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codeName="EstaPasta_de_trabalho" defaultThemeVersion="124226"/>
  <mc:AlternateContent xmlns:mc="http://schemas.openxmlformats.org/markup-compatibility/2006">
    <mc:Choice Requires="x15">
      <x15ac:absPath xmlns:x15ac="http://schemas.microsoft.com/office/spreadsheetml/2010/11/ac" url="Z:\14 - PROJETOS FINALIZADOS\2020-01-15 - PM PA - SAMU\01 - PROJETO\03 - PROJETO EXECUTIVO\07 - ORÇAMENTO\R01\"/>
    </mc:Choice>
  </mc:AlternateContent>
  <xr:revisionPtr revIDLastSave="0" documentId="13_ncr:1_{1B6693D4-F9E9-4CAE-8718-170717D7369C}" xr6:coauthVersionLast="36" xr6:coauthVersionMax="36" xr10:uidLastSave="{00000000-0000-0000-0000-000000000000}"/>
  <bookViews>
    <workbookView xWindow="0" yWindow="0" windowWidth="38400" windowHeight="12225" activeTab="5" xr2:uid="{00000000-000D-0000-FFFF-FFFF00000000}"/>
  </bookViews>
  <sheets>
    <sheet name="ORÇAMENTO" sheetId="1" r:id="rId1"/>
    <sheet name="CRONOGRAMA" sheetId="6" r:id="rId2"/>
    <sheet name="SINAPI MARÇO - 2021" sheetId="3" r:id="rId3"/>
    <sheet name="SETOP JANEIRO - 2021" sheetId="7" r:id="rId4"/>
    <sheet name="COMPOSIÇÃO" sheetId="8" r:id="rId5"/>
    <sheet name="COTAÇÃO" sheetId="9" r:id="rId6"/>
  </sheets>
  <externalReferences>
    <externalReference r:id="rId7"/>
  </externalReferences>
  <definedNames>
    <definedName name="_xlnm.Print_Area" localSheetId="4">COMPOSIÇÃO!$B$1:$I$60</definedName>
    <definedName name="_xlnm.Print_Area" localSheetId="5">COTAÇÃO!$A$1:$H$34</definedName>
    <definedName name="_xlnm.Print_Area" localSheetId="1">CRONOGRAMA!$A$1:$Q$58</definedName>
    <definedName name="_xlnm.Print_Area" localSheetId="0">ORÇAMENTO!$A$1:$P$350</definedName>
    <definedName name="SET">[1]SETOP!$A$1:$D$2763</definedName>
    <definedName name="SETOP">'SETOP JANEIRO - 2021'!$B$3:$F$1048576</definedName>
    <definedName name="SINAPI">'SINAPI MARÇO - 2021'!$B$2:$E$1048576</definedName>
    <definedName name="_xlnm.Print_Titles" localSheetId="0">ORÇAMENTO!$12:$12</definedName>
  </definedNames>
  <calcPr calcId="191029"/>
</workbook>
</file>

<file path=xl/calcChain.xml><?xml version="1.0" encoding="utf-8"?>
<calcChain xmlns="http://schemas.openxmlformats.org/spreadsheetml/2006/main">
  <c r="P37" i="1" l="1"/>
  <c r="O29" i="1" l="1"/>
  <c r="N29" i="1"/>
  <c r="A37" i="1"/>
  <c r="M36" i="1"/>
  <c r="N36" i="1" s="1"/>
  <c r="P36" i="1" s="1"/>
  <c r="J36" i="1"/>
  <c r="B36" i="1"/>
  <c r="M35" i="1"/>
  <c r="O35" i="1" s="1"/>
  <c r="J35" i="1"/>
  <c r="B35" i="1"/>
  <c r="M34" i="1"/>
  <c r="O34" i="1" s="1"/>
  <c r="J34" i="1"/>
  <c r="B34" i="1"/>
  <c r="M33" i="1"/>
  <c r="O33" i="1" s="1"/>
  <c r="J33" i="1"/>
  <c r="B33" i="1"/>
  <c r="M32" i="1"/>
  <c r="N32" i="1" s="1"/>
  <c r="J32" i="1"/>
  <c r="B32" i="1"/>
  <c r="M31" i="1"/>
  <c r="O31" i="1" s="1"/>
  <c r="J31" i="1"/>
  <c r="B31" i="1"/>
  <c r="M30" i="1"/>
  <c r="O30" i="1" s="1"/>
  <c r="J30" i="1"/>
  <c r="B30" i="1"/>
  <c r="P29" i="1"/>
  <c r="M28" i="1"/>
  <c r="O28" i="1" s="1"/>
  <c r="J28" i="1"/>
  <c r="B28" i="1"/>
  <c r="P32" i="1" l="1"/>
  <c r="O36" i="1"/>
  <c r="N35" i="1"/>
  <c r="P35" i="1" s="1"/>
  <c r="N34" i="1"/>
  <c r="P34" i="1" s="1"/>
  <c r="N30" i="1"/>
  <c r="P30" i="1" s="1"/>
  <c r="O32" i="1"/>
  <c r="O37" i="1" s="1"/>
  <c r="N33" i="1"/>
  <c r="P33" i="1" s="1"/>
  <c r="N28" i="1"/>
  <c r="P28" i="1" s="1"/>
  <c r="N31" i="1"/>
  <c r="P31" i="1" s="1"/>
  <c r="B120" i="1" l="1"/>
  <c r="H13" i="9"/>
  <c r="E8" i="8" s="1"/>
  <c r="G8" i="8" s="1"/>
  <c r="H12" i="9"/>
  <c r="H11" i="9"/>
  <c r="E9" i="8"/>
  <c r="G9" i="8" s="1"/>
  <c r="D9" i="8"/>
  <c r="B9" i="8"/>
  <c r="E7" i="8"/>
  <c r="G7" i="8" s="1"/>
  <c r="I4" i="8" s="1"/>
  <c r="M120" i="1" s="1"/>
  <c r="O120" i="1" s="1"/>
  <c r="D7" i="8"/>
  <c r="B7" i="8"/>
  <c r="K103" i="1"/>
  <c r="M104" i="1"/>
  <c r="N104" i="1" s="1"/>
  <c r="J104" i="1"/>
  <c r="B104" i="1"/>
  <c r="M103" i="1"/>
  <c r="N103" i="1" s="1"/>
  <c r="J103" i="1"/>
  <c r="B103" i="1"/>
  <c r="K101" i="1"/>
  <c r="K102" i="1" s="1"/>
  <c r="K100" i="1"/>
  <c r="K99" i="1"/>
  <c r="N120" i="1" l="1"/>
  <c r="P120" i="1" s="1"/>
  <c r="P103" i="1"/>
  <c r="O103" i="1"/>
  <c r="K104" i="1"/>
  <c r="O104" i="1" s="1"/>
  <c r="J196" i="1"/>
  <c r="B196" i="1"/>
  <c r="E58" i="8"/>
  <c r="G58" i="8" s="1"/>
  <c r="I55" i="8" s="1"/>
  <c r="M196" i="1" s="1"/>
  <c r="O196" i="1" s="1"/>
  <c r="D58" i="8"/>
  <c r="B58" i="8"/>
  <c r="P104" i="1" l="1"/>
  <c r="N196" i="1"/>
  <c r="P196" i="1" s="1"/>
  <c r="K117" i="1" l="1"/>
  <c r="M152" i="1"/>
  <c r="O152" i="1" s="1"/>
  <c r="J152" i="1"/>
  <c r="B152" i="1"/>
  <c r="M118" i="1"/>
  <c r="O118" i="1" s="1"/>
  <c r="J118" i="1"/>
  <c r="B118" i="1"/>
  <c r="M117" i="1"/>
  <c r="J117" i="1"/>
  <c r="B117" i="1"/>
  <c r="O117" i="1" l="1"/>
  <c r="N152" i="1"/>
  <c r="P152" i="1" s="1"/>
  <c r="N118" i="1"/>
  <c r="P118" i="1" s="1"/>
  <c r="N117" i="1"/>
  <c r="P117" i="1" s="1"/>
  <c r="M41" i="1"/>
  <c r="O41" i="1" s="1"/>
  <c r="J41" i="1"/>
  <c r="B41" i="1"/>
  <c r="N41" i="1" l="1"/>
  <c r="P41" i="1" s="1"/>
  <c r="B309" i="1"/>
  <c r="M308" i="1"/>
  <c r="O308" i="1" s="1"/>
  <c r="J308" i="1"/>
  <c r="M290" i="1"/>
  <c r="O290" i="1" s="1"/>
  <c r="J290" i="1"/>
  <c r="B290" i="1"/>
  <c r="M273" i="1"/>
  <c r="O273" i="1" s="1"/>
  <c r="J273" i="1"/>
  <c r="B273" i="1"/>
  <c r="N308" i="1" l="1"/>
  <c r="P308" i="1" s="1"/>
  <c r="N290" i="1"/>
  <c r="P290" i="1" s="1"/>
  <c r="N273" i="1"/>
  <c r="P273" i="1" s="1"/>
  <c r="J309" i="1" l="1"/>
  <c r="M309" i="1"/>
  <c r="N309" i="1" s="1"/>
  <c r="P309" i="1" s="1"/>
  <c r="O30" i="6"/>
  <c r="N30" i="6"/>
  <c r="M30" i="6"/>
  <c r="N28" i="6"/>
  <c r="M28" i="6"/>
  <c r="L28" i="6"/>
  <c r="N26" i="6"/>
  <c r="M26" i="6"/>
  <c r="L26" i="6"/>
  <c r="L40" i="6"/>
  <c r="L38" i="6"/>
  <c r="L36" i="6"/>
  <c r="L34" i="6"/>
  <c r="L32" i="6"/>
  <c r="L24" i="6"/>
  <c r="M22" i="6"/>
  <c r="K38" i="6"/>
  <c r="J38" i="6"/>
  <c r="K40" i="6"/>
  <c r="J40" i="6"/>
  <c r="K36" i="6"/>
  <c r="J36" i="6"/>
  <c r="K34" i="6"/>
  <c r="J34" i="6"/>
  <c r="K32" i="6"/>
  <c r="J32" i="6"/>
  <c r="K24" i="6"/>
  <c r="J24" i="6"/>
  <c r="L22" i="6"/>
  <c r="K22" i="6"/>
  <c r="L20" i="6"/>
  <c r="K20" i="6"/>
  <c r="J20" i="6"/>
  <c r="K125" i="1"/>
  <c r="K246" i="1"/>
  <c r="K244" i="1"/>
  <c r="M249" i="1"/>
  <c r="O249" i="1" s="1"/>
  <c r="J249" i="1"/>
  <c r="B249" i="1"/>
  <c r="M234" i="1"/>
  <c r="O234" i="1" s="1"/>
  <c r="J234" i="1"/>
  <c r="B234" i="1"/>
  <c r="M233" i="1"/>
  <c r="O233" i="1" s="1"/>
  <c r="J233" i="1"/>
  <c r="B233" i="1"/>
  <c r="M232" i="1"/>
  <c r="O232" i="1" s="1"/>
  <c r="J232" i="1"/>
  <c r="B232" i="1"/>
  <c r="M231" i="1"/>
  <c r="O231" i="1" s="1"/>
  <c r="J231" i="1"/>
  <c r="B231" i="1"/>
  <c r="J215" i="1"/>
  <c r="B215" i="1"/>
  <c r="J182" i="1"/>
  <c r="J181" i="1"/>
  <c r="J174" i="1"/>
  <c r="B182" i="1"/>
  <c r="B181" i="1"/>
  <c r="B174" i="1"/>
  <c r="M197" i="1"/>
  <c r="O197" i="1" s="1"/>
  <c r="J197" i="1"/>
  <c r="B197" i="1"/>
  <c r="H27" i="9"/>
  <c r="H20" i="9"/>
  <c r="E52" i="8"/>
  <c r="G52" i="8" s="1"/>
  <c r="D52" i="8"/>
  <c r="B52" i="8"/>
  <c r="E51" i="8"/>
  <c r="G51" i="8" s="1"/>
  <c r="D51" i="8"/>
  <c r="B51" i="8"/>
  <c r="E50" i="8"/>
  <c r="G50" i="8" s="1"/>
  <c r="D50" i="8"/>
  <c r="B50" i="8"/>
  <c r="E49" i="8"/>
  <c r="G49" i="8" s="1"/>
  <c r="D49" i="8"/>
  <c r="B49" i="8"/>
  <c r="E48" i="8"/>
  <c r="G48" i="8" s="1"/>
  <c r="D48" i="8"/>
  <c r="B48" i="8"/>
  <c r="E47" i="8"/>
  <c r="G47" i="8" s="1"/>
  <c r="D47" i="8"/>
  <c r="B47" i="8"/>
  <c r="E41" i="8"/>
  <c r="G41" i="8" s="1"/>
  <c r="D41" i="8"/>
  <c r="B41" i="8"/>
  <c r="E40" i="8"/>
  <c r="G40" i="8" s="1"/>
  <c r="D40" i="8"/>
  <c r="B40" i="8"/>
  <c r="E39" i="8"/>
  <c r="G39" i="8" s="1"/>
  <c r="D39" i="8"/>
  <c r="B39" i="8"/>
  <c r="E38" i="8"/>
  <c r="G38" i="8" s="1"/>
  <c r="D38" i="8"/>
  <c r="B38" i="8"/>
  <c r="E37" i="8"/>
  <c r="G37" i="8" s="1"/>
  <c r="D37" i="8"/>
  <c r="B37" i="8"/>
  <c r="E36" i="8"/>
  <c r="G36" i="8" s="1"/>
  <c r="D36" i="8"/>
  <c r="B36" i="8"/>
  <c r="E30" i="8"/>
  <c r="G30" i="8" s="1"/>
  <c r="D30" i="8"/>
  <c r="B30" i="8"/>
  <c r="E29" i="8"/>
  <c r="G29" i="8" s="1"/>
  <c r="D29" i="8"/>
  <c r="B29" i="8"/>
  <c r="E28" i="8"/>
  <c r="G28" i="8" s="1"/>
  <c r="D28" i="8"/>
  <c r="B28" i="8"/>
  <c r="E27" i="8"/>
  <c r="G27" i="8" s="1"/>
  <c r="D27" i="8"/>
  <c r="B27" i="8"/>
  <c r="E26" i="8"/>
  <c r="G26" i="8" s="1"/>
  <c r="I23" i="8" s="1"/>
  <c r="D26" i="8"/>
  <c r="B26" i="8"/>
  <c r="E20" i="8"/>
  <c r="G20" i="8" s="1"/>
  <c r="D20" i="8"/>
  <c r="B20" i="8"/>
  <c r="E19" i="8"/>
  <c r="G19" i="8" s="1"/>
  <c r="D19" i="8"/>
  <c r="B19" i="8"/>
  <c r="E18" i="8"/>
  <c r="G18" i="8" s="1"/>
  <c r="D18" i="8"/>
  <c r="B18" i="8"/>
  <c r="E17" i="8"/>
  <c r="G17" i="8" s="1"/>
  <c r="D17" i="8"/>
  <c r="B17" i="8"/>
  <c r="E16" i="8"/>
  <c r="G16" i="8" s="1"/>
  <c r="D16" i="8"/>
  <c r="B16" i="8"/>
  <c r="E15" i="8"/>
  <c r="G15" i="8" s="1"/>
  <c r="I12" i="8" s="1"/>
  <c r="D15" i="8"/>
  <c r="B15" i="8"/>
  <c r="I33" i="8" l="1"/>
  <c r="O309" i="1"/>
  <c r="N249" i="1"/>
  <c r="P249" i="1" s="1"/>
  <c r="N231" i="1"/>
  <c r="P231" i="1" s="1"/>
  <c r="N232" i="1"/>
  <c r="P232" i="1" s="1"/>
  <c r="N233" i="1"/>
  <c r="P233" i="1" s="1"/>
  <c r="N234" i="1"/>
  <c r="P234" i="1" s="1"/>
  <c r="N197" i="1"/>
  <c r="P197" i="1" s="1"/>
  <c r="I44" i="8"/>
  <c r="M215" i="1" s="1"/>
  <c r="M174" i="1"/>
  <c r="M182" i="1"/>
  <c r="M181" i="1"/>
  <c r="M318" i="1"/>
  <c r="O318" i="1" s="1"/>
  <c r="J318" i="1"/>
  <c r="B318" i="1"/>
  <c r="M317" i="1"/>
  <c r="O317" i="1" s="1"/>
  <c r="J317" i="1"/>
  <c r="B317" i="1"/>
  <c r="K164" i="1"/>
  <c r="K165" i="1" s="1"/>
  <c r="K162" i="1"/>
  <c r="K146" i="1"/>
  <c r="M154" i="1"/>
  <c r="O154" i="1" s="1"/>
  <c r="J154" i="1"/>
  <c r="B154" i="1"/>
  <c r="M153" i="1"/>
  <c r="O153" i="1" s="1"/>
  <c r="J153" i="1"/>
  <c r="B153" i="1"/>
  <c r="K139" i="1"/>
  <c r="K136" i="1"/>
  <c r="K138" i="1" s="1"/>
  <c r="K132" i="1"/>
  <c r="K131" i="1"/>
  <c r="K130" i="1" s="1"/>
  <c r="K160" i="1" s="1"/>
  <c r="K161" i="1" s="1"/>
  <c r="M106" i="1"/>
  <c r="O106" i="1" s="1"/>
  <c r="J106" i="1"/>
  <c r="B106" i="1"/>
  <c r="M115" i="1"/>
  <c r="O115" i="1" s="1"/>
  <c r="J115" i="1"/>
  <c r="B115" i="1"/>
  <c r="F113" i="1"/>
  <c r="F112" i="1"/>
  <c r="F111" i="1"/>
  <c r="M109" i="1"/>
  <c r="N109" i="1" s="1"/>
  <c r="P109" i="1" s="1"/>
  <c r="J109" i="1"/>
  <c r="B109" i="1"/>
  <c r="M100" i="1"/>
  <c r="O100" i="1" s="1"/>
  <c r="J100" i="1"/>
  <c r="B100" i="1"/>
  <c r="M99" i="1"/>
  <c r="O99" i="1" s="1"/>
  <c r="J99" i="1"/>
  <c r="B99" i="1"/>
  <c r="B88" i="1"/>
  <c r="H7" i="9"/>
  <c r="M88" i="1" s="1"/>
  <c r="N318" i="1" l="1"/>
  <c r="P318" i="1" s="1"/>
  <c r="N317" i="1"/>
  <c r="P317" i="1" s="1"/>
  <c r="N153" i="1"/>
  <c r="P153" i="1" s="1"/>
  <c r="N154" i="1"/>
  <c r="P154" i="1" s="1"/>
  <c r="N106" i="1"/>
  <c r="P106" i="1" s="1"/>
  <c r="F114" i="1"/>
  <c r="O109" i="1"/>
  <c r="N115" i="1"/>
  <c r="P115" i="1" s="1"/>
  <c r="N100" i="1"/>
  <c r="P100" i="1" s="1"/>
  <c r="N99" i="1"/>
  <c r="P99" i="1" s="1"/>
  <c r="K75" i="1"/>
  <c r="K76" i="1" s="1"/>
  <c r="K77" i="1" s="1"/>
  <c r="K53" i="1"/>
  <c r="K52" i="1"/>
  <c r="K51" i="1"/>
  <c r="K50" i="1"/>
  <c r="K45" i="1"/>
  <c r="M53" i="1"/>
  <c r="N53" i="1" s="1"/>
  <c r="J53" i="1"/>
  <c r="B53" i="1"/>
  <c r="P53" i="1" l="1"/>
  <c r="O53" i="1"/>
  <c r="B310" i="1" l="1"/>
  <c r="J310" i="1"/>
  <c r="M300" i="1"/>
  <c r="O300" i="1" s="1"/>
  <c r="J300" i="1"/>
  <c r="B300" i="1"/>
  <c r="M295" i="1"/>
  <c r="O295" i="1" s="1"/>
  <c r="J295" i="1"/>
  <c r="B295" i="1"/>
  <c r="M289" i="1"/>
  <c r="O289" i="1" s="1"/>
  <c r="J289" i="1"/>
  <c r="B289" i="1"/>
  <c r="M288" i="1"/>
  <c r="O288" i="1" s="1"/>
  <c r="J288" i="1"/>
  <c r="B288" i="1"/>
  <c r="M283" i="1"/>
  <c r="O283" i="1" s="1"/>
  <c r="J283" i="1"/>
  <c r="B283" i="1"/>
  <c r="M279" i="1"/>
  <c r="O279" i="1" s="1"/>
  <c r="J279" i="1"/>
  <c r="B279" i="1"/>
  <c r="M280" i="1"/>
  <c r="O280" i="1" s="1"/>
  <c r="J280" i="1"/>
  <c r="B280" i="1"/>
  <c r="M271" i="1"/>
  <c r="O271" i="1" s="1"/>
  <c r="J271" i="1"/>
  <c r="B271" i="1"/>
  <c r="M267" i="1"/>
  <c r="O267" i="1" s="1"/>
  <c r="J267" i="1"/>
  <c r="B267" i="1"/>
  <c r="N300" i="1" l="1"/>
  <c r="P300" i="1" s="1"/>
  <c r="N295" i="1"/>
  <c r="P295" i="1" s="1"/>
  <c r="N289" i="1"/>
  <c r="P289" i="1" s="1"/>
  <c r="N288" i="1"/>
  <c r="P288" i="1" s="1"/>
  <c r="N283" i="1"/>
  <c r="P283" i="1" s="1"/>
  <c r="N279" i="1"/>
  <c r="P279" i="1" s="1"/>
  <c r="N280" i="1"/>
  <c r="P280" i="1" s="1"/>
  <c r="N271" i="1"/>
  <c r="P271" i="1" s="1"/>
  <c r="N267" i="1"/>
  <c r="P267" i="1" s="1"/>
  <c r="M230" i="1"/>
  <c r="O230" i="1" s="1"/>
  <c r="J230" i="1"/>
  <c r="B230" i="1"/>
  <c r="N230" i="1" l="1"/>
  <c r="P230" i="1" s="1"/>
  <c r="M125" i="1"/>
  <c r="O125" i="1" s="1"/>
  <c r="J125" i="1"/>
  <c r="B125" i="1"/>
  <c r="N125" i="1" l="1"/>
  <c r="P125" i="1" s="1"/>
  <c r="A204" i="1" l="1"/>
  <c r="M195" i="1"/>
  <c r="N195" i="1" s="1"/>
  <c r="P195" i="1" s="1"/>
  <c r="J195" i="1"/>
  <c r="B195" i="1"/>
  <c r="M194" i="1"/>
  <c r="O194" i="1" s="1"/>
  <c r="J194" i="1"/>
  <c r="B194" i="1"/>
  <c r="M193" i="1"/>
  <c r="O193" i="1" s="1"/>
  <c r="J193" i="1"/>
  <c r="B193" i="1"/>
  <c r="M192" i="1"/>
  <c r="N192" i="1" s="1"/>
  <c r="P192" i="1" s="1"/>
  <c r="J192" i="1"/>
  <c r="B192" i="1"/>
  <c r="M191" i="1"/>
  <c r="O191" i="1" s="1"/>
  <c r="J191" i="1"/>
  <c r="B191" i="1"/>
  <c r="M190" i="1"/>
  <c r="N190" i="1" s="1"/>
  <c r="P190" i="1" s="1"/>
  <c r="J190" i="1"/>
  <c r="B190" i="1"/>
  <c r="M203" i="1"/>
  <c r="O203" i="1" s="1"/>
  <c r="J203" i="1"/>
  <c r="B203" i="1"/>
  <c r="M202" i="1"/>
  <c r="N202" i="1" s="1"/>
  <c r="P202" i="1" s="1"/>
  <c r="J202" i="1"/>
  <c r="B202" i="1"/>
  <c r="M201" i="1"/>
  <c r="O201" i="1" s="1"/>
  <c r="J201" i="1"/>
  <c r="B201" i="1"/>
  <c r="M200" i="1"/>
  <c r="N200" i="1" s="1"/>
  <c r="P200" i="1" s="1"/>
  <c r="J200" i="1"/>
  <c r="B200" i="1"/>
  <c r="M199" i="1"/>
  <c r="O199" i="1" s="1"/>
  <c r="J199" i="1"/>
  <c r="B199" i="1"/>
  <c r="M189" i="1"/>
  <c r="O189" i="1" s="1"/>
  <c r="J189" i="1"/>
  <c r="B189" i="1"/>
  <c r="M188" i="1"/>
  <c r="N188" i="1" s="1"/>
  <c r="P188" i="1" s="1"/>
  <c r="J188" i="1"/>
  <c r="B188" i="1"/>
  <c r="M187" i="1"/>
  <c r="O187" i="1" s="1"/>
  <c r="J187" i="1"/>
  <c r="B187" i="1"/>
  <c r="M186" i="1"/>
  <c r="N186" i="1" s="1"/>
  <c r="P186" i="1" s="1"/>
  <c r="J186" i="1"/>
  <c r="B186" i="1"/>
  <c r="M185" i="1"/>
  <c r="O185" i="1" s="1"/>
  <c r="J185" i="1"/>
  <c r="B185" i="1"/>
  <c r="M184" i="1"/>
  <c r="N184" i="1" s="1"/>
  <c r="P184" i="1" s="1"/>
  <c r="J184" i="1"/>
  <c r="B184" i="1"/>
  <c r="M183" i="1"/>
  <c r="O183" i="1" s="1"/>
  <c r="J183" i="1"/>
  <c r="B183" i="1"/>
  <c r="N182" i="1"/>
  <c r="P182" i="1" s="1"/>
  <c r="O181" i="1"/>
  <c r="M180" i="1"/>
  <c r="N180" i="1" s="1"/>
  <c r="P180" i="1" s="1"/>
  <c r="J180" i="1"/>
  <c r="B180" i="1"/>
  <c r="M179" i="1"/>
  <c r="N179" i="1" s="1"/>
  <c r="P179" i="1" s="1"/>
  <c r="J179" i="1"/>
  <c r="B179" i="1"/>
  <c r="M178" i="1"/>
  <c r="O178" i="1" s="1"/>
  <c r="J178" i="1"/>
  <c r="B178" i="1"/>
  <c r="M177" i="1"/>
  <c r="N177" i="1" s="1"/>
  <c r="P177" i="1" s="1"/>
  <c r="J177" i="1"/>
  <c r="B177" i="1"/>
  <c r="M176" i="1"/>
  <c r="O176" i="1" s="1"/>
  <c r="J176" i="1"/>
  <c r="B176" i="1"/>
  <c r="M175" i="1"/>
  <c r="N175" i="1" s="1"/>
  <c r="P175" i="1" s="1"/>
  <c r="J175" i="1"/>
  <c r="B175" i="1"/>
  <c r="O174" i="1"/>
  <c r="M173" i="1"/>
  <c r="O173" i="1" s="1"/>
  <c r="J173" i="1"/>
  <c r="B173" i="1"/>
  <c r="M172" i="1"/>
  <c r="N172" i="1" s="1"/>
  <c r="P172" i="1" s="1"/>
  <c r="J172" i="1"/>
  <c r="B172" i="1"/>
  <c r="M171" i="1"/>
  <c r="O171" i="1" s="1"/>
  <c r="J171" i="1"/>
  <c r="B171" i="1"/>
  <c r="M170" i="1"/>
  <c r="N170" i="1" s="1"/>
  <c r="P170" i="1" s="1"/>
  <c r="J170" i="1"/>
  <c r="B170" i="1"/>
  <c r="H34" i="9"/>
  <c r="M310" i="1" s="1"/>
  <c r="O195" i="1" l="1"/>
  <c r="O192" i="1"/>
  <c r="N194" i="1"/>
  <c r="P194" i="1" s="1"/>
  <c r="O172" i="1"/>
  <c r="O190" i="1"/>
  <c r="N191" i="1"/>
  <c r="P191" i="1" s="1"/>
  <c r="N193" i="1"/>
  <c r="P193" i="1" s="1"/>
  <c r="O180" i="1"/>
  <c r="O184" i="1"/>
  <c r="O179" i="1"/>
  <c r="O182" i="1"/>
  <c r="O188" i="1"/>
  <c r="O186" i="1"/>
  <c r="O202" i="1"/>
  <c r="O200" i="1"/>
  <c r="N199" i="1"/>
  <c r="P199" i="1" s="1"/>
  <c r="N201" i="1"/>
  <c r="P201" i="1" s="1"/>
  <c r="N203" i="1"/>
  <c r="P203" i="1" s="1"/>
  <c r="N181" i="1"/>
  <c r="P181" i="1" s="1"/>
  <c r="N183" i="1"/>
  <c r="P183" i="1" s="1"/>
  <c r="N185" i="1"/>
  <c r="P185" i="1" s="1"/>
  <c r="N187" i="1"/>
  <c r="P187" i="1" s="1"/>
  <c r="N189" i="1"/>
  <c r="P189" i="1" s="1"/>
  <c r="O170" i="1"/>
  <c r="O177" i="1"/>
  <c r="O175" i="1"/>
  <c r="N176" i="1"/>
  <c r="P176" i="1" s="1"/>
  <c r="N178" i="1"/>
  <c r="P178" i="1" s="1"/>
  <c r="N171" i="1"/>
  <c r="P171" i="1" s="1"/>
  <c r="N173" i="1"/>
  <c r="P173" i="1" s="1"/>
  <c r="N174" i="1"/>
  <c r="P174" i="1" s="1"/>
  <c r="P204" i="1" l="1"/>
  <c r="O204" i="1"/>
  <c r="A311" i="1"/>
  <c r="O310" i="1"/>
  <c r="M307" i="1"/>
  <c r="O307" i="1" s="1"/>
  <c r="J307" i="1"/>
  <c r="B307" i="1"/>
  <c r="M306" i="1"/>
  <c r="O306" i="1" s="1"/>
  <c r="J306" i="1"/>
  <c r="B306" i="1"/>
  <c r="M305" i="1"/>
  <c r="O305" i="1" s="1"/>
  <c r="J305" i="1"/>
  <c r="B305" i="1"/>
  <c r="M304" i="1"/>
  <c r="O304" i="1" s="1"/>
  <c r="J304" i="1"/>
  <c r="B304" i="1"/>
  <c r="M303" i="1"/>
  <c r="O303" i="1" s="1"/>
  <c r="J303" i="1"/>
  <c r="B303" i="1"/>
  <c r="M302" i="1"/>
  <c r="O302" i="1" s="1"/>
  <c r="J302" i="1"/>
  <c r="B302" i="1"/>
  <c r="M301" i="1"/>
  <c r="O301" i="1" s="1"/>
  <c r="J301" i="1"/>
  <c r="B301" i="1"/>
  <c r="M299" i="1"/>
  <c r="O299" i="1" s="1"/>
  <c r="J299" i="1"/>
  <c r="B299" i="1"/>
  <c r="M298" i="1"/>
  <c r="O298" i="1" s="1"/>
  <c r="J298" i="1"/>
  <c r="B298" i="1"/>
  <c r="M297" i="1"/>
  <c r="O297" i="1" s="1"/>
  <c r="J297" i="1"/>
  <c r="B297" i="1"/>
  <c r="M296" i="1"/>
  <c r="O296" i="1" s="1"/>
  <c r="J296" i="1"/>
  <c r="B296" i="1"/>
  <c r="M294" i="1"/>
  <c r="O294" i="1" s="1"/>
  <c r="J294" i="1"/>
  <c r="B294" i="1"/>
  <c r="M293" i="1"/>
  <c r="O293" i="1" s="1"/>
  <c r="J293" i="1"/>
  <c r="M292" i="1"/>
  <c r="O292" i="1" s="1"/>
  <c r="J292" i="1"/>
  <c r="M291" i="1"/>
  <c r="O291" i="1" s="1"/>
  <c r="J291" i="1"/>
  <c r="B291" i="1"/>
  <c r="M287" i="1"/>
  <c r="O287" i="1" s="1"/>
  <c r="J287" i="1"/>
  <c r="B287" i="1"/>
  <c r="M286" i="1"/>
  <c r="O286" i="1" s="1"/>
  <c r="J286" i="1"/>
  <c r="B286" i="1"/>
  <c r="M285" i="1"/>
  <c r="O285" i="1" s="1"/>
  <c r="J285" i="1"/>
  <c r="B285" i="1"/>
  <c r="M284" i="1"/>
  <c r="O284" i="1" s="1"/>
  <c r="J284" i="1"/>
  <c r="B284" i="1"/>
  <c r="M282" i="1"/>
  <c r="O282" i="1" s="1"/>
  <c r="J282" i="1"/>
  <c r="B282" i="1"/>
  <c r="M281" i="1"/>
  <c r="O281" i="1" s="1"/>
  <c r="J281" i="1"/>
  <c r="B281" i="1"/>
  <c r="M278" i="1"/>
  <c r="O278" i="1" s="1"/>
  <c r="J278" i="1"/>
  <c r="B278" i="1"/>
  <c r="M277" i="1"/>
  <c r="O277" i="1" s="1"/>
  <c r="J277" i="1"/>
  <c r="B277" i="1"/>
  <c r="M276" i="1"/>
  <c r="O276" i="1" s="1"/>
  <c r="J276" i="1"/>
  <c r="B276" i="1"/>
  <c r="M275" i="1"/>
  <c r="O275" i="1" s="1"/>
  <c r="J275" i="1"/>
  <c r="B275" i="1"/>
  <c r="M274" i="1"/>
  <c r="O274" i="1" s="1"/>
  <c r="J274" i="1"/>
  <c r="B274" i="1"/>
  <c r="M272" i="1"/>
  <c r="O272" i="1" s="1"/>
  <c r="J272" i="1"/>
  <c r="B272" i="1"/>
  <c r="M270" i="1"/>
  <c r="O270" i="1" s="1"/>
  <c r="J270" i="1"/>
  <c r="B270" i="1"/>
  <c r="M269" i="1"/>
  <c r="O269" i="1" s="1"/>
  <c r="J269" i="1"/>
  <c r="B269" i="1"/>
  <c r="M268" i="1"/>
  <c r="O268" i="1" s="1"/>
  <c r="J268" i="1"/>
  <c r="B268" i="1"/>
  <c r="M266" i="1"/>
  <c r="O266" i="1" s="1"/>
  <c r="J266" i="1"/>
  <c r="B266" i="1"/>
  <c r="M265" i="1"/>
  <c r="O265" i="1" s="1"/>
  <c r="J265" i="1"/>
  <c r="B265" i="1"/>
  <c r="M264" i="1"/>
  <c r="O264" i="1" s="1"/>
  <c r="J264" i="1"/>
  <c r="B264" i="1"/>
  <c r="M263" i="1"/>
  <c r="O263" i="1" s="1"/>
  <c r="J263" i="1"/>
  <c r="B263" i="1"/>
  <c r="M262" i="1"/>
  <c r="O262" i="1" s="1"/>
  <c r="J262" i="1"/>
  <c r="B262" i="1"/>
  <c r="M261" i="1"/>
  <c r="O261" i="1" s="1"/>
  <c r="J261" i="1"/>
  <c r="B261" i="1"/>
  <c r="M260" i="1"/>
  <c r="O260" i="1" s="1"/>
  <c r="J260" i="1"/>
  <c r="B260" i="1"/>
  <c r="M259" i="1"/>
  <c r="O259" i="1" s="1"/>
  <c r="J259" i="1"/>
  <c r="B259" i="1"/>
  <c r="M258" i="1"/>
  <c r="O258" i="1" s="1"/>
  <c r="J258" i="1"/>
  <c r="B258" i="1"/>
  <c r="M257" i="1"/>
  <c r="O257" i="1" s="1"/>
  <c r="J257" i="1"/>
  <c r="B257" i="1"/>
  <c r="M256" i="1"/>
  <c r="O256" i="1" s="1"/>
  <c r="J256" i="1"/>
  <c r="B256" i="1"/>
  <c r="M255" i="1"/>
  <c r="O255" i="1" s="1"/>
  <c r="J255" i="1"/>
  <c r="B255" i="1"/>
  <c r="M254" i="1"/>
  <c r="O254" i="1" s="1"/>
  <c r="J254" i="1"/>
  <c r="B254" i="1"/>
  <c r="A251" i="1"/>
  <c r="M250" i="1"/>
  <c r="O250" i="1" s="1"/>
  <c r="J250" i="1"/>
  <c r="B250" i="1"/>
  <c r="M248" i="1"/>
  <c r="O248" i="1" s="1"/>
  <c r="J248" i="1"/>
  <c r="B248" i="1"/>
  <c r="M247" i="1"/>
  <c r="O247" i="1" s="1"/>
  <c r="J247" i="1"/>
  <c r="B247" i="1"/>
  <c r="M246" i="1"/>
  <c r="O246" i="1" s="1"/>
  <c r="J246" i="1"/>
  <c r="B246" i="1"/>
  <c r="M245" i="1"/>
  <c r="O245" i="1" s="1"/>
  <c r="J245" i="1"/>
  <c r="B245" i="1"/>
  <c r="M244" i="1"/>
  <c r="O244" i="1" s="1"/>
  <c r="J244" i="1"/>
  <c r="B244" i="1"/>
  <c r="M243" i="1"/>
  <c r="O243" i="1" s="1"/>
  <c r="J243" i="1"/>
  <c r="B243" i="1"/>
  <c r="A240" i="1"/>
  <c r="M239" i="1"/>
  <c r="O239" i="1" s="1"/>
  <c r="J239" i="1"/>
  <c r="B239" i="1"/>
  <c r="M238" i="1"/>
  <c r="O238" i="1" s="1"/>
  <c r="J238" i="1"/>
  <c r="B238" i="1"/>
  <c r="M237" i="1"/>
  <c r="O237" i="1" s="1"/>
  <c r="J237" i="1"/>
  <c r="B237" i="1"/>
  <c r="M236" i="1"/>
  <c r="O236" i="1" s="1"/>
  <c r="J236" i="1"/>
  <c r="B236" i="1"/>
  <c r="M235" i="1"/>
  <c r="O235" i="1" s="1"/>
  <c r="J235" i="1"/>
  <c r="B235" i="1"/>
  <c r="M229" i="1"/>
  <c r="O229" i="1" s="1"/>
  <c r="J229" i="1"/>
  <c r="B229" i="1"/>
  <c r="M228" i="1"/>
  <c r="O228" i="1" s="1"/>
  <c r="O240" i="1" s="1"/>
  <c r="J228" i="1"/>
  <c r="B228" i="1"/>
  <c r="A225" i="1"/>
  <c r="M224" i="1"/>
  <c r="O224" i="1" s="1"/>
  <c r="J224" i="1"/>
  <c r="B224" i="1"/>
  <c r="M223" i="1"/>
  <c r="O223" i="1" s="1"/>
  <c r="J223" i="1"/>
  <c r="B223" i="1"/>
  <c r="M222" i="1"/>
  <c r="O222" i="1" s="1"/>
  <c r="J222" i="1"/>
  <c r="B222" i="1"/>
  <c r="M221" i="1"/>
  <c r="O221" i="1" s="1"/>
  <c r="J221" i="1"/>
  <c r="B221" i="1"/>
  <c r="M220" i="1"/>
  <c r="O220" i="1" s="1"/>
  <c r="J220" i="1"/>
  <c r="B220" i="1"/>
  <c r="M219" i="1"/>
  <c r="O219" i="1" s="1"/>
  <c r="J219" i="1"/>
  <c r="B219" i="1"/>
  <c r="M218" i="1"/>
  <c r="O218" i="1" s="1"/>
  <c r="J218" i="1"/>
  <c r="B218" i="1"/>
  <c r="M217" i="1"/>
  <c r="O217" i="1" s="1"/>
  <c r="J217" i="1"/>
  <c r="B217" i="1"/>
  <c r="M216" i="1"/>
  <c r="O216" i="1" s="1"/>
  <c r="J216" i="1"/>
  <c r="B216" i="1"/>
  <c r="O215" i="1"/>
  <c r="M214" i="1"/>
  <c r="O214" i="1" s="1"/>
  <c r="J214" i="1"/>
  <c r="B214" i="1"/>
  <c r="M213" i="1"/>
  <c r="O213" i="1" s="1"/>
  <c r="J213" i="1"/>
  <c r="B213" i="1"/>
  <c r="M212" i="1"/>
  <c r="O212" i="1" s="1"/>
  <c r="J212" i="1"/>
  <c r="B212" i="1"/>
  <c r="M211" i="1"/>
  <c r="O211" i="1" s="1"/>
  <c r="J211" i="1"/>
  <c r="B211" i="1"/>
  <c r="M210" i="1"/>
  <c r="O210" i="1" s="1"/>
  <c r="J210" i="1"/>
  <c r="B210" i="1"/>
  <c r="M209" i="1"/>
  <c r="O209" i="1" s="1"/>
  <c r="J209" i="1"/>
  <c r="B209" i="1"/>
  <c r="M208" i="1"/>
  <c r="O208" i="1" s="1"/>
  <c r="J208" i="1"/>
  <c r="B208" i="1"/>
  <c r="M207" i="1"/>
  <c r="O207" i="1" s="1"/>
  <c r="J207" i="1"/>
  <c r="B207" i="1"/>
  <c r="B314" i="1"/>
  <c r="J314" i="1"/>
  <c r="M314" i="1"/>
  <c r="N314" i="1" s="1"/>
  <c r="P314" i="1" s="1"/>
  <c r="B315" i="1"/>
  <c r="J315" i="1"/>
  <c r="M315" i="1"/>
  <c r="N315" i="1" s="1"/>
  <c r="P315" i="1" s="1"/>
  <c r="B316" i="1"/>
  <c r="J316" i="1"/>
  <c r="M316" i="1"/>
  <c r="N316" i="1" s="1"/>
  <c r="P316" i="1" s="1"/>
  <c r="B319" i="1"/>
  <c r="J319" i="1"/>
  <c r="M319" i="1"/>
  <c r="N319" i="1" s="1"/>
  <c r="P319" i="1" s="1"/>
  <c r="B320" i="1"/>
  <c r="J320" i="1"/>
  <c r="M320" i="1"/>
  <c r="N320" i="1" s="1"/>
  <c r="P320" i="1" s="1"/>
  <c r="A321" i="1"/>
  <c r="B324" i="1"/>
  <c r="J324" i="1"/>
  <c r="M324" i="1"/>
  <c r="N324" i="1" s="1"/>
  <c r="P324" i="1" s="1"/>
  <c r="B325" i="1"/>
  <c r="J325" i="1"/>
  <c r="M325" i="1"/>
  <c r="N325" i="1" s="1"/>
  <c r="P325" i="1" s="1"/>
  <c r="B326" i="1"/>
  <c r="J326" i="1"/>
  <c r="M326" i="1"/>
  <c r="N326" i="1" s="1"/>
  <c r="P326" i="1" s="1"/>
  <c r="B327" i="1"/>
  <c r="J327" i="1"/>
  <c r="M327" i="1"/>
  <c r="O327" i="1" s="1"/>
  <c r="B328" i="1"/>
  <c r="J328" i="1"/>
  <c r="M328" i="1"/>
  <c r="N328" i="1" s="1"/>
  <c r="P328" i="1" s="1"/>
  <c r="B329" i="1"/>
  <c r="J329" i="1"/>
  <c r="M329" i="1"/>
  <c r="N329" i="1" s="1"/>
  <c r="P329" i="1" s="1"/>
  <c r="B330" i="1"/>
  <c r="J330" i="1"/>
  <c r="M330" i="1"/>
  <c r="N330" i="1" s="1"/>
  <c r="P330" i="1" s="1"/>
  <c r="B331" i="1"/>
  <c r="J331" i="1"/>
  <c r="M331" i="1"/>
  <c r="O331" i="1" s="1"/>
  <c r="B332" i="1"/>
  <c r="J332" i="1"/>
  <c r="M332" i="1"/>
  <c r="N332" i="1" s="1"/>
  <c r="P332" i="1" s="1"/>
  <c r="B333" i="1"/>
  <c r="J333" i="1"/>
  <c r="M333" i="1"/>
  <c r="N333" i="1" s="1"/>
  <c r="P333" i="1" s="1"/>
  <c r="A334" i="1"/>
  <c r="B337" i="1"/>
  <c r="J337" i="1"/>
  <c r="M337" i="1"/>
  <c r="O337" i="1" s="1"/>
  <c r="O338" i="1" s="1"/>
  <c r="A338" i="1"/>
  <c r="O311" i="1" l="1"/>
  <c r="O251" i="1"/>
  <c r="O225" i="1"/>
  <c r="P321" i="1"/>
  <c r="N297" i="1"/>
  <c r="P297" i="1" s="1"/>
  <c r="N298" i="1"/>
  <c r="P298" i="1" s="1"/>
  <c r="N299" i="1"/>
  <c r="P299" i="1" s="1"/>
  <c r="N301" i="1"/>
  <c r="P301" i="1" s="1"/>
  <c r="N302" i="1"/>
  <c r="P302" i="1" s="1"/>
  <c r="N303" i="1"/>
  <c r="P303" i="1" s="1"/>
  <c r="N304" i="1"/>
  <c r="P304" i="1" s="1"/>
  <c r="N305" i="1"/>
  <c r="P305" i="1" s="1"/>
  <c r="N306" i="1"/>
  <c r="P306" i="1" s="1"/>
  <c r="N307" i="1"/>
  <c r="P307" i="1" s="1"/>
  <c r="N310" i="1"/>
  <c r="P310" i="1" s="1"/>
  <c r="N286" i="1"/>
  <c r="P286" i="1" s="1"/>
  <c r="N287" i="1"/>
  <c r="P287" i="1" s="1"/>
  <c r="N291" i="1"/>
  <c r="P291" i="1" s="1"/>
  <c r="N292" i="1"/>
  <c r="P292" i="1" s="1"/>
  <c r="N293" i="1"/>
  <c r="P293" i="1" s="1"/>
  <c r="N294" i="1"/>
  <c r="P294" i="1" s="1"/>
  <c r="N296" i="1"/>
  <c r="P296" i="1" s="1"/>
  <c r="N278" i="1"/>
  <c r="P278" i="1" s="1"/>
  <c r="N281" i="1"/>
  <c r="P281" i="1" s="1"/>
  <c r="N282" i="1"/>
  <c r="P282" i="1" s="1"/>
  <c r="N284" i="1"/>
  <c r="P284" i="1" s="1"/>
  <c r="N285" i="1"/>
  <c r="P285" i="1" s="1"/>
  <c r="N269" i="1"/>
  <c r="P269" i="1" s="1"/>
  <c r="N270" i="1"/>
  <c r="P270" i="1" s="1"/>
  <c r="N272" i="1"/>
  <c r="P272" i="1" s="1"/>
  <c r="N274" i="1"/>
  <c r="P274" i="1" s="1"/>
  <c r="N275" i="1"/>
  <c r="P275" i="1" s="1"/>
  <c r="N276" i="1"/>
  <c r="P276" i="1" s="1"/>
  <c r="N277" i="1"/>
  <c r="P277" i="1" s="1"/>
  <c r="N261" i="1"/>
  <c r="P261" i="1" s="1"/>
  <c r="N262" i="1"/>
  <c r="P262" i="1" s="1"/>
  <c r="N263" i="1"/>
  <c r="P263" i="1" s="1"/>
  <c r="N264" i="1"/>
  <c r="P264" i="1" s="1"/>
  <c r="N265" i="1"/>
  <c r="P265" i="1" s="1"/>
  <c r="N266" i="1"/>
  <c r="P266" i="1" s="1"/>
  <c r="N268" i="1"/>
  <c r="P268" i="1" s="1"/>
  <c r="N254" i="1"/>
  <c r="P254" i="1" s="1"/>
  <c r="N255" i="1"/>
  <c r="P255" i="1" s="1"/>
  <c r="N256" i="1"/>
  <c r="P256" i="1" s="1"/>
  <c r="N257" i="1"/>
  <c r="P257" i="1" s="1"/>
  <c r="N258" i="1"/>
  <c r="P258" i="1" s="1"/>
  <c r="N259" i="1"/>
  <c r="P259" i="1" s="1"/>
  <c r="N260" i="1"/>
  <c r="P260" i="1" s="1"/>
  <c r="N243" i="1"/>
  <c r="P243" i="1" s="1"/>
  <c r="N244" i="1"/>
  <c r="P244" i="1" s="1"/>
  <c r="N245" i="1"/>
  <c r="P245" i="1" s="1"/>
  <c r="N246" i="1"/>
  <c r="P246" i="1" s="1"/>
  <c r="N247" i="1"/>
  <c r="P247" i="1" s="1"/>
  <c r="N248" i="1"/>
  <c r="P248" i="1" s="1"/>
  <c r="N250" i="1"/>
  <c r="P250" i="1" s="1"/>
  <c r="N237" i="1"/>
  <c r="P237" i="1" s="1"/>
  <c r="N238" i="1"/>
  <c r="P238" i="1" s="1"/>
  <c r="N239" i="1"/>
  <c r="P239" i="1" s="1"/>
  <c r="N228" i="1"/>
  <c r="P228" i="1" s="1"/>
  <c r="N229" i="1"/>
  <c r="P229" i="1" s="1"/>
  <c r="N235" i="1"/>
  <c r="P235" i="1" s="1"/>
  <c r="N236" i="1"/>
  <c r="P236" i="1" s="1"/>
  <c r="N222" i="1"/>
  <c r="P222" i="1" s="1"/>
  <c r="N223" i="1"/>
  <c r="P223" i="1" s="1"/>
  <c r="N224" i="1"/>
  <c r="P224" i="1" s="1"/>
  <c r="N216" i="1"/>
  <c r="P216" i="1" s="1"/>
  <c r="N217" i="1"/>
  <c r="P217" i="1" s="1"/>
  <c r="N218" i="1"/>
  <c r="P218" i="1" s="1"/>
  <c r="N219" i="1"/>
  <c r="P219" i="1" s="1"/>
  <c r="N220" i="1"/>
  <c r="P220" i="1" s="1"/>
  <c r="N221" i="1"/>
  <c r="P221" i="1" s="1"/>
  <c r="N207" i="1"/>
  <c r="P207" i="1" s="1"/>
  <c r="N208" i="1"/>
  <c r="P208" i="1" s="1"/>
  <c r="N209" i="1"/>
  <c r="P209" i="1" s="1"/>
  <c r="N210" i="1"/>
  <c r="P210" i="1" s="1"/>
  <c r="N211" i="1"/>
  <c r="P211" i="1" s="1"/>
  <c r="N212" i="1"/>
  <c r="P212" i="1" s="1"/>
  <c r="N213" i="1"/>
  <c r="P213" i="1" s="1"/>
  <c r="N214" i="1"/>
  <c r="P214" i="1" s="1"/>
  <c r="N215" i="1"/>
  <c r="P215" i="1" s="1"/>
  <c r="O325" i="1"/>
  <c r="O326" i="1"/>
  <c r="N331" i="1"/>
  <c r="P331" i="1" s="1"/>
  <c r="N327" i="1"/>
  <c r="P327" i="1" s="1"/>
  <c r="P334" i="1" s="1"/>
  <c r="O328" i="1"/>
  <c r="N337" i="1"/>
  <c r="P337" i="1" s="1"/>
  <c r="P338" i="1" s="1"/>
  <c r="O329" i="1"/>
  <c r="O330" i="1"/>
  <c r="O324" i="1"/>
  <c r="O320" i="1"/>
  <c r="O319" i="1"/>
  <c r="O316" i="1"/>
  <c r="O315" i="1"/>
  <c r="O314" i="1"/>
  <c r="O333" i="1"/>
  <c r="O332" i="1"/>
  <c r="P225" i="1" l="1"/>
  <c r="P311" i="1"/>
  <c r="P240" i="1"/>
  <c r="O321" i="1"/>
  <c r="O334" i="1"/>
  <c r="P251" i="1"/>
  <c r="A78" i="1"/>
  <c r="M77" i="1"/>
  <c r="O77" i="1" s="1"/>
  <c r="J77" i="1"/>
  <c r="B77" i="1"/>
  <c r="M76" i="1"/>
  <c r="O76" i="1" s="1"/>
  <c r="J76" i="1"/>
  <c r="B76" i="1"/>
  <c r="M75" i="1"/>
  <c r="O75" i="1" s="1"/>
  <c r="J75" i="1"/>
  <c r="B75" i="1"/>
  <c r="M73" i="1"/>
  <c r="O73" i="1" s="1"/>
  <c r="J73" i="1"/>
  <c r="B73" i="1"/>
  <c r="M72" i="1"/>
  <c r="O72" i="1" s="1"/>
  <c r="J72" i="1"/>
  <c r="B72" i="1"/>
  <c r="M71" i="1"/>
  <c r="O71" i="1" s="1"/>
  <c r="J71" i="1"/>
  <c r="B71" i="1"/>
  <c r="M69" i="1"/>
  <c r="O69" i="1" s="1"/>
  <c r="J69" i="1"/>
  <c r="B69" i="1"/>
  <c r="M68" i="1"/>
  <c r="O68" i="1" s="1"/>
  <c r="J68" i="1"/>
  <c r="B68" i="1"/>
  <c r="M67" i="1"/>
  <c r="O67" i="1" s="1"/>
  <c r="O78" i="1" s="1"/>
  <c r="J67" i="1"/>
  <c r="B67" i="1"/>
  <c r="M62" i="1"/>
  <c r="O62" i="1" s="1"/>
  <c r="J62" i="1"/>
  <c r="B62" i="1"/>
  <c r="A63" i="1"/>
  <c r="M61" i="1"/>
  <c r="O61" i="1" s="1"/>
  <c r="J61" i="1"/>
  <c r="B61" i="1"/>
  <c r="M60" i="1"/>
  <c r="O60" i="1" s="1"/>
  <c r="J60" i="1"/>
  <c r="B60" i="1"/>
  <c r="M59" i="1"/>
  <c r="O59" i="1" s="1"/>
  <c r="J59" i="1"/>
  <c r="B59" i="1"/>
  <c r="M57" i="1"/>
  <c r="O57" i="1" s="1"/>
  <c r="J57" i="1"/>
  <c r="B57" i="1"/>
  <c r="M56" i="1"/>
  <c r="O56" i="1" s="1"/>
  <c r="J56" i="1"/>
  <c r="B56" i="1"/>
  <c r="M55" i="1"/>
  <c r="O55" i="1" s="1"/>
  <c r="J55" i="1"/>
  <c r="B55" i="1"/>
  <c r="M52" i="1"/>
  <c r="O52" i="1" s="1"/>
  <c r="J52" i="1"/>
  <c r="B52" i="1"/>
  <c r="M51" i="1"/>
  <c r="O51" i="1" s="1"/>
  <c r="J51" i="1"/>
  <c r="B51" i="1"/>
  <c r="M50" i="1"/>
  <c r="O50" i="1" s="1"/>
  <c r="J50" i="1"/>
  <c r="B50" i="1"/>
  <c r="A47" i="1"/>
  <c r="M46" i="1"/>
  <c r="O46" i="1" s="1"/>
  <c r="J46" i="1"/>
  <c r="B46" i="1"/>
  <c r="M45" i="1"/>
  <c r="O45" i="1" s="1"/>
  <c r="J45" i="1"/>
  <c r="B45" i="1"/>
  <c r="M44" i="1"/>
  <c r="O44" i="1" s="1"/>
  <c r="J44" i="1"/>
  <c r="B44" i="1"/>
  <c r="M43" i="1"/>
  <c r="O43" i="1" s="1"/>
  <c r="J43" i="1"/>
  <c r="B43" i="1"/>
  <c r="M42" i="1"/>
  <c r="O42" i="1" s="1"/>
  <c r="J42" i="1"/>
  <c r="B42" i="1"/>
  <c r="O63" i="1" l="1"/>
  <c r="O47" i="1"/>
  <c r="N75" i="1"/>
  <c r="P75" i="1" s="1"/>
  <c r="N76" i="1"/>
  <c r="P76" i="1" s="1"/>
  <c r="N77" i="1"/>
  <c r="P77" i="1" s="1"/>
  <c r="N71" i="1"/>
  <c r="P71" i="1" s="1"/>
  <c r="N72" i="1"/>
  <c r="P72" i="1" s="1"/>
  <c r="N73" i="1"/>
  <c r="P73" i="1" s="1"/>
  <c r="N67" i="1"/>
  <c r="P67" i="1" s="1"/>
  <c r="N68" i="1"/>
  <c r="P68" i="1" s="1"/>
  <c r="N69" i="1"/>
  <c r="P69" i="1" s="1"/>
  <c r="N62" i="1"/>
  <c r="P62" i="1" s="1"/>
  <c r="N59" i="1"/>
  <c r="P59" i="1" s="1"/>
  <c r="N60" i="1"/>
  <c r="P60" i="1" s="1"/>
  <c r="N61" i="1"/>
  <c r="P61" i="1" s="1"/>
  <c r="N55" i="1"/>
  <c r="P55" i="1" s="1"/>
  <c r="N56" i="1"/>
  <c r="P56" i="1" s="1"/>
  <c r="N57" i="1"/>
  <c r="P57" i="1" s="1"/>
  <c r="N50" i="1"/>
  <c r="P50" i="1" s="1"/>
  <c r="N51" i="1"/>
  <c r="P51" i="1" s="1"/>
  <c r="N52" i="1"/>
  <c r="P52" i="1" s="1"/>
  <c r="N42" i="1"/>
  <c r="P42" i="1" s="1"/>
  <c r="N43" i="1"/>
  <c r="P43" i="1" s="1"/>
  <c r="N44" i="1"/>
  <c r="P44" i="1" s="1"/>
  <c r="N45" i="1"/>
  <c r="P45" i="1" s="1"/>
  <c r="N46" i="1"/>
  <c r="P46" i="1" s="1"/>
  <c r="P47" i="1" l="1"/>
  <c r="P78" i="1"/>
  <c r="P63" i="1"/>
  <c r="M19" i="1"/>
  <c r="O19" i="1" s="1"/>
  <c r="J19" i="1"/>
  <c r="B19" i="1"/>
  <c r="M18" i="1"/>
  <c r="O18" i="1" s="1"/>
  <c r="J18" i="1"/>
  <c r="B18" i="1"/>
  <c r="N19" i="1" l="1"/>
  <c r="P19" i="1" s="1"/>
  <c r="N18" i="1"/>
  <c r="P18" i="1" s="1"/>
  <c r="M134" i="1"/>
  <c r="O134" i="1" s="1"/>
  <c r="J134" i="1"/>
  <c r="B134" i="1"/>
  <c r="M135" i="1"/>
  <c r="O135" i="1" s="1"/>
  <c r="J135" i="1"/>
  <c r="B135" i="1"/>
  <c r="N134" i="1" l="1"/>
  <c r="P134" i="1" s="1"/>
  <c r="N135" i="1"/>
  <c r="P135" i="1" s="1"/>
  <c r="M107" i="1"/>
  <c r="N107" i="1" s="1"/>
  <c r="P107" i="1" s="1"/>
  <c r="J107" i="1"/>
  <c r="B107" i="1"/>
  <c r="O107" i="1" l="1"/>
  <c r="M124" i="1" l="1"/>
  <c r="O124" i="1" s="1"/>
  <c r="O126" i="1" s="1"/>
  <c r="J124" i="1"/>
  <c r="B124" i="1"/>
  <c r="N124" i="1" l="1"/>
  <c r="P124" i="1" s="1"/>
  <c r="P126" i="1" s="1"/>
  <c r="M165" i="1" l="1"/>
  <c r="O165" i="1" s="1"/>
  <c r="J165" i="1"/>
  <c r="B165" i="1"/>
  <c r="M149" i="1"/>
  <c r="O149" i="1" s="1"/>
  <c r="J149" i="1"/>
  <c r="B149" i="1"/>
  <c r="M148" i="1"/>
  <c r="O148" i="1" s="1"/>
  <c r="J148" i="1"/>
  <c r="B148" i="1"/>
  <c r="M147" i="1"/>
  <c r="O147" i="1" s="1"/>
  <c r="J147" i="1"/>
  <c r="B147" i="1"/>
  <c r="M139" i="1"/>
  <c r="O139" i="1" s="1"/>
  <c r="J139" i="1"/>
  <c r="B139" i="1"/>
  <c r="N165" i="1" l="1"/>
  <c r="P165" i="1" s="1"/>
  <c r="N149" i="1"/>
  <c r="P149" i="1" s="1"/>
  <c r="N147" i="1"/>
  <c r="P147" i="1" s="1"/>
  <c r="N148" i="1"/>
  <c r="P148" i="1" s="1"/>
  <c r="N139" i="1"/>
  <c r="P139" i="1" s="1"/>
  <c r="M133" i="1" l="1"/>
  <c r="O133" i="1" s="1"/>
  <c r="J133" i="1"/>
  <c r="B133" i="1"/>
  <c r="N133" i="1" l="1"/>
  <c r="P133" i="1" s="1"/>
  <c r="M102" i="1" l="1"/>
  <c r="O102" i="1" s="1"/>
  <c r="J102" i="1"/>
  <c r="B102" i="1"/>
  <c r="M97" i="1"/>
  <c r="N97" i="1" s="1"/>
  <c r="J97" i="1"/>
  <c r="B97" i="1"/>
  <c r="M96" i="1"/>
  <c r="O96" i="1" s="1"/>
  <c r="J96" i="1"/>
  <c r="B96" i="1"/>
  <c r="O88" i="1"/>
  <c r="M84" i="1"/>
  <c r="O84" i="1" s="1"/>
  <c r="J84" i="1"/>
  <c r="B84" i="1"/>
  <c r="P97" i="1" l="1"/>
  <c r="N102" i="1"/>
  <c r="P102" i="1" s="1"/>
  <c r="O97" i="1"/>
  <c r="N96" i="1"/>
  <c r="P96" i="1" s="1"/>
  <c r="N88" i="1"/>
  <c r="P88" i="1" s="1"/>
  <c r="N84" i="1"/>
  <c r="P84" i="1" s="1"/>
  <c r="M138" i="1" l="1"/>
  <c r="O138" i="1" s="1"/>
  <c r="J138" i="1"/>
  <c r="B138" i="1"/>
  <c r="N138" i="1" l="1"/>
  <c r="P138" i="1" s="1"/>
  <c r="M163" i="1" l="1"/>
  <c r="O163" i="1" s="1"/>
  <c r="J163" i="1"/>
  <c r="B163" i="1"/>
  <c r="M156" i="1"/>
  <c r="O156" i="1" s="1"/>
  <c r="M155" i="1"/>
  <c r="N155" i="1" s="1"/>
  <c r="M151" i="1"/>
  <c r="N151" i="1" s="1"/>
  <c r="M146" i="1"/>
  <c r="N146" i="1" s="1"/>
  <c r="M145" i="1"/>
  <c r="N145" i="1" s="1"/>
  <c r="M144" i="1"/>
  <c r="N144" i="1" s="1"/>
  <c r="P144" i="1" s="1"/>
  <c r="J156" i="1"/>
  <c r="J155" i="1"/>
  <c r="J151" i="1"/>
  <c r="J146" i="1"/>
  <c r="J145" i="1"/>
  <c r="J144" i="1"/>
  <c r="B156" i="1"/>
  <c r="B155" i="1"/>
  <c r="B151" i="1"/>
  <c r="B146" i="1"/>
  <c r="B145" i="1"/>
  <c r="B144" i="1"/>
  <c r="M101" i="1"/>
  <c r="O101" i="1" s="1"/>
  <c r="M94" i="1"/>
  <c r="N94" i="1" s="1"/>
  <c r="P94" i="1" s="1"/>
  <c r="M93" i="1"/>
  <c r="N93" i="1" s="1"/>
  <c r="P93" i="1" s="1"/>
  <c r="J101" i="1"/>
  <c r="J94" i="1"/>
  <c r="J93" i="1"/>
  <c r="B101" i="1"/>
  <c r="B94" i="1"/>
  <c r="B93" i="1"/>
  <c r="A121" i="1"/>
  <c r="M83" i="1"/>
  <c r="N83" i="1" s="1"/>
  <c r="P83" i="1" s="1"/>
  <c r="J83" i="1"/>
  <c r="B83" i="1"/>
  <c r="N163" i="1" l="1"/>
  <c r="P163" i="1" s="1"/>
  <c r="O151" i="1"/>
  <c r="O155" i="1"/>
  <c r="O145" i="1"/>
  <c r="P145" i="1"/>
  <c r="P157" i="1" s="1"/>
  <c r="P155" i="1"/>
  <c r="O144" i="1"/>
  <c r="N156" i="1"/>
  <c r="P156" i="1" s="1"/>
  <c r="P146" i="1"/>
  <c r="P151" i="1"/>
  <c r="O146" i="1"/>
  <c r="O93" i="1"/>
  <c r="O94" i="1"/>
  <c r="N101" i="1"/>
  <c r="P101" i="1" s="1"/>
  <c r="P121" i="1" s="1"/>
  <c r="O83" i="1"/>
  <c r="O157" i="1" l="1"/>
  <c r="O121" i="1"/>
  <c r="A21" i="1"/>
  <c r="A89" i="1" l="1"/>
  <c r="A126" i="1"/>
  <c r="A157" i="1"/>
  <c r="A166" i="1"/>
  <c r="C26" i="6" l="1"/>
  <c r="C12" i="6"/>
  <c r="C24" i="6"/>
  <c r="P25" i="6" s="1"/>
  <c r="J25" i="6" l="1"/>
  <c r="K25" i="6"/>
  <c r="L25" i="6"/>
  <c r="M164" i="1"/>
  <c r="O164" i="1" s="1"/>
  <c r="J164" i="1"/>
  <c r="B164" i="1"/>
  <c r="M137" i="1"/>
  <c r="O137" i="1" s="1"/>
  <c r="J137" i="1"/>
  <c r="B137" i="1"/>
  <c r="M136" i="1"/>
  <c r="O136" i="1" s="1"/>
  <c r="J136" i="1"/>
  <c r="B136" i="1"/>
  <c r="N164" i="1" l="1"/>
  <c r="P164" i="1" s="1"/>
  <c r="N136" i="1"/>
  <c r="P136" i="1" s="1"/>
  <c r="N137" i="1"/>
  <c r="P137" i="1" s="1"/>
  <c r="B86" i="1" l="1"/>
  <c r="J86" i="1"/>
  <c r="M86" i="1"/>
  <c r="O86" i="1" s="1"/>
  <c r="N86" i="1" l="1"/>
  <c r="P86" i="1" s="1"/>
  <c r="A140" i="1" l="1"/>
  <c r="C48" i="6" s="1"/>
  <c r="P49" i="6" s="1"/>
  <c r="O49" i="6" s="1"/>
  <c r="C34" i="6" l="1"/>
  <c r="P35" i="6" s="1"/>
  <c r="C38" i="6"/>
  <c r="P39" i="6" s="1"/>
  <c r="C32" i="6"/>
  <c r="C36" i="6"/>
  <c r="P37" i="6" s="1"/>
  <c r="C28" i="6"/>
  <c r="C40" i="6"/>
  <c r="C42" i="6"/>
  <c r="P43" i="6" s="1"/>
  <c r="C16" i="6"/>
  <c r="C18" i="6"/>
  <c r="C14" i="6"/>
  <c r="P15" i="6" s="1"/>
  <c r="H15" i="6" s="1"/>
  <c r="C22" i="6"/>
  <c r="C20" i="6"/>
  <c r="C46" i="6"/>
  <c r="C30" i="6"/>
  <c r="C44" i="6"/>
  <c r="P45" i="6" s="1"/>
  <c r="M130" i="1"/>
  <c r="N130" i="1" s="1"/>
  <c r="P130" i="1" s="1"/>
  <c r="J130" i="1"/>
  <c r="B130" i="1"/>
  <c r="M129" i="1"/>
  <c r="O129" i="1" s="1"/>
  <c r="J129" i="1"/>
  <c r="B129" i="1"/>
  <c r="P47" i="6" l="1"/>
  <c r="O47" i="6" s="1"/>
  <c r="L37" i="6"/>
  <c r="J37" i="6"/>
  <c r="K37" i="6"/>
  <c r="N45" i="6"/>
  <c r="O45" i="6"/>
  <c r="K39" i="6"/>
  <c r="J39" i="6"/>
  <c r="L39" i="6"/>
  <c r="N43" i="6"/>
  <c r="O43" i="6"/>
  <c r="K35" i="6"/>
  <c r="L35" i="6"/>
  <c r="J35" i="6"/>
  <c r="O130" i="1"/>
  <c r="N129" i="1"/>
  <c r="P129" i="1" s="1"/>
  <c r="M82" i="1" l="1"/>
  <c r="N82" i="1" s="1"/>
  <c r="P82" i="1" s="1"/>
  <c r="P89" i="1" s="1"/>
  <c r="P23" i="6" s="1"/>
  <c r="J82" i="1"/>
  <c r="B82" i="1"/>
  <c r="M23" i="6" l="1"/>
  <c r="K23" i="6"/>
  <c r="L23" i="6"/>
  <c r="P21" i="6"/>
  <c r="L21" i="6" s="1"/>
  <c r="O82" i="1"/>
  <c r="O89" i="1" s="1"/>
  <c r="M160" i="1"/>
  <c r="O160" i="1" s="1"/>
  <c r="J160" i="1"/>
  <c r="B160" i="1"/>
  <c r="M161" i="1"/>
  <c r="O161" i="1" s="1"/>
  <c r="J161" i="1"/>
  <c r="B161" i="1"/>
  <c r="M162" i="1"/>
  <c r="O162" i="1" s="1"/>
  <c r="J162" i="1"/>
  <c r="B162" i="1"/>
  <c r="M132" i="1"/>
  <c r="O132" i="1" s="1"/>
  <c r="J132" i="1"/>
  <c r="B132" i="1"/>
  <c r="M131" i="1"/>
  <c r="O131" i="1" s="1"/>
  <c r="O140" i="1" s="1"/>
  <c r="J131" i="1"/>
  <c r="B131" i="1"/>
  <c r="M20" i="1"/>
  <c r="N20" i="1" s="1"/>
  <c r="P20" i="1" s="1"/>
  <c r="J20" i="1"/>
  <c r="B20" i="1"/>
  <c r="M17" i="1"/>
  <c r="N17" i="1" s="1"/>
  <c r="P17" i="1" s="1"/>
  <c r="J17" i="1"/>
  <c r="B17" i="1"/>
  <c r="M16" i="1"/>
  <c r="N16" i="1" s="1"/>
  <c r="P16" i="1" s="1"/>
  <c r="J16" i="1"/>
  <c r="B16" i="1"/>
  <c r="O166" i="1" l="1"/>
  <c r="P340" i="1" s="1"/>
  <c r="K21" i="6"/>
  <c r="J21" i="6"/>
  <c r="N160" i="1"/>
  <c r="P160" i="1" s="1"/>
  <c r="N161" i="1"/>
  <c r="P161" i="1" s="1"/>
  <c r="N162" i="1"/>
  <c r="P162" i="1" s="1"/>
  <c r="N132" i="1"/>
  <c r="P132" i="1" s="1"/>
  <c r="N131" i="1"/>
  <c r="P131" i="1" s="1"/>
  <c r="O20" i="1"/>
  <c r="O17" i="1"/>
  <c r="O16" i="1"/>
  <c r="P140" i="1" l="1"/>
  <c r="P29" i="6" s="1"/>
  <c r="N29" i="6" s="1"/>
  <c r="P166" i="1"/>
  <c r="P27" i="6"/>
  <c r="P19" i="6"/>
  <c r="L29" i="6" l="1"/>
  <c r="M29" i="6"/>
  <c r="P33" i="6"/>
  <c r="I19" i="6"/>
  <c r="J19" i="6"/>
  <c r="L27" i="6"/>
  <c r="N27" i="6"/>
  <c r="M27" i="6"/>
  <c r="P31" i="6"/>
  <c r="P17" i="6"/>
  <c r="I17" i="6" s="1"/>
  <c r="L33" i="6" l="1"/>
  <c r="J33" i="6"/>
  <c r="K33" i="6"/>
  <c r="M31" i="6"/>
  <c r="O31" i="6"/>
  <c r="N31" i="6"/>
  <c r="H17" i="6"/>
  <c r="M15" i="1"/>
  <c r="N15" i="1" s="1"/>
  <c r="P41" i="6" l="1"/>
  <c r="L41" i="6" l="1"/>
  <c r="K41" i="6"/>
  <c r="J41" i="6"/>
  <c r="B15" i="1"/>
  <c r="P15" i="1" l="1"/>
  <c r="P21" i="1" s="1"/>
  <c r="P343" i="1" s="1"/>
  <c r="O15" i="1"/>
  <c r="O21" i="1" l="1"/>
  <c r="P341" i="1" s="1"/>
  <c r="P342" i="1" s="1"/>
  <c r="P13" i="6"/>
  <c r="P51" i="6" s="1"/>
  <c r="J15" i="1"/>
  <c r="H13" i="6" l="1"/>
  <c r="I13" i="6"/>
  <c r="P48" i="6"/>
  <c r="K13" i="6"/>
  <c r="L13" i="6"/>
  <c r="O13" i="6"/>
  <c r="N13" i="6"/>
  <c r="J13" i="6"/>
  <c r="M13" i="6"/>
  <c r="P16" i="6" l="1"/>
  <c r="P40" i="6"/>
  <c r="P38" i="6"/>
  <c r="P44" i="6"/>
  <c r="P42" i="6"/>
  <c r="P32" i="6"/>
  <c r="P24" i="6"/>
  <c r="P22" i="6"/>
  <c r="P12" i="6"/>
  <c r="P30" i="6"/>
  <c r="P26" i="6"/>
  <c r="P20" i="6"/>
  <c r="P36" i="6"/>
  <c r="P14" i="6"/>
  <c r="P34" i="6"/>
  <c r="P28" i="6"/>
  <c r="P18" i="6"/>
  <c r="P46" i="6"/>
</calcChain>
</file>

<file path=xl/sharedStrings.xml><?xml version="1.0" encoding="utf-8"?>
<sst xmlns="http://schemas.openxmlformats.org/spreadsheetml/2006/main" count="51495" uniqueCount="23023">
  <si>
    <t>UNID.</t>
  </si>
  <si>
    <t>TOTAL</t>
  </si>
  <si>
    <t>QUANT.</t>
  </si>
  <si>
    <t>DESCRIÇÃO</t>
  </si>
  <si>
    <t>ITEM</t>
  </si>
  <si>
    <t>Responsável:</t>
  </si>
  <si>
    <t>Cliente:</t>
  </si>
  <si>
    <t>Projeto:</t>
  </si>
  <si>
    <t>Revisão:</t>
  </si>
  <si>
    <t>ADMINISTRAÇÃO LOCAL E INSTALAÇÃO DA OBRA</t>
  </si>
  <si>
    <t>1.1</t>
  </si>
  <si>
    <t>Data:</t>
  </si>
  <si>
    <t>REFERÊNCIA</t>
  </si>
  <si>
    <t>SINALIZACAO HORIZONTAL COM TINTA RETRORREFLETIVA A BASE DE RESINA ACRILICA COM MICROESFERAS DE VIDRO</t>
  </si>
  <si>
    <t>EXECUÇÃO DE PAVIMENTO EM PISO INTERTRAVADO, COM BLOCO SEXTAVADO DE 25 X 25 CM, ESPESSURA 6 CM. AF_12/2015</t>
  </si>
  <si>
    <t>RESPONSÁVEL TÉCNICO:</t>
  </si>
  <si>
    <t>H</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</si>
  <si>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</si>
  <si>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</si>
  <si>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</si>
  <si>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</si>
  <si>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</si>
  <si>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ATERRO MANUAL DE VALAS COM AREIA PARA ATERRO E COMPACTAÇÃO MECANIZADA. AF_05/2016</t>
  </si>
  <si>
    <t>TOTAL - INCLUINDO ADMINISTRAÇÃO</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</si>
  <si>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</si>
  <si>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</si>
  <si>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</si>
  <si>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1,5 x 1  (L x H)</t>
  </si>
  <si>
    <t>MEMÓRIA DE CÁLCULO DE QUANTIDADE</t>
  </si>
  <si>
    <t>Área Retirada do AutoCad</t>
  </si>
  <si>
    <t>1040+319,832 (Ex Acesso+ Ex Avenida)</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</si>
  <si>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</si>
  <si>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</si>
  <si>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</si>
  <si>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</si>
  <si>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</si>
  <si>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</si>
  <si>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</si>
  <si>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</si>
  <si>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</si>
  <si>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</si>
  <si>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</si>
  <si>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</si>
  <si>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</si>
  <si>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</si>
  <si>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</si>
  <si>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</si>
  <si>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</si>
  <si>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</si>
  <si>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</si>
  <si>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</si>
  <si>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</si>
  <si>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</si>
  <si>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</si>
  <si>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</si>
  <si>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</si>
  <si>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</si>
  <si>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</si>
  <si>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</si>
  <si>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</si>
  <si>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</si>
  <si>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</si>
  <si>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</si>
  <si>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</si>
  <si>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</si>
  <si>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</si>
  <si>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</si>
  <si>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</si>
  <si>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</si>
  <si>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</si>
  <si>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</si>
  <si>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</si>
  <si>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</si>
  <si>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</si>
  <si>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</si>
  <si>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</si>
  <si>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</si>
  <si>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</si>
  <si>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</si>
  <si>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</si>
  <si>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</si>
  <si>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</si>
  <si>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</si>
  <si>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</si>
  <si>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</si>
  <si>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</si>
  <si>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</si>
  <si>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</si>
  <si>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</si>
  <si>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</si>
  <si>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</si>
  <si>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</si>
  <si>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</si>
  <si>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</si>
  <si>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</si>
  <si>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</si>
  <si>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</si>
  <si>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</si>
  <si>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</si>
  <si>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</si>
  <si>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</si>
  <si>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</si>
  <si>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</si>
  <si>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</si>
  <si>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</si>
  <si>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</si>
  <si>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</si>
  <si>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</si>
  <si>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</si>
  <si>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</si>
  <si>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</si>
  <si>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</si>
  <si>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</si>
  <si>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</si>
  <si>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</si>
  <si>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</si>
  <si>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</si>
  <si>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</si>
  <si>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</si>
  <si>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</si>
  <si>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</si>
  <si>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</si>
  <si>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</si>
  <si>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</si>
  <si>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</si>
  <si>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</si>
  <si>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</si>
  <si>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</si>
  <si>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</si>
  <si>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</si>
  <si>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</si>
  <si>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</si>
  <si>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</si>
  <si>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</si>
  <si>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</si>
  <si>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</si>
  <si>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</si>
  <si>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</si>
  <si>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</si>
  <si>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</si>
  <si>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</si>
  <si>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</si>
  <si>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</si>
  <si>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</si>
  <si>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</si>
  <si>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</si>
  <si>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</si>
  <si>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</si>
  <si>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</si>
  <si>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</si>
  <si>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</si>
  <si>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</si>
  <si>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</si>
  <si>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</si>
  <si>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</si>
  <si>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</si>
  <si>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</si>
  <si>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</si>
  <si>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</si>
  <si>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</si>
  <si>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</si>
  <si>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</si>
  <si>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</si>
  <si>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</si>
  <si>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</si>
  <si>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</si>
  <si>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</si>
  <si>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</si>
  <si>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</si>
  <si>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</si>
  <si>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</si>
  <si>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</si>
  <si>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</si>
  <si>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</si>
  <si>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</si>
  <si>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</si>
  <si>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</si>
  <si>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</si>
  <si>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</si>
  <si>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</si>
  <si>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</si>
  <si>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</si>
  <si>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</si>
  <si>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</si>
  <si>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</si>
  <si>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</si>
  <si>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</si>
  <si>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</si>
  <si>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</si>
  <si>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</si>
  <si>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</si>
  <si>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</si>
  <si>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</si>
  <si>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</si>
  <si>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</si>
  <si>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</si>
  <si>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</si>
  <si>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</si>
  <si>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</si>
  <si>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</si>
  <si>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</si>
  <si>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</si>
  <si>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</si>
  <si>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</si>
  <si>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</si>
  <si>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</si>
  <si>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</si>
  <si>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</si>
  <si>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</si>
  <si>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</si>
  <si>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</si>
  <si>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</si>
  <si>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</si>
  <si>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</si>
  <si>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</si>
  <si>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</si>
  <si>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</si>
  <si>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</si>
  <si>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</si>
  <si>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</si>
  <si>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</si>
  <si>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</si>
  <si>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</si>
  <si>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</si>
  <si>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</si>
  <si>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</si>
  <si>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</si>
  <si>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</si>
  <si>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</si>
  <si>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</si>
  <si>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</si>
  <si>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</si>
  <si>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</si>
  <si>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</si>
  <si>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</si>
  <si>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</si>
  <si>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</si>
  <si>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</si>
  <si>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</si>
  <si>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</si>
  <si>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</si>
  <si>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</si>
  <si>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</si>
  <si>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</si>
  <si>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</si>
  <si>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</si>
  <si>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</si>
  <si>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</si>
  <si>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</si>
  <si>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</si>
  <si>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</si>
  <si>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</si>
  <si>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</si>
  <si>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</si>
  <si>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</si>
  <si>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</si>
  <si>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</si>
  <si>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</si>
  <si>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</si>
  <si>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</si>
  <si>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</si>
  <si>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</si>
  <si>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</si>
  <si>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</si>
  <si>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</si>
  <si>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</si>
  <si>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</si>
  <si>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</si>
  <si>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</si>
  <si>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</si>
  <si>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</si>
  <si>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</si>
  <si>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</si>
  <si>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</si>
  <si>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</si>
  <si>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</si>
  <si>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</si>
  <si>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</si>
  <si>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</si>
  <si>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</si>
  <si>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</si>
  <si>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</si>
  <si>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</si>
  <si>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</si>
  <si>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</si>
  <si>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</si>
  <si>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</si>
  <si>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</si>
  <si>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</si>
  <si>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</si>
  <si>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</si>
  <si>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</si>
  <si>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</si>
  <si>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</si>
  <si>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</si>
  <si>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</si>
  <si>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</si>
  <si>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</si>
  <si>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</si>
  <si>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</si>
  <si>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</si>
  <si>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</si>
  <si>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</si>
  <si>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</si>
  <si>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</si>
  <si>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</si>
  <si>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</si>
  <si>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</si>
  <si>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</si>
  <si>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</si>
  <si>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</si>
  <si>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</si>
  <si>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</si>
  <si>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</si>
  <si>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</si>
  <si>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</si>
  <si>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</si>
  <si>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</si>
  <si>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</si>
  <si>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</si>
  <si>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</si>
  <si>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</si>
  <si>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</si>
  <si>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</si>
  <si>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</si>
  <si>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</si>
  <si>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</si>
  <si>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</si>
  <si>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</si>
  <si>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</si>
  <si>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</si>
  <si>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</si>
  <si>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</si>
  <si>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</si>
  <si>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</si>
  <si>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</si>
  <si>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</si>
  <si>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</si>
  <si>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</si>
  <si>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</si>
  <si>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</si>
  <si>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</si>
  <si>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</si>
  <si>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</si>
  <si>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</si>
  <si>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</si>
  <si>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</si>
  <si>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</si>
  <si>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</si>
  <si>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</si>
  <si>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</si>
  <si>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</si>
  <si>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</si>
  <si>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</si>
  <si>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</si>
  <si>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</si>
  <si>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</si>
  <si>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</si>
  <si>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</si>
  <si>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</si>
  <si>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</si>
  <si>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</si>
  <si>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</si>
  <si>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</si>
  <si>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</si>
  <si>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</si>
  <si>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</si>
  <si>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</si>
  <si>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</si>
  <si>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</si>
  <si>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</si>
  <si>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</si>
  <si>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</si>
  <si>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</si>
  <si>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</si>
  <si>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</si>
  <si>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</si>
  <si>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</si>
  <si>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</si>
  <si>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</si>
  <si>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</si>
  <si>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</si>
  <si>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</si>
  <si>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</si>
  <si>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</si>
  <si>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</si>
  <si>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</si>
  <si>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</si>
  <si>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</si>
  <si>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</si>
  <si>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</si>
  <si>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</si>
  <si>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</si>
  <si>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</si>
  <si>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</si>
  <si>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</si>
  <si>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</si>
  <si>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</si>
  <si>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</si>
  <si>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</si>
  <si>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</si>
  <si>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</si>
  <si>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</si>
  <si>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</si>
  <si>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</si>
  <si>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</si>
  <si>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</si>
  <si>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</si>
  <si>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</si>
  <si>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</si>
  <si>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</si>
  <si>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</si>
  <si>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</si>
  <si>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</si>
  <si>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</si>
  <si>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</si>
  <si>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</si>
  <si>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</si>
  <si>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</si>
  <si>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</si>
  <si>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</si>
  <si>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</si>
  <si>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</si>
  <si>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</si>
  <si>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</si>
  <si>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</si>
  <si>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</si>
  <si>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</si>
  <si>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</si>
  <si>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</si>
  <si>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</si>
  <si>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</si>
  <si>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</si>
  <si>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</si>
  <si>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</si>
  <si>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</si>
  <si>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</si>
  <si>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</si>
  <si>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</si>
  <si>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</si>
  <si>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</si>
  <si>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</si>
  <si>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</si>
  <si>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</si>
  <si>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</si>
  <si>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</si>
  <si>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</si>
  <si>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</si>
  <si>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</si>
  <si>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</si>
  <si>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</si>
  <si>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</si>
  <si>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</si>
  <si>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</si>
  <si>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</si>
  <si>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</si>
  <si>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</si>
  <si>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</si>
  <si>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</si>
  <si>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</si>
  <si>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</si>
  <si>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</si>
  <si>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</si>
  <si>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</si>
  <si>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</si>
  <si>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</si>
  <si>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</si>
  <si>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</si>
  <si>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</si>
  <si>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</si>
  <si>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</si>
  <si>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</si>
  <si>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</si>
  <si>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</si>
  <si>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</si>
  <si>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</si>
  <si>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</si>
  <si>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</si>
  <si>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</si>
  <si>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</si>
  <si>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</si>
  <si>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</si>
  <si>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</si>
  <si>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</si>
  <si>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</si>
  <si>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</si>
  <si>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</si>
  <si>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</si>
  <si>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</si>
  <si>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</si>
  <si>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</si>
  <si>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</si>
  <si>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</si>
  <si>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</si>
  <si>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</si>
  <si>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</si>
  <si>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</si>
  <si>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</si>
  <si>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</si>
  <si>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</si>
  <si>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</si>
  <si>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</si>
  <si>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</si>
  <si>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</si>
  <si>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</si>
  <si>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</si>
  <si>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</si>
  <si>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</si>
  <si>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</si>
  <si>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</si>
  <si>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</si>
  <si>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</si>
  <si>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</si>
  <si>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</si>
  <si>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</si>
  <si>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</si>
  <si>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</si>
  <si>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</si>
  <si>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</si>
  <si>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</si>
  <si>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</si>
  <si>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</si>
  <si>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</si>
  <si>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</si>
  <si>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</si>
  <si>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</si>
  <si>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</si>
  <si>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</si>
  <si>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</si>
  <si>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</si>
  <si>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</si>
  <si>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</si>
  <si>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</si>
  <si>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</si>
  <si>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</si>
  <si>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</si>
  <si>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</si>
  <si>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</si>
  <si>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</si>
  <si>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</si>
  <si>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</si>
  <si>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</si>
  <si>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</si>
  <si>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</si>
  <si>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</si>
  <si>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</si>
  <si>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</si>
  <si>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</si>
  <si>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</si>
  <si>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</si>
  <si>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</si>
  <si>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</si>
  <si>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</si>
  <si>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</si>
  <si>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</si>
  <si>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</si>
  <si>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</si>
  <si>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</si>
  <si>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</si>
  <si>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</si>
  <si>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</si>
  <si>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</si>
  <si>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</si>
  <si>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</si>
  <si>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</si>
  <si>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</si>
  <si>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</si>
  <si>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</si>
  <si>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</si>
  <si>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</si>
  <si>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</si>
  <si>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</si>
  <si>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</si>
  <si>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</si>
  <si>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</si>
  <si>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</si>
  <si>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</si>
  <si>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</si>
  <si>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</si>
  <si>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</si>
  <si>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</si>
  <si>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</si>
  <si>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</si>
  <si>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</si>
  <si>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</si>
  <si>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</si>
  <si>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</si>
  <si>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</si>
  <si>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</si>
  <si>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</si>
  <si>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</si>
  <si>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</si>
  <si>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</si>
  <si>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</si>
  <si>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</si>
  <si>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</si>
  <si>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</si>
  <si>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</si>
  <si>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</si>
  <si>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</si>
  <si>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</si>
  <si>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</si>
  <si>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</si>
  <si>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</si>
  <si>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</si>
  <si>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</si>
  <si>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</si>
  <si>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</si>
  <si>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</si>
  <si>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</si>
  <si>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</si>
  <si>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</si>
  <si>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</si>
  <si>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</si>
  <si>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</si>
  <si>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</si>
  <si>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</si>
  <si>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</si>
  <si>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</si>
  <si>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</si>
  <si>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</si>
  <si>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</si>
  <si>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</si>
  <si>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</si>
  <si>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</si>
  <si>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</si>
  <si>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</si>
  <si>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</si>
  <si>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</si>
  <si>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</si>
  <si>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</si>
  <si>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</si>
  <si>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</si>
  <si>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</si>
  <si>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</si>
  <si>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</si>
  <si>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</si>
  <si>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</si>
  <si>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</si>
  <si>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</si>
  <si>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</si>
  <si>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</si>
  <si>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</si>
  <si>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</si>
  <si>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</si>
  <si>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</si>
  <si>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</si>
  <si>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</si>
  <si>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</si>
  <si>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</si>
  <si>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</si>
  <si>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</si>
  <si>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</si>
  <si>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</si>
  <si>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</si>
  <si>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</si>
  <si>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</si>
  <si>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</si>
  <si>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</si>
  <si>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</si>
  <si>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</si>
  <si>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</si>
  <si>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</si>
  <si>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</si>
  <si>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</si>
  <si>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</si>
  <si>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</si>
  <si>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</si>
  <si>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</si>
  <si>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</si>
  <si>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</si>
  <si>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</si>
  <si>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</si>
  <si>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</si>
  <si>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</si>
  <si>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</si>
  <si>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</si>
  <si>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</si>
  <si>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</si>
  <si>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</si>
  <si>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</si>
  <si>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</si>
  <si>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</si>
  <si>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</si>
  <si>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</si>
  <si>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</si>
  <si>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</si>
  <si>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</si>
  <si>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</si>
  <si>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</si>
  <si>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</si>
  <si>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</si>
  <si>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</si>
  <si>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</si>
  <si>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</si>
  <si>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</si>
  <si>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</si>
  <si>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</si>
  <si>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</si>
  <si>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</si>
  <si>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</si>
  <si>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</si>
  <si>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</si>
  <si>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</si>
  <si>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</si>
  <si>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</si>
  <si>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</si>
  <si>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</si>
  <si>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</si>
  <si>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</si>
  <si>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</si>
  <si>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</si>
  <si>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</si>
  <si>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</si>
  <si>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</si>
  <si>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</si>
  <si>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</si>
  <si>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</si>
  <si>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</si>
  <si>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</si>
  <si>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</si>
  <si>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</si>
  <si>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</si>
  <si>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</si>
  <si>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</si>
  <si>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</si>
  <si>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</si>
  <si>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</si>
  <si>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</si>
  <si>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</si>
  <si>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</si>
  <si>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</si>
  <si>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</si>
  <si>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</si>
  <si>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</si>
  <si>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</si>
  <si>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</si>
  <si>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</si>
  <si>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</si>
  <si>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</si>
  <si>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</si>
  <si>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</si>
  <si>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</si>
  <si>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</si>
  <si>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</si>
  <si>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</si>
  <si>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</si>
  <si>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</si>
  <si>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</si>
  <si>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</si>
  <si>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</si>
  <si>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</si>
  <si>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</si>
  <si>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</si>
  <si>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</si>
  <si>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</si>
  <si>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</si>
  <si>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</si>
  <si>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</si>
  <si>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</si>
  <si>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</si>
  <si>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</si>
  <si>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</si>
  <si>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</si>
  <si>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</si>
  <si>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</si>
  <si>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</si>
  <si>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</si>
  <si>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</si>
  <si>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</si>
  <si>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</si>
  <si>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</si>
  <si>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</si>
  <si>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</si>
  <si>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</si>
  <si>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</si>
  <si>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</si>
  <si>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</si>
  <si>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</si>
  <si>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</si>
  <si>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</si>
  <si>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</si>
  <si>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</si>
  <si>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</si>
  <si>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</si>
  <si>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</si>
  <si>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</si>
  <si>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</si>
  <si>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</si>
  <si>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</si>
  <si>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</si>
  <si>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</si>
  <si>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</si>
  <si>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</si>
  <si>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</si>
  <si>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</si>
  <si>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</si>
  <si>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</si>
  <si>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</si>
  <si>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</si>
  <si>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</si>
  <si>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</si>
  <si>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</si>
  <si>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</si>
  <si>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</si>
  <si>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</si>
  <si>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</si>
  <si>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</si>
  <si>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</si>
  <si>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</si>
  <si>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</si>
  <si>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</si>
  <si>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</si>
  <si>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</si>
  <si>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</si>
  <si>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</si>
  <si>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</si>
  <si>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</si>
  <si>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</si>
  <si>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</si>
  <si>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</si>
  <si>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</si>
  <si>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</si>
  <si>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</si>
  <si>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</si>
  <si>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</si>
  <si>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</si>
  <si>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</si>
  <si>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</si>
  <si>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</si>
  <si>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</si>
  <si>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</si>
  <si>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</si>
  <si>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</si>
  <si>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</si>
  <si>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</si>
  <si>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</si>
  <si>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</si>
  <si>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</si>
  <si>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</si>
  <si>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</si>
  <si>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</si>
  <si>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</si>
  <si>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</si>
  <si>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</si>
  <si>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</si>
  <si>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</si>
  <si>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</si>
  <si>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</si>
  <si>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</si>
  <si>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</si>
  <si>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</si>
  <si>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</si>
  <si>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</si>
  <si>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</si>
  <si>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</si>
  <si>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</si>
  <si>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</si>
  <si>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</si>
  <si>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</si>
  <si>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</si>
  <si>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</si>
  <si>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</si>
  <si>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</si>
  <si>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</si>
  <si>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</si>
  <si>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</si>
  <si>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</si>
  <si>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</si>
  <si>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</si>
  <si>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</si>
  <si>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</si>
  <si>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</si>
  <si>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</si>
  <si>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</si>
  <si>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</si>
  <si>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</si>
  <si>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</si>
  <si>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</si>
  <si>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</si>
  <si>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</si>
  <si>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</si>
  <si>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</si>
  <si>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</si>
  <si>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</si>
  <si>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</si>
  <si>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</si>
  <si>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</si>
  <si>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</si>
  <si>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</si>
  <si>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</si>
  <si>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</si>
  <si>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</si>
  <si>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</si>
  <si>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</si>
  <si>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</si>
  <si>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</si>
  <si>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</si>
  <si>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</si>
  <si>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</si>
  <si>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</si>
  <si>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</si>
  <si>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</si>
  <si>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</si>
  <si>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</si>
  <si>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</si>
  <si>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</si>
  <si>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</si>
  <si>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</si>
  <si>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</si>
  <si>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</si>
  <si>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</si>
  <si>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</si>
  <si>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</si>
  <si>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</si>
  <si>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</si>
  <si>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</si>
  <si>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</si>
  <si>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</si>
  <si>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</si>
  <si>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</si>
  <si>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</si>
  <si>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</si>
  <si>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</si>
  <si>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</si>
  <si>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</si>
  <si>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</si>
  <si>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</si>
  <si>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</si>
  <si>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</si>
  <si>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</si>
  <si>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</si>
  <si>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</si>
  <si>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</si>
  <si>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</si>
  <si>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</si>
  <si>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</si>
  <si>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</si>
  <si>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</si>
  <si>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</si>
  <si>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</si>
  <si>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</si>
  <si>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</si>
  <si>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</si>
  <si>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</si>
  <si>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</si>
  <si>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</si>
  <si>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</si>
  <si>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</si>
  <si>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</si>
  <si>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</si>
  <si>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</si>
  <si>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</si>
  <si>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</si>
  <si>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</si>
  <si>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</si>
  <si>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</si>
  <si>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</si>
  <si>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</si>
  <si>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</si>
  <si>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</si>
  <si>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</si>
  <si>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</si>
  <si>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</si>
  <si>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</si>
  <si>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</si>
  <si>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</si>
  <si>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</si>
  <si>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</si>
  <si>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</si>
  <si>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</si>
  <si>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</si>
  <si>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</si>
  <si>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</si>
  <si>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</si>
  <si>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</si>
  <si>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</si>
  <si>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</si>
  <si>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</si>
  <si>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</si>
  <si>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</si>
  <si>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</si>
  <si>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</si>
  <si>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</si>
  <si>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</si>
  <si>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</si>
  <si>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</si>
  <si>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</si>
  <si>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</si>
  <si>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</si>
  <si>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</si>
  <si>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</si>
  <si>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</si>
  <si>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</si>
  <si>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</si>
  <si>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</si>
  <si>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</si>
  <si>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</si>
  <si>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</si>
  <si>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</si>
  <si>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</si>
  <si>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</si>
  <si>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</si>
  <si>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</si>
  <si>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</si>
  <si>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</si>
  <si>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</si>
  <si>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</si>
  <si>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</si>
  <si>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</si>
  <si>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</si>
  <si>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</si>
  <si>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</si>
  <si>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</si>
  <si>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</si>
  <si>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</si>
  <si>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</si>
  <si>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</si>
  <si>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</si>
  <si>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</si>
  <si>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</si>
  <si>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</si>
  <si>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</si>
  <si>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</si>
  <si>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</si>
  <si>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</si>
  <si>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</si>
  <si>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</si>
  <si>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</si>
  <si>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</si>
  <si>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</si>
  <si>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</si>
  <si>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</si>
  <si>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</si>
  <si>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</si>
  <si>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</si>
  <si>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</si>
  <si>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</si>
  <si>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</si>
  <si>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</si>
  <si>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</si>
  <si>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</si>
  <si>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</si>
  <si>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</si>
  <si>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</si>
  <si>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</si>
  <si>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</si>
  <si>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</si>
  <si>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</si>
  <si>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</si>
  <si>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</si>
  <si>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</si>
  <si>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</si>
  <si>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</si>
  <si>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</si>
  <si>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</si>
  <si>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</si>
  <si>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</si>
  <si>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</si>
  <si>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</si>
  <si>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</si>
  <si>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</si>
  <si>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</si>
  <si>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</si>
  <si>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</si>
  <si>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</si>
  <si>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</si>
  <si>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</si>
  <si>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</si>
  <si>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</si>
  <si>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</si>
  <si>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</si>
  <si>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</si>
  <si>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</si>
  <si>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</si>
  <si>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</si>
  <si>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</si>
  <si>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</si>
  <si>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</si>
  <si>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</si>
  <si>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</si>
  <si>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</si>
  <si>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</si>
  <si>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</si>
  <si>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</si>
  <si>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</si>
  <si>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</si>
  <si>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</si>
  <si>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</si>
  <si>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</si>
  <si>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</si>
  <si>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</si>
  <si>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</si>
  <si>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</si>
  <si>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</si>
  <si>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</si>
  <si>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73881/1</t>
  </si>
  <si>
    <t>EXECUCAO DE DRENO COM MANTA GEOTEXTIL 200 G/M2</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</si>
  <si>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</si>
  <si>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</si>
  <si>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</si>
  <si>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</si>
  <si>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</si>
  <si>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</si>
  <si>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</si>
  <si>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</si>
  <si>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</si>
  <si>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</si>
  <si>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</si>
  <si>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</si>
  <si>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</si>
  <si>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</si>
  <si>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</si>
  <si>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</si>
  <si>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</si>
  <si>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</si>
  <si>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</si>
  <si>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</si>
  <si>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</si>
  <si>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</si>
  <si>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</si>
  <si>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</si>
  <si>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</si>
  <si>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</si>
  <si>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</si>
  <si>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</si>
  <si>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</si>
  <si>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</si>
  <si>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</si>
  <si>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</si>
  <si>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</si>
  <si>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</si>
  <si>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</si>
  <si>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</si>
  <si>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</si>
  <si>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</si>
  <si>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</si>
  <si>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</si>
  <si>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</si>
  <si>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</si>
  <si>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</si>
  <si>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</si>
  <si>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</si>
  <si>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</si>
  <si>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</si>
  <si>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</si>
  <si>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</si>
  <si>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</si>
  <si>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</si>
  <si>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</si>
  <si>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</si>
  <si>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</si>
  <si>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</si>
  <si>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</si>
  <si>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</si>
  <si>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</si>
  <si>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</si>
  <si>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</si>
  <si>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</si>
  <si>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</si>
  <si>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</si>
  <si>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</si>
  <si>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</si>
  <si>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</si>
  <si>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</si>
  <si>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</si>
  <si>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</si>
  <si>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</si>
  <si>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</si>
  <si>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</si>
  <si>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</si>
  <si>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</si>
  <si>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</si>
  <si>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</si>
  <si>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</si>
  <si>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</si>
  <si>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</si>
  <si>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</si>
  <si>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</si>
  <si>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</si>
  <si>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</si>
  <si>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</si>
  <si>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</si>
  <si>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</si>
  <si>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</si>
  <si>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</si>
  <si>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</si>
  <si>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</si>
  <si>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</si>
  <si>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</si>
  <si>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</si>
  <si>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</si>
  <si>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</si>
  <si>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</si>
  <si>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</si>
  <si>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</si>
  <si>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</si>
  <si>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</si>
  <si>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</si>
  <si>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</si>
  <si>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</si>
  <si>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</si>
  <si>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</si>
  <si>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</si>
  <si>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</si>
  <si>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</si>
  <si>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</si>
  <si>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</si>
  <si>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</si>
  <si>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</si>
  <si>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</si>
  <si>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</si>
  <si>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</si>
  <si>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</si>
  <si>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</si>
  <si>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</si>
  <si>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</si>
  <si>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</si>
  <si>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</si>
  <si>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</si>
  <si>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</si>
  <si>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</si>
  <si>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</si>
  <si>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</si>
  <si>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</si>
  <si>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</si>
  <si>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</si>
  <si>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</si>
  <si>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</si>
  <si>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</si>
  <si>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</si>
  <si>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</si>
  <si>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</si>
  <si>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</si>
  <si>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</si>
  <si>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</si>
  <si>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</si>
  <si>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</si>
  <si>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</si>
  <si>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</si>
  <si>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</si>
  <si>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</si>
  <si>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</si>
  <si>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</si>
  <si>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</si>
  <si>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</si>
  <si>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</si>
  <si>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</si>
  <si>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</si>
  <si>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</si>
  <si>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</si>
  <si>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</si>
  <si>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</si>
  <si>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</si>
  <si>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</si>
  <si>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</si>
  <si>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</si>
  <si>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</si>
  <si>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</si>
  <si>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</si>
  <si>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</si>
  <si>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</si>
  <si>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</si>
  <si>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</si>
  <si>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</si>
  <si>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</si>
  <si>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</si>
  <si>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</si>
  <si>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</si>
  <si>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</si>
  <si>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</si>
  <si>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</si>
  <si>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</si>
  <si>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</si>
  <si>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</si>
  <si>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</si>
  <si>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</si>
  <si>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</si>
  <si>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</si>
  <si>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</si>
  <si>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</si>
  <si>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</si>
  <si>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</si>
  <si>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</si>
  <si>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</si>
  <si>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</si>
  <si>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</si>
  <si>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</si>
  <si>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</si>
  <si>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</si>
  <si>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</si>
  <si>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</si>
  <si>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</si>
  <si>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</si>
  <si>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</si>
  <si>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</si>
  <si>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</si>
  <si>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</si>
  <si>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</si>
  <si>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</si>
  <si>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</si>
  <si>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</si>
  <si>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</si>
  <si>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</si>
  <si>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</si>
  <si>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</si>
  <si>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</si>
  <si>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</si>
  <si>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</si>
  <si>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</si>
  <si>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</si>
  <si>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</si>
  <si>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</si>
  <si>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</si>
  <si>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</si>
  <si>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</si>
  <si>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</si>
  <si>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</si>
  <si>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</si>
  <si>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</si>
  <si>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</si>
  <si>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</si>
  <si>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</si>
  <si>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</si>
  <si>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</si>
  <si>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</si>
  <si>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</si>
  <si>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</si>
  <si>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</si>
  <si>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</si>
  <si>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</si>
  <si>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</si>
  <si>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</si>
  <si>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</si>
  <si>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</si>
  <si>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</si>
  <si>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</si>
  <si>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</si>
  <si>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</si>
  <si>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</si>
  <si>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</si>
  <si>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</si>
  <si>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</si>
  <si>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</si>
  <si>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</si>
  <si>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</si>
  <si>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</si>
  <si>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</si>
  <si>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</si>
  <si>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</si>
  <si>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</si>
  <si>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</si>
  <si>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</si>
  <si>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</si>
  <si>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</si>
  <si>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</si>
  <si>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</si>
  <si>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</si>
  <si>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</si>
  <si>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</si>
  <si>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</si>
  <si>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</si>
  <si>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</si>
  <si>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</si>
  <si>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</si>
  <si>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</si>
  <si>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</si>
  <si>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</si>
  <si>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</si>
  <si>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</si>
  <si>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</si>
  <si>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</si>
  <si>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</si>
  <si>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</si>
  <si>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</si>
  <si>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</si>
  <si>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</si>
  <si>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</si>
  <si>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</si>
  <si>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</si>
  <si>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</si>
  <si>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</si>
  <si>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</si>
  <si>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</si>
  <si>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</si>
  <si>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</si>
  <si>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</si>
  <si>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</si>
  <si>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</si>
  <si>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</si>
  <si>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</si>
  <si>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</si>
  <si>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</si>
  <si>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</si>
  <si>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</si>
  <si>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</si>
  <si>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</si>
  <si>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</si>
  <si>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</si>
  <si>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</si>
  <si>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</si>
  <si>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</si>
  <si>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</si>
  <si>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</si>
  <si>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</si>
  <si>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</si>
  <si>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</si>
  <si>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</si>
  <si>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</si>
  <si>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</si>
  <si>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</si>
  <si>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</si>
  <si>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</si>
  <si>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</si>
  <si>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</si>
  <si>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</si>
  <si>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</si>
  <si>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</si>
  <si>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</si>
  <si>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</si>
  <si>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</si>
  <si>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</si>
  <si>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</si>
  <si>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</si>
  <si>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</si>
  <si>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</si>
  <si>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</si>
  <si>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</si>
  <si>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</si>
  <si>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</si>
  <si>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</si>
  <si>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</si>
  <si>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</si>
  <si>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</si>
  <si>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</si>
  <si>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</si>
  <si>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</si>
  <si>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</si>
  <si>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</si>
  <si>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</si>
  <si>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</si>
  <si>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</si>
  <si>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</si>
  <si>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</si>
  <si>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</si>
  <si>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</si>
  <si>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</si>
  <si>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</si>
  <si>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</si>
  <si>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</si>
  <si>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</si>
  <si>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</si>
  <si>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</si>
  <si>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</si>
  <si>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</si>
  <si>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</si>
  <si>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</si>
  <si>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</si>
  <si>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</si>
  <si>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</si>
  <si>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</si>
  <si>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</si>
  <si>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</si>
  <si>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</si>
  <si>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</si>
  <si>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</si>
  <si>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</si>
  <si>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</si>
  <si>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</si>
  <si>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</si>
  <si>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</si>
  <si>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</si>
  <si>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</si>
  <si>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</si>
  <si>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</si>
  <si>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</si>
  <si>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</si>
  <si>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</si>
  <si>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</si>
  <si>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</si>
  <si>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</si>
  <si>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</si>
  <si>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</si>
  <si>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</si>
  <si>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</si>
  <si>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</si>
  <si>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</si>
  <si>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</si>
  <si>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</si>
  <si>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</si>
  <si>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</si>
  <si>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</si>
  <si>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</si>
  <si>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</si>
  <si>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</si>
  <si>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</si>
  <si>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</si>
  <si>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</si>
  <si>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</si>
  <si>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</si>
  <si>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</si>
  <si>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</si>
  <si>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</si>
  <si>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</si>
  <si>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</si>
  <si>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</si>
  <si>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</si>
  <si>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</si>
  <si>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</si>
  <si>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</si>
  <si>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</si>
  <si>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</si>
  <si>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</si>
  <si>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</si>
  <si>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</si>
  <si>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</si>
  <si>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</si>
  <si>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</si>
  <si>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</si>
  <si>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</si>
  <si>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</si>
  <si>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</si>
  <si>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</si>
  <si>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</si>
  <si>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</si>
  <si>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</si>
  <si>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</si>
  <si>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</si>
  <si>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</si>
  <si>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</si>
  <si>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</si>
  <si>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</si>
  <si>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</si>
  <si>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</si>
  <si>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</si>
  <si>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</si>
  <si>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</si>
  <si>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</si>
  <si>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</si>
  <si>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</si>
  <si>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</si>
  <si>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</si>
  <si>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</si>
  <si>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</si>
  <si>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</si>
  <si>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</si>
  <si>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</si>
  <si>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</si>
  <si>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</si>
  <si>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</si>
  <si>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</si>
  <si>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</si>
  <si>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</si>
  <si>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</si>
  <si>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</si>
  <si>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</si>
  <si>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</si>
  <si>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</si>
  <si>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</si>
  <si>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</si>
  <si>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</si>
  <si>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</si>
  <si>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</si>
  <si>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</si>
  <si>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</si>
  <si>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</si>
  <si>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</si>
  <si>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</si>
  <si>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</si>
  <si>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</si>
  <si>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</si>
  <si>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</si>
  <si>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</si>
  <si>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</si>
  <si>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</si>
  <si>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</si>
  <si>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</si>
  <si>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</si>
  <si>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</si>
  <si>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</si>
  <si>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</si>
  <si>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</si>
  <si>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</si>
  <si>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</si>
  <si>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</si>
  <si>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</si>
  <si>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</si>
  <si>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</si>
  <si>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</si>
  <si>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</si>
  <si>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</si>
  <si>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</si>
  <si>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</si>
  <si>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</si>
  <si>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</si>
  <si>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</si>
  <si>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</si>
  <si>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</si>
  <si>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</si>
  <si>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</si>
  <si>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</si>
  <si>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</si>
  <si>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</si>
  <si>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</si>
  <si>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</si>
  <si>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</si>
  <si>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</si>
  <si>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</si>
  <si>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</si>
  <si>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</si>
  <si>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</si>
  <si>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</si>
  <si>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</si>
  <si>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</si>
  <si>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</si>
  <si>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</si>
  <si>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</si>
  <si>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</si>
  <si>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</si>
  <si>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</si>
  <si>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</si>
  <si>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</si>
  <si>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</si>
  <si>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</si>
  <si>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</si>
  <si>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</si>
  <si>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</si>
  <si>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</si>
  <si>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</si>
  <si>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</si>
  <si>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</si>
  <si>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</si>
  <si>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</si>
  <si>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</si>
  <si>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</si>
  <si>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</si>
  <si>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</si>
  <si>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</si>
  <si>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</si>
  <si>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</si>
  <si>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</si>
  <si>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</si>
  <si>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</si>
  <si>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</si>
  <si>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</si>
  <si>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</si>
  <si>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</si>
  <si>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</si>
  <si>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</si>
  <si>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</si>
  <si>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</si>
  <si>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</si>
  <si>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</si>
  <si>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</si>
  <si>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</si>
  <si>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</si>
  <si>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</si>
  <si>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</si>
  <si>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</si>
  <si>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</si>
  <si>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</si>
  <si>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</si>
  <si>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</si>
  <si>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</si>
  <si>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</si>
  <si>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</si>
  <si>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</si>
  <si>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</si>
  <si>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</si>
  <si>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</si>
  <si>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</si>
  <si>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</si>
  <si>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</si>
  <si>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</si>
  <si>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</si>
  <si>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</si>
  <si>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</si>
  <si>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</si>
  <si>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</si>
  <si>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</si>
  <si>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</si>
  <si>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</si>
  <si>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</si>
  <si>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</si>
  <si>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</si>
  <si>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</si>
  <si>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</si>
  <si>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</si>
  <si>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</si>
  <si>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</si>
  <si>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</si>
  <si>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</si>
  <si>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</si>
  <si>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</si>
  <si>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</si>
  <si>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</si>
  <si>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</si>
  <si>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</si>
  <si>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</si>
  <si>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</si>
  <si>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</si>
  <si>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</si>
  <si>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</si>
  <si>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</si>
  <si>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</si>
  <si>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</si>
  <si>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</si>
  <si>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</si>
  <si>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</si>
  <si>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</si>
  <si>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</si>
  <si>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</si>
  <si>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</si>
  <si>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</si>
  <si>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</si>
  <si>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</si>
  <si>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</si>
  <si>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</si>
  <si>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</si>
  <si>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</si>
  <si>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</si>
  <si>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</si>
  <si>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</si>
  <si>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</si>
  <si>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</si>
  <si>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</si>
  <si>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</si>
  <si>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</si>
  <si>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</si>
  <si>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</si>
  <si>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</si>
  <si>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</si>
  <si>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</si>
  <si>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</si>
  <si>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</si>
  <si>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</si>
  <si>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</si>
  <si>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</si>
  <si>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</si>
  <si>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</si>
  <si>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</si>
  <si>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</si>
  <si>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</si>
  <si>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</si>
  <si>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</si>
  <si>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</si>
  <si>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</si>
  <si>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</si>
  <si>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</si>
  <si>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</si>
  <si>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</si>
  <si>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</si>
  <si>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</si>
  <si>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</si>
  <si>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</si>
  <si>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</si>
  <si>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</si>
  <si>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</si>
  <si>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</si>
  <si>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</si>
  <si>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</si>
  <si>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</si>
  <si>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</si>
  <si>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</si>
  <si>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</si>
  <si>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</si>
  <si>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</si>
  <si>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</si>
  <si>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</si>
  <si>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</si>
  <si>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</si>
  <si>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</si>
  <si>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</si>
  <si>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</si>
  <si>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</si>
  <si>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</si>
  <si>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</si>
  <si>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</si>
  <si>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</si>
  <si>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</si>
  <si>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</si>
  <si>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</si>
  <si>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</si>
  <si>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</si>
  <si>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</si>
  <si>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</si>
  <si>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</si>
  <si>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</si>
  <si>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</si>
  <si>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</si>
  <si>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</si>
  <si>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</si>
  <si>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</si>
  <si>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</si>
  <si>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</si>
  <si>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</si>
  <si>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</si>
  <si>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</si>
  <si>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</si>
  <si>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</si>
  <si>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</si>
  <si>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</si>
  <si>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</si>
  <si>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</si>
  <si>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</si>
  <si>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</si>
  <si>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</si>
  <si>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</si>
  <si>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</si>
  <si>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</si>
  <si>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</si>
  <si>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</si>
  <si>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</si>
  <si>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</si>
  <si>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</si>
  <si>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</si>
  <si>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</si>
  <si>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</si>
  <si>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</si>
  <si>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</si>
  <si>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</si>
  <si>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</si>
  <si>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</si>
  <si>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</si>
  <si>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</si>
  <si>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</si>
  <si>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</si>
  <si>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</si>
  <si>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</si>
  <si>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</si>
  <si>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</si>
  <si>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</si>
  <si>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</si>
  <si>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</si>
  <si>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</si>
  <si>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</si>
  <si>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</si>
  <si>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</si>
  <si>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</si>
  <si>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</si>
  <si>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</si>
  <si>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</si>
  <si>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</si>
  <si>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</si>
  <si>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</si>
  <si>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</si>
  <si>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</si>
  <si>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</si>
  <si>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</si>
  <si>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</si>
  <si>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</si>
  <si>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</si>
  <si>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</si>
  <si>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</si>
  <si>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</si>
  <si>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</si>
  <si>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</si>
  <si>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</si>
  <si>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</si>
  <si>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</si>
  <si>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</si>
  <si>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</si>
  <si>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</si>
  <si>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</si>
  <si>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</si>
  <si>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</si>
  <si>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</si>
  <si>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</si>
  <si>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</si>
  <si>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</si>
  <si>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</si>
  <si>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</si>
  <si>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</si>
  <si>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</si>
  <si>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</si>
  <si>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</si>
  <si>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</si>
  <si>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</si>
  <si>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</si>
  <si>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</si>
  <si>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</si>
  <si>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</si>
  <si>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</si>
  <si>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</si>
  <si>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</si>
  <si>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</si>
  <si>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</si>
  <si>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</si>
  <si>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</si>
  <si>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</si>
  <si>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</si>
  <si>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</si>
  <si>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</si>
  <si>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</si>
  <si>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</si>
  <si>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</si>
  <si>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</si>
  <si>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</si>
  <si>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</si>
  <si>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</si>
  <si>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</si>
  <si>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</si>
  <si>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</si>
  <si>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</si>
  <si>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</si>
  <si>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</si>
  <si>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</si>
  <si>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</si>
  <si>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</si>
  <si>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</si>
  <si>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</si>
  <si>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</si>
  <si>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</si>
  <si>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</si>
  <si>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</si>
  <si>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</si>
  <si>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</si>
  <si>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</si>
  <si>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</si>
  <si>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</si>
  <si>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</si>
  <si>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</si>
  <si>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</si>
  <si>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</si>
  <si>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</si>
  <si>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</si>
  <si>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</si>
  <si>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</si>
  <si>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</si>
  <si>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</si>
  <si>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</si>
  <si>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</si>
  <si>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</si>
  <si>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</si>
  <si>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</si>
  <si>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</si>
  <si>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</si>
  <si>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</si>
  <si>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</si>
  <si>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</si>
  <si>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</si>
  <si>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</si>
  <si>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</si>
  <si>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</si>
  <si>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</si>
  <si>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</si>
  <si>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</si>
  <si>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</si>
  <si>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</si>
  <si>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</si>
  <si>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</si>
  <si>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</si>
  <si>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</si>
  <si>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</si>
  <si>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</si>
  <si>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</si>
  <si>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</si>
  <si>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</si>
  <si>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</si>
  <si>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</si>
  <si>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</si>
  <si>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</si>
  <si>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</si>
  <si>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</si>
  <si>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</si>
  <si>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</si>
  <si>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</si>
  <si>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</si>
  <si>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</si>
  <si>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</si>
  <si>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</si>
  <si>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</si>
  <si>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</si>
  <si>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</si>
  <si>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</si>
  <si>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</si>
  <si>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</si>
  <si>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</si>
  <si>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</si>
  <si>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</si>
  <si>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</si>
  <si>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</si>
  <si>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</si>
  <si>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</si>
  <si>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</si>
  <si>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</si>
  <si>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</si>
  <si>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</si>
  <si>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</si>
  <si>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</si>
  <si>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</si>
  <si>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</si>
  <si>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</si>
  <si>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</si>
  <si>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</si>
  <si>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</si>
  <si>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</si>
  <si>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</si>
  <si>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</si>
  <si>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</si>
  <si>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</si>
  <si>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</si>
  <si>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</si>
  <si>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</si>
  <si>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</si>
  <si>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</si>
  <si>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</si>
  <si>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</si>
  <si>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</si>
  <si>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</si>
  <si>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</si>
  <si>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</si>
  <si>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</si>
  <si>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</si>
  <si>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</si>
  <si>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</si>
  <si>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</si>
  <si>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</si>
  <si>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</si>
  <si>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</si>
  <si>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</si>
  <si>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</si>
  <si>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</si>
  <si>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</si>
  <si>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</si>
  <si>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</si>
  <si>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</si>
  <si>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</si>
  <si>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</si>
  <si>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</si>
  <si>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</si>
  <si>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</si>
  <si>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</si>
  <si>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</si>
  <si>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</si>
  <si>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</si>
  <si>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</si>
  <si>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</si>
  <si>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</si>
  <si>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</si>
  <si>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</si>
  <si>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</si>
  <si>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</si>
  <si>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</si>
  <si>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</si>
  <si>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</si>
  <si>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</si>
  <si>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</si>
  <si>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</si>
  <si>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</si>
  <si>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</si>
  <si>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</si>
  <si>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</si>
  <si>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</si>
  <si>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</si>
  <si>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</si>
  <si>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</si>
  <si>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</si>
  <si>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</si>
  <si>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</si>
  <si>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</si>
  <si>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</si>
  <si>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</si>
  <si>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</si>
  <si>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</si>
  <si>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</si>
  <si>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</si>
  <si>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</si>
  <si>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</si>
  <si>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</si>
  <si>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</si>
  <si>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</si>
  <si>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</si>
  <si>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</si>
  <si>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</si>
  <si>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</si>
  <si>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</si>
  <si>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</si>
  <si>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</si>
  <si>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</si>
  <si>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</si>
  <si>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</si>
  <si>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</si>
  <si>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</si>
  <si>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</si>
  <si>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</si>
  <si>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</si>
  <si>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</si>
  <si>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</si>
  <si>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</si>
  <si>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</si>
  <si>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</si>
  <si>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</si>
  <si>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</si>
  <si>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</si>
  <si>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</si>
  <si>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</si>
  <si>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</si>
  <si>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</si>
  <si>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</si>
  <si>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</si>
  <si>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</si>
  <si>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</si>
  <si>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</si>
  <si>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</si>
  <si>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</si>
  <si>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</si>
  <si>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</si>
  <si>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</si>
  <si>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</si>
  <si>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</si>
  <si>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</si>
  <si>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</si>
  <si>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</si>
  <si>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</si>
  <si>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</si>
  <si>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</si>
  <si>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</si>
  <si>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</si>
  <si>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</si>
  <si>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</si>
  <si>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</si>
  <si>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</si>
  <si>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</si>
  <si>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</si>
  <si>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</si>
  <si>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</si>
  <si>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</si>
  <si>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</si>
  <si>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</si>
  <si>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</si>
  <si>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</si>
  <si>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</si>
  <si>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</si>
  <si>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</si>
  <si>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</si>
  <si>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</si>
  <si>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</si>
  <si>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</si>
  <si>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</si>
  <si>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</si>
  <si>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</si>
  <si>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</si>
  <si>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</si>
  <si>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</si>
  <si>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</si>
  <si>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</si>
  <si>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</si>
  <si>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</si>
  <si>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</si>
  <si>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</si>
  <si>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</si>
  <si>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</si>
  <si>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</si>
  <si>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</si>
  <si>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</si>
  <si>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</si>
  <si>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</si>
  <si>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</si>
  <si>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</si>
  <si>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</si>
  <si>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</si>
  <si>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</si>
  <si>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</si>
  <si>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</si>
  <si>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</si>
  <si>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</si>
  <si>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</si>
  <si>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</si>
  <si>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</si>
  <si>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</si>
  <si>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</si>
  <si>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</si>
  <si>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</si>
  <si>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</si>
  <si>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</si>
  <si>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</si>
  <si>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</si>
  <si>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</si>
  <si>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</si>
  <si>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</si>
  <si>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</si>
  <si>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</si>
  <si>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</si>
  <si>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</si>
  <si>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</si>
  <si>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</si>
  <si>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</si>
  <si>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</si>
  <si>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</si>
  <si>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</si>
  <si>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</si>
  <si>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</si>
  <si>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</si>
  <si>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</si>
  <si>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</si>
  <si>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</si>
  <si>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</si>
  <si>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</si>
  <si>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</si>
  <si>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</si>
  <si>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</si>
  <si>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</si>
  <si>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</si>
  <si>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</si>
  <si>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</si>
  <si>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</si>
  <si>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</si>
  <si>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</si>
  <si>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</si>
  <si>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</si>
  <si>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</si>
  <si>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</si>
  <si>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</si>
  <si>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</si>
  <si>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</si>
  <si>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</si>
  <si>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</si>
  <si>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</si>
  <si>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</si>
  <si>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</si>
  <si>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</si>
  <si>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</si>
  <si>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</si>
  <si>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</si>
  <si>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</si>
  <si>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</si>
  <si>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</si>
  <si>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</si>
  <si>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</si>
  <si>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</si>
  <si>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</si>
  <si>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</si>
  <si>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</si>
  <si>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</si>
  <si>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</si>
  <si>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</si>
  <si>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</si>
  <si>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</si>
  <si>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</si>
  <si>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</si>
  <si>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</si>
  <si>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</si>
  <si>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</si>
  <si>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</si>
  <si>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</si>
  <si>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</si>
  <si>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</si>
  <si>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</si>
  <si>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</si>
  <si>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</si>
  <si>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</si>
  <si>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</si>
  <si>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</si>
  <si>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</si>
  <si>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</si>
  <si>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</si>
  <si>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</si>
  <si>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</si>
  <si>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</si>
  <si>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</si>
  <si>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</si>
  <si>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</si>
  <si>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</si>
  <si>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</si>
  <si>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</si>
  <si>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</si>
  <si>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</si>
  <si>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</si>
  <si>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</si>
  <si>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</si>
  <si>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</si>
  <si>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</si>
  <si>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</si>
  <si>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</si>
  <si>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</si>
  <si>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</si>
  <si>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</si>
  <si>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</si>
  <si>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</si>
  <si>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</si>
  <si>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</si>
  <si>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</si>
  <si>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</si>
  <si>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</si>
  <si>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</si>
  <si>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</si>
  <si>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</si>
  <si>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</si>
  <si>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</si>
  <si>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</si>
  <si>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</si>
  <si>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</si>
  <si>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</si>
  <si>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</si>
  <si>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</si>
  <si>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</si>
  <si>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</si>
  <si>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</si>
  <si>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</si>
  <si>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</si>
  <si>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</si>
  <si>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</si>
  <si>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</si>
  <si>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</si>
  <si>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</si>
  <si>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</si>
  <si>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</si>
  <si>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</si>
  <si>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</si>
  <si>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</si>
  <si>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</si>
  <si>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</si>
  <si>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</si>
  <si>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</si>
  <si>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</si>
  <si>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</si>
  <si>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</si>
  <si>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</si>
  <si>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</si>
  <si>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</si>
  <si>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</si>
  <si>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</si>
  <si>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</si>
  <si>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</si>
  <si>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</si>
  <si>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</si>
  <si>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</si>
  <si>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</si>
  <si>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</si>
  <si>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</si>
  <si>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</si>
  <si>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</si>
  <si>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</si>
  <si>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</si>
  <si>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</si>
  <si>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</si>
  <si>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</si>
  <si>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</si>
  <si>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</si>
  <si>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</si>
  <si>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</si>
  <si>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</si>
  <si>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</si>
  <si>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</si>
  <si>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</si>
  <si>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</si>
  <si>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</si>
  <si>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</si>
  <si>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</si>
  <si>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</si>
  <si>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</si>
  <si>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</si>
  <si>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</si>
  <si>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</si>
  <si>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</si>
  <si>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</si>
  <si>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</si>
  <si>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</si>
  <si>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</si>
  <si>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</si>
  <si>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</si>
  <si>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</si>
  <si>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</si>
  <si>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</si>
  <si>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</si>
  <si>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</si>
  <si>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</si>
  <si>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</si>
  <si>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</si>
  <si>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</si>
  <si>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</si>
  <si>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</si>
  <si>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</si>
  <si>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</si>
  <si>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</si>
  <si>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</si>
  <si>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</si>
  <si>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</si>
  <si>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</si>
  <si>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</si>
  <si>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</si>
  <si>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</si>
  <si>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</si>
  <si>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</si>
  <si>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</si>
  <si>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</si>
  <si>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</si>
  <si>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</si>
  <si>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</si>
  <si>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</si>
  <si>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</si>
  <si>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</si>
  <si>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</si>
  <si>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</si>
  <si>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</si>
  <si>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</si>
  <si>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</si>
  <si>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</si>
  <si>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</si>
  <si>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</si>
  <si>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</si>
  <si>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</si>
  <si>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</si>
  <si>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</si>
  <si>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</si>
  <si>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</si>
  <si>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</si>
  <si>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</si>
  <si>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</si>
  <si>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</si>
  <si>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</si>
  <si>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</si>
  <si>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</si>
  <si>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</si>
  <si>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</si>
  <si>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</si>
  <si>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</si>
  <si>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</si>
  <si>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</si>
  <si>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</si>
  <si>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</si>
  <si>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</si>
  <si>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</si>
  <si>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</si>
  <si>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</si>
  <si>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</si>
  <si>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</si>
  <si>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</si>
  <si>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</si>
  <si>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</si>
  <si>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</si>
  <si>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</si>
  <si>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</si>
  <si>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</si>
  <si>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</si>
  <si>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</si>
  <si>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</si>
  <si>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</si>
  <si>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</si>
  <si>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</si>
  <si>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</si>
  <si>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</si>
  <si>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</si>
  <si>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</si>
  <si>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</si>
  <si>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</si>
  <si>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</si>
  <si>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</si>
  <si>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</si>
  <si>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</si>
  <si>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</si>
  <si>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</si>
  <si>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</si>
  <si>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</si>
  <si>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</si>
  <si>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</si>
  <si>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</si>
  <si>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</si>
  <si>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</si>
  <si>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</si>
  <si>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</si>
  <si>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</si>
  <si>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</si>
  <si>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</si>
  <si>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</si>
  <si>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</si>
  <si>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</si>
  <si>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</si>
  <si>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</si>
  <si>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</si>
  <si>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</si>
  <si>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</si>
  <si>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</si>
  <si>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</si>
  <si>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</si>
  <si>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</si>
  <si>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</si>
  <si>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</si>
  <si>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</si>
  <si>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</si>
  <si>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</si>
  <si>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</si>
  <si>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</si>
  <si>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</si>
  <si>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</si>
  <si>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</si>
  <si>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</si>
  <si>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</si>
  <si>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</si>
  <si>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</si>
  <si>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</si>
  <si>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</si>
  <si>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</si>
  <si>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</si>
  <si>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</si>
  <si>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</si>
  <si>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</si>
  <si>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</si>
  <si>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</si>
  <si>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</si>
  <si>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</si>
  <si>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</si>
  <si>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</si>
  <si>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</si>
  <si>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</si>
  <si>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</si>
  <si>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</si>
  <si>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</si>
  <si>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</si>
  <si>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</si>
  <si>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</si>
  <si>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</si>
  <si>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</si>
  <si>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</si>
  <si>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</si>
  <si>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</si>
  <si>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</si>
  <si>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</si>
  <si>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</si>
  <si>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</si>
  <si>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</si>
  <si>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</si>
  <si>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</si>
  <si>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</si>
  <si>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</si>
  <si>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</si>
  <si>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</si>
  <si>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</si>
  <si>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</si>
  <si>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</si>
  <si>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</si>
  <si>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</si>
  <si>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</si>
  <si>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</si>
  <si>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</si>
  <si>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</si>
  <si>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</si>
  <si>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</si>
  <si>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</si>
  <si>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</si>
  <si>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</si>
  <si>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</si>
  <si>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</si>
  <si>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</si>
  <si>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</si>
  <si>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</si>
  <si>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</si>
  <si>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</si>
  <si>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</si>
  <si>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</si>
  <si>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</si>
  <si>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</si>
  <si>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</si>
  <si>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</si>
  <si>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</si>
  <si>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</si>
  <si>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</si>
  <si>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</si>
  <si>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</si>
  <si>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</si>
  <si>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</si>
  <si>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</si>
  <si>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</si>
  <si>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</si>
  <si>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</si>
  <si>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</si>
  <si>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</si>
  <si>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</si>
  <si>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</si>
  <si>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</si>
  <si>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</si>
  <si>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</si>
  <si>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</si>
  <si>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</si>
  <si>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</si>
  <si>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</si>
  <si>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</si>
  <si>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</si>
  <si>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</si>
  <si>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</si>
  <si>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</si>
  <si>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</si>
  <si>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</si>
  <si>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</si>
  <si>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</si>
  <si>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</si>
  <si>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</si>
  <si>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</si>
  <si>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</si>
  <si>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</si>
  <si>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</si>
  <si>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</si>
  <si>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</si>
  <si>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</si>
  <si>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</si>
  <si>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</si>
  <si>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</si>
  <si>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</si>
  <si>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</si>
  <si>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</si>
  <si>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</si>
  <si>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</si>
  <si>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</si>
  <si>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</si>
  <si>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</si>
  <si>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</si>
  <si>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</si>
  <si>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</si>
  <si>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</si>
  <si>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</si>
  <si>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</si>
  <si>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</si>
  <si>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</si>
  <si>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</si>
  <si>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</si>
  <si>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</si>
  <si>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</si>
  <si>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</si>
  <si>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</si>
  <si>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</si>
  <si>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</si>
  <si>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</si>
  <si>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</si>
  <si>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</si>
  <si>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</si>
  <si>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</si>
  <si>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</si>
  <si>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</si>
  <si>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</si>
  <si>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</si>
  <si>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</si>
  <si>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</si>
  <si>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</si>
  <si>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</si>
  <si>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</si>
  <si>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</si>
  <si>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</si>
  <si>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</si>
  <si>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</si>
  <si>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</si>
  <si>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</si>
  <si>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</si>
  <si>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</si>
  <si>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</si>
  <si>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</si>
  <si>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</si>
  <si>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</si>
  <si>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</si>
  <si>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</si>
  <si>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</si>
  <si>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</si>
  <si>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</si>
  <si>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</si>
  <si>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</si>
  <si>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</si>
  <si>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</si>
  <si>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</si>
  <si>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</si>
  <si>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</si>
  <si>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</si>
  <si>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</si>
  <si>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</si>
  <si>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</si>
  <si>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</si>
  <si>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</si>
  <si>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</si>
  <si>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</si>
  <si>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</si>
  <si>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</si>
  <si>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</si>
  <si>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</si>
  <si>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</si>
  <si>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</si>
  <si>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</si>
  <si>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</si>
  <si>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</si>
  <si>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</si>
  <si>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</si>
  <si>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</si>
  <si>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</si>
  <si>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</si>
  <si>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</si>
  <si>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</si>
  <si>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</si>
  <si>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</si>
  <si>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</si>
  <si>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</si>
  <si>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</si>
  <si>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</si>
  <si>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</si>
  <si>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</si>
  <si>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</si>
  <si>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</si>
  <si>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</si>
  <si>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</si>
  <si>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</si>
  <si>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</si>
  <si>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</si>
  <si>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</si>
  <si>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</si>
  <si>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</si>
  <si>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</si>
  <si>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</si>
  <si>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</si>
  <si>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</si>
  <si>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</si>
  <si>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</si>
  <si>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</si>
  <si>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</si>
  <si>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</si>
  <si>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</si>
  <si>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</si>
  <si>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</si>
  <si>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</si>
  <si>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</si>
  <si>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</si>
  <si>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</si>
  <si>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</si>
  <si>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</si>
  <si>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</si>
  <si>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</si>
  <si>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</si>
  <si>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</si>
  <si>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</si>
  <si>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</si>
  <si>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</si>
  <si>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</si>
  <si>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</si>
  <si>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</si>
  <si>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</si>
  <si>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</si>
  <si>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</si>
  <si>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</si>
  <si>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</si>
  <si>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</si>
  <si>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</si>
  <si>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</si>
  <si>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</si>
  <si>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</si>
  <si>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</si>
  <si>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</si>
  <si>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</si>
  <si>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</si>
  <si>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</si>
  <si>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</si>
  <si>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</si>
  <si>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</si>
  <si>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</si>
  <si>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</si>
  <si>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</si>
  <si>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</si>
  <si>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</si>
  <si>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</si>
  <si>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</si>
  <si>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</si>
  <si>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</si>
  <si>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</si>
  <si>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</si>
  <si>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</si>
  <si>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</si>
  <si>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</si>
  <si>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</si>
  <si>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</si>
  <si>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</si>
  <si>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</si>
  <si>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</si>
  <si>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</si>
  <si>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</si>
  <si>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</si>
  <si>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</si>
  <si>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</si>
  <si>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</si>
  <si>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</si>
  <si>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</si>
  <si>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</si>
  <si>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</si>
  <si>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</si>
  <si>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</si>
  <si>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</si>
  <si>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</si>
  <si>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</si>
  <si>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</si>
  <si>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</si>
  <si>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</si>
  <si>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</si>
  <si>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</si>
  <si>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</si>
  <si>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</si>
  <si>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</si>
  <si>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</si>
  <si>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</si>
  <si>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</si>
  <si>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</si>
  <si>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</si>
  <si>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</si>
  <si>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</si>
  <si>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</si>
  <si>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</si>
  <si>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</si>
  <si>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</si>
  <si>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</si>
  <si>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</si>
  <si>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</si>
  <si>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</si>
  <si>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</si>
  <si>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</si>
  <si>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</si>
  <si>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</si>
  <si>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</si>
  <si>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</si>
  <si>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</si>
  <si>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</si>
  <si>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</si>
  <si>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</si>
  <si>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</si>
  <si>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</si>
  <si>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</si>
  <si>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</si>
  <si>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</si>
  <si>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</si>
  <si>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</si>
  <si>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</si>
  <si>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</si>
  <si>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</si>
  <si>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</si>
  <si>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</si>
  <si>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</si>
  <si>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</si>
  <si>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</si>
  <si>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</si>
  <si>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</si>
  <si>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</si>
  <si>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</si>
  <si>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</si>
  <si>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</si>
  <si>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</si>
  <si>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</si>
  <si>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</si>
  <si>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</si>
  <si>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</si>
  <si>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</si>
  <si>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</si>
  <si>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</si>
  <si>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</si>
  <si>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</si>
  <si>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</si>
  <si>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</si>
  <si>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</si>
  <si>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</si>
  <si>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</si>
  <si>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</si>
  <si>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</si>
  <si>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</si>
  <si>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</si>
  <si>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</si>
  <si>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</si>
  <si>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</si>
  <si>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</si>
  <si>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</si>
  <si>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</si>
  <si>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</si>
  <si>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</si>
  <si>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</si>
  <si>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</si>
  <si>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</si>
  <si>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</si>
  <si>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</si>
  <si>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</si>
  <si>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</si>
  <si>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</si>
  <si>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</si>
  <si>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</si>
  <si>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</si>
  <si>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</si>
  <si>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</si>
  <si>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</si>
  <si>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</si>
  <si>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</si>
  <si>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</si>
  <si>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</si>
  <si>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</si>
  <si>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</si>
  <si>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</si>
  <si>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</si>
  <si>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</si>
  <si>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</si>
  <si>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</si>
  <si>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</si>
  <si>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</si>
  <si>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</si>
  <si>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</si>
  <si>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</si>
  <si>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</si>
  <si>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</si>
  <si>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</si>
  <si>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</si>
  <si>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</si>
  <si>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</si>
  <si>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</si>
  <si>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</si>
  <si>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</si>
  <si>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</si>
  <si>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</si>
  <si>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</si>
  <si>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</si>
  <si>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</si>
  <si>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</si>
  <si>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</si>
  <si>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</si>
  <si>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</si>
  <si>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</si>
  <si>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</si>
  <si>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</si>
  <si>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</si>
  <si>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</si>
  <si>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</si>
  <si>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</si>
  <si>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</si>
  <si>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</si>
  <si>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</si>
  <si>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</si>
  <si>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</si>
  <si>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</si>
  <si>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</si>
  <si>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</si>
  <si>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</si>
  <si>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</si>
  <si>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</si>
  <si>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</si>
  <si>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</si>
  <si>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</si>
  <si>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</si>
  <si>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</si>
  <si>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</si>
  <si>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</si>
  <si>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</si>
  <si>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</si>
  <si>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</si>
  <si>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</si>
  <si>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</si>
  <si>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</si>
  <si>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</si>
  <si>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</si>
  <si>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</si>
  <si>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</si>
  <si>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</si>
  <si>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</si>
  <si>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</si>
  <si>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</si>
  <si>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</si>
  <si>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</si>
  <si>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</si>
  <si>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</si>
  <si>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</si>
  <si>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</si>
  <si>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</si>
  <si>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</si>
  <si>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</si>
  <si>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</si>
  <si>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</si>
  <si>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</si>
  <si>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</si>
  <si>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</si>
  <si>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</si>
  <si>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</si>
  <si>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</si>
  <si>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</si>
  <si>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</si>
  <si>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</si>
  <si>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</si>
  <si>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</si>
  <si>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</si>
  <si>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</si>
  <si>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</si>
  <si>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</si>
  <si>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</si>
  <si>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</si>
  <si>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</si>
  <si>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</si>
  <si>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</si>
  <si>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</si>
  <si>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</si>
  <si>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</si>
  <si>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</si>
  <si>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</si>
  <si>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</si>
  <si>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</si>
  <si>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</si>
  <si>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</si>
  <si>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</si>
  <si>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</si>
  <si>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</si>
  <si>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</si>
  <si>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</si>
  <si>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</si>
  <si>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</si>
  <si>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</si>
  <si>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</si>
  <si>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</si>
  <si>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</si>
  <si>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</si>
  <si>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</si>
  <si>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</si>
  <si>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</si>
  <si>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</si>
  <si>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</si>
  <si>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</si>
  <si>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</si>
  <si>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</si>
  <si>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</si>
  <si>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</si>
  <si>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</si>
  <si>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</si>
  <si>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</si>
  <si>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</si>
  <si>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</si>
  <si>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</si>
  <si>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</si>
  <si>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</si>
  <si>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</si>
  <si>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</si>
  <si>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</si>
  <si>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</si>
  <si>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</si>
  <si>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</si>
  <si>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</si>
  <si>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</si>
  <si>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</si>
  <si>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</si>
  <si>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</si>
  <si>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</si>
  <si>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</si>
  <si>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</si>
  <si>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</si>
  <si>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</si>
  <si>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</si>
  <si>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</si>
  <si>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</si>
  <si>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</si>
  <si>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</si>
  <si>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</si>
  <si>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</si>
  <si>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</si>
  <si>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</si>
  <si>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</si>
  <si>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</si>
  <si>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</si>
  <si>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</si>
  <si>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</si>
  <si>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</si>
  <si>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</si>
  <si>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</si>
  <si>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</si>
  <si>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</si>
  <si>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</si>
  <si>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</si>
  <si>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</si>
  <si>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</si>
  <si>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</si>
  <si>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</si>
  <si>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</si>
  <si>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</si>
  <si>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</si>
  <si>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</si>
  <si>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</si>
  <si>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</si>
  <si>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</si>
  <si>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</si>
  <si>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</si>
  <si>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</si>
  <si>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</si>
  <si>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</si>
  <si>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</si>
  <si>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</si>
  <si>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</si>
  <si>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</si>
  <si>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</si>
  <si>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</si>
  <si>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</si>
  <si>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</si>
  <si>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</si>
  <si>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</si>
  <si>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</si>
  <si>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</si>
  <si>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</si>
  <si>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</si>
  <si>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</si>
  <si>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</si>
  <si>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</si>
  <si>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</si>
  <si>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</si>
  <si>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</si>
  <si>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</si>
  <si>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</si>
  <si>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</si>
  <si>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</si>
  <si>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</si>
  <si>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</si>
  <si>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</si>
  <si>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</si>
  <si>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</si>
  <si>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</si>
  <si>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</si>
  <si>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</si>
  <si>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</si>
  <si>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</si>
  <si>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</si>
  <si>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</si>
  <si>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</si>
  <si>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</si>
  <si>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</si>
  <si>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</si>
  <si>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</si>
  <si>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</si>
  <si>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</si>
  <si>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</si>
  <si>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</si>
  <si>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</si>
  <si>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</si>
  <si>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</si>
  <si>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</si>
  <si>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</si>
  <si>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</si>
  <si>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</si>
  <si>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</si>
  <si>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</si>
  <si>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</si>
  <si>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</si>
  <si>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</si>
  <si>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</si>
  <si>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</si>
  <si>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</si>
  <si>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</si>
  <si>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</si>
  <si>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</si>
  <si>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</si>
  <si>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</si>
  <si>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</si>
  <si>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</si>
  <si>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</si>
  <si>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</si>
  <si>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</si>
  <si>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</si>
  <si>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</si>
  <si>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</si>
  <si>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</si>
  <si>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</si>
  <si>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</si>
  <si>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</si>
  <si>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</si>
  <si>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</si>
  <si>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</si>
  <si>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</si>
  <si>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</si>
  <si>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</si>
  <si>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</si>
  <si>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</si>
  <si>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</si>
  <si>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</si>
  <si>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</si>
  <si>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</si>
  <si>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</si>
  <si>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</si>
  <si>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</si>
  <si>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</si>
  <si>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</si>
  <si>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</si>
  <si>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</si>
  <si>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</si>
  <si>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</si>
  <si>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</si>
  <si>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</si>
  <si>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</si>
  <si>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</si>
  <si>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</si>
  <si>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</si>
  <si>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</si>
  <si>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</si>
  <si>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</si>
  <si>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</si>
  <si>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</si>
  <si>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</si>
  <si>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</si>
  <si>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</si>
  <si>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</si>
  <si>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</si>
  <si>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</si>
  <si>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</si>
  <si>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</si>
  <si>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</si>
  <si>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</si>
  <si>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</si>
  <si>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</si>
  <si>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</si>
  <si>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</si>
  <si>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</si>
  <si>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</si>
  <si>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</si>
  <si>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</si>
  <si>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</si>
  <si>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</si>
  <si>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</si>
  <si>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</si>
  <si>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</si>
  <si>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</si>
  <si>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</si>
  <si>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</si>
  <si>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</si>
  <si>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</si>
  <si>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</si>
  <si>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</si>
  <si>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</si>
  <si>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</si>
  <si>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</si>
  <si>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</si>
  <si>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</si>
  <si>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</si>
  <si>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</si>
  <si>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</si>
  <si>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</si>
  <si>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</si>
  <si>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</si>
  <si>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</si>
  <si>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</si>
  <si>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</si>
  <si>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</si>
  <si>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</si>
  <si>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</si>
  <si>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</si>
  <si>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</si>
  <si>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</si>
  <si>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</si>
  <si>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</si>
  <si>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</si>
  <si>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</si>
  <si>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</si>
  <si>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</si>
  <si>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</si>
  <si>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</si>
  <si>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</si>
  <si>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</si>
  <si>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</si>
  <si>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</si>
  <si>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</si>
  <si>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</si>
  <si>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</si>
  <si>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</si>
  <si>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</si>
  <si>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</si>
  <si>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</si>
  <si>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</si>
  <si>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</si>
  <si>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</si>
  <si>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</si>
  <si>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</si>
  <si>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</si>
  <si>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</si>
  <si>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</si>
  <si>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</si>
  <si>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</si>
  <si>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</si>
  <si>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</si>
  <si>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</si>
  <si>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</si>
  <si>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</si>
  <si>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</si>
  <si>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</si>
  <si>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</si>
  <si>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</si>
  <si>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</si>
  <si>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</si>
  <si>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</si>
  <si>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</si>
  <si>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</si>
  <si>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</si>
  <si>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</si>
  <si>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</si>
  <si>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</si>
  <si>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</si>
  <si>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</si>
  <si>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</si>
  <si>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</si>
  <si>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</si>
  <si>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</si>
  <si>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</si>
  <si>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</si>
  <si>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</si>
  <si>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</si>
  <si>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</si>
  <si>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</si>
  <si>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</si>
  <si>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</si>
  <si>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</si>
  <si>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</si>
  <si>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</si>
  <si>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</si>
  <si>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</si>
  <si>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</si>
  <si>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</si>
  <si>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</si>
  <si>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</si>
  <si>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</si>
  <si>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</si>
  <si>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</si>
  <si>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</si>
  <si>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</si>
  <si>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</si>
  <si>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</si>
  <si>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</si>
  <si>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</si>
  <si>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</si>
  <si>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</si>
  <si>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</si>
  <si>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</si>
  <si>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</si>
  <si>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</si>
  <si>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</si>
  <si>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</si>
  <si>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</si>
  <si>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</si>
  <si>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</si>
  <si>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</si>
  <si>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</si>
  <si>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</si>
  <si>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</si>
  <si>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</si>
  <si>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</si>
  <si>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</si>
  <si>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</si>
  <si>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</si>
  <si>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</si>
  <si>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</si>
  <si>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</si>
  <si>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</si>
  <si>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</si>
  <si>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</si>
  <si>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</si>
  <si>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</si>
  <si>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</si>
  <si>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</si>
  <si>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</si>
  <si>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</si>
  <si>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</si>
  <si>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</si>
  <si>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</si>
  <si>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</si>
  <si>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</si>
  <si>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</si>
  <si>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</si>
  <si>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</si>
  <si>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</si>
  <si>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</si>
  <si>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</si>
  <si>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</si>
  <si>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</si>
  <si>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</si>
  <si>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</si>
  <si>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</si>
  <si>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</si>
  <si>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</si>
  <si>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</si>
  <si>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</si>
  <si>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</si>
  <si>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</si>
  <si>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</si>
  <si>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</si>
  <si>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</si>
  <si>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</si>
  <si>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</si>
  <si>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</si>
  <si>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</si>
  <si>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</si>
  <si>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</si>
  <si>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</si>
  <si>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</si>
  <si>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</si>
  <si>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</si>
  <si>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</si>
  <si>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</si>
  <si>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</si>
  <si>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</si>
  <si>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</si>
  <si>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</si>
  <si>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</si>
  <si>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</si>
  <si>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</si>
  <si>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</si>
  <si>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</si>
  <si>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</si>
  <si>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</si>
  <si>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</si>
  <si>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</si>
  <si>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</si>
  <si>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</si>
  <si>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</si>
  <si>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</si>
  <si>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</si>
  <si>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</si>
  <si>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</si>
  <si>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</si>
  <si>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</si>
  <si>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</si>
  <si>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</si>
  <si>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</si>
  <si>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</si>
  <si>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</si>
  <si>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</si>
  <si>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</si>
  <si>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</si>
  <si>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</si>
  <si>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</si>
  <si>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</si>
  <si>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</si>
  <si>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</si>
  <si>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</si>
  <si>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</si>
  <si>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</si>
  <si>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</si>
  <si>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</si>
  <si>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</si>
  <si>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</si>
  <si>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</si>
  <si>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</si>
  <si>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</si>
  <si>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</si>
  <si>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</si>
  <si>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</si>
  <si>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</si>
  <si>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</si>
  <si>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</si>
  <si>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</si>
  <si>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</si>
  <si>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</si>
  <si>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</si>
  <si>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</si>
  <si>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</si>
  <si>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</si>
  <si>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</si>
  <si>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</si>
  <si>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</si>
  <si>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</si>
  <si>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</si>
  <si>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</si>
  <si>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</si>
  <si>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</si>
  <si>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</si>
  <si>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</si>
  <si>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</si>
  <si>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</si>
  <si>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</si>
  <si>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</si>
  <si>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</si>
  <si>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</si>
  <si>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</si>
  <si>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</si>
  <si>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</si>
  <si>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</si>
  <si>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</si>
  <si>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</si>
  <si>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</si>
  <si>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</si>
  <si>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</si>
  <si>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</si>
  <si>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</si>
  <si>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</si>
  <si>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</si>
  <si>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</si>
  <si>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</si>
  <si>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</si>
  <si>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</si>
  <si>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</si>
  <si>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</si>
  <si>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</si>
  <si>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</si>
  <si>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</si>
  <si>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</si>
  <si>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</si>
  <si>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</si>
  <si>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</si>
  <si>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</si>
  <si>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</si>
  <si>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</si>
  <si>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</si>
  <si>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</si>
  <si>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</si>
  <si>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</si>
  <si>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</si>
  <si>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</si>
  <si>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</si>
  <si>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</si>
  <si>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</si>
  <si>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</si>
  <si>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</si>
  <si>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</si>
  <si>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</si>
  <si>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</si>
  <si>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</si>
  <si>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</si>
  <si>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</si>
  <si>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</si>
  <si>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</si>
  <si>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</si>
  <si>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</si>
  <si>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</si>
  <si>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</si>
  <si>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</si>
  <si>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</si>
  <si>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</si>
  <si>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</si>
  <si>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</si>
  <si>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</si>
  <si>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</si>
  <si>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</si>
  <si>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</si>
  <si>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</si>
  <si>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</si>
  <si>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</si>
  <si>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</si>
  <si>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</si>
  <si>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</si>
  <si>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</si>
  <si>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</si>
  <si>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</si>
  <si>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</si>
  <si>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</si>
  <si>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</si>
  <si>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</si>
  <si>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</si>
  <si>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</si>
  <si>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</si>
  <si>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</si>
  <si>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</si>
  <si>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</si>
  <si>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</si>
  <si>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</si>
  <si>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</si>
  <si>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</si>
  <si>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</si>
  <si>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</si>
  <si>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</si>
  <si>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</si>
  <si>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</si>
  <si>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</si>
  <si>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</si>
  <si>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</si>
  <si>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</si>
  <si>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</si>
  <si>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</si>
  <si>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</si>
  <si>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</si>
  <si>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</si>
  <si>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</si>
  <si>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</si>
  <si>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</si>
  <si>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</si>
  <si>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</si>
  <si>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</si>
  <si>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</si>
  <si>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</si>
  <si>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</si>
  <si>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</si>
  <si>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</si>
  <si>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</si>
  <si>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</si>
  <si>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</si>
  <si>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</si>
  <si>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</si>
  <si>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</si>
  <si>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</si>
  <si>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</si>
  <si>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</si>
  <si>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</si>
  <si>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</si>
  <si>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</si>
  <si>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</si>
  <si>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</si>
  <si>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</si>
  <si>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</si>
  <si>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</si>
  <si>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</si>
  <si>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</si>
  <si>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</si>
  <si>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</si>
  <si>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</si>
  <si>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</si>
  <si>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</si>
  <si>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</si>
  <si>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</si>
  <si>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</si>
  <si>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</si>
  <si>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</si>
  <si>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</si>
  <si>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</si>
  <si>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</si>
  <si>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</si>
  <si>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</si>
  <si>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</si>
  <si>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</si>
  <si>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</si>
  <si>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</si>
  <si>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</si>
  <si>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</si>
  <si>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</si>
  <si>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</si>
  <si>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</si>
  <si>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</si>
  <si>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</si>
  <si>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</si>
  <si>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</si>
  <si>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</si>
  <si>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</si>
  <si>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</si>
  <si>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</si>
  <si>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</si>
  <si>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</si>
  <si>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</si>
  <si>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</si>
  <si>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</si>
  <si>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</si>
  <si>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</si>
  <si>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</si>
  <si>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</si>
  <si>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</si>
  <si>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</si>
  <si>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</si>
  <si>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</si>
  <si>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</si>
  <si>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</si>
  <si>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</si>
  <si>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</si>
  <si>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</si>
  <si>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</si>
  <si>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</si>
  <si>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</si>
  <si>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</si>
  <si>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</si>
  <si>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</si>
  <si>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</si>
  <si>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</si>
  <si>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</si>
  <si>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</si>
  <si>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</si>
  <si>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</si>
  <si>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</si>
  <si>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</si>
  <si>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</si>
  <si>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</si>
  <si>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</si>
  <si>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</si>
  <si>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</si>
  <si>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</si>
  <si>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</si>
  <si>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</si>
  <si>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</si>
  <si>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</si>
  <si>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</si>
  <si>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</si>
  <si>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</si>
  <si>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</si>
  <si>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</si>
  <si>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</si>
  <si>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</si>
  <si>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</si>
  <si>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</si>
  <si>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</si>
  <si>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</si>
  <si>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</si>
  <si>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</si>
  <si>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</si>
  <si>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</si>
  <si>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</si>
  <si>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</si>
  <si>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</si>
  <si>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</si>
  <si>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</si>
  <si>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</si>
  <si>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</si>
  <si>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</si>
  <si>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</si>
  <si>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</si>
  <si>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</si>
  <si>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</si>
  <si>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</si>
  <si>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</si>
  <si>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</si>
  <si>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</si>
  <si>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</si>
  <si>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</si>
  <si>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</si>
  <si>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</si>
  <si>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</si>
  <si>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</si>
  <si>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</si>
  <si>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</si>
  <si>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</si>
  <si>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</si>
  <si>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</si>
  <si>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</si>
  <si>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</si>
  <si>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</si>
  <si>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</si>
  <si>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</si>
  <si>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</si>
  <si>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</si>
  <si>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</si>
  <si>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</si>
  <si>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</si>
  <si>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</si>
  <si>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</si>
  <si>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</si>
  <si>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</si>
  <si>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</si>
  <si>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</si>
  <si>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</si>
  <si>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</si>
  <si>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</si>
  <si>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</si>
  <si>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</si>
  <si>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</si>
  <si>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</si>
  <si>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</si>
  <si>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</si>
  <si>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</si>
  <si>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</si>
  <si>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</si>
  <si>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</si>
  <si>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</si>
  <si>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</si>
  <si>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</si>
  <si>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</si>
  <si>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</si>
  <si>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</si>
  <si>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</si>
  <si>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</si>
  <si>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</si>
  <si>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</si>
  <si>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</si>
  <si>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</si>
  <si>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</si>
  <si>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</si>
  <si>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</si>
  <si>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</si>
  <si>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</si>
  <si>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</si>
  <si>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</si>
  <si>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</si>
  <si>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</si>
  <si>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</si>
  <si>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</si>
  <si>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</si>
  <si>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</si>
  <si>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</si>
  <si>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</si>
  <si>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</si>
  <si>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</si>
  <si>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</si>
  <si>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</si>
  <si>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</si>
  <si>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</si>
  <si>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</si>
  <si>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</si>
  <si>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</si>
  <si>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</si>
  <si>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</si>
  <si>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</si>
  <si>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</si>
  <si>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</si>
  <si>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</si>
  <si>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</si>
  <si>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</si>
  <si>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</si>
  <si>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</si>
  <si>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</si>
  <si>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</si>
  <si>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</si>
  <si>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</si>
  <si>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</si>
  <si>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</si>
  <si>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</si>
  <si>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</si>
  <si>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</si>
  <si>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</si>
  <si>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</si>
  <si>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</si>
  <si>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</si>
  <si>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</si>
  <si>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</si>
  <si>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</si>
  <si>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</si>
  <si>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</si>
  <si>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</si>
  <si>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</si>
  <si>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</si>
  <si>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</si>
  <si>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</si>
  <si>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</si>
  <si>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</si>
  <si>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</si>
  <si>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</si>
  <si>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</si>
  <si>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</si>
  <si>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</si>
  <si>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</si>
  <si>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</si>
  <si>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</si>
  <si>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</si>
  <si>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</si>
  <si>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</si>
  <si>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</si>
  <si>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</si>
  <si>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</si>
  <si>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</si>
  <si>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</si>
  <si>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</si>
  <si>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</si>
  <si>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</si>
  <si>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</si>
  <si>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</si>
  <si>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</si>
  <si>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</si>
  <si>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</si>
  <si>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</si>
  <si>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</si>
  <si>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</si>
  <si>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</si>
  <si>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</si>
  <si>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</si>
  <si>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</si>
  <si>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</si>
  <si>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</si>
  <si>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</si>
  <si>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</si>
  <si>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</si>
  <si>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</si>
  <si>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</si>
  <si>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</si>
  <si>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</si>
  <si>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</si>
  <si>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</si>
  <si>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</si>
  <si>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</si>
  <si>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</si>
  <si>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</si>
  <si>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</si>
  <si>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</si>
  <si>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</si>
  <si>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</si>
  <si>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</si>
  <si>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</si>
  <si>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</si>
  <si>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</si>
  <si>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</si>
  <si>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</si>
  <si>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</si>
  <si>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</si>
  <si>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</si>
  <si>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</si>
  <si>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</si>
  <si>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</si>
  <si>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</si>
  <si>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</si>
  <si>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</si>
  <si>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</si>
  <si>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</si>
  <si>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</si>
  <si>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</si>
  <si>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</si>
  <si>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</si>
  <si>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</si>
  <si>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</si>
  <si>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</si>
  <si>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</si>
  <si>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</si>
  <si>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</si>
  <si>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</si>
  <si>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</si>
  <si>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</si>
  <si>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</si>
  <si>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</si>
  <si>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</si>
  <si>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</si>
  <si>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</si>
  <si>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</si>
  <si>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</si>
  <si>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</si>
  <si>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</si>
  <si>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</si>
  <si>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</si>
  <si>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</si>
  <si>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</si>
  <si>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</si>
  <si>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</si>
  <si>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</si>
  <si>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</si>
  <si>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</si>
  <si>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</si>
  <si>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</si>
  <si>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</si>
  <si>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</si>
  <si>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</si>
  <si>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</si>
  <si>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</si>
  <si>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</si>
  <si>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</si>
  <si>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</si>
  <si>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</si>
  <si>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</si>
  <si>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</si>
  <si>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</si>
  <si>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</si>
  <si>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</si>
  <si>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</si>
  <si>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</si>
  <si>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</si>
  <si>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</si>
  <si>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</si>
  <si>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</si>
  <si>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</si>
  <si>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</si>
  <si>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</si>
  <si>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</si>
  <si>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</si>
  <si>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</si>
  <si>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</si>
  <si>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</si>
  <si>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</si>
  <si>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</si>
  <si>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</si>
  <si>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</si>
  <si>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</si>
  <si>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</si>
  <si>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</si>
  <si>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</si>
  <si>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</si>
  <si>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</si>
  <si>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</si>
  <si>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</si>
  <si>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</si>
  <si>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</si>
  <si>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</si>
  <si>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</si>
  <si>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</si>
  <si>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</si>
  <si>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</si>
  <si>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</si>
  <si>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</si>
  <si>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</si>
  <si>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</si>
  <si>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</si>
  <si>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</si>
  <si>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</si>
  <si>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</si>
  <si>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</si>
  <si>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</si>
  <si>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</si>
  <si>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</si>
  <si>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</si>
  <si>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</si>
  <si>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</si>
  <si>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</si>
  <si>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</si>
  <si>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</si>
  <si>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</si>
  <si>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</si>
  <si>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</si>
  <si>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</si>
  <si>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</si>
  <si>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</si>
  <si>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</si>
  <si>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</si>
  <si>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</si>
  <si>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</si>
  <si>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</si>
  <si>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</si>
  <si>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</si>
  <si>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</si>
  <si>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</si>
  <si>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ED-48666</t>
  </si>
  <si>
    <t>SERVIÇOS</t>
  </si>
  <si>
    <t>%</t>
  </si>
  <si>
    <t>R$</t>
  </si>
  <si>
    <t>PROJETO EXECUTIVO</t>
  </si>
  <si>
    <t>DESCRICAO DA COMPOSICAO - SINAPI DEZEMBRO 2018</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</si>
  <si>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</si>
  <si>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</si>
  <si>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</si>
  <si>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</si>
  <si>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</si>
  <si>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</si>
  <si>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</si>
  <si>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</si>
  <si>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</si>
  <si>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</si>
  <si>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</si>
  <si>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</si>
  <si>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</si>
  <si>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</si>
  <si>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</si>
  <si>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</si>
  <si>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</si>
  <si>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</si>
  <si>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</si>
  <si>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</si>
  <si>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</si>
  <si>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</si>
  <si>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</si>
  <si>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</si>
  <si>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</si>
  <si>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</si>
  <si>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</si>
  <si>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</si>
  <si>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</si>
  <si>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</si>
  <si>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</si>
  <si>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</si>
  <si>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</si>
  <si>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</si>
  <si>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</si>
  <si>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</si>
  <si>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</si>
  <si>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</si>
  <si>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</si>
  <si>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</si>
  <si>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</si>
  <si>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</si>
  <si>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</si>
  <si>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</si>
  <si>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</si>
  <si>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</si>
  <si>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</si>
  <si>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</si>
  <si>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</si>
  <si>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</si>
  <si>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</si>
  <si>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</si>
  <si>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</si>
  <si>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</si>
  <si>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</si>
  <si>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</si>
  <si>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</si>
  <si>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</si>
  <si>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</si>
  <si>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</si>
  <si>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</si>
  <si>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</si>
  <si>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</si>
  <si>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</si>
  <si>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</si>
  <si>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</si>
  <si>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</si>
  <si>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</si>
  <si>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</si>
  <si>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</si>
  <si>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</si>
  <si>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</si>
  <si>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</si>
  <si>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</si>
  <si>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</si>
  <si>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</si>
  <si>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</si>
  <si>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</si>
  <si>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</si>
  <si>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</si>
  <si>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</si>
  <si>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</si>
  <si>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</si>
  <si>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</si>
  <si>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</si>
  <si>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</si>
  <si>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</si>
  <si>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</si>
  <si>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</si>
  <si>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</si>
  <si>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</si>
  <si>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</si>
  <si>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</si>
  <si>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</si>
  <si>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</si>
  <si>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</si>
  <si>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</si>
  <si>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</si>
  <si>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</si>
  <si>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</si>
  <si>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</si>
  <si>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</si>
  <si>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</si>
  <si>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</si>
  <si>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</si>
  <si>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</si>
  <si>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</si>
  <si>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</si>
  <si>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</si>
  <si>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</si>
  <si>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</si>
  <si>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</si>
  <si>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</si>
  <si>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</si>
  <si>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</si>
  <si>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</si>
  <si>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</si>
  <si>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</si>
  <si>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</si>
  <si>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</si>
  <si>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</si>
  <si>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</si>
  <si>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</si>
  <si>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</si>
  <si>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</si>
  <si>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</si>
  <si>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</si>
  <si>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</si>
  <si>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</si>
  <si>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</si>
  <si>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</si>
  <si>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</si>
  <si>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</si>
  <si>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</si>
  <si>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</si>
  <si>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</si>
  <si>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</si>
  <si>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</si>
  <si>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</si>
  <si>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</si>
  <si>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</si>
  <si>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</si>
  <si>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</si>
  <si>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</si>
  <si>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</si>
  <si>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</si>
  <si>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</si>
  <si>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</si>
  <si>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</si>
  <si>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</si>
  <si>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</si>
  <si>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</si>
  <si>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</si>
  <si>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</si>
  <si>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</si>
  <si>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</si>
  <si>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</si>
  <si>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</si>
  <si>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</si>
  <si>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</si>
  <si>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</si>
  <si>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</si>
  <si>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</si>
  <si>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</si>
  <si>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</si>
  <si>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</si>
  <si>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</si>
  <si>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</si>
  <si>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</si>
  <si>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</si>
  <si>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</si>
  <si>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</si>
  <si>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</si>
  <si>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</si>
  <si>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</si>
  <si>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</si>
  <si>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</si>
  <si>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</si>
  <si>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PROJ-EXE-465</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</si>
  <si>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</si>
  <si>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</si>
  <si>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</si>
  <si>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</si>
  <si>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</si>
  <si>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</si>
  <si>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</si>
  <si>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</si>
  <si>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</si>
  <si>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</si>
  <si>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</si>
  <si>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</si>
  <si>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</si>
  <si>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</si>
  <si>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</si>
  <si>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</si>
  <si>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</si>
  <si>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</si>
  <si>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</si>
  <si>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</si>
  <si>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</si>
  <si>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</si>
  <si>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</si>
  <si>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</si>
  <si>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</si>
  <si>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</si>
  <si>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</si>
  <si>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</si>
  <si>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</si>
  <si>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</si>
  <si>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</si>
  <si>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</si>
  <si>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</si>
  <si>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</si>
  <si>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</si>
  <si>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</si>
  <si>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</si>
  <si>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</si>
  <si>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</si>
  <si>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</si>
  <si>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</si>
  <si>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</si>
  <si>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</si>
  <si>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</si>
  <si>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</si>
  <si>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</si>
  <si>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</si>
  <si>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</si>
  <si>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</si>
  <si>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</si>
  <si>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</si>
  <si>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</si>
  <si>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</si>
  <si>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</si>
  <si>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</si>
  <si>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</si>
  <si>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</si>
  <si>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</si>
  <si>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</si>
  <si>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</si>
  <si>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</si>
  <si>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</si>
  <si>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</si>
  <si>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</si>
  <si>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</si>
  <si>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</si>
  <si>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</si>
  <si>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</si>
  <si>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</si>
  <si>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</si>
  <si>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</si>
  <si>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</si>
  <si>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</si>
  <si>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</si>
  <si>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</si>
  <si>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</si>
  <si>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</si>
  <si>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</si>
  <si>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</si>
  <si>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</si>
  <si>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</si>
  <si>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</si>
  <si>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</si>
  <si>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</si>
  <si>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</si>
  <si>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</si>
  <si>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</si>
  <si>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</si>
  <si>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</si>
  <si>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</si>
  <si>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</si>
  <si>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</si>
  <si>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</si>
  <si>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</si>
  <si>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</si>
  <si>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</si>
  <si>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</si>
  <si>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</si>
  <si>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</si>
  <si>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</si>
  <si>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</si>
  <si>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</si>
  <si>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</si>
  <si>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</si>
  <si>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</si>
  <si>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</si>
  <si>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</si>
  <si>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</si>
  <si>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</si>
  <si>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</si>
  <si>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</si>
  <si>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</si>
  <si>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</si>
  <si>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</si>
  <si>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</si>
  <si>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</si>
  <si>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</si>
  <si>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</si>
  <si>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</si>
  <si>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</si>
  <si>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</si>
  <si>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</si>
  <si>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</si>
  <si>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</si>
  <si>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</si>
  <si>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</si>
  <si>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</si>
  <si>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</si>
  <si>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</si>
  <si>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</si>
  <si>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</si>
  <si>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</si>
  <si>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</si>
  <si>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</si>
  <si>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</si>
  <si>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</si>
  <si>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</si>
  <si>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</si>
  <si>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</si>
  <si>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</si>
  <si>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</si>
  <si>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</si>
  <si>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</si>
  <si>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</si>
  <si>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</si>
  <si>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</si>
  <si>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</si>
  <si>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</si>
  <si>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</si>
  <si>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</si>
  <si>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</si>
  <si>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</si>
  <si>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</si>
  <si>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</si>
  <si>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</si>
  <si>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</si>
  <si>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</si>
  <si>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</si>
  <si>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</si>
  <si>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</si>
  <si>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</si>
  <si>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</si>
  <si>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</si>
  <si>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</si>
  <si>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</si>
  <si>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</si>
  <si>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</si>
  <si>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</si>
  <si>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</si>
  <si>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REVESTIMENTO DE CISTERNA COM 1/2 TIJOLO MACIÇO REQUEIMADO</t>
  </si>
  <si>
    <t>REVESTIMENTO DE POÇO COM ANÉIS DE CONCRETO, D = 1,20 M</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</si>
  <si>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</si>
  <si>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</si>
  <si>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</si>
  <si>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</si>
  <si>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GEMINADO MG-F 80 INOX</t>
  </si>
  <si>
    <t>BEBEDOURO MF-F PINTADO</t>
  </si>
  <si>
    <t>BEBEDOURO MG-F INFANTIL INOX</t>
  </si>
  <si>
    <t>BEBEDOURO MG-F INFANTIL PINTADO</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</si>
  <si>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</si>
  <si>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</si>
  <si>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</si>
  <si>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</si>
  <si>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</si>
  <si>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</si>
  <si>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PAPELEIRA METÁLICA CROMADA, INCLUSIVE FIXAÇÃO</t>
  </si>
  <si>
    <t>PAPELEIRA PLASTICA TIPO DISPENSER PARA PAPEL HIGIENICO ROLAO</t>
  </si>
  <si>
    <t>SABONETEIRA EM AÇO INOX TIPO DISPENSER PARA SABONETE LIQUIDO COM RESERVATORIO 800 ML</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</si>
  <si>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</si>
  <si>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</si>
  <si>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</si>
  <si>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</si>
  <si>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</si>
  <si>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</si>
  <si>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</si>
  <si>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</si>
  <si>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</si>
  <si>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</si>
  <si>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</si>
  <si>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</si>
  <si>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</si>
  <si>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</si>
  <si>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</si>
  <si>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</si>
  <si>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</si>
  <si>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</si>
  <si>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</si>
  <si>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</si>
  <si>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</si>
  <si>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</si>
  <si>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</si>
  <si>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</si>
  <si>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</si>
  <si>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</si>
  <si>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</si>
  <si>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</si>
  <si>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</si>
  <si>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</si>
  <si>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</si>
  <si>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</si>
  <si>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</si>
  <si>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</si>
  <si>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</si>
  <si>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</si>
  <si>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</si>
  <si>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</si>
  <si>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PAREDE DE GESSO ACARTONADO (DRY-WALL), DIVISÃO ENTRE ÁREAS SECA E ÚMIDA DE UMA MESMA UNIDADE (ST/RU), ESP. 115 MM, INCLUSIVE MONTANTES, GUIAS E ACESSÓRIOS, EXCLUSIVE ISOLANTE TÉRMICO/ACÚSTICO</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</si>
  <si>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</si>
  <si>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</si>
  <si>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</si>
  <si>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</si>
  <si>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</si>
  <si>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</si>
  <si>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</si>
  <si>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</si>
  <si>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</si>
  <si>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</si>
  <si>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</si>
  <si>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</si>
  <si>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</si>
  <si>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</si>
  <si>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</si>
  <si>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</si>
  <si>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</si>
  <si>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</si>
  <si>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</si>
  <si>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</si>
  <si>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</si>
  <si>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</si>
  <si>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</si>
  <si>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</si>
  <si>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</si>
  <si>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</si>
  <si>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</si>
  <si>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</si>
  <si>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</si>
  <si>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</si>
  <si>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</si>
  <si>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</si>
  <si>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</si>
  <si>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</si>
  <si>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</si>
  <si>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</si>
  <si>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</si>
  <si>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</si>
  <si>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</si>
  <si>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</si>
  <si>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</si>
  <si>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</si>
  <si>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</si>
  <si>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</si>
  <si>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</si>
  <si>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</si>
  <si>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</si>
  <si>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</si>
  <si>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</si>
  <si>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</si>
  <si>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</si>
  <si>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</si>
  <si>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</si>
  <si>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</si>
  <si>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</si>
  <si>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</si>
  <si>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</si>
  <si>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</si>
  <si>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</si>
  <si>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</si>
  <si>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</si>
  <si>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</si>
  <si>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</si>
  <si>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</si>
  <si>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</si>
  <si>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</si>
  <si>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</si>
  <si>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</si>
  <si>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</si>
  <si>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</si>
  <si>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</si>
  <si>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</si>
  <si>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</si>
  <si>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</si>
  <si>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</si>
  <si>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</si>
  <si>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</si>
  <si>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</si>
  <si>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</si>
  <si>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</si>
  <si>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</si>
  <si>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</si>
  <si>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</si>
  <si>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</si>
  <si>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</si>
  <si>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</si>
  <si>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</si>
  <si>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</si>
  <si>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</si>
  <si>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</si>
  <si>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</si>
  <si>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</si>
  <si>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</si>
  <si>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</si>
  <si>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</si>
  <si>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</si>
  <si>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</si>
  <si>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</si>
  <si>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</si>
  <si>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</si>
  <si>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</si>
  <si>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</si>
  <si>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</si>
  <si>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</si>
  <si>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</si>
  <si>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</si>
  <si>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</si>
  <si>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</si>
  <si>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</si>
  <si>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</si>
  <si>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</si>
  <si>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</si>
  <si>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</si>
  <si>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</si>
  <si>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</si>
  <si>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</si>
  <si>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</si>
  <si>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</si>
  <si>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</si>
  <si>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</si>
  <si>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</si>
  <si>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</si>
  <si>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</si>
  <si>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</si>
  <si>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</si>
  <si>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</si>
  <si>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</si>
  <si>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</si>
  <si>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</si>
  <si>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</si>
  <si>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</si>
  <si>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</si>
  <si>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</si>
  <si>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</si>
  <si>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</si>
  <si>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</si>
  <si>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</si>
  <si>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</si>
  <si>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</si>
  <si>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</si>
  <si>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</si>
  <si>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</si>
  <si>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</si>
  <si>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</si>
  <si>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</si>
  <si>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</si>
  <si>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</si>
  <si>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</si>
  <si>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</si>
  <si>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</si>
  <si>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</si>
  <si>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</si>
  <si>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</si>
  <si>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</si>
  <si>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</si>
  <si>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</si>
  <si>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</si>
  <si>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</si>
  <si>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</si>
  <si>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</si>
  <si>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</si>
  <si>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</si>
  <si>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</si>
  <si>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</si>
  <si>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</si>
  <si>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</si>
  <si>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</si>
  <si>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</si>
  <si>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</si>
  <si>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</si>
  <si>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</si>
  <si>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</si>
  <si>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</si>
  <si>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</si>
  <si>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</si>
  <si>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</si>
  <si>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</si>
  <si>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</si>
  <si>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</si>
  <si>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</si>
  <si>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</si>
  <si>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</si>
  <si>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</si>
  <si>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</si>
  <si>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</si>
  <si>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</si>
  <si>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</si>
  <si>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</si>
  <si>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</si>
  <si>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</si>
  <si>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</si>
  <si>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</si>
  <si>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</si>
  <si>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</si>
  <si>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</si>
  <si>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</si>
  <si>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</si>
  <si>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</si>
  <si>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</si>
  <si>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</si>
  <si>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</si>
  <si>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</si>
  <si>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</si>
  <si>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</si>
  <si>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</si>
  <si>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</si>
  <si>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</si>
  <si>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</si>
  <si>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</si>
  <si>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</si>
  <si>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</si>
  <si>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</si>
  <si>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</si>
  <si>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</si>
  <si>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</si>
  <si>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</si>
  <si>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</si>
  <si>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</si>
  <si>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</si>
  <si>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</si>
  <si>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</si>
  <si>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</si>
  <si>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</si>
  <si>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</si>
  <si>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</si>
  <si>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</si>
  <si>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</si>
  <si>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</si>
  <si>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</si>
  <si>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</si>
  <si>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</si>
  <si>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</si>
  <si>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</si>
  <si>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</si>
  <si>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</si>
  <si>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</si>
  <si>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</si>
  <si>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</si>
  <si>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</si>
  <si>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</si>
  <si>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</si>
  <si>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</si>
  <si>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</si>
  <si>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</si>
  <si>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</si>
  <si>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</si>
  <si>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</si>
  <si>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</si>
  <si>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</si>
  <si>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</si>
  <si>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</si>
  <si>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</si>
  <si>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</si>
  <si>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</si>
  <si>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</si>
  <si>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</si>
  <si>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</si>
  <si>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</si>
  <si>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</si>
  <si>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</si>
  <si>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</si>
  <si>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</si>
  <si>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</si>
  <si>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</si>
  <si>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</si>
  <si>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</si>
  <si>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</si>
  <si>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</si>
  <si>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</si>
  <si>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</si>
  <si>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</si>
  <si>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</si>
  <si>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</si>
  <si>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</si>
  <si>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</si>
  <si>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</si>
  <si>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</si>
  <si>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</si>
  <si>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</si>
  <si>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</si>
  <si>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</si>
  <si>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</si>
  <si>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</si>
  <si>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</si>
  <si>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</si>
  <si>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</si>
  <si>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</si>
  <si>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</si>
  <si>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</si>
  <si>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</si>
  <si>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</si>
  <si>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</si>
  <si>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</si>
  <si>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</si>
  <si>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</si>
  <si>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</si>
  <si>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</si>
  <si>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</si>
  <si>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</si>
  <si>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</si>
  <si>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</si>
  <si>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</si>
  <si>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</si>
  <si>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</si>
  <si>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</si>
  <si>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</si>
  <si>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</si>
  <si>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</si>
  <si>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</si>
  <si>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</si>
  <si>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</si>
  <si>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</si>
  <si>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</si>
  <si>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</si>
  <si>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</si>
  <si>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</si>
  <si>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</si>
  <si>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</si>
  <si>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</si>
  <si>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</si>
  <si>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</si>
  <si>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</si>
  <si>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</si>
  <si>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</si>
  <si>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</si>
  <si>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</si>
  <si>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</si>
  <si>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</si>
  <si>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</si>
  <si>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</si>
  <si>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</si>
  <si>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</si>
  <si>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</si>
  <si>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</si>
  <si>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</si>
  <si>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</si>
  <si>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</si>
  <si>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</si>
  <si>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</si>
  <si>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</si>
  <si>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</si>
  <si>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</si>
  <si>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</si>
  <si>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</si>
  <si>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</si>
  <si>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</si>
  <si>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</si>
  <si>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</si>
  <si>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</si>
  <si>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</si>
  <si>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</si>
  <si>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</si>
  <si>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</si>
  <si>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</si>
  <si>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</si>
  <si>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</si>
  <si>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</si>
  <si>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</si>
  <si>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</si>
  <si>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</si>
  <si>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</si>
  <si>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</si>
  <si>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</si>
  <si>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</si>
  <si>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ANEL GUIA PADRÃO TELEMAR AGS-1</t>
  </si>
  <si>
    <t>ARMAÇÃO SECUNDARIA DE UM ESTRIBO</t>
  </si>
  <si>
    <t>ATERRAMENTO COMPLETO, COM HASTES COPPERWELD 5/8" X 2,40 M</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</si>
  <si>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</si>
  <si>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</si>
  <si>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</si>
  <si>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</si>
  <si>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</si>
  <si>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</si>
  <si>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</si>
  <si>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</si>
  <si>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</si>
  <si>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</si>
  <si>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</si>
  <si>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</si>
  <si>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</si>
  <si>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</si>
  <si>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</si>
  <si>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</si>
  <si>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50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</si>
  <si>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</si>
  <si>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</si>
  <si>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</si>
  <si>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</si>
  <si>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1,5 MM2, 70°C, 450/750V</t>
  </si>
  <si>
    <t>CABO DE COBRE FLEXÍVEL, CLASSE 5, ISOLAMENTO TIPO LSHF/ATOX, NÃO HALOGENADO, ANTICHAMA, TERMOPLÁSTICO, UNIPOLAR, SEÇÃO 16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</si>
  <si>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</si>
  <si>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</si>
  <si>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35 MM2, 70°C, 450/750V</t>
  </si>
  <si>
    <t>CABO DE COBRE FLEXÍVEL, CLASSE 5, ISOLAMENTO TIPO LSHF/ATOX, NÃO HALOGENADO, ANTICHAMA, TERMOPLÁSTICO, UNIPOLAR, SEÇÃO 4 MM2, 70°C, 450/750V</t>
  </si>
  <si>
    <t>CABO DE COBRE FLEXÍVEL, CLASSE 5, ISOLAMENTO TIPO LSHF/ATOX, NÃO HALOGENADO, ANTICHAMA, TERMOPLÁSTICO, UNIPOLAR, SEÇÃO 6 MM2, 70°C, 450/750V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</si>
  <si>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</si>
  <si>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</si>
  <si>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</si>
  <si>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</si>
  <si>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</si>
  <si>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</si>
  <si>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</si>
  <si>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</si>
  <si>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</si>
  <si>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</si>
  <si>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</si>
  <si>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</si>
  <si>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</si>
  <si>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</si>
  <si>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</si>
  <si>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</si>
  <si>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</si>
  <si>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</si>
  <si>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</si>
  <si>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</si>
  <si>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</si>
  <si>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</si>
  <si>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</si>
  <si>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</si>
  <si>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DISTRIBUIÇÃO GERAL OU DERIVAÇÃO DG Nº3</t>
  </si>
  <si>
    <t>CAIXA DE DISTRIBUIÇÃO GERAL OU DERIVAÇÃO DG Nº4</t>
  </si>
  <si>
    <t>CAIXA DE DISTRIBUIÇÃO GERAL OU DERIVAÇÃO DG Nº5</t>
  </si>
  <si>
    <t>CAIXA DE DISTRIBUIÇÃO GERAL OU DERIVAÇÃO DG Nº6</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</si>
  <si>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</si>
  <si>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</si>
  <si>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</si>
  <si>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</si>
  <si>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</si>
  <si>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</si>
  <si>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</si>
  <si>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</si>
  <si>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</si>
  <si>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</si>
  <si>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</si>
  <si>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</si>
  <si>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</si>
  <si>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</si>
  <si>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</si>
  <si>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</si>
  <si>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</si>
  <si>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</si>
  <si>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</si>
  <si>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</si>
  <si>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</si>
  <si>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</si>
  <si>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</si>
  <si>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</si>
  <si>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</si>
  <si>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</si>
  <si>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</si>
  <si>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</si>
  <si>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</si>
  <si>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</si>
  <si>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</si>
  <si>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</si>
  <si>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</si>
  <si>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</si>
  <si>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</si>
  <si>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</si>
  <si>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</si>
  <si>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</si>
  <si>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</si>
  <si>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</si>
  <si>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</si>
  <si>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</si>
  <si>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</si>
  <si>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</si>
  <si>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</si>
  <si>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</si>
  <si>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</si>
  <si>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</si>
  <si>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</si>
  <si>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</si>
  <si>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</si>
  <si>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</si>
  <si>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</si>
  <si>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</si>
  <si>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</si>
  <si>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</si>
  <si>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</si>
  <si>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</si>
  <si>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</si>
  <si>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</si>
  <si>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</si>
  <si>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</si>
  <si>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</si>
  <si>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</si>
  <si>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</si>
  <si>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</si>
  <si>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1 TOMADA + 1 INTERRUPTOR COM PLACA</t>
  </si>
  <si>
    <t>CONJUNTO DE 1 TOMADA + 1 INTERRUPTOR SEM PLACA</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</si>
  <si>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</si>
  <si>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</si>
  <si>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</si>
  <si>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</si>
  <si>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</si>
  <si>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</si>
  <si>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</si>
  <si>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</si>
  <si>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</si>
  <si>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</si>
  <si>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</si>
  <si>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</si>
  <si>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</si>
  <si>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</si>
  <si>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</si>
  <si>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</si>
  <si>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</si>
  <si>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</si>
  <si>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</si>
  <si>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</si>
  <si>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</si>
  <si>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</si>
  <si>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</si>
  <si>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</si>
  <si>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</si>
  <si>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</si>
  <si>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</si>
  <si>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</si>
  <si>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</si>
  <si>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</si>
  <si>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</si>
  <si>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</si>
  <si>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</si>
  <si>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</si>
  <si>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</si>
  <si>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</si>
  <si>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</si>
  <si>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</si>
  <si>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</si>
  <si>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</si>
  <si>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</si>
  <si>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</si>
  <si>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</si>
  <si>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</si>
  <si>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</si>
  <si>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</si>
  <si>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</si>
  <si>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</si>
  <si>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</si>
  <si>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</si>
  <si>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</si>
  <si>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</si>
  <si>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</si>
  <si>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</si>
  <si>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</si>
  <si>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</si>
  <si>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</si>
  <si>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</si>
  <si>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</si>
  <si>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</si>
  <si>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</si>
  <si>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</si>
  <si>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</si>
  <si>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</si>
  <si>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</si>
  <si>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</si>
  <si>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</si>
  <si>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</si>
  <si>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</si>
  <si>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</si>
  <si>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</si>
  <si>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</si>
  <si>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</si>
  <si>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</si>
  <si>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</si>
  <si>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</si>
  <si>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</si>
  <si>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</si>
  <si>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</si>
  <si>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ENVELOPE DE CONCRETO PARA PROTEÇÃO DE TUBOS DE PVC ENTERRADO - CONCRETO TIPO A FCK = 13,5 MPA</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</si>
  <si>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</si>
  <si>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</si>
  <si>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</si>
  <si>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</si>
  <si>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</si>
  <si>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</si>
  <si>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</si>
  <si>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</si>
  <si>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</si>
  <si>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</si>
  <si>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</si>
  <si>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</si>
  <si>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</si>
  <si>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</si>
  <si>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</si>
  <si>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</si>
  <si>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</si>
  <si>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</si>
  <si>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</si>
  <si>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UMA TECLA PARALELO 10 A - 250 V, SEM PLACA</t>
  </si>
  <si>
    <t>INTERRUPTOR UMA TECLA SIMPLES 10 A - 250 V, COM PLACA</t>
  </si>
  <si>
    <t>INTERRUPTOR, UMA TECLA SIMPLES 10 A - 250 V, SEM PLACA</t>
  </si>
  <si>
    <t>ISOLADOR ROLDANA</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</si>
  <si>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</si>
  <si>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</si>
  <si>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</si>
  <si>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</si>
  <si>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</si>
  <si>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</si>
  <si>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</si>
  <si>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</si>
  <si>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</si>
  <si>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</si>
  <si>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</si>
  <si>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</si>
  <si>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</si>
  <si>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</si>
  <si>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</si>
  <si>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</si>
  <si>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</si>
  <si>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</si>
  <si>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</si>
  <si>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</si>
  <si>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</si>
  <si>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</si>
  <si>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</si>
  <si>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</si>
  <si>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</si>
  <si>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</si>
  <si>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</si>
  <si>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</si>
  <si>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</si>
  <si>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</si>
  <si>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</si>
  <si>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</si>
  <si>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</si>
  <si>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</si>
  <si>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</si>
  <si>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</si>
  <si>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</si>
  <si>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</si>
  <si>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</si>
  <si>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</si>
  <si>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</si>
  <si>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</si>
  <si>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</si>
  <si>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</si>
  <si>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</si>
  <si>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</si>
  <si>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</si>
  <si>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</si>
  <si>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</si>
  <si>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</si>
  <si>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</si>
  <si>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</si>
  <si>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</si>
  <si>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</si>
  <si>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</si>
  <si>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</si>
  <si>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</si>
  <si>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SIRENE DE ALTA POTÊNCIA, TIMBRE Ø 150MM, 100DCB</t>
  </si>
  <si>
    <t>SIRENE PARA ALCANCE ATÉ 500 M REF. RT-10</t>
  </si>
  <si>
    <t>SUPRESSOR DE SURTO PARA PROTEÇÃO DE CENTRAL DE TELECOMUNICAÇÕES</t>
  </si>
  <si>
    <t>SUPRESSOR DE SURTO PARA PROTEÇÃO PRIMÁRIA EM QGD, ATÉ 1,5 KV - 5 KA</t>
  </si>
  <si>
    <t>TAMPÃO DE ALUMÍNIO</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</si>
  <si>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</si>
  <si>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</si>
  <si>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</si>
  <si>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</si>
  <si>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</si>
  <si>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</si>
  <si>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</si>
  <si>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</si>
  <si>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</si>
  <si>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</si>
  <si>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</si>
  <si>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</si>
  <si>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</si>
  <si>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</si>
  <si>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</si>
  <si>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</si>
  <si>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</si>
  <si>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</si>
  <si>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</si>
  <si>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</si>
  <si>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</si>
  <si>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</si>
  <si>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</si>
  <si>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</si>
  <si>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</si>
  <si>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</si>
  <si>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</si>
  <si>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</si>
  <si>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</si>
  <si>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</si>
  <si>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</si>
  <si>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</si>
  <si>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</si>
  <si>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</si>
  <si>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</si>
  <si>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</si>
  <si>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</si>
  <si>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</si>
  <si>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</si>
  <si>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</si>
  <si>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</si>
  <si>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</si>
  <si>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</si>
  <si>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</si>
  <si>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</si>
  <si>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</si>
  <si>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</si>
  <si>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</si>
  <si>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</si>
  <si>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</si>
  <si>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</si>
  <si>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</si>
  <si>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</si>
  <si>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</si>
  <si>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</si>
  <si>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</si>
  <si>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</si>
  <si>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DETERMINAÇÃO E ANÁLISE DE RESULTADO DE RESISTÊNCIA A COMPRESSÃO DO CONCRETO MOLDADO</t>
  </si>
  <si>
    <t>ENSAIO DE CONCRETO: CURA, FACEAMENTO, RUPTURA, EMISSÃO DE CERTIFICADOS - ATE 6 UNIDADES</t>
  </si>
  <si>
    <t>ENSAIOS DE TERRAPLENAGEM - CORPO DO ATERRO</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</si>
  <si>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</si>
  <si>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</si>
  <si>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</si>
  <si>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</si>
  <si>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</si>
  <si>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</si>
  <si>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</si>
  <si>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</si>
  <si>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</si>
  <si>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</si>
  <si>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</si>
  <si>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</si>
  <si>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</si>
  <si>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</si>
  <si>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</si>
  <si>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</si>
  <si>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</si>
  <si>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</si>
  <si>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</si>
  <si>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</si>
  <si>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</si>
  <si>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</si>
  <si>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</si>
  <si>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</si>
  <si>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</si>
  <si>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</si>
  <si>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</si>
  <si>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</si>
  <si>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</si>
  <si>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</si>
  <si>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</si>
  <si>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</si>
  <si>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</si>
  <si>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</si>
  <si>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</si>
  <si>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</si>
  <si>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</si>
  <si>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</si>
  <si>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APLICAÇÃO DE CONCRETO AUTO-ADENSÁVEL EM ESTRUTURA, INCLUSIVE ESPALHAMENTO, ADENSAMENTO E ACABAMENTO</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</si>
  <si>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</si>
  <si>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</si>
  <si>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</si>
  <si>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</si>
  <si>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</si>
  <si>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</si>
  <si>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</si>
  <si>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</si>
  <si>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</si>
  <si>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</si>
  <si>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</si>
  <si>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</si>
  <si>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</si>
  <si>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</si>
  <si>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</si>
  <si>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</si>
  <si>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</si>
  <si>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</si>
  <si>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</si>
  <si>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</si>
  <si>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</si>
  <si>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</si>
  <si>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</si>
  <si>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</si>
  <si>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</si>
  <si>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</si>
  <si>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</si>
  <si>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</si>
  <si>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</si>
  <si>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</si>
  <si>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</si>
  <si>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</si>
  <si>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</si>
  <si>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</si>
  <si>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</si>
  <si>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</si>
  <si>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</si>
  <si>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</si>
  <si>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</si>
  <si>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</si>
  <si>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</si>
  <si>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</si>
  <si>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</si>
  <si>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</si>
  <si>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</si>
  <si>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</si>
  <si>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</si>
  <si>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</si>
  <si>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</si>
  <si>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</si>
  <si>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</si>
  <si>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</si>
  <si>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</si>
  <si>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</si>
  <si>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</si>
  <si>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</si>
  <si>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</si>
  <si>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</si>
  <si>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</si>
  <si>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</si>
  <si>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</si>
  <si>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</si>
  <si>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</si>
  <si>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</si>
  <si>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</si>
  <si>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</si>
  <si>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</si>
  <si>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</si>
  <si>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</si>
  <si>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</si>
  <si>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</si>
  <si>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</si>
  <si>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</si>
  <si>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</si>
  <si>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</si>
  <si>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</si>
  <si>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</si>
  <si>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</si>
  <si>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</si>
  <si>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</si>
  <si>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</si>
  <si>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</si>
  <si>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DOBRADIÇA DE FERRO CROMADA 3" X 2 1/2"</t>
  </si>
  <si>
    <t>DOBRADIÇA DE FERRO CROMADA 3 1/2" X 2 1/2"</t>
  </si>
  <si>
    <t>DOBRADIÇA DE FERRO CROMADO 3" X 2"</t>
  </si>
  <si>
    <t>MOLA HIDRÁULICA NORMAL</t>
  </si>
  <si>
    <t>TARJETA CROMADA, INSTALADA PORTAS DE SANITÁRIOS</t>
  </si>
  <si>
    <t>TARJETA CROMADA, INSTALADA PORTAS DE SANITÁRIOS-LIVRE/OCUPADO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</si>
  <si>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</si>
  <si>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</si>
  <si>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</si>
  <si>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</si>
  <si>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</si>
  <si>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</si>
  <si>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</si>
  <si>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</si>
  <si>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</si>
  <si>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</si>
  <si>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</si>
  <si>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</si>
  <si>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</si>
  <si>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</si>
  <si>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</si>
  <si>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</si>
  <si>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</si>
  <si>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</si>
  <si>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</si>
  <si>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</si>
  <si>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</si>
  <si>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</si>
  <si>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</si>
  <si>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</si>
  <si>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</si>
  <si>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</si>
  <si>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</si>
  <si>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</si>
  <si>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</si>
  <si>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</si>
  <si>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</si>
  <si>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</si>
  <si>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</si>
  <si>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</si>
  <si>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</si>
  <si>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</si>
  <si>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</si>
  <si>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</si>
  <si>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</si>
  <si>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</si>
  <si>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</si>
  <si>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</si>
  <si>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</si>
  <si>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</si>
  <si>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</si>
  <si>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</si>
  <si>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</si>
  <si>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</si>
  <si>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</si>
  <si>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</si>
  <si>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</si>
  <si>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</si>
  <si>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</si>
  <si>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</si>
  <si>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</si>
  <si>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</si>
  <si>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</si>
  <si>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</si>
  <si>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</si>
  <si>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</si>
  <si>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</si>
  <si>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</si>
  <si>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</si>
  <si>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</si>
  <si>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</si>
  <si>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</si>
  <si>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</si>
  <si>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</si>
  <si>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</si>
  <si>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</si>
  <si>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</si>
  <si>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</si>
  <si>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</si>
  <si>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</si>
  <si>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</si>
  <si>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</si>
  <si>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</si>
  <si>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</si>
  <si>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</si>
  <si>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</si>
  <si>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</si>
  <si>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</si>
  <si>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</si>
  <si>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</si>
  <si>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</si>
  <si>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</si>
  <si>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</si>
  <si>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</si>
  <si>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</si>
  <si>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</si>
  <si>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</si>
  <si>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</si>
  <si>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</si>
  <si>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</si>
  <si>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</si>
  <si>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</si>
  <si>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</si>
  <si>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</si>
  <si>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</si>
  <si>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</si>
  <si>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</si>
  <si>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</si>
  <si>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CAPS FORJADO SOLDA SCH 40 S/COST A234 WPB 3/4"</t>
  </si>
  <si>
    <t>CILINDRO DE AÇO COM GÁS GLP CAPACIDADE 45 KG</t>
  </si>
  <si>
    <t>COLETOR MÓDULO CENTRAL</t>
  </si>
  <si>
    <t>COLETOR MÓDULO II SIMPLES P-45</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</si>
  <si>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</si>
  <si>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</si>
  <si>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</si>
  <si>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</si>
  <si>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</si>
  <si>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</si>
  <si>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</si>
  <si>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</si>
  <si>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</si>
  <si>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</si>
  <si>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</si>
  <si>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</si>
  <si>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</si>
  <si>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</si>
  <si>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</si>
  <si>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</si>
  <si>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</si>
  <si>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</si>
  <si>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</si>
  <si>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</si>
  <si>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</si>
  <si>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</si>
  <si>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BOMBA CENTRÍFUGA DE SUCÇÃO E RECALQUE 1/2 HP D = 2"</t>
  </si>
  <si>
    <t>BOMBA CENTRÍFUGA DE SUCÇÃO E RECALQUE 1/2 HP D = 3"</t>
  </si>
  <si>
    <t>CAIXA DE DESCARGA PLÁSTICA EXTERNA 12 LTS INSTALADA COM ACESSÓRIOS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</si>
  <si>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</si>
  <si>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</si>
  <si>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</si>
  <si>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</si>
  <si>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</si>
  <si>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</si>
  <si>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</si>
  <si>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</si>
  <si>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</si>
  <si>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</si>
  <si>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</si>
  <si>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</si>
  <si>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</si>
  <si>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</si>
  <si>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</si>
  <si>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</si>
  <si>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</si>
  <si>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</si>
  <si>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</si>
  <si>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</si>
  <si>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</si>
  <si>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</si>
  <si>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</si>
  <si>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</si>
  <si>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</si>
  <si>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</si>
  <si>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</si>
  <si>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</si>
  <si>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</si>
  <si>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</si>
  <si>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</si>
  <si>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</si>
  <si>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</si>
  <si>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</si>
  <si>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</si>
  <si>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</si>
  <si>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</si>
  <si>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</si>
  <si>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</si>
  <si>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</si>
  <si>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</si>
  <si>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</si>
  <si>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</si>
  <si>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</si>
  <si>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</si>
  <si>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</si>
  <si>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</si>
  <si>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</si>
  <si>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</si>
  <si>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</si>
  <si>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</si>
  <si>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</si>
  <si>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</si>
  <si>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</si>
  <si>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</si>
  <si>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</si>
  <si>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</si>
  <si>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</si>
  <si>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</si>
  <si>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</si>
  <si>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</si>
  <si>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</si>
  <si>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</si>
  <si>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</si>
  <si>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</si>
  <si>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</si>
  <si>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</si>
  <si>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</si>
  <si>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</si>
  <si>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</si>
  <si>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</si>
  <si>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</si>
  <si>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</si>
  <si>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</si>
  <si>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</si>
  <si>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</si>
  <si>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</si>
  <si>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</si>
  <si>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</si>
  <si>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</si>
  <si>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</si>
  <si>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</si>
  <si>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</si>
  <si>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</si>
  <si>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</si>
  <si>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</si>
  <si>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</si>
  <si>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</si>
  <si>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</si>
  <si>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</si>
  <si>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</si>
  <si>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</si>
  <si>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</si>
  <si>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</si>
  <si>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</si>
  <si>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</si>
  <si>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</si>
  <si>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</si>
  <si>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</si>
  <si>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</si>
  <si>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</si>
  <si>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</si>
  <si>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</si>
  <si>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</si>
  <si>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</si>
  <si>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</si>
  <si>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</si>
  <si>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</si>
  <si>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</si>
  <si>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</si>
  <si>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</si>
  <si>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</si>
  <si>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</si>
  <si>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</si>
  <si>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</si>
  <si>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</si>
  <si>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</si>
  <si>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</si>
  <si>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</si>
  <si>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</si>
  <si>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</si>
  <si>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</si>
  <si>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</si>
  <si>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</si>
  <si>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</si>
  <si>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</si>
  <si>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</si>
  <si>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</si>
  <si>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</si>
  <si>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</si>
  <si>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</si>
  <si>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</si>
  <si>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</si>
  <si>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</si>
  <si>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ÁREA COBERTA EM TELHA FIBROCIMENTO PARA BANCAS - PADRÃO DEER-MG</t>
  </si>
  <si>
    <t>BANHEIRO QUÍMICO 110 X 120 X 230 CM COM MANUTENÇÃO</t>
  </si>
  <si>
    <t>MÊS</t>
  </si>
  <si>
    <t>CERCA DE 5 FIOS DE ARAME FARPA DO E MOURÕES DE EUCALIPTO</t>
  </si>
  <si>
    <t>CONE EM PVC H = 75 CM</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</si>
  <si>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</si>
  <si>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</si>
  <si>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</si>
  <si>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</si>
  <si>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</si>
  <si>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</si>
  <si>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</si>
  <si>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</si>
  <si>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</si>
  <si>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</si>
  <si>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</si>
  <si>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</si>
  <si>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</si>
  <si>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</si>
  <si>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</si>
  <si>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</si>
  <si>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</si>
  <si>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</si>
  <si>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</si>
  <si>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</si>
  <si>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</si>
  <si>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</si>
  <si>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</si>
  <si>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</si>
  <si>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</si>
  <si>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</si>
  <si>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</si>
  <si>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</si>
  <si>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</si>
  <si>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</si>
  <si>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</si>
  <si>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</si>
  <si>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</si>
  <si>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</si>
  <si>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</si>
  <si>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</si>
  <si>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</si>
  <si>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</si>
  <si>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</si>
  <si>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</si>
  <si>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</si>
  <si>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</si>
  <si>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</si>
  <si>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</si>
  <si>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</si>
  <si>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</si>
  <si>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</si>
  <si>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</si>
  <si>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</si>
  <si>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</si>
  <si>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</si>
  <si>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</si>
  <si>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</si>
  <si>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</si>
  <si>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</si>
  <si>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</si>
  <si>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</si>
  <si>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</si>
  <si>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</si>
  <si>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JUN-001  - JUNTA DE DILATAÇÃO/TRINCA</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</si>
  <si>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</si>
  <si>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</si>
  <si>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</si>
  <si>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</si>
  <si>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</si>
  <si>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</si>
  <si>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</si>
  <si>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</si>
  <si>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</si>
  <si>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</si>
  <si>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</si>
  <si>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</si>
  <si>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</si>
  <si>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</si>
  <si>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</si>
  <si>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</si>
  <si>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</si>
  <si>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</si>
  <si>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</si>
  <si>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</si>
  <si>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</si>
  <si>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</si>
  <si>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</si>
  <si>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</si>
  <si>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</si>
  <si>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</si>
  <si>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</si>
  <si>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</si>
  <si>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</si>
  <si>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LAVAGEM DE FACHADA COM HIDROJATEAMENTO</t>
  </si>
  <si>
    <t>LIMPEZA DE MATERIAL CERÂMICO</t>
  </si>
  <si>
    <t>LIMPEZA DE RODAPÉ</t>
  </si>
  <si>
    <t>LIMPEZA DE VIDROS E ESPELHOS</t>
  </si>
  <si>
    <t>LIMPEZA (DESOBSTRUÇÃO) DE CALHAS</t>
  </si>
  <si>
    <t>LOCAÇÃO DA OBRA (GABARITO)</t>
  </si>
  <si>
    <t>LOCAÇÃO TOPOGRÁFICA ACIMA DE 50 PONTOS</t>
  </si>
  <si>
    <t>LOCAÇÃO TOPOGRÁFICA ATE 20 PONTOS</t>
  </si>
  <si>
    <t>LOCAÇÃO TOPOGRÁFICA DE 20 A 50 PONTOS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</si>
  <si>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</si>
  <si>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</si>
  <si>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</si>
  <si>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</si>
  <si>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</si>
  <si>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</si>
  <si>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</si>
  <si>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CHUVEIRO COM ARTICULAÇÃO 517-C D = 1/2"</t>
  </si>
  <si>
    <t>CHUVEIRO ELÉTRICO COM RESISTÊNCIA BLINDADA</t>
  </si>
  <si>
    <t>CHUVEIRO-ELÉTRICO CROMADO 1/2"</t>
  </si>
  <si>
    <t>COBRE BOLSA CROMADA PARA VASO</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</si>
  <si>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</si>
  <si>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</si>
  <si>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</si>
  <si>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</si>
  <si>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</si>
  <si>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</si>
  <si>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</si>
  <si>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</si>
  <si>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</si>
  <si>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</si>
  <si>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</si>
  <si>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</si>
  <si>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PARA SAÍDA DE VASO SANITÁRIO PVC CROMADO</t>
  </si>
  <si>
    <t>MICTÓRIO SIFONADO DE LOUÇA BRANCA, INCLUSIVE ENGATE FLEXÍVEL, EXCLUSIVE VÁLVULA DE DESCARGA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</si>
  <si>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</si>
  <si>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</si>
  <si>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</si>
  <si>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</si>
  <si>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</si>
  <si>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</si>
  <si>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</si>
  <si>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</si>
  <si>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</si>
  <si>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</si>
  <si>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</si>
  <si>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</si>
  <si>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</si>
  <si>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</si>
  <si>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</si>
  <si>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</si>
  <si>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</si>
  <si>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</si>
  <si>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</si>
  <si>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</si>
  <si>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</si>
  <si>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</si>
  <si>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</si>
  <si>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</si>
  <si>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</si>
  <si>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</si>
  <si>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</si>
  <si>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</si>
  <si>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</si>
  <si>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</si>
  <si>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</si>
  <si>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</si>
  <si>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</si>
  <si>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</si>
  <si>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</si>
  <si>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</si>
  <si>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</si>
  <si>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</si>
  <si>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</si>
  <si>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</si>
  <si>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</si>
  <si>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</si>
  <si>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</si>
  <si>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</si>
  <si>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</si>
  <si>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</si>
  <si>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</si>
  <si>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</si>
  <si>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</si>
  <si>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</si>
  <si>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</si>
  <si>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</si>
  <si>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</si>
  <si>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</si>
  <si>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</si>
  <si>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</si>
  <si>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</si>
  <si>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</si>
  <si>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</si>
  <si>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</si>
  <si>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</si>
  <si>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</si>
  <si>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</si>
  <si>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</si>
  <si>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</si>
  <si>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</si>
  <si>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</si>
  <si>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</si>
  <si>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</si>
  <si>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</si>
  <si>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</si>
  <si>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</si>
  <si>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</si>
  <si>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</si>
  <si>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</si>
  <si>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</si>
  <si>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</si>
  <si>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</si>
  <si>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</si>
  <si>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</si>
  <si>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</si>
  <si>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</si>
  <si>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</si>
  <si>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</si>
  <si>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</si>
  <si>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</si>
  <si>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</si>
  <si>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</si>
  <si>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</si>
  <si>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</si>
  <si>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</si>
  <si>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</si>
  <si>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</si>
  <si>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</si>
  <si>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</si>
  <si>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</si>
  <si>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</si>
  <si>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</si>
  <si>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</si>
  <si>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</si>
  <si>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</si>
  <si>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</si>
  <si>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</si>
  <si>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</si>
  <si>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</si>
  <si>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</si>
  <si>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</si>
  <si>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</si>
  <si>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</si>
  <si>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</si>
  <si>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</si>
  <si>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</si>
  <si>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</si>
  <si>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</si>
  <si>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</si>
  <si>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</si>
  <si>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</si>
  <si>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</si>
  <si>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</si>
  <si>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</si>
  <si>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</si>
  <si>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</si>
  <si>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</si>
  <si>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</si>
  <si>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</si>
  <si>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</si>
  <si>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</si>
  <si>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</si>
  <si>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</si>
  <si>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</si>
  <si>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</si>
  <si>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</si>
  <si>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</si>
  <si>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</si>
  <si>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</si>
  <si>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</si>
  <si>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</si>
  <si>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</si>
  <si>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</si>
  <si>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</si>
  <si>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</si>
  <si>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</si>
  <si>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</si>
  <si>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</si>
  <si>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</si>
  <si>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</si>
  <si>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</si>
  <si>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</si>
  <si>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</si>
  <si>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</si>
  <si>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</si>
  <si>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</si>
  <si>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</si>
  <si>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</si>
  <si>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</si>
  <si>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</si>
  <si>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</si>
  <si>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</si>
  <si>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</si>
  <si>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</si>
  <si>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</si>
  <si>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</si>
  <si>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</si>
  <si>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</si>
  <si>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</si>
  <si>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</si>
  <si>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</si>
  <si>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</si>
  <si>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</si>
  <si>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</si>
  <si>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</si>
  <si>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</si>
  <si>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</si>
  <si>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</si>
  <si>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</si>
  <si>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</si>
  <si>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</si>
  <si>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</si>
  <si>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</si>
  <si>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</si>
  <si>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</si>
  <si>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</si>
  <si>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</si>
  <si>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</si>
  <si>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</si>
  <si>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</si>
  <si>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</si>
  <si>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</si>
  <si>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</si>
  <si>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</si>
  <si>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</si>
  <si>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</si>
  <si>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</si>
  <si>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</si>
  <si>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</si>
  <si>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</si>
  <si>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</si>
  <si>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</si>
  <si>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</si>
  <si>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</si>
  <si>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</si>
  <si>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</si>
  <si>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</si>
  <si>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</si>
  <si>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</si>
  <si>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</si>
  <si>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</si>
  <si>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</si>
  <si>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</si>
  <si>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</si>
  <si>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</si>
  <si>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</si>
  <si>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</si>
  <si>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</si>
  <si>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</si>
  <si>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</si>
  <si>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</si>
  <si>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</si>
  <si>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</si>
  <si>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</si>
  <si>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</si>
  <si>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</si>
  <si>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</si>
  <si>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</si>
  <si>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</si>
  <si>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</si>
  <si>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</si>
  <si>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</si>
  <si>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</si>
  <si>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</si>
  <si>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</si>
  <si>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</si>
  <si>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</si>
  <si>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</si>
  <si>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</si>
  <si>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</si>
  <si>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</si>
  <si>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</si>
  <si>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</si>
  <si>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</si>
  <si>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</si>
  <si>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</si>
  <si>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</si>
  <si>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</si>
  <si>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</si>
  <si>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</si>
  <si>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</si>
  <si>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</si>
  <si>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</si>
  <si>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</si>
  <si>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</si>
  <si>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</si>
  <si>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</si>
  <si>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</si>
  <si>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</si>
  <si>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</si>
  <si>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</si>
  <si>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</si>
  <si>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</si>
  <si>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</si>
  <si>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</si>
  <si>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PLACA DE BORRACHA 500 X 500 X 3,5 MM PASTILHADO PARA COLA PRETO</t>
  </si>
  <si>
    <t>PLACA VINÍLICA 30 X 30 CM E = 2 MM</t>
  </si>
  <si>
    <t>POLIMENTO MECÂNICO DE PISO EM CONCRETO COM NIVELAMENTO A LASER (NÍVEL ZERO)</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</si>
  <si>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</si>
  <si>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</si>
  <si>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</si>
  <si>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</si>
  <si>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</si>
  <si>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</si>
  <si>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</si>
  <si>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</si>
  <si>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</si>
  <si>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</si>
  <si>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</si>
  <si>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</si>
  <si>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</si>
  <si>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</si>
  <si>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</si>
  <si>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</si>
  <si>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</si>
  <si>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</si>
  <si>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COLA ESPECIAL A BASE DE PVA</t>
  </si>
  <si>
    <t>TACO DE MADEIRA IPÊ EXTRA 7 X 21 CM ASSENTADO COM COLA ESPECIAL A BASE DE PVA</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</si>
  <si>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</si>
  <si>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</si>
  <si>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</si>
  <si>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</si>
  <si>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</si>
  <si>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</si>
  <si>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</si>
  <si>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</si>
  <si>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</si>
  <si>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</si>
  <si>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</si>
  <si>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</si>
  <si>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</si>
  <si>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</si>
  <si>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</si>
  <si>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</si>
  <si>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</si>
  <si>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</si>
  <si>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</si>
  <si>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</si>
  <si>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</si>
  <si>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</si>
  <si>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</si>
  <si>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</si>
  <si>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</si>
  <si>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</si>
  <si>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</si>
  <si>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</si>
  <si>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</si>
  <si>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</si>
  <si>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</si>
  <si>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</si>
  <si>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</si>
  <si>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</si>
  <si>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</si>
  <si>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</si>
  <si>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</si>
  <si>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</si>
  <si>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</si>
  <si>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</si>
  <si>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</si>
  <si>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</si>
  <si>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</si>
  <si>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</si>
  <si>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</si>
  <si>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</si>
  <si>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</si>
  <si>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</si>
  <si>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</si>
  <si>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</si>
  <si>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</si>
  <si>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</si>
  <si>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</si>
  <si>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</si>
  <si>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</si>
  <si>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</si>
  <si>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</si>
  <si>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</si>
  <si>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</si>
  <si>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</si>
  <si>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</si>
  <si>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</si>
  <si>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</si>
  <si>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</si>
  <si>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</si>
  <si>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</si>
  <si>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</si>
  <si>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</si>
  <si>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</si>
  <si>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</si>
  <si>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</si>
  <si>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</si>
  <si>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</si>
  <si>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</si>
  <si>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</si>
  <si>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</si>
  <si>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</si>
  <si>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</si>
  <si>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</si>
  <si>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</si>
  <si>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</si>
  <si>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</si>
  <si>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</si>
  <si>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</si>
  <si>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</si>
  <si>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</si>
  <si>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</si>
  <si>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</si>
  <si>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</si>
  <si>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</si>
  <si>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</si>
  <si>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</si>
  <si>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</si>
  <si>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</si>
  <si>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</si>
  <si>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</si>
  <si>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</si>
  <si>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</si>
  <si>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</si>
  <si>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</si>
  <si>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</si>
  <si>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</si>
  <si>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</si>
  <si>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</si>
  <si>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</si>
  <si>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</si>
  <si>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</si>
  <si>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</si>
  <si>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</si>
  <si>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</si>
  <si>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</si>
  <si>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</si>
  <si>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</si>
  <si>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</si>
  <si>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</si>
  <si>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</si>
  <si>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</si>
  <si>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</si>
  <si>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</si>
  <si>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</si>
  <si>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</si>
  <si>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</si>
  <si>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</si>
  <si>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</si>
  <si>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</si>
  <si>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</si>
  <si>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</si>
  <si>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</si>
  <si>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</si>
  <si>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</si>
  <si>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</si>
  <si>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</si>
  <si>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</si>
  <si>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</si>
  <si>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</si>
  <si>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</si>
  <si>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</si>
  <si>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</si>
  <si>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</si>
  <si>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</si>
  <si>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</si>
  <si>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</si>
  <si>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</si>
  <si>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</si>
  <si>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</si>
  <si>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</si>
  <si>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</si>
  <si>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</si>
  <si>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</si>
  <si>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</si>
  <si>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</si>
  <si>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</si>
  <si>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</si>
  <si>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</si>
  <si>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</si>
  <si>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</si>
  <si>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</si>
  <si>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</si>
  <si>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</si>
  <si>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</si>
  <si>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</si>
  <si>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</si>
  <si>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</si>
  <si>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</si>
  <si>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</si>
  <si>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</si>
  <si>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</si>
  <si>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</si>
  <si>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</si>
  <si>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</si>
  <si>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</si>
  <si>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</si>
  <si>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</si>
  <si>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</si>
  <si>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</si>
  <si>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</si>
  <si>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</si>
  <si>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</si>
  <si>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</si>
  <si>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</si>
  <si>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</si>
  <si>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</si>
  <si>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BLOCO ARMADO EM CONCRETO 20 MPA, INCLUSIVE LASTRO 5 CM EM CONCRETO MAGRO 9 MPA, FORMAS LATERAIS E DESFORMA.</t>
  </si>
  <si>
    <t>CINTA ARMADA EM CONCRETO 20 MPA, INCLUSIVE LASTRO 5 CM EM CONCRETO MAGRO 9 MPA, FORMAS LATERAIS E DESFORMA.</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</si>
  <si>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</si>
  <si>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</si>
  <si>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</si>
  <si>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</si>
  <si>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</si>
  <si>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</si>
  <si>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</si>
  <si>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</si>
  <si>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</si>
  <si>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</si>
  <si>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</si>
  <si>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</si>
  <si>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</si>
  <si>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</si>
  <si>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</si>
  <si>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</si>
  <si>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</si>
  <si>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</si>
  <si>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</si>
  <si>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</si>
  <si>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</si>
  <si>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</si>
  <si>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</si>
  <si>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</si>
  <si>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</si>
  <si>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</si>
  <si>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</si>
  <si>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</si>
  <si>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</si>
  <si>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</si>
  <si>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</si>
  <si>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</si>
  <si>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</si>
  <si>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</si>
  <si>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</si>
  <si>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</si>
  <si>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</si>
  <si>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</si>
  <si>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</si>
  <si>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</si>
  <si>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</si>
  <si>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</si>
  <si>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</si>
  <si>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</si>
  <si>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</si>
  <si>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</si>
  <si>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</si>
  <si>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</si>
  <si>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</si>
  <si>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</si>
  <si>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</si>
  <si>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</si>
  <si>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</si>
  <si>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</si>
  <si>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</si>
  <si>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</si>
  <si>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</si>
  <si>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</si>
  <si>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</si>
  <si>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</si>
  <si>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</si>
  <si>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</si>
  <si>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</si>
  <si>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</si>
  <si>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</si>
  <si>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</si>
  <si>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</si>
  <si>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</si>
  <si>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</si>
  <si>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</si>
  <si>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</si>
  <si>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</si>
  <si>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</si>
  <si>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</si>
  <si>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</si>
  <si>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</si>
  <si>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</si>
  <si>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</si>
  <si>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</si>
  <si>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</si>
  <si>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</si>
  <si>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</si>
  <si>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</si>
  <si>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</si>
  <si>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</si>
  <si>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</si>
  <si>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</si>
  <si>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</si>
  <si>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</si>
  <si>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</si>
  <si>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</si>
  <si>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</si>
  <si>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</si>
  <si>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</si>
  <si>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</si>
  <si>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</si>
  <si>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</si>
  <si>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</si>
  <si>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</si>
  <si>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</si>
  <si>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</si>
  <si>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</si>
  <si>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</si>
  <si>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</si>
  <si>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</si>
  <si>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</si>
  <si>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</si>
  <si>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</si>
  <si>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</si>
  <si>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</si>
  <si>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</si>
  <si>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</si>
  <si>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</si>
  <si>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</si>
  <si>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</si>
  <si>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</si>
  <si>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</si>
  <si>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</si>
  <si>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</si>
  <si>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</si>
  <si>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</si>
  <si>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</si>
  <si>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</si>
  <si>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</si>
  <si>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</si>
  <si>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</si>
  <si>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</si>
  <si>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</si>
  <si>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</si>
  <si>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</si>
  <si>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</si>
  <si>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</si>
  <si>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</si>
  <si>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</si>
  <si>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</si>
  <si>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</si>
  <si>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</si>
  <si>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</si>
  <si>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</si>
  <si>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</si>
  <si>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</si>
  <si>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</si>
  <si>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</si>
  <si>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</si>
  <si>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</si>
  <si>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</si>
  <si>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</si>
  <si>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</si>
  <si>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</si>
  <si>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</si>
  <si>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</si>
  <si>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</si>
  <si>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</si>
  <si>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</si>
  <si>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</si>
  <si>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</si>
  <si>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</si>
  <si>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</si>
  <si>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</si>
  <si>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</si>
  <si>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</si>
  <si>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</si>
  <si>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</si>
  <si>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</si>
  <si>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</si>
  <si>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</si>
  <si>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</si>
  <si>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</si>
  <si>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</si>
  <si>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</si>
  <si>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</si>
  <si>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</si>
  <si>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</si>
  <si>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</si>
  <si>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</si>
  <si>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</si>
  <si>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</si>
  <si>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</si>
  <si>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</si>
  <si>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</si>
  <si>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</si>
  <si>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</si>
  <si>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</si>
  <si>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</si>
  <si>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</si>
  <si>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</si>
  <si>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</si>
  <si>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</si>
  <si>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</si>
  <si>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</si>
  <si>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</si>
  <si>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</si>
  <si>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</si>
  <si>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</si>
  <si>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</si>
  <si>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</si>
  <si>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</si>
  <si>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</si>
  <si>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</si>
  <si>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</si>
  <si>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HASTE PARA ATERRAMENTO, ALTA CAMADA, 3/4" X 3M</t>
  </si>
  <si>
    <t>MASTRO SIMPLES DE FERRO GALVANIZADO PARA PÁRA-RAIOS, ALTURA DE 3 M, Ø 40 MM (1 1/2") OU 50 MM (2"), COMPLETO</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</si>
  <si>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</si>
  <si>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</si>
  <si>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</si>
  <si>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</si>
  <si>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</si>
  <si>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</si>
  <si>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</si>
  <si>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</si>
  <si>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</si>
  <si>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</si>
  <si>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</si>
  <si>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</si>
  <si>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</si>
  <si>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</si>
  <si>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</si>
  <si>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</si>
  <si>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</si>
  <si>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</si>
  <si>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</si>
  <si>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</si>
  <si>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</si>
  <si>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</si>
  <si>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</si>
  <si>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</si>
  <si>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</si>
  <si>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</si>
  <si>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</si>
  <si>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</si>
  <si>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</si>
  <si>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</si>
  <si>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</si>
  <si>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</si>
  <si>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</si>
  <si>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</si>
  <si>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</si>
  <si>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</si>
  <si>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</si>
  <si>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</si>
  <si>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</si>
  <si>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</si>
  <si>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</si>
  <si>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</si>
  <si>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</si>
  <si>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</si>
  <si>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</si>
  <si>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</si>
  <si>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</si>
  <si>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</si>
  <si>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</si>
  <si>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</si>
  <si>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</si>
  <si>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</si>
  <si>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</si>
  <si>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</si>
  <si>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</si>
  <si>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</si>
  <si>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</si>
  <si>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</si>
  <si>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</si>
  <si>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</si>
  <si>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</si>
  <si>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</si>
  <si>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</si>
  <si>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</si>
  <si>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</si>
  <si>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</si>
  <si>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</si>
  <si>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</si>
  <si>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</si>
  <si>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</si>
  <si>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</si>
  <si>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</si>
  <si>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FORNECIMENTO E LANÇAMENTO DE AREIA EM DRENO E PÁTIO</t>
  </si>
  <si>
    <t>FORNECIMENTO E LANÇAMENTO DE BRITA EM DRENO E PÁTIO</t>
  </si>
  <si>
    <t>FORNECIMENTO E LANÇAMENTO DE CASCALHO EM DRENO E PÁTIO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</si>
  <si>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</si>
  <si>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</si>
  <si>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</si>
  <si>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</si>
  <si>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</si>
  <si>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</si>
  <si>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ESPELHO COM MOLDURA EM ALUMÍNIO PARA PNE (60 X 90)CM</t>
  </si>
  <si>
    <t>ESPELHO (40 X 60) CM, E = 4 MM, COLOCADO COM PARAFUSO FINESSON</t>
  </si>
  <si>
    <t>ESPELHO (60 X 90) CM, E = 4 MM, COLOCADO COM PARAFUSO FINESSON</t>
  </si>
  <si>
    <t>VIDRO ARAMADO E = 7 MM, COLOCADO</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</si>
  <si>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</si>
  <si>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</si>
  <si>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</si>
  <si>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</si>
  <si>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</si>
  <si>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</si>
  <si>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</si>
  <si>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</si>
  <si>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</si>
  <si>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</si>
  <si>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</si>
  <si>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</si>
  <si>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</si>
  <si>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</si>
  <si>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</si>
  <si>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</si>
  <si>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</si>
  <si>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</si>
  <si>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</si>
  <si>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</si>
  <si>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</si>
  <si>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</si>
  <si>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</si>
  <si>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</si>
  <si>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</si>
  <si>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</si>
  <si>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</si>
  <si>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</si>
  <si>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</si>
  <si>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</si>
  <si>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</si>
  <si>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</si>
  <si>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</si>
  <si>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</si>
  <si>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</si>
  <si>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</si>
  <si>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</si>
  <si>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</si>
  <si>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</si>
  <si>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</si>
  <si>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</si>
  <si>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</si>
  <si>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</si>
  <si>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</si>
  <si>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</si>
  <si>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</si>
  <si>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</si>
  <si>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</si>
  <si>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</si>
  <si>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</si>
  <si>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</si>
  <si>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</si>
  <si>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</si>
  <si>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</si>
  <si>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</si>
  <si>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</si>
  <si>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</si>
  <si>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</si>
  <si>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</si>
  <si>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</si>
  <si>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</si>
  <si>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</si>
  <si>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</si>
  <si>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</si>
  <si>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</si>
  <si>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</si>
  <si>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</si>
  <si>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</si>
  <si>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</si>
  <si>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</si>
  <si>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</si>
  <si>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</si>
  <si>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</si>
  <si>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</si>
  <si>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</si>
  <si>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</si>
  <si>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</si>
  <si>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</si>
  <si>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</si>
  <si>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</si>
  <si>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</si>
  <si>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</si>
  <si>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</si>
  <si>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</si>
  <si>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</si>
  <si>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</si>
  <si>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</si>
  <si>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</si>
  <si>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</si>
  <si>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</si>
  <si>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</si>
  <si>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</si>
  <si>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</si>
  <si>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</si>
  <si>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</si>
  <si>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</si>
  <si>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</si>
  <si>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</si>
  <si>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</si>
  <si>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</si>
  <si>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</si>
  <si>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</si>
  <si>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</si>
  <si>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</si>
  <si>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</si>
  <si>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</si>
  <si>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</si>
  <si>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</si>
  <si>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</si>
  <si>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</si>
  <si>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</si>
  <si>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</si>
  <si>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</si>
  <si>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</si>
  <si>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</si>
  <si>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</si>
  <si>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</si>
  <si>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</si>
  <si>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</si>
  <si>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</si>
  <si>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</si>
  <si>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</si>
  <si>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</si>
  <si>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</si>
  <si>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</si>
  <si>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</si>
  <si>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</si>
  <si>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</si>
  <si>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</si>
  <si>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</si>
  <si>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</si>
  <si>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</si>
  <si>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</si>
  <si>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</si>
  <si>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</si>
  <si>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</si>
  <si>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</si>
  <si>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</si>
  <si>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</si>
  <si>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</si>
  <si>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</si>
  <si>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</si>
  <si>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</si>
  <si>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</si>
  <si>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</si>
  <si>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</si>
  <si>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</si>
  <si>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</si>
  <si>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</si>
  <si>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</si>
  <si>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</si>
  <si>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</si>
  <si>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</si>
  <si>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</si>
  <si>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</si>
  <si>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</si>
  <si>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</si>
  <si>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</si>
  <si>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</si>
  <si>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</si>
  <si>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</si>
  <si>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</si>
  <si>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</si>
  <si>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</si>
  <si>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</si>
  <si>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ED-48154</t>
  </si>
  <si>
    <t>ED-48153</t>
  </si>
  <si>
    <t>ED-48156</t>
  </si>
  <si>
    <t>ED-48157</t>
  </si>
  <si>
    <t>ED-48158</t>
  </si>
  <si>
    <t>ED-48159</t>
  </si>
  <si>
    <t>ED-48161</t>
  </si>
  <si>
    <t>ED-48160</t>
  </si>
  <si>
    <t>ED-48162</t>
  </si>
  <si>
    <t>ED-48165</t>
  </si>
  <si>
    <t>ED-48166</t>
  </si>
  <si>
    <t>ED-48167</t>
  </si>
  <si>
    <t>ED-48163</t>
  </si>
  <si>
    <t>ED-48164</t>
  </si>
  <si>
    <t>ED-48169</t>
  </si>
  <si>
    <t>ED-48170</t>
  </si>
  <si>
    <t>ED-48171</t>
  </si>
  <si>
    <t>ED-48172</t>
  </si>
  <si>
    <t>ED-48174</t>
  </si>
  <si>
    <t>ED-48175</t>
  </si>
  <si>
    <t>ED-48176</t>
  </si>
  <si>
    <t>ED-48180</t>
  </si>
  <si>
    <t>ED-48182</t>
  </si>
  <si>
    <t>ED-48155</t>
  </si>
  <si>
    <t>ED-48177</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</si>
  <si>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</si>
  <si>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</si>
  <si>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</si>
  <si>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</si>
  <si>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</si>
  <si>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</si>
  <si>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</si>
  <si>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</si>
  <si>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</si>
  <si>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</si>
  <si>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</si>
  <si>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</si>
  <si>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</si>
  <si>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</si>
  <si>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</si>
  <si>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</si>
  <si>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</si>
  <si>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</si>
  <si>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</si>
  <si>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</si>
  <si>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</si>
  <si>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</si>
  <si>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</si>
  <si>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</si>
  <si>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</si>
  <si>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</si>
  <si>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</si>
  <si>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</si>
  <si>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</si>
  <si>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</si>
  <si>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</si>
  <si>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</si>
  <si>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</si>
  <si>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</si>
  <si>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</si>
  <si>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</si>
  <si>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</si>
  <si>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</si>
  <si>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</si>
  <si>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</si>
  <si>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</si>
  <si>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</si>
  <si>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</si>
  <si>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</si>
  <si>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</si>
  <si>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</si>
  <si>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</si>
  <si>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</si>
  <si>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</si>
  <si>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</si>
  <si>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</si>
  <si>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</si>
  <si>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</si>
  <si>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</si>
  <si>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</si>
  <si>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</si>
  <si>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</si>
  <si>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</si>
  <si>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</si>
  <si>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</si>
  <si>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</si>
  <si>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</si>
  <si>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</si>
  <si>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</si>
  <si>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</si>
  <si>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</si>
  <si>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</si>
  <si>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</si>
  <si>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</si>
  <si>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</si>
  <si>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</si>
  <si>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</si>
  <si>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</si>
  <si>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</si>
  <si>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</si>
  <si>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</si>
  <si>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</si>
  <si>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</si>
  <si>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</si>
  <si>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</si>
  <si>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</si>
  <si>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</si>
  <si>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</si>
  <si>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</si>
  <si>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</si>
  <si>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</si>
  <si>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</si>
  <si>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</si>
  <si>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</si>
  <si>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</si>
  <si>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</si>
  <si>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</si>
  <si>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</si>
  <si>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</si>
  <si>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</si>
  <si>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</si>
  <si>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</si>
  <si>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</si>
  <si>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</si>
  <si>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</si>
  <si>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</si>
  <si>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</si>
  <si>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</si>
  <si>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</si>
  <si>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</si>
  <si>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</si>
  <si>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</si>
  <si>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</si>
  <si>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</si>
  <si>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</si>
  <si>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</si>
  <si>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</si>
  <si>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</si>
  <si>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</si>
  <si>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</si>
  <si>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</si>
  <si>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</si>
  <si>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</si>
  <si>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</si>
  <si>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</si>
  <si>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</si>
  <si>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</si>
  <si>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</si>
  <si>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</si>
  <si>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</si>
  <si>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ED-48355</t>
  </si>
  <si>
    <t>ED-48354</t>
  </si>
  <si>
    <t>ED-48353</t>
  </si>
  <si>
    <t>ED-48359</t>
  </si>
  <si>
    <t>ED-48360</t>
  </si>
  <si>
    <t>ED-48362</t>
  </si>
  <si>
    <t>ED-48361</t>
  </si>
  <si>
    <t>ED-48364</t>
  </si>
  <si>
    <t>ED-48363</t>
  </si>
  <si>
    <t>ED-48366</t>
  </si>
  <si>
    <t>ED-48365</t>
  </si>
  <si>
    <t>ED-48367</t>
  </si>
  <si>
    <t>ED-48368</t>
  </si>
  <si>
    <t>ED-48371</t>
  </si>
  <si>
    <t>ED-48376</t>
  </si>
  <si>
    <t>ED-48377</t>
  </si>
  <si>
    <t>ED-48372</t>
  </si>
  <si>
    <t>ED-48373</t>
  </si>
  <si>
    <t>ED-48374</t>
  </si>
  <si>
    <t>ED-48375</t>
  </si>
  <si>
    <t>ED-48378</t>
  </si>
  <si>
    <t>ED-48381</t>
  </si>
  <si>
    <t>ED-48382</t>
  </si>
  <si>
    <t>ED-48383</t>
  </si>
  <si>
    <t>ED-48379</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</si>
  <si>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</si>
  <si>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</si>
  <si>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</si>
  <si>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</si>
  <si>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</si>
  <si>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</si>
  <si>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</si>
  <si>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</si>
  <si>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</si>
  <si>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</si>
  <si>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</si>
  <si>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</si>
  <si>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</si>
  <si>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</si>
  <si>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</si>
  <si>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</si>
  <si>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</si>
  <si>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</si>
  <si>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</si>
  <si>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</si>
  <si>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</si>
  <si>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</si>
  <si>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</si>
  <si>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</si>
  <si>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</si>
  <si>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</si>
  <si>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</si>
  <si>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</si>
  <si>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</si>
  <si>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</si>
  <si>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</si>
  <si>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</si>
  <si>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</si>
  <si>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</si>
  <si>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</si>
  <si>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</si>
  <si>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</si>
  <si>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</si>
  <si>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</si>
  <si>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</si>
  <si>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</si>
  <si>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</si>
  <si>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</si>
  <si>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</si>
  <si>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</si>
  <si>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</si>
  <si>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</si>
  <si>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</si>
  <si>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</si>
  <si>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</si>
  <si>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</si>
  <si>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</si>
  <si>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</si>
  <si>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</si>
  <si>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</si>
  <si>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</si>
  <si>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</si>
  <si>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</si>
  <si>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</si>
  <si>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</si>
  <si>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</si>
  <si>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</si>
  <si>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</si>
  <si>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</si>
  <si>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</si>
  <si>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</si>
  <si>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</si>
  <si>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</si>
  <si>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</si>
  <si>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</si>
  <si>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</si>
  <si>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</si>
  <si>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</si>
  <si>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</si>
  <si>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</si>
  <si>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</si>
  <si>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</si>
  <si>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</si>
  <si>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</si>
  <si>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</si>
  <si>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</si>
  <si>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</si>
  <si>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</si>
  <si>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</si>
  <si>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</si>
  <si>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</si>
  <si>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</si>
  <si>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</si>
  <si>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</si>
  <si>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</si>
  <si>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</si>
  <si>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</si>
  <si>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</si>
  <si>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</si>
  <si>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</si>
  <si>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</si>
  <si>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</si>
  <si>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</si>
  <si>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</si>
  <si>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</si>
  <si>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</si>
  <si>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</si>
  <si>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</si>
  <si>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</si>
  <si>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</si>
  <si>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</si>
  <si>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</si>
  <si>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</si>
  <si>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</si>
  <si>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</si>
  <si>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</si>
  <si>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</si>
  <si>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</si>
  <si>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</si>
  <si>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</si>
  <si>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</si>
  <si>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</si>
  <si>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</si>
  <si>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</si>
  <si>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</si>
  <si>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</si>
  <si>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</si>
  <si>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</si>
  <si>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</si>
  <si>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</si>
  <si>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</si>
  <si>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</si>
  <si>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</si>
  <si>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</si>
  <si>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</si>
  <si>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</si>
  <si>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</si>
  <si>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</si>
  <si>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</si>
  <si>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</si>
  <si>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</si>
  <si>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</si>
  <si>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</si>
  <si>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</si>
  <si>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</si>
  <si>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</si>
  <si>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</si>
  <si>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</si>
  <si>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</si>
  <si>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</si>
  <si>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</si>
  <si>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</si>
  <si>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</si>
  <si>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</si>
  <si>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</si>
  <si>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</si>
  <si>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</si>
  <si>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</si>
  <si>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</si>
  <si>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</si>
  <si>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</si>
  <si>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</si>
  <si>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</si>
  <si>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</si>
  <si>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</si>
  <si>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</si>
  <si>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</si>
  <si>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</si>
  <si>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</si>
  <si>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</si>
  <si>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</si>
  <si>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</si>
  <si>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</si>
  <si>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</si>
  <si>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</si>
  <si>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</si>
  <si>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</si>
  <si>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</si>
  <si>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</si>
  <si>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</si>
  <si>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</si>
  <si>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</si>
  <si>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</si>
  <si>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</si>
  <si>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</si>
  <si>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</si>
  <si>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</si>
  <si>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</si>
  <si>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</si>
  <si>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</si>
  <si>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</si>
  <si>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</si>
  <si>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</si>
  <si>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</si>
  <si>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</si>
  <si>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</si>
  <si>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</si>
  <si>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</si>
  <si>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</si>
  <si>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</si>
  <si>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</si>
  <si>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</si>
  <si>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</si>
  <si>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</si>
  <si>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</si>
  <si>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</si>
  <si>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</si>
  <si>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</si>
  <si>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</si>
  <si>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</si>
  <si>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</si>
  <si>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</si>
  <si>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</si>
  <si>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</si>
  <si>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</si>
  <si>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</si>
  <si>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</si>
  <si>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</si>
  <si>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</si>
  <si>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</si>
  <si>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</si>
  <si>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</si>
  <si>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</si>
  <si>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</si>
  <si>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</si>
  <si>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</si>
  <si>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</si>
  <si>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</si>
  <si>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</si>
  <si>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</si>
  <si>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</si>
  <si>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</si>
  <si>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</si>
  <si>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</si>
  <si>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</si>
  <si>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</si>
  <si>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</si>
  <si>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</si>
  <si>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</si>
  <si>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</si>
  <si>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</si>
  <si>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</si>
  <si>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</si>
  <si>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</si>
  <si>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</si>
  <si>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</si>
  <si>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</si>
  <si>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</si>
  <si>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</si>
  <si>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</si>
  <si>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</si>
  <si>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</si>
  <si>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</si>
  <si>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</si>
  <si>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</si>
  <si>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</si>
  <si>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</si>
  <si>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</si>
  <si>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</si>
  <si>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</si>
  <si>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</si>
  <si>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</si>
  <si>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</si>
  <si>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</si>
  <si>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</si>
  <si>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</si>
  <si>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</si>
  <si>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</si>
  <si>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</si>
  <si>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</si>
  <si>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</si>
  <si>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</si>
  <si>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</si>
  <si>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</si>
  <si>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</si>
  <si>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</si>
  <si>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</si>
  <si>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</si>
  <si>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</si>
  <si>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</si>
  <si>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</si>
  <si>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</si>
  <si>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</si>
  <si>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</si>
  <si>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ED-48698</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</si>
  <si>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</si>
  <si>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</si>
  <si>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</si>
  <si>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</si>
  <si>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</si>
  <si>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</si>
  <si>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</si>
  <si>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</si>
  <si>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</si>
  <si>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</si>
  <si>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</si>
  <si>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</si>
  <si>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</si>
  <si>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</si>
  <si>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</si>
  <si>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</si>
  <si>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</si>
  <si>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</si>
  <si>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</si>
  <si>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ED-49010</t>
  </si>
  <si>
    <t>ED-48995</t>
  </si>
  <si>
    <t>ED-49013</t>
  </si>
  <si>
    <t>ED-49016</t>
  </si>
  <si>
    <t>ED-48966</t>
  </si>
  <si>
    <t>ED-48946</t>
  </si>
  <si>
    <t>ED-48971</t>
  </si>
  <si>
    <t>ED-48951</t>
  </si>
  <si>
    <t>ED-48976</t>
  </si>
  <si>
    <t>ED-48981</t>
  </si>
  <si>
    <t>ED-48956</t>
  </si>
  <si>
    <t>ED-48961</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</si>
  <si>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</si>
  <si>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</si>
  <si>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</si>
  <si>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</si>
  <si>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</si>
  <si>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</si>
  <si>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</si>
  <si>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</si>
  <si>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</si>
  <si>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</si>
  <si>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</si>
  <si>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</si>
  <si>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</si>
  <si>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</si>
  <si>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</si>
  <si>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</si>
  <si>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</si>
  <si>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</si>
  <si>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</si>
  <si>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</si>
  <si>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</si>
  <si>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</si>
  <si>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</si>
  <si>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</si>
  <si>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ED-49463</t>
  </si>
  <si>
    <t>ED-49464</t>
  </si>
  <si>
    <t>ED-49465</t>
  </si>
  <si>
    <t>ED-49466</t>
  </si>
  <si>
    <t>ED-49467</t>
  </si>
  <si>
    <t>ED-49183</t>
  </si>
  <si>
    <t>ED-49184</t>
  </si>
  <si>
    <t>ED-49185</t>
  </si>
  <si>
    <t>ED-49186</t>
  </si>
  <si>
    <t>ED-49194</t>
  </si>
  <si>
    <t>ED-49195</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</si>
  <si>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</si>
  <si>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</si>
  <si>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</si>
  <si>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</si>
  <si>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</si>
  <si>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</si>
  <si>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</si>
  <si>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</si>
  <si>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</si>
  <si>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</si>
  <si>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</si>
  <si>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</si>
  <si>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</si>
  <si>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</si>
  <si>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</si>
  <si>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</si>
  <si>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</si>
  <si>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</si>
  <si>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</si>
  <si>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</si>
  <si>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</si>
  <si>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</si>
  <si>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</si>
  <si>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</si>
  <si>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</si>
  <si>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</si>
  <si>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</si>
  <si>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</si>
  <si>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</si>
  <si>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</si>
  <si>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</si>
  <si>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</si>
  <si>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</si>
  <si>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</si>
  <si>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</si>
  <si>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</si>
  <si>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</si>
  <si>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</si>
  <si>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</si>
  <si>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</si>
  <si>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</si>
  <si>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</si>
  <si>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</si>
  <si>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</si>
  <si>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</si>
  <si>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</si>
  <si>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</si>
  <si>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</si>
  <si>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</si>
  <si>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</si>
  <si>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</si>
  <si>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</si>
  <si>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</si>
  <si>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</si>
  <si>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</si>
  <si>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</si>
  <si>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</si>
  <si>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</si>
  <si>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</si>
  <si>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</si>
  <si>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</si>
  <si>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</si>
  <si>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</si>
  <si>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</si>
  <si>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</si>
  <si>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</si>
  <si>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</si>
  <si>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</si>
  <si>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</si>
  <si>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</si>
  <si>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</si>
  <si>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</si>
  <si>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</si>
  <si>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</si>
  <si>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</si>
  <si>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ED-49071</t>
  </si>
  <si>
    <t>ED-49073</t>
  </si>
  <si>
    <t>ED-49072</t>
  </si>
  <si>
    <t>ED-49074</t>
  </si>
  <si>
    <t>ED-49070</t>
  </si>
  <si>
    <t>ED-49080</t>
  </si>
  <si>
    <t>ED-49082</t>
  </si>
  <si>
    <t>ED-49081</t>
  </si>
  <si>
    <t>ED-49083</t>
  </si>
  <si>
    <t>ED-49079</t>
  </si>
  <si>
    <t>ED-49122</t>
  </si>
  <si>
    <t>ED-49124</t>
  </si>
  <si>
    <t>ED-49123</t>
  </si>
  <si>
    <t>ED-49125</t>
  </si>
  <si>
    <t>ED-49121</t>
  </si>
  <si>
    <t>ED-49107</t>
  </si>
  <si>
    <t>ED-49109</t>
  </si>
  <si>
    <t>ED-49108</t>
  </si>
  <si>
    <t>ED-49110</t>
  </si>
  <si>
    <t>ED-49106</t>
  </si>
  <si>
    <t>ED-49089</t>
  </si>
  <si>
    <t>ED-49091</t>
  </si>
  <si>
    <t>ED-49090</t>
  </si>
  <si>
    <t>ED-49092</t>
  </si>
  <si>
    <t>ED-49088</t>
  </si>
  <si>
    <t>ED-49098</t>
  </si>
  <si>
    <t>ED-49100</t>
  </si>
  <si>
    <t>ED-49099</t>
  </si>
  <si>
    <t>ED-49101</t>
  </si>
  <si>
    <t>ED-49097</t>
  </si>
  <si>
    <t>ED-49141</t>
  </si>
  <si>
    <t>ED-49142</t>
  </si>
  <si>
    <t>ED-49143</t>
  </si>
  <si>
    <t>ED-49139</t>
  </si>
  <si>
    <t>ED-49140</t>
  </si>
  <si>
    <t>ED-49146</t>
  </si>
  <si>
    <t>ED-49147</t>
  </si>
  <si>
    <t>ED-49119</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</si>
  <si>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</si>
  <si>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</si>
  <si>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</si>
  <si>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</si>
  <si>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</si>
  <si>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</si>
  <si>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</si>
  <si>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</si>
  <si>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</si>
  <si>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</si>
  <si>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</si>
  <si>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</si>
  <si>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</si>
  <si>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</si>
  <si>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</si>
  <si>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</si>
  <si>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</si>
  <si>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</si>
  <si>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</si>
  <si>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</si>
  <si>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</si>
  <si>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</si>
  <si>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</si>
  <si>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</si>
  <si>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</si>
  <si>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</si>
  <si>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</si>
  <si>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</si>
  <si>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</si>
  <si>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</si>
  <si>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</si>
  <si>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</si>
  <si>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</si>
  <si>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</si>
  <si>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</si>
  <si>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</si>
  <si>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</si>
  <si>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</si>
  <si>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</si>
  <si>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</si>
  <si>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</si>
  <si>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</si>
  <si>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</si>
  <si>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</si>
  <si>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</si>
  <si>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</si>
  <si>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</si>
  <si>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</si>
  <si>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</si>
  <si>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</si>
  <si>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</si>
  <si>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</si>
  <si>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</si>
  <si>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</si>
  <si>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</si>
  <si>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</si>
  <si>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</si>
  <si>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</si>
  <si>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</si>
  <si>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</si>
  <si>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</si>
  <si>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</si>
  <si>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</si>
  <si>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</si>
  <si>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</si>
  <si>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</si>
  <si>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</si>
  <si>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</si>
  <si>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</si>
  <si>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</si>
  <si>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</si>
  <si>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</si>
  <si>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</si>
  <si>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</si>
  <si>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</si>
  <si>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</si>
  <si>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</si>
  <si>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</si>
  <si>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</si>
  <si>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</si>
  <si>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</si>
  <si>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</si>
  <si>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</si>
  <si>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</si>
  <si>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</si>
  <si>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</si>
  <si>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</si>
  <si>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</si>
  <si>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</si>
  <si>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</si>
  <si>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</si>
  <si>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</si>
  <si>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</si>
  <si>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</si>
  <si>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</si>
  <si>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</si>
  <si>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</si>
  <si>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</si>
  <si>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</si>
  <si>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</si>
  <si>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</si>
  <si>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</si>
  <si>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</si>
  <si>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</si>
  <si>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</si>
  <si>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</si>
  <si>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</si>
  <si>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</si>
  <si>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ED-49345</t>
  </si>
  <si>
    <t>ED-49346</t>
  </si>
  <si>
    <t>ED-49344</t>
  </si>
  <si>
    <t>ED-49443</t>
  </si>
  <si>
    <t>ED-49456</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</si>
  <si>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</si>
  <si>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</si>
  <si>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</si>
  <si>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</si>
  <si>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</si>
  <si>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</si>
  <si>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</si>
  <si>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</si>
  <si>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</si>
  <si>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</si>
  <si>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</si>
  <si>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</si>
  <si>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</si>
  <si>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</si>
  <si>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</si>
  <si>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</si>
  <si>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</si>
  <si>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</si>
  <si>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</si>
  <si>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</si>
  <si>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</si>
  <si>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</si>
  <si>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</si>
  <si>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</si>
  <si>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</si>
  <si>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</si>
  <si>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</si>
  <si>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</si>
  <si>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</si>
  <si>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</si>
  <si>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</si>
  <si>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</si>
  <si>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</si>
  <si>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</si>
  <si>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</si>
  <si>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</si>
  <si>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</si>
  <si>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</si>
  <si>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</si>
  <si>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</si>
  <si>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</si>
  <si>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</si>
  <si>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</si>
  <si>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</si>
  <si>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</si>
  <si>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</si>
  <si>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</si>
  <si>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</si>
  <si>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</si>
  <si>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</si>
  <si>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</si>
  <si>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</si>
  <si>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</si>
  <si>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</si>
  <si>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</si>
  <si>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</si>
  <si>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ED-49451</t>
  </si>
  <si>
    <t>ED-49450</t>
  </si>
  <si>
    <t>ED-49486</t>
  </si>
  <si>
    <t>ED-49487</t>
  </si>
  <si>
    <t>ED-49484</t>
  </si>
  <si>
    <t>ED-49483</t>
  </si>
  <si>
    <t>ED-49485</t>
  </si>
  <si>
    <t>ED-49495</t>
  </si>
  <si>
    <t>ED-49488</t>
  </si>
  <si>
    <t>ED-49490</t>
  </si>
  <si>
    <t>ED-49494</t>
  </si>
  <si>
    <t>ED-49491</t>
  </si>
  <si>
    <t>ED-49493</t>
  </si>
  <si>
    <t>ED-49489</t>
  </si>
  <si>
    <t>ED-49492</t>
  </si>
  <si>
    <t>ED-49442</t>
  </si>
  <si>
    <t>ED-49441</t>
  </si>
  <si>
    <t>ED-49497</t>
  </si>
  <si>
    <t>ED-49496</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</si>
  <si>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</si>
  <si>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</si>
  <si>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</si>
  <si>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</si>
  <si>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</si>
  <si>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</si>
  <si>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</si>
  <si>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</si>
  <si>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</si>
  <si>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</si>
  <si>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</si>
  <si>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</si>
  <si>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</si>
  <si>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</si>
  <si>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</si>
  <si>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</si>
  <si>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</si>
  <si>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</si>
  <si>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</si>
  <si>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</si>
  <si>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</si>
  <si>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</si>
  <si>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</si>
  <si>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</si>
  <si>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</si>
  <si>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</si>
  <si>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</si>
  <si>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</si>
  <si>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</si>
  <si>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</si>
  <si>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</si>
  <si>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</si>
  <si>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</si>
  <si>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</si>
  <si>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</si>
  <si>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</si>
  <si>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ED-49439</t>
  </si>
  <si>
    <t>ED-49145</t>
  </si>
  <si>
    <t>ED-48701</t>
  </si>
  <si>
    <t>ED-49533</t>
  </si>
  <si>
    <t>ED-49534</t>
  </si>
  <si>
    <t>ED-49537</t>
  </si>
  <si>
    <t>ED-49538</t>
  </si>
  <si>
    <t>ED-49529</t>
  </si>
  <si>
    <t>ED-49530</t>
  </si>
  <si>
    <t>ED-49531</t>
  </si>
  <si>
    <t>ED-49532</t>
  </si>
  <si>
    <t>ED-49461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</si>
  <si>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</si>
  <si>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</si>
  <si>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</si>
  <si>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</si>
  <si>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</si>
  <si>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</si>
  <si>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</si>
  <si>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</si>
  <si>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</si>
  <si>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</si>
  <si>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</si>
  <si>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</si>
  <si>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</si>
  <si>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</si>
  <si>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</si>
  <si>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</si>
  <si>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</si>
  <si>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</si>
  <si>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</si>
  <si>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</si>
  <si>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</si>
  <si>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</si>
  <si>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</si>
  <si>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</si>
  <si>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</si>
  <si>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</si>
  <si>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</si>
  <si>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ED-49411</t>
  </si>
  <si>
    <t>ED-49413</t>
  </si>
  <si>
    <t>ED-49414</t>
  </si>
  <si>
    <t>ED-7249</t>
  </si>
  <si>
    <t>ED-7251</t>
  </si>
  <si>
    <t>ED-7250</t>
  </si>
  <si>
    <t>ED-7252</t>
  </si>
  <si>
    <t>ED-7253</t>
  </si>
  <si>
    <t>ED-7248</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</si>
  <si>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</si>
  <si>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</si>
  <si>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</si>
  <si>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</si>
  <si>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</si>
  <si>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</si>
  <si>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</si>
  <si>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</si>
  <si>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</si>
  <si>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</si>
  <si>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</si>
  <si>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</si>
  <si>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</si>
  <si>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</si>
  <si>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</si>
  <si>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</si>
  <si>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</si>
  <si>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</si>
  <si>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</si>
  <si>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</si>
  <si>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</si>
  <si>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</si>
  <si>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</si>
  <si>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</si>
  <si>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</si>
  <si>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</si>
  <si>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</si>
  <si>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</si>
  <si>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</si>
  <si>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</si>
  <si>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</si>
  <si>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</si>
  <si>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</si>
  <si>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</si>
  <si>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</si>
  <si>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</si>
  <si>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</si>
  <si>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</si>
  <si>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</si>
  <si>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</si>
  <si>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</si>
  <si>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</si>
  <si>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</si>
  <si>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</si>
  <si>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</si>
  <si>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</si>
  <si>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</si>
  <si>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</si>
  <si>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</si>
  <si>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</si>
  <si>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</si>
  <si>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</si>
  <si>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</si>
  <si>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</si>
  <si>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</si>
  <si>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</si>
  <si>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</si>
  <si>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</si>
  <si>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</si>
  <si>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</si>
  <si>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</si>
  <si>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</si>
  <si>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</si>
  <si>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</si>
  <si>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</si>
  <si>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</si>
  <si>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</si>
  <si>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</si>
  <si>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</si>
  <si>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</si>
  <si>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</si>
  <si>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</si>
  <si>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</si>
  <si>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</si>
  <si>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</si>
  <si>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</si>
  <si>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</si>
  <si>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</si>
  <si>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</si>
  <si>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</si>
  <si>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</si>
  <si>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</si>
  <si>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</si>
  <si>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</si>
  <si>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</si>
  <si>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</si>
  <si>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</si>
  <si>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</si>
  <si>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</si>
  <si>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</si>
  <si>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</si>
  <si>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</si>
  <si>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</si>
  <si>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</si>
  <si>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</si>
  <si>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</si>
  <si>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</si>
  <si>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</si>
  <si>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</si>
  <si>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</si>
  <si>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</si>
  <si>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</si>
  <si>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</si>
  <si>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</si>
  <si>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</si>
  <si>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</si>
  <si>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</si>
  <si>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</si>
  <si>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</si>
  <si>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</si>
  <si>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</si>
  <si>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</si>
  <si>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</si>
  <si>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</si>
  <si>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</si>
  <si>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</si>
  <si>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</si>
  <si>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</si>
  <si>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</si>
  <si>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</si>
  <si>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</si>
  <si>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</si>
  <si>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</si>
  <si>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</si>
  <si>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</si>
  <si>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</si>
  <si>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</si>
  <si>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</si>
  <si>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</si>
  <si>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</si>
  <si>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</si>
  <si>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</si>
  <si>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</si>
  <si>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</si>
  <si>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</si>
  <si>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</si>
  <si>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</si>
  <si>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</si>
  <si>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</si>
  <si>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</si>
  <si>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</si>
  <si>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</si>
  <si>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</si>
  <si>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</si>
  <si>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</si>
  <si>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</si>
  <si>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</si>
  <si>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</si>
  <si>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</si>
  <si>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</si>
  <si>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</si>
  <si>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</si>
  <si>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</si>
  <si>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</si>
  <si>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</si>
  <si>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</si>
  <si>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</si>
  <si>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</si>
  <si>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</si>
  <si>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</si>
  <si>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</si>
  <si>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</si>
  <si>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</si>
  <si>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</si>
  <si>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</si>
  <si>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</si>
  <si>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</si>
  <si>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</si>
  <si>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</si>
  <si>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</si>
  <si>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</si>
  <si>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</si>
  <si>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</si>
  <si>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</si>
  <si>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</si>
  <si>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</si>
  <si>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</si>
  <si>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</si>
  <si>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</si>
  <si>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</si>
  <si>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</si>
  <si>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</si>
  <si>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</si>
  <si>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</si>
  <si>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</si>
  <si>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</si>
  <si>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</si>
  <si>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</si>
  <si>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</si>
  <si>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</si>
  <si>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</si>
  <si>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</si>
  <si>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</si>
  <si>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</si>
  <si>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</si>
  <si>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</si>
  <si>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</si>
  <si>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</si>
  <si>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</si>
  <si>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</si>
  <si>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</si>
  <si>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</si>
  <si>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</si>
  <si>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</si>
  <si>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</si>
  <si>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</si>
  <si>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</si>
  <si>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</si>
  <si>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</si>
  <si>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</si>
  <si>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</si>
  <si>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</si>
  <si>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</si>
  <si>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</si>
  <si>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</si>
  <si>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</si>
  <si>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</si>
  <si>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</si>
  <si>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</si>
  <si>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</si>
  <si>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</si>
  <si>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</si>
  <si>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</si>
  <si>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</si>
  <si>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</si>
  <si>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</si>
  <si>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</si>
  <si>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</si>
  <si>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</si>
  <si>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</si>
  <si>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</si>
  <si>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</si>
  <si>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</si>
  <si>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</si>
  <si>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</si>
  <si>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</si>
  <si>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</si>
  <si>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</si>
  <si>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</si>
  <si>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</si>
  <si>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</si>
  <si>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</si>
  <si>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</si>
  <si>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</si>
  <si>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</si>
  <si>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</si>
  <si>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</si>
  <si>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</si>
  <si>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</si>
  <si>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</si>
  <si>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</si>
  <si>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</si>
  <si>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</si>
  <si>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</si>
  <si>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</si>
  <si>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</si>
  <si>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</si>
  <si>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</si>
  <si>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</si>
  <si>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</si>
  <si>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</si>
  <si>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</si>
  <si>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</si>
  <si>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</si>
  <si>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</si>
  <si>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</si>
  <si>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</si>
  <si>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</si>
  <si>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</si>
  <si>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</si>
  <si>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</si>
  <si>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</si>
  <si>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ED-49816</t>
  </si>
  <si>
    <t>ED-49817</t>
  </si>
  <si>
    <t>ED-49818</t>
  </si>
  <si>
    <t>ED-49819</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</si>
  <si>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</si>
  <si>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</si>
  <si>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</si>
  <si>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</si>
  <si>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</si>
  <si>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</si>
  <si>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</si>
  <si>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</si>
  <si>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</si>
  <si>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</si>
  <si>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</si>
  <si>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</si>
  <si>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</si>
  <si>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</si>
  <si>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</si>
  <si>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</si>
  <si>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</si>
  <si>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</si>
  <si>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</si>
  <si>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</si>
  <si>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</si>
  <si>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</si>
  <si>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</si>
  <si>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</si>
  <si>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</si>
  <si>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</si>
  <si>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</si>
  <si>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</si>
  <si>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</si>
  <si>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</si>
  <si>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</si>
  <si>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</si>
  <si>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</si>
  <si>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</si>
  <si>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</si>
  <si>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</si>
  <si>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</si>
  <si>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</si>
  <si>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</si>
  <si>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</si>
  <si>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</si>
  <si>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</si>
  <si>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</si>
  <si>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</si>
  <si>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</si>
  <si>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</si>
  <si>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</si>
  <si>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</si>
  <si>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</si>
  <si>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</si>
  <si>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</si>
  <si>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</si>
  <si>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</si>
  <si>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</si>
  <si>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</si>
  <si>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</si>
  <si>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</si>
  <si>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</si>
  <si>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</si>
  <si>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</si>
  <si>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</si>
  <si>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</si>
  <si>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</si>
  <si>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</si>
  <si>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</si>
  <si>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</si>
  <si>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</si>
  <si>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</si>
  <si>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</si>
  <si>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</si>
  <si>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</si>
  <si>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</si>
  <si>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</si>
  <si>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</si>
  <si>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</si>
  <si>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</si>
  <si>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</si>
  <si>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</si>
  <si>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</si>
  <si>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</si>
  <si>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</si>
  <si>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</si>
  <si>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</si>
  <si>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</si>
  <si>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</si>
  <si>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</si>
  <si>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</si>
  <si>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</si>
  <si>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</si>
  <si>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</si>
  <si>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</si>
  <si>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</si>
  <si>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</si>
  <si>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</si>
  <si>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</si>
  <si>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</si>
  <si>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</si>
  <si>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</si>
  <si>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</si>
  <si>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</si>
  <si>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</si>
  <si>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</si>
  <si>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</si>
  <si>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</si>
  <si>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</si>
  <si>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</si>
  <si>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</si>
  <si>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</si>
  <si>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</si>
  <si>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</si>
  <si>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</si>
  <si>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</si>
  <si>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</si>
  <si>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</si>
  <si>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</si>
  <si>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</si>
  <si>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</si>
  <si>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</si>
  <si>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</si>
  <si>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</si>
  <si>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</si>
  <si>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</si>
  <si>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</si>
  <si>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</si>
  <si>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</si>
  <si>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</si>
  <si>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</si>
  <si>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</si>
  <si>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</si>
  <si>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</si>
  <si>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</si>
  <si>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</si>
  <si>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</si>
  <si>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</si>
  <si>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</si>
  <si>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</si>
  <si>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</si>
  <si>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</si>
  <si>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</si>
  <si>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</si>
  <si>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</si>
  <si>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</si>
  <si>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</si>
  <si>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</si>
  <si>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</si>
  <si>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</si>
  <si>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</si>
  <si>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</si>
  <si>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</si>
  <si>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</si>
  <si>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</si>
  <si>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</si>
  <si>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</si>
  <si>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</si>
  <si>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</si>
  <si>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</si>
  <si>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</si>
  <si>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</si>
  <si>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</si>
  <si>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</si>
  <si>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</si>
  <si>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</si>
  <si>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</si>
  <si>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</si>
  <si>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</si>
  <si>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</si>
  <si>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</si>
  <si>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</si>
  <si>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</si>
  <si>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</si>
  <si>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</si>
  <si>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</si>
  <si>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</si>
  <si>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</si>
  <si>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</si>
  <si>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</si>
  <si>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</si>
  <si>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</si>
  <si>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</si>
  <si>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</si>
  <si>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</si>
  <si>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</si>
  <si>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</si>
  <si>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</si>
  <si>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</si>
  <si>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</si>
  <si>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</si>
  <si>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</si>
  <si>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</si>
  <si>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</si>
  <si>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</si>
  <si>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</si>
  <si>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</si>
  <si>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</si>
  <si>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</si>
  <si>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</si>
  <si>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</si>
  <si>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</si>
  <si>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</si>
  <si>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</si>
  <si>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</si>
  <si>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</si>
  <si>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</si>
  <si>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</si>
  <si>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</si>
  <si>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</si>
  <si>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</si>
  <si>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</si>
  <si>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</si>
  <si>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</si>
  <si>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</si>
  <si>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</si>
  <si>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</si>
  <si>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</si>
  <si>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</si>
  <si>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</si>
  <si>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</si>
  <si>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</si>
  <si>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</si>
  <si>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</si>
  <si>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</si>
  <si>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</si>
  <si>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</si>
  <si>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</si>
  <si>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</si>
  <si>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</si>
  <si>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</si>
  <si>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</si>
  <si>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</si>
  <si>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</si>
  <si>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</si>
  <si>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</si>
  <si>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</si>
  <si>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</si>
  <si>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</si>
  <si>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</si>
  <si>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</si>
  <si>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</si>
  <si>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</si>
  <si>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</si>
  <si>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</si>
  <si>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</si>
  <si>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</si>
  <si>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</si>
  <si>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</si>
  <si>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</si>
  <si>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</si>
  <si>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</si>
  <si>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</si>
  <si>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</si>
  <si>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</si>
  <si>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</si>
  <si>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</si>
  <si>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</si>
  <si>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</si>
  <si>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</si>
  <si>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</si>
  <si>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</si>
  <si>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</si>
  <si>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</si>
  <si>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</si>
  <si>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</si>
  <si>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</si>
  <si>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ED-50125</t>
  </si>
  <si>
    <t>ED-50155</t>
  </si>
  <si>
    <t>ED-50135</t>
  </si>
  <si>
    <t>ED-50128</t>
  </si>
  <si>
    <t>ED-50129</t>
  </si>
  <si>
    <t>ED-50130</t>
  </si>
  <si>
    <t>ED-50131</t>
  </si>
  <si>
    <t>ED-50132</t>
  </si>
  <si>
    <t>ED-50126</t>
  </si>
  <si>
    <t>ED-50127</t>
  </si>
  <si>
    <t>ED-50133</t>
  </si>
  <si>
    <t>ED-50134</t>
  </si>
  <si>
    <t>ED-50136</t>
  </si>
  <si>
    <t>ED-50158</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</si>
  <si>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</si>
  <si>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</si>
  <si>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</si>
  <si>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</si>
  <si>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</si>
  <si>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</si>
  <si>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</si>
  <si>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</si>
  <si>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</si>
  <si>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</si>
  <si>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</si>
  <si>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</si>
  <si>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</si>
  <si>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</si>
  <si>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</si>
  <si>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</si>
  <si>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</si>
  <si>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</si>
  <si>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</si>
  <si>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</si>
  <si>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</si>
  <si>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</si>
  <si>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</si>
  <si>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</si>
  <si>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</si>
  <si>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</si>
  <si>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</si>
  <si>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</si>
  <si>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</si>
  <si>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</si>
  <si>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</si>
  <si>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</si>
  <si>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</si>
  <si>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</si>
  <si>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</si>
  <si>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</si>
  <si>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</si>
  <si>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</si>
  <si>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</si>
  <si>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</si>
  <si>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</si>
  <si>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</si>
  <si>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</si>
  <si>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</si>
  <si>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</si>
  <si>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</si>
  <si>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</si>
  <si>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</si>
  <si>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</si>
  <si>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</si>
  <si>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</si>
  <si>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</si>
  <si>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</si>
  <si>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</si>
  <si>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</si>
  <si>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</si>
  <si>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</si>
  <si>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</si>
  <si>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</si>
  <si>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</si>
  <si>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</si>
  <si>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</si>
  <si>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</si>
  <si>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</si>
  <si>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</si>
  <si>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</si>
  <si>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</si>
  <si>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</si>
  <si>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</si>
  <si>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</si>
  <si>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</si>
  <si>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</si>
  <si>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</si>
  <si>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</si>
  <si>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</si>
  <si>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</si>
  <si>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</si>
  <si>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</si>
  <si>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</si>
  <si>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</si>
  <si>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</si>
  <si>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</si>
  <si>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</si>
  <si>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</si>
  <si>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</si>
  <si>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</si>
  <si>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</si>
  <si>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</si>
  <si>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</si>
  <si>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</si>
  <si>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</si>
  <si>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</si>
  <si>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</si>
  <si>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</si>
  <si>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</si>
  <si>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</si>
  <si>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</si>
  <si>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</si>
  <si>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</si>
  <si>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</si>
  <si>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</si>
  <si>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</si>
  <si>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</si>
  <si>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</si>
  <si>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</si>
  <si>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</si>
  <si>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</si>
  <si>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</si>
  <si>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</si>
  <si>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</si>
  <si>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</si>
  <si>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</si>
  <si>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</si>
  <si>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</si>
  <si>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</si>
  <si>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</si>
  <si>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</si>
  <si>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</si>
  <si>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</si>
  <si>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</si>
  <si>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</si>
  <si>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</si>
  <si>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</si>
  <si>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</si>
  <si>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</si>
  <si>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</si>
  <si>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</si>
  <si>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</si>
  <si>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</si>
  <si>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</si>
  <si>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</si>
  <si>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</si>
  <si>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</si>
  <si>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</si>
  <si>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</si>
  <si>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</si>
  <si>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</si>
  <si>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</si>
  <si>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ED-50314</t>
  </si>
  <si>
    <t>ED-50313</t>
  </si>
  <si>
    <t>ED-50359</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</si>
  <si>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</si>
  <si>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</si>
  <si>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</si>
  <si>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</si>
  <si>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</si>
  <si>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</si>
  <si>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</si>
  <si>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</si>
  <si>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</si>
  <si>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</si>
  <si>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</si>
  <si>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</si>
  <si>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</si>
  <si>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</si>
  <si>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</si>
  <si>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</si>
  <si>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</si>
  <si>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</si>
  <si>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</si>
  <si>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</si>
  <si>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</si>
  <si>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</si>
  <si>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</si>
  <si>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</si>
  <si>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</si>
  <si>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</si>
  <si>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</si>
  <si>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</si>
  <si>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</si>
  <si>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</si>
  <si>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</si>
  <si>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</si>
  <si>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</si>
  <si>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</si>
  <si>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</si>
  <si>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</si>
  <si>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</si>
  <si>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</si>
  <si>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</si>
  <si>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</si>
  <si>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</si>
  <si>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</si>
  <si>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</si>
  <si>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</si>
  <si>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</si>
  <si>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</si>
  <si>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</si>
  <si>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</si>
  <si>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</si>
  <si>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</si>
  <si>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</si>
  <si>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</si>
  <si>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</si>
  <si>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</si>
  <si>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</si>
  <si>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</si>
  <si>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</si>
  <si>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</si>
  <si>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</si>
  <si>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</si>
  <si>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</si>
  <si>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</si>
  <si>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</si>
  <si>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</si>
  <si>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</si>
  <si>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</si>
  <si>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</si>
  <si>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</si>
  <si>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</si>
  <si>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</si>
  <si>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</si>
  <si>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</si>
  <si>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</si>
  <si>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</si>
  <si>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</si>
  <si>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</si>
  <si>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</si>
  <si>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</si>
  <si>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</si>
  <si>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</si>
  <si>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</si>
  <si>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</si>
  <si>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</si>
  <si>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</si>
  <si>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</si>
  <si>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</si>
  <si>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</si>
  <si>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</si>
  <si>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</si>
  <si>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</si>
  <si>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</si>
  <si>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</si>
  <si>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</si>
  <si>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</si>
  <si>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</si>
  <si>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</si>
  <si>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</si>
  <si>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</si>
  <si>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</si>
  <si>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</si>
  <si>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</si>
  <si>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</si>
  <si>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</si>
  <si>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</si>
  <si>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</si>
  <si>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</si>
  <si>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</si>
  <si>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</si>
  <si>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</si>
  <si>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</si>
  <si>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</si>
  <si>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</si>
  <si>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</si>
  <si>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</si>
  <si>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</si>
  <si>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</si>
  <si>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</si>
  <si>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</si>
  <si>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</si>
  <si>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</si>
  <si>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</si>
  <si>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</si>
  <si>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</si>
  <si>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</si>
  <si>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</si>
  <si>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</si>
  <si>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</si>
  <si>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</si>
  <si>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</si>
  <si>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</si>
  <si>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</si>
  <si>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</si>
  <si>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</si>
  <si>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</si>
  <si>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</si>
  <si>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</si>
  <si>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</si>
  <si>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</si>
  <si>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</si>
  <si>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</si>
  <si>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</si>
  <si>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</si>
  <si>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</si>
  <si>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</si>
  <si>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</si>
  <si>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</si>
  <si>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</si>
  <si>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</si>
  <si>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</si>
  <si>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</si>
  <si>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</si>
  <si>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</si>
  <si>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</si>
  <si>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</si>
  <si>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</si>
  <si>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</si>
  <si>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</si>
  <si>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</si>
  <si>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</si>
  <si>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</si>
  <si>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</si>
  <si>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</si>
  <si>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</si>
  <si>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</si>
  <si>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</si>
  <si>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</si>
  <si>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</si>
  <si>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</si>
  <si>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</si>
  <si>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</si>
  <si>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</si>
  <si>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</si>
  <si>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</si>
  <si>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</si>
  <si>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</si>
  <si>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</si>
  <si>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</si>
  <si>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</si>
  <si>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</si>
  <si>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</si>
  <si>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</si>
  <si>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</si>
  <si>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</si>
  <si>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</si>
  <si>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</si>
  <si>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</si>
  <si>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</si>
  <si>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</si>
  <si>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</si>
  <si>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</si>
  <si>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</si>
  <si>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</si>
  <si>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</si>
  <si>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</si>
  <si>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</si>
  <si>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</si>
  <si>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</si>
  <si>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</si>
  <si>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</si>
  <si>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</si>
  <si>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</si>
  <si>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</si>
  <si>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</si>
  <si>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</si>
  <si>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</si>
  <si>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</si>
  <si>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</si>
  <si>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</si>
  <si>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</si>
  <si>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</si>
  <si>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</si>
  <si>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</si>
  <si>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</si>
  <si>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</si>
  <si>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</si>
  <si>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</si>
  <si>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</si>
  <si>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</si>
  <si>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</si>
  <si>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</si>
  <si>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</si>
  <si>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</si>
  <si>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</si>
  <si>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</si>
  <si>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</si>
  <si>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</si>
  <si>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</si>
  <si>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</si>
  <si>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</si>
  <si>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</si>
  <si>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</si>
  <si>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</si>
  <si>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</si>
  <si>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</si>
  <si>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</si>
  <si>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</si>
  <si>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</si>
  <si>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</si>
  <si>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</si>
  <si>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</si>
  <si>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</si>
  <si>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</si>
  <si>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</si>
  <si>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</si>
  <si>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</si>
  <si>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</si>
  <si>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</si>
  <si>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</si>
  <si>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</si>
  <si>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</si>
  <si>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</si>
  <si>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</si>
  <si>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</si>
  <si>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</si>
  <si>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</si>
  <si>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</si>
  <si>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</si>
  <si>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</si>
  <si>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</si>
  <si>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</si>
  <si>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</si>
  <si>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</si>
  <si>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</si>
  <si>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</si>
  <si>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</si>
  <si>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</si>
  <si>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</si>
  <si>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</si>
  <si>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</si>
  <si>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</si>
  <si>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</si>
  <si>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</si>
  <si>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</si>
  <si>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</si>
  <si>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</si>
  <si>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</si>
  <si>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</si>
  <si>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</si>
  <si>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</si>
  <si>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</si>
  <si>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</si>
  <si>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</si>
  <si>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</si>
  <si>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</si>
  <si>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</si>
  <si>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</si>
  <si>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</si>
  <si>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</si>
  <si>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</si>
  <si>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</si>
  <si>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</si>
  <si>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</si>
  <si>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</si>
  <si>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</si>
  <si>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</si>
  <si>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</si>
  <si>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</si>
  <si>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</si>
  <si>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</si>
  <si>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</si>
  <si>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</si>
  <si>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</si>
  <si>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</si>
  <si>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</si>
  <si>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</si>
  <si>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</si>
  <si>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</si>
  <si>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</si>
  <si>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</si>
  <si>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</si>
  <si>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</si>
  <si>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</si>
  <si>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</si>
  <si>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</si>
  <si>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</si>
  <si>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</si>
  <si>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ED-50538</t>
  </si>
  <si>
    <t>ED-50632</t>
  </si>
  <si>
    <t>ED-50619</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</si>
  <si>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</si>
  <si>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</si>
  <si>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</si>
  <si>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</si>
  <si>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</si>
  <si>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</si>
  <si>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</si>
  <si>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</si>
  <si>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</si>
  <si>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</si>
  <si>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</si>
  <si>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</si>
  <si>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</si>
  <si>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</si>
  <si>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</si>
  <si>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</si>
  <si>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</si>
  <si>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ED-50604</t>
  </si>
  <si>
    <t>ED-50602</t>
  </si>
  <si>
    <t>ED-50645</t>
  </si>
  <si>
    <t>ED-50641</t>
  </si>
  <si>
    <t>ED-50642</t>
  </si>
  <si>
    <t>ED-50636</t>
  </si>
  <si>
    <t>ED-50637</t>
  </si>
  <si>
    <t>ED-50638</t>
  </si>
  <si>
    <t>ED-50639</t>
  </si>
  <si>
    <t>ED-50640</t>
  </si>
  <si>
    <t>ED-50634</t>
  </si>
  <si>
    <t>ED-50635</t>
  </si>
  <si>
    <t>ED-50643</t>
  </si>
  <si>
    <t>ED-50644</t>
  </si>
  <si>
    <t>ED-50633</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</si>
  <si>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</si>
  <si>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</si>
  <si>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</si>
  <si>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</si>
  <si>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</si>
  <si>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</si>
  <si>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</si>
  <si>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</si>
  <si>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</si>
  <si>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</si>
  <si>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</si>
  <si>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</si>
  <si>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</si>
  <si>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</si>
  <si>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</si>
  <si>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</si>
  <si>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</si>
  <si>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</si>
  <si>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</si>
  <si>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</si>
  <si>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</si>
  <si>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</si>
  <si>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</si>
  <si>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</si>
  <si>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</si>
  <si>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</si>
  <si>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</si>
  <si>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</si>
  <si>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</si>
  <si>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</si>
  <si>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</si>
  <si>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</si>
  <si>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</si>
  <si>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</si>
  <si>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</si>
  <si>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</si>
  <si>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</si>
  <si>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</si>
  <si>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</si>
  <si>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</si>
  <si>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</si>
  <si>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</si>
  <si>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</si>
  <si>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</si>
  <si>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</si>
  <si>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</si>
  <si>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</si>
  <si>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</si>
  <si>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</si>
  <si>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</si>
  <si>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</si>
  <si>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</si>
  <si>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</si>
  <si>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</si>
  <si>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</si>
  <si>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</si>
  <si>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</si>
  <si>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</si>
  <si>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</si>
  <si>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</si>
  <si>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</si>
  <si>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</si>
  <si>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</si>
  <si>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</si>
  <si>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</si>
  <si>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</si>
  <si>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</si>
  <si>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</si>
  <si>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</si>
  <si>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</si>
  <si>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</si>
  <si>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</si>
  <si>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</si>
  <si>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</si>
  <si>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</si>
  <si>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</si>
  <si>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</si>
  <si>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</si>
  <si>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</si>
  <si>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</si>
  <si>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</si>
  <si>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</si>
  <si>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</si>
  <si>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</si>
  <si>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</si>
  <si>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</si>
  <si>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</si>
  <si>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</si>
  <si>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</si>
  <si>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</si>
  <si>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</si>
  <si>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</si>
  <si>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</si>
  <si>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</si>
  <si>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</si>
  <si>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</si>
  <si>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</si>
  <si>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</si>
  <si>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</si>
  <si>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</si>
  <si>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</si>
  <si>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</si>
  <si>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</si>
  <si>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</si>
  <si>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</si>
  <si>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</si>
  <si>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</si>
  <si>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</si>
  <si>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</si>
  <si>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</si>
  <si>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</si>
  <si>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</si>
  <si>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</si>
  <si>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</si>
  <si>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</si>
  <si>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</si>
  <si>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</si>
  <si>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</si>
  <si>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</si>
  <si>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</si>
  <si>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</si>
  <si>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</si>
  <si>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</si>
  <si>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</si>
  <si>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</si>
  <si>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</si>
  <si>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</si>
  <si>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</si>
  <si>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</si>
  <si>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</si>
  <si>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</si>
  <si>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</si>
  <si>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</si>
  <si>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</si>
  <si>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</si>
  <si>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</si>
  <si>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</si>
  <si>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</si>
  <si>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</si>
  <si>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</si>
  <si>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</si>
  <si>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</si>
  <si>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</si>
  <si>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</si>
  <si>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</si>
  <si>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</si>
  <si>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</si>
  <si>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</si>
  <si>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</si>
  <si>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</si>
  <si>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</si>
  <si>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</si>
  <si>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</si>
  <si>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</si>
  <si>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</si>
  <si>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</si>
  <si>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</si>
  <si>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</si>
  <si>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</si>
  <si>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</si>
  <si>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</si>
  <si>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</si>
  <si>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</si>
  <si>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</si>
  <si>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</si>
  <si>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</si>
  <si>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</si>
  <si>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</si>
  <si>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</si>
  <si>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</si>
  <si>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</si>
  <si>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</si>
  <si>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</si>
  <si>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</si>
  <si>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</si>
  <si>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</si>
  <si>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</si>
  <si>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</si>
  <si>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</si>
  <si>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</si>
  <si>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</si>
  <si>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</si>
  <si>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</si>
  <si>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</si>
  <si>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ED-50859</t>
  </si>
  <si>
    <t>ED-50860</t>
  </si>
  <si>
    <t>ED-50851</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</si>
  <si>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</si>
  <si>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</si>
  <si>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</si>
  <si>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</si>
  <si>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</si>
  <si>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</si>
  <si>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</si>
  <si>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</si>
  <si>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</si>
  <si>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</si>
  <si>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</si>
  <si>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</si>
  <si>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</si>
  <si>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</si>
  <si>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</si>
  <si>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</si>
  <si>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</si>
  <si>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</si>
  <si>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</si>
  <si>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</si>
  <si>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</si>
  <si>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</si>
  <si>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</si>
  <si>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</si>
  <si>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</si>
  <si>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</si>
  <si>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</si>
  <si>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</si>
  <si>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</si>
  <si>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</si>
  <si>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</si>
  <si>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</si>
  <si>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</si>
  <si>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</si>
  <si>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</si>
  <si>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</si>
  <si>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</si>
  <si>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</si>
  <si>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</si>
  <si>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</si>
  <si>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</si>
  <si>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</si>
  <si>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</si>
  <si>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</si>
  <si>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</si>
  <si>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</si>
  <si>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</si>
  <si>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</si>
  <si>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</si>
  <si>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</si>
  <si>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</si>
  <si>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</si>
  <si>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</si>
  <si>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</si>
  <si>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</si>
  <si>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</si>
  <si>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</si>
  <si>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</si>
  <si>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</si>
  <si>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</si>
  <si>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</si>
  <si>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</si>
  <si>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</si>
  <si>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</si>
  <si>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</si>
  <si>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</si>
  <si>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</si>
  <si>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</si>
  <si>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</si>
  <si>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</si>
  <si>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</si>
  <si>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</si>
  <si>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</si>
  <si>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</si>
  <si>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</si>
  <si>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</si>
  <si>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</si>
  <si>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</si>
  <si>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</si>
  <si>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</si>
  <si>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</si>
  <si>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</si>
  <si>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</si>
  <si>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</si>
  <si>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</si>
  <si>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</si>
  <si>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</si>
  <si>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</si>
  <si>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</si>
  <si>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</si>
  <si>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</si>
  <si>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</si>
  <si>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</si>
  <si>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</si>
  <si>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</si>
  <si>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</si>
  <si>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</si>
  <si>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</si>
  <si>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</si>
  <si>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</si>
  <si>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</si>
  <si>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</si>
  <si>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</si>
  <si>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</si>
  <si>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</si>
  <si>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</si>
  <si>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</si>
  <si>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</si>
  <si>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</si>
  <si>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</si>
  <si>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</si>
  <si>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</si>
  <si>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</si>
  <si>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</si>
  <si>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</si>
  <si>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</si>
  <si>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</si>
  <si>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</si>
  <si>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</si>
  <si>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</si>
  <si>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</si>
  <si>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</si>
  <si>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</si>
  <si>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</si>
  <si>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</si>
  <si>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</si>
  <si>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</si>
  <si>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</si>
  <si>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</si>
  <si>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</si>
  <si>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</si>
  <si>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</si>
  <si>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</si>
  <si>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</si>
  <si>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</si>
  <si>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</si>
  <si>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</si>
  <si>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</si>
  <si>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</si>
  <si>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</si>
  <si>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</si>
  <si>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</si>
  <si>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</si>
  <si>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</si>
  <si>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</si>
  <si>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</si>
  <si>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</si>
  <si>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</si>
  <si>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</si>
  <si>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</si>
  <si>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</si>
  <si>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</si>
  <si>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</si>
  <si>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</si>
  <si>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</si>
  <si>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</si>
  <si>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</si>
  <si>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</si>
  <si>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</si>
  <si>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</si>
  <si>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</si>
  <si>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</si>
  <si>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</si>
  <si>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</si>
  <si>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</si>
  <si>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</si>
  <si>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</si>
  <si>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</si>
  <si>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</si>
  <si>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</si>
  <si>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</si>
  <si>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</si>
  <si>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</si>
  <si>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</si>
  <si>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</si>
  <si>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</si>
  <si>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</si>
  <si>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</si>
  <si>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</si>
  <si>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</si>
  <si>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</si>
  <si>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</si>
  <si>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</si>
  <si>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</si>
  <si>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</si>
  <si>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</si>
  <si>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</si>
  <si>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</si>
  <si>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</si>
  <si>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</si>
  <si>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</si>
  <si>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</si>
  <si>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</si>
  <si>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</si>
  <si>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</si>
  <si>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</si>
  <si>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</si>
  <si>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</si>
  <si>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</si>
  <si>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</si>
  <si>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</si>
  <si>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</si>
  <si>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</si>
  <si>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</si>
  <si>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</si>
  <si>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</si>
  <si>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</si>
  <si>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</si>
  <si>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</si>
  <si>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</si>
  <si>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</si>
  <si>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</si>
  <si>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</si>
  <si>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</si>
  <si>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</si>
  <si>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</si>
  <si>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</si>
  <si>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</si>
  <si>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</si>
  <si>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</si>
  <si>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</si>
  <si>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</si>
  <si>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</si>
  <si>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</si>
  <si>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</si>
  <si>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</si>
  <si>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</si>
  <si>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</si>
  <si>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</si>
  <si>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</si>
  <si>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</si>
  <si>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</si>
  <si>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</si>
  <si>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</si>
  <si>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</si>
  <si>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</si>
  <si>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</si>
  <si>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</si>
  <si>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</si>
  <si>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</si>
  <si>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</si>
  <si>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</si>
  <si>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</si>
  <si>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</si>
  <si>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</si>
  <si>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</si>
  <si>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</si>
  <si>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</si>
  <si>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</si>
  <si>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</si>
  <si>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</si>
  <si>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</si>
  <si>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</si>
  <si>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</si>
  <si>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</si>
  <si>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</si>
  <si>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</si>
  <si>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</si>
  <si>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</si>
  <si>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</si>
  <si>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</si>
  <si>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</si>
  <si>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</si>
  <si>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</si>
  <si>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</si>
  <si>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</si>
  <si>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</si>
  <si>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</si>
  <si>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</si>
  <si>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</si>
  <si>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</si>
  <si>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</si>
  <si>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</si>
  <si>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</si>
  <si>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</si>
  <si>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</si>
  <si>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</si>
  <si>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</si>
  <si>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</si>
  <si>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</si>
  <si>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</si>
  <si>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</si>
  <si>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</si>
  <si>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</si>
  <si>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</si>
  <si>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</si>
  <si>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</si>
  <si>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</si>
  <si>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</si>
  <si>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</si>
  <si>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</si>
  <si>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</si>
  <si>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</si>
  <si>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</si>
  <si>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</si>
  <si>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</si>
  <si>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</si>
  <si>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</si>
  <si>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</si>
  <si>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</si>
  <si>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</si>
  <si>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</si>
  <si>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</si>
  <si>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</si>
  <si>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</si>
  <si>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</si>
  <si>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</si>
  <si>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</si>
  <si>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</si>
  <si>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</si>
  <si>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</si>
  <si>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</si>
  <si>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</si>
  <si>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ABE-REV-010</t>
  </si>
  <si>
    <t>ABE-REV-005</t>
  </si>
  <si>
    <t>ACE-ASS-005</t>
  </si>
  <si>
    <t>ACE-ASS-015</t>
  </si>
  <si>
    <t>ACE-BAN-010</t>
  </si>
  <si>
    <t>ACE-BAN-015</t>
  </si>
  <si>
    <t>ACE-BAR-010</t>
  </si>
  <si>
    <t>ACE-BAR-005</t>
  </si>
  <si>
    <t>ACE-BAR-015</t>
  </si>
  <si>
    <t>ACE-BAR-030</t>
  </si>
  <si>
    <t>ACE-BAR-035</t>
  </si>
  <si>
    <t>ACE-BAR-040</t>
  </si>
  <si>
    <t>ACE-BAR-020</t>
  </si>
  <si>
    <t>ACE-BAR-025</t>
  </si>
  <si>
    <t>ACE-BEB-010</t>
  </si>
  <si>
    <t>ACE-BEB-015</t>
  </si>
  <si>
    <t>ACE-BEB-020</t>
  </si>
  <si>
    <t>ACE-BEB-025</t>
  </si>
  <si>
    <t>ACE-CAB-005</t>
  </si>
  <si>
    <t>ACE-CAB-010</t>
  </si>
  <si>
    <t>ACE-CAB-015</t>
  </si>
  <si>
    <t>ACE-PAP-010</t>
  </si>
  <si>
    <t>ACE-PAP-020</t>
  </si>
  <si>
    <t>ACE-ALC-010</t>
  </si>
  <si>
    <t>ACE-FIL-005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</si>
  <si>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</si>
  <si>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</si>
  <si>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</si>
  <si>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</si>
  <si>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</si>
  <si>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</si>
  <si>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</si>
  <si>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</si>
  <si>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</si>
  <si>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</si>
  <si>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</si>
  <si>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</si>
  <si>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</si>
  <si>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</si>
  <si>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</si>
  <si>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</si>
  <si>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</si>
  <si>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</si>
  <si>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</si>
  <si>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</si>
  <si>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</si>
  <si>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</si>
  <si>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</si>
  <si>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</si>
  <si>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</si>
  <si>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</si>
  <si>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</si>
  <si>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</si>
  <si>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</si>
  <si>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</si>
  <si>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</si>
  <si>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</si>
  <si>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</si>
  <si>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</si>
  <si>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</si>
  <si>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</si>
  <si>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</si>
  <si>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</si>
  <si>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</si>
  <si>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</si>
  <si>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</si>
  <si>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</si>
  <si>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</si>
  <si>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</si>
  <si>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</si>
  <si>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</si>
  <si>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</si>
  <si>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</si>
  <si>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</si>
  <si>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</si>
  <si>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</si>
  <si>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</si>
  <si>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</si>
  <si>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</si>
  <si>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</si>
  <si>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</si>
  <si>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</si>
  <si>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</si>
  <si>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</si>
  <si>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</si>
  <si>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</si>
  <si>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</si>
  <si>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</si>
  <si>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</si>
  <si>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</si>
  <si>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</si>
  <si>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</si>
  <si>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</si>
  <si>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</si>
  <si>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</si>
  <si>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</si>
  <si>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</si>
  <si>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</si>
  <si>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</si>
  <si>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</si>
  <si>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</si>
  <si>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</si>
  <si>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</si>
  <si>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</si>
  <si>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</si>
  <si>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</si>
  <si>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</si>
  <si>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</si>
  <si>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</si>
  <si>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</si>
  <si>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</si>
  <si>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</si>
  <si>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</si>
  <si>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</si>
  <si>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</si>
  <si>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</si>
  <si>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</si>
  <si>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</si>
  <si>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</si>
  <si>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</si>
  <si>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</si>
  <si>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</si>
  <si>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</si>
  <si>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</si>
  <si>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</si>
  <si>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</si>
  <si>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</si>
  <si>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</si>
  <si>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</si>
  <si>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</si>
  <si>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</si>
  <si>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</si>
  <si>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</si>
  <si>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</si>
  <si>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</si>
  <si>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</si>
  <si>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</si>
  <si>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</si>
  <si>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</si>
  <si>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</si>
  <si>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</si>
  <si>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</si>
  <si>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</si>
  <si>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</si>
  <si>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</si>
  <si>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</si>
  <si>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</si>
  <si>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BAN-INT-015</t>
  </si>
  <si>
    <t>BAN-INT-010</t>
  </si>
  <si>
    <t>BAN-INT-005</t>
  </si>
  <si>
    <t>MES-ARD-005</t>
  </si>
  <si>
    <t>MES-CON-005</t>
  </si>
  <si>
    <t>CAB-ANI-005</t>
  </si>
  <si>
    <t>CAB-ANI-010</t>
  </si>
  <si>
    <t>CAB-CAB-010</t>
  </si>
  <si>
    <t>CAB-CAB-005</t>
  </si>
  <si>
    <t>CAB-CAB-020</t>
  </si>
  <si>
    <t>CAB-CAB-015</t>
  </si>
  <si>
    <t>CAB-CER-005</t>
  </si>
  <si>
    <t>CAB-CER-010</t>
  </si>
  <si>
    <t>CAB-EST-005</t>
  </si>
  <si>
    <t>CAB-RACK-015</t>
  </si>
  <si>
    <t>CAB-RACK-020</t>
  </si>
  <si>
    <t>CAB-PATCH-010</t>
  </si>
  <si>
    <t>CAB-PATCH-015</t>
  </si>
  <si>
    <t>CAB-PATCH-020</t>
  </si>
  <si>
    <t>CAB-RACK-010</t>
  </si>
  <si>
    <t>CAB-RACK-025</t>
  </si>
  <si>
    <t>CAB-TOM-015</t>
  </si>
  <si>
    <t>CAB-TOM-020</t>
  </si>
  <si>
    <t>CAB-TOM-025</t>
  </si>
  <si>
    <t>CAB-TOM-005</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</si>
  <si>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</si>
  <si>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</si>
  <si>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</si>
  <si>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</si>
  <si>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</si>
  <si>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</si>
  <si>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</si>
  <si>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</si>
  <si>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</si>
  <si>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</si>
  <si>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</si>
  <si>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</si>
  <si>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</si>
  <si>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</si>
  <si>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</si>
  <si>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</si>
  <si>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</si>
  <si>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</si>
  <si>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</si>
  <si>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</si>
  <si>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</si>
  <si>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</si>
  <si>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</si>
  <si>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</si>
  <si>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</si>
  <si>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</si>
  <si>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</si>
  <si>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</si>
  <si>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</si>
  <si>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</si>
  <si>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</si>
  <si>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</si>
  <si>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</si>
  <si>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</si>
  <si>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</si>
  <si>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</si>
  <si>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</si>
  <si>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</si>
  <si>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</si>
  <si>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</si>
  <si>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</si>
  <si>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</si>
  <si>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</si>
  <si>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</si>
  <si>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</si>
  <si>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</si>
  <si>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</si>
  <si>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</si>
  <si>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</si>
  <si>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</si>
  <si>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</si>
  <si>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</si>
  <si>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</si>
  <si>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</si>
  <si>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</si>
  <si>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</si>
  <si>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</si>
  <si>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</si>
  <si>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</si>
  <si>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</si>
  <si>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</si>
  <si>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</si>
  <si>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</si>
  <si>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</si>
  <si>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</si>
  <si>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</si>
  <si>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</si>
  <si>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</si>
  <si>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</si>
  <si>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</si>
  <si>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</si>
  <si>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</si>
  <si>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</si>
  <si>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</si>
  <si>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</si>
  <si>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</si>
  <si>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</si>
  <si>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</si>
  <si>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</si>
  <si>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</si>
  <si>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</si>
  <si>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</si>
  <si>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</si>
  <si>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</si>
  <si>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</si>
  <si>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</si>
  <si>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</si>
  <si>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</si>
  <si>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</si>
  <si>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</si>
  <si>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</si>
  <si>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</si>
  <si>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</si>
  <si>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</si>
  <si>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</si>
  <si>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</si>
  <si>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</si>
  <si>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</si>
  <si>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</si>
  <si>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</si>
  <si>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</si>
  <si>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</si>
  <si>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</si>
  <si>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</si>
  <si>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</si>
  <si>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</si>
  <si>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</si>
  <si>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</si>
  <si>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</si>
  <si>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</si>
  <si>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</si>
  <si>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</si>
  <si>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</si>
  <si>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</si>
  <si>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</si>
  <si>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</si>
  <si>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</si>
  <si>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</si>
  <si>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</si>
  <si>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</si>
  <si>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</si>
  <si>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</si>
  <si>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</si>
  <si>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</si>
  <si>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</si>
  <si>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</si>
  <si>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</si>
  <si>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</si>
  <si>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</si>
  <si>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</si>
  <si>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</si>
  <si>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</si>
  <si>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</si>
  <si>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</si>
  <si>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</si>
  <si>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</si>
  <si>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</si>
  <si>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</si>
  <si>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</si>
  <si>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</si>
  <si>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</si>
  <si>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</si>
  <si>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</si>
  <si>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</si>
  <si>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</si>
  <si>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</si>
  <si>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</si>
  <si>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</si>
  <si>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</si>
  <si>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</si>
  <si>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</si>
  <si>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</si>
  <si>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</si>
  <si>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</si>
  <si>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</si>
  <si>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</si>
  <si>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</si>
  <si>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</si>
  <si>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</si>
  <si>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</si>
  <si>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</si>
  <si>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</si>
  <si>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</si>
  <si>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</si>
  <si>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</si>
  <si>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</si>
  <si>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</si>
  <si>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</si>
  <si>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</si>
  <si>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</si>
  <si>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</si>
  <si>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</si>
  <si>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</si>
  <si>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</si>
  <si>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</si>
  <si>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</si>
  <si>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</si>
  <si>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</si>
  <si>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</si>
  <si>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</si>
  <si>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</si>
  <si>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</si>
  <si>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</si>
  <si>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</si>
  <si>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</si>
  <si>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</si>
  <si>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</si>
  <si>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</si>
  <si>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</si>
  <si>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</si>
  <si>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</si>
  <si>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</si>
  <si>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</si>
  <si>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</si>
  <si>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</si>
  <si>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</si>
  <si>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</si>
  <si>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</si>
  <si>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</si>
  <si>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</si>
  <si>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</si>
  <si>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</si>
  <si>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</si>
  <si>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</si>
  <si>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</si>
  <si>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</si>
  <si>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</si>
  <si>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</si>
  <si>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</si>
  <si>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</si>
  <si>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</si>
  <si>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</si>
  <si>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</si>
  <si>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</si>
  <si>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</si>
  <si>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</si>
  <si>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</si>
  <si>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</si>
  <si>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</si>
  <si>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</si>
  <si>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</si>
  <si>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</si>
  <si>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</si>
  <si>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</si>
  <si>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</si>
  <si>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</si>
  <si>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</si>
  <si>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</si>
  <si>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</si>
  <si>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</si>
  <si>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</si>
  <si>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</si>
  <si>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</si>
  <si>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</si>
  <si>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</si>
  <si>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</si>
  <si>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</si>
  <si>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</si>
  <si>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</si>
  <si>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</si>
  <si>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</si>
  <si>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</si>
  <si>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</si>
  <si>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</si>
  <si>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</si>
  <si>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</si>
  <si>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</si>
  <si>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</si>
  <si>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</si>
  <si>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</si>
  <si>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</si>
  <si>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</si>
  <si>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</si>
  <si>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</si>
  <si>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</si>
  <si>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</si>
  <si>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</si>
  <si>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</si>
  <si>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</si>
  <si>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</si>
  <si>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</si>
  <si>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</si>
  <si>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</si>
  <si>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</si>
  <si>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</si>
  <si>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</si>
  <si>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</si>
  <si>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</si>
  <si>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</si>
  <si>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</si>
  <si>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</si>
  <si>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</si>
  <si>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</si>
  <si>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</si>
  <si>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</si>
  <si>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</si>
  <si>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</si>
  <si>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</si>
  <si>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</si>
  <si>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ELE-ANE-005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</si>
  <si>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</si>
  <si>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</si>
  <si>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</si>
  <si>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</si>
  <si>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</si>
  <si>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</si>
  <si>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</si>
  <si>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</si>
  <si>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</si>
  <si>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</si>
  <si>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</si>
  <si>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</si>
  <si>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</si>
  <si>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</si>
  <si>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</si>
  <si>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</si>
  <si>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</si>
  <si>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</si>
  <si>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</si>
  <si>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ELE-CAB-310</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</si>
  <si>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</si>
  <si>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</si>
  <si>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</si>
  <si>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</si>
  <si>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</si>
  <si>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</si>
  <si>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</si>
  <si>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</si>
  <si>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</si>
  <si>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</si>
  <si>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</si>
  <si>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</si>
  <si>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</si>
  <si>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</si>
  <si>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</si>
  <si>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</si>
  <si>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</si>
  <si>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</si>
  <si>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</si>
  <si>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</si>
  <si>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</si>
  <si>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</si>
  <si>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</si>
  <si>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</si>
  <si>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</si>
  <si>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</si>
  <si>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</si>
  <si>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</si>
  <si>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</si>
  <si>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</si>
  <si>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</si>
  <si>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</si>
  <si>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</si>
  <si>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</si>
  <si>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</si>
  <si>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ELE-PER-090</t>
  </si>
  <si>
    <t>ELE-PER-095</t>
  </si>
  <si>
    <t>ELE-PER-100</t>
  </si>
  <si>
    <t>ELE-PER-105</t>
  </si>
  <si>
    <t>ELE-PER-110</t>
  </si>
  <si>
    <t>ELE-CXS-140</t>
  </si>
  <si>
    <t>ELE-CXS-145</t>
  </si>
  <si>
    <t>ELE-CXS-150</t>
  </si>
  <si>
    <t>ELE-CXS-155</t>
  </si>
  <si>
    <t>ELE-CXS-195</t>
  </si>
  <si>
    <t>ELE-CXS-200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</si>
  <si>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</si>
  <si>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</si>
  <si>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</si>
  <si>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</si>
  <si>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</si>
  <si>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</si>
  <si>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</si>
  <si>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</si>
  <si>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</si>
  <si>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</si>
  <si>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</si>
  <si>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</si>
  <si>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</si>
  <si>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</si>
  <si>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</si>
  <si>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</si>
  <si>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</si>
  <si>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</si>
  <si>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</si>
  <si>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</si>
  <si>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</si>
  <si>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</si>
  <si>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</si>
  <si>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</si>
  <si>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</si>
  <si>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</si>
  <si>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</si>
  <si>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</si>
  <si>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</si>
  <si>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</si>
  <si>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</si>
  <si>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</si>
  <si>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</si>
  <si>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</si>
  <si>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</si>
  <si>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</si>
  <si>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</si>
  <si>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</si>
  <si>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</si>
  <si>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</si>
  <si>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</si>
  <si>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</si>
  <si>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</si>
  <si>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</si>
  <si>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</si>
  <si>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</si>
  <si>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</si>
  <si>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</si>
  <si>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</si>
  <si>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</si>
  <si>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</si>
  <si>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</si>
  <si>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</si>
  <si>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</si>
  <si>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</si>
  <si>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</si>
  <si>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</si>
  <si>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</si>
  <si>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</si>
  <si>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</si>
  <si>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</si>
  <si>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</si>
  <si>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</si>
  <si>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</si>
  <si>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</si>
  <si>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</si>
  <si>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</si>
  <si>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</si>
  <si>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</si>
  <si>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</si>
  <si>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</si>
  <si>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</si>
  <si>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</si>
  <si>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</si>
  <si>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</si>
  <si>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ELE-CON-015</t>
  </si>
  <si>
    <t>ELE-CON-017</t>
  </si>
  <si>
    <t>ELE-CON-016</t>
  </si>
  <si>
    <t>ELE-CON-018</t>
  </si>
  <si>
    <t>ELE-CON-010</t>
  </si>
  <si>
    <t>ELE-CON-035</t>
  </si>
  <si>
    <t>ELE-CON-040</t>
  </si>
  <si>
    <t>ELE-CON-036</t>
  </si>
  <si>
    <t>ELE-CON-045</t>
  </si>
  <si>
    <t>ELE-CON-030</t>
  </si>
  <si>
    <t>ELE-CON-225</t>
  </si>
  <si>
    <t>ELE-CON-235</t>
  </si>
  <si>
    <t>ELE-CON-230</t>
  </si>
  <si>
    <t>ELE-CON-240</t>
  </si>
  <si>
    <t>ELE-CON-220</t>
  </si>
  <si>
    <t>ELE-CON-150</t>
  </si>
  <si>
    <t>ELE-CON-160</t>
  </si>
  <si>
    <t>ELE-CON-155</t>
  </si>
  <si>
    <t>ELE-CON-170</t>
  </si>
  <si>
    <t>ELE-CON-145</t>
  </si>
  <si>
    <t>ELE-CON-070</t>
  </si>
  <si>
    <t>ELE-CON-080</t>
  </si>
  <si>
    <t>ELE-CON-075</t>
  </si>
  <si>
    <t>ELE-CON-085</t>
  </si>
  <si>
    <t>ELE-CON-065</t>
  </si>
  <si>
    <t>ELE-CON-110</t>
  </si>
  <si>
    <t>ELE-CON-120</t>
  </si>
  <si>
    <t>ELE-CON-115</t>
  </si>
  <si>
    <t>ELE-CON-125</t>
  </si>
  <si>
    <t>ELE-CON-105</t>
  </si>
  <si>
    <t>ELE-CPB-020</t>
  </si>
  <si>
    <t>ELE-CPB-025</t>
  </si>
  <si>
    <t>ELE-CPB-030</t>
  </si>
  <si>
    <t>ELE-CPB-010</t>
  </si>
  <si>
    <t>ELE-CPB-015</t>
  </si>
  <si>
    <t>ELE-CTP-015</t>
  </si>
  <si>
    <t>ELE-CTP-025</t>
  </si>
  <si>
    <t>ELE-CON-210</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</si>
  <si>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</si>
  <si>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</si>
  <si>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</si>
  <si>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</si>
  <si>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</si>
  <si>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</si>
  <si>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</si>
  <si>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</si>
  <si>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</si>
  <si>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</si>
  <si>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</si>
  <si>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</si>
  <si>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</si>
  <si>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</si>
  <si>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</si>
  <si>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</si>
  <si>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</si>
  <si>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</si>
  <si>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</si>
  <si>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</si>
  <si>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</si>
  <si>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</si>
  <si>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</si>
  <si>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</si>
  <si>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</si>
  <si>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</si>
  <si>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</si>
  <si>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</si>
  <si>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</si>
  <si>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</si>
  <si>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</si>
  <si>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</si>
  <si>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</si>
  <si>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</si>
  <si>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</si>
  <si>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</si>
  <si>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</si>
  <si>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</si>
  <si>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</si>
  <si>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</si>
  <si>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</si>
  <si>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</si>
  <si>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</si>
  <si>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</si>
  <si>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</si>
  <si>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</si>
  <si>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</si>
  <si>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</si>
  <si>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</si>
  <si>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</si>
  <si>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</si>
  <si>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</si>
  <si>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</si>
  <si>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</si>
  <si>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</si>
  <si>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</si>
  <si>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</si>
  <si>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</si>
  <si>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</si>
  <si>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</si>
  <si>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</si>
  <si>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</si>
  <si>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</si>
  <si>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</si>
  <si>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</si>
  <si>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</si>
  <si>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</si>
  <si>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</si>
  <si>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</si>
  <si>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</si>
  <si>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</si>
  <si>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</si>
  <si>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</si>
  <si>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</si>
  <si>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</si>
  <si>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</si>
  <si>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</si>
  <si>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</si>
  <si>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</si>
  <si>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</si>
  <si>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</si>
  <si>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</si>
  <si>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</si>
  <si>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</si>
  <si>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</si>
  <si>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</si>
  <si>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</si>
  <si>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</si>
  <si>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</si>
  <si>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</si>
  <si>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</si>
  <si>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</si>
  <si>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</si>
  <si>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</si>
  <si>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</si>
  <si>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</si>
  <si>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</si>
  <si>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</si>
  <si>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</si>
  <si>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</si>
  <si>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</si>
  <si>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</si>
  <si>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</si>
  <si>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</si>
  <si>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</si>
  <si>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</si>
  <si>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</si>
  <si>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</si>
  <si>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ELE-INT-010</t>
  </si>
  <si>
    <t>ELE-INT-015</t>
  </si>
  <si>
    <t>ELE-INT-005</t>
  </si>
  <si>
    <t>ELE-PAD-120</t>
  </si>
  <si>
    <t>ELE-PER-055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</si>
  <si>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</si>
  <si>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</si>
  <si>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</si>
  <si>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</si>
  <si>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</si>
  <si>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</si>
  <si>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</si>
  <si>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</si>
  <si>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</si>
  <si>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</si>
  <si>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</si>
  <si>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</si>
  <si>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</si>
  <si>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</si>
  <si>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</si>
  <si>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</si>
  <si>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</si>
  <si>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</si>
  <si>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</si>
  <si>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</si>
  <si>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</si>
  <si>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</si>
  <si>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</si>
  <si>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</si>
  <si>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</si>
  <si>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</si>
  <si>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</si>
  <si>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</si>
  <si>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</si>
  <si>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</si>
  <si>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</si>
  <si>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</si>
  <si>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</si>
  <si>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</si>
  <si>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</si>
  <si>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</si>
  <si>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</si>
  <si>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</si>
  <si>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</si>
  <si>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</si>
  <si>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</si>
  <si>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</si>
  <si>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</si>
  <si>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</si>
  <si>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</si>
  <si>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</si>
  <si>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</si>
  <si>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</si>
  <si>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</si>
  <si>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</si>
  <si>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</si>
  <si>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</si>
  <si>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</si>
  <si>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</si>
  <si>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</si>
  <si>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</si>
  <si>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</si>
  <si>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</si>
  <si>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</si>
  <si>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</si>
  <si>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</si>
  <si>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</si>
  <si>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</si>
  <si>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</si>
  <si>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</si>
  <si>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</si>
  <si>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</si>
  <si>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</si>
  <si>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</si>
  <si>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</si>
  <si>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</si>
  <si>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ELE-PAD-115D</t>
  </si>
  <si>
    <t>ELE-PAD-115</t>
  </si>
  <si>
    <t>ELE-PRO-010</t>
  </si>
  <si>
    <t>ELE-PRO-005</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</si>
  <si>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</si>
  <si>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</si>
  <si>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</si>
  <si>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</si>
  <si>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</si>
  <si>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</si>
  <si>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</si>
  <si>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</si>
  <si>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</si>
  <si>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</si>
  <si>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</si>
  <si>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</si>
  <si>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</si>
  <si>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</si>
  <si>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</si>
  <si>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</si>
  <si>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</si>
  <si>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</si>
  <si>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</si>
  <si>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</si>
  <si>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</si>
  <si>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</si>
  <si>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</si>
  <si>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</si>
  <si>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</si>
  <si>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</si>
  <si>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</si>
  <si>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</si>
  <si>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</si>
  <si>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</si>
  <si>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</si>
  <si>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</si>
  <si>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</si>
  <si>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</si>
  <si>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</si>
  <si>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</si>
  <si>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</si>
  <si>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</si>
  <si>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</si>
  <si>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</si>
  <si>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</si>
  <si>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</si>
  <si>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</si>
  <si>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</si>
  <si>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</si>
  <si>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</si>
  <si>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</si>
  <si>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</si>
  <si>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</si>
  <si>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</si>
  <si>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</si>
  <si>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</si>
  <si>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</si>
  <si>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</si>
  <si>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</si>
  <si>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</si>
  <si>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</si>
  <si>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</si>
  <si>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</si>
  <si>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</si>
  <si>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</si>
  <si>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</si>
  <si>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</si>
  <si>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</si>
  <si>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</si>
  <si>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</si>
  <si>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</si>
  <si>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</si>
  <si>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</si>
  <si>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</si>
  <si>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</si>
  <si>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</si>
  <si>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</si>
  <si>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</si>
  <si>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</si>
  <si>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</si>
  <si>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</si>
  <si>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</si>
  <si>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</si>
  <si>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</si>
  <si>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</si>
  <si>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</si>
  <si>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</si>
  <si>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</si>
  <si>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</si>
  <si>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</si>
  <si>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</si>
  <si>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</si>
  <si>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</si>
  <si>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</si>
  <si>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</si>
  <si>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</si>
  <si>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</si>
  <si>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</si>
  <si>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</si>
  <si>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</si>
  <si>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</si>
  <si>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</si>
  <si>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</si>
  <si>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</si>
  <si>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</si>
  <si>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</si>
  <si>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</si>
  <si>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</si>
  <si>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</si>
  <si>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</si>
  <si>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</si>
  <si>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</si>
  <si>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</si>
  <si>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</si>
  <si>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</si>
  <si>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</si>
  <si>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</si>
  <si>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</si>
  <si>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</si>
  <si>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</si>
  <si>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</si>
  <si>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</si>
  <si>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</si>
  <si>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</si>
  <si>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</si>
  <si>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</si>
  <si>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</si>
  <si>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</si>
  <si>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</si>
  <si>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</si>
  <si>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</si>
  <si>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</si>
  <si>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</si>
  <si>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</si>
  <si>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</si>
  <si>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</si>
  <si>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</si>
  <si>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</si>
  <si>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</si>
  <si>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</si>
  <si>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</si>
  <si>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</si>
  <si>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</si>
  <si>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</si>
  <si>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</si>
  <si>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</si>
  <si>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</si>
  <si>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</si>
  <si>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</si>
  <si>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</si>
  <si>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</si>
  <si>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</si>
  <si>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</si>
  <si>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</si>
  <si>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</si>
  <si>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</si>
  <si>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</si>
  <si>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</si>
  <si>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</si>
  <si>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</si>
  <si>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</si>
  <si>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</si>
  <si>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</si>
  <si>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</si>
  <si>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</si>
  <si>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</si>
  <si>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</si>
  <si>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</si>
  <si>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</si>
  <si>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</si>
  <si>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</si>
  <si>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</si>
  <si>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</si>
  <si>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</si>
  <si>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</si>
  <si>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</si>
  <si>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</si>
  <si>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</si>
  <si>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</si>
  <si>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</si>
  <si>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</si>
  <si>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</si>
  <si>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</si>
  <si>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</si>
  <si>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</si>
  <si>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</si>
  <si>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</si>
  <si>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</si>
  <si>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</si>
  <si>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</si>
  <si>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</si>
  <si>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</si>
  <si>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</si>
  <si>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</si>
  <si>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</si>
  <si>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</si>
  <si>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</si>
  <si>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</si>
  <si>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</si>
  <si>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</si>
  <si>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</si>
  <si>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</si>
  <si>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</si>
  <si>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</si>
  <si>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</si>
  <si>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</si>
  <si>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</si>
  <si>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</si>
  <si>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</si>
  <si>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</si>
  <si>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</si>
  <si>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</si>
  <si>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</si>
  <si>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</si>
  <si>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</si>
  <si>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</si>
  <si>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</si>
  <si>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</si>
  <si>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</si>
  <si>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</si>
  <si>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</si>
  <si>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</si>
  <si>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</si>
  <si>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</si>
  <si>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</si>
  <si>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</si>
  <si>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</si>
  <si>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</si>
  <si>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</si>
  <si>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</si>
  <si>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</si>
  <si>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</si>
  <si>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</si>
  <si>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</si>
  <si>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</si>
  <si>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</si>
  <si>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</si>
  <si>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</si>
  <si>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</si>
  <si>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</si>
  <si>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</si>
  <si>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</si>
  <si>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</si>
  <si>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</si>
  <si>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</si>
  <si>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</si>
  <si>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</si>
  <si>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</si>
  <si>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</si>
  <si>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</si>
  <si>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</si>
  <si>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</si>
  <si>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</si>
  <si>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</si>
  <si>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</si>
  <si>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</si>
  <si>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</si>
  <si>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</si>
  <si>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</si>
  <si>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</si>
  <si>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</si>
  <si>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</si>
  <si>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</si>
  <si>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</si>
  <si>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</si>
  <si>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</si>
  <si>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</si>
  <si>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</si>
  <si>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</si>
  <si>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</si>
  <si>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</si>
  <si>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</si>
  <si>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</si>
  <si>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</si>
  <si>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</si>
  <si>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</si>
  <si>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</si>
  <si>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</si>
  <si>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</si>
  <si>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</si>
  <si>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</si>
  <si>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</si>
  <si>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</si>
  <si>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</si>
  <si>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</si>
  <si>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</si>
  <si>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</si>
  <si>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</si>
  <si>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</si>
  <si>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</si>
  <si>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</si>
  <si>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</si>
  <si>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</si>
  <si>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</si>
  <si>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</si>
  <si>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</si>
  <si>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</si>
  <si>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</si>
  <si>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</si>
  <si>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</si>
  <si>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</si>
  <si>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</si>
  <si>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</si>
  <si>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</si>
  <si>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</si>
  <si>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</si>
  <si>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</si>
  <si>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</si>
  <si>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</si>
  <si>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</si>
  <si>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</si>
  <si>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</si>
  <si>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</si>
  <si>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</si>
  <si>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</si>
  <si>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</si>
  <si>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</si>
  <si>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</si>
  <si>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</si>
  <si>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</si>
  <si>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</si>
  <si>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</si>
  <si>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</si>
  <si>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</si>
  <si>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</si>
  <si>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</si>
  <si>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</si>
  <si>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</si>
  <si>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</si>
  <si>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</si>
  <si>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</si>
  <si>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</si>
  <si>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</si>
  <si>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</si>
  <si>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</si>
  <si>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</si>
  <si>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</si>
  <si>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</si>
  <si>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</si>
  <si>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</si>
  <si>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</si>
  <si>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</si>
  <si>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GAS-CAPS-005</t>
  </si>
  <si>
    <t>GAS-CIL-005</t>
  </si>
  <si>
    <t>GAS-COL-005</t>
  </si>
  <si>
    <t>GAS-COL-010</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</si>
  <si>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</si>
  <si>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</si>
  <si>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</si>
  <si>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</si>
  <si>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</si>
  <si>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</si>
  <si>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</si>
  <si>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</si>
  <si>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</si>
  <si>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</si>
  <si>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</si>
  <si>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</si>
  <si>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</si>
  <si>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</si>
  <si>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</si>
  <si>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</si>
  <si>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</si>
  <si>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</si>
  <si>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</si>
  <si>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</si>
  <si>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</si>
  <si>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</si>
  <si>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</si>
  <si>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</si>
  <si>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</si>
  <si>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</si>
  <si>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</si>
  <si>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</si>
  <si>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</si>
  <si>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</si>
  <si>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</si>
  <si>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</si>
  <si>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</si>
  <si>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</si>
  <si>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</si>
  <si>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</si>
  <si>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</si>
  <si>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</si>
  <si>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</si>
  <si>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</si>
  <si>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</si>
  <si>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</si>
  <si>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</si>
  <si>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</si>
  <si>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</si>
  <si>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</si>
  <si>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</si>
  <si>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</si>
  <si>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</si>
  <si>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</si>
  <si>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</si>
  <si>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</si>
  <si>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</si>
  <si>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</si>
  <si>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</si>
  <si>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</si>
  <si>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</si>
  <si>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</si>
  <si>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</si>
  <si>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</si>
  <si>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</si>
  <si>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</si>
  <si>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</si>
  <si>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</si>
  <si>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</si>
  <si>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</si>
  <si>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</si>
  <si>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</si>
  <si>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</si>
  <si>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</si>
  <si>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</si>
  <si>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</si>
  <si>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</si>
  <si>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</si>
  <si>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</si>
  <si>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</si>
  <si>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</si>
  <si>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</si>
  <si>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</si>
  <si>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</si>
  <si>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</si>
  <si>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</si>
  <si>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</si>
  <si>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</si>
  <si>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</si>
  <si>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</si>
  <si>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</si>
  <si>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</si>
  <si>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</si>
  <si>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</si>
  <si>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</si>
  <si>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</si>
  <si>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</si>
  <si>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</si>
  <si>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</si>
  <si>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</si>
  <si>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</si>
  <si>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</si>
  <si>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</si>
  <si>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</si>
  <si>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</si>
  <si>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</si>
  <si>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</si>
  <si>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</si>
  <si>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</si>
  <si>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</si>
  <si>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</si>
  <si>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</si>
  <si>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</si>
  <si>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</si>
  <si>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</si>
  <si>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</si>
  <si>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</si>
  <si>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</si>
  <si>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</si>
  <si>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</si>
  <si>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</si>
  <si>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</si>
  <si>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</si>
  <si>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</si>
  <si>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</si>
  <si>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</si>
  <si>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</si>
  <si>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</si>
  <si>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</si>
  <si>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</si>
  <si>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</si>
  <si>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</si>
  <si>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</si>
  <si>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</si>
  <si>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</si>
  <si>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</si>
  <si>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</si>
  <si>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</si>
  <si>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</si>
  <si>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</si>
  <si>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</si>
  <si>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</si>
  <si>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</si>
  <si>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</si>
  <si>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</si>
  <si>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</si>
  <si>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</si>
  <si>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</si>
  <si>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</si>
  <si>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</si>
  <si>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</si>
  <si>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</si>
  <si>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</si>
  <si>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</si>
  <si>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</si>
  <si>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</si>
  <si>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</si>
  <si>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</si>
  <si>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</si>
  <si>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</si>
  <si>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</si>
  <si>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</si>
  <si>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</si>
  <si>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</si>
  <si>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</si>
  <si>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</si>
  <si>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</si>
  <si>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</si>
  <si>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</si>
  <si>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</si>
  <si>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</si>
  <si>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</si>
  <si>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</si>
  <si>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</si>
  <si>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</si>
  <si>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</si>
  <si>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</si>
  <si>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</si>
  <si>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</si>
  <si>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</si>
  <si>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</si>
  <si>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</si>
  <si>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</si>
  <si>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</si>
  <si>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</si>
  <si>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</si>
  <si>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</si>
  <si>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</si>
  <si>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</si>
  <si>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</si>
  <si>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</si>
  <si>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</si>
  <si>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</si>
  <si>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</si>
  <si>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</si>
  <si>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</si>
  <si>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</si>
  <si>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</si>
  <si>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</si>
  <si>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</si>
  <si>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</si>
  <si>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</si>
  <si>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</si>
  <si>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</si>
  <si>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</si>
  <si>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</si>
  <si>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</si>
  <si>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</si>
  <si>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</si>
  <si>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</si>
  <si>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</si>
  <si>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</si>
  <si>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</si>
  <si>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</si>
  <si>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</si>
  <si>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</si>
  <si>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</si>
  <si>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</si>
  <si>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</si>
  <si>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</si>
  <si>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</si>
  <si>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</si>
  <si>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</si>
  <si>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</si>
  <si>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</si>
  <si>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</si>
  <si>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</si>
  <si>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</si>
  <si>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</si>
  <si>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</si>
  <si>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</si>
  <si>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</si>
  <si>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</si>
  <si>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</si>
  <si>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</si>
  <si>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</si>
  <si>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</si>
  <si>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</si>
  <si>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</si>
  <si>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</si>
  <si>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</si>
  <si>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</si>
  <si>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</si>
  <si>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</si>
  <si>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</si>
  <si>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</si>
  <si>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</si>
  <si>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</si>
  <si>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</si>
  <si>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</si>
  <si>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</si>
  <si>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</si>
  <si>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</si>
  <si>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</si>
  <si>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</si>
  <si>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</si>
  <si>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</si>
  <si>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</si>
  <si>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</si>
  <si>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</si>
  <si>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</si>
  <si>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</si>
  <si>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</si>
  <si>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</si>
  <si>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IIO-ARE-070</t>
  </si>
  <si>
    <t>IIO-SAN-005</t>
  </si>
  <si>
    <t>IIO-BAR-046</t>
  </si>
  <si>
    <t>IIO-BAR-015</t>
  </si>
  <si>
    <t>IIO-BAR-020</t>
  </si>
  <si>
    <t>IIO-BAR-025</t>
  </si>
  <si>
    <t>IIO-BAR-030</t>
  </si>
  <si>
    <t>IIO-BAR-035</t>
  </si>
  <si>
    <t>IIO-BAR-005</t>
  </si>
  <si>
    <t>IIO-BAR-010</t>
  </si>
  <si>
    <t>IIO-BAR-040</t>
  </si>
  <si>
    <t>IIO-BAR-045</t>
  </si>
  <si>
    <t>IIO-CER-025</t>
  </si>
  <si>
    <t>IIO-SIN-015</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</si>
  <si>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</si>
  <si>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</si>
  <si>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</si>
  <si>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</si>
  <si>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</si>
  <si>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</si>
  <si>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</si>
  <si>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</si>
  <si>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</si>
  <si>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</si>
  <si>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</si>
  <si>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</si>
  <si>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</si>
  <si>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</si>
  <si>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</si>
  <si>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</si>
  <si>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</si>
  <si>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</si>
  <si>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</si>
  <si>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</si>
  <si>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</si>
  <si>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</si>
  <si>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</si>
  <si>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</si>
  <si>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</si>
  <si>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</si>
  <si>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</si>
  <si>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</si>
  <si>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</si>
  <si>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</si>
  <si>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</si>
  <si>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</si>
  <si>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</si>
  <si>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</si>
  <si>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</si>
  <si>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</si>
  <si>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</si>
  <si>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</si>
  <si>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</si>
  <si>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</si>
  <si>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</si>
  <si>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</si>
  <si>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</si>
  <si>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</si>
  <si>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</si>
  <si>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</si>
  <si>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</si>
  <si>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</si>
  <si>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</si>
  <si>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</si>
  <si>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</si>
  <si>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</si>
  <si>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</si>
  <si>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</si>
  <si>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</si>
  <si>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</si>
  <si>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</si>
  <si>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</si>
  <si>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</si>
  <si>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</si>
  <si>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</si>
  <si>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</si>
  <si>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</si>
  <si>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</si>
  <si>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</si>
  <si>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</si>
  <si>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</si>
  <si>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</si>
  <si>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</si>
  <si>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</si>
  <si>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</si>
  <si>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INST-AGU-010</t>
  </si>
  <si>
    <t>INST-AGU-005</t>
  </si>
  <si>
    <t>INST-ESG-015</t>
  </si>
  <si>
    <t>INST-ESG-005</t>
  </si>
  <si>
    <t>INST-ESG-010</t>
  </si>
  <si>
    <t>INST-GAS-005</t>
  </si>
  <si>
    <t>INST-LUZ-005</t>
  </si>
  <si>
    <t>INST-TEL-005</t>
  </si>
  <si>
    <t>INST-TOM-005</t>
  </si>
  <si>
    <t>INST-STVAL-010</t>
  </si>
  <si>
    <t>INST-STVAL-005</t>
  </si>
  <si>
    <t>JUN-DIL-010</t>
  </si>
  <si>
    <t>JUN-DIL-005</t>
  </si>
  <si>
    <t>JUN-ENT-005</t>
  </si>
  <si>
    <t>JUN-ENT-010</t>
  </si>
  <si>
    <t>JUN-ENT-025</t>
  </si>
  <si>
    <t>JUN-ENT-030</t>
  </si>
  <si>
    <t>JUN-ENT-015</t>
  </si>
  <si>
    <t>JUN-ENT-020</t>
  </si>
  <si>
    <t>JUN-DIL-015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</si>
  <si>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</si>
  <si>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</si>
  <si>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</si>
  <si>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</si>
  <si>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</si>
  <si>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</si>
  <si>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</si>
  <si>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</si>
  <si>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</si>
  <si>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</si>
  <si>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</si>
  <si>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</si>
  <si>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</si>
  <si>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</si>
  <si>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</si>
  <si>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</si>
  <si>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</si>
  <si>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</si>
  <si>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</si>
  <si>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</si>
  <si>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</si>
  <si>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</si>
  <si>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</si>
  <si>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</si>
  <si>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</si>
  <si>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</si>
  <si>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</si>
  <si>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</si>
  <si>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</si>
  <si>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</si>
  <si>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</si>
  <si>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</si>
  <si>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</si>
  <si>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</si>
  <si>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</si>
  <si>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</si>
  <si>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</si>
  <si>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</si>
  <si>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</si>
  <si>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</si>
  <si>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</si>
  <si>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MET-CHU-030</t>
  </si>
  <si>
    <t>MET-CHU-025</t>
  </si>
  <si>
    <t>MET-VAS-005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</si>
  <si>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</si>
  <si>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</si>
  <si>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</si>
  <si>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</si>
  <si>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</si>
  <si>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</si>
  <si>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</si>
  <si>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</si>
  <si>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</si>
  <si>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</si>
  <si>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</si>
  <si>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</si>
  <si>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</si>
  <si>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</si>
  <si>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</si>
  <si>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</si>
  <si>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</si>
  <si>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</si>
  <si>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</si>
  <si>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</si>
  <si>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</si>
  <si>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</si>
  <si>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</si>
  <si>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</si>
  <si>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</si>
  <si>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</si>
  <si>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</si>
  <si>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</si>
  <si>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</si>
  <si>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</si>
  <si>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</si>
  <si>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</si>
  <si>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</si>
  <si>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</si>
  <si>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</si>
  <si>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</si>
  <si>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</si>
  <si>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</si>
  <si>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</si>
  <si>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</si>
  <si>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</si>
  <si>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</si>
  <si>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</si>
  <si>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</si>
  <si>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</si>
  <si>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</si>
  <si>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</si>
  <si>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</si>
  <si>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</si>
  <si>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</si>
  <si>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</si>
  <si>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</si>
  <si>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</si>
  <si>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</si>
  <si>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</si>
  <si>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</si>
  <si>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</si>
  <si>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</si>
  <si>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</si>
  <si>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</si>
  <si>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</si>
  <si>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</si>
  <si>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</si>
  <si>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</si>
  <si>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</si>
  <si>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</si>
  <si>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</si>
  <si>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</si>
  <si>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</si>
  <si>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</si>
  <si>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</si>
  <si>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</si>
  <si>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</si>
  <si>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</si>
  <si>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</si>
  <si>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</si>
  <si>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</si>
  <si>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</si>
  <si>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</si>
  <si>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</si>
  <si>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</si>
  <si>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</si>
  <si>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</si>
  <si>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</si>
  <si>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</si>
  <si>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</si>
  <si>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</si>
  <si>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</si>
  <si>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</si>
  <si>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</si>
  <si>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</si>
  <si>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</si>
  <si>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</si>
  <si>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</si>
  <si>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</si>
  <si>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</si>
  <si>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</si>
  <si>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</si>
  <si>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</si>
  <si>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</si>
  <si>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</si>
  <si>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</si>
  <si>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</si>
  <si>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</si>
  <si>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</si>
  <si>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</si>
  <si>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</si>
  <si>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</si>
  <si>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</si>
  <si>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</si>
  <si>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</si>
  <si>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</si>
  <si>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</si>
  <si>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</si>
  <si>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</si>
  <si>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</si>
  <si>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</si>
  <si>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</si>
  <si>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</si>
  <si>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</si>
  <si>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</si>
  <si>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</si>
  <si>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</si>
  <si>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</si>
  <si>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</si>
  <si>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</si>
  <si>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</si>
  <si>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</si>
  <si>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</si>
  <si>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</si>
  <si>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</si>
  <si>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</si>
  <si>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</si>
  <si>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</si>
  <si>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</si>
  <si>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</si>
  <si>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</si>
  <si>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</si>
  <si>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</si>
  <si>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</si>
  <si>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</si>
  <si>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</si>
  <si>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</si>
  <si>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</si>
  <si>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</si>
  <si>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</si>
  <si>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</si>
  <si>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</si>
  <si>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</si>
  <si>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</si>
  <si>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</si>
  <si>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</si>
  <si>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</si>
  <si>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</si>
  <si>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</si>
  <si>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</si>
  <si>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</si>
  <si>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</si>
  <si>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</si>
  <si>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</si>
  <si>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</si>
  <si>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</si>
  <si>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</si>
  <si>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</si>
  <si>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</si>
  <si>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</si>
  <si>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</si>
  <si>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</si>
  <si>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</si>
  <si>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</si>
  <si>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</si>
  <si>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</si>
  <si>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</si>
  <si>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</si>
  <si>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</si>
  <si>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</si>
  <si>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</si>
  <si>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</si>
  <si>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</si>
  <si>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</si>
  <si>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</si>
  <si>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</si>
  <si>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</si>
  <si>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</si>
  <si>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</si>
  <si>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</si>
  <si>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</si>
  <si>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</si>
  <si>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</si>
  <si>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</si>
  <si>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</si>
  <si>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</si>
  <si>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</si>
  <si>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</si>
  <si>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</si>
  <si>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</si>
  <si>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</si>
  <si>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</si>
  <si>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</si>
  <si>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</si>
  <si>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</si>
  <si>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</si>
  <si>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</si>
  <si>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</si>
  <si>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</si>
  <si>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</si>
  <si>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</si>
  <si>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</si>
  <si>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</si>
  <si>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</si>
  <si>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</si>
  <si>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</si>
  <si>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</si>
  <si>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</si>
  <si>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</si>
  <si>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</si>
  <si>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</si>
  <si>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</si>
  <si>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</si>
  <si>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</si>
  <si>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</si>
  <si>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</si>
  <si>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</si>
  <si>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</si>
  <si>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</si>
  <si>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</si>
  <si>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</si>
  <si>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</si>
  <si>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</si>
  <si>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</si>
  <si>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</si>
  <si>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</si>
  <si>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</si>
  <si>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</si>
  <si>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</si>
  <si>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</si>
  <si>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</si>
  <si>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</si>
  <si>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</si>
  <si>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</si>
  <si>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</si>
  <si>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</si>
  <si>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</si>
  <si>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</si>
  <si>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</si>
  <si>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</si>
  <si>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</si>
  <si>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</si>
  <si>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</si>
  <si>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</si>
  <si>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</si>
  <si>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</si>
  <si>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</si>
  <si>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</si>
  <si>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</si>
  <si>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</si>
  <si>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</si>
  <si>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</si>
  <si>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</si>
  <si>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</si>
  <si>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</si>
  <si>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</si>
  <si>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</si>
  <si>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</si>
  <si>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</si>
  <si>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</si>
  <si>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</si>
  <si>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</si>
  <si>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</si>
  <si>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</si>
  <si>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</si>
  <si>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</si>
  <si>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</si>
  <si>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</si>
  <si>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</si>
  <si>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</si>
  <si>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</si>
  <si>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</si>
  <si>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</si>
  <si>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</si>
  <si>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</si>
  <si>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</si>
  <si>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</si>
  <si>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</si>
  <si>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</si>
  <si>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</si>
  <si>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</si>
  <si>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</si>
  <si>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</si>
  <si>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</si>
  <si>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</si>
  <si>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</si>
  <si>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</si>
  <si>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</si>
  <si>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</si>
  <si>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</si>
  <si>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</si>
  <si>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PIS-BOR-005</t>
  </si>
  <si>
    <t>PIS-VIN-005</t>
  </si>
  <si>
    <t>PIS-POL-010</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</si>
  <si>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</si>
  <si>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</si>
  <si>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</si>
  <si>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</si>
  <si>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</si>
  <si>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</si>
  <si>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</si>
  <si>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</si>
  <si>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</si>
  <si>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</si>
  <si>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</si>
  <si>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</si>
  <si>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</si>
  <si>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</si>
  <si>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</si>
  <si>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</si>
  <si>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</si>
  <si>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</si>
  <si>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PIS-MAD-008</t>
  </si>
  <si>
    <t>PIS-MAD-006</t>
  </si>
  <si>
    <t>PLA-LAT-005</t>
  </si>
  <si>
    <t>PLA-ALU-040</t>
  </si>
  <si>
    <t>PLA-ALU-045</t>
  </si>
  <si>
    <t>PLA-ALU-015</t>
  </si>
  <si>
    <t>PLA-ALU-020</t>
  </si>
  <si>
    <t>PLA-ALU-025</t>
  </si>
  <si>
    <t>PLA-ALU-030</t>
  </si>
  <si>
    <t>PLA-ALU-035</t>
  </si>
  <si>
    <t>PLA-ALU-005</t>
  </si>
  <si>
    <t>PLA-ALU-010</t>
  </si>
  <si>
    <t>PLA-ALU-050</t>
  </si>
  <si>
    <t>PLA-ALU-055</t>
  </si>
  <si>
    <t>PLA-ACO-005</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</si>
  <si>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</si>
  <si>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</si>
  <si>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</si>
  <si>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</si>
  <si>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</si>
  <si>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</si>
  <si>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</si>
  <si>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</si>
  <si>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</si>
  <si>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</si>
  <si>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</si>
  <si>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</si>
  <si>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</si>
  <si>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</si>
  <si>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</si>
  <si>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</si>
  <si>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</si>
  <si>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</si>
  <si>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</si>
  <si>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</si>
  <si>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</si>
  <si>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</si>
  <si>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</si>
  <si>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</si>
  <si>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</si>
  <si>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</si>
  <si>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</si>
  <si>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</si>
  <si>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</si>
  <si>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</si>
  <si>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</si>
  <si>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</si>
  <si>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</si>
  <si>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</si>
  <si>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</si>
  <si>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</si>
  <si>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</si>
  <si>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</si>
  <si>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</si>
  <si>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</si>
  <si>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</si>
  <si>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</si>
  <si>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</si>
  <si>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</si>
  <si>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</si>
  <si>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</si>
  <si>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</si>
  <si>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</si>
  <si>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</si>
  <si>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</si>
  <si>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</si>
  <si>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</si>
  <si>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</si>
  <si>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</si>
  <si>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</si>
  <si>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</si>
  <si>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</si>
  <si>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</si>
  <si>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</si>
  <si>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</si>
  <si>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</si>
  <si>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</si>
  <si>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</si>
  <si>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</si>
  <si>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</si>
  <si>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</si>
  <si>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</si>
  <si>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</si>
  <si>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</si>
  <si>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</si>
  <si>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</si>
  <si>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</si>
  <si>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</si>
  <si>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</si>
  <si>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</si>
  <si>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</si>
  <si>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</si>
  <si>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</si>
  <si>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</si>
  <si>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</si>
  <si>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</si>
  <si>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</si>
  <si>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</si>
  <si>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</si>
  <si>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</si>
  <si>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</si>
  <si>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</si>
  <si>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</si>
  <si>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</si>
  <si>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</si>
  <si>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</si>
  <si>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</si>
  <si>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</si>
  <si>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</si>
  <si>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</si>
  <si>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</si>
  <si>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</si>
  <si>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</si>
  <si>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</si>
  <si>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</si>
  <si>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</si>
  <si>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</si>
  <si>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</si>
  <si>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</si>
  <si>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</si>
  <si>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</si>
  <si>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</si>
  <si>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</si>
  <si>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</si>
  <si>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</si>
  <si>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</si>
  <si>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</si>
  <si>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</si>
  <si>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</si>
  <si>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</si>
  <si>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</si>
  <si>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</si>
  <si>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</si>
  <si>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</si>
  <si>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</si>
  <si>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</si>
  <si>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</si>
  <si>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</si>
  <si>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</si>
  <si>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</si>
  <si>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</si>
  <si>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</si>
  <si>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</si>
  <si>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</si>
  <si>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</si>
  <si>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</si>
  <si>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</si>
  <si>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</si>
  <si>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</si>
  <si>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</si>
  <si>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</si>
  <si>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</si>
  <si>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</si>
  <si>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</si>
  <si>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</si>
  <si>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</si>
  <si>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</si>
  <si>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</si>
  <si>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</si>
  <si>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</si>
  <si>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</si>
  <si>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</si>
  <si>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</si>
  <si>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</si>
  <si>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</si>
  <si>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</si>
  <si>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</si>
  <si>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</si>
  <si>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</si>
  <si>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</si>
  <si>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</si>
  <si>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</si>
  <si>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</si>
  <si>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</si>
  <si>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</si>
  <si>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</si>
  <si>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</si>
  <si>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</si>
  <si>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</si>
  <si>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</si>
  <si>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</si>
  <si>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</si>
  <si>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</si>
  <si>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</si>
  <si>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</si>
  <si>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</si>
  <si>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</si>
  <si>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</si>
  <si>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</si>
  <si>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</si>
  <si>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</si>
  <si>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SEE-FUN-005</t>
  </si>
  <si>
    <t>SEE-FUN-010</t>
  </si>
  <si>
    <t>SEE-EST-050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</si>
  <si>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</si>
  <si>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</si>
  <si>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</si>
  <si>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</si>
  <si>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</si>
  <si>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</si>
  <si>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</si>
  <si>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</si>
  <si>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</si>
  <si>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</si>
  <si>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</si>
  <si>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</si>
  <si>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</si>
  <si>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</si>
  <si>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</si>
  <si>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</si>
  <si>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</si>
  <si>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</si>
  <si>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</si>
  <si>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</si>
  <si>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</si>
  <si>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</si>
  <si>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</si>
  <si>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</si>
  <si>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</si>
  <si>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</si>
  <si>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</si>
  <si>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</si>
  <si>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</si>
  <si>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</si>
  <si>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</si>
  <si>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</si>
  <si>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</si>
  <si>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</si>
  <si>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</si>
  <si>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</si>
  <si>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</si>
  <si>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</si>
  <si>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</si>
  <si>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</si>
  <si>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</si>
  <si>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</si>
  <si>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</si>
  <si>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</si>
  <si>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</si>
  <si>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</si>
  <si>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</si>
  <si>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</si>
  <si>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</si>
  <si>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</si>
  <si>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</si>
  <si>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</si>
  <si>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</si>
  <si>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</si>
  <si>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</si>
  <si>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</si>
  <si>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</si>
  <si>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</si>
  <si>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</si>
  <si>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</si>
  <si>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</si>
  <si>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</si>
  <si>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</si>
  <si>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</si>
  <si>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</si>
  <si>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</si>
  <si>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</si>
  <si>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</si>
  <si>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</si>
  <si>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</si>
  <si>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</si>
  <si>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</si>
  <si>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</si>
  <si>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</si>
  <si>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</si>
  <si>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</si>
  <si>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</si>
  <si>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</si>
  <si>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</si>
  <si>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</si>
  <si>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</si>
  <si>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</si>
  <si>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</si>
  <si>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</si>
  <si>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</si>
  <si>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</si>
  <si>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</si>
  <si>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</si>
  <si>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</si>
  <si>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</si>
  <si>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</si>
  <si>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</si>
  <si>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</si>
  <si>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</si>
  <si>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</si>
  <si>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</si>
  <si>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</si>
  <si>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</si>
  <si>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</si>
  <si>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</si>
  <si>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</si>
  <si>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</si>
  <si>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</si>
  <si>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</si>
  <si>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</si>
  <si>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</si>
  <si>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</si>
  <si>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</si>
  <si>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</si>
  <si>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</si>
  <si>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</si>
  <si>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</si>
  <si>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</si>
  <si>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</si>
  <si>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</si>
  <si>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</si>
  <si>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</si>
  <si>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</si>
  <si>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</si>
  <si>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</si>
  <si>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</si>
  <si>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</si>
  <si>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</si>
  <si>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</si>
  <si>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</si>
  <si>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</si>
  <si>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</si>
  <si>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</si>
  <si>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</si>
  <si>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</si>
  <si>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</si>
  <si>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</si>
  <si>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</si>
  <si>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</si>
  <si>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</si>
  <si>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</si>
  <si>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</si>
  <si>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</si>
  <si>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</si>
  <si>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</si>
  <si>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</si>
  <si>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</si>
  <si>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</si>
  <si>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</si>
  <si>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</si>
  <si>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</si>
  <si>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</si>
  <si>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</si>
  <si>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</si>
  <si>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</si>
  <si>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</si>
  <si>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</si>
  <si>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</si>
  <si>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</si>
  <si>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</si>
  <si>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</si>
  <si>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</si>
  <si>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</si>
  <si>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</si>
  <si>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</si>
  <si>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</si>
  <si>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</si>
  <si>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</si>
  <si>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</si>
  <si>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</si>
  <si>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</si>
  <si>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</si>
  <si>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</si>
  <si>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</si>
  <si>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</si>
  <si>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</si>
  <si>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</si>
  <si>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</si>
  <si>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</si>
  <si>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</si>
  <si>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</si>
  <si>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</si>
  <si>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</si>
  <si>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</si>
  <si>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</si>
  <si>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</si>
  <si>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</si>
  <si>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</si>
  <si>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</si>
  <si>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</si>
  <si>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</si>
  <si>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</si>
  <si>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</si>
  <si>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</si>
  <si>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</si>
  <si>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</si>
  <si>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</si>
  <si>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</si>
  <si>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</si>
  <si>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</si>
  <si>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</si>
  <si>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</si>
  <si>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</si>
  <si>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</si>
  <si>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</si>
  <si>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</si>
  <si>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</si>
  <si>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</si>
  <si>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</si>
  <si>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</si>
  <si>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</si>
  <si>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</si>
  <si>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</si>
  <si>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</si>
  <si>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</si>
  <si>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</si>
  <si>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</si>
  <si>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</si>
  <si>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</si>
  <si>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</si>
  <si>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</si>
  <si>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</si>
  <si>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</si>
  <si>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</si>
  <si>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</si>
  <si>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</si>
  <si>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</si>
  <si>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</si>
  <si>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</si>
  <si>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</si>
  <si>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</si>
  <si>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</si>
  <si>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</si>
  <si>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</si>
  <si>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</si>
  <si>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</si>
  <si>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</si>
  <si>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</si>
  <si>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</si>
  <si>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</si>
  <si>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</si>
  <si>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</si>
  <si>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</si>
  <si>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</si>
  <si>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</si>
  <si>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</si>
  <si>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</si>
  <si>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</si>
  <si>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</si>
  <si>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</si>
  <si>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</si>
  <si>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</si>
  <si>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</si>
  <si>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</si>
  <si>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</si>
  <si>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</si>
  <si>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</si>
  <si>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</si>
  <si>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</si>
  <si>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</si>
  <si>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</si>
  <si>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</si>
  <si>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</si>
  <si>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</si>
  <si>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</si>
  <si>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</si>
  <si>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</si>
  <si>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</si>
  <si>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</si>
  <si>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</si>
  <si>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</si>
  <si>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</si>
  <si>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</si>
  <si>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</si>
  <si>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</si>
  <si>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</si>
  <si>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</si>
  <si>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</si>
  <si>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</si>
  <si>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</si>
  <si>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</si>
  <si>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</si>
  <si>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</si>
  <si>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</si>
  <si>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</si>
  <si>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</si>
  <si>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</si>
  <si>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</si>
  <si>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</si>
  <si>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</si>
  <si>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</si>
  <si>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</si>
  <si>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</si>
  <si>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</si>
  <si>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</si>
  <si>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</si>
  <si>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</si>
  <si>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</si>
  <si>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</si>
  <si>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</si>
  <si>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</si>
  <si>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</si>
  <si>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</si>
  <si>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</si>
  <si>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</si>
  <si>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</si>
  <si>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</si>
  <si>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</si>
  <si>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</si>
  <si>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</si>
  <si>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</si>
  <si>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</si>
  <si>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</si>
  <si>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</si>
  <si>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</si>
  <si>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</si>
  <si>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</si>
  <si>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</si>
  <si>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</si>
  <si>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</si>
  <si>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</si>
  <si>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</si>
  <si>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</si>
  <si>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</si>
  <si>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</si>
  <si>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</si>
  <si>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</si>
  <si>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</si>
  <si>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</si>
  <si>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</si>
  <si>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</si>
  <si>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</si>
  <si>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</si>
  <si>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</si>
  <si>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</si>
  <si>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</si>
  <si>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</si>
  <si>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</si>
  <si>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</si>
  <si>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</si>
  <si>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</si>
  <si>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</si>
  <si>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</si>
  <si>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</si>
  <si>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</si>
  <si>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</si>
  <si>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</si>
  <si>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</si>
  <si>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</si>
  <si>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</si>
  <si>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</si>
  <si>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</si>
  <si>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</si>
  <si>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</si>
  <si>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</si>
  <si>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</si>
  <si>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</si>
  <si>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</si>
  <si>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</si>
  <si>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</si>
  <si>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</si>
  <si>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</si>
  <si>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</si>
  <si>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</si>
  <si>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</si>
  <si>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</si>
  <si>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</si>
  <si>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</si>
  <si>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</si>
  <si>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</si>
  <si>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</si>
  <si>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</si>
  <si>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</si>
  <si>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</si>
  <si>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</si>
  <si>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</si>
  <si>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</si>
  <si>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</si>
  <si>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</si>
  <si>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</si>
  <si>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</si>
  <si>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</si>
  <si>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</si>
  <si>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</si>
  <si>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</si>
  <si>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</si>
  <si>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</si>
  <si>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</si>
  <si>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</si>
  <si>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</si>
  <si>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</si>
  <si>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</si>
  <si>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</si>
  <si>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</si>
  <si>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</si>
  <si>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</si>
  <si>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</si>
  <si>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</si>
  <si>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</si>
  <si>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</si>
  <si>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</si>
  <si>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</si>
  <si>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</si>
  <si>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</si>
  <si>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</si>
  <si>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</si>
  <si>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</si>
  <si>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</si>
  <si>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</si>
  <si>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</si>
  <si>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</si>
  <si>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</si>
  <si>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</si>
  <si>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</si>
  <si>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</si>
  <si>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</si>
  <si>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</si>
  <si>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</si>
  <si>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</si>
  <si>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</si>
  <si>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</si>
  <si>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</si>
  <si>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</si>
  <si>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</si>
  <si>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</si>
  <si>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</si>
  <si>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</si>
  <si>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</si>
  <si>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</si>
  <si>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</si>
  <si>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</si>
  <si>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</si>
  <si>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</si>
  <si>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</si>
  <si>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</si>
  <si>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</si>
  <si>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</si>
  <si>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</si>
  <si>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</si>
  <si>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</si>
  <si>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</si>
  <si>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</si>
  <si>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</si>
  <si>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</si>
  <si>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</si>
  <si>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</si>
  <si>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</si>
  <si>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</si>
  <si>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</si>
  <si>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</si>
  <si>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</si>
  <si>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</si>
  <si>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</si>
  <si>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</si>
  <si>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</si>
  <si>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</si>
  <si>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</si>
  <si>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</si>
  <si>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</si>
  <si>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</si>
  <si>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</si>
  <si>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</si>
  <si>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</si>
  <si>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</si>
  <si>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</si>
  <si>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</si>
  <si>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</si>
  <si>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</si>
  <si>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</si>
  <si>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</si>
  <si>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</si>
  <si>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</si>
  <si>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</si>
  <si>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</si>
  <si>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</si>
  <si>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</si>
  <si>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</si>
  <si>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</si>
  <si>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</si>
  <si>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</si>
  <si>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</si>
  <si>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</si>
  <si>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</si>
  <si>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</si>
  <si>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</si>
  <si>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</si>
  <si>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</si>
  <si>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</si>
  <si>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</si>
  <si>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</si>
  <si>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</si>
  <si>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</si>
  <si>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</si>
  <si>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</si>
  <si>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</si>
  <si>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</si>
  <si>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</si>
  <si>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</si>
  <si>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</si>
  <si>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</si>
  <si>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</si>
  <si>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</si>
  <si>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</si>
  <si>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</si>
  <si>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</si>
  <si>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</si>
  <si>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</si>
  <si>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</si>
  <si>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</si>
  <si>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</si>
  <si>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</si>
  <si>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</si>
  <si>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</si>
  <si>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</si>
  <si>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</si>
  <si>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</si>
  <si>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</si>
  <si>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</si>
  <si>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</si>
  <si>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</si>
  <si>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</si>
  <si>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</si>
  <si>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</si>
  <si>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</si>
  <si>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</si>
  <si>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</si>
  <si>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</si>
  <si>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</si>
  <si>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</si>
  <si>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</si>
  <si>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</si>
  <si>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</si>
  <si>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</si>
  <si>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</si>
  <si>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</si>
  <si>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</si>
  <si>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</si>
  <si>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</si>
  <si>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</si>
  <si>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</si>
  <si>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</si>
  <si>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</si>
  <si>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</si>
  <si>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</si>
  <si>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</si>
  <si>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</si>
  <si>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</si>
  <si>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</si>
  <si>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</si>
  <si>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</si>
  <si>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</si>
  <si>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</si>
  <si>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</si>
  <si>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</si>
  <si>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</si>
  <si>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</si>
  <si>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</si>
  <si>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</si>
  <si>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</si>
  <si>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</si>
  <si>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</si>
  <si>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</si>
  <si>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</si>
  <si>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</si>
  <si>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</si>
  <si>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</si>
  <si>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</si>
  <si>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</si>
  <si>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</si>
  <si>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</si>
  <si>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</si>
  <si>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</si>
  <si>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</si>
  <si>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</si>
  <si>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</si>
  <si>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</si>
  <si>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</si>
  <si>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</si>
  <si>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</si>
  <si>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</si>
  <si>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</si>
  <si>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</si>
  <si>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</si>
  <si>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</si>
  <si>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</si>
  <si>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</si>
  <si>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</si>
  <si>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</si>
  <si>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</si>
  <si>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</si>
  <si>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</si>
  <si>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</si>
  <si>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</si>
  <si>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</si>
  <si>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</si>
  <si>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</si>
  <si>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</si>
  <si>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</si>
  <si>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</si>
  <si>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</si>
  <si>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</si>
  <si>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</si>
  <si>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</si>
  <si>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</si>
  <si>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</si>
  <si>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</si>
  <si>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</si>
  <si>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</si>
  <si>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</si>
  <si>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</si>
  <si>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</si>
  <si>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</si>
  <si>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</si>
  <si>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</si>
  <si>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</si>
  <si>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</si>
  <si>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</si>
  <si>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</si>
  <si>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</si>
  <si>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</si>
  <si>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</si>
  <si>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</si>
  <si>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</si>
  <si>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</si>
  <si>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</si>
  <si>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</si>
  <si>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</si>
  <si>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</si>
  <si>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</si>
  <si>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</si>
  <si>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</si>
  <si>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</si>
  <si>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</si>
  <si>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</si>
  <si>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</si>
  <si>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</si>
  <si>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</si>
  <si>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</si>
  <si>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</si>
  <si>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</si>
  <si>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</si>
  <si>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</si>
  <si>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</si>
  <si>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</si>
  <si>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</si>
  <si>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</si>
  <si>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</si>
  <si>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</si>
  <si>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</si>
  <si>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</si>
  <si>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</si>
  <si>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</si>
  <si>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</si>
  <si>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</si>
  <si>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</si>
  <si>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</si>
  <si>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</si>
  <si>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</si>
  <si>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</si>
  <si>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</si>
  <si>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</si>
  <si>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</si>
  <si>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</si>
  <si>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</si>
  <si>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</si>
  <si>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</si>
  <si>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</si>
  <si>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</si>
  <si>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</si>
  <si>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</si>
  <si>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</si>
  <si>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</si>
  <si>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</si>
  <si>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</si>
  <si>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</si>
  <si>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</si>
  <si>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</si>
  <si>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</si>
  <si>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</si>
  <si>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</si>
  <si>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</si>
  <si>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</si>
  <si>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</si>
  <si>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</si>
  <si>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</si>
  <si>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</si>
  <si>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</si>
  <si>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</si>
  <si>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</si>
  <si>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</si>
  <si>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</si>
  <si>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</si>
  <si>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</si>
  <si>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</si>
  <si>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</si>
  <si>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</si>
  <si>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</si>
  <si>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</si>
  <si>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</si>
  <si>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</si>
  <si>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</si>
  <si>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</si>
  <si>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</si>
  <si>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</si>
  <si>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</si>
  <si>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</si>
  <si>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</si>
  <si>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</si>
  <si>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</si>
  <si>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</si>
  <si>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</si>
  <si>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</si>
  <si>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</si>
  <si>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</si>
  <si>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</si>
  <si>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</si>
  <si>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</si>
  <si>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</si>
  <si>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</si>
  <si>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</si>
  <si>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</si>
  <si>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</si>
  <si>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</si>
  <si>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</si>
  <si>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</si>
  <si>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</si>
  <si>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</si>
  <si>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</si>
  <si>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</si>
  <si>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</si>
  <si>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</si>
  <si>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</si>
  <si>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</si>
  <si>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</si>
  <si>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</si>
  <si>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</si>
  <si>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</si>
  <si>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</si>
  <si>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</si>
  <si>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</si>
  <si>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</si>
  <si>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</si>
  <si>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</si>
  <si>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</si>
  <si>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</si>
  <si>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</si>
  <si>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</si>
  <si>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</si>
  <si>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</si>
  <si>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</si>
  <si>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</si>
  <si>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</si>
  <si>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</si>
  <si>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</si>
  <si>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</si>
  <si>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</si>
  <si>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</si>
  <si>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</si>
  <si>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</si>
  <si>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</si>
  <si>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</si>
  <si>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</si>
  <si>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</si>
  <si>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</si>
  <si>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</si>
  <si>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</si>
  <si>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</si>
  <si>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</si>
  <si>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</si>
  <si>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</si>
  <si>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</si>
  <si>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</si>
  <si>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</si>
  <si>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</si>
  <si>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</si>
  <si>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</si>
  <si>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</si>
  <si>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</si>
  <si>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</si>
  <si>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</si>
  <si>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</si>
  <si>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</si>
  <si>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</si>
  <si>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</si>
  <si>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</si>
  <si>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</si>
  <si>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</si>
  <si>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</si>
  <si>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</si>
  <si>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</si>
  <si>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</si>
  <si>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</si>
  <si>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</si>
  <si>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</si>
  <si>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</si>
  <si>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</si>
  <si>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</si>
  <si>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</si>
  <si>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</si>
  <si>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</si>
  <si>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</si>
  <si>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</si>
  <si>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</si>
  <si>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</si>
  <si>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</si>
  <si>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</si>
  <si>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</si>
  <si>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</si>
  <si>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</si>
  <si>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</si>
  <si>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</si>
  <si>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</si>
  <si>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</si>
  <si>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</si>
  <si>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</si>
  <si>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</si>
  <si>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</si>
  <si>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</si>
  <si>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</si>
  <si>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</si>
  <si>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</si>
  <si>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</si>
  <si>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</si>
  <si>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</si>
  <si>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</si>
  <si>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</si>
  <si>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</si>
  <si>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</si>
  <si>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</si>
  <si>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</si>
  <si>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</si>
  <si>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</si>
  <si>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</si>
  <si>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</si>
  <si>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</si>
  <si>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</si>
  <si>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</si>
  <si>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</si>
  <si>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</si>
  <si>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</si>
  <si>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</si>
  <si>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</si>
  <si>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</si>
  <si>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</si>
  <si>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</si>
  <si>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</si>
  <si>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</si>
  <si>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</si>
  <si>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</si>
  <si>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</si>
  <si>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</si>
  <si>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</si>
  <si>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</si>
  <si>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</si>
  <si>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</si>
  <si>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</si>
  <si>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</si>
  <si>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</si>
  <si>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</si>
  <si>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</si>
  <si>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</si>
  <si>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</si>
  <si>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</si>
  <si>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</si>
  <si>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</si>
  <si>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</si>
  <si>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</si>
  <si>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</si>
  <si>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</si>
  <si>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</si>
  <si>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</si>
  <si>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</si>
  <si>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</si>
  <si>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</si>
  <si>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</si>
  <si>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</si>
  <si>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</si>
  <si>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</si>
  <si>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</si>
  <si>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</si>
  <si>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</si>
  <si>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</si>
  <si>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</si>
  <si>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</si>
  <si>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</si>
  <si>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</si>
  <si>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</si>
  <si>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</si>
  <si>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</si>
  <si>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</si>
  <si>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</si>
  <si>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</si>
  <si>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</si>
  <si>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</si>
  <si>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</si>
  <si>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</si>
  <si>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</si>
  <si>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</si>
  <si>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</si>
  <si>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</si>
  <si>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</si>
  <si>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</si>
  <si>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</si>
  <si>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</si>
  <si>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</si>
  <si>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</si>
  <si>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</si>
  <si>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</si>
  <si>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</si>
  <si>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</si>
  <si>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</si>
  <si>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</si>
  <si>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</si>
  <si>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</si>
  <si>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</si>
  <si>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</si>
  <si>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</si>
  <si>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</si>
  <si>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</si>
  <si>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</si>
  <si>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</si>
  <si>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</si>
  <si>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</si>
  <si>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</si>
  <si>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</si>
  <si>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</si>
  <si>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</si>
  <si>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</si>
  <si>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</si>
  <si>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</si>
  <si>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</si>
  <si>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</si>
  <si>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</si>
  <si>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</si>
  <si>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</si>
  <si>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</si>
  <si>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</si>
  <si>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</si>
  <si>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</si>
  <si>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</si>
  <si>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</si>
  <si>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</si>
  <si>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</si>
  <si>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</si>
  <si>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</si>
  <si>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</si>
  <si>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</si>
  <si>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</si>
  <si>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</si>
  <si>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</si>
  <si>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</si>
  <si>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</si>
  <si>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</si>
  <si>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</si>
  <si>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</si>
  <si>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</si>
  <si>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</si>
  <si>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</si>
  <si>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</si>
  <si>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</si>
  <si>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</si>
  <si>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</si>
  <si>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</si>
  <si>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</si>
  <si>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</si>
  <si>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</si>
  <si>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</si>
  <si>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</si>
  <si>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</si>
  <si>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</si>
  <si>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</si>
  <si>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</si>
  <si>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</si>
  <si>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</si>
  <si>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</si>
  <si>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</si>
  <si>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</si>
  <si>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</si>
  <si>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</si>
  <si>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</si>
  <si>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</si>
  <si>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</si>
  <si>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</si>
  <si>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</si>
  <si>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</si>
  <si>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</si>
  <si>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</si>
  <si>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</si>
  <si>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</si>
  <si>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</si>
  <si>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</si>
  <si>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</si>
  <si>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</si>
  <si>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</si>
  <si>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</si>
  <si>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</si>
  <si>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</si>
  <si>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</si>
  <si>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</si>
  <si>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</si>
  <si>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</si>
  <si>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</si>
  <si>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</si>
  <si>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</si>
  <si>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</si>
  <si>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</si>
  <si>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</si>
  <si>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</si>
  <si>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</si>
  <si>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</si>
  <si>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</si>
  <si>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</si>
  <si>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</si>
  <si>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</si>
  <si>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</si>
  <si>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</si>
  <si>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</si>
  <si>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</si>
  <si>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</si>
  <si>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</si>
  <si>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</si>
  <si>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</si>
  <si>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</si>
  <si>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</si>
  <si>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</si>
  <si>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</si>
  <si>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</si>
  <si>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</si>
  <si>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</si>
  <si>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</si>
  <si>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</si>
  <si>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</si>
  <si>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</si>
  <si>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</si>
  <si>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</si>
  <si>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</si>
  <si>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</si>
  <si>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</si>
  <si>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</si>
  <si>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</si>
  <si>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</si>
  <si>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</si>
  <si>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</si>
  <si>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</si>
  <si>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</si>
  <si>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</si>
  <si>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</si>
  <si>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</si>
  <si>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</si>
  <si>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</si>
  <si>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</si>
  <si>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</si>
  <si>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</si>
  <si>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</si>
  <si>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</si>
  <si>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</si>
  <si>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</si>
  <si>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</si>
  <si>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</si>
  <si>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</si>
  <si>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</si>
  <si>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</si>
  <si>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</si>
  <si>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</si>
  <si>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</si>
  <si>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</si>
  <si>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</si>
  <si>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</si>
  <si>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</si>
  <si>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</si>
  <si>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</si>
  <si>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</si>
  <si>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</si>
  <si>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</si>
  <si>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</si>
  <si>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</si>
  <si>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</si>
  <si>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</si>
  <si>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</si>
  <si>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</si>
  <si>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</si>
  <si>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</si>
  <si>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</si>
  <si>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</si>
  <si>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</si>
  <si>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</si>
  <si>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</si>
  <si>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</si>
  <si>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</si>
  <si>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</si>
  <si>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</si>
  <si>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</si>
  <si>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</si>
  <si>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</si>
  <si>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</si>
  <si>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</si>
  <si>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</si>
  <si>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</si>
  <si>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</si>
  <si>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</si>
  <si>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</si>
  <si>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</si>
  <si>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</si>
  <si>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</si>
  <si>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</si>
  <si>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</si>
  <si>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</si>
  <si>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</si>
  <si>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</si>
  <si>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</si>
  <si>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</si>
  <si>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</si>
  <si>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</si>
  <si>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</si>
  <si>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</si>
  <si>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</si>
  <si>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</si>
  <si>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</si>
  <si>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</si>
  <si>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</si>
  <si>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</si>
  <si>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</si>
  <si>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</si>
  <si>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</si>
  <si>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</si>
  <si>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</si>
  <si>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</si>
  <si>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</si>
  <si>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</si>
  <si>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</si>
  <si>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</si>
  <si>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</si>
  <si>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</si>
  <si>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</si>
  <si>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</si>
  <si>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</si>
  <si>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</si>
  <si>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</si>
  <si>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</si>
  <si>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</si>
  <si>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</si>
  <si>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</si>
  <si>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</si>
  <si>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</si>
  <si>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</si>
  <si>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</si>
  <si>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</si>
  <si>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</si>
  <si>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</si>
  <si>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</si>
  <si>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</si>
  <si>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</si>
  <si>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</si>
  <si>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</si>
  <si>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</si>
  <si>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</si>
  <si>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</si>
  <si>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</si>
  <si>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</si>
  <si>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</si>
  <si>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</si>
  <si>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</si>
  <si>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</si>
  <si>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</si>
  <si>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</si>
  <si>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</si>
  <si>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</si>
  <si>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</si>
  <si>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</si>
  <si>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</si>
  <si>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</si>
  <si>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</si>
  <si>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</si>
  <si>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</si>
  <si>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</si>
  <si>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</si>
  <si>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</si>
  <si>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</si>
  <si>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</si>
  <si>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</si>
  <si>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</si>
  <si>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</si>
  <si>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</si>
  <si>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</si>
  <si>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</si>
  <si>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</si>
  <si>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</si>
  <si>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</si>
  <si>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</si>
  <si>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</si>
  <si>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</si>
  <si>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</si>
  <si>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</si>
  <si>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</si>
  <si>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</si>
  <si>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</si>
  <si>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</si>
  <si>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</si>
  <si>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</si>
  <si>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</si>
  <si>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</si>
  <si>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</si>
  <si>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</si>
  <si>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</si>
  <si>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</si>
  <si>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</si>
  <si>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</si>
  <si>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</si>
  <si>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</si>
  <si>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</si>
  <si>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</si>
  <si>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</si>
  <si>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</si>
  <si>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</si>
  <si>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</si>
  <si>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</si>
  <si>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</si>
  <si>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</si>
  <si>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</si>
  <si>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</si>
  <si>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</si>
  <si>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</si>
  <si>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</si>
  <si>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</si>
  <si>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</si>
  <si>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</si>
  <si>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</si>
  <si>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</si>
  <si>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</si>
  <si>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</si>
  <si>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</si>
  <si>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</si>
  <si>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</si>
  <si>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</si>
  <si>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</si>
  <si>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</si>
  <si>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</si>
  <si>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</si>
  <si>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</si>
  <si>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</si>
  <si>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</si>
  <si>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</si>
  <si>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</si>
  <si>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</si>
  <si>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</si>
  <si>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</si>
  <si>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</si>
  <si>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</si>
  <si>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</si>
  <si>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</si>
  <si>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</si>
  <si>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</si>
  <si>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</si>
  <si>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</si>
  <si>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</si>
  <si>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</si>
  <si>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</si>
  <si>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</si>
  <si>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</si>
  <si>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</si>
  <si>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</si>
  <si>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</si>
  <si>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</si>
  <si>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</si>
  <si>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</si>
  <si>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</si>
  <si>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</si>
  <si>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</si>
  <si>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</si>
  <si>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</si>
  <si>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</si>
  <si>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</si>
  <si>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</si>
  <si>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</si>
  <si>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</si>
  <si>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</si>
  <si>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</si>
  <si>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</si>
  <si>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</si>
  <si>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</si>
  <si>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</si>
  <si>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</si>
  <si>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</si>
  <si>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</si>
  <si>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</si>
  <si>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</si>
  <si>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</si>
  <si>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</si>
  <si>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</si>
  <si>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</si>
  <si>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</si>
  <si>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</si>
  <si>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</si>
  <si>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</si>
  <si>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</si>
  <si>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</si>
  <si>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</si>
  <si>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</si>
  <si>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</si>
  <si>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</si>
  <si>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</si>
  <si>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</si>
  <si>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</si>
  <si>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</si>
  <si>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</si>
  <si>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</si>
  <si>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</si>
  <si>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</si>
  <si>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</si>
  <si>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</si>
  <si>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</si>
  <si>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</si>
  <si>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</si>
  <si>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</si>
  <si>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</si>
  <si>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</si>
  <si>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</si>
  <si>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</si>
  <si>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</si>
  <si>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</si>
  <si>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</si>
  <si>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</si>
  <si>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</si>
  <si>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</si>
  <si>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</si>
  <si>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</si>
  <si>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</si>
  <si>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</si>
  <si>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</si>
  <si>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</si>
  <si>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</si>
  <si>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</si>
  <si>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</si>
  <si>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</si>
  <si>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</si>
  <si>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</si>
  <si>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</si>
  <si>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</si>
  <si>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</si>
  <si>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</si>
  <si>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</si>
  <si>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</si>
  <si>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</si>
  <si>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</si>
  <si>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</si>
  <si>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</si>
  <si>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</si>
  <si>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</si>
  <si>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</si>
  <si>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</si>
  <si>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</si>
  <si>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</si>
  <si>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</si>
  <si>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</si>
  <si>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</si>
  <si>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</si>
  <si>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</si>
  <si>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</si>
  <si>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</si>
  <si>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</si>
  <si>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</si>
  <si>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</si>
  <si>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</si>
  <si>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</si>
  <si>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</si>
  <si>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</si>
  <si>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</si>
  <si>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</si>
  <si>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</si>
  <si>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</si>
  <si>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</si>
  <si>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</si>
  <si>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</si>
  <si>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</si>
  <si>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</si>
  <si>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</si>
  <si>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</si>
  <si>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</si>
  <si>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</si>
  <si>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</si>
  <si>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</si>
  <si>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</si>
  <si>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</si>
  <si>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</si>
  <si>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</si>
  <si>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</si>
  <si>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</si>
  <si>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</si>
  <si>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</si>
  <si>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</si>
  <si>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</si>
  <si>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</si>
  <si>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</si>
  <si>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</si>
  <si>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</si>
  <si>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</si>
  <si>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</si>
  <si>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</si>
  <si>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</si>
  <si>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</si>
  <si>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</si>
  <si>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</si>
  <si>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</si>
  <si>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</si>
  <si>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</si>
  <si>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</si>
  <si>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</si>
  <si>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</si>
  <si>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</si>
  <si>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</si>
  <si>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</si>
  <si>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</si>
  <si>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</si>
  <si>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</si>
  <si>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</si>
  <si>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</si>
  <si>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</si>
  <si>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</si>
  <si>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</si>
  <si>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</si>
  <si>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</si>
  <si>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</si>
  <si>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</si>
  <si>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</si>
  <si>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</si>
  <si>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</si>
  <si>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</si>
  <si>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</si>
  <si>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</si>
  <si>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</si>
  <si>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</si>
  <si>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</si>
  <si>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</si>
  <si>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</si>
  <si>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</si>
  <si>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</si>
  <si>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</si>
  <si>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</si>
  <si>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</si>
  <si>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</si>
  <si>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</si>
  <si>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</si>
  <si>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</si>
  <si>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</si>
  <si>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</si>
  <si>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</si>
  <si>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</si>
  <si>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</si>
  <si>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</si>
  <si>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</si>
  <si>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</si>
  <si>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</si>
  <si>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</si>
  <si>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</si>
  <si>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</si>
  <si>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</si>
  <si>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</si>
  <si>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</si>
  <si>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</si>
  <si>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</si>
  <si>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</si>
  <si>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</si>
  <si>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</si>
  <si>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</si>
  <si>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</si>
  <si>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</si>
  <si>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</si>
  <si>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</si>
  <si>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</si>
  <si>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</si>
  <si>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</si>
  <si>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</si>
  <si>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</si>
  <si>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</si>
  <si>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</si>
  <si>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</si>
  <si>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</si>
  <si>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</si>
  <si>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</si>
  <si>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</si>
  <si>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</si>
  <si>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</si>
  <si>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</si>
  <si>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</si>
  <si>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</si>
  <si>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</si>
  <si>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</si>
  <si>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</si>
  <si>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</si>
  <si>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</si>
  <si>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</si>
  <si>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</si>
  <si>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</si>
  <si>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</si>
  <si>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</si>
  <si>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</si>
  <si>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</si>
  <si>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</si>
  <si>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</si>
  <si>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</si>
  <si>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</si>
  <si>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</si>
  <si>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</si>
  <si>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</si>
  <si>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</si>
  <si>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</si>
  <si>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</si>
  <si>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</si>
  <si>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</si>
  <si>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</si>
  <si>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</si>
  <si>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</si>
  <si>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</si>
  <si>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</si>
  <si>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</si>
  <si>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</si>
  <si>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</si>
  <si>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</si>
  <si>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</si>
  <si>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</si>
  <si>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</si>
  <si>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</si>
  <si>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</si>
  <si>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</si>
  <si>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</si>
  <si>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</si>
  <si>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</si>
  <si>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</si>
  <si>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</si>
  <si>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</si>
  <si>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</si>
  <si>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</si>
  <si>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</si>
  <si>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</si>
  <si>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</si>
  <si>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</si>
  <si>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</si>
  <si>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</si>
  <si>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</si>
  <si>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</si>
  <si>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</si>
  <si>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</si>
  <si>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</si>
  <si>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</si>
  <si>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</si>
  <si>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</si>
  <si>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</si>
  <si>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</si>
  <si>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</si>
  <si>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</si>
  <si>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</si>
  <si>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</si>
  <si>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</si>
  <si>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</si>
  <si>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</si>
  <si>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</si>
  <si>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</si>
  <si>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</si>
  <si>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</si>
  <si>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</si>
  <si>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</si>
  <si>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</si>
  <si>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</si>
  <si>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</si>
  <si>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</si>
  <si>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</si>
  <si>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</si>
  <si>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</si>
  <si>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</si>
  <si>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</si>
  <si>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</si>
  <si>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</si>
  <si>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</si>
  <si>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</si>
  <si>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</si>
  <si>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</si>
  <si>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</si>
  <si>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</si>
  <si>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</si>
  <si>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</si>
  <si>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</si>
  <si>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</si>
  <si>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</si>
  <si>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</si>
  <si>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</si>
  <si>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</si>
  <si>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</si>
  <si>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</si>
  <si>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</si>
  <si>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</si>
  <si>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</si>
  <si>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</si>
  <si>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</si>
  <si>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</si>
  <si>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</si>
  <si>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</si>
  <si>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</si>
  <si>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</si>
  <si>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</si>
  <si>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</si>
  <si>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</si>
  <si>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</si>
  <si>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</si>
  <si>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</si>
  <si>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</si>
  <si>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</si>
  <si>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</si>
  <si>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</si>
  <si>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</si>
  <si>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</si>
  <si>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</si>
  <si>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</si>
  <si>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</si>
  <si>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</si>
  <si>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</si>
  <si>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</si>
  <si>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</si>
  <si>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</si>
  <si>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</si>
  <si>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</si>
  <si>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</si>
  <si>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</si>
  <si>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</si>
  <si>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</si>
  <si>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</si>
  <si>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</si>
  <si>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</si>
  <si>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</si>
  <si>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</si>
  <si>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</si>
  <si>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</si>
  <si>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</si>
  <si>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</si>
  <si>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</si>
  <si>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</si>
  <si>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</si>
  <si>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</si>
  <si>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</si>
  <si>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</si>
  <si>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</si>
  <si>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</si>
  <si>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</si>
  <si>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</si>
  <si>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</si>
  <si>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</si>
  <si>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</si>
  <si>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</si>
  <si>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</si>
  <si>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</si>
  <si>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</si>
  <si>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</si>
  <si>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</si>
  <si>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</si>
  <si>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</si>
  <si>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</si>
  <si>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</si>
  <si>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</si>
  <si>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</si>
  <si>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</si>
  <si>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</si>
  <si>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</si>
  <si>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</si>
  <si>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</si>
  <si>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</si>
  <si>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</si>
  <si>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</si>
  <si>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</si>
  <si>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</si>
  <si>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</si>
  <si>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</si>
  <si>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</si>
  <si>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</si>
  <si>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</si>
  <si>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</si>
  <si>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</si>
  <si>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</si>
  <si>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</si>
  <si>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</si>
  <si>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</si>
  <si>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</si>
  <si>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</si>
  <si>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</si>
  <si>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</si>
  <si>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</si>
  <si>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</si>
  <si>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</si>
  <si>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</si>
  <si>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</si>
  <si>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</si>
  <si>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</si>
  <si>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</si>
  <si>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</si>
  <si>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</si>
  <si>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</si>
  <si>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</si>
  <si>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</si>
  <si>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</si>
  <si>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</si>
  <si>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</si>
  <si>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</si>
  <si>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</si>
  <si>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</si>
  <si>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</si>
  <si>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</si>
  <si>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</si>
  <si>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</si>
  <si>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</si>
  <si>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</si>
  <si>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</si>
  <si>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</si>
  <si>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</si>
  <si>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</si>
  <si>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</si>
  <si>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</si>
  <si>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</si>
  <si>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</si>
  <si>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</si>
  <si>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</si>
  <si>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</si>
  <si>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</si>
  <si>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</si>
  <si>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</si>
  <si>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</si>
  <si>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</si>
  <si>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</si>
  <si>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</si>
  <si>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</si>
  <si>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</si>
  <si>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</si>
  <si>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</si>
  <si>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</si>
  <si>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</si>
  <si>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</si>
  <si>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</si>
  <si>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</si>
  <si>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</si>
  <si>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</si>
  <si>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</si>
  <si>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</si>
  <si>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</si>
  <si>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</si>
  <si>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</si>
  <si>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</si>
  <si>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</si>
  <si>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</si>
  <si>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</si>
  <si>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</si>
  <si>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</si>
  <si>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</si>
  <si>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</si>
  <si>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</si>
  <si>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</si>
  <si>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</si>
  <si>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</si>
  <si>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</si>
  <si>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</si>
  <si>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</si>
  <si>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</si>
  <si>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</si>
  <si>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</si>
  <si>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</si>
  <si>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</si>
  <si>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</si>
  <si>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</si>
  <si>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</si>
  <si>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</si>
  <si>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</si>
  <si>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</si>
  <si>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</si>
  <si>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</si>
  <si>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</si>
  <si>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</si>
  <si>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</si>
  <si>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</si>
  <si>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</si>
  <si>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</si>
  <si>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</si>
  <si>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</si>
  <si>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</si>
  <si>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</si>
  <si>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</si>
  <si>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</si>
  <si>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</si>
  <si>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</si>
  <si>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</si>
  <si>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</si>
  <si>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</si>
  <si>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</si>
  <si>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</si>
  <si>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</si>
  <si>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</si>
  <si>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</si>
  <si>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</si>
  <si>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</si>
  <si>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</si>
  <si>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</si>
  <si>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</si>
  <si>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</si>
  <si>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</si>
  <si>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</si>
  <si>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</si>
  <si>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</si>
  <si>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</si>
  <si>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</si>
  <si>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</si>
  <si>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</si>
  <si>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</si>
  <si>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</si>
  <si>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</si>
  <si>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</si>
  <si>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</si>
  <si>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</si>
  <si>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</si>
  <si>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</si>
  <si>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</si>
  <si>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</si>
  <si>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</si>
  <si>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</si>
  <si>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</si>
  <si>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</si>
  <si>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</si>
  <si>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</si>
  <si>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</si>
  <si>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</si>
  <si>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</si>
  <si>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</si>
  <si>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</si>
  <si>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</si>
  <si>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</si>
  <si>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</si>
  <si>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</si>
  <si>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</si>
  <si>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</si>
  <si>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</si>
  <si>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</si>
  <si>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</si>
  <si>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</si>
  <si>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</si>
  <si>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</si>
  <si>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</si>
  <si>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</si>
  <si>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</si>
  <si>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</si>
  <si>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</si>
  <si>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</si>
  <si>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</si>
  <si>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</si>
  <si>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</si>
  <si>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</si>
  <si>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</si>
  <si>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</si>
  <si>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</si>
  <si>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</si>
  <si>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</si>
  <si>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</si>
  <si>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</si>
  <si>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</si>
  <si>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</si>
  <si>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</si>
  <si>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</si>
  <si>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</si>
  <si>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</si>
  <si>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</si>
  <si>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</si>
  <si>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</si>
  <si>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</si>
  <si>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</si>
  <si>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</si>
  <si>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</si>
  <si>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</si>
  <si>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</si>
  <si>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</si>
  <si>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</si>
  <si>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</si>
  <si>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</si>
  <si>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</si>
  <si>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</si>
  <si>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</si>
  <si>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</si>
  <si>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</si>
  <si>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</si>
  <si>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</si>
  <si>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</si>
  <si>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</si>
  <si>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</si>
  <si>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</si>
  <si>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</si>
  <si>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</si>
  <si>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</si>
  <si>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</si>
  <si>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</si>
  <si>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</si>
  <si>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</si>
  <si>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</si>
  <si>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</si>
  <si>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</si>
  <si>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</si>
  <si>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</si>
  <si>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</si>
  <si>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</si>
  <si>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</si>
  <si>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</si>
  <si>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</si>
  <si>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</si>
  <si>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</si>
  <si>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</si>
  <si>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</si>
  <si>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</si>
  <si>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</si>
  <si>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</si>
  <si>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</si>
  <si>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</si>
  <si>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</si>
  <si>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</si>
  <si>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</si>
  <si>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</si>
  <si>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</si>
  <si>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</si>
  <si>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</si>
  <si>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</si>
  <si>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</si>
  <si>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</si>
  <si>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</si>
  <si>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</si>
  <si>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</si>
  <si>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</si>
  <si>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</si>
  <si>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</si>
  <si>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</si>
  <si>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</si>
  <si>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</si>
  <si>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</si>
  <si>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</si>
  <si>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</si>
  <si>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</si>
  <si>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</si>
  <si>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</si>
  <si>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</si>
  <si>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</si>
  <si>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</si>
  <si>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</si>
  <si>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</si>
  <si>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</si>
  <si>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</si>
  <si>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</si>
  <si>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</si>
  <si>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</si>
  <si>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</si>
  <si>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</si>
  <si>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</si>
  <si>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</si>
  <si>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</si>
  <si>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</si>
  <si>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</si>
  <si>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</si>
  <si>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</si>
  <si>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</si>
  <si>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</si>
  <si>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</si>
  <si>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</si>
  <si>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</si>
  <si>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</si>
  <si>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</si>
  <si>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</si>
  <si>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</si>
  <si>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</si>
  <si>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</si>
  <si>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</si>
  <si>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</si>
  <si>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</si>
  <si>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</si>
  <si>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</si>
  <si>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</si>
  <si>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</si>
  <si>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</si>
  <si>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</si>
  <si>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</si>
  <si>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</si>
  <si>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</si>
  <si>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</si>
  <si>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</si>
  <si>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</si>
  <si>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</si>
  <si>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</si>
  <si>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</si>
  <si>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</si>
  <si>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</si>
  <si>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</si>
  <si>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</si>
  <si>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</si>
  <si>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</si>
  <si>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</si>
  <si>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</si>
  <si>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</si>
  <si>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</si>
  <si>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</si>
  <si>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</si>
  <si>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</si>
  <si>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</si>
  <si>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</si>
  <si>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</si>
  <si>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</si>
  <si>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</si>
  <si>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</si>
  <si>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</si>
  <si>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</si>
  <si>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</si>
  <si>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</si>
  <si>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</si>
  <si>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</si>
  <si>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</si>
  <si>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</si>
  <si>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</si>
  <si>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</si>
  <si>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</si>
  <si>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</si>
  <si>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</si>
  <si>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</si>
  <si>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</si>
  <si>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</si>
  <si>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</si>
  <si>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</si>
  <si>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</si>
  <si>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</si>
  <si>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</si>
  <si>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</si>
  <si>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</si>
  <si>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</si>
  <si>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</si>
  <si>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</si>
  <si>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</si>
  <si>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</si>
  <si>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</si>
  <si>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</si>
  <si>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</si>
  <si>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</si>
  <si>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</si>
  <si>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</si>
  <si>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</si>
  <si>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</si>
  <si>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</si>
  <si>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</si>
  <si>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</si>
  <si>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</si>
  <si>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</si>
  <si>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</si>
  <si>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</si>
  <si>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</si>
  <si>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</si>
  <si>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</si>
  <si>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</si>
  <si>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</si>
  <si>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</si>
  <si>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</si>
  <si>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</si>
  <si>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</si>
  <si>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</si>
  <si>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</si>
  <si>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</si>
  <si>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</si>
  <si>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</si>
  <si>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</si>
  <si>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</si>
  <si>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</si>
  <si>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</si>
  <si>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</si>
  <si>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</si>
  <si>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</si>
  <si>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</si>
  <si>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</si>
  <si>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</si>
  <si>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</si>
  <si>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</si>
  <si>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</si>
  <si>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</si>
  <si>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</si>
  <si>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</si>
  <si>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</si>
  <si>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</si>
  <si>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</si>
  <si>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</si>
  <si>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</si>
  <si>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</si>
  <si>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</si>
  <si>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</si>
  <si>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</si>
  <si>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</si>
  <si>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</si>
  <si>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</si>
  <si>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</si>
  <si>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</si>
  <si>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</si>
  <si>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</si>
  <si>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</si>
  <si>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</si>
  <si>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</si>
  <si>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</si>
  <si>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</si>
  <si>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</si>
  <si>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</si>
  <si>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</si>
  <si>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</si>
  <si>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</si>
  <si>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</si>
  <si>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</si>
  <si>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</si>
  <si>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</si>
  <si>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</si>
  <si>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</si>
  <si>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</si>
  <si>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</si>
  <si>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</si>
  <si>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</si>
  <si>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</si>
  <si>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</si>
  <si>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</si>
  <si>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</si>
  <si>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</si>
  <si>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</si>
  <si>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</si>
  <si>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</si>
  <si>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</si>
  <si>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</si>
  <si>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</si>
  <si>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</si>
  <si>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</si>
  <si>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</si>
  <si>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</si>
  <si>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</si>
  <si>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</si>
  <si>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</si>
  <si>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</si>
  <si>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</si>
  <si>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</si>
  <si>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</si>
  <si>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ALVENARIA DE VEDAÇÃO</t>
  </si>
  <si>
    <t>ALVENARIA PARA PLATIBANDA</t>
  </si>
  <si>
    <t>ESQUADRIAS</t>
  </si>
  <si>
    <t xml:space="preserve">PORTAS DE MADEIRA </t>
  </si>
  <si>
    <t>6.1</t>
  </si>
  <si>
    <t>JANELAS DE ALUMÍNIO</t>
  </si>
  <si>
    <t xml:space="preserve">SISTEMAS DE COBERTURA </t>
  </si>
  <si>
    <t>8.1</t>
  </si>
  <si>
    <t>REVESTIMENTO INTERNO E EXTERNO</t>
  </si>
  <si>
    <t>9.1</t>
  </si>
  <si>
    <t>SISTEMAS DE PISOS</t>
  </si>
  <si>
    <t xml:space="preserve">PAVIMENTAÇÃO INTERNA </t>
  </si>
  <si>
    <t>PINTURAS E ACABAMENTOS</t>
  </si>
  <si>
    <t>SISTEMA VERTICAL</t>
  </si>
  <si>
    <t xml:space="preserve">CODIGO  </t>
  </si>
  <si>
    <t>DESCRICAO DO INSUMO</t>
  </si>
  <si>
    <t xml:space="preserve">  PRECO MEDIANO R$</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</si>
  <si>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</si>
  <si>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</si>
  <si>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</si>
  <si>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5.1</t>
  </si>
  <si>
    <t>15.1</t>
  </si>
  <si>
    <t>TOTAL - IMPLANTAÇÃO</t>
  </si>
  <si>
    <t>ADMINISTRAÇÃO E INSTALAÇÃO DA OBRA</t>
  </si>
  <si>
    <r>
      <t xml:space="preserve">2ª ETAPA   PERÍODO:         </t>
    </r>
    <r>
      <rPr>
        <b/>
        <sz val="12"/>
        <color theme="9" tint="-0.249977111117893"/>
        <rFont val="Verdana"/>
        <family val="2"/>
      </rPr>
      <t>30 DIAS</t>
    </r>
    <r>
      <rPr>
        <b/>
        <sz val="12"/>
        <color theme="1"/>
        <rFont val="Verdana"/>
        <family val="2"/>
      </rPr>
      <t xml:space="preserve"> </t>
    </r>
  </si>
  <si>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</si>
  <si>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</si>
  <si>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</si>
  <si>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</si>
  <si>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</si>
  <si>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</si>
  <si>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</si>
  <si>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</si>
  <si>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</si>
  <si>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</si>
  <si>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</si>
  <si>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</si>
  <si>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</si>
  <si>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</si>
  <si>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</si>
  <si>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</si>
  <si>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</si>
  <si>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</si>
  <si>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</si>
  <si>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</si>
  <si>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</si>
  <si>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</si>
  <si>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</si>
  <si>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</si>
  <si>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</si>
  <si>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</si>
  <si>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</si>
  <si>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</si>
  <si>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</si>
  <si>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</si>
  <si>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</si>
  <si>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</si>
  <si>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</si>
  <si>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</si>
  <si>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</si>
  <si>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</si>
  <si>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</si>
  <si>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</si>
  <si>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</si>
  <si>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</si>
  <si>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</si>
  <si>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</si>
  <si>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</si>
  <si>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</si>
  <si>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</si>
  <si>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</si>
  <si>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</si>
  <si>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</si>
  <si>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</si>
  <si>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</si>
  <si>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</si>
  <si>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</si>
  <si>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</si>
  <si>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</si>
  <si>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</si>
  <si>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</si>
  <si>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</si>
  <si>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</si>
  <si>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</si>
  <si>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</si>
  <si>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</si>
  <si>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</si>
  <si>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</si>
  <si>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</si>
  <si>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</si>
  <si>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</si>
  <si>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</si>
  <si>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</si>
  <si>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</si>
  <si>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</si>
  <si>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</si>
  <si>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</si>
  <si>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</si>
  <si>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</si>
  <si>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</si>
  <si>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</si>
  <si>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</si>
  <si>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</si>
  <si>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</si>
  <si>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</si>
  <si>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</si>
  <si>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</si>
  <si>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</si>
  <si>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</si>
  <si>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</si>
  <si>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</si>
  <si>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</si>
  <si>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</si>
  <si>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</si>
  <si>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</si>
  <si>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</si>
  <si>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</si>
  <si>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</si>
  <si>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</si>
  <si>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</si>
  <si>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</si>
  <si>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</si>
  <si>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</si>
  <si>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</si>
  <si>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</si>
  <si>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</si>
  <si>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</si>
  <si>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</si>
  <si>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</si>
  <si>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</si>
  <si>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</si>
  <si>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</si>
  <si>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</si>
  <si>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</si>
  <si>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</si>
  <si>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</si>
  <si>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</si>
  <si>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</si>
  <si>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</si>
  <si>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</si>
  <si>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</si>
  <si>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</si>
  <si>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</si>
  <si>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</si>
  <si>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</si>
  <si>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</si>
  <si>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</si>
  <si>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</si>
  <si>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</si>
  <si>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</si>
  <si>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</si>
  <si>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</si>
  <si>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</si>
  <si>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</si>
  <si>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</si>
  <si>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</si>
  <si>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</si>
  <si>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</si>
  <si>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</si>
  <si>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</si>
  <si>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</si>
  <si>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</si>
  <si>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</si>
  <si>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</si>
  <si>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</si>
  <si>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</si>
  <si>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</si>
  <si>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</si>
  <si>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</si>
  <si>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</si>
  <si>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</si>
  <si>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</si>
  <si>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</si>
  <si>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</si>
  <si>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</si>
  <si>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</si>
  <si>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</si>
  <si>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</si>
  <si>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</si>
  <si>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</si>
  <si>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</si>
  <si>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</si>
  <si>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</si>
  <si>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</si>
  <si>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</si>
  <si>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</si>
  <si>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</si>
  <si>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</si>
  <si>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SERVIÇOS FINAIS</t>
  </si>
  <si>
    <t>BDI 26,52%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</si>
  <si>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</si>
  <si>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</si>
  <si>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</si>
  <si>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</si>
  <si>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</si>
  <si>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</si>
  <si>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</si>
  <si>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</si>
  <si>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</si>
  <si>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</si>
  <si>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</si>
  <si>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</si>
  <si>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</si>
  <si>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</si>
  <si>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</si>
  <si>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</si>
  <si>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</si>
  <si>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</si>
  <si>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</si>
  <si>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</si>
  <si>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</si>
  <si>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</si>
  <si>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</si>
  <si>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</si>
  <si>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</si>
  <si>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</si>
  <si>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</si>
  <si>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</si>
  <si>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</si>
  <si>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</si>
  <si>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</si>
  <si>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</si>
  <si>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</si>
  <si>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</si>
  <si>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</si>
  <si>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</si>
  <si>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</si>
  <si>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</si>
  <si>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</si>
  <si>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</si>
  <si>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</si>
  <si>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</si>
  <si>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</si>
  <si>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</si>
  <si>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</si>
  <si>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</si>
  <si>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</si>
  <si>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</si>
  <si>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</si>
  <si>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</si>
  <si>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</si>
  <si>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</si>
  <si>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</si>
  <si>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</si>
  <si>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</si>
  <si>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</si>
  <si>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</si>
  <si>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</si>
  <si>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</si>
  <si>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</si>
  <si>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</si>
  <si>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</si>
  <si>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</si>
  <si>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</si>
  <si>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</si>
  <si>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</si>
  <si>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</si>
  <si>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</si>
  <si>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</si>
  <si>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</si>
  <si>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</si>
  <si>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</si>
  <si>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</si>
  <si>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</si>
  <si>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</si>
  <si>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</si>
  <si>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</si>
  <si>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</si>
  <si>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</si>
  <si>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</si>
  <si>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</si>
  <si>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</si>
  <si>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</si>
  <si>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</si>
  <si>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</si>
  <si>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</si>
  <si>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</si>
  <si>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</si>
  <si>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</si>
  <si>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</si>
  <si>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</si>
  <si>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</si>
  <si>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</si>
  <si>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</si>
  <si>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</si>
  <si>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</si>
  <si>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</si>
  <si>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</si>
  <si>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</si>
  <si>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</si>
  <si>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</si>
  <si>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</si>
  <si>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</si>
  <si>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</si>
  <si>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</si>
  <si>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</si>
  <si>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</si>
  <si>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</si>
  <si>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</si>
  <si>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</si>
  <si>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</si>
  <si>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</si>
  <si>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</si>
  <si>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</si>
  <si>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</si>
  <si>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</si>
  <si>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</si>
  <si>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</si>
  <si>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</si>
  <si>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</si>
  <si>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</si>
  <si>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</si>
  <si>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</si>
  <si>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</si>
  <si>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</si>
  <si>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</si>
  <si>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</si>
  <si>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</si>
  <si>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</si>
  <si>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</si>
  <si>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</si>
  <si>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</si>
  <si>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</si>
  <si>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</si>
  <si>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</si>
  <si>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</si>
  <si>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</si>
  <si>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</si>
  <si>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</si>
  <si>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</si>
  <si>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</si>
  <si>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</si>
  <si>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</si>
  <si>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</si>
  <si>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</si>
  <si>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</si>
  <si>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</si>
  <si>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</si>
  <si>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</si>
  <si>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</si>
  <si>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</si>
  <si>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</si>
  <si>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</si>
  <si>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</si>
  <si>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</si>
  <si>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</si>
  <si>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</si>
  <si>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</si>
  <si>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</si>
  <si>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</si>
  <si>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</si>
  <si>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</si>
  <si>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</si>
  <si>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</si>
  <si>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</si>
  <si>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</si>
  <si>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</si>
  <si>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</si>
  <si>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</si>
  <si>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</si>
  <si>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</si>
  <si>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</si>
  <si>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</si>
  <si>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</si>
  <si>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</si>
  <si>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</si>
  <si>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</si>
  <si>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</si>
  <si>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</si>
  <si>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</si>
  <si>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</si>
  <si>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</si>
  <si>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</si>
  <si>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</si>
  <si>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</si>
  <si>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</si>
  <si>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</si>
  <si>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</si>
  <si>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</si>
  <si>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</si>
  <si>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</si>
  <si>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</si>
  <si>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</si>
  <si>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</si>
  <si>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</si>
  <si>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</si>
  <si>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</si>
  <si>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</si>
  <si>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</si>
  <si>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</si>
  <si>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</si>
  <si>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</si>
  <si>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</si>
  <si>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</si>
  <si>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</si>
  <si>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</si>
  <si>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</si>
  <si>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</si>
  <si>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</si>
  <si>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</si>
  <si>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</si>
  <si>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</si>
  <si>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</si>
  <si>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</si>
  <si>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</si>
  <si>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</si>
  <si>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</si>
  <si>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</si>
  <si>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</si>
  <si>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</si>
  <si>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</si>
  <si>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</si>
  <si>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</si>
  <si>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</si>
  <si>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</si>
  <si>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</si>
  <si>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</si>
  <si>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</si>
  <si>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</si>
  <si>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</si>
  <si>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</si>
  <si>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</si>
  <si>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</si>
  <si>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</si>
  <si>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</si>
  <si>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</si>
  <si>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</si>
  <si>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</si>
  <si>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</si>
  <si>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</si>
  <si>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</si>
  <si>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</si>
  <si>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</si>
  <si>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</si>
  <si>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</si>
  <si>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</si>
  <si>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</si>
  <si>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</si>
  <si>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</si>
  <si>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</si>
  <si>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</si>
  <si>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</si>
  <si>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</si>
  <si>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</si>
  <si>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</si>
  <si>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</si>
  <si>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</si>
  <si>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</si>
  <si>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</si>
  <si>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</si>
  <si>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</si>
  <si>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</si>
  <si>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</si>
  <si>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</si>
  <si>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8.2</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</si>
  <si>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</si>
  <si>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</si>
  <si>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</si>
  <si>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</si>
  <si>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</si>
  <si>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</si>
  <si>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</si>
  <si>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</si>
  <si>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</si>
  <si>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</si>
  <si>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</si>
  <si>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</si>
  <si>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</si>
  <si>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</si>
  <si>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</si>
  <si>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</si>
  <si>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</si>
  <si>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</si>
  <si>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</si>
  <si>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</si>
  <si>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</si>
  <si>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</si>
  <si>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</si>
  <si>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</si>
  <si>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</si>
  <si>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</si>
  <si>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</si>
  <si>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</si>
  <si>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</si>
  <si>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</si>
  <si>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</si>
  <si>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</si>
  <si>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</si>
  <si>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</si>
  <si>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</si>
  <si>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</si>
  <si>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</si>
  <si>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</si>
  <si>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</si>
  <si>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</si>
  <si>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</si>
  <si>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</si>
  <si>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</si>
  <si>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</si>
  <si>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</si>
  <si>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</si>
  <si>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</si>
  <si>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</si>
  <si>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</si>
  <si>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</si>
  <si>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</si>
  <si>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</si>
  <si>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</si>
  <si>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</si>
  <si>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</si>
  <si>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</si>
  <si>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</si>
  <si>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</si>
  <si>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</si>
  <si>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</si>
  <si>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</si>
  <si>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</si>
  <si>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</si>
  <si>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</si>
  <si>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</si>
  <si>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</si>
  <si>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</si>
  <si>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</si>
  <si>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</si>
  <si>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</si>
  <si>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</si>
  <si>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</si>
  <si>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</si>
  <si>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</si>
  <si>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</si>
  <si>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</si>
  <si>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</si>
  <si>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</si>
  <si>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</si>
  <si>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</si>
  <si>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</si>
  <si>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</si>
  <si>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</si>
  <si>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</si>
  <si>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</si>
  <si>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</si>
  <si>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</si>
  <si>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</si>
  <si>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</si>
  <si>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</si>
  <si>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</si>
  <si>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</si>
  <si>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</si>
  <si>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</si>
  <si>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</si>
  <si>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</si>
  <si>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</si>
  <si>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</si>
  <si>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</si>
  <si>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</si>
  <si>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</si>
  <si>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</si>
  <si>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</si>
  <si>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</si>
  <si>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</si>
  <si>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</si>
  <si>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</si>
  <si>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</si>
  <si>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</si>
  <si>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</si>
  <si>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</si>
  <si>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</si>
  <si>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</si>
  <si>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</si>
  <si>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</si>
  <si>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</si>
  <si>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</si>
  <si>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</si>
  <si>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</si>
  <si>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</si>
  <si>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</si>
  <si>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</si>
  <si>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</si>
  <si>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</si>
  <si>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</si>
  <si>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</si>
  <si>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</si>
  <si>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</si>
  <si>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</si>
  <si>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</si>
  <si>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</si>
  <si>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</si>
  <si>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</si>
  <si>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</si>
  <si>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</si>
  <si>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</si>
  <si>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</si>
  <si>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</si>
  <si>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</si>
  <si>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</si>
  <si>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</si>
  <si>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</si>
  <si>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</si>
  <si>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</si>
  <si>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</si>
  <si>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</si>
  <si>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</si>
  <si>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</si>
  <si>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</si>
  <si>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</si>
  <si>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</si>
  <si>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</si>
  <si>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</si>
  <si>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</si>
  <si>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</si>
  <si>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</si>
  <si>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</si>
  <si>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</si>
  <si>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</si>
  <si>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</si>
  <si>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</si>
  <si>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</si>
  <si>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</si>
  <si>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</si>
  <si>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</si>
  <si>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</si>
  <si>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</si>
  <si>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</si>
  <si>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</si>
  <si>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</si>
  <si>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</si>
  <si>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</si>
  <si>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</si>
  <si>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</si>
  <si>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</si>
  <si>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</si>
  <si>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</si>
  <si>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</si>
  <si>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</si>
  <si>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</si>
  <si>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</si>
  <si>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</si>
  <si>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</si>
  <si>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</si>
  <si>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</si>
  <si>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</si>
  <si>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</si>
  <si>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</si>
  <si>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</si>
  <si>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</si>
  <si>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</si>
  <si>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</si>
  <si>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</si>
  <si>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</si>
  <si>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</si>
  <si>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</si>
  <si>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</si>
  <si>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</si>
  <si>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</si>
  <si>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</si>
  <si>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</si>
  <si>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</si>
  <si>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</si>
  <si>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</si>
  <si>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</si>
  <si>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</si>
  <si>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</si>
  <si>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</si>
  <si>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</si>
  <si>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</si>
  <si>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</si>
  <si>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</si>
  <si>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</si>
  <si>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</si>
  <si>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</si>
  <si>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</si>
  <si>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</si>
  <si>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</si>
  <si>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</si>
  <si>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</si>
  <si>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</si>
  <si>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</si>
  <si>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</si>
  <si>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</si>
  <si>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</si>
  <si>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</si>
  <si>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</si>
  <si>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</si>
  <si>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</si>
  <si>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</si>
  <si>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</si>
  <si>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</si>
  <si>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</si>
  <si>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</si>
  <si>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</si>
  <si>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</si>
  <si>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</si>
  <si>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</si>
  <si>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</si>
  <si>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</si>
  <si>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</si>
  <si>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</si>
  <si>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</si>
  <si>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</si>
  <si>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</si>
  <si>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</si>
  <si>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</si>
  <si>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</si>
  <si>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</si>
  <si>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</si>
  <si>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</si>
  <si>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</si>
  <si>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</si>
  <si>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</si>
  <si>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</si>
  <si>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</si>
  <si>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</si>
  <si>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</si>
  <si>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</si>
  <si>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</si>
  <si>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</si>
  <si>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</si>
  <si>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</si>
  <si>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</si>
  <si>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</si>
  <si>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</si>
  <si>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</si>
  <si>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</si>
  <si>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</si>
  <si>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</si>
  <si>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</si>
  <si>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</si>
  <si>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</si>
  <si>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</si>
  <si>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</si>
  <si>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</si>
  <si>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</si>
  <si>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</si>
  <si>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</si>
  <si>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</si>
  <si>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</si>
  <si>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</si>
  <si>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</si>
  <si>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</si>
  <si>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</si>
  <si>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</si>
  <si>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</si>
  <si>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</si>
  <si>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</si>
  <si>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</si>
  <si>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</si>
  <si>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</si>
  <si>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</si>
  <si>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</si>
  <si>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</si>
  <si>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</si>
  <si>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</si>
  <si>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</si>
  <si>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</si>
  <si>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</si>
  <si>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</si>
  <si>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</si>
  <si>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</si>
  <si>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</si>
  <si>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</si>
  <si>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</si>
  <si>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</si>
  <si>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</si>
  <si>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</si>
  <si>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</si>
  <si>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</si>
  <si>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</si>
  <si>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</si>
  <si>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</si>
  <si>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</si>
  <si>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</si>
  <si>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</si>
  <si>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</si>
  <si>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</si>
  <si>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</si>
  <si>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</si>
  <si>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</si>
  <si>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</si>
  <si>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</si>
  <si>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</si>
  <si>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</si>
  <si>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</si>
  <si>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</si>
  <si>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</si>
  <si>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</si>
  <si>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</si>
  <si>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</si>
  <si>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</si>
  <si>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</si>
  <si>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</si>
  <si>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</si>
  <si>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</si>
  <si>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</si>
  <si>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</si>
  <si>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</si>
  <si>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</si>
  <si>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</si>
  <si>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</si>
  <si>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</si>
  <si>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</si>
  <si>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</si>
  <si>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</si>
  <si>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</si>
  <si>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</si>
  <si>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</si>
  <si>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</si>
  <si>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</si>
  <si>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</si>
  <si>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</si>
  <si>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</si>
  <si>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</si>
  <si>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</si>
  <si>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</si>
  <si>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</si>
  <si>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</si>
  <si>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</si>
  <si>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</si>
  <si>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</si>
  <si>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</si>
  <si>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</si>
  <si>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</si>
  <si>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</si>
  <si>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</si>
  <si>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</si>
  <si>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</si>
  <si>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</si>
  <si>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</si>
  <si>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</si>
  <si>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</si>
  <si>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</si>
  <si>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</si>
  <si>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</si>
  <si>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</si>
  <si>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</si>
  <si>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</si>
  <si>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</si>
  <si>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</si>
  <si>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</si>
  <si>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</si>
  <si>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</si>
  <si>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</si>
  <si>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</si>
  <si>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</si>
  <si>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</si>
  <si>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</si>
  <si>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</si>
  <si>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</si>
  <si>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</si>
  <si>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</si>
  <si>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</si>
  <si>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</si>
  <si>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</si>
  <si>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</si>
  <si>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</si>
  <si>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</si>
  <si>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</si>
  <si>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</si>
  <si>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</si>
  <si>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</si>
  <si>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</si>
  <si>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</si>
  <si>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</si>
  <si>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</si>
  <si>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</si>
  <si>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</si>
  <si>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</si>
  <si>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</si>
  <si>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</si>
  <si>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</si>
  <si>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</si>
  <si>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</si>
  <si>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</si>
  <si>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</si>
  <si>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</si>
  <si>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</si>
  <si>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</si>
  <si>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</si>
  <si>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</si>
  <si>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</si>
  <si>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TÉCNICO EM SEGURANÇA DO TRABALHO COM ENCARGOS COMPLEMENTARES</t>
  </si>
  <si>
    <t>!EM PROCESSO DE DESATIVACAO! DIVISORIA COLMEIA CEGA COM MONTANTE E RODAPE DE ALUMINIO ANODIZADO SIMPLES (SEM COLOCACAO)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</si>
  <si>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</si>
  <si>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</si>
  <si>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</si>
  <si>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</si>
  <si>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</si>
  <si>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</si>
  <si>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</si>
  <si>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</si>
  <si>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</si>
  <si>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</si>
  <si>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</si>
  <si>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</si>
  <si>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</si>
  <si>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</si>
  <si>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</si>
  <si>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</si>
  <si>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</si>
  <si>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</si>
  <si>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</si>
  <si>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</si>
  <si>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</si>
  <si>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</si>
  <si>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</si>
  <si>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</si>
  <si>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</si>
  <si>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</si>
  <si>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</si>
  <si>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</si>
  <si>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</si>
  <si>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</si>
  <si>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</si>
  <si>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</si>
  <si>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</si>
  <si>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</si>
  <si>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</si>
  <si>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</si>
  <si>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</si>
  <si>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</si>
  <si>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</si>
  <si>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</si>
  <si>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</si>
  <si>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</si>
  <si>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</si>
  <si>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</si>
  <si>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</si>
  <si>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</si>
  <si>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</si>
  <si>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</si>
  <si>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</si>
  <si>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</si>
  <si>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</si>
  <si>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</si>
  <si>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</si>
  <si>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</si>
  <si>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</si>
  <si>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</si>
  <si>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</si>
  <si>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</si>
  <si>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</si>
  <si>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</si>
  <si>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</si>
  <si>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</si>
  <si>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</si>
  <si>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</si>
  <si>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</si>
  <si>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</si>
  <si>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</si>
  <si>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</si>
  <si>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</si>
  <si>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</si>
  <si>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</si>
  <si>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</si>
  <si>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</si>
  <si>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</si>
  <si>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</si>
  <si>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</si>
  <si>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</si>
  <si>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</si>
  <si>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</si>
  <si>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</si>
  <si>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</si>
  <si>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</si>
  <si>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</si>
  <si>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</si>
  <si>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</si>
  <si>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</si>
  <si>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</si>
  <si>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</si>
  <si>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</si>
  <si>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</si>
  <si>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</si>
  <si>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</si>
  <si>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</si>
  <si>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</si>
  <si>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</si>
  <si>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</si>
  <si>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</si>
  <si>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</si>
  <si>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</si>
  <si>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</si>
  <si>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</si>
  <si>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</si>
  <si>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</si>
  <si>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</si>
  <si>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</si>
  <si>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</si>
  <si>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</si>
  <si>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</si>
  <si>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</si>
  <si>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</si>
  <si>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</si>
  <si>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</si>
  <si>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</si>
  <si>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</si>
  <si>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</si>
  <si>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</si>
  <si>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</si>
  <si>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</si>
  <si>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</si>
  <si>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</si>
  <si>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</si>
  <si>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</si>
  <si>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</si>
  <si>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</si>
  <si>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</si>
  <si>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</si>
  <si>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</si>
  <si>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</si>
  <si>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</si>
  <si>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</si>
  <si>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</si>
  <si>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</si>
  <si>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</si>
  <si>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</si>
  <si>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</si>
  <si>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</si>
  <si>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</si>
  <si>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</si>
  <si>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</si>
  <si>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</si>
  <si>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</si>
  <si>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</si>
  <si>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</si>
  <si>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</si>
  <si>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</si>
  <si>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</si>
  <si>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</si>
  <si>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</si>
  <si>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</si>
  <si>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</si>
  <si>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</si>
  <si>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</si>
  <si>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</si>
  <si>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</si>
  <si>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</si>
  <si>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</si>
  <si>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</si>
  <si>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</si>
  <si>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</si>
  <si>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</si>
  <si>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</si>
  <si>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</si>
  <si>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</si>
  <si>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</si>
  <si>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</si>
  <si>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</si>
  <si>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</si>
  <si>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</si>
  <si>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</si>
  <si>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</si>
  <si>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</si>
  <si>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</si>
  <si>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</si>
  <si>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</si>
  <si>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</si>
  <si>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</si>
  <si>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</si>
  <si>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</si>
  <si>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</si>
  <si>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</si>
  <si>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</si>
  <si>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</si>
  <si>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</si>
  <si>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</si>
  <si>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</si>
  <si>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</si>
  <si>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</si>
  <si>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</si>
  <si>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</si>
  <si>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</si>
  <si>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</si>
  <si>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</si>
  <si>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</si>
  <si>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</si>
  <si>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</si>
  <si>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</si>
  <si>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</si>
  <si>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</si>
  <si>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</si>
  <si>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</si>
  <si>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</si>
  <si>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</si>
  <si>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</si>
  <si>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</si>
  <si>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</si>
  <si>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</si>
  <si>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</si>
  <si>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</si>
  <si>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</si>
  <si>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</si>
  <si>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</si>
  <si>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</si>
  <si>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</si>
  <si>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</si>
  <si>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</si>
  <si>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</si>
  <si>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</si>
  <si>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</si>
  <si>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</si>
  <si>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</si>
  <si>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</si>
  <si>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</si>
  <si>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</si>
  <si>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</si>
  <si>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</si>
  <si>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</si>
  <si>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</si>
  <si>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</si>
  <si>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</si>
  <si>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</si>
  <si>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</si>
  <si>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</si>
  <si>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</si>
  <si>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</si>
  <si>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</si>
  <si>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</si>
  <si>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</si>
  <si>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</si>
  <si>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</si>
  <si>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</si>
  <si>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</si>
  <si>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</si>
  <si>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</si>
  <si>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</si>
  <si>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</si>
  <si>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</si>
  <si>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</si>
  <si>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</si>
  <si>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</si>
  <si>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</si>
  <si>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</si>
  <si>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</si>
  <si>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</si>
  <si>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</si>
  <si>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</si>
  <si>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</si>
  <si>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</si>
  <si>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</si>
  <si>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</si>
  <si>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</si>
  <si>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</si>
  <si>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</si>
  <si>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</si>
  <si>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</si>
  <si>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</si>
  <si>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</si>
  <si>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</si>
  <si>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</si>
  <si>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</si>
  <si>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</si>
  <si>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</si>
  <si>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</si>
  <si>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</si>
  <si>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</si>
  <si>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</si>
  <si>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</si>
  <si>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</si>
  <si>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</si>
  <si>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</si>
  <si>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</si>
  <si>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</si>
  <si>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</si>
  <si>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</si>
  <si>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</si>
  <si>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</si>
  <si>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</si>
  <si>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</si>
  <si>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</si>
  <si>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</si>
  <si>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</si>
  <si>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</si>
  <si>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</si>
  <si>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</si>
  <si>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</si>
  <si>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</si>
  <si>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</si>
  <si>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</si>
  <si>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</si>
  <si>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</si>
  <si>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</si>
  <si>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</si>
  <si>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</si>
  <si>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</si>
  <si>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</si>
  <si>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</si>
  <si>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</si>
  <si>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</si>
  <si>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</si>
  <si>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</si>
  <si>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</si>
  <si>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</si>
  <si>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</si>
  <si>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</si>
  <si>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</si>
  <si>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</si>
  <si>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</si>
  <si>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</si>
  <si>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</si>
  <si>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</si>
  <si>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</si>
  <si>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</si>
  <si>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</si>
  <si>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</si>
  <si>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</si>
  <si>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</si>
  <si>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</si>
  <si>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</si>
  <si>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</si>
  <si>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</si>
  <si>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</si>
  <si>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</si>
  <si>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</si>
  <si>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</si>
  <si>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</si>
  <si>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</si>
  <si>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</si>
  <si>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</si>
  <si>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</si>
  <si>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</si>
  <si>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</si>
  <si>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</si>
  <si>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</si>
  <si>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</si>
  <si>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</si>
  <si>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</si>
  <si>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</si>
  <si>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</si>
  <si>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</si>
  <si>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</si>
  <si>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</si>
  <si>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</si>
  <si>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</si>
  <si>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</si>
  <si>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</si>
  <si>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</si>
  <si>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</si>
  <si>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</si>
  <si>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</si>
  <si>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</si>
  <si>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</si>
  <si>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</si>
  <si>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</si>
  <si>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</si>
  <si>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</si>
  <si>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</si>
  <si>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</si>
  <si>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</si>
  <si>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</si>
  <si>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</si>
  <si>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</si>
  <si>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</si>
  <si>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</si>
  <si>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</si>
  <si>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</si>
  <si>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</si>
  <si>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</si>
  <si>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</si>
  <si>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</si>
  <si>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</si>
  <si>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</si>
  <si>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</si>
  <si>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</si>
  <si>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</si>
  <si>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</si>
  <si>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</si>
  <si>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</si>
  <si>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</si>
  <si>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</si>
  <si>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</si>
  <si>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</si>
  <si>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</si>
  <si>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</si>
  <si>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</si>
  <si>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</si>
  <si>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</si>
  <si>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</si>
  <si>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</si>
  <si>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</si>
  <si>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</si>
  <si>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</si>
  <si>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</si>
  <si>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</si>
  <si>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</si>
  <si>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</si>
  <si>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</si>
  <si>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</si>
  <si>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</si>
  <si>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</si>
  <si>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</si>
  <si>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</si>
  <si>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</si>
  <si>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</si>
  <si>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</si>
  <si>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</si>
  <si>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</si>
  <si>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</si>
  <si>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</si>
  <si>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</si>
  <si>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</si>
  <si>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</si>
  <si>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</si>
  <si>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</si>
  <si>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</si>
  <si>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</si>
  <si>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</si>
  <si>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</si>
  <si>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</si>
  <si>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</si>
  <si>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</si>
  <si>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</si>
  <si>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</si>
  <si>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</si>
  <si>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</si>
  <si>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</si>
  <si>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</si>
  <si>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</si>
  <si>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</si>
  <si>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</si>
  <si>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</si>
  <si>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</si>
  <si>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</si>
  <si>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</si>
  <si>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</si>
  <si>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</si>
  <si>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</si>
  <si>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</si>
  <si>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</si>
  <si>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</si>
  <si>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</si>
  <si>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</si>
  <si>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</si>
  <si>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</si>
  <si>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</si>
  <si>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</si>
  <si>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</si>
  <si>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</si>
  <si>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</si>
  <si>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</si>
  <si>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</si>
  <si>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</si>
  <si>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</si>
  <si>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</si>
  <si>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</si>
  <si>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</si>
  <si>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</si>
  <si>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</si>
  <si>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</si>
  <si>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</si>
  <si>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</si>
  <si>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</si>
  <si>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</si>
  <si>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</si>
  <si>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</si>
  <si>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</si>
  <si>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</si>
  <si>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</si>
  <si>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</si>
  <si>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</si>
  <si>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</si>
  <si>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</si>
  <si>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</si>
  <si>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</si>
  <si>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</si>
  <si>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</si>
  <si>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</si>
  <si>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</si>
  <si>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</si>
  <si>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</si>
  <si>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</si>
  <si>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</si>
  <si>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</si>
  <si>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</si>
  <si>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</si>
  <si>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</si>
  <si>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</si>
  <si>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</si>
  <si>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</si>
  <si>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</si>
  <si>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</si>
  <si>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</si>
  <si>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</si>
  <si>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</si>
  <si>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</si>
  <si>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</si>
  <si>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</si>
  <si>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</si>
  <si>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</si>
  <si>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</si>
  <si>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</si>
  <si>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</si>
  <si>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</si>
  <si>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</si>
  <si>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</si>
  <si>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</si>
  <si>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</si>
  <si>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</si>
  <si>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</si>
  <si>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</si>
  <si>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</si>
  <si>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</si>
  <si>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</si>
  <si>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</si>
  <si>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</si>
  <si>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</si>
  <si>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</si>
  <si>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</si>
  <si>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</si>
  <si>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</si>
  <si>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</si>
  <si>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</si>
  <si>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</si>
  <si>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</si>
  <si>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</si>
  <si>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</si>
  <si>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</si>
  <si>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</si>
  <si>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</si>
  <si>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</si>
  <si>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</si>
  <si>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</si>
  <si>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</si>
  <si>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</si>
  <si>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</si>
  <si>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</si>
  <si>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</si>
  <si>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</si>
  <si>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</si>
  <si>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</si>
  <si>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</si>
  <si>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</si>
  <si>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</si>
  <si>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</si>
  <si>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</si>
  <si>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</si>
  <si>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</si>
  <si>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</si>
  <si>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</si>
  <si>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</si>
  <si>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</si>
  <si>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</si>
  <si>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</si>
  <si>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</si>
  <si>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</si>
  <si>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</si>
  <si>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</si>
  <si>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</si>
  <si>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</si>
  <si>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</si>
  <si>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</si>
  <si>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</si>
  <si>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</si>
  <si>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</si>
  <si>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</si>
  <si>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</si>
  <si>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</si>
  <si>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</si>
  <si>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</si>
  <si>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</si>
  <si>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</si>
  <si>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</si>
  <si>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</si>
  <si>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</si>
  <si>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</si>
  <si>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</si>
  <si>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</si>
  <si>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</si>
  <si>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</si>
  <si>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</si>
  <si>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</si>
  <si>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</si>
  <si>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</si>
  <si>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</si>
  <si>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</si>
  <si>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</si>
  <si>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</si>
  <si>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</si>
  <si>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</si>
  <si>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</si>
  <si>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</si>
  <si>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</si>
  <si>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</si>
  <si>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</si>
  <si>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</si>
  <si>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</si>
  <si>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</si>
  <si>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</si>
  <si>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</si>
  <si>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</si>
  <si>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</si>
  <si>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</si>
  <si>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</si>
  <si>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</si>
  <si>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</si>
  <si>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</si>
  <si>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</si>
  <si>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</si>
  <si>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</si>
  <si>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</si>
  <si>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</si>
  <si>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</si>
  <si>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</si>
  <si>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</si>
  <si>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</si>
  <si>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</si>
  <si>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</si>
  <si>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</si>
  <si>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</si>
  <si>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</si>
  <si>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</si>
  <si>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</si>
  <si>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</si>
  <si>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</si>
  <si>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</si>
  <si>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</si>
  <si>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</si>
  <si>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</si>
  <si>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</si>
  <si>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</si>
  <si>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</si>
  <si>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</si>
  <si>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</si>
  <si>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</si>
  <si>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</si>
  <si>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</si>
  <si>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</si>
  <si>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</si>
  <si>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</si>
  <si>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</si>
  <si>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</si>
  <si>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</si>
  <si>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</si>
  <si>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</si>
  <si>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</si>
  <si>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</si>
  <si>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</si>
  <si>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</si>
  <si>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</si>
  <si>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</si>
  <si>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</si>
  <si>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</si>
  <si>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</si>
  <si>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</si>
  <si>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</si>
  <si>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</si>
  <si>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</si>
  <si>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</si>
  <si>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</si>
  <si>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</si>
  <si>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</si>
  <si>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</si>
  <si>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</si>
  <si>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</si>
  <si>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</si>
  <si>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</si>
  <si>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</si>
  <si>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</si>
  <si>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</si>
  <si>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</si>
  <si>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</si>
  <si>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</si>
  <si>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</si>
  <si>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</si>
  <si>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</si>
  <si>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</si>
  <si>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</si>
  <si>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</si>
  <si>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</si>
  <si>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</si>
  <si>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</si>
  <si>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</si>
  <si>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</si>
  <si>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</si>
  <si>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</si>
  <si>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</si>
  <si>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</si>
  <si>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</si>
  <si>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</si>
  <si>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</si>
  <si>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</si>
  <si>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</si>
  <si>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</si>
  <si>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</si>
  <si>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</si>
  <si>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</si>
  <si>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</si>
  <si>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</si>
  <si>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</si>
  <si>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</si>
  <si>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</si>
  <si>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</si>
  <si>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</si>
  <si>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</si>
  <si>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</si>
  <si>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</si>
  <si>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</si>
  <si>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</si>
  <si>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</si>
  <si>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</si>
  <si>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</si>
  <si>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</si>
  <si>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</si>
  <si>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</si>
  <si>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</si>
  <si>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</si>
  <si>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</si>
  <si>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</si>
  <si>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</si>
  <si>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</si>
  <si>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</si>
  <si>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</si>
  <si>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</si>
  <si>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</si>
  <si>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</si>
  <si>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</si>
  <si>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</si>
  <si>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</si>
  <si>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</si>
  <si>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</si>
  <si>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</si>
  <si>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</si>
  <si>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</si>
  <si>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</si>
  <si>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</si>
  <si>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</si>
  <si>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</si>
  <si>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</si>
  <si>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</si>
  <si>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</si>
  <si>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</si>
  <si>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</si>
  <si>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</si>
  <si>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</si>
  <si>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</si>
  <si>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</si>
  <si>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</si>
  <si>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</si>
  <si>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</si>
  <si>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</si>
  <si>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</si>
  <si>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</si>
  <si>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</si>
  <si>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</si>
  <si>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</si>
  <si>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</si>
  <si>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</si>
  <si>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</si>
  <si>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</si>
  <si>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</si>
  <si>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</si>
  <si>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</si>
  <si>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</si>
  <si>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</si>
  <si>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</si>
  <si>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</si>
  <si>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</si>
  <si>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</si>
  <si>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</si>
  <si>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</si>
  <si>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</si>
  <si>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</si>
  <si>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</si>
  <si>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</si>
  <si>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</si>
  <si>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</si>
  <si>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</si>
  <si>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</si>
  <si>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</si>
  <si>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</si>
  <si>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</si>
  <si>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</si>
  <si>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</si>
  <si>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</si>
  <si>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</si>
  <si>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</si>
  <si>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</si>
  <si>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</si>
  <si>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</si>
  <si>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</si>
  <si>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</si>
  <si>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</si>
  <si>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</si>
  <si>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</si>
  <si>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</si>
  <si>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</si>
  <si>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</si>
  <si>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</si>
  <si>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</si>
  <si>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</si>
  <si>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</si>
  <si>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</si>
  <si>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</si>
  <si>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</si>
  <si>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</si>
  <si>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</si>
  <si>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</si>
  <si>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</si>
  <si>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</si>
  <si>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</si>
  <si>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</si>
  <si>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</si>
  <si>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</si>
  <si>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</si>
  <si>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</si>
  <si>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</si>
  <si>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</si>
  <si>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</si>
  <si>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</si>
  <si>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</si>
  <si>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</si>
  <si>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</si>
  <si>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</si>
  <si>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</si>
  <si>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</si>
  <si>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</si>
  <si>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</si>
  <si>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</si>
  <si>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</si>
  <si>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</si>
  <si>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</si>
  <si>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</si>
  <si>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</si>
  <si>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</si>
  <si>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</si>
  <si>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</si>
  <si>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</si>
  <si>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</si>
  <si>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</si>
  <si>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</si>
  <si>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</si>
  <si>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</si>
  <si>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</si>
  <si>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</si>
  <si>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</si>
  <si>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</si>
  <si>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</si>
  <si>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</si>
  <si>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</si>
  <si>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</si>
  <si>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</si>
  <si>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</si>
  <si>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</si>
  <si>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</si>
  <si>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</si>
  <si>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</si>
  <si>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</si>
  <si>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</si>
  <si>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</si>
  <si>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</si>
  <si>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</si>
  <si>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</si>
  <si>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</si>
  <si>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</si>
  <si>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</si>
  <si>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</si>
  <si>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</si>
  <si>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</si>
  <si>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</si>
  <si>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</si>
  <si>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</si>
  <si>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</si>
  <si>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</si>
  <si>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</si>
  <si>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</si>
  <si>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</si>
  <si>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</si>
  <si>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</si>
  <si>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</si>
  <si>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</si>
  <si>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</si>
  <si>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</si>
  <si>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</si>
  <si>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</si>
  <si>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</si>
  <si>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</si>
  <si>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</si>
  <si>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</si>
  <si>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</si>
  <si>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</si>
  <si>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</si>
  <si>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</si>
  <si>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</si>
  <si>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</si>
  <si>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</si>
  <si>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</si>
  <si>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</si>
  <si>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</si>
  <si>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</si>
  <si>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</si>
  <si>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</si>
  <si>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</si>
  <si>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</si>
  <si>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</si>
  <si>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</si>
  <si>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</si>
  <si>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</si>
  <si>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</si>
  <si>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</si>
  <si>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</si>
  <si>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</si>
  <si>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</si>
  <si>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</si>
  <si>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</si>
  <si>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</si>
  <si>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</si>
  <si>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</si>
  <si>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</si>
  <si>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</si>
  <si>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</si>
  <si>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</si>
  <si>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</si>
  <si>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</si>
  <si>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</si>
  <si>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</si>
  <si>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</si>
  <si>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</si>
  <si>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</si>
  <si>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</si>
  <si>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</si>
  <si>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</si>
  <si>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</si>
  <si>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</si>
  <si>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</si>
  <si>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</si>
  <si>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</si>
  <si>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</si>
  <si>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</si>
  <si>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</si>
  <si>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</si>
  <si>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</si>
  <si>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</si>
  <si>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</si>
  <si>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</si>
  <si>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</si>
  <si>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</si>
  <si>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</si>
  <si>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</si>
  <si>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</si>
  <si>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</si>
  <si>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</si>
  <si>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</si>
  <si>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</si>
  <si>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</si>
  <si>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</si>
  <si>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</si>
  <si>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</si>
  <si>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</si>
  <si>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</si>
  <si>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</si>
  <si>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</si>
  <si>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</si>
  <si>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</si>
  <si>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</si>
  <si>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</si>
  <si>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</si>
  <si>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</si>
  <si>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</si>
  <si>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</si>
  <si>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</si>
  <si>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</si>
  <si>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</si>
  <si>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</si>
  <si>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</si>
  <si>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</si>
  <si>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</si>
  <si>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</si>
  <si>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</si>
  <si>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</si>
  <si>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</si>
  <si>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</si>
  <si>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</si>
  <si>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</si>
  <si>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</si>
  <si>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</si>
  <si>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</si>
  <si>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</si>
  <si>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</si>
  <si>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</si>
  <si>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</si>
  <si>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</si>
  <si>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</si>
  <si>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</si>
  <si>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</si>
  <si>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</si>
  <si>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</si>
  <si>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</si>
  <si>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</si>
  <si>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</si>
  <si>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</si>
  <si>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</si>
  <si>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</si>
  <si>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</si>
  <si>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</si>
  <si>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</si>
  <si>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</si>
  <si>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</si>
  <si>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</si>
  <si>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</si>
  <si>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</si>
  <si>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</si>
  <si>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</si>
  <si>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</si>
  <si>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</si>
  <si>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</si>
  <si>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</si>
  <si>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</si>
  <si>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</si>
  <si>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</si>
  <si>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</si>
  <si>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</si>
  <si>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</si>
  <si>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</si>
  <si>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</si>
  <si>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</si>
  <si>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</si>
  <si>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</si>
  <si>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</si>
  <si>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</si>
  <si>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</si>
  <si>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</si>
  <si>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</si>
  <si>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</si>
  <si>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</si>
  <si>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</si>
  <si>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</si>
  <si>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</si>
  <si>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</si>
  <si>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</si>
  <si>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</si>
  <si>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</si>
  <si>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</si>
  <si>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</si>
  <si>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</si>
  <si>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</si>
  <si>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</si>
  <si>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</si>
  <si>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</si>
  <si>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</si>
  <si>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</si>
  <si>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</si>
  <si>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</si>
  <si>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</si>
  <si>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</si>
  <si>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</si>
  <si>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</si>
  <si>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</si>
  <si>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</si>
  <si>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</si>
  <si>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</si>
  <si>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</si>
  <si>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</si>
  <si>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</si>
  <si>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</si>
  <si>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</si>
  <si>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</si>
  <si>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</si>
  <si>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</si>
  <si>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</si>
  <si>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</si>
  <si>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</si>
  <si>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</si>
  <si>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</si>
  <si>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</si>
  <si>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</si>
  <si>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</si>
  <si>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</si>
  <si>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</si>
  <si>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</si>
  <si>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</si>
  <si>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</si>
  <si>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</si>
  <si>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</si>
  <si>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</si>
  <si>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</si>
  <si>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</si>
  <si>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</si>
  <si>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</si>
  <si>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</si>
  <si>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</si>
  <si>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</si>
  <si>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</si>
  <si>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</si>
  <si>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</si>
  <si>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</si>
  <si>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</si>
  <si>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</si>
  <si>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</si>
  <si>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</si>
  <si>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</si>
  <si>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</si>
  <si>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</si>
  <si>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</si>
  <si>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</si>
  <si>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</si>
  <si>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</si>
  <si>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</si>
  <si>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</si>
  <si>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</si>
  <si>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</si>
  <si>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</si>
  <si>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</si>
  <si>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</si>
  <si>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</si>
  <si>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</si>
  <si>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</si>
  <si>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</si>
  <si>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</si>
  <si>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</si>
  <si>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</si>
  <si>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</si>
  <si>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</si>
  <si>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</si>
  <si>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</si>
  <si>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</si>
  <si>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</si>
  <si>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</si>
  <si>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</si>
  <si>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</si>
  <si>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</si>
  <si>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</si>
  <si>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</si>
  <si>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</si>
  <si>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</si>
  <si>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</si>
  <si>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</si>
  <si>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</si>
  <si>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</si>
  <si>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</si>
  <si>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</si>
  <si>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</si>
  <si>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</si>
  <si>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</si>
  <si>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</si>
  <si>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</si>
  <si>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</si>
  <si>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</si>
  <si>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</si>
  <si>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</si>
  <si>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</si>
  <si>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</si>
  <si>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</si>
  <si>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</si>
  <si>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</si>
  <si>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</si>
  <si>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</si>
  <si>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</si>
  <si>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</si>
  <si>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</si>
  <si>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</si>
  <si>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</si>
  <si>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</si>
  <si>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</si>
  <si>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</si>
  <si>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</si>
  <si>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</si>
  <si>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</si>
  <si>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</si>
  <si>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</si>
  <si>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</si>
  <si>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</si>
  <si>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</si>
  <si>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</si>
  <si>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</si>
  <si>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</si>
  <si>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</si>
  <si>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</si>
  <si>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</si>
  <si>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</si>
  <si>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</si>
  <si>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</si>
  <si>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</si>
  <si>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</si>
  <si>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</si>
  <si>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</si>
  <si>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</si>
  <si>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</si>
  <si>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</si>
  <si>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</si>
  <si>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</si>
  <si>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</si>
  <si>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</si>
  <si>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</si>
  <si>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</si>
  <si>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</si>
  <si>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</si>
  <si>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</si>
  <si>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</si>
  <si>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</si>
  <si>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</si>
  <si>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</si>
  <si>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</si>
  <si>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</si>
  <si>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</si>
  <si>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</si>
  <si>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</si>
  <si>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</si>
  <si>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</si>
  <si>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</si>
  <si>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</si>
  <si>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</si>
  <si>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</si>
  <si>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</si>
  <si>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</si>
  <si>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</si>
  <si>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</si>
  <si>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</si>
  <si>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</si>
  <si>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</si>
  <si>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</si>
  <si>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</si>
  <si>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</si>
  <si>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</si>
  <si>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</si>
  <si>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</si>
  <si>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</si>
  <si>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</si>
  <si>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</si>
  <si>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</si>
  <si>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</si>
  <si>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</si>
  <si>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</si>
  <si>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</si>
  <si>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</si>
  <si>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</si>
  <si>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</si>
  <si>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</si>
  <si>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</si>
  <si>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</si>
  <si>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</si>
  <si>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</si>
  <si>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</si>
  <si>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</si>
  <si>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</si>
  <si>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</si>
  <si>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</si>
  <si>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</si>
  <si>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</si>
  <si>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</si>
  <si>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</si>
  <si>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</si>
  <si>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</si>
  <si>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</si>
  <si>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</si>
  <si>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</si>
  <si>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</si>
  <si>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</si>
  <si>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</si>
  <si>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</si>
  <si>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</si>
  <si>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</si>
  <si>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</si>
  <si>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</si>
  <si>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</si>
  <si>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</si>
  <si>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</si>
  <si>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</si>
  <si>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</si>
  <si>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</si>
  <si>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</si>
  <si>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</si>
  <si>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</si>
  <si>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</si>
  <si>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</si>
  <si>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</si>
  <si>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</si>
  <si>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</si>
  <si>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</si>
  <si>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</si>
  <si>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</si>
  <si>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</si>
  <si>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</si>
  <si>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</si>
  <si>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</si>
  <si>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</si>
  <si>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</si>
  <si>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</si>
  <si>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</si>
  <si>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</si>
  <si>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</si>
  <si>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</si>
  <si>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</si>
  <si>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</si>
  <si>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</si>
  <si>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</si>
  <si>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</si>
  <si>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</si>
  <si>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</si>
  <si>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</si>
  <si>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</si>
  <si>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</si>
  <si>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</si>
  <si>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</si>
  <si>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</si>
  <si>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</si>
  <si>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</si>
  <si>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</si>
  <si>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</si>
  <si>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</si>
  <si>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</si>
  <si>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</si>
  <si>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</si>
  <si>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</si>
  <si>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</si>
  <si>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</si>
  <si>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</si>
  <si>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</si>
  <si>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</si>
  <si>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</si>
  <si>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</si>
  <si>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</si>
  <si>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</si>
  <si>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</si>
  <si>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</si>
  <si>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</si>
  <si>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</si>
  <si>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</si>
  <si>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</si>
  <si>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</si>
  <si>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</si>
  <si>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</si>
  <si>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</si>
  <si>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</si>
  <si>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</si>
  <si>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</si>
  <si>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</si>
  <si>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</si>
  <si>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</si>
  <si>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</si>
  <si>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</si>
  <si>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</si>
  <si>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</si>
  <si>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</si>
  <si>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</si>
  <si>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</si>
  <si>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</si>
  <si>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</si>
  <si>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</si>
  <si>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</si>
  <si>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</si>
  <si>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</si>
  <si>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</si>
  <si>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</si>
  <si>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</si>
  <si>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</si>
  <si>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</si>
  <si>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</si>
  <si>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</si>
  <si>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</si>
  <si>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</si>
  <si>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</si>
  <si>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</si>
  <si>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</si>
  <si>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</si>
  <si>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</si>
  <si>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</si>
  <si>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</si>
  <si>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</si>
  <si>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</si>
  <si>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</si>
  <si>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</si>
  <si>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</si>
  <si>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</si>
  <si>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</si>
  <si>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</si>
  <si>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</si>
  <si>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</si>
  <si>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</si>
  <si>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</si>
  <si>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</si>
  <si>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</si>
  <si>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</si>
  <si>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</si>
  <si>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</si>
  <si>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</si>
  <si>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</si>
  <si>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</si>
  <si>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</si>
  <si>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</si>
  <si>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</si>
  <si>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</si>
  <si>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</si>
  <si>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</si>
  <si>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</si>
  <si>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</si>
  <si>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</si>
  <si>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</si>
  <si>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</si>
  <si>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</si>
  <si>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</si>
  <si>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</si>
  <si>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</si>
  <si>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</si>
  <si>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</si>
  <si>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</si>
  <si>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</si>
  <si>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</si>
  <si>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</si>
  <si>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</si>
  <si>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</si>
  <si>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</si>
  <si>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</si>
  <si>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</si>
  <si>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</si>
  <si>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</si>
  <si>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</si>
  <si>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</si>
  <si>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</si>
  <si>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</si>
  <si>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</si>
  <si>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</si>
  <si>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</si>
  <si>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</si>
  <si>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</si>
  <si>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</si>
  <si>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</si>
  <si>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</si>
  <si>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</si>
  <si>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</si>
  <si>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</si>
  <si>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</si>
  <si>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</si>
  <si>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</si>
  <si>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</si>
  <si>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</si>
  <si>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</si>
  <si>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</si>
  <si>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</si>
  <si>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</si>
  <si>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</si>
  <si>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</si>
  <si>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</si>
  <si>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</si>
  <si>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</si>
  <si>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</si>
  <si>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</si>
  <si>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</si>
  <si>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</si>
  <si>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</si>
  <si>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</si>
  <si>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</si>
  <si>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</si>
  <si>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</si>
  <si>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</si>
  <si>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</si>
  <si>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</si>
  <si>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</si>
  <si>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</si>
  <si>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</si>
  <si>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</si>
  <si>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</si>
  <si>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</si>
  <si>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</si>
  <si>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</si>
  <si>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</si>
  <si>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</si>
  <si>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</si>
  <si>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</si>
  <si>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</si>
  <si>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</si>
  <si>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</si>
  <si>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</si>
  <si>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</si>
  <si>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</si>
  <si>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</si>
  <si>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</si>
  <si>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</si>
  <si>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</si>
  <si>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</si>
  <si>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</si>
  <si>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</si>
  <si>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</si>
  <si>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</si>
  <si>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</si>
  <si>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</si>
  <si>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</si>
  <si>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</si>
  <si>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</si>
  <si>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</si>
  <si>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</si>
  <si>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</si>
  <si>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</si>
  <si>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</si>
  <si>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</si>
  <si>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</si>
  <si>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</si>
  <si>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</si>
  <si>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</si>
  <si>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</si>
  <si>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</si>
  <si>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</si>
  <si>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</si>
  <si>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</si>
  <si>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</si>
  <si>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</si>
  <si>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</si>
  <si>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</si>
  <si>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</si>
  <si>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</si>
  <si>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</si>
  <si>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</si>
  <si>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</si>
  <si>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</si>
  <si>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</si>
  <si>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</si>
  <si>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</si>
  <si>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</si>
  <si>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</si>
  <si>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</si>
  <si>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</si>
  <si>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</si>
  <si>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</si>
  <si>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</si>
  <si>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</si>
  <si>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</si>
  <si>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</si>
  <si>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</si>
  <si>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</si>
  <si>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</si>
  <si>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</si>
  <si>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</si>
  <si>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</si>
  <si>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</si>
  <si>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</si>
  <si>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</si>
  <si>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</si>
  <si>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</si>
  <si>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</si>
  <si>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</si>
  <si>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</si>
  <si>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</si>
  <si>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</si>
  <si>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</si>
  <si>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</si>
  <si>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</si>
  <si>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</si>
  <si>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</si>
  <si>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</si>
  <si>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</si>
  <si>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</si>
  <si>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</si>
  <si>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</si>
  <si>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</si>
  <si>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</si>
  <si>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</si>
  <si>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</si>
  <si>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</si>
  <si>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</si>
  <si>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</si>
  <si>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</si>
  <si>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</si>
  <si>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</si>
  <si>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</si>
  <si>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</si>
  <si>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</si>
  <si>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</si>
  <si>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</si>
  <si>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</si>
  <si>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</si>
  <si>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</si>
  <si>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</si>
  <si>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</si>
  <si>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</si>
  <si>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</si>
  <si>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</si>
  <si>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</si>
  <si>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</si>
  <si>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</si>
  <si>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</si>
  <si>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</si>
  <si>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</si>
  <si>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</si>
  <si>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</si>
  <si>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</si>
  <si>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</si>
  <si>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</si>
  <si>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</si>
  <si>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</si>
  <si>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</si>
  <si>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</si>
  <si>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</si>
  <si>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</si>
  <si>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</si>
  <si>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</si>
  <si>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</si>
  <si>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</si>
  <si>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</si>
  <si>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</si>
  <si>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</si>
  <si>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</si>
  <si>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</si>
  <si>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</si>
  <si>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</si>
  <si>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</si>
  <si>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</si>
  <si>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</si>
  <si>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</si>
  <si>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</si>
  <si>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</si>
  <si>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</si>
  <si>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</si>
  <si>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</si>
  <si>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</si>
  <si>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</si>
  <si>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</si>
  <si>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</si>
  <si>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</si>
  <si>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</si>
  <si>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</si>
  <si>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</si>
  <si>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</si>
  <si>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</si>
  <si>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</si>
  <si>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</si>
  <si>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</si>
  <si>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</si>
  <si>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</si>
  <si>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</si>
  <si>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</si>
  <si>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</si>
  <si>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</si>
  <si>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</si>
  <si>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</si>
  <si>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</si>
  <si>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</si>
  <si>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</si>
  <si>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</si>
  <si>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</si>
  <si>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</si>
  <si>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</si>
  <si>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</si>
  <si>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</si>
  <si>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</si>
  <si>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</si>
  <si>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</si>
  <si>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</si>
  <si>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</si>
  <si>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</si>
  <si>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</si>
  <si>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</si>
  <si>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</si>
  <si>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</si>
  <si>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</si>
  <si>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</si>
  <si>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</si>
  <si>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</si>
  <si>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</si>
  <si>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</si>
  <si>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</si>
  <si>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</si>
  <si>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</si>
  <si>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</si>
  <si>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</si>
  <si>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</si>
  <si>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</si>
  <si>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</si>
  <si>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</si>
  <si>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</si>
  <si>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</si>
  <si>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</si>
  <si>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</si>
  <si>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</si>
  <si>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</si>
  <si>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</si>
  <si>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</si>
  <si>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</si>
  <si>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</si>
  <si>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</si>
  <si>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</si>
  <si>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</si>
  <si>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</si>
  <si>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</si>
  <si>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</si>
  <si>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</si>
  <si>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</si>
  <si>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</si>
  <si>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</si>
  <si>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</si>
  <si>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</si>
  <si>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</si>
  <si>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</si>
  <si>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</si>
  <si>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</si>
  <si>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</si>
  <si>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</si>
  <si>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</si>
  <si>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</si>
  <si>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</si>
  <si>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</si>
  <si>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</si>
  <si>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</si>
  <si>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</si>
  <si>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</si>
  <si>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</si>
  <si>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</si>
  <si>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</si>
  <si>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</si>
  <si>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</si>
  <si>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</si>
  <si>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</si>
  <si>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</si>
  <si>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</si>
  <si>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</si>
  <si>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</si>
  <si>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</si>
  <si>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</si>
  <si>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</si>
  <si>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</si>
  <si>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</si>
  <si>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</si>
  <si>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</si>
  <si>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</si>
  <si>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</si>
  <si>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</si>
  <si>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</si>
  <si>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</si>
  <si>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</si>
  <si>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</si>
  <si>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</si>
  <si>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</si>
  <si>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</si>
  <si>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</si>
  <si>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</si>
  <si>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</si>
  <si>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</si>
  <si>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</si>
  <si>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</si>
  <si>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</si>
  <si>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</si>
  <si>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</si>
  <si>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</si>
  <si>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</si>
  <si>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</si>
  <si>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</si>
  <si>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</si>
  <si>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</si>
  <si>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</si>
  <si>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</si>
  <si>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</si>
  <si>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</si>
  <si>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</si>
  <si>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</si>
  <si>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</si>
  <si>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</si>
  <si>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</si>
  <si>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</si>
  <si>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</si>
  <si>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</si>
  <si>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</si>
  <si>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</si>
  <si>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</si>
  <si>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</si>
  <si>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</si>
  <si>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</si>
  <si>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</si>
  <si>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</si>
  <si>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</si>
  <si>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</si>
  <si>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</si>
  <si>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</si>
  <si>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</si>
  <si>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</si>
  <si>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</si>
  <si>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</si>
  <si>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</si>
  <si>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</si>
  <si>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</si>
  <si>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</si>
  <si>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</si>
  <si>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</si>
  <si>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</si>
  <si>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</si>
  <si>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</si>
  <si>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</si>
  <si>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</si>
  <si>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</si>
  <si>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</si>
  <si>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</si>
  <si>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</si>
  <si>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</si>
  <si>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</si>
  <si>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</si>
  <si>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</si>
  <si>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</si>
  <si>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</si>
  <si>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</si>
  <si>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</si>
  <si>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</si>
  <si>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</si>
  <si>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</si>
  <si>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</si>
  <si>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</si>
  <si>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</si>
  <si>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</si>
  <si>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</si>
  <si>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</si>
  <si>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</si>
  <si>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</si>
  <si>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</si>
  <si>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</si>
  <si>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</si>
  <si>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</si>
  <si>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</si>
  <si>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</si>
  <si>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</si>
  <si>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</si>
  <si>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</si>
  <si>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</si>
  <si>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</si>
  <si>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</si>
  <si>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</si>
  <si>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</si>
  <si>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</si>
  <si>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</si>
  <si>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</si>
  <si>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</si>
  <si>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</si>
  <si>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</si>
  <si>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</si>
  <si>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</si>
  <si>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</si>
  <si>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</si>
  <si>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</si>
  <si>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</si>
  <si>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</si>
  <si>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</si>
  <si>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</si>
  <si>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</si>
  <si>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</si>
  <si>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</si>
  <si>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</si>
  <si>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</si>
  <si>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</si>
  <si>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</si>
  <si>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</si>
  <si>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</si>
  <si>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</si>
  <si>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</si>
  <si>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</si>
  <si>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</si>
  <si>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</si>
  <si>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</si>
  <si>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</si>
  <si>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</si>
  <si>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</si>
  <si>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</si>
  <si>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</si>
  <si>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</si>
  <si>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</si>
  <si>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</si>
  <si>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</si>
  <si>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</si>
  <si>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</si>
  <si>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</si>
  <si>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</si>
  <si>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</si>
  <si>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</si>
  <si>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</si>
  <si>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</si>
  <si>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</si>
  <si>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</si>
  <si>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</si>
  <si>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</si>
  <si>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</si>
  <si>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</si>
  <si>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</si>
  <si>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</si>
  <si>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</si>
  <si>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</si>
  <si>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</si>
  <si>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</si>
  <si>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</si>
  <si>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</si>
  <si>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</si>
  <si>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</si>
  <si>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</si>
  <si>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</si>
  <si>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</si>
  <si>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</si>
  <si>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</si>
  <si>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</si>
  <si>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</si>
  <si>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</si>
  <si>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</si>
  <si>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</si>
  <si>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</si>
  <si>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</si>
  <si>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</si>
  <si>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</si>
  <si>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</si>
  <si>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</si>
  <si>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</si>
  <si>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</si>
  <si>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</si>
  <si>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</si>
  <si>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</si>
  <si>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</si>
  <si>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</si>
  <si>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</si>
  <si>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</si>
  <si>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</si>
  <si>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</si>
  <si>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</si>
  <si>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</si>
  <si>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</si>
  <si>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</si>
  <si>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</si>
  <si>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</si>
  <si>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</si>
  <si>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</si>
  <si>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</si>
  <si>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</si>
  <si>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</si>
  <si>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</si>
  <si>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</si>
  <si>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</si>
  <si>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</si>
  <si>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</si>
  <si>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</si>
  <si>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</si>
  <si>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</si>
  <si>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</si>
  <si>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</si>
  <si>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</si>
  <si>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</si>
  <si>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</si>
  <si>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</si>
  <si>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</si>
  <si>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</si>
  <si>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</si>
  <si>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</si>
  <si>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</si>
  <si>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</si>
  <si>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</si>
  <si>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</si>
  <si>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</si>
  <si>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</si>
  <si>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</si>
  <si>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</si>
  <si>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</si>
  <si>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</si>
  <si>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</si>
  <si>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</si>
  <si>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</si>
  <si>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</si>
  <si>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</si>
  <si>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</si>
  <si>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</si>
  <si>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</si>
  <si>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</si>
  <si>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</si>
  <si>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</si>
  <si>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</si>
  <si>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</si>
  <si>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</si>
  <si>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</si>
  <si>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</si>
  <si>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</si>
  <si>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</si>
  <si>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</si>
  <si>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</si>
  <si>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</si>
  <si>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</si>
  <si>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</si>
  <si>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</si>
  <si>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</si>
  <si>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</si>
  <si>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</si>
  <si>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</si>
  <si>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</si>
  <si>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</si>
  <si>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</si>
  <si>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</si>
  <si>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</si>
  <si>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</si>
  <si>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</si>
  <si>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</si>
  <si>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</si>
  <si>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</si>
  <si>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</si>
  <si>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</si>
  <si>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</si>
  <si>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</si>
  <si>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</si>
  <si>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</si>
  <si>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</si>
  <si>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</si>
  <si>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</si>
  <si>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</si>
  <si>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</si>
  <si>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</si>
  <si>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</si>
  <si>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</si>
  <si>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</si>
  <si>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</si>
  <si>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</si>
  <si>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</si>
  <si>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</si>
  <si>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</si>
  <si>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</si>
  <si>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</si>
  <si>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</si>
  <si>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</si>
  <si>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</si>
  <si>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</si>
  <si>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</si>
  <si>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</si>
  <si>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</si>
  <si>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</si>
  <si>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</si>
  <si>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</si>
  <si>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</si>
  <si>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</si>
  <si>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</si>
  <si>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</si>
  <si>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</si>
  <si>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</si>
  <si>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</si>
  <si>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</si>
  <si>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</si>
  <si>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</si>
  <si>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</si>
  <si>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</si>
  <si>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</si>
  <si>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</si>
  <si>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</si>
  <si>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</si>
  <si>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</si>
  <si>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</si>
  <si>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</si>
  <si>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</si>
  <si>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</si>
  <si>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</si>
  <si>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</si>
  <si>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</si>
  <si>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</si>
  <si>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</si>
  <si>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</si>
  <si>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</si>
  <si>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</si>
  <si>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</si>
  <si>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</si>
  <si>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</si>
  <si>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</si>
  <si>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</si>
  <si>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</si>
  <si>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</si>
  <si>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</si>
  <si>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</si>
  <si>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</si>
  <si>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</si>
  <si>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</si>
  <si>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</si>
  <si>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</si>
  <si>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</si>
  <si>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</si>
  <si>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</si>
  <si>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</si>
  <si>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</si>
  <si>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</si>
  <si>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</si>
  <si>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</si>
  <si>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</si>
  <si>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</si>
  <si>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</si>
  <si>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</si>
  <si>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</si>
  <si>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</si>
  <si>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</si>
  <si>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</si>
  <si>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</si>
  <si>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</si>
  <si>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</si>
  <si>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</si>
  <si>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</si>
  <si>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</si>
  <si>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</si>
  <si>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</si>
  <si>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</si>
  <si>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</si>
  <si>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</si>
  <si>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</si>
  <si>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</si>
  <si>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</si>
  <si>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</si>
  <si>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</si>
  <si>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</si>
  <si>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</si>
  <si>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</si>
  <si>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</si>
  <si>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</si>
  <si>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</si>
  <si>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</si>
  <si>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</si>
  <si>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</si>
  <si>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</si>
  <si>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</si>
  <si>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</si>
  <si>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</si>
  <si>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</si>
  <si>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</si>
  <si>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</si>
  <si>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</si>
  <si>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</si>
  <si>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</si>
  <si>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</si>
  <si>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</si>
  <si>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</si>
  <si>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</si>
  <si>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</si>
  <si>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</si>
  <si>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</si>
  <si>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</si>
  <si>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</si>
  <si>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</si>
  <si>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</si>
  <si>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</si>
  <si>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</si>
  <si>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</si>
  <si>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</si>
  <si>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</si>
  <si>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</si>
  <si>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</si>
  <si>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</si>
  <si>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</si>
  <si>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</si>
  <si>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</si>
  <si>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</si>
  <si>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</si>
  <si>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</si>
  <si>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</si>
  <si>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</si>
  <si>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</si>
  <si>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</si>
  <si>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</si>
  <si>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</si>
  <si>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</si>
  <si>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</si>
  <si>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</si>
  <si>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</si>
  <si>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</si>
  <si>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</si>
  <si>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</si>
  <si>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</si>
  <si>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</si>
  <si>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</si>
  <si>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</si>
  <si>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</si>
  <si>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</si>
  <si>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</si>
  <si>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</si>
  <si>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</si>
  <si>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</si>
  <si>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</si>
  <si>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</si>
  <si>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</si>
  <si>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</si>
  <si>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</si>
  <si>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</si>
  <si>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</si>
  <si>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</si>
  <si>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</si>
  <si>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</si>
  <si>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</si>
  <si>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</si>
  <si>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</si>
  <si>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</si>
  <si>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</si>
  <si>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</si>
  <si>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</si>
  <si>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</si>
  <si>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</si>
  <si>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</si>
  <si>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</si>
  <si>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</si>
  <si>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</si>
  <si>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</si>
  <si>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</si>
  <si>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</si>
  <si>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</si>
  <si>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</si>
  <si>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</si>
  <si>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</si>
  <si>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</si>
  <si>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</si>
  <si>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</si>
  <si>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</si>
  <si>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</si>
  <si>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</si>
  <si>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</si>
  <si>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</si>
  <si>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</si>
  <si>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</si>
  <si>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</si>
  <si>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</si>
  <si>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</si>
  <si>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</si>
  <si>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</si>
  <si>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</si>
  <si>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</si>
  <si>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</si>
  <si>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</si>
  <si>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</si>
  <si>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</si>
  <si>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</si>
  <si>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</si>
  <si>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</si>
  <si>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</si>
  <si>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</si>
  <si>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</si>
  <si>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</si>
  <si>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</si>
  <si>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</si>
  <si>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</si>
  <si>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</si>
  <si>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</si>
  <si>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</si>
  <si>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</si>
  <si>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</si>
  <si>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</si>
  <si>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</si>
  <si>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</si>
  <si>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</si>
  <si>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</si>
  <si>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</si>
  <si>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</si>
  <si>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</si>
  <si>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</si>
  <si>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</si>
  <si>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</si>
  <si>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</si>
  <si>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</si>
  <si>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</si>
  <si>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</si>
  <si>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</si>
  <si>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</si>
  <si>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</si>
  <si>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</si>
  <si>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</si>
  <si>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</si>
  <si>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</si>
  <si>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</si>
  <si>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</si>
  <si>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</si>
  <si>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</si>
  <si>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</si>
  <si>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</si>
  <si>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</si>
  <si>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</si>
  <si>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</si>
  <si>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</si>
  <si>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</si>
  <si>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</si>
  <si>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</si>
  <si>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</si>
  <si>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</si>
  <si>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</si>
  <si>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</si>
  <si>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</si>
  <si>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</si>
  <si>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</si>
  <si>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</si>
  <si>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</si>
  <si>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</si>
  <si>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</si>
  <si>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</si>
  <si>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</si>
  <si>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</si>
  <si>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</si>
  <si>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</si>
  <si>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</si>
  <si>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</si>
  <si>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</si>
  <si>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</si>
  <si>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</si>
  <si>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</si>
  <si>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</si>
  <si>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</si>
  <si>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</si>
  <si>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</si>
  <si>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</si>
  <si>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</si>
  <si>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</si>
  <si>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</si>
  <si>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</si>
  <si>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</si>
  <si>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</si>
  <si>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</si>
  <si>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</si>
  <si>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</si>
  <si>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</si>
  <si>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</si>
  <si>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</si>
  <si>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</si>
  <si>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</si>
  <si>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</si>
  <si>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</si>
  <si>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</si>
  <si>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</si>
  <si>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</si>
  <si>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</si>
  <si>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</si>
  <si>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</si>
  <si>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</si>
  <si>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</si>
  <si>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</si>
  <si>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</si>
  <si>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</si>
  <si>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</si>
  <si>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</si>
  <si>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</si>
  <si>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</si>
  <si>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</si>
  <si>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</si>
  <si>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</si>
  <si>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</si>
  <si>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</si>
  <si>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</si>
  <si>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</si>
  <si>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</si>
  <si>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</si>
  <si>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</si>
  <si>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</si>
  <si>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</si>
  <si>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</si>
  <si>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</si>
  <si>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</si>
  <si>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</si>
  <si>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</si>
  <si>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</si>
  <si>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</si>
  <si>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</si>
  <si>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</si>
  <si>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</si>
  <si>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</si>
  <si>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</si>
  <si>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</si>
  <si>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</si>
  <si>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</si>
  <si>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</si>
  <si>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</si>
  <si>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</si>
  <si>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</si>
  <si>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</si>
  <si>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</si>
  <si>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</si>
  <si>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</si>
  <si>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</si>
  <si>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</si>
  <si>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</si>
  <si>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</si>
  <si>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</si>
  <si>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</si>
  <si>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</si>
  <si>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</si>
  <si>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</si>
  <si>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</si>
  <si>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</si>
  <si>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</si>
  <si>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</si>
  <si>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</si>
  <si>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</si>
  <si>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</si>
  <si>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</si>
  <si>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</si>
  <si>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</si>
  <si>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</si>
  <si>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</si>
  <si>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</si>
  <si>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</si>
  <si>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</si>
  <si>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</si>
  <si>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</si>
  <si>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</si>
  <si>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</si>
  <si>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</si>
  <si>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</si>
  <si>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</si>
  <si>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</si>
  <si>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</si>
  <si>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</si>
  <si>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</si>
  <si>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</si>
  <si>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</si>
  <si>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</si>
  <si>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</si>
  <si>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</si>
  <si>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</si>
  <si>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</si>
  <si>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</si>
  <si>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</si>
  <si>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</si>
  <si>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</si>
  <si>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</si>
  <si>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</si>
  <si>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</si>
  <si>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</si>
  <si>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</si>
  <si>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</si>
  <si>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</si>
  <si>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</si>
  <si>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</si>
  <si>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</si>
  <si>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</si>
  <si>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</si>
  <si>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</si>
  <si>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</si>
  <si>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</si>
  <si>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</si>
  <si>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</si>
  <si>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</si>
  <si>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</si>
  <si>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</si>
  <si>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</si>
  <si>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</si>
  <si>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</si>
  <si>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</si>
  <si>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</si>
  <si>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</si>
  <si>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</si>
  <si>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</si>
  <si>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</si>
  <si>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</si>
  <si>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</si>
  <si>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</si>
  <si>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</si>
  <si>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</si>
  <si>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</si>
  <si>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</si>
  <si>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</si>
  <si>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</si>
  <si>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</si>
  <si>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</si>
  <si>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</si>
  <si>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</si>
  <si>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</si>
  <si>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</si>
  <si>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</si>
  <si>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</si>
  <si>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</si>
  <si>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</si>
  <si>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</si>
  <si>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</si>
  <si>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</si>
  <si>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</si>
  <si>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</si>
  <si>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</si>
  <si>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</si>
  <si>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</si>
  <si>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</si>
  <si>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</si>
  <si>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</si>
  <si>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</si>
  <si>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</si>
  <si>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</si>
  <si>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</si>
  <si>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</si>
  <si>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</si>
  <si>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</si>
  <si>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</si>
  <si>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</si>
  <si>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</si>
  <si>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</si>
  <si>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</si>
  <si>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</si>
  <si>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</si>
  <si>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</si>
  <si>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</si>
  <si>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</si>
  <si>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</si>
  <si>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</si>
  <si>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</si>
  <si>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</si>
  <si>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</si>
  <si>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</si>
  <si>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</si>
  <si>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</si>
  <si>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</si>
  <si>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</si>
  <si>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</si>
  <si>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</si>
  <si>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</si>
  <si>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</si>
  <si>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</si>
  <si>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</si>
  <si>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</si>
  <si>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</si>
  <si>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</si>
  <si>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</si>
  <si>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</si>
  <si>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</si>
  <si>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</si>
  <si>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</si>
  <si>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</si>
  <si>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</si>
  <si>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</si>
  <si>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</si>
  <si>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</si>
  <si>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</si>
  <si>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</si>
  <si>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</si>
  <si>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</si>
  <si>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</si>
  <si>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</si>
  <si>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</si>
  <si>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</si>
  <si>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</si>
  <si>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</si>
  <si>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</si>
  <si>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</si>
  <si>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</si>
  <si>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</si>
  <si>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</si>
  <si>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</si>
  <si>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</si>
  <si>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</si>
  <si>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</si>
  <si>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</si>
  <si>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</si>
  <si>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</si>
  <si>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</si>
  <si>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</si>
  <si>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</si>
  <si>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</si>
  <si>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</si>
  <si>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</si>
  <si>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</si>
  <si>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</si>
  <si>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</si>
  <si>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</si>
  <si>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</si>
  <si>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</si>
  <si>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</si>
  <si>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</si>
  <si>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</si>
  <si>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</si>
  <si>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</si>
  <si>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</si>
  <si>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</si>
  <si>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</si>
  <si>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</si>
  <si>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</si>
  <si>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</si>
  <si>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</si>
  <si>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</si>
  <si>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</si>
  <si>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</si>
  <si>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</si>
  <si>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</si>
  <si>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</si>
  <si>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</si>
  <si>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</si>
  <si>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</si>
  <si>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</si>
  <si>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</si>
  <si>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</si>
  <si>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</si>
  <si>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</si>
  <si>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</si>
  <si>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</si>
  <si>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</si>
  <si>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</si>
  <si>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</si>
  <si>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</si>
  <si>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</si>
  <si>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</si>
  <si>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</si>
  <si>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</si>
  <si>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</si>
  <si>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</si>
  <si>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</si>
  <si>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</si>
  <si>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</si>
  <si>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</si>
  <si>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</si>
  <si>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</si>
  <si>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</si>
  <si>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</si>
  <si>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</si>
  <si>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</si>
  <si>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</si>
  <si>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</si>
  <si>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</si>
  <si>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</si>
  <si>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</si>
  <si>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</si>
  <si>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</si>
  <si>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</si>
  <si>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</si>
  <si>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</si>
  <si>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</si>
  <si>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</si>
  <si>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</si>
  <si>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</si>
  <si>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</si>
  <si>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</si>
  <si>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</si>
  <si>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</si>
  <si>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</si>
  <si>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</si>
  <si>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</si>
  <si>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</si>
  <si>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</si>
  <si>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</si>
  <si>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</si>
  <si>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</si>
  <si>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</si>
  <si>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</si>
  <si>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</si>
  <si>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</si>
  <si>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</si>
  <si>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</si>
  <si>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</si>
  <si>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</si>
  <si>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</si>
  <si>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</si>
  <si>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</si>
  <si>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</si>
  <si>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</si>
  <si>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</si>
  <si>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</si>
  <si>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</si>
  <si>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</si>
  <si>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</si>
  <si>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</si>
  <si>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</si>
  <si>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</si>
  <si>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</si>
  <si>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</si>
  <si>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</si>
  <si>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</si>
  <si>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</si>
  <si>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</si>
  <si>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</si>
  <si>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</si>
  <si>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</si>
  <si>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</si>
  <si>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</si>
  <si>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</si>
  <si>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</si>
  <si>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</si>
  <si>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</si>
  <si>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</si>
  <si>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</si>
  <si>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</si>
  <si>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</si>
  <si>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</si>
  <si>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</si>
  <si>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</si>
  <si>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</si>
  <si>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</si>
  <si>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</si>
  <si>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</si>
  <si>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</si>
  <si>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</si>
  <si>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</si>
  <si>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</si>
  <si>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</si>
  <si>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</si>
  <si>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</si>
  <si>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</si>
  <si>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</si>
  <si>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</si>
  <si>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</si>
  <si>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</si>
  <si>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</si>
  <si>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</si>
  <si>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</si>
  <si>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</si>
  <si>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</si>
  <si>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</si>
  <si>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</si>
  <si>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</si>
  <si>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</si>
  <si>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</si>
  <si>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</si>
  <si>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</si>
  <si>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</si>
  <si>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</si>
  <si>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</si>
  <si>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</si>
  <si>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</si>
  <si>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</si>
  <si>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</si>
  <si>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</si>
  <si>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</si>
  <si>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</si>
  <si>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</si>
  <si>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</si>
  <si>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</si>
  <si>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</si>
  <si>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</si>
  <si>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</si>
  <si>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</si>
  <si>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</si>
  <si>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</si>
  <si>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</si>
  <si>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</si>
  <si>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</si>
  <si>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</si>
  <si>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</si>
  <si>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</si>
  <si>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</si>
  <si>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</si>
  <si>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</si>
  <si>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</si>
  <si>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</si>
  <si>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</si>
  <si>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</si>
  <si>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</si>
  <si>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</si>
  <si>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</si>
  <si>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</si>
  <si>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</si>
  <si>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</si>
  <si>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</si>
  <si>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</si>
  <si>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</si>
  <si>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</si>
  <si>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</si>
  <si>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</si>
  <si>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</si>
  <si>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</si>
  <si>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</si>
  <si>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</si>
  <si>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</si>
  <si>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</si>
  <si>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</si>
  <si>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</si>
  <si>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</si>
  <si>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</si>
  <si>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</si>
  <si>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</si>
  <si>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</si>
  <si>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</si>
  <si>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</si>
  <si>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</si>
  <si>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</si>
  <si>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</si>
  <si>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</si>
  <si>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</si>
  <si>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</si>
  <si>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</si>
  <si>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</si>
  <si>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</si>
  <si>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</si>
  <si>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</si>
  <si>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</si>
  <si>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</si>
  <si>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</si>
  <si>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</si>
  <si>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</si>
  <si>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</si>
  <si>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</si>
  <si>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</si>
  <si>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</si>
  <si>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</si>
  <si>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</si>
  <si>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</si>
  <si>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</si>
  <si>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</si>
  <si>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</si>
  <si>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</si>
  <si>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</si>
  <si>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</si>
  <si>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</si>
  <si>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</si>
  <si>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</si>
  <si>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</si>
  <si>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</si>
  <si>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</si>
  <si>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</si>
  <si>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</si>
  <si>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</si>
  <si>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</si>
  <si>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</si>
  <si>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</si>
  <si>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</si>
  <si>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</si>
  <si>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</si>
  <si>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</si>
  <si>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</si>
  <si>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</si>
  <si>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</si>
  <si>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</si>
  <si>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</si>
  <si>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</si>
  <si>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</si>
  <si>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</si>
  <si>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</si>
  <si>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</si>
  <si>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</si>
  <si>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</si>
  <si>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</si>
  <si>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</si>
  <si>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</si>
  <si>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</si>
  <si>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</si>
  <si>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</si>
  <si>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</si>
  <si>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</si>
  <si>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</si>
  <si>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</si>
  <si>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</si>
  <si>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</si>
  <si>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</si>
  <si>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</si>
  <si>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</si>
  <si>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</si>
  <si>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</si>
  <si>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</si>
  <si>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</si>
  <si>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</si>
  <si>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</si>
  <si>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</si>
  <si>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</si>
  <si>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</si>
  <si>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</si>
  <si>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</si>
  <si>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</si>
  <si>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</si>
  <si>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</si>
  <si>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</si>
  <si>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</si>
  <si>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</si>
  <si>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</si>
  <si>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</si>
  <si>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</si>
  <si>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</si>
  <si>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</si>
  <si>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</si>
  <si>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</si>
  <si>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</si>
  <si>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</si>
  <si>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</si>
  <si>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</si>
  <si>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</si>
  <si>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</si>
  <si>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</si>
  <si>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</si>
  <si>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</si>
  <si>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</si>
  <si>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</si>
  <si>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</si>
  <si>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</si>
  <si>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</si>
  <si>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</si>
  <si>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</si>
  <si>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</si>
  <si>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</si>
  <si>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</si>
  <si>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</si>
  <si>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</si>
  <si>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</si>
  <si>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</si>
  <si>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</si>
  <si>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</si>
  <si>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</si>
  <si>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</si>
  <si>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</si>
  <si>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</si>
  <si>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</si>
  <si>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</si>
  <si>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</si>
  <si>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</si>
  <si>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</si>
  <si>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</si>
  <si>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</si>
  <si>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</si>
  <si>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</si>
  <si>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</si>
  <si>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</si>
  <si>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</si>
  <si>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</si>
  <si>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</si>
  <si>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</si>
  <si>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</si>
  <si>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</si>
  <si>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</si>
  <si>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</si>
  <si>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</si>
  <si>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</si>
  <si>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</si>
  <si>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</si>
  <si>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</si>
  <si>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</si>
  <si>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</si>
  <si>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</si>
  <si>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</si>
  <si>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</si>
  <si>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</si>
  <si>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</si>
  <si>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</si>
  <si>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</si>
  <si>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</si>
  <si>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</si>
  <si>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</si>
  <si>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</si>
  <si>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</si>
  <si>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</si>
  <si>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</si>
  <si>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</si>
  <si>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</si>
  <si>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</si>
  <si>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</si>
  <si>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</si>
  <si>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</si>
  <si>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</si>
  <si>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</si>
  <si>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</si>
  <si>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</si>
  <si>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</si>
  <si>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</si>
  <si>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</si>
  <si>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</si>
  <si>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</si>
  <si>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</si>
  <si>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</si>
  <si>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</si>
  <si>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</si>
  <si>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</si>
  <si>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</si>
  <si>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</si>
  <si>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</si>
  <si>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</si>
  <si>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</si>
  <si>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</si>
  <si>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</si>
  <si>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</si>
  <si>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</si>
  <si>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</si>
  <si>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</si>
  <si>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</si>
  <si>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</si>
  <si>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</si>
  <si>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</si>
  <si>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</si>
  <si>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</si>
  <si>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</si>
  <si>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</si>
  <si>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</si>
  <si>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</si>
  <si>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</si>
  <si>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</si>
  <si>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</si>
  <si>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</si>
  <si>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</si>
  <si>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</si>
  <si>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</si>
  <si>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</si>
  <si>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</si>
  <si>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</si>
  <si>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</si>
  <si>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</si>
  <si>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</si>
  <si>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</si>
  <si>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</si>
  <si>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</si>
  <si>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</si>
  <si>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</si>
  <si>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</si>
  <si>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</si>
  <si>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</si>
  <si>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</si>
  <si>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</si>
  <si>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</si>
  <si>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</si>
  <si>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</si>
  <si>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</si>
  <si>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</si>
  <si>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</si>
  <si>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</si>
  <si>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</si>
  <si>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</si>
  <si>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</si>
  <si>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</si>
  <si>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</si>
  <si>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</si>
  <si>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</si>
  <si>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</si>
  <si>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</si>
  <si>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</si>
  <si>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</si>
  <si>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</si>
  <si>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</si>
  <si>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</si>
  <si>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</si>
  <si>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</si>
  <si>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</si>
  <si>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</si>
  <si>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</si>
  <si>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</si>
  <si>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</si>
  <si>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</si>
  <si>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</si>
  <si>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</si>
  <si>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</si>
  <si>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</si>
  <si>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</si>
  <si>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</si>
  <si>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</si>
  <si>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</si>
  <si>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</si>
  <si>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</si>
  <si>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</si>
  <si>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</si>
  <si>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</si>
  <si>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</si>
  <si>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</si>
  <si>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</si>
  <si>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</si>
  <si>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</si>
  <si>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</si>
  <si>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</si>
  <si>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</si>
  <si>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</si>
  <si>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</si>
  <si>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</si>
  <si>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</si>
  <si>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</si>
  <si>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</si>
  <si>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</si>
  <si>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</si>
  <si>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</si>
  <si>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</si>
  <si>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</si>
  <si>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</si>
  <si>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</si>
  <si>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</si>
  <si>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</si>
  <si>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</si>
  <si>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</si>
  <si>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</si>
  <si>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</si>
  <si>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</si>
  <si>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</si>
  <si>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</si>
  <si>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</si>
  <si>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</si>
  <si>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</si>
  <si>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</si>
  <si>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</si>
  <si>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</si>
  <si>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</si>
  <si>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</si>
  <si>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</si>
  <si>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</si>
  <si>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</si>
  <si>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</si>
  <si>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</si>
  <si>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</si>
  <si>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</si>
  <si>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</si>
  <si>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</si>
  <si>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</si>
  <si>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</si>
  <si>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</si>
  <si>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</si>
  <si>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</si>
  <si>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</si>
  <si>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</si>
  <si>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</si>
  <si>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</si>
  <si>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</si>
  <si>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</si>
  <si>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</si>
  <si>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</si>
  <si>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</si>
  <si>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</si>
  <si>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</si>
  <si>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</si>
  <si>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</si>
  <si>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</si>
  <si>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</si>
  <si>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</si>
  <si>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</si>
  <si>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</si>
  <si>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</si>
  <si>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</si>
  <si>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</si>
  <si>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</si>
  <si>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</si>
  <si>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</si>
  <si>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</si>
  <si>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</si>
  <si>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</si>
  <si>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</si>
  <si>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</si>
  <si>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</si>
  <si>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</si>
  <si>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</si>
  <si>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</si>
  <si>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</si>
  <si>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</si>
  <si>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</si>
  <si>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</si>
  <si>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</si>
  <si>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</si>
  <si>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</si>
  <si>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</si>
  <si>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</si>
  <si>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</si>
  <si>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</si>
  <si>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</si>
  <si>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</si>
  <si>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</si>
  <si>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</si>
  <si>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</si>
  <si>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</si>
  <si>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</si>
  <si>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</si>
  <si>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</si>
  <si>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</si>
  <si>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</si>
  <si>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</si>
  <si>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</si>
  <si>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</si>
  <si>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</si>
  <si>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</si>
  <si>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</si>
  <si>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</si>
  <si>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</si>
  <si>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</si>
  <si>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</si>
  <si>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</si>
  <si>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</si>
  <si>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</si>
  <si>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</si>
  <si>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</si>
  <si>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</si>
  <si>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</si>
  <si>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</si>
  <si>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</si>
  <si>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</si>
  <si>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</si>
  <si>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</si>
  <si>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</si>
  <si>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</si>
  <si>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</si>
  <si>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</si>
  <si>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</si>
  <si>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</si>
  <si>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</si>
  <si>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</si>
  <si>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</si>
  <si>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</si>
  <si>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</si>
  <si>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</si>
  <si>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</si>
  <si>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</si>
  <si>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</si>
  <si>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</si>
  <si>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</si>
  <si>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</si>
  <si>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</si>
  <si>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</si>
  <si>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</si>
  <si>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</si>
  <si>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</si>
  <si>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</si>
  <si>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</si>
  <si>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</si>
  <si>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</si>
  <si>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</si>
  <si>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</si>
  <si>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</si>
  <si>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</si>
  <si>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</si>
  <si>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</si>
  <si>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</si>
  <si>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</si>
  <si>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</si>
  <si>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</si>
  <si>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</si>
  <si>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</si>
  <si>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</si>
  <si>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</si>
  <si>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</si>
  <si>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</si>
  <si>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</si>
  <si>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</si>
  <si>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</si>
  <si>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</si>
  <si>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</si>
  <si>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</si>
  <si>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</si>
  <si>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</si>
  <si>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</si>
  <si>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</si>
  <si>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</si>
  <si>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</si>
  <si>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</si>
  <si>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</si>
  <si>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</si>
  <si>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</si>
  <si>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</si>
  <si>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</si>
  <si>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</si>
  <si>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</si>
  <si>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</si>
  <si>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</si>
  <si>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</si>
  <si>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</si>
  <si>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</si>
  <si>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</si>
  <si>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</si>
  <si>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</si>
  <si>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</si>
  <si>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</si>
  <si>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</si>
  <si>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</si>
  <si>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</si>
  <si>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</si>
  <si>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</si>
  <si>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</si>
  <si>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</si>
  <si>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</si>
  <si>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</si>
  <si>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</si>
  <si>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</si>
  <si>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</si>
  <si>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</si>
  <si>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</si>
  <si>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</si>
  <si>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</si>
  <si>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</si>
  <si>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</si>
  <si>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</si>
  <si>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</si>
  <si>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</si>
  <si>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</si>
  <si>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</si>
  <si>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</si>
  <si>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</si>
  <si>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</si>
  <si>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</si>
  <si>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</si>
  <si>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</si>
  <si>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</si>
  <si>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</si>
  <si>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</si>
  <si>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</si>
  <si>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</si>
  <si>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</si>
  <si>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</si>
  <si>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</si>
  <si>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</si>
  <si>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</si>
  <si>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</si>
  <si>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</si>
  <si>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</si>
  <si>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</si>
  <si>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</si>
  <si>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</si>
  <si>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</si>
  <si>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</si>
  <si>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</si>
  <si>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</si>
  <si>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</si>
  <si>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</si>
  <si>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</si>
  <si>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</si>
  <si>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</si>
  <si>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</si>
  <si>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</si>
  <si>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</si>
  <si>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</si>
  <si>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</si>
  <si>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</si>
  <si>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</si>
  <si>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</si>
  <si>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</si>
  <si>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</si>
  <si>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</si>
  <si>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</si>
  <si>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</si>
  <si>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</si>
  <si>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</si>
  <si>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</si>
  <si>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</si>
  <si>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</si>
  <si>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</si>
  <si>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</si>
  <si>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</si>
  <si>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</si>
  <si>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</si>
  <si>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</si>
  <si>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</si>
  <si>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</si>
  <si>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</si>
  <si>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</si>
  <si>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</si>
  <si>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</si>
  <si>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</si>
  <si>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</si>
  <si>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</si>
  <si>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</si>
  <si>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</si>
  <si>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</si>
  <si>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</si>
  <si>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</si>
  <si>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</si>
  <si>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</si>
  <si>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</si>
  <si>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</si>
  <si>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</si>
  <si>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</si>
  <si>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</si>
  <si>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</si>
  <si>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</si>
  <si>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</si>
  <si>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</si>
  <si>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</si>
  <si>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</si>
  <si>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</si>
  <si>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</si>
  <si>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</si>
  <si>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</si>
  <si>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</si>
  <si>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</si>
  <si>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</si>
  <si>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</si>
  <si>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</si>
  <si>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</si>
  <si>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</si>
  <si>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</si>
  <si>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</si>
  <si>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</si>
  <si>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</si>
  <si>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</si>
  <si>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</si>
  <si>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</si>
  <si>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</si>
  <si>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</si>
  <si>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</si>
  <si>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</si>
  <si>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</si>
  <si>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</si>
  <si>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</si>
  <si>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</si>
  <si>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</si>
  <si>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</si>
  <si>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</si>
  <si>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</si>
  <si>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</si>
  <si>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</si>
  <si>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</si>
  <si>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</si>
  <si>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</si>
  <si>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</si>
  <si>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</si>
  <si>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</si>
  <si>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</si>
  <si>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</si>
  <si>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</si>
  <si>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</si>
  <si>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</si>
  <si>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</si>
  <si>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</si>
  <si>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</si>
  <si>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</si>
  <si>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</si>
  <si>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</si>
  <si>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</si>
  <si>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</si>
  <si>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</si>
  <si>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</si>
  <si>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</si>
  <si>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</si>
  <si>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</si>
  <si>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</si>
  <si>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</si>
  <si>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</si>
  <si>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</si>
  <si>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</si>
  <si>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</si>
  <si>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</si>
  <si>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</si>
  <si>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</si>
  <si>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</si>
  <si>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</si>
  <si>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</si>
  <si>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</si>
  <si>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</si>
  <si>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</si>
  <si>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</si>
  <si>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</si>
  <si>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</si>
  <si>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</si>
  <si>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</si>
  <si>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</si>
  <si>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</si>
  <si>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</si>
  <si>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</si>
  <si>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</si>
  <si>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</si>
  <si>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</si>
  <si>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</si>
  <si>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</si>
  <si>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</si>
  <si>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</si>
  <si>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</si>
  <si>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</si>
  <si>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</si>
  <si>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</si>
  <si>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</si>
  <si>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</si>
  <si>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</si>
  <si>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</si>
  <si>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</si>
  <si>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</si>
  <si>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</si>
  <si>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</si>
  <si>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</si>
  <si>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</si>
  <si>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</si>
  <si>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</si>
  <si>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</si>
  <si>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</si>
  <si>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</si>
  <si>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</si>
  <si>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</si>
  <si>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</si>
  <si>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</si>
  <si>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</si>
  <si>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</si>
  <si>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</si>
  <si>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</si>
  <si>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</si>
  <si>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</si>
  <si>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</si>
  <si>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</si>
  <si>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</si>
  <si>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</si>
  <si>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</si>
  <si>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</si>
  <si>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</si>
  <si>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</si>
  <si>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</si>
  <si>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</si>
  <si>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</si>
  <si>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</si>
  <si>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</si>
  <si>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</si>
  <si>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</si>
  <si>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</si>
  <si>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</si>
  <si>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</si>
  <si>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</si>
  <si>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</si>
  <si>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</si>
  <si>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</si>
  <si>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</si>
  <si>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</si>
  <si>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</si>
  <si>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</si>
  <si>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</si>
  <si>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</si>
  <si>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</si>
  <si>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</si>
  <si>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</si>
  <si>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</si>
  <si>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</si>
  <si>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</si>
  <si>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</si>
  <si>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</si>
  <si>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</si>
  <si>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</si>
  <si>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</si>
  <si>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</si>
  <si>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</si>
  <si>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</si>
  <si>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</si>
  <si>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</si>
  <si>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</si>
  <si>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</si>
  <si>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</si>
  <si>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</si>
  <si>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</si>
  <si>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</si>
  <si>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</si>
  <si>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</si>
  <si>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</si>
  <si>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</si>
  <si>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</si>
  <si>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</si>
  <si>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</si>
  <si>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</si>
  <si>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</si>
  <si>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</si>
  <si>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</si>
  <si>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</si>
  <si>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</si>
  <si>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</si>
  <si>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</si>
  <si>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</si>
  <si>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</si>
  <si>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</si>
  <si>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</si>
  <si>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</si>
  <si>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</si>
  <si>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</si>
  <si>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</si>
  <si>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</si>
  <si>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</si>
  <si>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</si>
  <si>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</si>
  <si>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</si>
  <si>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</si>
  <si>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</si>
  <si>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</si>
  <si>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</si>
  <si>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</si>
  <si>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</si>
  <si>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</si>
  <si>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</si>
  <si>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</si>
  <si>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</si>
  <si>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</si>
  <si>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</si>
  <si>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</si>
  <si>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</si>
  <si>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</si>
  <si>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</si>
  <si>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</si>
  <si>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</si>
  <si>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</si>
  <si>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</si>
  <si>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</si>
  <si>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</si>
  <si>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</si>
  <si>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</si>
  <si>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</si>
  <si>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</si>
  <si>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</si>
  <si>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</si>
  <si>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</si>
  <si>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</si>
  <si>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</si>
  <si>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</si>
  <si>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</si>
  <si>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</si>
  <si>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</si>
  <si>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</si>
  <si>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</si>
  <si>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</si>
  <si>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</si>
  <si>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</si>
  <si>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</si>
  <si>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</si>
  <si>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</si>
  <si>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</si>
  <si>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</si>
  <si>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</si>
  <si>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</si>
  <si>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</si>
  <si>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</si>
  <si>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</si>
  <si>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</si>
  <si>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</si>
  <si>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</si>
  <si>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</si>
  <si>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</si>
  <si>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</si>
  <si>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</si>
  <si>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</si>
  <si>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</si>
  <si>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</si>
  <si>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</si>
  <si>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</si>
  <si>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</si>
  <si>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</si>
  <si>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</si>
  <si>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</si>
  <si>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</si>
  <si>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</si>
  <si>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</si>
  <si>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</si>
  <si>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</si>
  <si>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</si>
  <si>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</si>
  <si>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</si>
  <si>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</si>
  <si>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</si>
  <si>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</si>
  <si>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</si>
  <si>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</si>
  <si>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</si>
  <si>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</si>
  <si>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</si>
  <si>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</si>
  <si>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</si>
  <si>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</si>
  <si>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</si>
  <si>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</si>
  <si>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</si>
  <si>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</si>
  <si>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</si>
  <si>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</si>
  <si>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</si>
  <si>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</si>
  <si>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</si>
  <si>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</si>
  <si>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</si>
  <si>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</si>
  <si>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</si>
  <si>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</si>
  <si>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</si>
  <si>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</si>
  <si>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</si>
  <si>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</si>
  <si>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</si>
  <si>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</si>
  <si>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</si>
  <si>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</si>
  <si>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</si>
  <si>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</si>
  <si>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</si>
  <si>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</si>
  <si>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</si>
  <si>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</si>
  <si>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</si>
  <si>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</si>
  <si>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</si>
  <si>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</si>
  <si>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</si>
  <si>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</si>
  <si>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</si>
  <si>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</si>
  <si>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</si>
  <si>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</si>
  <si>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</si>
  <si>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</si>
  <si>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</si>
  <si>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</si>
  <si>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</si>
  <si>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</si>
  <si>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</si>
  <si>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</si>
  <si>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</si>
  <si>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</si>
  <si>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</si>
  <si>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</si>
  <si>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</si>
  <si>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</si>
  <si>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</si>
  <si>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</si>
  <si>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</si>
  <si>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</si>
  <si>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</si>
  <si>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</si>
  <si>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</si>
  <si>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</si>
  <si>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</si>
  <si>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</si>
  <si>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</si>
  <si>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</si>
  <si>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</si>
  <si>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</si>
  <si>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</si>
  <si>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</si>
  <si>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</si>
  <si>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</si>
  <si>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</si>
  <si>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</si>
  <si>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</si>
  <si>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</si>
  <si>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</si>
  <si>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</si>
  <si>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</si>
  <si>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</si>
  <si>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</si>
  <si>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</si>
  <si>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</si>
  <si>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</si>
  <si>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</si>
  <si>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</si>
  <si>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</si>
  <si>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</si>
  <si>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</si>
  <si>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</si>
  <si>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</si>
  <si>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</si>
  <si>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</si>
  <si>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</si>
  <si>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</si>
  <si>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</si>
  <si>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</si>
  <si>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</si>
  <si>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</si>
  <si>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</si>
  <si>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</si>
  <si>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</si>
  <si>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</si>
  <si>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</si>
  <si>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</si>
  <si>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</si>
  <si>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</si>
  <si>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</si>
  <si>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</si>
  <si>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</si>
  <si>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</si>
  <si>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</si>
  <si>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</si>
  <si>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</si>
  <si>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</si>
  <si>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</si>
  <si>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</si>
  <si>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</si>
  <si>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</si>
  <si>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</si>
  <si>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</si>
  <si>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</si>
  <si>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</si>
  <si>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</si>
  <si>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</si>
  <si>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</si>
  <si>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</si>
  <si>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</si>
  <si>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</si>
  <si>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</si>
  <si>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</si>
  <si>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</si>
  <si>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</si>
  <si>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</si>
  <si>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</si>
  <si>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</si>
  <si>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</si>
  <si>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</si>
  <si>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</si>
  <si>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</si>
  <si>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</si>
  <si>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</si>
  <si>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</si>
  <si>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</si>
  <si>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</si>
  <si>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</si>
  <si>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</si>
  <si>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</si>
  <si>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</si>
  <si>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</si>
  <si>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</si>
  <si>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</si>
  <si>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</si>
  <si>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</si>
  <si>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</si>
  <si>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</si>
  <si>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</si>
  <si>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</si>
  <si>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</si>
  <si>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</si>
  <si>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</si>
  <si>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</si>
  <si>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</si>
  <si>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</si>
  <si>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</si>
  <si>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</si>
  <si>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</si>
  <si>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</si>
  <si>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</si>
  <si>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</si>
  <si>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</si>
  <si>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</si>
  <si>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</si>
  <si>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</si>
  <si>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</si>
  <si>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</si>
  <si>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</si>
  <si>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</si>
  <si>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</si>
  <si>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</si>
  <si>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</si>
  <si>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</si>
  <si>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</si>
  <si>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</si>
  <si>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</si>
  <si>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</si>
  <si>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</si>
  <si>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</si>
  <si>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</si>
  <si>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</si>
  <si>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</si>
  <si>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</si>
  <si>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</si>
  <si>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</si>
  <si>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</si>
  <si>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</si>
  <si>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</si>
  <si>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</si>
  <si>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</si>
  <si>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</si>
  <si>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</si>
  <si>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</si>
  <si>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</si>
  <si>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</si>
  <si>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</si>
  <si>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</si>
  <si>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</si>
  <si>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</si>
  <si>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</si>
  <si>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</si>
  <si>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</si>
  <si>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</si>
  <si>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</si>
  <si>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</si>
  <si>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</si>
  <si>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</si>
  <si>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</si>
  <si>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</si>
  <si>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</si>
  <si>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</si>
  <si>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</si>
  <si>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</si>
  <si>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</si>
  <si>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</si>
  <si>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</si>
  <si>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</si>
  <si>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</si>
  <si>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</si>
  <si>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</si>
  <si>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</si>
  <si>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</si>
  <si>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</si>
  <si>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</si>
  <si>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</si>
  <si>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</si>
  <si>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</si>
  <si>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</si>
  <si>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</si>
  <si>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</si>
  <si>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</si>
  <si>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</si>
  <si>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</si>
  <si>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</si>
  <si>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</si>
  <si>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</si>
  <si>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</si>
  <si>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</si>
  <si>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</si>
  <si>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</si>
  <si>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</si>
  <si>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</si>
  <si>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</si>
  <si>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</si>
  <si>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</si>
  <si>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</si>
  <si>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</si>
  <si>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</si>
  <si>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</si>
  <si>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</si>
  <si>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</si>
  <si>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</si>
  <si>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</si>
  <si>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</si>
  <si>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</si>
  <si>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</si>
  <si>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</si>
  <si>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</si>
  <si>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</si>
  <si>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</si>
  <si>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</si>
  <si>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</si>
  <si>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</si>
  <si>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</si>
  <si>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</si>
  <si>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</si>
  <si>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</si>
  <si>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</si>
  <si>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</si>
  <si>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</si>
  <si>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</si>
  <si>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</si>
  <si>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</si>
  <si>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</si>
  <si>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</si>
  <si>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</si>
  <si>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</si>
  <si>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</si>
  <si>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</si>
  <si>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</si>
  <si>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</si>
  <si>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</si>
  <si>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</si>
  <si>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</si>
  <si>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</si>
  <si>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</si>
  <si>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</si>
  <si>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</si>
  <si>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</si>
  <si>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</si>
  <si>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</si>
  <si>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</si>
  <si>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</si>
  <si>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</si>
  <si>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</si>
  <si>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</si>
  <si>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</si>
  <si>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</si>
  <si>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</si>
  <si>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</si>
  <si>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</si>
  <si>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</si>
  <si>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</si>
  <si>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</si>
  <si>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</si>
  <si>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</si>
  <si>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</si>
  <si>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</si>
  <si>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</si>
  <si>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</si>
  <si>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</si>
  <si>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</si>
  <si>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</si>
  <si>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</si>
  <si>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</si>
  <si>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</si>
  <si>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</si>
  <si>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</si>
  <si>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</si>
  <si>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</si>
  <si>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</si>
  <si>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</si>
  <si>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</si>
  <si>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</si>
  <si>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</si>
  <si>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</si>
  <si>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</si>
  <si>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</si>
  <si>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</si>
  <si>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</si>
  <si>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</si>
  <si>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</si>
  <si>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</si>
  <si>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</si>
  <si>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</si>
  <si>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</si>
  <si>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</si>
  <si>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</si>
  <si>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</si>
  <si>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</si>
  <si>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</si>
  <si>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</si>
  <si>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</si>
  <si>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</si>
  <si>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</si>
  <si>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</si>
  <si>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</si>
  <si>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</si>
  <si>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</si>
  <si>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</si>
  <si>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</si>
  <si>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</si>
  <si>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</si>
  <si>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</si>
  <si>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</si>
  <si>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</si>
  <si>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</si>
  <si>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</si>
  <si>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</si>
  <si>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</si>
  <si>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</si>
  <si>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</si>
  <si>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</si>
  <si>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</si>
  <si>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</si>
  <si>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</si>
  <si>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</si>
  <si>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</si>
  <si>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</si>
  <si>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</si>
  <si>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</si>
  <si>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</si>
  <si>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</si>
  <si>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</si>
  <si>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</si>
  <si>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</si>
  <si>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</si>
  <si>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</si>
  <si>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</si>
  <si>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</si>
  <si>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</si>
  <si>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</si>
  <si>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</si>
  <si>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</si>
  <si>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</si>
  <si>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</si>
  <si>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</si>
  <si>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</si>
  <si>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</si>
  <si>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</si>
  <si>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</si>
  <si>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</si>
  <si>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</si>
  <si>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</si>
  <si>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</si>
  <si>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</si>
  <si>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</si>
  <si>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</si>
  <si>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</si>
  <si>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</si>
  <si>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</si>
  <si>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</si>
  <si>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</si>
  <si>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</si>
  <si>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</si>
  <si>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</si>
  <si>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</si>
  <si>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</si>
  <si>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</si>
  <si>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</si>
  <si>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</si>
  <si>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</si>
  <si>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</si>
  <si>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</si>
  <si>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</si>
  <si>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</si>
  <si>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</si>
  <si>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</si>
  <si>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</si>
  <si>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</si>
  <si>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</si>
  <si>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</si>
  <si>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</si>
  <si>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</si>
  <si>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</si>
  <si>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</si>
  <si>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</si>
  <si>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</si>
  <si>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</si>
  <si>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</si>
  <si>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</si>
  <si>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</si>
  <si>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</si>
  <si>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</si>
  <si>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</si>
  <si>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</si>
  <si>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</si>
  <si>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</si>
  <si>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</si>
  <si>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</si>
  <si>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</si>
  <si>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</si>
  <si>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</si>
  <si>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</si>
  <si>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</si>
  <si>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</si>
  <si>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</si>
  <si>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</si>
  <si>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</si>
  <si>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</si>
  <si>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</si>
  <si>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</si>
  <si>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</si>
  <si>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</si>
  <si>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</si>
  <si>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</si>
  <si>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</si>
  <si>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</si>
  <si>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</si>
  <si>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</si>
  <si>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</si>
  <si>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</si>
  <si>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</si>
  <si>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</si>
  <si>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</si>
  <si>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</si>
  <si>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</si>
  <si>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</si>
  <si>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</si>
  <si>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</si>
  <si>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</si>
  <si>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</si>
  <si>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</si>
  <si>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</si>
  <si>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</si>
  <si>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</si>
  <si>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</si>
  <si>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</si>
  <si>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</si>
  <si>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</si>
  <si>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</si>
  <si>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</si>
  <si>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</si>
  <si>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</si>
  <si>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</si>
  <si>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</si>
  <si>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</si>
  <si>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</si>
  <si>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</si>
  <si>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</si>
  <si>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</si>
  <si>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</si>
  <si>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</si>
  <si>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</si>
  <si>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</si>
  <si>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</si>
  <si>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</si>
  <si>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</si>
  <si>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</si>
  <si>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</si>
  <si>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</si>
  <si>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</si>
  <si>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</si>
  <si>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</si>
  <si>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</si>
  <si>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</si>
  <si>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</si>
  <si>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</si>
  <si>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</si>
  <si>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</si>
  <si>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</si>
  <si>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</si>
  <si>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</si>
  <si>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</si>
  <si>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</si>
  <si>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</si>
  <si>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</si>
  <si>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</si>
  <si>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</si>
  <si>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</si>
  <si>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</si>
  <si>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</si>
  <si>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</si>
  <si>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</si>
  <si>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</si>
  <si>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</si>
  <si>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</si>
  <si>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</si>
  <si>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</si>
  <si>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</si>
  <si>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</si>
  <si>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</si>
  <si>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</si>
  <si>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</si>
  <si>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</si>
  <si>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</si>
  <si>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</si>
  <si>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</si>
  <si>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</si>
  <si>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</si>
  <si>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</si>
  <si>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</si>
  <si>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</si>
  <si>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</si>
  <si>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</si>
  <si>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</si>
  <si>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</si>
  <si>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</si>
  <si>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</si>
  <si>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</si>
  <si>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</si>
  <si>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</si>
  <si>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</si>
  <si>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</si>
  <si>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</si>
  <si>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</si>
  <si>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</si>
  <si>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</si>
  <si>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</si>
  <si>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</si>
  <si>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</si>
  <si>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</si>
  <si>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</si>
  <si>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</si>
  <si>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</si>
  <si>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</si>
  <si>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</si>
  <si>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</si>
  <si>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</si>
  <si>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</si>
  <si>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</si>
  <si>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</si>
  <si>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</si>
  <si>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</si>
  <si>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</si>
  <si>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</si>
  <si>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</si>
  <si>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</si>
  <si>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</si>
  <si>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</si>
  <si>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</si>
  <si>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</si>
  <si>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</si>
  <si>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</si>
  <si>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</si>
  <si>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</si>
  <si>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</si>
  <si>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</si>
  <si>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</si>
  <si>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</si>
  <si>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</si>
  <si>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</si>
  <si>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</si>
  <si>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</si>
  <si>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</si>
  <si>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</si>
  <si>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</si>
  <si>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</si>
  <si>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</si>
  <si>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</si>
  <si>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</si>
  <si>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</si>
  <si>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</si>
  <si>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</si>
  <si>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</si>
  <si>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</si>
  <si>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</si>
  <si>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</si>
  <si>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</si>
  <si>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</si>
  <si>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</si>
  <si>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</si>
  <si>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</si>
  <si>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</si>
  <si>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</si>
  <si>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</si>
  <si>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</si>
  <si>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</si>
  <si>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</si>
  <si>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</si>
  <si>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</si>
  <si>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</si>
  <si>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</si>
  <si>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</si>
  <si>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</si>
  <si>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</si>
  <si>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</si>
  <si>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</si>
  <si>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</si>
  <si>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</si>
  <si>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</si>
  <si>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</si>
  <si>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</si>
  <si>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</si>
  <si>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</si>
  <si>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</si>
  <si>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</si>
  <si>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</si>
  <si>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</si>
  <si>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</si>
  <si>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</si>
  <si>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</si>
  <si>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</si>
  <si>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</si>
  <si>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</si>
  <si>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</si>
  <si>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</si>
  <si>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</si>
  <si>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</si>
  <si>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</si>
  <si>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</si>
  <si>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</si>
  <si>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</si>
  <si>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</si>
  <si>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</si>
  <si>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</si>
  <si>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</si>
  <si>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</si>
  <si>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</si>
  <si>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</si>
  <si>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</si>
  <si>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</si>
  <si>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</si>
  <si>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</si>
  <si>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</si>
  <si>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</si>
  <si>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</si>
  <si>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</si>
  <si>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</si>
  <si>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</si>
  <si>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</si>
  <si>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</si>
  <si>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</si>
  <si>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</si>
  <si>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</si>
  <si>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</si>
  <si>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</si>
  <si>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</si>
  <si>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</si>
  <si>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</si>
  <si>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</si>
  <si>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</si>
  <si>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</si>
  <si>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</si>
  <si>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</si>
  <si>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</si>
  <si>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</si>
  <si>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</si>
  <si>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</si>
  <si>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</si>
  <si>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</si>
  <si>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</si>
  <si>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</si>
  <si>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</si>
  <si>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</si>
  <si>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</si>
  <si>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</si>
  <si>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</si>
  <si>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</si>
  <si>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</si>
  <si>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</si>
  <si>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</si>
  <si>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</si>
  <si>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</si>
  <si>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</si>
  <si>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</si>
  <si>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</si>
  <si>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</si>
  <si>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</si>
  <si>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</si>
  <si>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</si>
  <si>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</si>
  <si>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</si>
  <si>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</si>
  <si>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</si>
  <si>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</si>
  <si>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</si>
  <si>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</si>
  <si>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</si>
  <si>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</si>
  <si>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</si>
  <si>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</si>
  <si>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</si>
  <si>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</si>
  <si>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</si>
  <si>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</si>
  <si>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</si>
  <si>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</si>
  <si>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</si>
  <si>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</si>
  <si>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</si>
  <si>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</si>
  <si>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</si>
  <si>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</si>
  <si>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</si>
  <si>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</si>
  <si>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</si>
  <si>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</si>
  <si>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</si>
  <si>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</si>
  <si>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</si>
  <si>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</si>
  <si>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</si>
  <si>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</si>
  <si>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</si>
  <si>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</si>
  <si>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</si>
  <si>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</si>
  <si>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</si>
  <si>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</si>
  <si>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</si>
  <si>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</si>
  <si>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</si>
  <si>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</si>
  <si>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</si>
  <si>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</si>
  <si>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</si>
  <si>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</si>
  <si>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</si>
  <si>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</si>
  <si>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</si>
  <si>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</si>
  <si>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</si>
  <si>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</si>
  <si>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</si>
  <si>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</si>
  <si>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</si>
  <si>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</si>
  <si>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</si>
  <si>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</si>
  <si>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</si>
  <si>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</si>
  <si>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</si>
  <si>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</si>
  <si>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</si>
  <si>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</si>
  <si>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</si>
  <si>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</si>
  <si>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</si>
  <si>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</si>
  <si>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</si>
  <si>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</si>
  <si>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</si>
  <si>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</si>
  <si>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</si>
  <si>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</si>
  <si>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</si>
  <si>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</si>
  <si>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</si>
  <si>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</si>
  <si>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</si>
  <si>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</si>
  <si>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</si>
  <si>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</si>
  <si>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</si>
  <si>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</si>
  <si>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</si>
  <si>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</si>
  <si>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</si>
  <si>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</si>
  <si>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</si>
  <si>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</si>
  <si>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</si>
  <si>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</si>
  <si>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</si>
  <si>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</si>
  <si>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</si>
  <si>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</si>
  <si>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</si>
  <si>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</si>
  <si>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</si>
  <si>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</si>
  <si>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</si>
  <si>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</si>
  <si>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</si>
  <si>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</si>
  <si>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</si>
  <si>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</si>
  <si>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</si>
  <si>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</si>
  <si>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</si>
  <si>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</si>
  <si>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</si>
  <si>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</si>
  <si>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</si>
  <si>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</si>
  <si>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</si>
  <si>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</si>
  <si>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</si>
  <si>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</si>
  <si>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</si>
  <si>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</si>
  <si>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</si>
  <si>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</si>
  <si>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</si>
  <si>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</si>
  <si>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</si>
  <si>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</si>
  <si>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</si>
  <si>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</si>
  <si>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</si>
  <si>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</si>
  <si>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</si>
  <si>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</si>
  <si>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</si>
  <si>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</si>
  <si>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</si>
  <si>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</si>
  <si>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</si>
  <si>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</si>
  <si>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</si>
  <si>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</si>
  <si>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</si>
  <si>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</si>
  <si>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</si>
  <si>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</si>
  <si>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</si>
  <si>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</si>
  <si>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</si>
  <si>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</si>
  <si>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</si>
  <si>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</si>
  <si>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</si>
  <si>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</si>
  <si>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</si>
  <si>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</si>
  <si>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</si>
  <si>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</si>
  <si>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</si>
  <si>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</si>
  <si>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</si>
  <si>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</si>
  <si>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</si>
  <si>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</si>
  <si>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</si>
  <si>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</si>
  <si>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</si>
  <si>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</si>
  <si>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</si>
  <si>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</si>
  <si>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</si>
  <si>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</si>
  <si>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</si>
  <si>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</si>
  <si>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</si>
  <si>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</si>
  <si>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</si>
  <si>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</si>
  <si>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</si>
  <si>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</si>
  <si>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</si>
  <si>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</si>
  <si>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</si>
  <si>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</si>
  <si>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</si>
  <si>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</si>
  <si>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</si>
  <si>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</si>
  <si>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</si>
  <si>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</si>
  <si>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</si>
  <si>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</si>
  <si>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</si>
  <si>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</si>
  <si>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</si>
  <si>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</si>
  <si>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</si>
  <si>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</si>
  <si>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PAVIMENTAÇÃO EXTERNA</t>
  </si>
  <si>
    <t>1.2</t>
  </si>
  <si>
    <t>1.3</t>
  </si>
  <si>
    <t>1.4</t>
  </si>
  <si>
    <t>9.2</t>
  </si>
  <si>
    <t>5.1.1</t>
  </si>
  <si>
    <t>5.1.2</t>
  </si>
  <si>
    <t>5.2</t>
  </si>
  <si>
    <t>5.2.1</t>
  </si>
  <si>
    <t>6.1.1</t>
  </si>
  <si>
    <t>6.1.2</t>
  </si>
  <si>
    <t>6.2</t>
  </si>
  <si>
    <t>6.2.1</t>
  </si>
  <si>
    <t>6.3</t>
  </si>
  <si>
    <t>6.3.1</t>
  </si>
  <si>
    <t>10.1</t>
  </si>
  <si>
    <t>10.2</t>
  </si>
  <si>
    <t>5.1.3</t>
  </si>
  <si>
    <t>5.3</t>
  </si>
  <si>
    <t>DIVISÓRIAS</t>
  </si>
  <si>
    <t>5.3.1</t>
  </si>
  <si>
    <t>PORTAS DE AÇO</t>
  </si>
  <si>
    <t>JANELA 60X60CM</t>
  </si>
  <si>
    <t>2</t>
  </si>
  <si>
    <t>DIMENSÕES JANELA</t>
  </si>
  <si>
    <t>ÁREA</t>
  </si>
  <si>
    <t>JANELA 120X60XM</t>
  </si>
  <si>
    <t>JANELA 240X60XM</t>
  </si>
  <si>
    <t>3</t>
  </si>
  <si>
    <t>TOTAL M2</t>
  </si>
  <si>
    <t>7.1</t>
  </si>
  <si>
    <t>PROJETO DE PREVENÇÃO E COMBATE A INCÊNDIO E PÂNICO</t>
  </si>
  <si>
    <t>PROJETO DE SISTEMA DE PROTEÇÃO CONTRA DESCARGAS ATMOSFÉRICAS</t>
  </si>
  <si>
    <t xml:space="preserve">ACESSO A CAIXA D'ÁGUA </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</si>
  <si>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</si>
  <si>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</si>
  <si>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</si>
  <si>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</si>
  <si>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</si>
  <si>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</si>
  <si>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</si>
  <si>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</si>
  <si>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</si>
  <si>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</si>
  <si>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</si>
  <si>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</si>
  <si>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</si>
  <si>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</si>
  <si>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</si>
  <si>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</si>
  <si>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</si>
  <si>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</si>
  <si>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</si>
  <si>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</si>
  <si>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</si>
  <si>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</si>
  <si>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</si>
  <si>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</si>
  <si>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</si>
  <si>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</si>
  <si>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</si>
  <si>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</si>
  <si>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</si>
  <si>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</si>
  <si>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</si>
  <si>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</si>
  <si>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</si>
  <si>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</si>
  <si>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</si>
  <si>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</si>
  <si>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</si>
  <si>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</si>
  <si>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</si>
  <si>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</si>
  <si>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</si>
  <si>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</si>
  <si>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</si>
  <si>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</si>
  <si>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</si>
  <si>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</si>
  <si>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</si>
  <si>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</si>
  <si>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</si>
  <si>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</si>
  <si>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</si>
  <si>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</si>
  <si>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</si>
  <si>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</si>
  <si>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</si>
  <si>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</si>
  <si>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</si>
  <si>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</si>
  <si>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</si>
  <si>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</si>
  <si>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</si>
  <si>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</si>
  <si>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</si>
  <si>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</si>
  <si>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</si>
  <si>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</si>
  <si>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</si>
  <si>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</si>
  <si>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</si>
  <si>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</si>
  <si>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</si>
  <si>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</si>
  <si>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</si>
  <si>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</si>
  <si>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</si>
  <si>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</si>
  <si>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</si>
  <si>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</si>
  <si>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</si>
  <si>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</si>
  <si>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</si>
  <si>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</si>
  <si>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</si>
  <si>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</si>
  <si>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</si>
  <si>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</si>
  <si>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</si>
  <si>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</si>
  <si>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</si>
  <si>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</si>
  <si>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</si>
  <si>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</si>
  <si>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</si>
  <si>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</si>
  <si>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</si>
  <si>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</si>
  <si>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</si>
  <si>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</si>
  <si>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</si>
  <si>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</si>
  <si>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</si>
  <si>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</si>
  <si>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</si>
  <si>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</si>
  <si>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</si>
  <si>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</si>
  <si>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</si>
  <si>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</si>
  <si>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</si>
  <si>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</si>
  <si>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</si>
  <si>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</si>
  <si>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</si>
  <si>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</si>
  <si>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</si>
  <si>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</si>
  <si>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</si>
  <si>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</si>
  <si>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</si>
  <si>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</si>
  <si>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</si>
  <si>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</si>
  <si>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</si>
  <si>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</si>
  <si>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</si>
  <si>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</si>
  <si>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</si>
  <si>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</si>
  <si>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TECNICO DE EDIFICACOES COM ENCARGOS COMPLEMENTARES</t>
  </si>
  <si>
    <t>CURSO DE CAPACITAÇÃO PARA TECNICO DE EDIFICACOES (ENCARGOS COMPLEMENTARES) - HORISTA</t>
  </si>
  <si>
    <t>CURSO DE CAPACITAÇÃO PARA TECNICO DE EDIFICACOES (ENCARGOS COMPLEMENTARES) - MENSALISTA</t>
  </si>
  <si>
    <t>ADITIVO PLASTIFICANTE E ESTABILIZADOR PARA ARGAMASSAS DE ASSENTAMENTO E REBOCO, LIQUIDO E ISENTO DE CLORETOS</t>
  </si>
  <si>
    <t>ADITIVO SUPERPLASTIFICANTE DE PEGA NORMAL PARA CONCRETO, LIQUIDO E ISENTO DE CLORETOS</t>
  </si>
  <si>
    <t>1.5</t>
  </si>
  <si>
    <t>1.6</t>
  </si>
  <si>
    <t>IMPLANTAÇÃO</t>
  </si>
  <si>
    <t>TOTAL C/ BDI</t>
  </si>
  <si>
    <t>MOVIMENTO DE TERRA E PREPARO DO TERRENO PARA FUNDAÇÕES</t>
  </si>
  <si>
    <t>2.1</t>
  </si>
  <si>
    <t>2.2</t>
  </si>
  <si>
    <t>2.3</t>
  </si>
  <si>
    <t>2.4</t>
  </si>
  <si>
    <t>2.5</t>
  </si>
  <si>
    <t>FUNDAÇÕES</t>
  </si>
  <si>
    <t>3.1</t>
  </si>
  <si>
    <t>ESTACAS ESCAVADAS</t>
  </si>
  <si>
    <t>3.2</t>
  </si>
  <si>
    <t>BLOCOS DE COROAMENTO</t>
  </si>
  <si>
    <t>3.3</t>
  </si>
  <si>
    <t>VIGAS BALDRAMES</t>
  </si>
  <si>
    <t>4.1</t>
  </si>
  <si>
    <t>CONCRETO ARMADO - PILARES</t>
  </si>
  <si>
    <t>4.1.1</t>
  </si>
  <si>
    <t>4.1.2</t>
  </si>
  <si>
    <t>4.1.3</t>
  </si>
  <si>
    <t>4.2</t>
  </si>
  <si>
    <t>CONCRETO ARMADO - VIGAS</t>
  </si>
  <si>
    <t>4.2.1</t>
  </si>
  <si>
    <t>4.2.2</t>
  </si>
  <si>
    <t>4.2.3</t>
  </si>
  <si>
    <t>SUPER ESTRUTURA</t>
  </si>
  <si>
    <t>4.3</t>
  </si>
  <si>
    <t>CONCRETO ARMADO - LAJES</t>
  </si>
  <si>
    <t>4.3.1</t>
  </si>
  <si>
    <t>4.3.2</t>
  </si>
  <si>
    <t>INSTALAÇÃO SANITÁRIA</t>
  </si>
  <si>
    <t>12.1</t>
  </si>
  <si>
    <t>12.2</t>
  </si>
  <si>
    <t>LOUÇAS ACESSÓRIOS E METAIS</t>
  </si>
  <si>
    <t>13.1</t>
  </si>
  <si>
    <t>13.2</t>
  </si>
  <si>
    <t>13.3</t>
  </si>
  <si>
    <t>13.4</t>
  </si>
  <si>
    <t>13.5</t>
  </si>
  <si>
    <t>13.6</t>
  </si>
  <si>
    <t>DRENAGEM DE ÁGUAS PLUVIAIS</t>
  </si>
  <si>
    <t>13.7</t>
  </si>
  <si>
    <t>13.8</t>
  </si>
  <si>
    <t>13.9</t>
  </si>
  <si>
    <t>14.1</t>
  </si>
  <si>
    <t>14.3</t>
  </si>
  <si>
    <t>14.4</t>
  </si>
  <si>
    <t>14.5</t>
  </si>
  <si>
    <t>14.6</t>
  </si>
  <si>
    <t>14.7</t>
  </si>
  <si>
    <t>INSTALAÇÕES ELÉTRICAS</t>
  </si>
  <si>
    <t>15.2</t>
  </si>
  <si>
    <t>15.3</t>
  </si>
  <si>
    <t>15.4</t>
  </si>
  <si>
    <t>15.5</t>
  </si>
  <si>
    <t>15.6</t>
  </si>
  <si>
    <t>15.7</t>
  </si>
  <si>
    <t>CT01 ELE</t>
  </si>
  <si>
    <t>MERCADO</t>
  </si>
  <si>
    <t>16.1</t>
  </si>
  <si>
    <t>16.2</t>
  </si>
  <si>
    <t>16.3</t>
  </si>
  <si>
    <t>16.4</t>
  </si>
  <si>
    <t>16.5</t>
  </si>
  <si>
    <t>17.1</t>
  </si>
  <si>
    <t>17.2</t>
  </si>
  <si>
    <t>17.3</t>
  </si>
  <si>
    <t>17.4</t>
  </si>
  <si>
    <t>17.5</t>
  </si>
  <si>
    <t>18.1</t>
  </si>
  <si>
    <t>Empresa</t>
  </si>
  <si>
    <t>Contato</t>
  </si>
  <si>
    <t>CNPJ</t>
  </si>
  <si>
    <t>Site / e-mail</t>
  </si>
  <si>
    <t>Telefone</t>
  </si>
  <si>
    <t>Unidade</t>
  </si>
  <si>
    <t>Valor Unit.</t>
  </si>
  <si>
    <t>MEDIANA</t>
  </si>
  <si>
    <t>QUADRO DE DISTRIBUIÇÃO TRIFÁSICO P/70 DISJUNTOR DIN, BARRAMENTO 225A DE EMBUTIR</t>
  </si>
  <si>
    <t>POINT DA LUZ</t>
  </si>
  <si>
    <t>86.424.769/0001-52</t>
  </si>
  <si>
    <t>https://www.pointdaluz.com/quadro-de-distribuic-o-trifasico-com-barramento-225a-p-70-disjuntores-e-chave-geral-norma-din-embutir.html</t>
  </si>
  <si>
    <t>(32) 99158-0281</t>
  </si>
  <si>
    <t>MERKATHO</t>
  </si>
  <si>
    <t>14.762.237/0001-14</t>
  </si>
  <si>
    <t>https://www.merkatho.com.br/categoria/35/materiais-eletricos/quadros-de-distribuicao-com-barramento</t>
  </si>
  <si>
    <t>(51) 3276-7635</t>
  </si>
  <si>
    <t xml:space="preserve">UN </t>
  </si>
  <si>
    <t>Descrição</t>
  </si>
  <si>
    <t>Item</t>
  </si>
  <si>
    <t>Valor Unitário</t>
  </si>
  <si>
    <t>Coeficiente</t>
  </si>
  <si>
    <t>Valor Parcial</t>
  </si>
  <si>
    <t>Valor Total</t>
  </si>
  <si>
    <t>TABELAS</t>
  </si>
  <si>
    <t>COTAÇÃO</t>
  </si>
  <si>
    <t>SINAPI OU SETOP</t>
  </si>
  <si>
    <t>13.10</t>
  </si>
  <si>
    <t>13.11</t>
  </si>
  <si>
    <t>13.12</t>
  </si>
  <si>
    <t>14.8</t>
  </si>
  <si>
    <t>16.6</t>
  </si>
  <si>
    <t>16.7</t>
  </si>
  <si>
    <t>INSTALAÇÃO HIDRÁULICA</t>
  </si>
  <si>
    <t>TUBULAÇÕES E CONEXÕES DE PVC RÍGIDO</t>
  </si>
  <si>
    <t>RESERVATÓRIO E REGISTROS</t>
  </si>
  <si>
    <t>7.2</t>
  </si>
  <si>
    <t>QUANTITATIVOS E ORÇAMENTO -  IMPLANTAÇÃO DO SERVIÇO DE ATENDIMENTO MÓVEL DE URGÊNGIA</t>
  </si>
  <si>
    <t>IMPLANTAÇÃO DO SERVIÇO DE ATENDIMENTO MÓVEL DE URGÊNGIA</t>
  </si>
  <si>
    <t>PROJETO EXECUTIVO DE IMPLANTAÇÃO DO SERVIÇO DE ATENDIMENTO MÓVEL DE URGÊNGIA</t>
  </si>
  <si>
    <t>CRONOGRAMA FÍSICO FINANCEIRO - IMPLANTAÇÃO DO SERVIÇO DE ATENDIMENTO MÓVEL DE URGÊNGIA</t>
  </si>
  <si>
    <t>DISPOSITIVO DPS CLASSE II, 1 POLO, TENSAO MAXIMA DE 175 V, CORRENTE MAXIMA DE *8* KA (TIPO AC)</t>
  </si>
  <si>
    <t>DISPOSITIVO DPS CLASSE II, 1 POLO, TENSAO MAXIMA DE 275 V, CORRENTE MAXIMA DE *80* KA (TIPO AC)</t>
  </si>
  <si>
    <t>CT01 - ELE</t>
  </si>
  <si>
    <t>CT01 ARQ</t>
  </si>
  <si>
    <t>KIT BOX PARA BANHEIRO EM VIDRO TEMPERADO INCOLOR 8MM</t>
  </si>
  <si>
    <t>Americanas</t>
  </si>
  <si>
    <t>00.776.574/0006-60</t>
  </si>
  <si>
    <t>https://www.americanas.com.br/produto/91996919?pfm_carac=box%20para%20banheiro&amp;pfm_index=1&amp;pfm_page=search&amp;pfm_pos=grid&amp;pfm_type=search_page</t>
  </si>
  <si>
    <t>(11) 4003-4848</t>
  </si>
  <si>
    <t>Shoptime</t>
  </si>
  <si>
    <t>https://www.shoptime.com.br/produto/91996919/kit-box-para-banheiro-em-vidro-temperado-incolor-8mm?WT.srch=1&amp;acc=a76c8289649a0bef0524c56c85e71570&amp;epar=bp_pl_00_go_pla_ud_geral_3p&amp;gclid=EAIaIQobChMIyvvd1emX5wIVh4iRCh0VegwwEAQYBiABEgKOL_D_BwE&amp;i=5e1bf0b049f937f625b22a5c&amp;o=5d1626fc6c28a3cb5011176d&amp;opn=GOOGLEXML&amp;sellerId=7108281000140&amp;sellerid=7108281000140&amp;wt.srch=1</t>
  </si>
  <si>
    <t>/</t>
  </si>
  <si>
    <t>Submarino</t>
  </si>
  <si>
    <t>https://www.submarino.com.br/produto/91996919/kit-box-para-banheiro-em-vidro-temperado-incolor-8mm?sellerId=8071297000198</t>
  </si>
  <si>
    <t>(11) 4003-5544</t>
  </si>
  <si>
    <t>CT01-ARQ</t>
  </si>
  <si>
    <t>1</t>
  </si>
  <si>
    <t>17.6</t>
  </si>
  <si>
    <t>17.7</t>
  </si>
  <si>
    <t>C1 HIDRO</t>
  </si>
  <si>
    <t>JOELHO 90 GRAUS, PVC, SOLDÁVEL, DN 25MM, X 1/2 INSTALADO EM RAMAL DE DISTRIBUIÇÃO DE ÁGUA - FORNECIMENTO E INSTALAÇÃO.</t>
  </si>
  <si>
    <t>C2 HIDRO</t>
  </si>
  <si>
    <t>BUCHA DE REDUÇÃO LONGA, PVC, DN 50 X 32 MM, PARA AGUA FRIA PREDIAL, JUNTA ELÁSTICA, FORNECIDO E INSTALADO.</t>
  </si>
  <si>
    <t>C3 HIDRO</t>
  </si>
  <si>
    <t>JOELHO DE REDUÇÃO, PVC SOLDÁVEL, 90 GRAUS, 32MM X 25MM, PARA AGUA FRIA PREDIAL, FORNECIDO E INSTALADO.</t>
  </si>
  <si>
    <t>C4 HIDRO</t>
  </si>
  <si>
    <t xml:space="preserve">JUNÇÃO SIMPLES, PVC, SERIE NORMAL, ESGOTO PREDIAL, DN 100 X 50 MM, JUNTA ELÁSTICA, FORNECIDO E INSTALADO EM PRUMADA DE ESGOTO SANITÁRIO OU VENTILAÇÃO. </t>
  </si>
  <si>
    <t>CT01 HIDRO</t>
  </si>
  <si>
    <t>BACIA SANITÁRIA PARA CAIXA ACOPLADA COM ABERTURA FRONTAL</t>
  </si>
  <si>
    <t>Leroy Merlin</t>
  </si>
  <si>
    <t>01.438.784/0048-60</t>
  </si>
  <si>
    <t>https://www.leroymerlin.com.br/vaso-sanitario-para-caixa-acoplada-saida-vertical-acesso-plus-branco-celite_88412065?region=outros&amp;gclid=EAIaIQobChMI4ajrx7a95gIV9iCtBh2eUguaEAkYASABEgIAafD_BwE</t>
  </si>
  <si>
    <t>0800 602 1380</t>
  </si>
  <si>
    <t>Magazine Luiza</t>
  </si>
  <si>
    <t>47960950/0449-27</t>
  </si>
  <si>
    <t>https://www.magazineluiza.com.br/bacia-para-caixa-acoplada-com-abertura-frontal-acesso-branca-celite/p/fd49g139j0/cj/vasa/?&amp;utm_source=google&amp;utm_medium%20=pla%20&amp;utm_campaign%20=PLA_marketplace&amp;partner_id=29594&amp;seller_id=ceccasaeconstrucao&amp;product_group_id=376808955025&amp;ad_group_id=48543698555&amp;gclid=EAIaIQobChMI4ajrx7a95gIV9iCtBh2eUguaEAkYAiABEgI_0PD_BwE</t>
  </si>
  <si>
    <t>(11) 3508-9900</t>
  </si>
  <si>
    <t>Casa e Construção</t>
  </si>
  <si>
    <t>63.004.030.0030-20</t>
  </si>
  <si>
    <t>https://www.cec.com.br/material-de-construcao/loucas/banheiro/bacia/caixa-acoplada/bacia-para-caixa-acoplada-com-abertura-frontal-acesso-branca?produto=1179263&amp;utm_content=material-de-construcao&amp;utm_medium=cpc&amp;utm_campaign=GoogleShop&amp;utm_source=google-shopping&amp;idpublicacao=791d2005-d206-4804-b297-71cab438caf1&amp;gclid=CjwKCAjwscDpBRBnEiwAnQ0HQMrxQ33L2HAoIuzERh8QxeS4b2sxJejCCka1IpVDrSuosU9Is8AYyhoCPVkQAvD_BwE</t>
  </si>
  <si>
    <t>(11) 4001-0100</t>
  </si>
  <si>
    <t>CT02 HIDRO</t>
  </si>
  <si>
    <t>CAIXA ACOPLADA PARA BACIA SANITÁRIA</t>
  </si>
  <si>
    <t>Telha Norte</t>
  </si>
  <si>
    <t>03.840.986/0056-69</t>
  </si>
  <si>
    <t>https://www.telhanorte.com.br/caixa-acoplada-para-bacia-36-litros-ecoflush-city-branca-celite-1182196/p</t>
  </si>
  <si>
    <t>(11) 3434-3609</t>
  </si>
  <si>
    <t>https://www.magazineluiza.com.br/caixa-acoplada-ecoflush-3-6-litros-like-branca-celite/p/kkkafak893/cj/acva/</t>
  </si>
  <si>
    <t>https://www.cec.com.br/material-de-construcao/loucas/banheiro/bacia/caixa-acoplada/caixa-acoplada-ecoflush-3/6-litros-like-branca?produto=1289764</t>
  </si>
  <si>
    <t>CPU</t>
  </si>
  <si>
    <t>14.2</t>
  </si>
  <si>
    <t>15.8</t>
  </si>
  <si>
    <t>11.1</t>
  </si>
  <si>
    <t>11.2</t>
  </si>
  <si>
    <r>
      <t xml:space="preserve">3ª ETAPA   PERÍODO:         </t>
    </r>
    <r>
      <rPr>
        <b/>
        <sz val="12"/>
        <color theme="9" tint="-0.249977111117893"/>
        <rFont val="Verdana"/>
        <family val="2"/>
      </rPr>
      <t>30 DIAS</t>
    </r>
    <r>
      <rPr>
        <b/>
        <sz val="12"/>
        <color theme="1"/>
        <rFont val="Verdana"/>
        <family val="2"/>
      </rPr>
      <t xml:space="preserve"> </t>
    </r>
  </si>
  <si>
    <r>
      <t xml:space="preserve">4ª ETAPA   PERÍODO:        </t>
    </r>
    <r>
      <rPr>
        <b/>
        <sz val="12"/>
        <color theme="9" tint="-0.249977111117893"/>
        <rFont val="Verdana"/>
        <family val="2"/>
      </rPr>
      <t>30 DIAS</t>
    </r>
    <r>
      <rPr>
        <b/>
        <sz val="12"/>
        <color theme="1"/>
        <rFont val="Verdana"/>
        <family val="2"/>
      </rPr>
      <t xml:space="preserve"> </t>
    </r>
  </si>
  <si>
    <r>
      <t xml:space="preserve">5ª ETAPA   PERÍODO:              </t>
    </r>
    <r>
      <rPr>
        <b/>
        <sz val="12"/>
        <color theme="9" tint="-0.249977111117893"/>
        <rFont val="Verdana"/>
        <family val="2"/>
      </rPr>
      <t>30 DIAS</t>
    </r>
    <r>
      <rPr>
        <b/>
        <sz val="12"/>
        <color theme="1"/>
        <rFont val="Verdana"/>
        <family val="2"/>
      </rPr>
      <t xml:space="preserve"> </t>
    </r>
  </si>
  <si>
    <r>
      <t xml:space="preserve">6ª ETAPA   PERÍODO:        </t>
    </r>
    <r>
      <rPr>
        <b/>
        <sz val="12"/>
        <color theme="9" tint="-0.249977111117893"/>
        <rFont val="Verdana"/>
        <family val="2"/>
      </rPr>
      <t>30 DIAS</t>
    </r>
    <r>
      <rPr>
        <b/>
        <sz val="12"/>
        <color theme="1"/>
        <rFont val="Verdana"/>
        <family val="2"/>
      </rPr>
      <t xml:space="preserve"> </t>
    </r>
  </si>
  <si>
    <r>
      <t xml:space="preserve">7ª ETAPA   PERÍODO:              </t>
    </r>
    <r>
      <rPr>
        <b/>
        <sz val="12"/>
        <color theme="9" tint="-0.249977111117893"/>
        <rFont val="Verdana"/>
        <family val="2"/>
      </rPr>
      <t>30 DIAS</t>
    </r>
    <r>
      <rPr>
        <b/>
        <sz val="12"/>
        <color theme="1"/>
        <rFont val="Verdana"/>
        <family val="2"/>
      </rPr>
      <t xml:space="preserve"> </t>
    </r>
  </si>
  <si>
    <r>
      <t xml:space="preserve">8ª ETAPA   PERÍODO:        </t>
    </r>
    <r>
      <rPr>
        <b/>
        <sz val="12"/>
        <color theme="9" tint="-0.249977111117893"/>
        <rFont val="Verdana"/>
        <family val="2"/>
      </rPr>
      <t>30 DIAS</t>
    </r>
    <r>
      <rPr>
        <b/>
        <sz val="12"/>
        <color theme="1"/>
        <rFont val="Verdana"/>
        <family val="2"/>
      </rPr>
      <t xml:space="preserve"> </t>
    </r>
  </si>
  <si>
    <t>BDI=26,52%</t>
  </si>
  <si>
    <t>4.3.3</t>
  </si>
  <si>
    <t>2.6</t>
  </si>
  <si>
    <t>AR CONDICIONADO SPLIT INVERTER, HI-WALL (PAREDE), 10000 BTU/H, CICLO FRIO, 60HZ, CLASSIFICACAO A (SELO PROCEL), GAS HFC, CONTROLE S/FIO</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</si>
  <si>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</si>
  <si>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</si>
  <si>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</si>
  <si>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</si>
  <si>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</si>
  <si>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</si>
  <si>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</si>
  <si>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</si>
  <si>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</si>
  <si>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</si>
  <si>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</si>
  <si>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</si>
  <si>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</si>
  <si>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</si>
  <si>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</si>
  <si>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</si>
  <si>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</si>
  <si>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</si>
  <si>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</si>
  <si>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</si>
  <si>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</si>
  <si>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</si>
  <si>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</si>
  <si>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</si>
  <si>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</si>
  <si>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</si>
  <si>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</si>
  <si>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</si>
  <si>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</si>
  <si>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</si>
  <si>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</si>
  <si>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</si>
  <si>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</si>
  <si>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</si>
  <si>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</si>
  <si>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</si>
  <si>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</si>
  <si>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</si>
  <si>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</si>
  <si>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</si>
  <si>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</si>
  <si>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</si>
  <si>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</si>
  <si>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</si>
  <si>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</si>
  <si>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</si>
  <si>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</si>
  <si>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</si>
  <si>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</si>
  <si>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</si>
  <si>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</si>
  <si>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</si>
  <si>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</si>
  <si>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</si>
  <si>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</si>
  <si>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</si>
  <si>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</si>
  <si>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</si>
  <si>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</si>
  <si>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</si>
  <si>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</si>
  <si>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</si>
  <si>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</si>
  <si>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</si>
  <si>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</si>
  <si>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</si>
  <si>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</si>
  <si>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</si>
  <si>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</si>
  <si>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</si>
  <si>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</si>
  <si>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</si>
  <si>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</si>
  <si>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</si>
  <si>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</si>
  <si>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</si>
  <si>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</si>
  <si>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</si>
  <si>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</si>
  <si>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</si>
  <si>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</si>
  <si>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</si>
  <si>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</si>
  <si>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</si>
  <si>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</si>
  <si>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</si>
  <si>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</si>
  <si>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</si>
  <si>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</si>
  <si>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</si>
  <si>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</si>
  <si>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</si>
  <si>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</si>
  <si>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</si>
  <si>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</si>
  <si>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</si>
  <si>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</si>
  <si>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</si>
  <si>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</si>
  <si>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</si>
  <si>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</si>
  <si>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</si>
  <si>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</si>
  <si>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</si>
  <si>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</si>
  <si>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</si>
  <si>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</si>
  <si>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</si>
  <si>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</si>
  <si>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</si>
  <si>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</si>
  <si>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</si>
  <si>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</si>
  <si>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</si>
  <si>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</si>
  <si>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</si>
  <si>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</si>
  <si>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</si>
  <si>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</si>
  <si>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</si>
  <si>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</si>
  <si>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</si>
  <si>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</si>
  <si>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</si>
  <si>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</si>
  <si>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</si>
  <si>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</si>
  <si>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</si>
  <si>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</si>
  <si>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</si>
  <si>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</si>
  <si>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</si>
  <si>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</si>
  <si>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</si>
  <si>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</si>
  <si>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</si>
  <si>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</si>
  <si>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</si>
  <si>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</si>
  <si>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</si>
  <si>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</si>
  <si>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</si>
  <si>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</si>
  <si>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</si>
  <si>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</si>
  <si>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</si>
  <si>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</si>
  <si>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</si>
  <si>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</si>
  <si>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</si>
  <si>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</si>
  <si>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</si>
  <si>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</si>
  <si>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</si>
  <si>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</si>
  <si>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</si>
  <si>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</si>
  <si>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</si>
  <si>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</si>
  <si>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RETARDADOR DE PEGA E REDUTOR DE AGUA PARA CONCRETO, LIQUIDO E ISENTO DE CLORETOS</t>
  </si>
  <si>
    <t>AGENTE DE CURA, PROTETOR DA EVAPORACAO DA AGUA DE HIDRATACAO DO CONCRETO</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</si>
  <si>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</si>
  <si>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</si>
  <si>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</si>
  <si>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</si>
  <si>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</si>
  <si>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</si>
  <si>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</si>
  <si>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</si>
  <si>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</si>
  <si>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</si>
  <si>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</si>
  <si>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</si>
  <si>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</si>
  <si>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</si>
  <si>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</si>
  <si>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</si>
  <si>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</si>
  <si>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</si>
  <si>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</si>
  <si>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</si>
  <si>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</si>
  <si>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</si>
  <si>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</si>
  <si>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</si>
  <si>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</si>
  <si>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</si>
  <si>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</si>
  <si>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</si>
  <si>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</si>
  <si>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</si>
  <si>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</si>
  <si>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</si>
  <si>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</si>
  <si>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</si>
  <si>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</si>
  <si>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</si>
  <si>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</si>
  <si>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</si>
  <si>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</si>
  <si>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</si>
  <si>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</si>
  <si>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</si>
  <si>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</si>
  <si>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</si>
  <si>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</si>
  <si>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</si>
  <si>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</si>
  <si>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</si>
  <si>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</si>
  <si>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</si>
  <si>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</si>
  <si>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</si>
  <si>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</si>
  <si>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</si>
  <si>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</si>
  <si>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</si>
  <si>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</si>
  <si>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</si>
  <si>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</si>
  <si>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</si>
  <si>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</si>
  <si>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</si>
  <si>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</si>
  <si>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</si>
  <si>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</si>
  <si>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</si>
  <si>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</si>
  <si>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</si>
  <si>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FERRAMENTAS - FAMILIA ENCARREGADO GERAL - MENSALISTA (ENCARGOS COMPLEMENTARES - COLETADO CAIXA)</t>
  </si>
  <si>
    <t>LAMBRI EM ALUMINIO, DE APROXIMADAMENTE 0,6 KG/M, COM APROXIMADAMENTE 168,0 MM DE LARGURA, 6,0 MM DE ALTURA E 6,0 M DE EXTENSAO</t>
  </si>
  <si>
    <t>MEMBRANA IMPERMEABILIZANTE A BASE DE POLIUREIA, BICOMPONENTE, APLICACAO A FRIO</t>
  </si>
  <si>
    <t>MEMBRANA IMPERMEABILIZANTE A BASE DE POLIURETANO</t>
  </si>
  <si>
    <t>MEMBRANA IMPERMEABILIZANTE ACRILICA MONOCOMPONENTE</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</si>
  <si>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</si>
  <si>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</si>
  <si>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</si>
  <si>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</si>
  <si>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</si>
  <si>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</si>
  <si>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</si>
  <si>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</si>
  <si>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</si>
  <si>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</si>
  <si>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</si>
  <si>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</si>
  <si>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</si>
  <si>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</si>
  <si>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</si>
  <si>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</si>
  <si>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</si>
  <si>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</si>
  <si>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</si>
  <si>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</si>
  <si>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</si>
  <si>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</si>
  <si>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</si>
  <si>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</si>
  <si>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</si>
  <si>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</si>
  <si>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</si>
  <si>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</si>
  <si>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</si>
  <si>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</si>
  <si>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</si>
  <si>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</si>
  <si>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</si>
  <si>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</si>
  <si>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</si>
  <si>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</si>
  <si>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</si>
  <si>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</si>
  <si>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</si>
  <si>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</si>
  <si>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</si>
  <si>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</si>
  <si>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</si>
  <si>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</si>
  <si>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</si>
  <si>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</si>
  <si>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</si>
  <si>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</si>
  <si>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</si>
  <si>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</si>
  <si>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</si>
  <si>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</si>
  <si>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</si>
  <si>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</si>
  <si>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</si>
  <si>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</si>
  <si>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</si>
  <si>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</si>
  <si>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TINTA / REVESTIMENTO A BASE DE RESINA EPOXI COM ALCATRAO, BICOMPONENTE</t>
  </si>
  <si>
    <t>TRELICA NERVURADA (ESPACADOR), ALTURA = 120,0 MM, DIAMETRO DOS BANZOS INFERIORES E SUPERIOR = 6,0 MM, DIAMETRO DA DIAGONAL = 4,2 MM</t>
  </si>
  <si>
    <t>ED-14397</t>
  </si>
  <si>
    <t xml:space="preserve">FORNECIMENTO DE ANDAIME EM CAVALETE METÁLICO PARA ALVENARIA, COM REAPROVEITAMENTO, INCLUSIVE  MONTAGEM/DESMONTAGEM </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</si>
  <si>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</si>
  <si>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</si>
  <si>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</si>
  <si>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</si>
  <si>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</si>
  <si>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</si>
  <si>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</si>
  <si>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</si>
  <si>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</si>
  <si>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</si>
  <si>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</si>
  <si>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</si>
  <si>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DEMOLIÇÃO DE DIVISÓRIA DE PEDRAS (MÁRMORE, GRANITO, ARDÓSIA, MARMORITE), INCLUSIVE AFASTAMENTO</t>
  </si>
  <si>
    <t>GUIA DE MEIO-FIO (10X15X22)CM E SARJETA (30X10)CM COM INCLINAÇÃO DE 10%, EM CONCRETO COM FCK 15MPA, MOLDADA IN-LOCO, FORMA EM MADEIRA, INCLUSIVE ESCAVAÇÃO, APILOAMENTO E TRANSPORTE COM RETIRADA DO MATERIAL ESCAVADO (EM CAÇAMBA)</t>
  </si>
  <si>
    <t>CAIXA DE PASSAGEM PARA PISO DO TIPO "ZA" 28X28X40CM - GARAGEM</t>
  </si>
  <si>
    <t>CAIXA DE PASSAGEM PARA PISO DO TIPO "ZA" 28X28X40CM - PASSEIO</t>
  </si>
  <si>
    <t>CAIXA DE PASSAGEM PARA PISO DO TIPO "ZB" 52X44X70CM - GARAGEM</t>
  </si>
  <si>
    <t>CAIXA DE PASSAGEM PARA PISO DO TIPO "ZB" 52X44X70CM - PASSEIO</t>
  </si>
  <si>
    <t>CAIXA DE PASSAGEM PARA PISO DO TIPO "ZC" 77X67X90CM - GARAGEM</t>
  </si>
  <si>
    <t>CAIXA DE PASSAGEM PARA PISO DO TIPO "ZC" 77X67X90CM - PASSEIO</t>
  </si>
  <si>
    <t>CAIXA ESTANQUE AQUATIC 4X2"</t>
  </si>
  <si>
    <t>CAMPAINHA DE EMBUTIR EM CAIXA 2X4", DO TIPO CIGARRA, 127V</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</si>
  <si>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</si>
  <si>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</si>
  <si>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</si>
  <si>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</si>
  <si>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</si>
  <si>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</si>
  <si>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</si>
  <si>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</si>
  <si>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ED-15342</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</si>
  <si>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
</t>
  </si>
  <si>
    <t>FORNECIMENTO E INSTALAÇÃO DE BARRA FIXA METÁLICA PARA PARQUE INFANTIL OU ACADEMIA AO AR LIVRE, FIXADO COM CONCRETO NÃO ESTRUTURAL, PREPARADO EM OBRA COM BETONEIRA, COM FCK 15 MPA , INCLUSIVE ESCAVAÇÃO E TRANSPORTE COM RETIRADA DO MATERIAL ESCAVADO (EM CAÇAMBA)</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</si>
  <si>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</si>
  <si>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FORNECIMENTO E INSTALAÇÃO DE ESCADA HORIZONTAL METÁLICA PARA PARQUE INFANTIL, FIXADO COM CONCRETO NÃO ESTRUTURAL, PREPARADO EM OBRA COM BETONEIRA, COM FCK 15 MPA , INCLUSIVE ESCAVAÇÃO E TRANSPORTE COM RETIRADA DO MATERIAL ESCAVADO (EM CAÇAMBA)</t>
  </si>
  <si>
    <t xml:space="preserve">FORNECIMENTO E INSTALAÇÃO DE ESCORREGADOR MÉDIO METÁLICO PARA PARQUE INFANTIL, FIXADO COM CONCRETO NÃO ESTRUTURAL, PREPARADO EM OBRA COM BETONEIRA, COM FCK 15 MPA , INCLUSIVE ESCAVAÇÃO E TRANSPORTE COM RETIRADA DO MATERIAL ESCAVADO (EM CAÇAMBA)
</t>
  </si>
  <si>
    <t>FORNECIMENTO E INSTALAÇÃO DE GANGORRA METÁLICA COM DOIS LUGARES PARA PARQUE INFANTIL, FIXADO COM CONCRETO NÃO ESTRUTURAL, PREPARADO EM OBRA COM BETONEIRA, COM FCK 15 MPA , INCLUSIVE ESCAVAÇÃO E TRANSPORTE COM RETIRADA DO MATERIAL ESCAVADO (EM CAÇAMBA)</t>
  </si>
  <si>
    <t>FORNECIMENTO E INSTALAÇÃO DE ZANGA BURRINHO METÁLICO COM DUAS PRANCHAS PARA PARQUE INFANTIL, FIXADO COM CONCRETO NÃO ESTRUTURAL, PREPARADO EM OBRA COM BETONEIRA, COM FCK 15 MPA , INCLUSIVE ESCAVAÇÃO E TRANSPORTE COM RETIRADA DO MATERIAL ESCAVADO (EM CAÇAMBA)</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</si>
  <si>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</si>
  <si>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</si>
  <si>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</si>
  <si>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</si>
  <si>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</si>
  <si>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</si>
  <si>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</si>
  <si>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</si>
  <si>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PISO EM PEDRA PORTUGUESA, INCLUSIVE FORNECIMENTO E PREPARO MECÂNICO DE ARGAMASSA SECA, TIPO FAROFA, PARA ASSENTAMENTO EM COLCHÃO DE AREIA E CIMENTO, ESP. 6CM, REJUNTAMENTO E ACABAMENTO</t>
  </si>
  <si>
    <t>ED-15226</t>
  </si>
  <si>
    <t>PISO PODOTÁTIL DE CONCRETO, ALERTA, APLICADO EM PISO (20X20CM)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</si>
  <si>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</si>
  <si>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</si>
  <si>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RODAPÉ COM ARGAMASSA DE ALTA RESISTÊNCIA INDUSTRIAL, ACABAMENTO POLIDO, COR CINZA, ALTURA 5CM, INCLUSIVE POLIMENTO</t>
  </si>
  <si>
    <t>RODAPÉ COM ARGAMASSA DE ALTA RESISTÊNCIA INDUSTRIAL, ACABAMENTO POLIDO, COR CINZA, ALTURA 7CM, INCLUSIVE POLIMENTO</t>
  </si>
  <si>
    <t>ED-15472</t>
  </si>
  <si>
    <t>ADESIVO EM POLIURETANO, PARA COLAGEM DE DISCO FIXADOR DE SUPORTES, BISNAGA DE 310ML, RENDIMENTO DE 20 FIXAÇÕES POR BISNAGA, EXCLUSIVE DISCO FIXADOR</t>
  </si>
  <si>
    <t>CAIXA DE INSPEÇÃO EM PVC 300X300 MM COM TAMPA EM FERRO FUNDIDO</t>
  </si>
  <si>
    <t>GUIA DE CORDÃO BOLEADO, EM CONCRETO COM FCK 20MPA, PRÉ-MOLDADA, 10X10CM (ALTURA X LARGURA), INCLUSIVE UMA (1) FIADA DE BLOCO DE CONCRETO, ESP. 9CM, ESCAVAÇÃO, APILOAMENTO E TRANSPORTE COM RETIRADA DO MATERIAL ESCAVADO (EM CAÇAMBA)</t>
  </si>
  <si>
    <t>GUIA DE MEIO-FIO, EM CONCRETO COM FCK 15MPA, MOLDADA IN-LOCO, SEÇÃO 15X45CM, FORMA EM MADEIRA, EXCLUSIVE SARJETA, INCLUSIVE ESCAVAÇÃO, APILOAMENTO E TRANSPORTE COM RETIRADA DO MATERIAL ESCAVADO (EM CAÇAMBA)</t>
  </si>
  <si>
    <t>GUIA DE MEIO-FIO, EM CONCRETO COM FCK 20MPA, PRÉ-MOLDADA, MFC-01 PADRÃO DEER-MG, DIMENSÕES (12X16,7X35)CM, EXCLUSIVE SARJETA, INCLUSIVE ESCAVAÇÃO, APILOAMENTO E TRANSPORTE COM RETIRADA DO MATERIAL ESCAVADO (EM CAÇAMBA)</t>
  </si>
  <si>
    <t>GUIA DE MEIO-FIO, EM CONCRETO COM FCK 20MPA, PRÉ-MOLDADA, MFC-03 PADRÃO DEER-MG, DIMENSÕES (12X18X45)CM, EXCLUSIVE SARJETA, INCLUSIVE ESCAVAÇÃO, APILOAMENTO E TRANSPORTE COM RETIRADA DO MATERIAL ESCAVADO (EM CAÇAMBA)</t>
  </si>
  <si>
    <t>VIDRO COMUM LISO INCOLOR, ESP. 3MM, INCLUSIVE FIXAÇÃO E VEDAÇÃO COM GUARNIÇÃO/GAXETA DE BORRACHA NEOPRENE, FORNECIMENTO E INSTALAÇÃO, EXCLUSIVE CAIXILHO/PERFIL</t>
  </si>
  <si>
    <t>VIDRO COMUM LISO INCOLOR, ESP. 4MM, INCLUSIVE FIXAÇÃO E VEDAÇÃO COM GUARNIÇÃO/GAXETA DE BORRACHA NEOPRENE, FORNECIMENTO E INSTALAÇÃO, EXCLUSIVE CAIXILHO/PERFIL</t>
  </si>
  <si>
    <t>VIDRO COMUM LISO INCOLOR, ESP. 6MM, INCLUSIVE FIXAÇÃO E VEDAÇÃO COM GUARNIÇÃO/GAXETA DE BORRACHA NEOPRENE, FORNECIMENTO E INSTALAÇÃO, EXCLUSIVE CAIXILHO/PERFIL</t>
  </si>
  <si>
    <t>VIDRO IMPRESSO (FANTASIA) TIPO CANELADO OU MARTELADO INCOLOR, ESP. 3MM OU 4MM, INCLUSIVE FIXAÇÃO E VEDAÇÃO COM GUARNIÇÃO/GAXETA DE BORRACHA NEOPRENE, FORNECIMENTO E INSTALAÇÃO, EXCLUSIVE CAIXILHO/PERFIL</t>
  </si>
  <si>
    <t>VIDRO IMPRESSO (FANTASIA) TIPO MINI-BOREAL, ESP. 3MM, INCLUSIVE FIXAÇÃO E VEDAÇÃO COM GUARNIÇÃO/GAXETA DE BORRACHA NEOPRENE, FORNECIMENTO E INSTALAÇÃO, EXCLUSIVE CAIXILHO/PERFIL</t>
  </si>
  <si>
    <t>VIDRO TEMPERADO INCOLOR, ESP. 10MM, INCLUSIVE FIXAÇÃO E VEDAÇÃO COM GUARNIÇÃO/GAXETA DE BORRACHA NEOPRENE, FORNECIMENTO E INSTALAÇÃO, EXCLUSIVE CAIXILHO/PERFIL</t>
  </si>
  <si>
    <t>VIDRO TEMPERADO INCOLOR, ESP. 6MM, INCLUSIVE FIXAÇÃO E VEDAÇÃO COM GUARNIÇÃO/GAXETA DE BORRACHA NEOPRENE, FORNECIMENTO E INSTALAÇÃO, EXCLUSIVE CAIXILHO/PERFIL</t>
  </si>
  <si>
    <t>VIDRO TEMPERADO INCOLOR, ESP. 8MM, INCLUSIVE FIXAÇÃO E VEDAÇÃO COM GUARNIÇÃO/GAXETA DE BORRACHA NEOPRENE, FORNECIMENTO E INSTALAÇÃO, EXCLUSIVE CAIXILHO/PERFIL</t>
  </si>
  <si>
    <t>PORTÃO FECHAMENTO</t>
  </si>
  <si>
    <r>
      <t xml:space="preserve">1ª ETAPA   PERÍODO:             </t>
    </r>
    <r>
      <rPr>
        <b/>
        <sz val="12"/>
        <color theme="9" tint="-0.249977111117893"/>
        <rFont val="Verdana"/>
        <family val="2"/>
      </rPr>
      <t>30 DIAS</t>
    </r>
    <r>
      <rPr>
        <b/>
        <sz val="12"/>
        <color theme="1"/>
        <rFont val="Verdana"/>
        <family val="2"/>
      </rPr>
      <t xml:space="preserve"> </t>
    </r>
  </si>
  <si>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</si>
  <si>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</si>
  <si>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</si>
  <si>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</si>
  <si>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</si>
  <si>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</si>
  <si>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</si>
  <si>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</si>
  <si>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</si>
  <si>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</si>
  <si>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</si>
  <si>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</si>
  <si>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</si>
  <si>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</si>
  <si>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</si>
  <si>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</si>
  <si>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</si>
  <si>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</si>
  <si>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</si>
  <si>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</si>
  <si>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</si>
  <si>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</si>
  <si>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</si>
  <si>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</si>
  <si>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</si>
  <si>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</si>
  <si>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</si>
  <si>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</si>
  <si>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</si>
  <si>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</si>
  <si>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</si>
  <si>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</si>
  <si>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</si>
  <si>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</si>
  <si>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</si>
  <si>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</si>
  <si>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</si>
  <si>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</si>
  <si>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</si>
  <si>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</si>
  <si>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</si>
  <si>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</si>
  <si>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</si>
  <si>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</si>
  <si>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</si>
  <si>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</si>
  <si>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</si>
  <si>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</si>
  <si>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</si>
  <si>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</si>
  <si>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</si>
  <si>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</si>
  <si>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</si>
  <si>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</si>
  <si>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</si>
  <si>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</si>
  <si>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</si>
  <si>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MARTELO DEMOLIDOR ELÉTRICO, COM POTÊNCIA DE 2.000 W, 1.000 IMPACTOS POR MINUTO, PESO DE 30 KG - CHP DIURNO. AF_01/2021</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</si>
  <si>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</si>
  <si>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CHI DIURNO. AF_01/2021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</si>
  <si>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</si>
  <si>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</si>
  <si>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</si>
  <si>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</si>
  <si>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</si>
  <si>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</si>
  <si>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</si>
  <si>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</si>
  <si>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</si>
  <si>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</si>
  <si>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</si>
  <si>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</si>
  <si>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</si>
  <si>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</si>
  <si>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</si>
  <si>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</si>
  <si>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</si>
  <si>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</si>
  <si>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</si>
  <si>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</si>
  <si>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</si>
  <si>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</si>
  <si>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</si>
  <si>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</si>
  <si>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</si>
  <si>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</si>
  <si>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</si>
  <si>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</si>
  <si>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</si>
  <si>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</si>
  <si>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</si>
  <si>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</si>
  <si>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</si>
  <si>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</si>
  <si>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</si>
  <si>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</si>
  <si>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</si>
  <si>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</si>
  <si>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</si>
  <si>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</si>
  <si>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</si>
  <si>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</si>
  <si>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</si>
  <si>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</si>
  <si>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</si>
  <si>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</si>
  <si>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</si>
  <si>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</si>
  <si>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</si>
  <si>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</si>
  <si>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</si>
  <si>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</si>
  <si>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</si>
  <si>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</si>
  <si>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</si>
  <si>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</si>
  <si>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</si>
  <si>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</si>
  <si>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</si>
  <si>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</si>
  <si>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</si>
  <si>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</si>
  <si>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</si>
  <si>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</si>
  <si>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</si>
  <si>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</si>
  <si>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</si>
  <si>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</si>
  <si>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</si>
  <si>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</si>
  <si>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</si>
  <si>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</si>
  <si>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</si>
  <si>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</si>
  <si>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</si>
  <si>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</si>
  <si>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</si>
  <si>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</si>
  <si>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</si>
  <si>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</si>
  <si>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</si>
  <si>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</si>
  <si>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</si>
  <si>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</si>
  <si>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</si>
  <si>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</si>
  <si>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</si>
  <si>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</si>
  <si>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</si>
  <si>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</si>
  <si>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</si>
  <si>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</si>
  <si>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</si>
  <si>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</si>
  <si>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</si>
  <si>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</si>
  <si>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</si>
  <si>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</si>
  <si>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</si>
  <si>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</si>
  <si>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</si>
  <si>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</si>
  <si>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</si>
  <si>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</si>
  <si>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</si>
  <si>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</si>
  <si>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</si>
  <si>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</si>
  <si>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</si>
  <si>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</si>
  <si>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</si>
  <si>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</si>
  <si>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</si>
  <si>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</si>
  <si>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</si>
  <si>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</si>
  <si>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</si>
  <si>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</si>
  <si>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</si>
  <si>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</si>
  <si>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</si>
  <si>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</si>
  <si>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</si>
  <si>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</si>
  <si>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</si>
  <si>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</si>
  <si>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</si>
  <si>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</si>
  <si>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</si>
  <si>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</si>
  <si>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</si>
  <si>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</si>
  <si>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</si>
  <si>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</si>
  <si>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</si>
  <si>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</si>
  <si>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</si>
  <si>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</si>
  <si>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</si>
  <si>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</si>
  <si>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</si>
  <si>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</si>
  <si>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</si>
  <si>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</si>
  <si>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</si>
  <si>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</si>
  <si>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</si>
  <si>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</si>
  <si>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</si>
  <si>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</si>
  <si>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</si>
  <si>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</si>
  <si>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</si>
  <si>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</si>
  <si>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</si>
  <si>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</si>
  <si>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</si>
  <si>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</si>
  <si>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</si>
  <si>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</si>
  <si>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</si>
  <si>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</si>
  <si>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</si>
  <si>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</si>
  <si>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</si>
  <si>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</si>
  <si>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</si>
  <si>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</si>
  <si>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</si>
  <si>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</si>
  <si>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</si>
  <si>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</si>
  <si>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</si>
  <si>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</si>
  <si>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</si>
  <si>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</si>
  <si>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</si>
  <si>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</si>
  <si>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</si>
  <si>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</si>
  <si>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</si>
  <si>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</si>
  <si>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</si>
  <si>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</si>
  <si>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</si>
  <si>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</si>
  <si>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</si>
  <si>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</si>
  <si>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</si>
  <si>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</si>
  <si>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</si>
  <si>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</si>
  <si>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</si>
  <si>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</si>
  <si>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</si>
  <si>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</si>
  <si>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</si>
  <si>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</si>
  <si>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</si>
  <si>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</si>
  <si>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</si>
  <si>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</si>
  <si>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</si>
  <si>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</si>
  <si>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</si>
  <si>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</si>
  <si>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</si>
  <si>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</si>
  <si>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</si>
  <si>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</si>
  <si>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</si>
  <si>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</si>
  <si>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</si>
  <si>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</si>
  <si>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</si>
  <si>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</si>
  <si>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</si>
  <si>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</si>
  <si>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</si>
  <si>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</si>
  <si>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</si>
  <si>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</si>
  <si>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</si>
  <si>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</si>
  <si>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</si>
  <si>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</si>
  <si>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</si>
  <si>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</si>
  <si>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</si>
  <si>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</si>
  <si>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</si>
  <si>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</si>
  <si>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</si>
  <si>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</si>
  <si>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</si>
  <si>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</si>
  <si>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</si>
  <si>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</si>
  <si>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</si>
  <si>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</si>
  <si>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</si>
  <si>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</si>
  <si>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</si>
  <si>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</si>
  <si>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</si>
  <si>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</si>
  <si>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</si>
  <si>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</si>
  <si>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</si>
  <si>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</si>
  <si>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</si>
  <si>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</si>
  <si>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</si>
  <si>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</si>
  <si>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</si>
  <si>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</si>
  <si>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</si>
  <si>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</si>
  <si>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</si>
  <si>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</si>
  <si>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</si>
  <si>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</si>
  <si>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</si>
  <si>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</si>
  <si>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</si>
  <si>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</si>
  <si>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</si>
  <si>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</si>
  <si>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</si>
  <si>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</si>
  <si>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</si>
  <si>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</si>
  <si>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</si>
  <si>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</si>
  <si>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</si>
  <si>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</si>
  <si>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</si>
  <si>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</si>
  <si>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</si>
  <si>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</si>
  <si>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</si>
  <si>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</si>
  <si>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</si>
  <si>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</si>
  <si>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</si>
  <si>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</si>
  <si>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</si>
  <si>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</si>
  <si>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</si>
  <si>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</si>
  <si>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</si>
  <si>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</si>
  <si>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</si>
  <si>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</si>
  <si>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</si>
  <si>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</si>
  <si>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</si>
  <si>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</si>
  <si>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</si>
  <si>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</si>
  <si>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</si>
  <si>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</si>
  <si>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</si>
  <si>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</si>
  <si>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</si>
  <si>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</si>
  <si>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</si>
  <si>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</si>
  <si>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</si>
  <si>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</si>
  <si>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</si>
  <si>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</si>
  <si>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</si>
  <si>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</si>
  <si>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</si>
  <si>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</si>
  <si>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</si>
  <si>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</si>
  <si>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</si>
  <si>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</si>
  <si>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</si>
  <si>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</si>
  <si>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</si>
  <si>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</si>
  <si>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</si>
  <si>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</si>
  <si>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</si>
  <si>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</si>
  <si>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</si>
  <si>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</si>
  <si>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</si>
  <si>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</si>
  <si>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</si>
  <si>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</si>
  <si>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</si>
  <si>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</si>
  <si>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</si>
  <si>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</si>
  <si>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</si>
  <si>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</si>
  <si>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</si>
  <si>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</si>
  <si>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</si>
  <si>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</si>
  <si>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</si>
  <si>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</si>
  <si>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</si>
  <si>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</si>
  <si>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</si>
  <si>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</si>
  <si>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</si>
  <si>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</si>
  <si>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</si>
  <si>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</si>
  <si>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</si>
  <si>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</si>
  <si>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</si>
  <si>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</si>
  <si>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</si>
  <si>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</si>
  <si>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</si>
  <si>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</si>
  <si>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</si>
  <si>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</si>
  <si>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</si>
  <si>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</si>
  <si>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</si>
  <si>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</si>
  <si>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</si>
  <si>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</si>
  <si>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</si>
  <si>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</si>
  <si>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</si>
  <si>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</si>
  <si>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</si>
  <si>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</si>
  <si>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</si>
  <si>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</si>
  <si>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</si>
  <si>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</si>
  <si>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</si>
  <si>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</si>
  <si>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</si>
  <si>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</si>
  <si>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</si>
  <si>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</si>
  <si>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</si>
  <si>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</si>
  <si>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</si>
  <si>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</si>
  <si>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</si>
  <si>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</si>
  <si>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</si>
  <si>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</si>
  <si>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</si>
  <si>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</si>
  <si>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</si>
  <si>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</si>
  <si>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</si>
  <si>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</si>
  <si>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</si>
  <si>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</si>
  <si>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</si>
  <si>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</si>
  <si>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</si>
  <si>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</si>
  <si>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</si>
  <si>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</si>
  <si>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</si>
  <si>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</si>
  <si>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</si>
  <si>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</si>
  <si>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</si>
  <si>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</si>
  <si>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</si>
  <si>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</si>
  <si>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</si>
  <si>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</si>
  <si>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</si>
  <si>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</si>
  <si>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</si>
  <si>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</si>
  <si>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</si>
  <si>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</si>
  <si>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</si>
  <si>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</si>
  <si>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</si>
  <si>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</si>
  <si>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</si>
  <si>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</si>
  <si>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</si>
  <si>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</si>
  <si>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</si>
  <si>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</si>
  <si>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</si>
  <si>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</si>
  <si>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</si>
  <si>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</si>
  <si>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</si>
  <si>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</si>
  <si>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</si>
  <si>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</si>
  <si>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</si>
  <si>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</si>
  <si>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</si>
  <si>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</si>
  <si>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</si>
  <si>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</si>
  <si>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</si>
  <si>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</si>
  <si>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</si>
  <si>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</si>
  <si>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</si>
  <si>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</si>
  <si>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</si>
  <si>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</si>
  <si>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</si>
  <si>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</si>
  <si>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</si>
  <si>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</si>
  <si>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</si>
  <si>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</si>
  <si>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</si>
  <si>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</si>
  <si>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</si>
  <si>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</si>
  <si>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</si>
  <si>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</si>
  <si>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</si>
  <si>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</si>
  <si>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</si>
  <si>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</si>
  <si>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</si>
  <si>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</si>
  <si>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</si>
  <si>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</si>
  <si>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</si>
  <si>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</si>
  <si>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</si>
  <si>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</si>
  <si>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</si>
  <si>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</si>
  <si>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</si>
  <si>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</si>
  <si>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</si>
  <si>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</si>
  <si>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</si>
  <si>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</si>
  <si>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</si>
  <si>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</si>
  <si>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</si>
  <si>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</si>
  <si>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</si>
  <si>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</si>
  <si>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</si>
  <si>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</si>
  <si>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</si>
  <si>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</si>
  <si>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</si>
  <si>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</si>
  <si>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</si>
  <si>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</si>
  <si>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</si>
  <si>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</si>
  <si>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</si>
  <si>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</si>
  <si>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</si>
  <si>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</si>
  <si>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</si>
  <si>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</si>
  <si>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</si>
  <si>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</si>
  <si>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</si>
  <si>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</si>
  <si>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</si>
  <si>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</si>
  <si>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</si>
  <si>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</si>
  <si>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</si>
  <si>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</si>
  <si>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</si>
  <si>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</si>
  <si>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</si>
  <si>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</si>
  <si>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</si>
  <si>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</si>
  <si>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</si>
  <si>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</si>
  <si>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</si>
  <si>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</si>
  <si>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</si>
  <si>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</si>
  <si>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</si>
  <si>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</si>
  <si>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</si>
  <si>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</si>
  <si>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</si>
  <si>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</si>
  <si>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</si>
  <si>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</si>
  <si>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</si>
  <si>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</si>
  <si>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</si>
  <si>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</si>
  <si>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</si>
  <si>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</si>
  <si>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</si>
  <si>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</si>
  <si>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</si>
  <si>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</si>
  <si>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</si>
  <si>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</si>
  <si>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</si>
  <si>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</si>
  <si>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</si>
  <si>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</si>
  <si>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</si>
  <si>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</si>
  <si>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</si>
  <si>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</si>
  <si>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</si>
  <si>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</si>
  <si>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</si>
  <si>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</si>
  <si>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</si>
  <si>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</si>
  <si>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</si>
  <si>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</si>
  <si>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</si>
  <si>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</si>
  <si>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</si>
  <si>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</si>
  <si>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</si>
  <si>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</si>
  <si>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</si>
  <si>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</si>
  <si>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</si>
  <si>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</si>
  <si>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</si>
  <si>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</si>
  <si>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</si>
  <si>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</si>
  <si>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</si>
  <si>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</si>
  <si>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</si>
  <si>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</si>
  <si>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</si>
  <si>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</si>
  <si>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</si>
  <si>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</si>
  <si>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</si>
  <si>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</si>
  <si>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</si>
  <si>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</si>
  <si>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</si>
  <si>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</si>
  <si>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</si>
  <si>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</si>
  <si>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</si>
  <si>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</si>
  <si>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</si>
  <si>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</si>
  <si>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</si>
  <si>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</si>
  <si>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</si>
  <si>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</si>
  <si>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</si>
  <si>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</si>
  <si>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</si>
  <si>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</si>
  <si>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</si>
  <si>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</si>
  <si>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</si>
  <si>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</si>
  <si>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</si>
  <si>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</si>
  <si>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</si>
  <si>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</si>
  <si>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</si>
  <si>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</si>
  <si>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</si>
  <si>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</si>
  <si>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</si>
  <si>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</si>
  <si>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</si>
  <si>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</si>
  <si>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</si>
  <si>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</si>
  <si>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</si>
  <si>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</si>
  <si>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</si>
  <si>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</si>
  <si>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</si>
  <si>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</si>
  <si>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</si>
  <si>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</si>
  <si>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</si>
  <si>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</si>
  <si>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</si>
  <si>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</si>
  <si>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</si>
  <si>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</si>
  <si>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</si>
  <si>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</si>
  <si>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</si>
  <si>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</si>
  <si>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</si>
  <si>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</si>
  <si>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</si>
  <si>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</si>
  <si>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</si>
  <si>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</si>
  <si>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</si>
  <si>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</si>
  <si>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</si>
  <si>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</si>
  <si>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</si>
  <si>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</si>
  <si>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</si>
  <si>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</si>
  <si>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</si>
  <si>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</si>
  <si>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</si>
  <si>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</si>
  <si>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</si>
  <si>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</si>
  <si>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</si>
  <si>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</si>
  <si>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</si>
  <si>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</si>
  <si>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</si>
  <si>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</si>
  <si>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</si>
  <si>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</si>
  <si>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</si>
  <si>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</si>
  <si>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</si>
  <si>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</si>
  <si>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</si>
  <si>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</si>
  <si>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</si>
  <si>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</si>
  <si>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</si>
  <si>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</si>
  <si>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</si>
  <si>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</si>
  <si>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</si>
  <si>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</si>
  <si>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</si>
  <si>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</si>
  <si>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</si>
  <si>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</si>
  <si>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</si>
  <si>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</si>
  <si>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</si>
  <si>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</si>
  <si>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</si>
  <si>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</si>
  <si>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</si>
  <si>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</si>
  <si>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</si>
  <si>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</si>
  <si>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</si>
  <si>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</si>
  <si>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</si>
  <si>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</si>
  <si>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</si>
  <si>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</si>
  <si>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</si>
  <si>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</si>
  <si>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</si>
  <si>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</si>
  <si>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</si>
  <si>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</si>
  <si>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</si>
  <si>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</si>
  <si>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</si>
  <si>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</si>
  <si>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</si>
  <si>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</si>
  <si>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</si>
  <si>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</si>
  <si>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</si>
  <si>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</si>
  <si>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</si>
  <si>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</si>
  <si>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</si>
  <si>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</si>
  <si>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</si>
  <si>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</si>
  <si>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</si>
  <si>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</si>
  <si>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</si>
  <si>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</si>
  <si>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</si>
  <si>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</si>
  <si>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</si>
  <si>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</si>
  <si>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</si>
  <si>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</si>
  <si>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</si>
  <si>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</si>
  <si>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</si>
  <si>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</si>
  <si>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</si>
  <si>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</si>
  <si>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</si>
  <si>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</si>
  <si>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</si>
  <si>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</si>
  <si>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</si>
  <si>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</si>
  <si>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</si>
  <si>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</si>
  <si>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</si>
  <si>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</si>
  <si>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</si>
  <si>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</si>
  <si>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</si>
  <si>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</si>
  <si>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</si>
  <si>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</si>
  <si>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</si>
  <si>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</si>
  <si>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</si>
  <si>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</si>
  <si>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</si>
  <si>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</si>
  <si>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</si>
  <si>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</si>
  <si>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</si>
  <si>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</si>
  <si>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</si>
  <si>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</si>
  <si>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</si>
  <si>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</si>
  <si>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</si>
  <si>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</si>
  <si>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</si>
  <si>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</si>
  <si>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</si>
  <si>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</si>
  <si>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</si>
  <si>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</si>
  <si>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</si>
  <si>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</si>
  <si>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</si>
  <si>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</si>
  <si>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</si>
  <si>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</si>
  <si>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</si>
  <si>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</si>
  <si>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</si>
  <si>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</si>
  <si>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</si>
  <si>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</si>
  <si>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</si>
  <si>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</si>
  <si>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</si>
  <si>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</si>
  <si>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</si>
  <si>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</si>
  <si>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</si>
  <si>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</si>
  <si>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</si>
  <si>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</si>
  <si>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</si>
  <si>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</si>
  <si>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</si>
  <si>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</si>
  <si>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</si>
  <si>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</si>
  <si>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</si>
  <si>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</si>
  <si>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</si>
  <si>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</si>
  <si>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</si>
  <si>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</si>
  <si>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</si>
  <si>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</si>
  <si>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</si>
  <si>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</si>
  <si>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</si>
  <si>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</si>
  <si>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</si>
  <si>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</si>
  <si>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</si>
  <si>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</si>
  <si>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</si>
  <si>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</si>
  <si>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</si>
  <si>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</si>
  <si>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</si>
  <si>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</si>
  <si>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</si>
  <si>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</si>
  <si>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</si>
  <si>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</si>
  <si>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</si>
  <si>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</si>
  <si>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</si>
  <si>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</si>
  <si>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</si>
  <si>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</si>
  <si>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</si>
  <si>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</si>
  <si>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</si>
  <si>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</si>
  <si>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</si>
  <si>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</si>
  <si>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</si>
  <si>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</si>
  <si>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</si>
  <si>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</si>
  <si>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</si>
  <si>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</si>
  <si>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</si>
  <si>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</si>
  <si>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</si>
  <si>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</si>
  <si>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</si>
  <si>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</si>
  <si>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</si>
  <si>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</si>
  <si>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</si>
  <si>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</si>
  <si>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</si>
  <si>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</si>
  <si>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</si>
  <si>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</si>
  <si>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</si>
  <si>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</si>
  <si>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</si>
  <si>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</si>
  <si>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</si>
  <si>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</si>
  <si>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</si>
  <si>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</si>
  <si>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</si>
  <si>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</si>
  <si>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</si>
  <si>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</si>
  <si>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</si>
  <si>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</si>
  <si>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</si>
  <si>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</si>
  <si>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</si>
  <si>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</si>
  <si>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</si>
  <si>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</si>
  <si>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</si>
  <si>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</si>
  <si>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</si>
  <si>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</si>
  <si>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</si>
  <si>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</si>
  <si>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</si>
  <si>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</si>
  <si>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</si>
  <si>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</si>
  <si>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</si>
  <si>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</si>
  <si>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</si>
  <si>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</si>
  <si>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</si>
  <si>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</si>
  <si>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</si>
  <si>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</si>
  <si>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</si>
  <si>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</si>
  <si>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</si>
  <si>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</si>
  <si>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</si>
  <si>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</si>
  <si>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</si>
  <si>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</si>
  <si>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</si>
  <si>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</si>
  <si>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</si>
  <si>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</si>
  <si>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</si>
  <si>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</si>
  <si>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</si>
  <si>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</si>
  <si>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</si>
  <si>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</si>
  <si>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</si>
  <si>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</si>
  <si>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</si>
  <si>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</si>
  <si>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</si>
  <si>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</si>
  <si>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</si>
  <si>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</si>
  <si>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</si>
  <si>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</si>
  <si>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</si>
  <si>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</si>
  <si>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</si>
  <si>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</si>
  <si>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</si>
  <si>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</si>
  <si>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</si>
  <si>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</si>
  <si>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</si>
  <si>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</si>
  <si>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</si>
  <si>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</si>
  <si>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</si>
  <si>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</si>
  <si>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</si>
  <si>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</si>
  <si>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</si>
  <si>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</si>
  <si>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</si>
  <si>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</si>
  <si>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</si>
  <si>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</si>
  <si>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</si>
  <si>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</si>
  <si>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</si>
  <si>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</si>
  <si>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</si>
  <si>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</si>
  <si>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</si>
  <si>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</si>
  <si>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</si>
  <si>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</si>
  <si>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</si>
  <si>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</si>
  <si>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</si>
  <si>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</si>
  <si>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</si>
  <si>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</si>
  <si>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</si>
  <si>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</si>
  <si>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</si>
  <si>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</si>
  <si>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</si>
  <si>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</si>
  <si>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</si>
  <si>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</si>
  <si>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</si>
  <si>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</si>
  <si>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</si>
  <si>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</si>
  <si>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</si>
  <si>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</si>
  <si>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</si>
  <si>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</si>
  <si>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</si>
  <si>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</si>
  <si>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</si>
  <si>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</si>
  <si>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</si>
  <si>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</si>
  <si>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</si>
  <si>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</si>
  <si>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</si>
  <si>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</si>
  <si>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</si>
  <si>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</si>
  <si>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</si>
  <si>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</si>
  <si>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</si>
  <si>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</si>
  <si>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</si>
  <si>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</si>
  <si>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</si>
  <si>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</si>
  <si>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</si>
  <si>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</si>
  <si>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</si>
  <si>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</si>
  <si>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</si>
  <si>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</si>
  <si>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</si>
  <si>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</si>
  <si>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</si>
  <si>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</si>
  <si>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</si>
  <si>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</si>
  <si>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</si>
  <si>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</si>
  <si>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</si>
  <si>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</si>
  <si>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</si>
  <si>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</si>
  <si>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</si>
  <si>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</si>
  <si>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</si>
  <si>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</si>
  <si>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</si>
  <si>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</si>
  <si>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</si>
  <si>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</si>
  <si>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</si>
  <si>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</si>
  <si>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</si>
  <si>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</si>
  <si>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</si>
  <si>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</si>
  <si>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</si>
  <si>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</si>
  <si>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</si>
  <si>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</si>
  <si>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</si>
  <si>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</si>
  <si>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</si>
  <si>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</si>
  <si>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</si>
  <si>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</si>
  <si>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</si>
  <si>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</si>
  <si>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</si>
  <si>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</si>
  <si>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</si>
  <si>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</si>
  <si>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</si>
  <si>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</si>
  <si>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</si>
  <si>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</si>
  <si>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</si>
  <si>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</si>
  <si>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</si>
  <si>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</si>
  <si>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</si>
  <si>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</si>
  <si>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</si>
  <si>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</si>
  <si>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</si>
  <si>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</si>
  <si>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</si>
  <si>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</si>
  <si>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</si>
  <si>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</si>
  <si>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</si>
  <si>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</si>
  <si>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</si>
  <si>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</si>
  <si>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</si>
  <si>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</si>
  <si>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</si>
  <si>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</si>
  <si>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</si>
  <si>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</si>
  <si>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</si>
  <si>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</si>
  <si>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</si>
  <si>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</si>
  <si>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</si>
  <si>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</si>
  <si>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</si>
  <si>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</si>
  <si>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</si>
  <si>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</si>
  <si>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</si>
  <si>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</si>
  <si>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</si>
  <si>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</si>
  <si>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</si>
  <si>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</si>
  <si>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</si>
  <si>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</si>
  <si>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</si>
  <si>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</si>
  <si>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</si>
  <si>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</si>
  <si>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</si>
  <si>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</si>
  <si>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</si>
  <si>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</si>
  <si>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</si>
  <si>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</si>
  <si>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</si>
  <si>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</si>
  <si>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</si>
  <si>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</si>
  <si>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</si>
  <si>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</si>
  <si>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</si>
  <si>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</si>
  <si>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</si>
  <si>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</si>
  <si>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</si>
  <si>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</si>
  <si>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</si>
  <si>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</si>
  <si>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</si>
  <si>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</si>
  <si>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</si>
  <si>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</si>
  <si>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</si>
  <si>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</si>
  <si>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</si>
  <si>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</si>
  <si>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</si>
  <si>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</si>
  <si>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</si>
  <si>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</si>
  <si>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</si>
  <si>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</si>
  <si>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</si>
  <si>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</si>
  <si>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</si>
  <si>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</si>
  <si>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</si>
  <si>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</si>
  <si>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</si>
  <si>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</si>
  <si>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</si>
  <si>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</si>
  <si>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</si>
  <si>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</si>
  <si>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</si>
  <si>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</si>
  <si>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</si>
  <si>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</si>
  <si>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</si>
  <si>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</si>
  <si>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</si>
  <si>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</si>
  <si>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</si>
  <si>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</si>
  <si>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</si>
  <si>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</si>
  <si>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</si>
  <si>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</si>
  <si>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</si>
  <si>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</si>
  <si>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</si>
  <si>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</si>
  <si>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</si>
  <si>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</si>
  <si>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</si>
  <si>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</si>
  <si>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</si>
  <si>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</si>
  <si>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</si>
  <si>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</si>
  <si>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</si>
  <si>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</si>
  <si>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</si>
  <si>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</si>
  <si>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</si>
  <si>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</si>
  <si>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</si>
  <si>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</si>
  <si>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</si>
  <si>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</si>
  <si>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</si>
  <si>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</si>
  <si>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</si>
  <si>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</si>
  <si>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</si>
  <si>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</si>
  <si>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</si>
  <si>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</si>
  <si>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</si>
  <si>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</si>
  <si>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</si>
  <si>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</si>
  <si>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</si>
  <si>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</si>
  <si>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</si>
  <si>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</si>
  <si>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</si>
  <si>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</si>
  <si>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</si>
  <si>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</si>
  <si>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</si>
  <si>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</si>
  <si>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</si>
  <si>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</si>
  <si>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</si>
  <si>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</si>
  <si>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</si>
  <si>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</si>
  <si>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</si>
  <si>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</si>
  <si>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</si>
  <si>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</si>
  <si>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</si>
  <si>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</si>
  <si>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</si>
  <si>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</si>
  <si>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</si>
  <si>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</si>
  <si>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</si>
  <si>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</si>
  <si>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</si>
  <si>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</si>
  <si>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</si>
  <si>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</si>
  <si>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</si>
  <si>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</si>
  <si>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</si>
  <si>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</si>
  <si>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</si>
  <si>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</si>
  <si>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</si>
  <si>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</si>
  <si>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</si>
  <si>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</si>
  <si>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</si>
  <si>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</si>
  <si>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</si>
  <si>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</si>
  <si>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</si>
  <si>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</si>
  <si>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</si>
  <si>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</si>
  <si>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</si>
  <si>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</si>
  <si>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</si>
  <si>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</si>
  <si>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</si>
  <si>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</si>
  <si>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</si>
  <si>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</si>
  <si>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</si>
  <si>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</si>
  <si>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</si>
  <si>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</si>
  <si>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</si>
  <si>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</si>
  <si>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</si>
  <si>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</si>
  <si>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</si>
  <si>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</si>
  <si>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</si>
  <si>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</si>
  <si>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</si>
  <si>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</si>
  <si>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</si>
  <si>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</si>
  <si>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</si>
  <si>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</si>
  <si>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</si>
  <si>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</si>
  <si>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</si>
  <si>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</si>
  <si>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</si>
  <si>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</si>
  <si>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</si>
  <si>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</si>
  <si>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</si>
  <si>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</si>
  <si>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</si>
  <si>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</si>
  <si>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</si>
  <si>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</si>
  <si>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</si>
  <si>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</si>
  <si>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</si>
  <si>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</si>
  <si>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</si>
  <si>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</si>
  <si>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</si>
  <si>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</si>
  <si>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</si>
  <si>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</si>
  <si>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</si>
  <si>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</si>
  <si>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</si>
  <si>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</si>
  <si>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</si>
  <si>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</si>
  <si>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</si>
  <si>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</si>
  <si>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</si>
  <si>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</si>
  <si>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</si>
  <si>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</si>
  <si>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</si>
  <si>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</si>
  <si>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</si>
  <si>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</si>
  <si>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</si>
  <si>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</si>
  <si>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</si>
  <si>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</si>
  <si>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</si>
  <si>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</si>
  <si>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</si>
  <si>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</si>
  <si>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</si>
  <si>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</si>
  <si>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</si>
  <si>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</si>
  <si>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</si>
  <si>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</si>
  <si>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</si>
  <si>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</si>
  <si>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</si>
  <si>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</si>
  <si>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</si>
  <si>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</si>
  <si>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</si>
  <si>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</si>
  <si>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</si>
  <si>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</si>
  <si>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</si>
  <si>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</si>
  <si>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</si>
  <si>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</si>
  <si>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</si>
  <si>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</si>
  <si>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</si>
  <si>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</si>
  <si>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</si>
  <si>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</si>
  <si>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</si>
  <si>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</si>
  <si>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</si>
  <si>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</si>
  <si>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</si>
  <si>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</si>
  <si>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</si>
  <si>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</si>
  <si>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</si>
  <si>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</si>
  <si>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</si>
  <si>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</si>
  <si>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</si>
  <si>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</si>
  <si>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</si>
  <si>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</si>
  <si>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</si>
  <si>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</si>
  <si>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</si>
  <si>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</si>
  <si>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</si>
  <si>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</si>
  <si>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</si>
  <si>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</si>
  <si>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</si>
  <si>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</si>
  <si>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</si>
  <si>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</si>
  <si>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</si>
  <si>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</si>
  <si>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</si>
  <si>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</si>
  <si>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</si>
  <si>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</si>
  <si>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</si>
  <si>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</si>
  <si>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</si>
  <si>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</si>
  <si>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</si>
  <si>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</si>
  <si>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</si>
  <si>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</si>
  <si>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</si>
  <si>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</si>
  <si>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</si>
  <si>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</si>
  <si>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</si>
  <si>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</si>
  <si>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</si>
  <si>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</si>
  <si>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</si>
  <si>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</si>
  <si>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</si>
  <si>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</si>
  <si>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</si>
  <si>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</si>
  <si>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</si>
  <si>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</si>
  <si>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</si>
  <si>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</si>
  <si>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</si>
  <si>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</si>
  <si>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</si>
  <si>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</si>
  <si>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</si>
  <si>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</si>
  <si>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</si>
  <si>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</si>
  <si>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</si>
  <si>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</si>
  <si>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</si>
  <si>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</si>
  <si>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</si>
  <si>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</si>
  <si>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</si>
  <si>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</si>
  <si>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</si>
  <si>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</si>
  <si>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</si>
  <si>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</si>
  <si>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</si>
  <si>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</si>
  <si>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</si>
  <si>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</si>
  <si>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</si>
  <si>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</si>
  <si>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</si>
  <si>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</si>
  <si>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</si>
  <si>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</si>
  <si>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</si>
  <si>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</si>
  <si>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</si>
  <si>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</si>
  <si>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</si>
  <si>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</si>
  <si>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</si>
  <si>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</si>
  <si>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</si>
  <si>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</si>
  <si>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</si>
  <si>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</si>
  <si>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</si>
  <si>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</si>
  <si>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</si>
  <si>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</si>
  <si>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</si>
  <si>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</si>
  <si>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</si>
  <si>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</si>
  <si>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</si>
  <si>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</si>
  <si>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</si>
  <si>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</si>
  <si>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</si>
  <si>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</si>
  <si>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</si>
  <si>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</si>
  <si>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</si>
  <si>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</si>
  <si>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</si>
  <si>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</si>
  <si>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</si>
  <si>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</si>
  <si>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</si>
  <si>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</si>
  <si>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</si>
  <si>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</si>
  <si>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</si>
  <si>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</si>
  <si>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</si>
  <si>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</si>
  <si>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</si>
  <si>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</si>
  <si>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</si>
  <si>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</si>
  <si>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</si>
  <si>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</si>
  <si>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</si>
  <si>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</si>
  <si>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</si>
  <si>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</si>
  <si>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</si>
  <si>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</si>
  <si>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</si>
  <si>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</si>
  <si>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</si>
  <si>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</si>
  <si>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</si>
  <si>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</si>
  <si>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</si>
  <si>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</si>
  <si>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</si>
  <si>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</si>
  <si>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</si>
  <si>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</si>
  <si>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</si>
  <si>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</si>
  <si>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</si>
  <si>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</si>
  <si>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</si>
  <si>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</si>
  <si>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</si>
  <si>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</si>
  <si>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</si>
  <si>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</si>
  <si>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</si>
  <si>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</si>
  <si>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</si>
  <si>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</si>
  <si>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</si>
  <si>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</si>
  <si>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</si>
  <si>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</si>
  <si>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</si>
  <si>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</si>
  <si>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</si>
  <si>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</si>
  <si>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</si>
  <si>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</si>
  <si>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</si>
  <si>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</si>
  <si>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</si>
  <si>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</si>
  <si>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</si>
  <si>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</si>
  <si>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</si>
  <si>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</si>
  <si>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</si>
  <si>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</si>
  <si>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</si>
  <si>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</si>
  <si>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</si>
  <si>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</si>
  <si>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</si>
  <si>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</si>
  <si>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</si>
  <si>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</si>
  <si>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</si>
  <si>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</si>
  <si>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</si>
  <si>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</si>
  <si>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</si>
  <si>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</si>
  <si>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</si>
  <si>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</si>
  <si>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</si>
  <si>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</si>
  <si>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</si>
  <si>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</si>
  <si>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</si>
  <si>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</si>
  <si>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</si>
  <si>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</si>
  <si>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</si>
  <si>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</si>
  <si>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</si>
  <si>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</si>
  <si>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</si>
  <si>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</si>
  <si>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</si>
  <si>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</si>
  <si>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</si>
  <si>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</si>
  <si>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</si>
  <si>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</si>
  <si>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</si>
  <si>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</si>
  <si>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</si>
  <si>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</si>
  <si>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</si>
  <si>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</si>
  <si>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</si>
  <si>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</si>
  <si>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</si>
  <si>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</si>
  <si>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</si>
  <si>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</si>
  <si>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</si>
  <si>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</si>
  <si>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</si>
  <si>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</si>
  <si>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</si>
  <si>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</si>
  <si>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</si>
  <si>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</si>
  <si>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</si>
  <si>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</si>
  <si>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</si>
  <si>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</si>
  <si>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</si>
  <si>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</si>
  <si>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</si>
  <si>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</si>
  <si>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</si>
  <si>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</si>
  <si>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</si>
  <si>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</si>
  <si>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</si>
  <si>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</si>
  <si>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</si>
  <si>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</si>
  <si>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</si>
  <si>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</si>
  <si>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</si>
  <si>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</si>
  <si>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</si>
  <si>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</si>
  <si>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</si>
  <si>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</si>
  <si>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</si>
  <si>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</si>
  <si>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</si>
  <si>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</si>
  <si>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</si>
  <si>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</si>
  <si>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</si>
  <si>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</si>
  <si>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</si>
  <si>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</si>
  <si>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</si>
  <si>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</si>
  <si>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</si>
  <si>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</si>
  <si>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</si>
  <si>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</si>
  <si>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</si>
  <si>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</si>
  <si>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</si>
  <si>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</si>
  <si>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</si>
  <si>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</si>
  <si>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</si>
  <si>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</si>
  <si>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</si>
  <si>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</si>
  <si>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</si>
  <si>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</si>
  <si>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</si>
  <si>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</si>
  <si>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</si>
  <si>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</si>
  <si>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</si>
  <si>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</si>
  <si>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</si>
  <si>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</si>
  <si>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</si>
  <si>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</si>
  <si>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</si>
  <si>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</si>
  <si>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</si>
  <si>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</si>
  <si>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</si>
  <si>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</si>
  <si>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</si>
  <si>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</si>
  <si>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</si>
  <si>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</si>
  <si>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</si>
  <si>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</si>
  <si>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</si>
  <si>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</si>
  <si>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</si>
  <si>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</si>
  <si>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</si>
  <si>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</si>
  <si>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</si>
  <si>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</si>
  <si>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</si>
  <si>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</si>
  <si>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</si>
  <si>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</si>
  <si>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</si>
  <si>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</si>
  <si>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</si>
  <si>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</si>
  <si>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</si>
  <si>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</si>
  <si>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</si>
  <si>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</si>
  <si>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</si>
  <si>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</si>
  <si>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</si>
  <si>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</si>
  <si>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</si>
  <si>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</si>
  <si>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</si>
  <si>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</si>
  <si>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</si>
  <si>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</si>
  <si>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</si>
  <si>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</si>
  <si>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</si>
  <si>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</si>
  <si>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</si>
  <si>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</si>
  <si>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</si>
  <si>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</si>
  <si>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</si>
  <si>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</si>
  <si>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</si>
  <si>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</si>
  <si>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</si>
  <si>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</si>
  <si>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</si>
  <si>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</si>
  <si>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</si>
  <si>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</si>
  <si>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</si>
  <si>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</si>
  <si>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</si>
  <si>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</si>
  <si>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</si>
  <si>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</si>
  <si>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</si>
  <si>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</si>
  <si>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</si>
  <si>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</si>
  <si>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</si>
  <si>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</si>
  <si>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</si>
  <si>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</si>
  <si>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</si>
  <si>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</si>
  <si>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</si>
  <si>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</si>
  <si>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</si>
  <si>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</si>
  <si>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</si>
  <si>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</si>
  <si>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</si>
  <si>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</si>
  <si>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</si>
  <si>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</si>
  <si>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</si>
  <si>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</si>
  <si>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</si>
  <si>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</si>
  <si>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</si>
  <si>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</si>
  <si>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</si>
  <si>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</si>
  <si>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</si>
  <si>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</si>
  <si>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</si>
  <si>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</si>
  <si>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</si>
  <si>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</si>
  <si>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</si>
  <si>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</si>
  <si>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</si>
  <si>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</si>
  <si>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</si>
  <si>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</si>
  <si>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</si>
  <si>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</si>
  <si>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</si>
  <si>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</si>
  <si>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</si>
  <si>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</si>
  <si>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</si>
  <si>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</si>
  <si>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</si>
  <si>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</si>
  <si>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</si>
  <si>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</si>
  <si>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</si>
  <si>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</si>
  <si>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</si>
  <si>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</si>
  <si>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</si>
  <si>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</si>
  <si>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</si>
  <si>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</si>
  <si>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</si>
  <si>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</si>
  <si>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</si>
  <si>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</si>
  <si>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</si>
  <si>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</si>
  <si>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</si>
  <si>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</si>
  <si>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</si>
  <si>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</si>
  <si>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</si>
  <si>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</si>
  <si>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</si>
  <si>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</si>
  <si>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</si>
  <si>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</si>
  <si>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</si>
  <si>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</si>
  <si>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</si>
  <si>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</si>
  <si>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</si>
  <si>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</si>
  <si>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</si>
  <si>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</si>
  <si>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</si>
  <si>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</si>
  <si>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</si>
  <si>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</si>
  <si>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</si>
  <si>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</si>
  <si>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</si>
  <si>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</si>
  <si>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</si>
  <si>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</si>
  <si>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</si>
  <si>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</si>
  <si>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</si>
  <si>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</si>
  <si>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</si>
  <si>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</si>
  <si>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</si>
  <si>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</si>
  <si>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</si>
  <si>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</si>
  <si>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</si>
  <si>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</si>
  <si>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</si>
  <si>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</si>
  <si>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</si>
  <si>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</si>
  <si>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</si>
  <si>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</si>
  <si>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</si>
  <si>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</si>
  <si>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</si>
  <si>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</si>
  <si>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</si>
  <si>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</si>
  <si>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</si>
  <si>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</si>
  <si>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</si>
  <si>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</si>
  <si>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</si>
  <si>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</si>
  <si>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</si>
  <si>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</si>
  <si>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</si>
  <si>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</si>
  <si>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</si>
  <si>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</si>
  <si>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</si>
  <si>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</si>
  <si>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</si>
  <si>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</si>
  <si>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</si>
  <si>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</si>
  <si>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</si>
  <si>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</si>
  <si>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</si>
  <si>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</si>
  <si>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</si>
  <si>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</si>
  <si>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</si>
  <si>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</si>
  <si>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</si>
  <si>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</si>
  <si>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</si>
  <si>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</si>
  <si>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</si>
  <si>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</si>
  <si>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</si>
  <si>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</si>
  <si>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</si>
  <si>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</si>
  <si>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</si>
  <si>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</si>
  <si>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</si>
  <si>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</si>
  <si>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</si>
  <si>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</si>
  <si>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</si>
  <si>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</si>
  <si>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</si>
  <si>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</si>
  <si>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</si>
  <si>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</si>
  <si>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</si>
  <si>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</si>
  <si>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</si>
  <si>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</si>
  <si>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</si>
  <si>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</si>
  <si>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</si>
  <si>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</si>
  <si>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</si>
  <si>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</si>
  <si>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</si>
  <si>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</si>
  <si>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</si>
  <si>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</si>
  <si>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</si>
  <si>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</si>
  <si>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</si>
  <si>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</si>
  <si>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</si>
  <si>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</si>
  <si>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</si>
  <si>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</si>
  <si>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</si>
  <si>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</si>
  <si>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</si>
  <si>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</si>
  <si>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</si>
  <si>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</si>
  <si>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</si>
  <si>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</si>
  <si>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</si>
  <si>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</si>
  <si>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</si>
  <si>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</si>
  <si>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</si>
  <si>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</si>
  <si>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</si>
  <si>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</si>
  <si>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</si>
  <si>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</si>
  <si>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</si>
  <si>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</si>
  <si>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</si>
  <si>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</si>
  <si>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</si>
  <si>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</si>
  <si>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</si>
  <si>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</si>
  <si>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</si>
  <si>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</si>
  <si>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</si>
  <si>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</si>
  <si>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</si>
  <si>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</si>
  <si>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</si>
  <si>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</si>
  <si>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</si>
  <si>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</si>
  <si>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</si>
  <si>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</si>
  <si>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</si>
  <si>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</si>
  <si>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</si>
  <si>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</si>
  <si>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</si>
  <si>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</si>
  <si>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</si>
  <si>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</si>
  <si>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</si>
  <si>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</si>
  <si>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</si>
  <si>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</si>
  <si>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</si>
  <si>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</si>
  <si>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</si>
  <si>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</si>
  <si>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</si>
  <si>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</si>
  <si>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</si>
  <si>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</si>
  <si>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</si>
  <si>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</si>
  <si>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</si>
  <si>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</si>
  <si>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</si>
  <si>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</si>
  <si>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</si>
  <si>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</si>
  <si>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</si>
  <si>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</si>
  <si>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</si>
  <si>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</si>
  <si>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</si>
  <si>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</si>
  <si>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</si>
  <si>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</si>
  <si>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</si>
  <si>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</si>
  <si>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</si>
  <si>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</si>
  <si>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</si>
  <si>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</si>
  <si>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</si>
  <si>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</si>
  <si>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</si>
  <si>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</si>
  <si>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</si>
  <si>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</si>
  <si>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</si>
  <si>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</si>
  <si>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</si>
  <si>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</si>
  <si>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</si>
  <si>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</si>
  <si>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</si>
  <si>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</si>
  <si>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</si>
  <si>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</si>
  <si>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</si>
  <si>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</si>
  <si>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</si>
  <si>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</si>
  <si>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</si>
  <si>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</si>
  <si>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</si>
  <si>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</si>
  <si>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</si>
  <si>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</si>
  <si>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</si>
  <si>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</si>
  <si>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</si>
  <si>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</si>
  <si>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</si>
  <si>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</si>
  <si>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</si>
  <si>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</si>
  <si>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</si>
  <si>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</si>
  <si>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</si>
  <si>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</si>
  <si>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</si>
  <si>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</si>
  <si>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</si>
  <si>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</si>
  <si>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</si>
  <si>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</si>
  <si>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</si>
  <si>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</si>
  <si>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</si>
  <si>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</si>
  <si>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</si>
  <si>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</si>
  <si>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</si>
  <si>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</si>
  <si>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</si>
  <si>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</si>
  <si>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</si>
  <si>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</si>
  <si>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</si>
  <si>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</si>
  <si>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</si>
  <si>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</si>
  <si>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</si>
  <si>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</si>
  <si>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</si>
  <si>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</si>
  <si>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</si>
  <si>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</si>
  <si>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</si>
  <si>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</si>
  <si>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</si>
  <si>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</si>
  <si>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</si>
  <si>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</si>
  <si>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</si>
  <si>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</si>
  <si>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</si>
  <si>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</si>
  <si>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</si>
  <si>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</si>
  <si>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</si>
  <si>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</si>
  <si>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</si>
  <si>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</si>
  <si>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</si>
  <si>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16,0 MM, BARRA DE TRANSFERENCIA</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</si>
  <si>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</si>
  <si>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</si>
  <si>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</si>
  <si>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</si>
  <si>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</si>
  <si>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</si>
  <si>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</si>
  <si>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</si>
  <si>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</si>
  <si>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</si>
  <si>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</si>
  <si>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</si>
  <si>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</si>
  <si>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</si>
  <si>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</si>
  <si>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</si>
  <si>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</si>
  <si>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</si>
  <si>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</si>
  <si>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</si>
  <si>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</si>
  <si>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</si>
  <si>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</si>
  <si>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</si>
  <si>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</si>
  <si>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</si>
  <si>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</si>
  <si>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</si>
  <si>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</si>
  <si>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</si>
  <si>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</si>
  <si>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</si>
  <si>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</si>
  <si>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</si>
  <si>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</si>
  <si>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</si>
  <si>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</si>
  <si>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</si>
  <si>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</si>
  <si>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</si>
  <si>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</si>
  <si>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AUXILIAR DE LABORATORISTA DE SOLOS E DE CONCRETO</t>
  </si>
  <si>
    <t>AZULEJISTA OU LADRILHEIRO</t>
  </si>
  <si>
    <t>BARRA ANTIPANICO DUPLA, CEGA EM LADO OPOSTO, COR CINZA</t>
  </si>
  <si>
    <t>BARRA ANTIPANICO SIMPLES, CEGA EM LADO OPOSTO, COR CINZA</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</si>
  <si>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</si>
  <si>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</si>
  <si>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</si>
  <si>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</si>
  <si>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</si>
  <si>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</si>
  <si>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</si>
  <si>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</si>
  <si>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</si>
  <si>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</si>
  <si>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</si>
  <si>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</si>
  <si>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</si>
  <si>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</si>
  <si>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</si>
  <si>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</si>
  <si>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</si>
  <si>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</si>
  <si>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</si>
  <si>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</si>
  <si>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</si>
  <si>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</si>
  <si>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</si>
  <si>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</si>
  <si>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</si>
  <si>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</si>
  <si>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</si>
  <si>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</si>
  <si>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</si>
  <si>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</si>
  <si>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</si>
  <si>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</si>
  <si>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</si>
  <si>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</si>
  <si>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</si>
  <si>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</si>
  <si>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</si>
  <si>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</si>
  <si>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</si>
  <si>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</si>
  <si>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</si>
  <si>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</si>
  <si>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</si>
  <si>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</si>
  <si>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</si>
  <si>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</si>
  <si>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</si>
  <si>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</si>
  <si>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</si>
  <si>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</si>
  <si>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</si>
  <si>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</si>
  <si>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</si>
  <si>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</si>
  <si>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</si>
  <si>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</si>
  <si>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</si>
  <si>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</si>
  <si>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</si>
  <si>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</si>
  <si>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</si>
  <si>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</si>
  <si>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</si>
  <si>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</si>
  <si>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</si>
  <si>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</si>
  <si>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</si>
  <si>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</si>
  <si>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</si>
  <si>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</si>
  <si>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</si>
  <si>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</si>
  <si>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</si>
  <si>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</si>
  <si>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</si>
  <si>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</si>
  <si>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</si>
  <si>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</si>
  <si>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</si>
  <si>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</si>
  <si>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</si>
  <si>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</si>
  <si>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</si>
  <si>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</si>
  <si>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</si>
  <si>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</si>
  <si>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</si>
  <si>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</si>
  <si>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</si>
  <si>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</si>
  <si>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</si>
  <si>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</si>
  <si>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</si>
  <si>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</si>
  <si>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</si>
  <si>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</si>
  <si>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</si>
  <si>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</si>
  <si>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</si>
  <si>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</si>
  <si>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</si>
  <si>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</si>
  <si>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</si>
  <si>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</si>
  <si>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</si>
  <si>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</si>
  <si>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</si>
  <si>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CAP PVC, SERIE R, DN 100 MM, PARA ESGOTO OU AGUAS PLUVIAIS PREDIAIS</t>
  </si>
  <si>
    <t>CAP PVC, SERIE R, DN 150 MM, PARA ESGOTO OU AGUAS PLUVIAIS PREDIAIS</t>
  </si>
  <si>
    <t>CAP PVC, SERIE R, DN 75 MM, PARA ESGOTO OU AGUAS PLUVIAIS PREDIAIS</t>
  </si>
  <si>
    <t>CHAPA/BOBINA LISA EM ALUMINIO, LIGA 1.200 - H14, QUALQUER ESPESSURA, QUALQUER LARGURA</t>
  </si>
  <si>
    <t>CONCRETO USINADO BOMBEAVEL, CLASSE DE RESISTENCIA C30, COM BRITA 0 E 1, SLUMP = 220 +/- 30 MM, EXCLUI SERVICO DE BOMBEAMENTO (NBR 8953)</t>
  </si>
  <si>
    <t>CONJ. DE FERRAGENS PARA PORTA DE VIDRO TEMPERADO, EM ZAMAC CROMADO, CONTEMPLANDO: DOBRADICA INF.; DOBRADICA SUP.; PIVO PARA DOBRADICA INF.; PIVO PARA DOBRADICA SUP.; FECHADURA CENTRAL EM ZAMC CROMADO; CONTRA FECHADURA DE PRESSAO</t>
  </si>
  <si>
    <t>CONJUNTO PRE-MOLDADO COMPOSTO POR GRELHA (0,99 X 0,45 M), QUADRO (1,10 X 0,52 M) E CANTONEIRA (1,10 X 0,35 M), EM CONCRETO ARMADO, COM FCK DE 21 MPA</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</si>
  <si>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</si>
  <si>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</si>
  <si>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</si>
  <si>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CUMEEIRA PARA TELHA DE CONCRETO, PARA 2 AGUAS DE TELHADO, COR CINZA, RENDIMENTO DE *3* TELHAS/M</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</si>
  <si>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</si>
  <si>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</si>
  <si>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</si>
  <si>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</si>
  <si>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</si>
  <si>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</si>
  <si>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</si>
  <si>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ELEMENTO VAZADO CERAMICO DIAGONAL (TIPO FLOR/QUADRADO/XIS) 25 X 18 X 7 CM</t>
  </si>
  <si>
    <t>ELEMENTO VAZADO CERAMICO QUADRADO (RETO OU REDONDO), *7 A 9 X 20 X 20* CM (L X A X C)</t>
  </si>
  <si>
    <t>ESTABILIZADOR BIVOLT AUTOMATICO, 1000 VA</t>
  </si>
  <si>
    <t>ESTABILIZADOR BIVOLT AUTOMATICO, 1500 VA</t>
  </si>
  <si>
    <t>ESTABILIZADOR BIVOLT AUTOMATICO, 2000 VA</t>
  </si>
  <si>
    <t>ESTABILIZADOR BIVOLT AUTOMATICO, 300 VA</t>
  </si>
  <si>
    <t>ESTABILIZADOR BIVOLT AUTOMATICO, 500 VA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</si>
  <si>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</si>
  <si>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</si>
  <si>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</si>
  <si>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</si>
  <si>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</si>
  <si>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</si>
  <si>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</si>
  <si>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</si>
  <si>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</si>
  <si>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</si>
  <si>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</si>
  <si>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</si>
  <si>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</si>
  <si>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</si>
  <si>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</si>
  <si>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</si>
  <si>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</si>
  <si>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</si>
  <si>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</si>
  <si>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</si>
  <si>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</si>
  <si>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</si>
  <si>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</si>
  <si>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</si>
  <si>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</si>
  <si>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</si>
  <si>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</si>
  <si>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</si>
  <si>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</si>
  <si>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</si>
  <si>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</si>
  <si>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</si>
  <si>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</si>
  <si>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</si>
  <si>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</si>
  <si>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</si>
  <si>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</si>
  <si>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</si>
  <si>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</si>
  <si>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GESSO EM PO PARA REVESTIMENTOS/MOLDURAS/SANCAS E USO GERAL</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</si>
  <si>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</si>
  <si>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</si>
  <si>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</si>
  <si>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</si>
  <si>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</si>
  <si>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</si>
  <si>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</si>
  <si>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</si>
  <si>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</si>
  <si>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</si>
  <si>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</si>
  <si>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</si>
  <si>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</si>
  <si>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</si>
  <si>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</si>
  <si>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</si>
  <si>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</si>
  <si>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</si>
  <si>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</si>
  <si>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</si>
  <si>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</si>
  <si>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</si>
  <si>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</si>
  <si>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</si>
  <si>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</si>
  <si>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</si>
  <si>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</si>
  <si>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</si>
  <si>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</si>
  <si>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</si>
  <si>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</si>
  <si>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</si>
  <si>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</si>
  <si>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</si>
  <si>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</si>
  <si>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</si>
  <si>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</si>
  <si>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</si>
  <si>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</si>
  <si>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</si>
  <si>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</si>
  <si>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</si>
  <si>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LONA PLASTICA EXTRA FORTE PRETA, E = 200 MICRA</t>
  </si>
  <si>
    <t>LONA PLASTICA PESADA PRETA, E = 150 MICRA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</si>
  <si>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</si>
  <si>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</si>
  <si>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</si>
  <si>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</si>
  <si>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</si>
  <si>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</si>
  <si>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</si>
  <si>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</si>
  <si>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</si>
  <si>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</si>
  <si>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</si>
  <si>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</si>
  <si>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</si>
  <si>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</si>
  <si>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</si>
  <si>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</si>
  <si>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</si>
  <si>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</si>
  <si>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</si>
  <si>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</si>
  <si>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</si>
  <si>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</si>
  <si>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</si>
  <si>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</si>
  <si>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</si>
  <si>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</si>
  <si>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</si>
  <si>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</si>
  <si>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</si>
  <si>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MASSA DE REJUNTE EM PO PARA DRYWALL, A BASE DE GESSO, SECAGEM RAPIDA, PARA TRATAMENTO DE JUNTAS DE CHAPA DE GESSO (NECESSITA ADICAO DE AGUA)</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</si>
  <si>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</si>
  <si>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</si>
  <si>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</si>
  <si>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</si>
  <si>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</si>
  <si>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</si>
  <si>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</si>
  <si>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</si>
  <si>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</si>
  <si>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</si>
  <si>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</si>
  <si>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</si>
  <si>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</si>
  <si>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</si>
  <si>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</si>
  <si>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</si>
  <si>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</si>
  <si>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</si>
  <si>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</si>
  <si>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</si>
  <si>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</si>
  <si>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</si>
  <si>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</si>
  <si>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</si>
  <si>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</si>
  <si>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</si>
  <si>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</si>
  <si>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</si>
  <si>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</si>
  <si>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</si>
  <si>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</si>
  <si>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</si>
  <si>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</si>
  <si>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</si>
  <si>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</si>
  <si>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</si>
  <si>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</si>
  <si>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</si>
  <si>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</si>
  <si>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</si>
  <si>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</si>
  <si>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</si>
  <si>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</si>
  <si>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</si>
  <si>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</si>
  <si>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</si>
  <si>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</si>
  <si>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</si>
  <si>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</si>
  <si>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</si>
  <si>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</si>
  <si>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</si>
  <si>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</si>
  <si>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</si>
  <si>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</si>
  <si>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</si>
  <si>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</si>
  <si>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</si>
  <si>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</si>
  <si>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</si>
  <si>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</si>
  <si>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</si>
  <si>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</si>
  <si>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</si>
  <si>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</si>
  <si>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</si>
  <si>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</si>
  <si>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</si>
  <si>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</si>
  <si>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</si>
  <si>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</si>
  <si>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</si>
  <si>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</si>
  <si>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</si>
  <si>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</si>
  <si>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</si>
  <si>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</si>
  <si>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</si>
  <si>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</si>
  <si>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</si>
  <si>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</si>
  <si>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</si>
  <si>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</si>
  <si>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</si>
  <si>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</si>
  <si>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</si>
  <si>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</si>
  <si>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</si>
  <si>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</si>
  <si>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</si>
  <si>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</si>
  <si>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</si>
  <si>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</si>
  <si>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</si>
  <si>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</si>
  <si>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</si>
  <si>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</si>
  <si>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</si>
  <si>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</si>
  <si>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</si>
  <si>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</si>
  <si>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SOBREPOR, EM CHAPA DE ACO GALVANIZADO, PARA *42* DISJUNTORES DIN, 100 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</si>
  <si>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</si>
  <si>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</si>
  <si>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</si>
  <si>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REJUNTE CIMENTICIO, QUALQUER COR</t>
  </si>
  <si>
    <t>REJUNTE EPOXI, QUALQUER COR</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</si>
  <si>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</si>
  <si>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</si>
  <si>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</si>
  <si>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</si>
  <si>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</si>
  <si>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</si>
  <si>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</si>
  <si>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</si>
  <si>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</si>
  <si>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</si>
  <si>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</si>
  <si>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</si>
  <si>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</si>
  <si>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</si>
  <si>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</si>
  <si>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</si>
  <si>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</si>
  <si>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</si>
  <si>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</si>
  <si>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</si>
  <si>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</si>
  <si>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</si>
  <si>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</si>
  <si>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</si>
  <si>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</si>
  <si>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</si>
  <si>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</si>
  <si>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</si>
  <si>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</si>
  <si>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</si>
  <si>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</si>
  <si>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</si>
  <si>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</si>
  <si>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</si>
  <si>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</si>
  <si>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</si>
  <si>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</si>
  <si>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</si>
  <si>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</si>
  <si>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</si>
  <si>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</si>
  <si>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</si>
  <si>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</si>
  <si>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</si>
  <si>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</si>
  <si>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</si>
  <si>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</si>
  <si>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</si>
  <si>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TERMOISOLANTE REVESTIDA EM ACO GALVALUME, FACE SUPERIOR TRAPEZOIDAL E FACE INFERIOR PLANA (NAO INCLUI ACESSORIOS DE FIXACAO), REVEST COM ESPESSURA DE 0,50 MM, COM PRE-PINTURA DE COR BRANCA NAS DUAS FACES, NUCLEO EM POLIIOCIANURATO (PIR) COM ESPESSURA DE 50 MM</t>
  </si>
  <si>
    <t>TELHADOR  (MENSALISTA)</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</si>
  <si>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</si>
  <si>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</si>
  <si>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</si>
  <si>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</si>
  <si>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</si>
  <si>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</si>
  <si>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</si>
  <si>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</si>
  <si>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</si>
  <si>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</si>
  <si>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</si>
  <si>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</si>
  <si>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</si>
  <si>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</si>
  <si>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</si>
  <si>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</si>
  <si>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</si>
  <si>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</si>
  <si>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</si>
  <si>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</si>
  <si>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</si>
  <si>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</si>
  <si>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</si>
  <si>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</si>
  <si>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</si>
  <si>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</si>
  <si>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</si>
  <si>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</si>
  <si>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</si>
  <si>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</si>
  <si>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</si>
  <si>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</si>
  <si>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</si>
  <si>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</si>
  <si>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</si>
  <si>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</si>
  <si>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</si>
  <si>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</si>
  <si>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</si>
  <si>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</si>
  <si>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</si>
  <si>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</si>
  <si>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</si>
  <si>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</si>
  <si>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</si>
  <si>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</si>
  <si>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</si>
  <si>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</si>
  <si>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</si>
  <si>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</si>
  <si>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</si>
  <si>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</si>
  <si>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</si>
  <si>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</si>
  <si>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</si>
  <si>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</si>
  <si>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</si>
  <si>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</si>
  <si>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</si>
  <si>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</si>
  <si>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</si>
  <si>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</si>
  <si>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</si>
  <si>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</si>
  <si>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</si>
  <si>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</si>
  <si>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</si>
  <si>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</si>
  <si>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</si>
  <si>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</si>
  <si>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</si>
  <si>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</si>
  <si>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</si>
  <si>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</si>
  <si>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</si>
  <si>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</si>
  <si>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</si>
  <si>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</si>
  <si>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</si>
  <si>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</si>
  <si>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</si>
  <si>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</si>
  <si>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</si>
  <si>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</si>
  <si>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</si>
  <si>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</si>
  <si>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</si>
  <si>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</si>
  <si>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</si>
  <si>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</si>
  <si>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</si>
  <si>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</si>
  <si>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</si>
  <si>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</si>
  <si>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</si>
  <si>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</si>
  <si>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</si>
  <si>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</si>
  <si>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</si>
  <si>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</si>
  <si>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</si>
  <si>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</si>
  <si>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</si>
  <si>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</si>
  <si>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</si>
  <si>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</si>
  <si>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</si>
  <si>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</si>
  <si>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</si>
  <si>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</si>
  <si>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</si>
  <si>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</si>
  <si>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</si>
  <si>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</si>
  <si>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TESTES</t>
  </si>
  <si>
    <t>CIMENTO PORTLAND DE ALTO FORNO (AF) CP III-40</t>
  </si>
  <si>
    <t>TESTE</t>
  </si>
  <si>
    <t xml:space="preserve">CX    </t>
  </si>
  <si>
    <t>DESCRIÇÃO DO SERVIÇO</t>
  </si>
  <si>
    <t xml:space="preserve">106 - SINALIZAÇÃO HORIZONTAL </t>
  </si>
  <si>
    <t xml:space="preserve">143 - SINALIZAÇÃO VERTICAL </t>
  </si>
  <si>
    <t>180 - OBRAS COMPLEMENTARES E MEIO AMBIENTE</t>
  </si>
  <si>
    <t>9</t>
  </si>
  <si>
    <t>302 - ACE-001  - ACESSÓRIOS</t>
  </si>
  <si>
    <t>CABIDE DE LOUÇA COM DOIS (2) GANCHOS, NA COR BRANCA, ASSENTAMENTO EM ARGAMASSA INDUSTRIALIZADA, INCLUSIVE REJUNTAMENTO E FORNECIMENTO</t>
  </si>
  <si>
    <t>MEIA SABONETEIRA DE LOUÇA, NA COR BRANCA, ASSENTAMENTO COM ARGAMASSA INDUSTRIALIZADA, INCLUSIVE REJUNTAMENTO E FORNECIMENTO</t>
  </si>
  <si>
    <t>PAPELEIRA DE LOUÇA COM ROLETE, NA COR BRANCA, ASSENTAMENTO COM ARGAMASSA INDUSTRIALIZADA, INCLUSIVE REJUNTAMENTO E FORNECIMENTO</t>
  </si>
  <si>
    <t xml:space="preserve">SABONETEIRA DE LOUÇA, NA COR BRANCA, ASSENTAMENTO COM ARGAMASSA INDUSTRIALIZADA, INCLUSIVE REJUNTAMENTO E FORNECIMENTO
</t>
  </si>
  <si>
    <t>10</t>
  </si>
  <si>
    <t>303 - ALV-001  - ALVENARIAS E DIVISÕES</t>
  </si>
  <si>
    <t xml:space="preserve">ALVENARIA DE ELEMENTO VAZADO,  COBOGÓ DE CONCRETO (20X40CM), ESP. 10CM, TIPO VENEZIANA COM ACABAMENTO APARENTE, INCLUSIVE ARGAMASSA PARA ASSENTAMENTO
</t>
  </si>
  <si>
    <t>ALVENARIA DE ELEMENTO VAZADO,  COBOGÓ DE CONCRETO (20X40CM), ESP. 20CM, TIPO VENEZIANA COM ACABAMENTO APARENTE, INCLUSIVE ARGAMASSA PARA ASSENTAMENTO</t>
  </si>
  <si>
    <t xml:space="preserve">ALVENARIA DE ELEMENTO VAZADO DE VIDRO,  BLOCO DE VIDRO (10X20CM), ESP. 10CM, TIPO CAPELA, INCLUSIVE ARGAMASSA PARA ASSENTAMENTO E REJUNTAMENTO
</t>
  </si>
  <si>
    <t>ALVENARIA DE ELEMENTO VAZADO DE VIDRO,  BLOCO DE VIDRO (10X20CM), ESP. 10CM, TIPO RIO, INCLUSIVE ARGAMASSA PARA ASSENTAMENTO E REJUNTAMENTO</t>
  </si>
  <si>
    <t>ALVENARIA DE VEDAÇÃO COM BLOCO DE VIDRO (19X19CM), ESP. 8CM, TIPO ONDULADO, INCLUSIVE ARGAMASSA PARA ASSENTAMENTO E REJUTAMENTO</t>
  </si>
  <si>
    <t>11</t>
  </si>
  <si>
    <t>304 - AND-001  - ANDAIME</t>
  </si>
  <si>
    <t>M2XMÊS</t>
  </si>
  <si>
    <t>12</t>
  </si>
  <si>
    <t>305 - ARC-001  - AR COMPRIMIDO</t>
  </si>
  <si>
    <t>13</t>
  </si>
  <si>
    <t>306 - ARM-001  - ARMAÇÃO</t>
  </si>
  <si>
    <t>15</t>
  </si>
  <si>
    <t>308 - BAN-001  - BANCADA</t>
  </si>
  <si>
    <t>16</t>
  </si>
  <si>
    <t>309 - BAN-002  - BANCOS E MESAS</t>
  </si>
  <si>
    <t>17</t>
  </si>
  <si>
    <t>310 - CAB-001  - CABEAMENTO ESTRUTURADO</t>
  </si>
  <si>
    <t>18</t>
  </si>
  <si>
    <t>311 - CER-001  - CERCA DE MOURÃO CONCRETO</t>
  </si>
  <si>
    <t>19</t>
  </si>
  <si>
    <t>312 - CIN-001  - CINTAMENTO E VERGAS</t>
  </si>
  <si>
    <t>20</t>
  </si>
  <si>
    <t>313 - COB-001  - COBERTURAS</t>
  </si>
  <si>
    <t>COBERTURA EM TELHA DE FIBROCIMENTO ESTRUTURAL, ESP. 8MM, COM RECOBRIMENTO TRANSVERSAL E LONGITUDINAL, EXCLUSIVE CUMEEIRA, INCLUSIVE ACESSÓRIOS DE FIXAÇÃO E IÇAMENTO</t>
  </si>
  <si>
    <t>21</t>
  </si>
  <si>
    <t>314 - DEM-001  - DEMOLIÇÕES E REMOÇÕES</t>
  </si>
  <si>
    <t>REMOÇÃO DE CONDUTOR DE CHAPA GALVANIZADA OU PVC, INCLUSIVE AFASTAMENTO</t>
  </si>
  <si>
    <t>23</t>
  </si>
  <si>
    <t>316 - DIV-001  - DIVISÓRIA EM PEDRA</t>
  </si>
  <si>
    <t>24</t>
  </si>
  <si>
    <t>317 - DIV-002  - DIVISÓRIA DE MADEIRA</t>
  </si>
  <si>
    <t>25</t>
  </si>
  <si>
    <t>318 - DRE-001  - DRENAGEM</t>
  </si>
  <si>
    <t>TAMPÃO CIRCULAR EM FERRO FUNDIDO PARA POÇO DE VISITA, ARTICULADO COM DIÂMETRO DE 60CM, CLASSE 400, INCLUSIVE ASSENTAMENTO, EXCLUSIVE POÇO DE VISITA</t>
  </si>
  <si>
    <t>26</t>
  </si>
  <si>
    <t>8394</t>
  </si>
  <si>
    <t>CABOS E FIOS ELÉTRICOS</t>
  </si>
  <si>
    <t>ED-17935</t>
  </si>
  <si>
    <t>SONDAGEM DE ELETRODUTO/DUTOS COM ARAME GALVANIZADO, DIÂMETRO DO FIO 1,24MM, 18 BWG, INCLUSIVE FORNECIMENTO E INSTALAÇÃO</t>
  </si>
  <si>
    <t>8395</t>
  </si>
  <si>
    <t>CABOS E FIOS PARA ATERRAMENTO</t>
  </si>
  <si>
    <t>8396</t>
  </si>
  <si>
    <t>CABOS E FIOS TELEFÔNICOS</t>
  </si>
  <si>
    <t>FIO TELEFÔNICO (FI) EM COBRE ELETROLÍTICO ESTANHADO DE SEÇÃO MACIÇA, ESP. 0,60MM (2X0,60MM), UM (1) PAR TORCIDO, ISOLAMENTO EM CLORETO DE POLIVINILA (PVC) - FORNECIMENTO E INSTALAÇÃO</t>
  </si>
  <si>
    <t>8397</t>
  </si>
  <si>
    <t>CAIXA DE PASSAGEM E DISTRIBUIÇÃO PARA TELEFONIA</t>
  </si>
  <si>
    <t>8398</t>
  </si>
  <si>
    <t>CAIXAS DE LIGAÇÃO/PASSAGEM EM ALVENARIA</t>
  </si>
  <si>
    <t>8399</t>
  </si>
  <si>
    <t>CAIXAS DE LIGAÇÃO/PASSAGEM EM PVC</t>
  </si>
  <si>
    <t>ED-16634</t>
  </si>
  <si>
    <t>CAIXA DE LIGAÇÃO/PASSAGEM EM PVC RÍGIDO PARA ELETRODUTO COM SUPORTE PARA LAJOTA, OCTOGONAL COM FUNDO MÓVEL, DIMENSÕES 4"X4", EMBUTIDA EM LAJE PRÉ-MOLDADA - FORNECIMENTO E INSTALAÇÃO</t>
  </si>
  <si>
    <t>CAIXA DE LIGAÇÃO/PASSAGEM EM PVC RÍGIDO PARA ELETRODUTO, DIMENSÕES 4"X2", EMBUTIDA EM ALVENARIA - FORNECIMENTO E INSTALAÇÃO</t>
  </si>
  <si>
    <t>CAIXA DE LIGAÇÃO/PASSAGEM EM PVC RÍGIDO PARA ELETRODUTO, DIMENSÕES 4"X2", EMBUTIDA EM PAREDE DE GESSO ACARTONADO (DRY-WALL) - FORNECIMENTO E INSTALAÇÃO</t>
  </si>
  <si>
    <t>CAIXA DE LIGAÇÃO/PASSAGEM EM PVC RÍGIDO PARA ELETRODUTO, DIMENSÕES 4"X4", EMBUTIDA EM ALVENARIA - FORNECIMENTO E INSTALAÇÃO</t>
  </si>
  <si>
    <t>CAIXA DE LIGAÇÃO/PASSAGEM EM PVC RÍGIDO PARA ELETRODUTO, DIMENSÕES 4"X4", EMBUTIDA EM PAREDE DE GESSO ACARTONADO (DRY-WALL) - FORNECIMENTO E INSTALAÇÃO</t>
  </si>
  <si>
    <t xml:space="preserve">CAIXA DE LIGAÇÃO/PASSAGEM EM PVC RÍGIDO PARA ELETRODUTO, OCTOGONAL COM ANEL DESLIZANTE, DIMENSÕES 3"X3", EMBUTIDA EM LAJE - FORNECIMENTO E INSTALAÇÃO
</t>
  </si>
  <si>
    <t>CAIXA DE LIGAÇÃO/PASSAGEM EM PVC RÍGIDO PARA ELETRODUTO, OCTOGONAL COM FUNDO FIXO REFORÇADO, DIMENSÕES 4"X4", EMBUTIDA EM LAJE - FORNECIMENTO E INSTALAÇÃO</t>
  </si>
  <si>
    <t xml:space="preserve">CAIXA DE LIGAÇÃO/PASSAGEM EM PVC RÍGIDO PARA ELETRODUTO, OCTOGONAL COM FUNDO MÓVEL, DIMENSÕES 4"X4", EMBUTIDA EM LAJE - FORNECIMENTO E INSTALAÇÃO
</t>
  </si>
  <si>
    <t xml:space="preserve">CAIXA DE LIGAÇÃO/PASSAGEM EM PVC RÍGIDO PARA ELETRODUTO ROSCÁVEL, DIMENSÕES 4"X2", EMBUTIDA EM ALVENARIA - FORNECIMENTO E INSTALAÇÃO
</t>
  </si>
  <si>
    <t xml:space="preserve">CAIXA DE LIGAÇÃO/PASSAGEM EM PVC RÍGIDO PARA ELETRODUTO ROSCÁVEL, DIMENSÕES 4"X4", EMBUTIDA EM ALVENARIA - FORNECIMENTO E INSTALAÇÃO
</t>
  </si>
  <si>
    <t>ED-16638</t>
  </si>
  <si>
    <t>PROLONGADOR PARA CAIXA DE LIGAÇÃO/PASSAGEM EM PVC RÍGIDO PARA ELETRODUTO, OCTOGONAL COM FUNDO MÓVEL, ALTURA 6CM, DIMENSÕES 4"X4", EMBUTIDO EM LAJE - FORNECIMENTO E INSTALAÇÃO</t>
  </si>
  <si>
    <t>8400</t>
  </si>
  <si>
    <t>CAIXAS DE LIGAÇÃO/PASSAGEM METÁLICAS</t>
  </si>
  <si>
    <t>8401</t>
  </si>
  <si>
    <t>CAIXAS DE MEDIÇÃO - PADRÃO CEMIG</t>
  </si>
  <si>
    <t>8402</t>
  </si>
  <si>
    <t>CANALETAS EM PVC</t>
  </si>
  <si>
    <t>8403</t>
  </si>
  <si>
    <t>CHAVE MAGNÉTICA</t>
  </si>
  <si>
    <t>8404</t>
  </si>
  <si>
    <t>CONDULETE</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</si>
  <si>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</si>
  <si>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</si>
  <si>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</si>
  <si>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</si>
  <si>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</si>
  <si>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</si>
  <si>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</si>
  <si>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</si>
  <si>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</si>
  <si>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</si>
  <si>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ED-3021</t>
  </si>
  <si>
    <t>CONDULETE DE ALUMÍNIO, TIPO "B" OU "E", DIÂMETRO DE SAÍDA 1" (25MM), EXCLUSIVE INSTALAÇÃO, MÓDULO E PLACA (FORNECIMENTO)</t>
  </si>
  <si>
    <t>ED-2922</t>
  </si>
  <si>
    <t>CONDULETE DE ALUMÍNIO, TIPO "B" OU "E", DIÂMETRO DE SAÍDA 1.1/2" (40MM), EXCLUSIVE INSTALAÇÃO, MÓDULO E PLACA (FORNECIMENTO)</t>
  </si>
  <si>
    <t>ED-2926</t>
  </si>
  <si>
    <t>CONDULETE DE ALUMÍNIO, TIPO "B" OU "E", DIÂMETRO DE SAÍDA 1.1/4" (32MM), EXCLUSIVE INSTALAÇÃO, MÓDULO E PLACA (FORNECIMENTO)</t>
  </si>
  <si>
    <t>ED-2924</t>
  </si>
  <si>
    <t>CONDULETE DE ALUMÍNIO, TIPO "B" OU "E", DIÂMETRO DE SAÍDA 2" (50MM), EXCLUSIVE INSTALAÇÃO, MÓDULO E PLACA (FORNECIMENTO)</t>
  </si>
  <si>
    <t>ED-2930</t>
  </si>
  <si>
    <t>CONDULETE DE ALUMÍNIO, TIPO "B" OU "E", DIÂMETRO DE SAÍDA 3/4" (20MM), EXCLUSIVE INSTALAÇÃO, MÓDULO E PLACA (FORNECIMENTO)</t>
  </si>
  <si>
    <t>CONDULETE DE ALUMÍNIO, TIPO "C", DIÂMETRO DE SAÍDA 1" (25MM), EXCLUSIVE MÓDULO E PLACA, INCLUSIVE FIXAÇÃO</t>
  </si>
  <si>
    <t>CONDULETE DE ALUMÍNIO, TIPO "C", DIÂMETRO DE SAÍDA 1.1/2" (40MM), EXCLUSIVE MÓDULO E PLACA, INCLUSIVE FIXAÇÃO</t>
  </si>
  <si>
    <t>CONDULETE DE ALUMÍNIO, TIPO "C", DIÂMETRO DE SAÍDA 1.1/4" (32MM), EXCLUSIVE MÓDULO E PLACA, INCLUSIVE FIXAÇÃO</t>
  </si>
  <si>
    <t>CONDULETE DE ALUMÍNIO, TIPO "C", DIÂMETRO DE SAÍDA 2" (50MM), EXCLUSIVE MÓDULO E PLACA, INCLUSIVE FIXAÇÃO</t>
  </si>
  <si>
    <t>CONDULETE DE ALUMÍNIO, TIPO "C", DIÂMETRO DE SAÍDA 3/4" (20MM), EXCLUSIVE MÓDULO E PLACA, INCLUSIVE FIXAÇÃO</t>
  </si>
  <si>
    <t>ED-2915</t>
  </si>
  <si>
    <t>CONDULETE DE ALUMÍNIO, TIPO "C" OU "LB" OU "LL" OU "LR", DIÂMETRO DE SAÍDA 1" (25MM), EXCLUSIVE INSTALAÇÃO, MÓDULO E PLACA (FORNECIMENTO)</t>
  </si>
  <si>
    <t>ED-4121</t>
  </si>
  <si>
    <t>CONDULETE DE ALUMÍNIO, TIPO "C" OU "LB" OU "LL" OU "LR", DIÂMETRO DE SAÍDA 1.1/2" (40MM), EXCLUSIVE INSTALAÇÃO, MÓDULO E PLACA (FORNECIMENTO)</t>
  </si>
  <si>
    <t>ED-2925</t>
  </si>
  <si>
    <t>CONDULETE DE ALUMÍNIO, TIPO "C" OU "LB" OU "LL" OU "LR", DIÂMETRO DE SAÍDA 1.1/4" (32MM), EXCLUSIVE INSTALAÇÃO, MÓDULO E PLACA (FORNECIMENTO)</t>
  </si>
  <si>
    <t>ED-4498</t>
  </si>
  <si>
    <t>CONDULETE DE ALUMÍNIO, TIPO "C" OU "LB" OU "LL" OU "LR", DIÂMETRO DE SAÍDA 2" (50MM), EXCLUSIVE INSTALAÇÃO, MÓDULO E PLACA (FORNECIMENTO)</t>
  </si>
  <si>
    <t>ED-2923</t>
  </si>
  <si>
    <t>CONDULETE DE ALUMÍNIO, TIPO "C" OU "LB" OU "LL" OU "LR", DIÂMETRO DE SAÍDA 3/4" (20MM), EXCLUSIVE INSTALAÇÃO, MÓDULO E PLACA (FORNECIMENTO)</t>
  </si>
  <si>
    <t>CONDULETE DE ALUMÍNIO, TIPO "E", DIÂMETRO DE SAÍDA 1" (25MM), EXCLUSIVE MÓDULO E PLACA, INCLUSIVE FIXAÇÃO</t>
  </si>
  <si>
    <t>CONDULETE DE ALUMÍNIO, TIPO "E", DIÂMETRO DE SAÍDA 1.1/2" (40MM), EXCLUSIVE MÓDULO E PLACA, INCLUSIVE FIXAÇÃO</t>
  </si>
  <si>
    <t>CONDULETE DE ALUMÍNIO, TIPO "E", DIÂMETRO DE SAÍDA 1.1/4" (32MM), EXCLUSIVE MÓDULO E PLACA, INCLUSIVE FIXAÇÃO</t>
  </si>
  <si>
    <t>CONDULETE DE ALUMÍNIO, TIPO "E", DIÂMETRO DE SAÍDA 2" (50MM), EXCLUSIVE MÓDULO E PLACA, INCLUSIVE FIXAÇÃO</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</si>
  <si>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</si>
  <si>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</si>
  <si>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</si>
  <si>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</si>
  <si>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</si>
  <si>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</si>
  <si>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</si>
  <si>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</si>
  <si>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</si>
  <si>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</si>
  <si>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</si>
  <si>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CONDULETE DE ALUMÍNIO, TIPO "LL", DIÂMETRO DE SAÍDA 1" (25MM), EXCLUSIVE MÓDULO E PLACA, INCLUSIVE FIXAÇÃO</t>
  </si>
  <si>
    <t>CONDULETE DE ALUMÍNIO, TIPO "LL", DIÂMETRO DE SAÍDA 1.1/2" (40MM), EXCLUSIVE MÓDULO E PLACA, INCLUSIVE FIXAÇÃO</t>
  </si>
  <si>
    <t>CONDULETE DE ALUMÍNIO, TIPO "LL", DIÂMETRO DE SAÍDA 1.1/4" (32MM), EXCLUSIVE MÓDULO E PLACA, INCLUSIVE FIXAÇÃO</t>
  </si>
  <si>
    <t>CONDULETE DE ALUMÍNIO, TIPO "LL", DIÂMETRO DE SAÍDA 2" (50MM), EXCLUSIVE MÓDULO E PLACA, INCLUSIVE FIXAÇÃO</t>
  </si>
  <si>
    <t>CONDULETE DE ALUMÍNIO, TIPO "LL", DIÂMETRO DE SAÍDA 3/4" (20MM), EXCLUSIVE MÓDULO E PLACA, INCLUSIVE FIXAÇÃO</t>
  </si>
  <si>
    <t>CONDULETE DE ALUMÍNIO, TIPO "LR", DIÂMETRO DE SAÍDA 1" (25MM), EXCLUSIVE MÓDULO E PLACA, INCLUSIVE FIXAÇÃO</t>
  </si>
  <si>
    <t>CONDULETE DE ALUMÍNIO, TIPO "LR", DIÂMETRO DE SAÍDA 1.1/2" (40MM), EXCLUSIVE MÓDULO E PLACA, INCLUSIVE FIXAÇÃO</t>
  </si>
  <si>
    <t>CONDULETE DE ALUMÍNIO, TIPO "LR", DIÂMETRO DE SAÍDA 1.1/4" (32MM), EXCLUSIVE MÓDULO E PLACA, INCLUSIVE FIXAÇÃO</t>
  </si>
  <si>
    <t>CONDULETE DE ALUMÍNIO, TIPO "LR", DIÂMETRO DE SAÍDA 2" (50MM), EXCLUSIVE MÓDULO E PLACA, INCLUSIVE FIXAÇÃO</t>
  </si>
  <si>
    <t>CONDULETE DE ALUMÍNIO, TIPO "LR", DIÂMETRO DE SAÍDA 3/4" (20MM), EXCLUSIVE MÓDULO E PLACA, INCLUSIVE FIXAÇÃO</t>
  </si>
  <si>
    <t>CONDULETE DE ALUMÍNIO, TIPO "T", DIÂMETRO DE SAÍDA 1" (25MM), EXCLUSIVE MÓDULO E PLACA, INCLUSIVE FIXAÇÃO</t>
  </si>
  <si>
    <t>CONDULETE DE ALUMÍNIO, TIPO "T", DIÂMETRO DE SAÍDA 1.1/2" (40MM), EXCLUSIVE MÓDULO E PLACA, INCLUSIVE FIXAÇÃO</t>
  </si>
  <si>
    <t>CONDULETE DE ALUMÍNIO, TIPO "T", DIÂMETRO DE SAÍDA 1.1/4" (32MM), EXCLUSIVE MÓDULO E PLACA, INCLUSIVE FIXAÇÃO</t>
  </si>
  <si>
    <t>CONDULETE DE ALUMÍNIO, TIPO "T", DIÂMETRO DE SAÍDA 2" (50MM), EXCLUSIVE MÓDULO E PLACA, INCLUSIVE FIXAÇÃO</t>
  </si>
  <si>
    <t>CONDULETE DE ALUMÍNIO, TIPO "T", DIÂMETRO DE SAÍDA 3/4" (20MM), EXCLUSIVE MÓDULO E PLACA, INCLUSIVE FIXAÇÃO</t>
  </si>
  <si>
    <t>ED-17969</t>
  </si>
  <si>
    <t>CONDULETE DE ALUMÍNIO, TIPO "T" OU "TB", DIÂMETRO DE SAÍDA 1" (25MM), EXCLUSIVE INSTALAÇÃO, MÓDULO E PLACA (FORNECIMENTO)</t>
  </si>
  <si>
    <t>ED-17971</t>
  </si>
  <si>
    <t>CONDULETE DE ALUMÍNIO, TIPO "T" OU "TB", DIÂMETRO DE SAÍDA 1.1/2" (40MM), EXCLUSIVE INSTALAÇÃO, MÓDULO E PLACA (FORNECIMENTO)</t>
  </si>
  <si>
    <t>ED-17970</t>
  </si>
  <si>
    <t>CONDULETE DE ALUMÍNIO, TIPO "T" OU "TB", DIÂMETRO DE SAÍDA 1.1/4" (32MM), EXCLUSIVE INSTALAÇÃO, MÓDULO E PLACA (FORNECIMENTO)</t>
  </si>
  <si>
    <t>ED-17972</t>
  </si>
  <si>
    <t>CONDULETE DE ALUMÍNIO, TIPO "T" OU "TB", DIÂMETRO DE SAÍDA 2" (50MM), EXCLUSIVE INSTALAÇÃO, MÓDULO E PLACA (FORNECIMENTO)</t>
  </si>
  <si>
    <t>ED-4499</t>
  </si>
  <si>
    <t xml:space="preserve">CONDULETE DE ALUMÍNIO, TIPO "T" OU "TB", DIÂMETRO DE SAÍDA 3/4" (20MM), EXCLUSIVE INSTALAÇÃO, MÓDULO E PLACA (FORNECIMENTO)
</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</si>
  <si>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</si>
  <si>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</si>
  <si>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</si>
  <si>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</si>
  <si>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</si>
  <si>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</si>
  <si>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</si>
  <si>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</si>
  <si>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</si>
  <si>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</si>
  <si>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ED-17974</t>
  </si>
  <si>
    <t>CONDULETE DE ALUMÍNIO, TIPO "X", DIÂMETRO DE SAÍDA 1" (25MM), EXCLUSIVE INSTALAÇÃO, MÓDULO E PLACA (FORNECIMENTO)</t>
  </si>
  <si>
    <t>CONDULETE DE ALUMÍNIO, TIPO "X", DIÂMETRO DE SAÍDA 1" (25MM), EXCLUSIVE MÓDULO E PLACA, INCLUSIVE FIXAÇÃO</t>
  </si>
  <si>
    <t>ED-17976</t>
  </si>
  <si>
    <t>CONDULETE DE ALUMÍNIO, TIPO "X", DIÂMETRO DE SAÍDA 1.1/2" (40MM), EXCLUSIVE INSTALAÇÃO, MÓDULO E PLACA (FORNECIMENTO)</t>
  </si>
  <si>
    <t>CONDULETE DE ALUMÍNIO, TIPO "X", DIÂMETRO DE SAÍDA 1.1/2" (40MM), EXCLUSIVE MÓDULO E PLACA, INCLUSIVE FIXAÇÃO</t>
  </si>
  <si>
    <t>ED-17975</t>
  </si>
  <si>
    <t>CONDULETE DE ALUMÍNIO, TIPO "X", DIÂMETRO DE SAÍDA 1.1/4" (32MM), EXCLUSIVE INSTALAÇÃO, MÓDULO E PLACA (FORNECIMENTO)</t>
  </si>
  <si>
    <t>CONDULETE DE ALUMÍNIO, TIPO "X", DIÂMETRO DE SAÍDA 1.1/4" (32MM), EXCLUSIVE MÓDULO E PLACA, INCLUSIVE FIXAÇÃO</t>
  </si>
  <si>
    <t>ED-17977</t>
  </si>
  <si>
    <t>CONDULETE DE ALUMÍNIO, TIPO "X", DIÂMETRO DE SAÍDA 2" (50MM), EXCLUSIVE INSTALAÇÃO, MÓDULO E PLACA (FORNECIMENTO)</t>
  </si>
  <si>
    <t>CONDULETE DE ALUMÍNIO, TIPO "X", DIÂMETRO DE SAÍDA 2" (50MM), EXCLUSIVE MÓDULO E PLACA, INCLUSIVE FIXAÇÃO</t>
  </si>
  <si>
    <t>ED-17973</t>
  </si>
  <si>
    <t>CONDULETE DE ALUMÍNIO, TIPO "X", DIÂMETRO DE SAÍDA 3/4" (20MM), EXCLUSIVE INSTALAÇÃO, MÓDULO E PLACA (FORNECIMENTO)</t>
  </si>
  <si>
    <t>CONDULETE DE ALUMÍNIO, TIPO "X", DIÂMETRO DE SAÍDA 3/4" (20MM), EXCLUSIVE MÓDULO E PLACA, INCLUSIVE FIXAÇÃO</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</si>
  <si>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</si>
  <si>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</si>
  <si>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</si>
  <si>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</si>
  <si>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</si>
  <si>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</si>
  <si>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</si>
  <si>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</si>
  <si>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</si>
  <si>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</si>
  <si>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8405</t>
  </si>
  <si>
    <t>CONECTOR</t>
  </si>
  <si>
    <t>8406</t>
  </si>
  <si>
    <t>DISJUNTOR</t>
  </si>
  <si>
    <t>6354</t>
  </si>
  <si>
    <t>6353</t>
  </si>
  <si>
    <t>ELETRODUTO FLEXÍVEL CORRUGADO, PVC, ANTI-CHAMA, DN 16MM, APLICADO EM ALVENARIA, INCLUSIVE RASGO</t>
  </si>
  <si>
    <t>ELETRODUTO FLEXÍVEL CORRUGADO, PVC, ANTI-CHAMA, DN 20MM (1/2"), APLICADO EM ALVENARIA, INCLUSIVE RASGO</t>
  </si>
  <si>
    <t>ELETRODUTO FLEXÍVEL CORRUGADO, PVC, ANTI-CHAMA, DN 25MM (3/4"), APLICADO EM ALVENARIA, INCLUSIVE RASGO</t>
  </si>
  <si>
    <t>6352</t>
  </si>
  <si>
    <t>8409</t>
  </si>
  <si>
    <t>ENTRADA DE ENERGIA</t>
  </si>
  <si>
    <t>8410</t>
  </si>
  <si>
    <t>ENVELOPAMENTO DE DUTOS/ELETRODUTOS</t>
  </si>
  <si>
    <t>8411</t>
  </si>
  <si>
    <t>ILUMINAÇÃO PÚBLICA/EXTERNA</t>
  </si>
  <si>
    <t xml:space="preserve">RELÉ FOTOELÉTRICO, TENSÃO 120V COM CAPACIDADE DE CARGA 1200VA, INCLUSIVE BASE E INSTALAÇÃO
</t>
  </si>
  <si>
    <t>RELÉ FOTOELÉTRICO, TENSÃO 220V COM CAPACIDADE DE CARGA 1800VA, INCLUSIVE BASE E INSTALAÇÃO</t>
  </si>
  <si>
    <t>8165</t>
  </si>
  <si>
    <t>INTERRUPTORES, TOMADAS E MÓDULOS</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</si>
  <si>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</si>
  <si>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</si>
  <si>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</si>
  <si>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</si>
  <si>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</si>
  <si>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</si>
  <si>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</si>
  <si>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</si>
  <si>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</si>
  <si>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</si>
  <si>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</si>
  <si>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</si>
  <si>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</si>
  <si>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</si>
  <si>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</si>
  <si>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</si>
  <si>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</si>
  <si>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</si>
  <si>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</si>
  <si>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</si>
  <si>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</si>
  <si>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</si>
  <si>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</si>
  <si>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</si>
  <si>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</si>
  <si>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</si>
  <si>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</si>
  <si>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</si>
  <si>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</si>
  <si>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</si>
  <si>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</si>
  <si>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</si>
  <si>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</si>
  <si>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</si>
  <si>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</si>
  <si>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</si>
  <si>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</si>
  <si>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</si>
  <si>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</si>
  <si>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</si>
  <si>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</si>
  <si>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</si>
  <si>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</si>
  <si>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</si>
  <si>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</si>
  <si>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</si>
  <si>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</si>
  <si>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</si>
  <si>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ED-15795</t>
  </si>
  <si>
    <t>CONJUNTO DE DUAS (2) TOMADAS TELEFÔNICAS (CONECTOR RJ11),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</si>
  <si>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</si>
  <si>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</si>
  <si>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</si>
  <si>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</si>
  <si>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</si>
  <si>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</si>
  <si>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</si>
  <si>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</si>
  <si>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</si>
  <si>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</si>
  <si>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</si>
  <si>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</si>
  <si>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</si>
  <si>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</si>
  <si>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</si>
  <si>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</si>
  <si>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</si>
  <si>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</si>
  <si>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</si>
  <si>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</si>
  <si>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</si>
  <si>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</si>
  <si>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</si>
  <si>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</si>
  <si>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</si>
  <si>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</si>
  <si>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</si>
  <si>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</si>
  <si>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</si>
  <si>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</si>
  <si>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</si>
  <si>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</si>
  <si>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</si>
  <si>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</si>
  <si>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</si>
  <si>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 xml:space="preserve">CONJUNTO DE UM (1) INTERRUPTOR SIMPLES, CORRENTE 10A, TENSÃO 250V, (10A-250V) E UMA (1) TOMADA PADRÃO, TRÊS (3) POLOS, CORRENTE 10A, TENSÃO 250V, (2P+T/10A-250V), COM PLACA 4"X2" DE DOIS (2) POSTOS, INCLUSIVE FORNECIMENTO, INSTALAÇÃO, SUPORTE, MÓDULO E PLACA
</t>
  </si>
  <si>
    <t>ED-15768</t>
  </si>
  <si>
    <t xml:space="preserve">CONJUNTO DE UM (1) INTERRUPTOR SIMPLES, CORRENTE 10A, TENSÃO 250V, (10A-250V) E UMA (1) TOMADA PADRÃO, TRÊS (3) POLOS, CORRENTE 20A, TENSÃO 250V, (2P+T/20A-250V), COM PLACA 4"X2" DE DOIS (2) POSTOS, INCLUSIVE FORNECIMENTO, INSTALAÇÃO, SUPORTE, MÓDULO E PLACA
</t>
  </si>
  <si>
    <t>ED-15778</t>
  </si>
  <si>
    <t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</si>
  <si>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ED-15780</t>
  </si>
  <si>
    <t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
</t>
  </si>
  <si>
    <t>ED-15777</t>
  </si>
  <si>
    <t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
</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</si>
  <si>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</si>
  <si>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</si>
  <si>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</si>
  <si>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</si>
  <si>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</si>
  <si>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</si>
  <si>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</si>
  <si>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</si>
  <si>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</si>
  <si>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</si>
  <si>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ED-15752</t>
  </si>
  <si>
    <t>CONJUNTO DE UMA (1) TOMADA DE DADOS (CONECTOR RJ45 CAT.6E),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</si>
  <si>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</si>
  <si>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</si>
  <si>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</si>
  <si>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</si>
  <si>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</si>
  <si>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</si>
  <si>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</si>
  <si>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</si>
  <si>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</si>
  <si>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</si>
  <si>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</si>
  <si>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</si>
  <si>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</si>
  <si>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</si>
  <si>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</si>
  <si>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</si>
  <si>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</si>
  <si>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</si>
  <si>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ED-15754</t>
  </si>
  <si>
    <t>CONJUNTO DE UMA (1) TOMADA USB (CONECTOR USB TIPO A), CORRENTE 1A, TENSÃO 5V, (1A-5V), COM PLACA 4"X2" DE UM (1) POSTO, INCLUSIVE FORNECIMENTO, INSTALAÇÃO, SUPORTE, MÓDULO E PLACA</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</si>
  <si>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</si>
  <si>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</si>
  <si>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</si>
  <si>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</si>
  <si>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</si>
  <si>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</si>
  <si>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</si>
  <si>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</si>
  <si>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</si>
  <si>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</si>
  <si>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</si>
  <si>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</si>
  <si>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</si>
  <si>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</si>
  <si>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CONJUNTO PARA CONDULETE DE 3/4" (20MM) COM UM (1) INTERRUPTOR PARALELO, CORRENTE 10A, TENSÃO 250V, (10A-250V) E PLACA DE UM (1) POSTO, INCLUSIVE FORNECIMENTO, INSTALAÇÃO, SUPORTE, MÓDULO E PLACA, EXCLUSIVE CONDULETE</t>
  </si>
  <si>
    <t>CONJUNTO PARA CONDULETE DE 3/4" (20MM) COM UM (1) INTERRUPTOR SIMPLES, CORRENTE 10A, TENSÃO 250V, (10A-250V) E PLACA DE UM (1) POSTO, INCLUSIVE FORNECIMENTO, INSTALAÇÃO, SUPORTE, MÓDULO E PLACA, EXCLUSIVE CONDULETE</t>
  </si>
  <si>
    <t>CONJUNTO PARA CONDULETE DE 3/4" (20MM) COM UMA (1) TOMADA DE DADOS OU TELEFONIA (CONECTOR RJ45 CAT.6E OU RJ11) E PLACA DE UM (1) POSTO, INCLUSIVE FORNECIMENTO, INSTALAÇÃO, SUPORTE, MÓDULO E PLACA, EXCLUSIVE CONDULETE</t>
  </si>
  <si>
    <t>CONJUNTO PARA CONDULETE DE 3/4" (20MM) COM UMA (1) TOMADA PADRÃO, TRÊS (3) POLOS, CORRENTE 10A, TENSÃO 250V, (2P+T/10A-250V) E PLACA DE UM (1) POSTO,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</si>
  <si>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</si>
  <si>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</si>
  <si>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</si>
  <si>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</si>
  <si>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</si>
  <si>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</si>
  <si>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</si>
  <si>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</si>
  <si>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</si>
  <si>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</si>
  <si>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</si>
  <si>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</si>
  <si>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</si>
  <si>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</si>
  <si>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</si>
  <si>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</si>
  <si>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</si>
  <si>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</si>
  <si>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</si>
  <si>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</si>
  <si>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</si>
  <si>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</si>
  <si>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</si>
  <si>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</si>
  <si>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</si>
  <si>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</si>
  <si>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</si>
  <si>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</si>
  <si>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</si>
  <si>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</si>
  <si>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</si>
  <si>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 xml:space="preserve">MÓDULO TOMADA USB (CONECTOR USB TIPO A), CORRENTE 1A, TENSÃO 5V, (1A-5V), INCLUSIVE FORNECIMENTO E INSTALAÇÃO, EXCLUSIVE PLACA E SUPORTE
</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</si>
  <si>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</si>
  <si>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</si>
  <si>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</si>
  <si>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</si>
  <si>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</si>
  <si>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</si>
  <si>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</si>
  <si>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</si>
  <si>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</si>
  <si>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</si>
  <si>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</si>
  <si>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</si>
  <si>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</si>
  <si>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</si>
  <si>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</si>
  <si>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</si>
  <si>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</si>
  <si>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</si>
  <si>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</si>
  <si>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</si>
  <si>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8412</t>
  </si>
  <si>
    <t>LÂMPADAS</t>
  </si>
  <si>
    <t>8413</t>
  </si>
  <si>
    <t>LUMINÁRIAS</t>
  </si>
  <si>
    <t>8414</t>
  </si>
  <si>
    <t>MANGUEIRA FLEXÍVEL CORRUGADA</t>
  </si>
  <si>
    <t>ED-17950</t>
  </si>
  <si>
    <t xml:space="preserve">ELETRODUTO FLEXÍVEL CORRUGADO, PVC, ANTI-CHAMA, DN 16MM, APLICADO EM ALVENARIA, EXCLUSIVE RASGO
</t>
  </si>
  <si>
    <t>ED-17951</t>
  </si>
  <si>
    <t>ELETRODUTO FLEXÍVEL CORRUGADO, PVC, ANTI-CHAMA, DN 20MM (1/2"), APLICADO EM ALVENARIA, EXCLUSIVE RASGO</t>
  </si>
  <si>
    <t>ED-17952</t>
  </si>
  <si>
    <t>ELETRODUTO FLEXÍVEL CORRUGADO, PVC, ANTI-CHAMA, DN 25MM (3/4"), APLICADO EM ALVENARIA, EXCLUSIVE RASGO</t>
  </si>
  <si>
    <t>ED-17953</t>
  </si>
  <si>
    <t>ELETRODUTO FLEXÍVEL CORRUGADO, PVC, ANTI-CHAMA, DN 32MM (1"), APLICADO EM ALVENARIA, EXCLUSIVE RASGO</t>
  </si>
  <si>
    <t>ELETRODUTO FLEXÍVEL CORRUGADO, PVC, ANTI-CHAMA, DN 32MM (1"), APLICADO EM ALVENARIA, INCLUSIVE RASGO</t>
  </si>
  <si>
    <t>8415</t>
  </si>
  <si>
    <t>PADRÃO DE ENTRADA DE ENERGIA - PADRÃO CEMIG</t>
  </si>
  <si>
    <t>8929</t>
  </si>
  <si>
    <t>ELETROCALHA LISA</t>
  </si>
  <si>
    <t>ED-19511</t>
  </si>
  <si>
    <t>ELETROCALHA LISA (100X100)MM EM CHAPA DE AÇO GALVANIZADO #18, COM TRATAMENTO PRÉ-ZINCADO, INCLUSIVE TAMPA DE ENCAIXE, FIXAÇÃO SUPERIOR, CONEXÕES E ACESSÓRIOS</t>
  </si>
  <si>
    <t>ED-19510</t>
  </si>
  <si>
    <t>ELETROCALHA LISA (100X50)MM EM CHAPA DE AÇO GALVANIZADO #18, COM TRATAMENTO PRÉ-ZINCADO, INCLUSIVE TAMPA DE ENCAIXE, FIXAÇÃO SUPERIOR, CONEXÕES E ACESSÓRIOS</t>
  </si>
  <si>
    <t>ED-19513</t>
  </si>
  <si>
    <t>ELETROCALHA LISA (150X100)MM EM CHAPA DE AÇO GALVANIZADO #18, COM TRATAMENTO PRÉ-ZINCADO, INCLUSIVE TAMPA DE ENCAIXE, FIXAÇÃO SUPERIOR, CONEXÕES E ACESSÓRIOS</t>
  </si>
  <si>
    <t>ED-19512</t>
  </si>
  <si>
    <t>ELETROCALHA LISA (150X50)MM EM CHAPA DE AÇO GALVANIZADO #18, COM TRATAMENTO PRÉ-ZINCADO, INCLUSIVE TAMPA DE ENCAIXE, FIXAÇÃO SUPERIOR, CONEXÕES E ACESSÓRIOS</t>
  </si>
  <si>
    <t>ED-19515</t>
  </si>
  <si>
    <t>ELETROCALHA LISA (200X100)MM EM CHAPA DE AÇO GALVANIZADO #18, COM TRATAMENTO PRÉ-ZINCADO, INCLUSIVE TAMPA DE ENCAIXE, FIXAÇÃO SUPERIOR, CONEXÕES E ACESSÓRIOS</t>
  </si>
  <si>
    <t>ED-19514</t>
  </si>
  <si>
    <t>ELETROCALHA LISA (200X50)MM EM CHAPA DE AÇO GALVANIZADO #18, COM TRATAMENTO PRÉ-ZINCADO, INCLUSIVE TAMPA DE ENCAIXE, FIXAÇÃO SUPERIOR, CONEXÕES E ACESSÓRIOS</t>
  </si>
  <si>
    <t>ED-19517</t>
  </si>
  <si>
    <t>ELETROCALHA LISA (300X100)MM EM CHAPA DE AÇO GALVANIZADO #18, COM TRATAMENTO PRÉ-ZINCADO, INCLUSIVE TAMPA DE ENCAIXE, FIXAÇÃO SUPERIOR, CONEXÕES E ACESSÓRIOS</t>
  </si>
  <si>
    <t>ED-19516</t>
  </si>
  <si>
    <t>ELETROCALHA LISA (300X50)MM EM CHAPA DE AÇO GALVANIZADO #18, COM TRATAMENTO PRÉ-ZINCADO, INCLUSIVE TAMPA DE ENCAIXE, FIXAÇÃO SUPERIOR, CONEXÕES E ACESSÓRIOS</t>
  </si>
  <si>
    <t>ED-19518</t>
  </si>
  <si>
    <t>ELETROCALHA LISA (400X100)MM EM CHAPA DE AÇO GALVANIZADO #18, COM TRATAMENTO PRÉ-ZINCADO, INCLUSIVE TAMPA DE ENCAIXE, FIXAÇÃO SUPERIOR, CONEXÕES E ACESSÓRIOS</t>
  </si>
  <si>
    <t>8930</t>
  </si>
  <si>
    <t>ELETROCALHA PERFURADA</t>
  </si>
  <si>
    <t>ED-19520</t>
  </si>
  <si>
    <t>ELETROCALHA PERFURADA (100X100)MM EM CHAPA DE AÇO GALVANIZADO #18, COM TRATAMENTO PRÉ-ZINCADO, INCLUSIVE TAMPA DE ENCAIXE, FIXAÇÃO SUPERIOR, CONEXÕES E ACESSÓRIOS</t>
  </si>
  <si>
    <t>ED-19519</t>
  </si>
  <si>
    <t>ELETROCALHA PERFURADA (100X50)MM EM CHAPA DE AÇO GALVANIZADO #18, COM TRATAMENTO PRÉ-ZINCADO, INCLUSIVE TAMPA DE ENCAIXE, FIXAÇÃO SUPERIOR, CONEXÕES E ACESSÓRIOS</t>
  </si>
  <si>
    <t>ED-19522</t>
  </si>
  <si>
    <t>ELETROCALHA PERFURADA (150X100)MM EM CHAPA DE AÇO GALVANIZADO #18, COM TRATAMENTO PRÉ-ZINCADO, INCLUSIVE TAMPA DE ENCAIXE, FIXAÇÃO SUPERIOR, CONEXÕES E ACESSÓRIOS</t>
  </si>
  <si>
    <t>ED-19521</t>
  </si>
  <si>
    <t>ELETROCALHA PERFURADA (150X50)MM EM CHAPA DE AÇO GALVANIZADO #18, COM TRATAMENTO PRÉ-ZINCADO, INCLUSIVE TAMPA DE ENCAIXE, FIXAÇÃO SUPERIOR, CONEXÕES E ACESSÓRIOS</t>
  </si>
  <si>
    <t>ED-19524</t>
  </si>
  <si>
    <t>ELETROCALHA PERFURADA (200X100)MM EM CHAPA DE AÇO GALVANIZADO #18, COM TRATAMENTO PRÉ-ZINCADO, INCLUSIVE TAMPA DE ENCAIXE, FIXAÇÃO SUPERIOR, CONEXÕES E ACESSÓRIOS</t>
  </si>
  <si>
    <t>ED-19523</t>
  </si>
  <si>
    <t>ELETROCALHA PERFURADA (200X50)MM EM CHAPA DE AÇO GALVANIZADO #18, COM TRATAMENTO PRÉ-ZINCADO, INCLUSIVE TAMPA DE ENCAIXE, FIXAÇÃO SUPERIOR, CONEXÕES E ACESSÓRIOS</t>
  </si>
  <si>
    <t>ED-19526</t>
  </si>
  <si>
    <t>ELETROCALHA PERFURADA (300X100)MM EM CHAPA DE AÇO GALVANIZADO #18, COM TRATAMENTO PRÉ-ZINCADO, INCLUSIVE TAMPA DE ENCAIXE, FIXAÇÃO SUPERIOR, CONEXÕES E ACESSÓRIOS</t>
  </si>
  <si>
    <t>ED-19525</t>
  </si>
  <si>
    <t>ELETROCALHA PERFURADA (300X50)MM EM CHAPA DE AÇO GALVANIZADO #18, COM TRATAMENTO PRÉ-ZINCADO, INCLUSIVE TAMPA DE ENCAIXE, FIXAÇÃO SUPERIOR, CONEXÕES E ACESSÓRIOS</t>
  </si>
  <si>
    <t>ED-19527</t>
  </si>
  <si>
    <t>ELETROCALHA PERFURADA (400X100)MM EM CHAPA DE AÇO GALVANIZADO #18, COM TRATAMENTO PRÉ-ZINCADO, INCLUSIVE TAMPA DE ENCAIXE, FIXAÇÃO SUPERIOR, CONEXÕES E ACESSÓRIOS</t>
  </si>
  <si>
    <t>8931</t>
  </si>
  <si>
    <t>VERGALHÃO DE AÇO COM ROSCA TOTAL</t>
  </si>
  <si>
    <t>ED-19508</t>
  </si>
  <si>
    <t xml:space="preserve">FIXAÇÃO DE ELETROCALHA/LEITO HORIZONTAL COM LARGURA MAIOR QUE 200 MM E MENOR OU IGUAL A 400 MM EM LAJE, COM SUPORTE EM PERFILADO, INCLUSIVE PERFILADO, VERGALHÃO E ACESSÓRIOS, EXCLUSIVE ELETROCALHA/LEITO
</t>
  </si>
  <si>
    <t>ED-19507</t>
  </si>
  <si>
    <t>FIXAÇÃO DE ELETROCALHA/LEITO HORIZONTAL COM LARGURA MENOR OU IGUAL A 200 MM EM LAJE, COM SUPORTE EM PERFILADO, INCLUSIVE PERFILADO, VERGALHÃO E ACESSÓRIOS, EXCLUSIVE ELETROCALHA/LEITO</t>
  </si>
  <si>
    <t>8416</t>
  </si>
  <si>
    <t>PERFILADO LISO E PERFURADO</t>
  </si>
  <si>
    <t>BASE OU SAPATA, EM PERFILADO (38X38)MM, COM QUATRO (4) FUROS PARA FIXAÇÃO EXTERNA, EM CHAPA DE AÇO  COM TRATAMENTO PRÉ-ZINCADO, INCLUSIVE FIXAÇÃO</t>
  </si>
  <si>
    <t>CAIXA DE DERIVAÇÃO TIPO "C" PARA PERFILADO EM CHAPA DE AÇO  COM TRATAMENTO PRÉ-ZINCADO, INCLUSIVE TAMPA E FIXAÇÃO</t>
  </si>
  <si>
    <t xml:space="preserve">CAIXA DE DERIVAÇÃO TIPO "I" PARA PERFILADO EM CHAPA DE AÇO  COM TRATAMENTO PRÉ-ZINCADO, INCLUSIVE TAMPA E FIXAÇÃO
</t>
  </si>
  <si>
    <t xml:space="preserve">CAIXA DE DERIVAÇÃO TIPO "L" PARA PERFILADO EM CHAPA DE AÇO  COM TRATAMENTO PRÉ-ZINCADO, INCLUSIVE TAMPA E FIXAÇÃO
</t>
  </si>
  <si>
    <t xml:space="preserve">CAIXA DE DERIVAÇÃO TIPO "T" PARA PERFILADO EM CHAPA DE AÇO  COM TRATAMENTO PRÉ-ZINCADO, INCLUSIVE TAMPA E FIXAÇÃO
</t>
  </si>
  <si>
    <t>CAIXA DE DERIVAÇÃO TIPO "X" PARA PERFILADO EM CHAPA DE AÇO  COM TRATAMENTO PRÉ-ZINCADO, INCLUSIVE TAMPA E FIXAÇÃO</t>
  </si>
  <si>
    <t>CANTONEIRA ZZ OU JUNÇÃO ANGULAR DUPLA ALTA EM CHAPA DE AÇO, PARA PERFILADO (38X38)MM, COM TRATAMENTO PRÉ-ZINCADO, INCLUSIVE FIXAÇÃO</t>
  </si>
  <si>
    <t>DERIVAÇÃO FINAL, EM PERFILADO, PARA ELETRODUTO (3/4"), EM CHAPA DE AÇO  COM TRATAMENTO PRÉ-ZINCADO, INCLUSIVE FIXAÇÃO</t>
  </si>
  <si>
    <t>DERIVAÇÃO LATERAL DUPLA, EM PERFILADO, PARA ELETRODUTO (3/4"), EM CHAPA DE AÇO  COM TRATAMENTO PRÉ-ZINCADO, INCLUSIVE FIXAÇÃO</t>
  </si>
  <si>
    <t>DERIVAÇÃO LATERAL SIMPLES, EM PERFILADO, PARA ELETRODUTO (3/4"), EM CHAPA DE AÇO  COM TRATAMENTO PRÉ-ZINCADO, INCLUSIVE FIXAÇÃO</t>
  </si>
  <si>
    <t>ED-19583</t>
  </si>
  <si>
    <t xml:space="preserve">FIXAÇÃO DE PERFILADO HORIZONTAL, INCLUSIVE SUPORTE, VERGALHÃO E ACESSÓRIOS, EXCLUSIVE PERFILADO
</t>
  </si>
  <si>
    <t>PERFILADO LISO (38X19)MM EM CHAPA DE AÇO GALVANIZADO #18, COM TRATAMENTO PRÉ-ZINCADO, INCLUSIVE FIXAÇÃO SUPERIOR, CONEXÕES E ACESSÓRIOS, EXCLUSIVE TAMPA DE ENCAIXE</t>
  </si>
  <si>
    <t>PERFILADO LISO (38X38)MM EM CHAPA DE AÇO GALVANIZADO #18, COM TRATAMENTO PRÉ-ZINCADO, INCLUSIVE FIXAÇÃO SUPERIOR, CONEXÕES E ACESSÓRIOS, EXCLUSIVE TAMPA DE ENCAIXE</t>
  </si>
  <si>
    <t>PERFILADO LISO (38X38)MM EM CHAPA DE AÇO GALVANIZADO #18, COM TRATAMENTO PRÉ-ZINCADO, INCLUSIVE TAMPA DE ENCAIXE, FIXAÇÃO SUPERIOR, CONEXÕES E ACESSÓRIOS</t>
  </si>
  <si>
    <t>PERFILADO PERFURADO (38X38)MM EM CHAPA DE AÇO GALVANIZADO #18, COM TRATAMENTO PRÉ-ZINCADO, INCLUSIVE FIXAÇÃO SUPERIOR, CONEXÕES E ACESSÓRIOS, EXCLUSIVE TAMPA DE ENCAIXE</t>
  </si>
  <si>
    <t>PERFILADO PERFURADO (38X38)MM EM CHAPA DE AÇO GALVANIZADO #18, COM TRATAMENTO PRÉ-ZINCADO, INCLUSIVE TAMPA DE ENCAIXE, FIXAÇÃO SUPERIOR, CONEXÕES E ACESSÓRIOS</t>
  </si>
  <si>
    <t>SUPORTE OU GANCHO DE LUMINÁRIA PARA PERFILADO (38X38)MM, TIPO CURTO, EM CHAPA DE AÇO COM TRATAMENTO PRÉ-ZINCADO, INCLUSIVE ACESSÓRIOS E FIXAÇÃO</t>
  </si>
  <si>
    <t>SUPORTE OU GANCHO DE LUMINÁRIA PARA PERFILADO (38X38)MM, TIPO LONGO, EM CHAPA DE AÇO COM TRATAMENTO PRÉ-ZINCADO, INCLUSIVE ACESSÓRIOS E FIXAÇÃO</t>
  </si>
  <si>
    <t>SUPORTE OU GANCHO PARA PERFILADO, TIPO CURTO, EM CHAPA DE AÇO COM TRATAMENTO PRÉ-ZINCADO, COMPRIMENTO 100MM, INCLUSIVE ACESSÓRIOS E FIXAÇÃO</t>
  </si>
  <si>
    <t>8417</t>
  </si>
  <si>
    <t>QUADRO DE COMANDO</t>
  </si>
  <si>
    <t>8418</t>
  </si>
  <si>
    <t>QUADRO DE DISTRIBUIÇÃO</t>
  </si>
  <si>
    <t>8419</t>
  </si>
  <si>
    <t>REATOR ELETRÔNICO</t>
  </si>
  <si>
    <t>STARTER PARA REATOR ELETROMAGNÉTICO, POTÊNCIA 20-40W, FORNECIMENTO E INSTALAÇÃO, EXCLUSIVE REATOR</t>
  </si>
  <si>
    <t>8420</t>
  </si>
  <si>
    <t>SIRENE</t>
  </si>
  <si>
    <t>8421</t>
  </si>
  <si>
    <t>SOQUETE</t>
  </si>
  <si>
    <t>8422</t>
  </si>
  <si>
    <t>SUPRESSOR DE SURTO</t>
  </si>
  <si>
    <t>8423</t>
  </si>
  <si>
    <t xml:space="preserve">VERGALHÃO DE AÇO COM ROSCA TOTAL PARA PERFILADO, DIÂMETRO 1/4", INCLUSIVE FORNECIMENTO, FIXAÇÃO E INSTALAÇÃO
</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</si>
  <si>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</si>
  <si>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</si>
  <si>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</si>
  <si>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</si>
  <si>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27</t>
  </si>
  <si>
    <t>320 - ENR-001  - ENROCAMENTO</t>
  </si>
  <si>
    <t>28</t>
  </si>
  <si>
    <t>321 - ENS-001  - ENSAIO DE CONCRETO E AÇO</t>
  </si>
  <si>
    <t>29</t>
  </si>
  <si>
    <t>322 - EQP-001  - EQUIPAMENTOS ESPORTIVOS</t>
  </si>
  <si>
    <t>30</t>
  </si>
  <si>
    <t>323 - EQP-002  - EQUIPAMENTOS PARA PLAYGROUND METÁLICOS</t>
  </si>
  <si>
    <t>31</t>
  </si>
  <si>
    <t>324 - ESQ-001  - ESQUADRIA DE MADEIRA</t>
  </si>
  <si>
    <t>32</t>
  </si>
  <si>
    <t>325 - EST-001  - ESTRUTURA DE CONCRETO</t>
  </si>
  <si>
    <t>ED-15690</t>
  </si>
  <si>
    <t xml:space="preserve">FORMA E DESFORMA PARA CORTINA DE CONCRETO OU PAREDE ESTRUTURAL (VIGA-PAREDE), ALTURA MÁXIMA DE 360CM, COM CHAPA DE COMPENSADO PLASTIFICADO, ESP. 18MM, REAPROVEITAMENTO (3X), INCLUSIVE TRAVAMENTO COM TIRANTES EM ARAME E ESCORA PARA PRUMO EM MADEIRA
</t>
  </si>
  <si>
    <t>8747</t>
  </si>
  <si>
    <t>FORMA E DESFORMA</t>
  </si>
  <si>
    <t>ED-19652</t>
  </si>
  <si>
    <t>FORMA E DESFORMA PARA LAJE NERVURADA COM CUBETA E ASSOALHO EM COMPENSADO PLASTIFICADO, ESP. 14MM, ALTURA DE (200 ATÉ 310)CM, REAPROVEITAMENTO (10X), INCLUSIVE CIMBRAMENTO</t>
  </si>
  <si>
    <t>ED-19653</t>
  </si>
  <si>
    <t xml:space="preserve">FORMA E DESFORMA PARA LAJE NERVURADA COM CUBETA E ASSOALHO EM COMPENSADO PLASTIFICADO, ESP. 14MM, ALTURA DE (311 ATÉ 450)CM, REAPROVEITAMENTO (10X), INCLUSIVE CIMBRAMENTO
</t>
  </si>
  <si>
    <t>8753</t>
  </si>
  <si>
    <t>ESCORAMENTO</t>
  </si>
  <si>
    <t>ED-19637</t>
  </si>
  <si>
    <t>CIMBRAMENTO PARA LAJE PRÉ-MOLDADA COM ESCORAMENTO METÁLICO, TIPO "A", ALTURA DE (200 ATÉ 310)CM, INCLUSIVE DESCARGA, MONTAGEM, DESMONTAGEM E CARGA</t>
  </si>
  <si>
    <t>ED-19638</t>
  </si>
  <si>
    <t>CIMBRAMENTO PARA LAJE PRÉ-MOLDADA COM ESCORAMENTO METÁLICO, TIPO "B", ALTURA DE (311 ATÉ 450)CM, INCLUSIVE DESCARGA, MONTAGEM, DESMONTAGEM E CARGA</t>
  </si>
  <si>
    <t>ED-19633</t>
  </si>
  <si>
    <t>ESCORAMENTO METÁLICO PARA LAJE E VIGA EM CONCRETO ARMADO, TIPO "A", ALTURA DE (200 ATÉ 310)CM, INCLUSIVE DESCARGA, MONTAGEM, DESMONTAGEM E CARGA</t>
  </si>
  <si>
    <t>ED-19634</t>
  </si>
  <si>
    <t>ESCORAMENTO METÁLICO PARA LAJE E VIGA EM CONCRETO ARMADO, TIPO "B", ALTURA DE (311 ATÉ 450)CM, INCLUSIVE DESCARGA, MONTAGEM, DESMONTAGEM E CARGA</t>
  </si>
  <si>
    <t>33</t>
  </si>
  <si>
    <t>326 - EST-002  - ESTRUTURA DE CONCRETO</t>
  </si>
  <si>
    <t>34</t>
  </si>
  <si>
    <t>327 - EST-003  - ESTRUTURA METÁLICA</t>
  </si>
  <si>
    <t>35</t>
  </si>
  <si>
    <t>328 - FOR-001  - FORROS</t>
  </si>
  <si>
    <t>36</t>
  </si>
  <si>
    <t>329 - FRG-001  - FERRAGENS</t>
  </si>
  <si>
    <t>37</t>
  </si>
  <si>
    <t>FUN-001  - FUNDAÇÕES PROFUNDAS - EXCETO ARMAÇÃO</t>
  </si>
  <si>
    <t>PERFURAÇÃO DE ESTACA BROCA A TRADO MANUAL D = 300 MM</t>
  </si>
  <si>
    <t>38</t>
  </si>
  <si>
    <t>331 - FUN-002  - FUNDAÇÃO SUPERFICIAL</t>
  </si>
  <si>
    <t>39</t>
  </si>
  <si>
    <t>332 - GAS-001  - INSTALAÇÃO DE GÁS</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</si>
  <si>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</si>
  <si>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</si>
  <si>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40</t>
  </si>
  <si>
    <t>333 - HID-001  - INSTALAÇÃO HIDRO-SANITÁRIA</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</si>
  <si>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</si>
  <si>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</si>
  <si>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8424</t>
  </si>
  <si>
    <t>BOMBAS DE RECALQUE</t>
  </si>
  <si>
    <t>8425</t>
  </si>
  <si>
    <t>CAIXAS DÁGUA E RESERVATÓRIOS</t>
  </si>
  <si>
    <t>CAIXA D´ÁGUA DE POLIETILENO, CAPACIDADE DE 1.000L, INCLUSIVE TAMPA, TORNEIRA DE BOIA, EXTRAVASOR, TUBO DE LIMPEZA E ACESSÓRIOS, EXCLUSIVE TUBULAÇÃO DE ENTRADA/SAÍDA DE ÁGUA</t>
  </si>
  <si>
    <t>CAIXA D´ÁGUA DE POLIETILENO, CAPACIDADE DE 1.500L, INCLUSIVE TAMPA, TORNEIRA DE BOIA, EXTRAVASOR, TUBO DE LIMPEZA E ACESSÓRIOS, EXCLUSIVE TUBULAÇÃO DE ENTRADA/SAÍDA DE ÁGUA</t>
  </si>
  <si>
    <t>CAIXA D´ÁGUA DE POLIETILENO, CAPACIDADE DE 250L, INCLUSIVE TAMPA, TORNEIRA DE BOIA, EXTRAVASOR, TUBO DE LIMPEZA E ACESSÓRIOS, EXCLUSIVE TUBULAÇÃO DE ENTRADA/SAÍDA DE ÁGUA</t>
  </si>
  <si>
    <t>CAIXA D´ÁGUA DE POLIETILENO, CAPACIDADE DE 500L, INCLUSIVE TAMPA, TORNEIRA DE BOIA, EXTRAVASOR, TUBO DE LIMPEZA E ACESSÓRIOS, EXCLUSIVE TUBULAÇÃO DE ENTRADA/SAÍDA DE ÁGUA</t>
  </si>
  <si>
    <t>8426</t>
  </si>
  <si>
    <t>CAIXAS DE DRENAGEM/ESGOTO DE ALVENARIA E CONCRETO</t>
  </si>
  <si>
    <t>8427</t>
  </si>
  <si>
    <t>CAIXAS DE GORDURA</t>
  </si>
  <si>
    <t>CAIXA DE GORDURA DUPLA (CGD), CIRCULAR, EM CONCRETO PRÉ-MOLDADO, CAPACIDADE DE 120L, INCLUSIVE ESCAVAÇÃO, REATERRO, TRANSPORTE E RETIRADA DO MATERIAL ESCAVADO (EM CAÇAMBA)</t>
  </si>
  <si>
    <t>CAIXA DE GORDURA SIMPLES (CGS), CIRCULAR, EM CONCRETO PRÉ-MOLDADO, CAPACIDADE DE 31L, INCLUSIVE ESCAVAÇÃO, REATERRO, TRANSPORTE E RETIRADA DO MATERIAL ESCAVADO (EM CAÇAMBA)</t>
  </si>
  <si>
    <t>8428</t>
  </si>
  <si>
    <t>CAIXAS SIFONADAS/RALO EM PVC</t>
  </si>
  <si>
    <t>8429</t>
  </si>
  <si>
    <t>GRELHAS/RALOS METÁLICOS</t>
  </si>
  <si>
    <t>8430</t>
  </si>
  <si>
    <t>HIDRÔMETRO E CAVALETE</t>
  </si>
  <si>
    <t>8431</t>
  </si>
  <si>
    <t>REGISTROS E VÁLVULAS</t>
  </si>
  <si>
    <t>8432</t>
  </si>
  <si>
    <t>TUBULAÇÃO DE AÇO GALVANIZADO</t>
  </si>
  <si>
    <t>8433</t>
  </si>
  <si>
    <t>TUBULAÇÃO DE COBRE</t>
  </si>
  <si>
    <t>8434</t>
  </si>
  <si>
    <t>TUBULAÇÃO DE CPVC</t>
  </si>
  <si>
    <t>8435</t>
  </si>
  <si>
    <t>TUBULAÇÃO DE ESGOTO/DRENAGEM</t>
  </si>
  <si>
    <t>8436</t>
  </si>
  <si>
    <t>TUBULAÇÃO DE PEX</t>
  </si>
  <si>
    <t>8437</t>
  </si>
  <si>
    <t>TUBULAÇÃO DE PPR</t>
  </si>
  <si>
    <t>8438</t>
  </si>
  <si>
    <t>TUBULAÇÃO DE PVC ROSCÁVEL</t>
  </si>
  <si>
    <t>8439</t>
  </si>
  <si>
    <t>TUBULAÇÃO DE PVC SOLDÁVEL</t>
  </si>
  <si>
    <t>41</t>
  </si>
  <si>
    <t>334 - IIO-001  - INSTALAÇÕES INICIAIS DA OBRA</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</si>
  <si>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</si>
  <si>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</si>
  <si>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ED-16344</t>
  </si>
  <si>
    <t xml:space="preserve">INSTALAÇÃO PROVISÓRIA DE CHUVEIRO ELÉTRICO, TENSÃO 127V/220V, EM CONTAINER (VESTIÁRIO DE OBRA)
</t>
  </si>
  <si>
    <t xml:space="preserve">LIGAÇÃO DE ÁGUA PROVISÓRIA PARA CANTEIRO,  INCLUSIVE HIDRÔMETRO E CAVALETE PARA MEDIÇÃO DE ÁGUA - ENTRADA PRINCIPAL, EM AÇO GALVANIZADO DN 20MM (1/2") - PADRÃO CONCESSIONÁRIA
</t>
  </si>
  <si>
    <t>ED-16341</t>
  </si>
  <si>
    <t xml:space="preserve">LIGAÇÃO PROVISÓRIA DE ÁGUA E ESGOTO PARA CONTAINER (ESCRITÓRIO DE OBRA)
</t>
  </si>
  <si>
    <t>ED-16343</t>
  </si>
  <si>
    <t xml:space="preserve">LIGAÇÃO PROVISÓRIA DE ÁGUA E ESGOTO PARA CONTAINER (VESTIÁRIO DE OBRA), EXCLUSIVE CHUVEIRO ELÉTRICO
</t>
  </si>
  <si>
    <t>ED-16342</t>
  </si>
  <si>
    <t xml:space="preserve">LIGAÇÃO PROVISÓRIA DE ENERGIA ELÉTRICA PARA CONTAINER
</t>
  </si>
  <si>
    <t>ED-16356</t>
  </si>
  <si>
    <t xml:space="preserve">LIGAÇÕES PROVISÓRIAS PARA CONTAINER TIPO 1 (CORRESPONDENTE AO CÓDIGO ED-16348)
</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</si>
  <si>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</si>
  <si>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</si>
  <si>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</si>
  <si>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</si>
  <si>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</si>
  <si>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</si>
  <si>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</si>
  <si>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</si>
  <si>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</si>
  <si>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</si>
  <si>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</si>
  <si>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</si>
  <si>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</si>
  <si>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</si>
  <si>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</si>
  <si>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</si>
  <si>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</si>
  <si>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</si>
  <si>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</si>
  <si>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</si>
  <si>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</si>
  <si>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</si>
  <si>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</si>
  <si>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</si>
  <si>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</si>
  <si>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</si>
  <si>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</si>
  <si>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</si>
  <si>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42</t>
  </si>
  <si>
    <t>335 - IMP-001  - IMPERMEABILIZAÇÕES E ISOLAMENTO</t>
  </si>
  <si>
    <t>43</t>
  </si>
  <si>
    <t>336 - INC-001  - PREVENÇÃO E COMBATE A INCÊNDIO</t>
  </si>
  <si>
    <t>44</t>
  </si>
  <si>
    <t>337 - INST-001  - PONTOS DE INSTALAÇÕES</t>
  </si>
  <si>
    <t xml:space="preserve">PONTO DE EMBUTIR PARA ÁGUA FRIA EM TUBO DE PVC RÍGIDO SOLDÁVEL, DN 20MM (1/2"), EMBUTIDO NA ALVENARIA COM DISTÂNCIA DE ATÉ CINCO (5) METROS DA TOMADA DE ÁGUA, INCLUSIVE CONEXÕES E FIXAÇÃO DO TUBO COM ENCHIMENTO DO RASGO NA ALVENARIA/CONCRETO COM ARGAMASSA
</t>
  </si>
  <si>
    <t>PONTO DE EMBUTIR PARA ÁGUA FRIA EM TUBO PVC RÍGIDO ROSCÁVEL, DN 1/2" (20MM), EMBUTIDO NA ALVENARIA COM DISTÂNCIA DE ATÉ CINCO (5) METROS DA TOMADA DE ÁGUA, INCLUSIVE CONEXÕES E FIXAÇÃO DO TUBO COM ENCHIMENTO DO RASGO NA ALVENARIA/CONCRETO COM ARGAMASSA</t>
  </si>
  <si>
    <t>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t>
  </si>
  <si>
    <t>PONTO DE EMBUTIR PARA ESGOTO EM TUBO PVC RÍGIDO, PBV - SÉRIE NORMAL, DN 100MM (4"), EMBUTIDO EM PISO COM DISTÂNCIA DE ATÉ CINCO (5) METROS DA RAMAL DE ESGOTO, INCLUSIVE CONEXÕES E FIXAÇÃO DO TUBO COM ENCHIMENTO DO RASGO NO CONCRETO COM ARGAMASSA</t>
  </si>
  <si>
    <t>PONTO DE EMBUTIR PARA ESGOTO EM TUBO PVC RÍGIDO, PBV - SÉRIE NORMAL, DN 50MM (2"), EMBUTIDO EM PISO COM DISTÂNCIA DE ATÉ CINCO (5) METROS DA RAMAL DE ESGOTO, EXCLUSIVE ESCAVAÇÃO, INCLUSIVE CONEXÕES E FIXAÇÃO DO TUBO COM ENCHIMENTO DO RASGO NO CONCRETO COM ARGAMASSA</t>
  </si>
  <si>
    <t>PONTO DE EMBUTIR PARA GÁS EM TUBO DE AÇO GALVANIZADO COM COSTURA, DN 1/2", EMBUTIDO NA ALVENARIA COM DISTÂNCIA DE ATÉ CINCO (5) METROS DO RAMAL DE ABASTECIMENTO, INCLUSIVE CONEXÕES E FIXAÇÃO DO TUBO COM ENCHIMENTO DO RASGO NA ALVENARIA/CONCRETO COM ARGAMASSA</t>
  </si>
  <si>
    <t>ED-18181</t>
  </si>
  <si>
    <t>PONTO DE EMBUTIR PARA GÁS EM TUBO DE COBRE CLASSE "A" SEM COSTURA SOLDÁVEL, DN 1/2" (15MM), EMBUTIDO NA ALVENARIA COM DISTÂNCIA DE ATÉ CINCO (5) METROS DO RAMAL DE ABASTECIMENTO, INCLUSIVE CONEXÕES E FIXAÇÃO DO TUBO COM ENCHIMENTO DO RASGO NA ALVENARIA/CONCRETO COM ARGAMASSA</t>
  </si>
  <si>
    <t>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</si>
  <si>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</si>
  <si>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</si>
  <si>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</si>
  <si>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</si>
  <si>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 xml:space="preserve">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
</t>
  </si>
  <si>
    <t xml:space="preserve">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
</t>
  </si>
  <si>
    <t xml:space="preserve">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
</t>
  </si>
  <si>
    <t>ED-17903</t>
  </si>
  <si>
    <t xml:space="preserve">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
</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</si>
  <si>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</si>
  <si>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</si>
  <si>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</si>
  <si>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</si>
  <si>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45</t>
  </si>
  <si>
    <t xml:space="preserve">COSTURA DE TRINCA COM GRAMPO, BARRA DE AÇO CA-60 Ø4,2MM, COMPRIMENTO TOTAL 40CM, ESPAÇAMENTO DE 10CM, INCLUSIVE CORTE, DOBRA E ARGAMASSA, TRAÇO 1:4 (CIMENTO E AREIA), PREPARO MECÂNICO
</t>
  </si>
  <si>
    <t>COSTURA DE TRINCA COM GRAMPO, BARRA DE AÇO CA-60 Ø4,2MM, COMPRIMENTO TOTAL 40CM, ESPAÇAMENTO DE 15CM, INCLUSIVE CORTE, DOBRA E ARGAMASSA, TRAÇO 1:4 (CIMENTO E AREIA), PREPARO MECÂNICO</t>
  </si>
  <si>
    <t>COSTURA DE TRINCA COM GRAMPO, BARRA DE AÇO CA-60 Ø4,2MM, COMPRIMENTO TOTAL 40CM, ESPAÇAMENTO DE 20CM, INCLUSIVE CORTE, DOBRA E ARGAMASSA, TRAÇO 1:4 (CIMENTO E AREIA), PREPARO MECÂNICO</t>
  </si>
  <si>
    <t xml:space="preserve">COSTURA DE TRINCA COM GRAMPO, BARRA DE AÇO CA-60 Ø4,2MM, COMPRIMENTO TOTAL 40CM, ESPAÇAMENTO DE 30CM, INCLUSIVE CORTE, DOBRA E ARGAMASSA, TRAÇO 1:4 (CIMENTO E AREIA), PREPARO MECÂNICO
</t>
  </si>
  <si>
    <t>46</t>
  </si>
  <si>
    <t>339 - LAJ-001  - LAJE PRÉ-MOLDADA</t>
  </si>
  <si>
    <t>47</t>
  </si>
  <si>
    <t>340 - LIM-001  - LIMPEZA GERAL</t>
  </si>
  <si>
    <t>LIMPEZA PERMANENTE DA OBRA - 01 SERVENTE X 4 HORAS DIÁRIAS</t>
  </si>
  <si>
    <t>LIMPEZA PERMANENTE DA OBRA - 01 SERVENTE X 8 HORAS DIÁRIAS</t>
  </si>
  <si>
    <t>48</t>
  </si>
  <si>
    <t>341 - LOC-001  - LOCAÇÃO DA OBRA</t>
  </si>
  <si>
    <t>49</t>
  </si>
  <si>
    <t>342 - LOU-001  - LOUÇAS E METAIS</t>
  </si>
  <si>
    <t>BRAÇO PARA CHUVEIRO, COMPRIMENTO 40 CM, DIÂMETRO NOMINAL DE 1/2" (20MM), INCLUSIVE ACABAMENTO</t>
  </si>
  <si>
    <t>DUCHA HIGIÊNICA COM REGISTRO PARA CONTROLE DE FLUXO DE ÁGUA, DIÂMETRO 1/2" (20MM), INCLUSIVE FORNECIMENTO E INSTALAÇÃO</t>
  </si>
  <si>
    <t>ED-2552</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</si>
  <si>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</si>
  <si>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LIGAÇÃO FLEXÍVEL METÁLICA, DIÂMETRO 1/2" (20MM), INCLUSIVE FORNECIMENTO E INSTALAÇÃO</t>
  </si>
  <si>
    <t>MICTÓRIO COLETIVO, EM AÇO INOXIDÁVEL, TIPO AISI 304, CHAPA 22, COM DESENVOLVIMENTO DE 1 METRO, INCLUSIVE VÁLVULA DE ESCOAMENTO DE METAL NA COR CROMADA, SIFÃO DE METAL TIPO COPO NA COR CROMADA, FORNECIMENTO E INSTALAÇÃO</t>
  </si>
  <si>
    <t>MICTÓRIO COLETIVO, EM AÇO INOXIDÁVEL, TIPO AISI 304, CHAPA 22, COM DESENVOLVIMENTO DE 1,4 METRO, INCLUSIVE VÁLVULA DE ESCOAMENTO DE METAL NA COR CROMADA, SIFÃO DE METAL TIPO COPO NA COR CROMADA, FORNECIMENTO E INSTALAÇÃO</t>
  </si>
  <si>
    <t xml:space="preserve">PARAFUSO CASTELO, NÚMERO 8, INCLUSIVE FORNECIMENTO COM ARRUELA E BUCHA DE NYLON
</t>
  </si>
  <si>
    <t>TORNEIRA CHAVE BOIA AUTOMÁTICA PARA RESERVATÓRIO</t>
  </si>
  <si>
    <t>TORNEIRA DE BOIA, TIPO ROSCÁVEL 1", EXCLUSIVE ADAPTADOR SOLDÁVEL DE PVC COM FLANGES E ANEL PARA CAIXA DÁGUA</t>
  </si>
  <si>
    <t>TORNEIRA DE BOIA, TIPO ROSCÁVEL 1.1/2", EXCLUSIVE ADAPTADOR SOLDÁVEL DE PVC COM FLANGES E ANEL PARA CAIXA DÁGUA</t>
  </si>
  <si>
    <t>TORNEIRA DE BOIA, TIPO ROSCÁVEL 1.1/4", EXCLUSIVE ADAPTADOR SOLDÁVEL DE PVC COM FLANGES E ANEL PARA CAIXA DÁGUA</t>
  </si>
  <si>
    <t xml:space="preserve">TORNEIRA DE BOIA, TIPO ROSCÁVEL 1/2", EXCLUSIVE ADAPTADOR SOLDÁVEL DE PVC COM FLANGES E ANEL PARA CAIXA DÁGUA
</t>
  </si>
  <si>
    <t>TORNEIRA DE BOIA, TIPO ROSCÁVEL 2", EXCLUSIVE ADAPTADOR SOLDÁVEL DE PVC COM FLANGES E ANEL PARA CAIXA DÁGUA</t>
  </si>
  <si>
    <t>TORNEIRA DE BOIA, TIPO ROSCÁVEL 3/4", EXCLUSIVE ADAPTADOR SOLDÁVEL DE PVC COM FLANGES E ANEL PARA CAIXA DÁGUA</t>
  </si>
  <si>
    <t>50</t>
  </si>
  <si>
    <t>MAO-001 - MÃO DE OBRA COM ENCARGOS COMPLEMENTARES</t>
  </si>
  <si>
    <t>51</t>
  </si>
  <si>
    <t>52</t>
  </si>
  <si>
    <t>53</t>
  </si>
  <si>
    <t>346 - MUR-001  - MURO DE VEDAÇÃO DE CONCRETO PRÉ-MOLDADO</t>
  </si>
  <si>
    <t xml:space="preserve">MURO DIVISÓRIO EM BLOCO DE CONCRETO COM ACABAMENTO APARENTE, ESP.15CM, ALTURA DE 180CM, COM SAPATA EM CONCRETO ARMADO , DIMENSÃO (50X55)CM,  FORMA EM CONTRA BARRANCO, INCLUSIVE ESCAVAÇÃO COM TRANSPORTE E RETIRADA DO MATERIAL ESCAVADO (EM CAÇAMBA) E PINGADEIRA EM CONCRETO
</t>
  </si>
  <si>
    <t>MURO DIVISÓRIO EM BLOCO DE CONCRETO COM ACABAMENTO APARENTE, ESP.15CM, ALTURA DE 220CM, COM SAPATA EM CONCRETO ARMADO , DIMENSÃO (50X55)CM,  FORMA EM CONTRA BARRANCO, INCLUSIVE ESCAVAÇÃO COM TRANSPORTE E RETIRADA DO MATERIAL ESCAVADO (EM CAÇAMBA) E PINGADEIRA EM CONCRETO</t>
  </si>
  <si>
    <t xml:space="preserve">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
</t>
  </si>
  <si>
    <t>54</t>
  </si>
  <si>
    <t>347 - OBR-001  - OBRAS VIÁRIAS (PAVIMENTAÇÃO DE RUAS)</t>
  </si>
  <si>
    <t>55</t>
  </si>
  <si>
    <t>348 - OBR-002  - OBRAS DE ARTE ESPECIAIS - PONTES</t>
  </si>
  <si>
    <t>56</t>
  </si>
  <si>
    <t>349 - PAI-001  - PAISAGISMO</t>
  </si>
  <si>
    <t>57</t>
  </si>
  <si>
    <t>350 - PIN-001  - PINTURA</t>
  </si>
  <si>
    <t>ED-16659</t>
  </si>
  <si>
    <t>PINTURA LÁTEX (PVA) EM SUPERFÍCIE DE MADEIRA, DUAS (2) DEMÃOS, EXCLUSIVE SELADOR ACRÍLICO E MASSA ACRÍLICA/CORRIDA (PVA)</t>
  </si>
  <si>
    <t>58</t>
  </si>
  <si>
    <t>351 - PIS-001  - PISOS</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</si>
  <si>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</si>
  <si>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</si>
  <si>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</si>
  <si>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</si>
  <si>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</si>
  <si>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</si>
  <si>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</si>
  <si>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</si>
  <si>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</si>
  <si>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</si>
  <si>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</si>
  <si>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</si>
  <si>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</si>
  <si>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CALAFETAÇÃO DE PISO DE TACO DE MADEIRA (7CMX14CM), EXCLUSIVE APLICAÇÃO DE VERNIZ/RESINA</t>
  </si>
  <si>
    <t>ED-17859</t>
  </si>
  <si>
    <t>RASPAGEM EM PISO DE MADEIRA, EXCLUSIVE CALAFETAÇÃO</t>
  </si>
  <si>
    <t>59</t>
  </si>
  <si>
    <t>352 - PLA-001  - PLACAS</t>
  </si>
  <si>
    <t>60</t>
  </si>
  <si>
    <t>353 - PLU-001  - ÁGUAS PLUVIAIS</t>
  </si>
  <si>
    <t>61</t>
  </si>
  <si>
    <t>354 - PRA-001  - PRATELEIRA</t>
  </si>
  <si>
    <t>62</t>
  </si>
  <si>
    <t>355 - PRE-001  - PREPARO DO TERRENO</t>
  </si>
  <si>
    <t>63</t>
  </si>
  <si>
    <t>RAS-001  - RASGO E ENCHIMENTO EM PAREDE</t>
  </si>
  <si>
    <t>ENCHIMENTO DE RASGO EM ALVENARIA/CONCRETO COM ARGAMASSA, DIÂMETROS DE 15MM A 25MM (1/2" A 1"), INCLUSIVE ARGAMASSA, TRAÇO 1:2:8 (CIMENTO, CAL E AREIA), PREPARO MECÂNICO</t>
  </si>
  <si>
    <t>ENCHIMENTO DE RASGO EM ALVENARIA/CONCRETO COM ARGAMASSA, DIÂMETROS DE 32MM A 50MM (1.1/4" A 2"), INCLUSIVE ARGAMASSA, TRAÇO 1:2:8 (CIMENTO, CAL E AREIA), PREPARO MECÂNICO</t>
  </si>
  <si>
    <t>ENCHIMENTO DE RASGO EM ALVENARIA/CONCRETO COM ARGAMASSA, DIÂMETROS DE 65MM A 100MM (2.1/2" A 4"), INCLUSIVE ARGAMASSA, TRAÇO 1:2:8 (CIMENTO, CAL E AREIA), PREPARO MECÂNICO</t>
  </si>
  <si>
    <t>RASGO EM ALVENARIA PARA PASSAGEM DE ELETRODUTO/TUBULAÇÃO, DIÂMETROS DE 15MM A 25MM (1/2" A 1"), EXCLUSIVE ENCHIMENTO</t>
  </si>
  <si>
    <t>RASGO EM ALVENARIA PARA PASSAGEM DE ELETRODUTO/TUBULAÇÃO, DIÂMETROS DE 32MM A 50MM (1.1/4" A 2"), EXCLUSIVE ENCHIMENTO</t>
  </si>
  <si>
    <t xml:space="preserve">RASGO EM ALVENARIA PARA PASSAGEM DE ELETRODUTO/TUBULAÇÃO, DIÂMETROS DE 65MM A 100MM (2.1/2" A 4"), EXCLUSIVE ENCHIMENTO
</t>
  </si>
  <si>
    <t>RASGO EM CONCRETO PARA PASSAGEM DE ELETRODUTO/TUBULAÇÃO, DIÂMETROS DE 15MM A 25MM (1/2" A 1"), EXCLUSIVE ENCHIMENTO</t>
  </si>
  <si>
    <t>RASGO EM CONCRETO PARA PASSAGEM DE ELETRODUTO/TUBULAÇÃO, DIÂMETROS DE 32MM A 50MM (1.1/4" A 2"), EXCLUSIVE ENCHIMENTO</t>
  </si>
  <si>
    <t>RASGO EM CONCRETO PARA PASSAGEM DE ELETRODUTO/TUBULAÇÃO, DIÂMETROS DE 65MM A 100MM (2.1/2" A 4"), EXCLUSIVE ENCHIMENTO</t>
  </si>
  <si>
    <t>64</t>
  </si>
  <si>
    <t>357 - REV-001  - REVESTIMENTOS</t>
  </si>
  <si>
    <t>ED-17821</t>
  </si>
  <si>
    <t>APLICAÇÃO DE REJUNTE CIMENTÍCIO COLORIDO INDUSTRIALIZADO PARA REVESTIMENTOS DE PAREDE/PISO COM JUNTAS DE ATÉ 1MM DE ESPESSURA</t>
  </si>
  <si>
    <t>ED-17822</t>
  </si>
  <si>
    <t>APLICAÇÃO DE REJUNTE COM CIMENTO BRANCO PARA REVESTIMENTOS DE PAREDE/PISO COM JUNTAS DE ATÉ 1MM DE ESPESSURA</t>
  </si>
  <si>
    <t>ED-17823</t>
  </si>
  <si>
    <t>APLICAÇÃO DE REJUNTE EPÓXI PARA REVESTIMENTOS DE PAREDE/PISO COM JUNTAS DE ATÉ 1MM DE ESPESSURA</t>
  </si>
  <si>
    <t>ED-17824</t>
  </si>
  <si>
    <t>APLICAÇÃO DE REJUNTE EPÓXI PARA REVESTIMENTOS DE PAREDE/PISO COM JUNTAS DE ATÉ 3MM DE ESPESSURA</t>
  </si>
  <si>
    <t>REVESTIMENTO COM ARGAMASSA BARITADA, ESP. 20MM, APLICAÇÃO MANUAL COM DESEMPENADEIRA, PREPARO MANUAL</t>
  </si>
  <si>
    <t xml:space="preserve">REVESTIMENTO COM IMPERMEABILIZANTE EM DUAS (2) CAMADAS SOBREPOSTAS DE ARGAMASSA, TRAÇO 1:3 (CIMENTO E AREIA) COM ADITIVO IMPERMEABILIZANTE, ESP. 20MM, INCLUSIVE PINTURA COM DUAS (2) DEMÃOS COM EMULSÃO ASFÁLTICA
</t>
  </si>
  <si>
    <t>65</t>
  </si>
  <si>
    <t>358 - ROD-001  - RODAPÉS</t>
  </si>
  <si>
    <t>66</t>
  </si>
  <si>
    <t>359 - SEDS-001  - PADRÃO SEDS</t>
  </si>
  <si>
    <t>67</t>
  </si>
  <si>
    <t>360 - SEE-001  - PADRÃO SEE</t>
  </si>
  <si>
    <t>BEBEDOURO/LAVATÓRIO COLETIVO EM AÇO INOX AISI 304, APOIADO EM ALVENARIA COM REVESTIMENTO CERÂMICO, NAS DUAS FACES, INCLUSIVE VÁLVULA DE ESCOAMENTO DE METAL NA COR CROMADA, SIFÃO DE METAL TIPO COPO NA COR CROMADA, FORNECIMENTO E INSTALAÇÃO (PADRÃO ESCOLAR)</t>
  </si>
  <si>
    <t>CINTA DE CONCRETO ARMADO APARENTE (17X10CM), 20MPA, EM GUARDA-CORPO E PEITORIL, NAS CIRCULAÇÕES, INCLUSIVE FORMA E ARMAÇÃO</t>
  </si>
  <si>
    <t>68</t>
  </si>
  <si>
    <t>361 - SER-001  - SERRALHERIA</t>
  </si>
  <si>
    <t>69</t>
  </si>
  <si>
    <t>362 - SOL-001  - SOLEIRAS E PEITORIS</t>
  </si>
  <si>
    <t>70</t>
  </si>
  <si>
    <t>363 - SON-001  - SONDAGEM</t>
  </si>
  <si>
    <t>71</t>
  </si>
  <si>
    <t>364 - SPDA-001  - SISTEMA DE PREVENÇÃO CONTRA DESCARGAS</t>
  </si>
  <si>
    <t>FUSÍVEL DIAZED RETARDADO 35A</t>
  </si>
  <si>
    <t>FUSÍVEL DIAZED RETARDADO 63A</t>
  </si>
  <si>
    <t>72</t>
  </si>
  <si>
    <t>73</t>
  </si>
  <si>
    <t>74</t>
  </si>
  <si>
    <t>367 - URB-001  - URBANIZAÇÃO E OBRAS COMPLEMENTARES</t>
  </si>
  <si>
    <t>75</t>
  </si>
  <si>
    <t>368 - VID-001  - VIDROS, ESPELHOS E ACESSÓRIOS</t>
  </si>
  <si>
    <t>APROVAÇÃO DE PROJETO NA PREFEITURA</t>
  </si>
  <si>
    <t>APROVAÇÃO DE PROJETO NO CORPO DE BOMBEIROS</t>
  </si>
  <si>
    <t>ED-49664/2020</t>
  </si>
  <si>
    <t xml:space="preserve">ESCORAMENTO PARA LAJE PRÉ-MOLDADA EM TÁBUAS DE PINHO </t>
  </si>
  <si>
    <t>C5 HIDRO</t>
  </si>
  <si>
    <t>SUPORTE METÁLICO PARA CAIXA D'ÁGUA</t>
  </si>
  <si>
    <t>PORTINHOLA DE ALUMÍNIO</t>
  </si>
  <si>
    <t>INSTALAÇÃO DE PLACAS DE IDENTIFICAÇÃO NAS PORTAS</t>
  </si>
  <si>
    <t>CT02 ARQ</t>
  </si>
  <si>
    <t>BOTÃO FRANCÊS PARA PIXAÇÃO 4 UNIDADES</t>
  </si>
  <si>
    <t>Botão Francês Metal Canelado Cromado P/Espelhos 4 unidades nas americanas</t>
  </si>
  <si>
    <t>47.960.950/1088-36</t>
  </si>
  <si>
    <t>(11) 4996-6000</t>
  </si>
  <si>
    <t>Botão Francês Metal Canelado Cromado P/Espelhos 4 unidades - Desicon - Suporte e Acessórios para Quadro / Espelho - Magazine Luiza</t>
  </si>
  <si>
    <t>COT02 ARQ</t>
  </si>
  <si>
    <t>BOTÃO FRANCÊS PARA FIXAÇÃO 4 UNIDADES</t>
  </si>
  <si>
    <t>ACABAMENTOS</t>
  </si>
  <si>
    <t>C1 ARQ</t>
  </si>
  <si>
    <t>SERVIÇOS PRELIMINARES</t>
  </si>
  <si>
    <t>DAC-2.1</t>
  </si>
  <si>
    <t>REMOÇÃO DE TUBULAÇÕES (TUBOS E CONEXÕES) DE ESGOTO E PLUVIAL, DE FORMA MANUAL, SEM APROVEITAMENTO</t>
  </si>
  <si>
    <t>3.4</t>
  </si>
  <si>
    <t>3.5</t>
  </si>
  <si>
    <t>3.6</t>
  </si>
  <si>
    <t>4.1.4</t>
  </si>
  <si>
    <t>4.3.4</t>
  </si>
  <si>
    <t>5.2.2</t>
  </si>
  <si>
    <t>5.2.3</t>
  </si>
  <si>
    <t>5.3.2</t>
  </si>
  <si>
    <t>5.3.3</t>
  </si>
  <si>
    <t>REALOCAÇÃO DAS CAIXAS PLUVIAL E ESGOTO</t>
  </si>
  <si>
    <t>2.7</t>
  </si>
  <si>
    <t>2.8</t>
  </si>
  <si>
    <t>2.9</t>
  </si>
  <si>
    <t>6.1.3</t>
  </si>
  <si>
    <t>7.1.1</t>
  </si>
  <si>
    <t>7.1.2</t>
  </si>
  <si>
    <t>7.2.1</t>
  </si>
  <si>
    <t>7.2.2</t>
  </si>
  <si>
    <t>7.3</t>
  </si>
  <si>
    <t>7.3.1</t>
  </si>
  <si>
    <t>7.3.2</t>
  </si>
  <si>
    <t>7.3.3</t>
  </si>
  <si>
    <t>7.3.4</t>
  </si>
  <si>
    <t>7.3.5</t>
  </si>
  <si>
    <t>7.3.6</t>
  </si>
  <si>
    <t>7.4</t>
  </si>
  <si>
    <t>7.4.1</t>
  </si>
  <si>
    <t>7.4.2</t>
  </si>
  <si>
    <t>7.5</t>
  </si>
  <si>
    <t>7.5.1</t>
  </si>
  <si>
    <t>7.5.2</t>
  </si>
  <si>
    <t>7.5.3</t>
  </si>
  <si>
    <t>7.5.4</t>
  </si>
  <si>
    <t>7.5.5</t>
  </si>
  <si>
    <t>7.5.6</t>
  </si>
  <si>
    <t>7.5.7</t>
  </si>
  <si>
    <t>7.6</t>
  </si>
  <si>
    <t>7.6.1</t>
  </si>
  <si>
    <t>7.6.2</t>
  </si>
  <si>
    <t>7.7.1</t>
  </si>
  <si>
    <t>7.7</t>
  </si>
  <si>
    <t>9.3</t>
  </si>
  <si>
    <t>9.4</t>
  </si>
  <si>
    <t>9.5</t>
  </si>
  <si>
    <t>9.6</t>
  </si>
  <si>
    <t>9.7</t>
  </si>
  <si>
    <t>9.8</t>
  </si>
  <si>
    <t>9.9</t>
  </si>
  <si>
    <t>9.10</t>
  </si>
  <si>
    <t>9.11</t>
  </si>
  <si>
    <t>10.1.1</t>
  </si>
  <si>
    <t>10.1.2</t>
  </si>
  <si>
    <t>10.1.3</t>
  </si>
  <si>
    <t>10.1.4</t>
  </si>
  <si>
    <t>10.1.5</t>
  </si>
  <si>
    <t>10.1.6</t>
  </si>
  <si>
    <t>10.2.1</t>
  </si>
  <si>
    <t>10.2.2</t>
  </si>
  <si>
    <t>10.2.3</t>
  </si>
  <si>
    <t>10.2.4</t>
  </si>
  <si>
    <t>10.2.5</t>
  </si>
  <si>
    <t>10.2.6</t>
  </si>
  <si>
    <t>11.3</t>
  </si>
  <si>
    <t>11.4</t>
  </si>
  <si>
    <t>11.5</t>
  </si>
  <si>
    <t>11.6</t>
  </si>
  <si>
    <t>12.1.1</t>
  </si>
  <si>
    <t>12.1.2</t>
  </si>
  <si>
    <t>12.1.3</t>
  </si>
  <si>
    <t>12.1.4</t>
  </si>
  <si>
    <t>12.1.5</t>
  </si>
  <si>
    <t>12.1.6</t>
  </si>
  <si>
    <t>12.1.7</t>
  </si>
  <si>
    <t>12.1.8</t>
  </si>
  <si>
    <t>12.1.9</t>
  </si>
  <si>
    <t>12.1.10</t>
  </si>
  <si>
    <t>12.1.11</t>
  </si>
  <si>
    <t>12.1.12</t>
  </si>
  <si>
    <t>12.1.13</t>
  </si>
  <si>
    <t>12.1.14</t>
  </si>
  <si>
    <t>12.1.15</t>
  </si>
  <si>
    <t>12.1.16</t>
  </si>
  <si>
    <t>12.1.17</t>
  </si>
  <si>
    <t>12.1.18</t>
  </si>
  <si>
    <t>12.1.19</t>
  </si>
  <si>
    <t>12.1.20</t>
  </si>
  <si>
    <t>12.1.21</t>
  </si>
  <si>
    <t>12.1.22</t>
  </si>
  <si>
    <t>12.1.23</t>
  </si>
  <si>
    <t>12.1.24</t>
  </si>
  <si>
    <t>12.1.25</t>
  </si>
  <si>
    <t>12.1.26</t>
  </si>
  <si>
    <t>12.1.27</t>
  </si>
  <si>
    <t>12.1.28</t>
  </si>
  <si>
    <t>12.2.1</t>
  </si>
  <si>
    <t>12.2.2</t>
  </si>
  <si>
    <t>12.2.3</t>
  </si>
  <si>
    <t>12.2.4</t>
  </si>
  <si>
    <t>12.2.5</t>
  </si>
  <si>
    <t>13.13</t>
  </si>
  <si>
    <t>13.14</t>
  </si>
  <si>
    <t>13.15</t>
  </si>
  <si>
    <t>13.16</t>
  </si>
  <si>
    <t>13.17</t>
  </si>
  <si>
    <t>13.18</t>
  </si>
  <si>
    <t>14.9</t>
  </si>
  <si>
    <t>14.10</t>
  </si>
  <si>
    <t>14.11</t>
  </si>
  <si>
    <t>14.12</t>
  </si>
  <si>
    <t>16.8</t>
  </si>
  <si>
    <t>16.9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</si>
  <si>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</si>
  <si>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</si>
  <si>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</si>
  <si>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</si>
  <si>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</si>
  <si>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</si>
  <si>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</si>
  <si>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</si>
  <si>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</si>
  <si>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</si>
  <si>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</si>
  <si>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</si>
  <si>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</si>
  <si>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</si>
  <si>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</si>
  <si>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</si>
  <si>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</si>
  <si>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</si>
  <si>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</si>
  <si>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</si>
  <si>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</si>
  <si>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</si>
  <si>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</si>
  <si>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</si>
  <si>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</si>
  <si>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</si>
  <si>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</si>
  <si>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</si>
  <si>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</si>
  <si>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</si>
  <si>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</si>
  <si>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</si>
  <si>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</si>
  <si>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</si>
  <si>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</si>
  <si>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</si>
  <si>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</si>
  <si>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</si>
  <si>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</si>
  <si>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</si>
  <si>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</si>
  <si>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</si>
  <si>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</si>
  <si>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</si>
  <si>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</si>
  <si>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</si>
  <si>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</si>
  <si>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</si>
  <si>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18.2</t>
  </si>
  <si>
    <t>18.3</t>
  </si>
  <si>
    <t>18.4</t>
  </si>
  <si>
    <t>18.5</t>
  </si>
  <si>
    <t>18.6</t>
  </si>
  <si>
    <t>18.7</t>
  </si>
  <si>
    <t>18.8</t>
  </si>
  <si>
    <t>18.9</t>
  </si>
  <si>
    <t>18.10</t>
  </si>
  <si>
    <t>19.1</t>
  </si>
  <si>
    <t>R01</t>
  </si>
  <si>
    <t>Data Base SINAPI: MARÇO/2021 - DESONERADA</t>
  </si>
  <si>
    <t>Data Base SETOP: JANEIRO/2021 - DESONERADA</t>
  </si>
  <si>
    <t>PLANILHA DE COMPOSIÇÕES - IMPLANTAÇÃO DO SERVIÇO DE ATENDIMENTO MÓVEL DE URGÊNGIA - R01</t>
  </si>
  <si>
    <t>PLANILHA DE COTAÇÕES  - IMPLANTAÇÃO DO SERVIÇO DE ATENDIMENTO MÓVEL DE URGÊNGIA - R01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</si>
</sst>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quot;R$&quot;\ * #,##0.00_-;\-&quot;R$&quot;\ * #,##0.00_-;_-&quot;R$&quot;\ * &quot;-&quot;??_-;_-@_-"/>
    <numFmt numFmtId="43" formatCode="_-* #,##0.00_-;\-* #,##0.00_-;_-* &quot;-&quot;??_-;_-@_-"/>
    <numFmt numFmtId="164" formatCode="_-&quot;R$&quot;* #,##0.00_-;\-&quot;R$&quot;* #,##0.00_-;_-&quot;R$&quot;* &quot;-&quot;??_-;_-@_-"/>
    <numFmt numFmtId="165" formatCode="_-[$R$-416]\ * #,##0.00_-;\-[$R$-416]\ * #,##0.00_-;_-[$R$-416]\ * &quot;-&quot;??_-;_-@_-"/>
    <numFmt numFmtId="166" formatCode="_(* #,##0.00_);_(* \(#,##0.00\);_(* &quot;-&quot;??_);_(@_)"/>
    <numFmt numFmtId="167" formatCode="#,##0.00&quot; &quot;;&quot; (&quot;#,##0.00&quot;)&quot;;&quot; -&quot;#&quot; &quot;;@&quot; &quot;"/>
    <numFmt numFmtId="168" formatCode="#,##0.00&quot; &quot;;&quot;-&quot;#,##0.00&quot; &quot;;&quot; -&quot;#&quot; &quot;;@&quot; &quot;"/>
    <numFmt numFmtId="169" formatCode="[$R$-416]&quot; &quot;#,##0.00;[Red]&quot;-&quot;[$R$-416]&quot; &quot;#,##0.00"/>
    <numFmt numFmtId="170" formatCode="_-* #,##0.00\ _€_-;\-* #,##0.00\ _€_-;_-* &quot;-&quot;??\ _€_-;_-@_-"/>
    <numFmt numFmtId="171" formatCode="#\,##0."/>
    <numFmt numFmtId="172" formatCode="_(&quot;$&quot;* #,##0_);_(&quot;$&quot;* \(#,##0\);_(&quot;$&quot;* &quot;-&quot;_);_(@_)"/>
    <numFmt numFmtId="173" formatCode="_(&quot;$&quot;* #,##0.00_);_(&quot;$&quot;* \(#,##0.00\);_(&quot;$&quot;* &quot;-&quot;??_);_(@_)"/>
    <numFmt numFmtId="174" formatCode="\$#."/>
    <numFmt numFmtId="175" formatCode="#.00"/>
    <numFmt numFmtId="176" formatCode="0.00_)"/>
    <numFmt numFmtId="177" formatCode="%#.00"/>
    <numFmt numFmtId="178" formatCode="#\,##0.00"/>
    <numFmt numFmtId="179" formatCode="#,"/>
    <numFmt numFmtId="180" formatCode="_(* #,##0_);_(* \(#,##0\);_(* &quot;-&quot;_);_(@_)"/>
    <numFmt numFmtId="181" formatCode="_(* #,##0.00_);_(* \(#,##0.00\);_(* \-??_);_(@_)"/>
    <numFmt numFmtId="182" formatCode="&quot;R$&quot;\ #,##0.00"/>
    <numFmt numFmtId="183" formatCode="&quot;R$&quot;#,##0.00"/>
    <numFmt numFmtId="184" formatCode="#,##0.00_ ;\-#,##0.00\ "/>
    <numFmt numFmtId="185" formatCode="00"/>
    <numFmt numFmtId="186" formatCode="0000"/>
  </numFmts>
  <fonts count="76">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sz val="10"/>
      <name val="Arial"/>
      <family val="2"/>
    </font>
    <font>
      <sz val="12"/>
      <name val="Calibri"/>
      <family val="2"/>
      <scheme val="minor"/>
    </font>
    <font>
      <sz val="12"/>
      <color theme="1"/>
      <name val="Verdana"/>
      <family val="2"/>
    </font>
    <font>
      <b/>
      <sz val="12"/>
      <color theme="1"/>
      <name val="Verdana"/>
      <family val="2"/>
    </font>
    <font>
      <b/>
      <sz val="16"/>
      <color theme="1"/>
      <name val="Verdana"/>
      <family val="2"/>
    </font>
    <font>
      <b/>
      <sz val="12"/>
      <color theme="9" tint="-0.249977111117893"/>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sz val="11"/>
      <color theme="1"/>
      <name val="Arial"/>
      <family val="2"/>
    </font>
    <font>
      <u/>
      <sz val="12"/>
      <color theme="1"/>
      <name val="Calibri"/>
      <family val="2"/>
      <scheme val="minor"/>
    </font>
    <font>
      <sz val="14"/>
      <color theme="1"/>
      <name val="Calibri"/>
      <family val="2"/>
      <scheme val="minor"/>
    </font>
    <font>
      <sz val="8"/>
      <color indexed="8"/>
      <name val="Century Gothic"/>
      <family val="2"/>
    </font>
    <font>
      <u/>
      <sz val="11"/>
      <color theme="10"/>
      <name val="Calibri"/>
      <family val="2"/>
      <scheme val="minor"/>
    </font>
    <font>
      <sz val="11"/>
      <color rgb="FF000000"/>
      <name val="Arial"/>
      <family val="2"/>
    </font>
    <font>
      <sz val="11"/>
      <color rgb="FF000000"/>
      <name val="Calibri"/>
      <family val="2"/>
    </font>
    <font>
      <sz val="11"/>
      <color indexed="8"/>
      <name val="Calibri"/>
      <family val="2"/>
    </font>
    <font>
      <b/>
      <sz val="11"/>
      <color theme="1"/>
      <name val="Arial"/>
      <family val="2"/>
    </font>
    <font>
      <b/>
      <sz val="11"/>
      <name val="Arial"/>
      <family val="2"/>
    </font>
    <font>
      <b/>
      <sz val="10"/>
      <name val="Arial"/>
      <family val="2"/>
    </font>
    <font>
      <sz val="11"/>
      <name val="Arial"/>
      <family val="2"/>
    </font>
    <font>
      <sz val="10"/>
      <name val="Courier New"/>
      <family val="3"/>
    </font>
    <font>
      <u/>
      <sz val="11"/>
      <color rgb="FF0000FF"/>
      <name val="Calibri"/>
      <family val="2"/>
      <scheme val="minor"/>
    </font>
    <font>
      <sz val="11"/>
      <color indexed="8"/>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indexed="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8"/>
      <name val="Calibri"/>
      <family val="2"/>
      <scheme val="minor"/>
    </font>
    <font>
      <sz val="10.5"/>
      <color theme="1"/>
      <name val="Calibri"/>
      <family val="2"/>
      <scheme val="minor"/>
    </font>
    <font>
      <sz val="10.5"/>
      <color theme="1"/>
      <name val="Verdana"/>
      <family val="2"/>
    </font>
    <font>
      <b/>
      <sz val="10.5"/>
      <color theme="1"/>
      <name val="Verdana"/>
      <family val="2"/>
    </font>
    <font>
      <b/>
      <sz val="11"/>
      <color theme="1"/>
      <name val="Calibri"/>
      <family val="2"/>
      <scheme val="minor"/>
    </font>
    <font>
      <u/>
      <sz val="11"/>
      <name val="Calibri"/>
      <family val="2"/>
      <scheme val="minor"/>
    </font>
    <font>
      <b/>
      <sz val="14"/>
      <color theme="1"/>
      <name val="Verdana"/>
      <family val="2"/>
    </font>
    <font>
      <sz val="10"/>
      <name val="Courier New"/>
    </font>
    <font>
      <sz val="8"/>
      <color rgb="FF010000"/>
      <name val="Century Gothic"/>
      <family val="2"/>
    </font>
    <font>
      <b/>
      <sz val="8"/>
      <color rgb="FF010000"/>
      <name val="Century Gothic"/>
      <family val="2"/>
    </font>
  </fonts>
  <fills count="3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theme="0" tint="-4.9989318521683403E-2"/>
        <bgColor indexed="64"/>
      </patternFill>
    </fill>
    <fill>
      <patternFill patternType="solid">
        <fgColor indexed="9"/>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1"/>
        <bgColor indexed="64"/>
      </patternFill>
    </fill>
  </fills>
  <borders count="64">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right/>
      <top style="thin">
        <color indexed="64"/>
      </top>
      <bottom style="thin">
        <color indexed="64"/>
      </bottom>
      <diagonal/>
    </border>
    <border>
      <left/>
      <right/>
      <top style="thin">
        <color indexed="8"/>
      </top>
      <bottom style="thin">
        <color indexed="8"/>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right/>
      <top style="thin">
        <color theme="9"/>
      </top>
      <bottom style="thin">
        <color theme="9" tint="-0.249977111117893"/>
      </bottom>
      <diagonal/>
    </border>
    <border>
      <left style="thin">
        <color theme="9" tint="-0.24994659260841701"/>
      </left>
      <right/>
      <top style="thin">
        <color theme="9" tint="-0.249977111117893"/>
      </top>
      <bottom style="thin">
        <color theme="9" tint="-0.249977111117893"/>
      </bottom>
      <diagonal/>
    </border>
    <border>
      <left style="thin">
        <color theme="9" tint="-0.24994659260841701"/>
      </left>
      <right/>
      <top style="thin">
        <color theme="9"/>
      </top>
      <bottom style="thin">
        <color theme="9" tint="-0.249977111117893"/>
      </bottom>
      <diagonal/>
    </border>
    <border>
      <left/>
      <right style="thin">
        <color theme="9" tint="-0.24994659260841701"/>
      </right>
      <top style="thin">
        <color theme="9" tint="-0.249977111117893"/>
      </top>
      <bottom style="thin">
        <color theme="9" tint="-0.24994659260841701"/>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theme="9" tint="-0.24994659260841701"/>
      </right>
      <top/>
      <bottom style="thin">
        <color theme="9" tint="-0.249977111117893"/>
      </bottom>
      <diagonal/>
    </border>
    <border>
      <left/>
      <right/>
      <top style="thin">
        <color theme="9" tint="-0.24994659260841701"/>
      </top>
      <bottom style="thin">
        <color theme="9" tint="-0.249977111117893"/>
      </bottom>
      <diagonal/>
    </border>
    <border>
      <left/>
      <right/>
      <top style="mediumDashed">
        <color theme="9" tint="-0.24994659260841701"/>
      </top>
      <bottom style="thin">
        <color theme="9" tint="-0.24994659260841701"/>
      </bottom>
      <diagonal/>
    </border>
    <border>
      <left/>
      <right style="thin">
        <color theme="9" tint="-0.24994659260841701"/>
      </right>
      <top style="thin">
        <color theme="9" tint="-0.249977111117893"/>
      </top>
      <bottom/>
      <diagonal/>
    </border>
    <border>
      <left/>
      <right style="thin">
        <color theme="9" tint="-0.24994659260841701"/>
      </right>
      <top style="thin">
        <color theme="9" tint="-0.249977111117893"/>
      </top>
      <bottom style="thin">
        <color theme="9" tint="-0.249977111117893"/>
      </bottom>
      <diagonal/>
    </border>
    <border>
      <left/>
      <right style="thin">
        <color theme="9" tint="-0.24994659260841701"/>
      </right>
      <top/>
      <bottom/>
      <diagonal/>
    </border>
    <border>
      <left/>
      <right/>
      <top/>
      <bottom style="thin">
        <color indexed="8"/>
      </bottom>
      <diagonal/>
    </border>
    <border>
      <left/>
      <right/>
      <top style="thin">
        <color indexed="8"/>
      </top>
      <bottom/>
      <diagonal/>
    </border>
    <border>
      <left/>
      <right/>
      <top style="thin">
        <color rgb="FF010000"/>
      </top>
      <bottom style="thin">
        <color rgb="FF010000"/>
      </bottom>
      <diagonal/>
    </border>
    <border>
      <left style="thin">
        <color theme="9" tint="-0.249977111117893"/>
      </left>
      <right/>
      <top style="thin">
        <color theme="9" tint="-0.249977111117893"/>
      </top>
      <bottom/>
      <diagonal/>
    </border>
    <border>
      <left/>
      <right style="thin">
        <color theme="9" tint="-0.249977111117893"/>
      </right>
      <top style="thin">
        <color theme="9" tint="-0.249977111117893"/>
      </top>
      <bottom/>
      <diagonal/>
    </border>
    <border>
      <left style="thin">
        <color theme="9" tint="-0.249977111117893"/>
      </left>
      <right/>
      <top/>
      <bottom style="thin">
        <color theme="9" tint="-0.249977111117893"/>
      </bottom>
      <diagonal/>
    </border>
    <border>
      <left/>
      <right style="thin">
        <color theme="9" tint="-0.249977111117893"/>
      </right>
      <top/>
      <bottom style="thin">
        <color theme="9" tint="-0.249977111117893"/>
      </bottom>
      <diagonal/>
    </border>
  </borders>
  <cellStyleXfs count="20286">
    <xf numFmtId="0" fontId="0" fillId="0" borderId="0"/>
    <xf numFmtId="43" fontId="1" fillId="0" borderId="0" applyFont="0" applyFill="0" applyBorder="0" applyAlignment="0" applyProtection="0"/>
    <xf numFmtId="164" fontId="1" fillId="0" borderId="0" applyFont="0" applyFill="0" applyBorder="0" applyAlignment="0" applyProtection="0"/>
    <xf numFmtId="0" fontId="9" fillId="4" borderId="11" applyNumberFormat="0" applyAlignment="0" applyProtection="0"/>
    <xf numFmtId="0" fontId="10" fillId="0" borderId="0"/>
    <xf numFmtId="43" fontId="1" fillId="0" borderId="0" applyFont="0" applyFill="0" applyBorder="0" applyAlignment="0" applyProtection="0"/>
    <xf numFmtId="43" fontId="18" fillId="0" borderId="0" applyFont="0" applyFill="0" applyBorder="0" applyAlignment="0" applyProtection="0"/>
    <xf numFmtId="0" fontId="10" fillId="0" borderId="0"/>
    <xf numFmtId="44" fontId="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8" fillId="0" borderId="0"/>
    <xf numFmtId="43" fontId="1" fillId="0" borderId="0" applyFont="0" applyFill="0" applyBorder="0" applyAlignment="0" applyProtection="0"/>
    <xf numFmtId="0" fontId="1" fillId="0" borderId="0"/>
    <xf numFmtId="0" fontId="24" fillId="0" borderId="0" applyNumberForma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6" fillId="0" borderId="0" applyNumberFormat="0" applyBorder="0" applyProtection="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44" fontId="1"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0" fontId="35" fillId="0" borderId="0" applyNumberFormat="0" applyBorder="0" applyProtection="0"/>
    <xf numFmtId="0" fontId="35" fillId="0" borderId="0" applyNumberFormat="0" applyBorder="0" applyProtection="0"/>
    <xf numFmtId="167" fontId="35" fillId="0" borderId="0" applyBorder="0" applyProtection="0"/>
    <xf numFmtId="167" fontId="35" fillId="0" borderId="0" applyBorder="0" applyProtection="0"/>
    <xf numFmtId="0" fontId="35" fillId="0" borderId="0" applyNumberFormat="0" applyBorder="0" applyProtection="0"/>
    <xf numFmtId="168" fontId="26" fillId="0" borderId="0" applyBorder="0" applyProtection="0"/>
    <xf numFmtId="0" fontId="36" fillId="0" borderId="0" applyNumberFormat="0" applyBorder="0" applyProtection="0">
      <alignment horizontal="center"/>
    </xf>
    <xf numFmtId="0" fontId="36" fillId="0" borderId="0" applyNumberFormat="0" applyBorder="0" applyProtection="0">
      <alignment horizontal="center" textRotation="90"/>
    </xf>
    <xf numFmtId="0" fontId="37" fillId="0" borderId="0" applyNumberFormat="0" applyBorder="0" applyProtection="0"/>
    <xf numFmtId="169" fontId="37" fillId="0" borderId="0" applyBorder="0" applyProtection="0"/>
    <xf numFmtId="166" fontId="34" fillId="0" borderId="0" applyFont="0" applyFill="0" applyBorder="0" applyAlignment="0" applyProtection="0"/>
    <xf numFmtId="166" fontId="10" fillId="0" borderId="0" applyFont="0" applyFill="0" applyBorder="0" applyAlignment="0" applyProtection="0"/>
    <xf numFmtId="167" fontId="35" fillId="0" borderId="0" applyBorder="0" applyProtection="0"/>
    <xf numFmtId="0" fontId="10" fillId="0" borderId="0"/>
    <xf numFmtId="0" fontId="10" fillId="0" borderId="0"/>
    <xf numFmtId="0" fontId="25" fillId="0" borderId="0"/>
    <xf numFmtId="166" fontId="10" fillId="0" borderId="0" applyFont="0" applyFill="0" applyBorder="0" applyAlignment="0" applyProtection="0"/>
    <xf numFmtId="166" fontId="34" fillId="0" borderId="0" applyFont="0" applyFill="0" applyBorder="0" applyAlignment="0" applyProtection="0"/>
    <xf numFmtId="0" fontId="1" fillId="0" borderId="0"/>
    <xf numFmtId="0" fontId="1" fillId="0" borderId="0"/>
    <xf numFmtId="0" fontId="10" fillId="0" borderId="0"/>
    <xf numFmtId="166" fontId="34" fillId="0" borderId="0" applyFont="0" applyFill="0" applyBorder="0" applyAlignment="0" applyProtection="0"/>
    <xf numFmtId="166" fontId="10" fillId="0" borderId="0" applyFont="0" applyFill="0" applyBorder="0" applyAlignment="0" applyProtection="0"/>
    <xf numFmtId="9" fontId="10" fillId="0" borderId="0" applyFont="0" applyFill="0" applyBorder="0" applyAlignment="0" applyProtection="0"/>
    <xf numFmtId="0" fontId="26" fillId="0" borderId="0" applyNumberFormat="0" applyBorder="0" applyProtection="0"/>
    <xf numFmtId="0" fontId="38" fillId="0" borderId="0" applyNumberFormat="0" applyFill="0" applyBorder="0" applyAlignment="0" applyProtection="0">
      <alignment vertical="top"/>
      <protection locked="0"/>
    </xf>
    <xf numFmtId="44" fontId="34" fillId="0" borderId="0" applyFont="0" applyFill="0" applyBorder="0" applyAlignment="0" applyProtection="0"/>
    <xf numFmtId="9" fontId="34"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4"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0" fontId="1" fillId="0" borderId="0"/>
    <xf numFmtId="9" fontId="2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9" fontId="25"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0" fillId="0" borderId="0"/>
    <xf numFmtId="166" fontId="10" fillId="0" borderId="0" applyFont="0" applyFill="0" applyBorder="0" applyAlignment="0" applyProtection="0"/>
    <xf numFmtId="43" fontId="1" fillId="0" borderId="0" applyFont="0" applyFill="0" applyBorder="0" applyAlignment="0" applyProtection="0"/>
    <xf numFmtId="166" fontId="40" fillId="0" borderId="0" applyFont="0" applyFill="0" applyBorder="0" applyAlignment="0" applyProtection="0"/>
    <xf numFmtId="0" fontId="40" fillId="0" borderId="0"/>
    <xf numFmtId="9" fontId="40" fillId="0" borderId="0" applyFont="0" applyFill="0" applyBorder="0" applyAlignment="0" applyProtection="0"/>
    <xf numFmtId="0" fontId="41" fillId="0" borderId="0"/>
    <xf numFmtId="170" fontId="10" fillId="0" borderId="0" applyFont="0" applyFill="0" applyBorder="0" applyAlignment="0" applyProtection="0"/>
    <xf numFmtId="171" fontId="42" fillId="0" borderId="0">
      <protection locked="0"/>
    </xf>
    <xf numFmtId="0" fontId="30" fillId="8" borderId="42" applyFill="0" applyBorder="0" applyAlignment="0" applyProtection="0">
      <alignment vertical="center"/>
      <protection locked="0"/>
    </xf>
    <xf numFmtId="172" fontId="10" fillId="0" borderId="0" applyFont="0" applyFill="0" applyBorder="0" applyAlignment="0" applyProtection="0"/>
    <xf numFmtId="173" fontId="10" fillId="0" borderId="0" applyFont="0" applyFill="0" applyBorder="0" applyAlignment="0" applyProtection="0"/>
    <xf numFmtId="174" fontId="42" fillId="0" borderId="0">
      <protection locked="0"/>
    </xf>
    <xf numFmtId="0" fontId="42" fillId="0" borderId="0">
      <protection locked="0"/>
    </xf>
    <xf numFmtId="0" fontId="42" fillId="0" borderId="0">
      <protection locked="0"/>
    </xf>
    <xf numFmtId="175" fontId="42" fillId="0" borderId="0">
      <protection locked="0"/>
    </xf>
    <xf numFmtId="175" fontId="42" fillId="0" borderId="0">
      <protection locked="0"/>
    </xf>
    <xf numFmtId="0" fontId="43" fillId="0" borderId="0" applyNumberFormat="0" applyFill="0" applyBorder="0" applyAlignment="0" applyProtection="0">
      <alignment vertical="top"/>
      <protection locked="0"/>
    </xf>
    <xf numFmtId="38" fontId="44" fillId="7" borderId="0" applyNumberFormat="0" applyBorder="0" applyAlignment="0" applyProtection="0"/>
    <xf numFmtId="0" fontId="42" fillId="0" borderId="0">
      <protection locked="0"/>
    </xf>
    <xf numFmtId="0" fontId="42" fillId="0" borderId="0">
      <protection locked="0"/>
    </xf>
    <xf numFmtId="0" fontId="45" fillId="0" borderId="0"/>
    <xf numFmtId="10" fontId="44" fillId="9" borderId="8" applyNumberFormat="0" applyBorder="0" applyAlignment="0" applyProtection="0"/>
    <xf numFmtId="0" fontId="10" fillId="0" borderId="0">
      <alignment horizontal="centerContinuous" vertical="justify"/>
    </xf>
    <xf numFmtId="0" fontId="46" fillId="0" borderId="0" applyAlignment="0">
      <alignment horizontal="center"/>
    </xf>
    <xf numFmtId="176" fontId="47" fillId="0" borderId="0"/>
    <xf numFmtId="0" fontId="48" fillId="0" borderId="0">
      <alignment horizontal="left" vertical="center" indent="12"/>
    </xf>
    <xf numFmtId="0" fontId="44" fillId="0" borderId="42" applyBorder="0">
      <alignment horizontal="left" vertical="center" wrapText="1" indent="2"/>
      <protection locked="0"/>
    </xf>
    <xf numFmtId="0" fontId="44" fillId="0" borderId="42" applyBorder="0">
      <alignment horizontal="left" vertical="center" wrapText="1" indent="3"/>
      <protection locked="0"/>
    </xf>
    <xf numFmtId="10" fontId="10" fillId="0" borderId="0" applyFont="0" applyFill="0" applyBorder="0" applyAlignment="0" applyProtection="0"/>
    <xf numFmtId="177" fontId="42" fillId="0" borderId="0">
      <protection locked="0"/>
    </xf>
    <xf numFmtId="177" fontId="42" fillId="0" borderId="0">
      <protection locked="0"/>
    </xf>
    <xf numFmtId="178" fontId="42" fillId="0" borderId="0">
      <protection locked="0"/>
    </xf>
    <xf numFmtId="38" fontId="39" fillId="0" borderId="0" applyFont="0" applyFill="0" applyBorder="0" applyAlignment="0" applyProtection="0"/>
    <xf numFmtId="179" fontId="49" fillId="0" borderId="0">
      <protection locked="0"/>
    </xf>
    <xf numFmtId="180" fontId="40" fillId="0" borderId="0" applyFont="0" applyFill="0" applyBorder="0" applyAlignment="0" applyProtection="0"/>
    <xf numFmtId="0" fontId="39" fillId="0" borderId="0"/>
    <xf numFmtId="0" fontId="50" fillId="0" borderId="0">
      <protection locked="0"/>
    </xf>
    <xf numFmtId="0" fontId="50" fillId="0" borderId="0">
      <protection locked="0"/>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40" fillId="0" borderId="0"/>
    <xf numFmtId="0" fontId="1" fillId="0" borderId="0"/>
    <xf numFmtId="9"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3" fontId="10"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9"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1"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166" fontId="10" fillId="0" borderId="0" applyFont="0" applyFill="0" applyBorder="0" applyAlignment="0" applyProtection="0"/>
    <xf numFmtId="0" fontId="10" fillId="0" borderId="0"/>
    <xf numFmtId="0" fontId="1" fillId="0" borderId="0"/>
    <xf numFmtId="0" fontId="10"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0"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6"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166"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 fillId="0" borderId="0"/>
    <xf numFmtId="0" fontId="10" fillId="0" borderId="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0"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6"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0"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166" fontId="10"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166"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6" fontId="10" fillId="0" borderId="0" applyFont="0" applyFill="0" applyBorder="0" applyAlignment="0" applyProtection="0"/>
    <xf numFmtId="0" fontId="1" fillId="0" borderId="0"/>
    <xf numFmtId="9" fontId="10" fillId="0" borderId="0" applyFont="0" applyFill="0" applyBorder="0" applyAlignment="0" applyProtection="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1" fillId="0" borderId="0"/>
    <xf numFmtId="9"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166"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alignment horizontal="centerContinuous" vertical="justify"/>
    </xf>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27" fillId="19" borderId="0" applyNumberFormat="0" applyBorder="0" applyAlignment="0" applyProtection="0"/>
    <xf numFmtId="0" fontId="1" fillId="0" borderId="0"/>
    <xf numFmtId="0" fontId="52" fillId="21"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39"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54" fillId="24" borderId="43"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2" fillId="22"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7" fillId="11" borderId="0" applyNumberFormat="0" applyBorder="0" applyAlignment="0" applyProtection="0"/>
    <xf numFmtId="0" fontId="27"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28" borderId="0" applyNumberFormat="0" applyBorder="0" applyAlignment="0" applyProtection="0"/>
    <xf numFmtId="43" fontId="1" fillId="0" borderId="0" applyFont="0" applyFill="0" applyBorder="0" applyAlignment="0" applyProtection="0"/>
    <xf numFmtId="0" fontId="27" fillId="15" borderId="0" applyNumberFormat="0" applyBorder="0" applyAlignment="0" applyProtection="0"/>
    <xf numFmtId="43" fontId="1" fillId="0" borderId="0" applyFont="0" applyFill="0" applyBorder="0" applyAlignment="0" applyProtection="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1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27" fillId="1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5"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0" fillId="0" borderId="0"/>
    <xf numFmtId="0" fontId="60" fillId="24" borderId="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9" fontId="2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2" fillId="0" borderId="0" applyNumberFormat="0" applyFill="0" applyBorder="0" applyAlignment="0" applyProtection="0"/>
    <xf numFmtId="43" fontId="1" fillId="0" borderId="0" applyFont="0" applyFill="0" applyBorder="0" applyAlignment="0" applyProtection="0"/>
    <xf numFmtId="0" fontId="1" fillId="0" borderId="0"/>
    <xf numFmtId="166" fontId="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7" fillId="15" borderId="43" applyNumberForma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31" borderId="46"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8" fillId="11"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7" fillId="13" borderId="0" applyNumberFormat="0" applyBorder="0" applyAlignment="0" applyProtection="0"/>
    <xf numFmtId="0" fontId="55" fillId="25" borderId="44"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81" fontId="10" fillId="0" borderId="0" applyFill="0" applyBorder="0" applyAlignment="0" applyProtection="0"/>
    <xf numFmtId="9" fontId="1" fillId="0" borderId="0" applyFont="0" applyFill="0" applyBorder="0" applyAlignment="0" applyProtection="0"/>
    <xf numFmtId="0" fontId="59" fillId="30" borderId="0" applyNumberFormat="0" applyBorder="0" applyAlignment="0" applyProtection="0"/>
    <xf numFmtId="0" fontId="1" fillId="0" borderId="0"/>
    <xf numFmtId="0" fontId="1" fillId="0" borderId="0"/>
    <xf numFmtId="0" fontId="64" fillId="0" borderId="49" applyNumberFormat="0" applyFill="0" applyAlignment="0" applyProtection="0"/>
    <xf numFmtId="0" fontId="1" fillId="0" borderId="0"/>
    <xf numFmtId="0" fontId="1" fillId="0" borderId="0"/>
    <xf numFmtId="0" fontId="53" fillId="12" borderId="0" applyNumberFormat="0" applyBorder="0" applyAlignment="0" applyProtection="0"/>
    <xf numFmtId="43" fontId="1" fillId="0" borderId="0" applyFont="0" applyFill="0" applyBorder="0" applyAlignment="0" applyProtection="0"/>
    <xf numFmtId="0" fontId="10" fillId="0" borderId="0"/>
    <xf numFmtId="9" fontId="1" fillId="0" borderId="0" applyFont="0" applyFill="0" applyBorder="0" applyAlignment="0" applyProtection="0"/>
    <xf numFmtId="43" fontId="1" fillId="0" borderId="0" applyFont="0" applyFill="0" applyBorder="0" applyAlignment="0" applyProtection="0"/>
    <xf numFmtId="0" fontId="56" fillId="0" borderId="45" applyNumberFormat="0" applyFill="0" applyAlignment="0" applyProtection="0"/>
    <xf numFmtId="0" fontId="65" fillId="0" borderId="50" applyNumberFormat="0" applyFill="0" applyAlignment="0" applyProtection="0"/>
    <xf numFmtId="0" fontId="1" fillId="0" borderId="0"/>
    <xf numFmtId="0" fontId="1" fillId="0" borderId="0"/>
    <xf numFmtId="0" fontId="52" fillId="2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17"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1"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52" fillId="18" borderId="0" applyNumberFormat="0" applyBorder="0" applyAlignment="0" applyProtection="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2" fillId="23"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27" fillId="18" borderId="0" applyNumberFormat="0" applyBorder="0" applyAlignment="0" applyProtection="0"/>
    <xf numFmtId="0" fontId="52" fillId="27"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52" fillId="22" borderId="0" applyNumberFormat="0" applyBorder="0" applyAlignment="0" applyProtection="0"/>
    <xf numFmtId="0" fontId="1" fillId="0" borderId="0"/>
    <xf numFmtId="43" fontId="1" fillId="0" borderId="0" applyFont="0" applyFill="0" applyBorder="0" applyAlignment="0" applyProtection="0"/>
    <xf numFmtId="0" fontId="10" fillId="0" borderId="0"/>
    <xf numFmtId="0" fontId="52" fillId="2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65"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2" fillId="20" borderId="0" applyNumberFormat="0" applyBorder="0" applyAlignment="0" applyProtection="0"/>
    <xf numFmtId="0" fontId="10" fillId="0" borderId="0"/>
    <xf numFmtId="0" fontId="1" fillId="0" borderId="0"/>
    <xf numFmtId="0" fontId="10" fillId="0" borderId="0"/>
    <xf numFmtId="43" fontId="1" fillId="0" borderId="0" applyFont="0" applyFill="0" applyBorder="0" applyAlignment="0" applyProtection="0"/>
    <xf numFmtId="0" fontId="1" fillId="0" borderId="0"/>
    <xf numFmtId="0" fontId="27" fillId="14"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2" fillId="2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39"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27" fillId="13" borderId="0" applyNumberFormat="0" applyBorder="0" applyAlignment="0" applyProtection="0"/>
    <xf numFmtId="0" fontId="1" fillId="0" borderId="0"/>
    <xf numFmtId="0" fontId="1" fillId="0" borderId="0"/>
    <xf numFmtId="0" fontId="1" fillId="0" borderId="0"/>
    <xf numFmtId="0" fontId="52" fillId="17" borderId="0" applyNumberFormat="0" applyBorder="0" applyAlignment="0" applyProtection="0"/>
    <xf numFmtId="0" fontId="27" fillId="10" borderId="0" applyNumberFormat="0" applyBorder="0" applyAlignment="0" applyProtection="0"/>
    <xf numFmtId="43" fontId="1" fillId="0" borderId="0" applyFont="0" applyFill="0" applyBorder="0" applyAlignment="0" applyProtection="0"/>
    <xf numFmtId="0" fontId="63" fillId="0" borderId="48"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xf numFmtId="0" fontId="1" fillId="0" borderId="0"/>
    <xf numFmtId="43" fontId="1" fillId="0" borderId="0" applyFont="0" applyFill="0" applyBorder="0" applyAlignment="0" applyProtection="0"/>
    <xf numFmtId="0" fontId="1" fillId="0" borderId="0"/>
    <xf numFmtId="0" fontId="39"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5" fillId="0" borderId="0"/>
    <xf numFmtId="0" fontId="25" fillId="0" borderId="0"/>
    <xf numFmtId="43" fontId="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316">
    <xf numFmtId="0" fontId="0" fillId="0" borderId="0" xfId="0"/>
    <xf numFmtId="0" fontId="2" fillId="0" borderId="0" xfId="0" applyFont="1" applyAlignment="1">
      <alignment vertical="center" wrapText="1"/>
    </xf>
    <xf numFmtId="0" fontId="2" fillId="0" borderId="0" xfId="0" applyFont="1" applyAlignment="1">
      <alignment horizontal="right" vertical="center" wrapText="1"/>
    </xf>
    <xf numFmtId="43" fontId="2" fillId="0" borderId="2" xfId="1" applyFont="1" applyBorder="1" applyAlignment="1">
      <alignment horizontal="center" vertical="center" wrapText="1"/>
    </xf>
    <xf numFmtId="0" fontId="0" fillId="0" borderId="0" xfId="0" applyAlignment="1">
      <alignment wrapText="1"/>
    </xf>
    <xf numFmtId="0" fontId="9" fillId="4" borderId="12" xfId="3" applyBorder="1" applyAlignment="1">
      <alignment horizontal="center" vertical="center"/>
    </xf>
    <xf numFmtId="0" fontId="9" fillId="4" borderId="12" xfId="3"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Alignment="1">
      <alignment horizontal="right" vertical="center" wrapText="1"/>
    </xf>
    <xf numFmtId="0" fontId="2" fillId="0" borderId="2" xfId="0" applyFont="1" applyFill="1" applyBorder="1" applyAlignment="1">
      <alignment horizontal="center" vertical="center" wrapText="1"/>
    </xf>
    <xf numFmtId="43" fontId="2" fillId="0" borderId="2" xfId="1" applyFont="1" applyFill="1" applyBorder="1" applyAlignment="1">
      <alignment horizontal="center" vertical="center" wrapText="1"/>
    </xf>
    <xf numFmtId="44" fontId="2" fillId="0" borderId="2" xfId="0" applyNumberFormat="1" applyFont="1" applyFill="1" applyBorder="1" applyAlignment="1">
      <alignment horizontal="justify" vertical="center" wrapText="1"/>
    </xf>
    <xf numFmtId="0" fontId="2" fillId="0" borderId="0" xfId="0" applyFont="1" applyFill="1" applyAlignment="1">
      <alignment vertical="center" wrapText="1"/>
    </xf>
    <xf numFmtId="0" fontId="3" fillId="0" borderId="0" xfId="0" applyFont="1" applyBorder="1" applyAlignment="1">
      <alignment vertical="center" wrapText="1"/>
    </xf>
    <xf numFmtId="0" fontId="2" fillId="0" borderId="0" xfId="0"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0" borderId="15" xfId="0" applyFont="1" applyBorder="1" applyAlignment="1">
      <alignment horizontal="left" vertical="center" wrapText="1"/>
    </xf>
    <xf numFmtId="0" fontId="2" fillId="0" borderId="16" xfId="0" applyFont="1" applyBorder="1" applyAlignment="1">
      <alignment horizontal="center" vertical="center" wrapText="1"/>
    </xf>
    <xf numFmtId="0" fontId="0" fillId="0" borderId="0" xfId="0"/>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0" fontId="12" fillId="0" borderId="0" xfId="0" applyFont="1" applyAlignment="1">
      <alignment vertical="center" wrapText="1"/>
    </xf>
    <xf numFmtId="0" fontId="13" fillId="0" borderId="0" xfId="0" quotePrefix="1"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14" fontId="13" fillId="0" borderId="2" xfId="0" applyNumberFormat="1" applyFont="1" applyBorder="1" applyAlignment="1">
      <alignment vertical="center" wrapText="1"/>
    </xf>
    <xf numFmtId="14" fontId="13" fillId="0" borderId="0"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0" fontId="14" fillId="0" borderId="0" xfId="0" applyFont="1" applyBorder="1" applyAlignment="1">
      <alignment horizontal="center" vertical="center" wrapText="1"/>
    </xf>
    <xf numFmtId="0" fontId="13" fillId="0" borderId="0" xfId="0" applyFont="1" applyBorder="1" applyAlignment="1">
      <alignment vertical="center" wrapText="1"/>
    </xf>
    <xf numFmtId="0" fontId="13" fillId="0" borderId="0" xfId="0" applyFont="1" applyBorder="1" applyAlignment="1">
      <alignment horizontal="left" vertical="center" wrapText="1"/>
    </xf>
    <xf numFmtId="165" fontId="13" fillId="0" borderId="0" xfId="0" applyNumberFormat="1" applyFont="1" applyBorder="1" applyAlignment="1">
      <alignment vertical="center" wrapText="1"/>
    </xf>
    <xf numFmtId="0" fontId="2"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5" xfId="0" applyFont="1" applyBorder="1" applyAlignment="1">
      <alignment vertical="center" wrapText="1"/>
    </xf>
    <xf numFmtId="44" fontId="3" fillId="0" borderId="28" xfId="0" applyNumberFormat="1" applyFont="1" applyBorder="1" applyAlignment="1">
      <alignment horizontal="right" vertical="center" wrapText="1"/>
    </xf>
    <xf numFmtId="0" fontId="3" fillId="0" borderId="22" xfId="0" applyFont="1" applyBorder="1" applyAlignment="1">
      <alignment horizontal="center" vertical="center" wrapText="1"/>
    </xf>
    <xf numFmtId="14" fontId="13" fillId="0" borderId="10" xfId="0" applyNumberFormat="1" applyFont="1" applyBorder="1" applyAlignment="1">
      <alignment horizontal="left" vertical="center" wrapText="1"/>
    </xf>
    <xf numFmtId="0" fontId="12" fillId="0" borderId="26" xfId="0" applyFont="1" applyBorder="1" applyAlignment="1">
      <alignment horizontal="center" vertical="center" wrapText="1"/>
    </xf>
    <xf numFmtId="14" fontId="3" fillId="0" borderId="31" xfId="0" applyNumberFormat="1"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31" xfId="0" applyFont="1" applyBorder="1" applyAlignment="1">
      <alignment vertical="center" wrapText="1"/>
    </xf>
    <xf numFmtId="0" fontId="2" fillId="0" borderId="34" xfId="0" applyFont="1" applyBorder="1" applyAlignment="1">
      <alignment vertical="center" wrapText="1"/>
    </xf>
    <xf numFmtId="0" fontId="2" fillId="0" borderId="22" xfId="0" applyFont="1" applyBorder="1" applyAlignment="1">
      <alignment horizontal="left" vertical="center" wrapText="1" indent="2"/>
    </xf>
    <xf numFmtId="0" fontId="2" fillId="0" borderId="22" xfId="0" applyFont="1" applyBorder="1" applyAlignment="1">
      <alignment horizontal="center" vertical="center" wrapText="1"/>
    </xf>
    <xf numFmtId="0" fontId="3" fillId="0" borderId="26" xfId="0" applyFont="1" applyBorder="1" applyAlignment="1">
      <alignment vertical="center" wrapText="1"/>
    </xf>
    <xf numFmtId="0" fontId="2" fillId="0" borderId="26" xfId="0" applyFont="1" applyBorder="1" applyAlignment="1">
      <alignment horizontal="left" vertical="center" wrapText="1" indent="1"/>
    </xf>
    <xf numFmtId="0" fontId="2" fillId="0" borderId="26" xfId="0" applyFont="1" applyBorder="1" applyAlignment="1">
      <alignment horizontal="center" vertical="center" wrapText="1"/>
    </xf>
    <xf numFmtId="43" fontId="2" fillId="0" borderId="26" xfId="1" applyFont="1" applyBorder="1" applyAlignment="1">
      <alignment horizontal="center" vertical="center" wrapText="1"/>
    </xf>
    <xf numFmtId="44" fontId="2" fillId="0" borderId="26" xfId="0" applyNumberFormat="1" applyFont="1" applyBorder="1" applyAlignment="1">
      <alignment horizontal="justify" vertical="center" wrapText="1"/>
    </xf>
    <xf numFmtId="0" fontId="3" fillId="0" borderId="22" xfId="0" applyFont="1" applyBorder="1" applyAlignment="1">
      <alignment vertical="center" wrapText="1"/>
    </xf>
    <xf numFmtId="0" fontId="7" fillId="0" borderId="22" xfId="0" applyFont="1" applyBorder="1" applyAlignment="1">
      <alignment horizontal="center" vertical="center" wrapText="1"/>
    </xf>
    <xf numFmtId="0" fontId="3" fillId="2" borderId="22" xfId="0" applyFont="1" applyFill="1" applyBorder="1" applyAlignment="1">
      <alignment horizontal="right" vertical="center" wrapText="1"/>
    </xf>
    <xf numFmtId="43" fontId="2" fillId="2" borderId="37" xfId="1" applyFont="1" applyFill="1" applyBorder="1" applyAlignment="1">
      <alignment horizontal="center" vertical="center" wrapText="1"/>
    </xf>
    <xf numFmtId="0" fontId="3" fillId="2" borderId="36" xfId="0" applyFont="1" applyFill="1" applyBorder="1" applyAlignment="1">
      <alignment horizontal="right" vertical="center" wrapText="1"/>
    </xf>
    <xf numFmtId="43" fontId="2" fillId="2" borderId="38" xfId="1" applyFont="1" applyFill="1" applyBorder="1" applyAlignment="1">
      <alignment horizontal="center" vertical="center" wrapText="1"/>
    </xf>
    <xf numFmtId="0" fontId="3" fillId="3" borderId="26" xfId="0" applyFont="1" applyFill="1" applyBorder="1" applyAlignment="1">
      <alignment horizontal="right" vertical="center" wrapText="1"/>
    </xf>
    <xf numFmtId="0" fontId="3" fillId="3" borderId="26" xfId="0" applyFont="1" applyFill="1" applyBorder="1" applyAlignment="1">
      <alignment vertical="center" wrapText="1"/>
    </xf>
    <xf numFmtId="0" fontId="6" fillId="2" borderId="35" xfId="0" applyFont="1" applyFill="1" applyBorder="1" applyAlignment="1">
      <alignment vertical="center" wrapText="1"/>
    </xf>
    <xf numFmtId="0" fontId="11" fillId="0" borderId="0" xfId="0" applyFont="1" applyFill="1" applyAlignment="1">
      <alignment horizontal="right" vertical="center" wrapText="1"/>
    </xf>
    <xf numFmtId="0" fontId="11" fillId="0" borderId="2" xfId="0" applyFont="1" applyFill="1" applyBorder="1" applyAlignment="1">
      <alignment horizontal="center" vertical="center" wrapText="1"/>
    </xf>
    <xf numFmtId="43" fontId="11" fillId="0" borderId="2" xfId="1" applyFont="1" applyFill="1" applyBorder="1" applyAlignment="1">
      <alignment horizontal="center" vertical="center" wrapText="1"/>
    </xf>
    <xf numFmtId="44" fontId="11" fillId="0" borderId="2" xfId="0" applyNumberFormat="1" applyFont="1" applyFill="1" applyBorder="1" applyAlignment="1">
      <alignment horizontal="justify" vertical="center" wrapText="1"/>
    </xf>
    <xf numFmtId="0" fontId="6" fillId="0" borderId="5" xfId="0" applyFont="1" applyBorder="1" applyAlignment="1">
      <alignment vertical="center" wrapText="1"/>
    </xf>
    <xf numFmtId="0" fontId="22" fillId="0" borderId="6" xfId="0" applyFont="1" applyBorder="1" applyAlignment="1">
      <alignment vertical="center" wrapText="1"/>
    </xf>
    <xf numFmtId="43" fontId="17" fillId="0" borderId="17" xfId="6" applyFont="1" applyFill="1" applyBorder="1" applyAlignment="1">
      <alignment horizontal="center" vertical="center" wrapText="1"/>
    </xf>
    <xf numFmtId="0" fontId="19" fillId="6" borderId="18" xfId="0" applyFont="1" applyFill="1" applyBorder="1" applyAlignment="1">
      <alignment horizontal="left" vertical="center"/>
    </xf>
    <xf numFmtId="0" fontId="23" fillId="6" borderId="18" xfId="0" applyFont="1" applyFill="1" applyBorder="1" applyAlignment="1">
      <alignment horizontal="left" vertical="center"/>
    </xf>
    <xf numFmtId="0" fontId="23" fillId="6" borderId="18" xfId="0" applyFont="1" applyFill="1" applyBorder="1" applyAlignment="1">
      <alignment horizontal="justify" vertical="center" wrapText="1"/>
    </xf>
    <xf numFmtId="0" fontId="23" fillId="6" borderId="18" xfId="0" applyFont="1" applyFill="1" applyBorder="1" applyAlignment="1">
      <alignment horizontal="center" vertical="center"/>
    </xf>
    <xf numFmtId="4" fontId="0" fillId="0" borderId="0" xfId="2" applyNumberFormat="1" applyFont="1"/>
    <xf numFmtId="0" fontId="2" fillId="0" borderId="0" xfId="0" applyFont="1" applyBorder="1" applyAlignment="1">
      <alignment horizontal="center" vertical="center" wrapText="1"/>
    </xf>
    <xf numFmtId="0" fontId="0" fillId="0" borderId="0" xfId="0"/>
    <xf numFmtId="0" fontId="20" fillId="0" borderId="0" xfId="0" applyFont="1"/>
    <xf numFmtId="0" fontId="32" fillId="0" borderId="0" xfId="0" applyFont="1" applyAlignment="1">
      <alignment horizontal="left"/>
    </xf>
    <xf numFmtId="4" fontId="9" fillId="4" borderId="12" xfId="3" applyNumberFormat="1" applyBorder="1" applyAlignment="1">
      <alignment horizontal="center" vertical="center"/>
    </xf>
    <xf numFmtId="0" fontId="0" fillId="0" borderId="0" xfId="0" applyFill="1"/>
    <xf numFmtId="44" fontId="2" fillId="0" borderId="0" xfId="0" applyNumberFormat="1" applyFont="1" applyFill="1" applyAlignment="1">
      <alignment vertical="center" wrapText="1"/>
    </xf>
    <xf numFmtId="0" fontId="33" fillId="0" borderId="0" xfId="35" applyFont="1"/>
    <xf numFmtId="0" fontId="3" fillId="0" borderId="36" xfId="0" applyFont="1" applyFill="1" applyBorder="1" applyAlignment="1">
      <alignment horizontal="right" vertical="center" wrapText="1"/>
    </xf>
    <xf numFmtId="43" fontId="2" fillId="0" borderId="38" xfId="1" applyFont="1" applyFill="1" applyBorder="1" applyAlignment="1">
      <alignment horizontal="center" vertical="center" wrapText="1"/>
    </xf>
    <xf numFmtId="44" fontId="3" fillId="0" borderId="19" xfId="0" applyNumberFormat="1" applyFont="1" applyBorder="1" applyAlignment="1">
      <alignment vertical="center" wrapText="1"/>
    </xf>
    <xf numFmtId="44" fontId="3" fillId="0" borderId="22" xfId="0" applyNumberFormat="1" applyFont="1" applyBorder="1" applyAlignment="1">
      <alignment vertical="center" wrapText="1"/>
    </xf>
    <xf numFmtId="44" fontId="3" fillId="2" borderId="36" xfId="0" applyNumberFormat="1" applyFont="1" applyFill="1" applyBorder="1" applyAlignment="1">
      <alignment horizontal="right" vertical="center" wrapText="1"/>
    </xf>
    <xf numFmtId="44" fontId="3" fillId="0" borderId="4" xfId="0" applyNumberFormat="1" applyFont="1" applyBorder="1" applyAlignment="1">
      <alignment horizontal="center" vertical="center" wrapText="1"/>
    </xf>
    <xf numFmtId="44" fontId="2" fillId="3" borderId="15" xfId="0" applyNumberFormat="1" applyFont="1" applyFill="1" applyBorder="1" applyAlignment="1">
      <alignment vertical="center" wrapText="1"/>
    </xf>
    <xf numFmtId="44" fontId="2" fillId="3" borderId="0" xfId="0" applyNumberFormat="1" applyFont="1" applyFill="1" applyBorder="1" applyAlignment="1">
      <alignment vertical="center" wrapText="1"/>
    </xf>
    <xf numFmtId="44" fontId="6" fillId="2" borderId="35" xfId="0" applyNumberFormat="1" applyFont="1" applyFill="1" applyBorder="1" applyAlignment="1">
      <alignment vertical="center" wrapText="1"/>
    </xf>
    <xf numFmtId="44" fontId="2" fillId="3" borderId="22" xfId="0" applyNumberFormat="1" applyFont="1" applyFill="1" applyBorder="1" applyAlignment="1">
      <alignment vertical="center" wrapText="1"/>
    </xf>
    <xf numFmtId="44" fontId="3" fillId="0" borderId="22" xfId="0" applyNumberFormat="1" applyFont="1" applyBorder="1" applyAlignment="1">
      <alignment horizontal="center" vertical="center" wrapText="1"/>
    </xf>
    <xf numFmtId="44" fontId="3" fillId="2" borderId="22" xfId="0" applyNumberFormat="1" applyFont="1" applyFill="1" applyBorder="1" applyAlignment="1">
      <alignment horizontal="right" vertical="center" wrapText="1"/>
    </xf>
    <xf numFmtId="44" fontId="21" fillId="0" borderId="26" xfId="0" applyNumberFormat="1" applyFont="1" applyFill="1" applyBorder="1" applyAlignment="1">
      <alignment vertical="center" wrapText="1"/>
    </xf>
    <xf numFmtId="44" fontId="3" fillId="3" borderId="26" xfId="0" applyNumberFormat="1" applyFont="1" applyFill="1" applyBorder="1" applyAlignment="1">
      <alignment vertical="center" wrapText="1"/>
    </xf>
    <xf numFmtId="44" fontId="3" fillId="0" borderId="36" xfId="0" applyNumberFormat="1" applyFont="1" applyFill="1" applyBorder="1" applyAlignment="1">
      <alignment horizontal="right" vertical="center" wrapText="1"/>
    </xf>
    <xf numFmtId="44" fontId="6" fillId="2" borderId="1" xfId="0" applyNumberFormat="1" applyFont="1" applyFill="1" applyBorder="1" applyAlignment="1">
      <alignment vertical="center" wrapText="1"/>
    </xf>
    <xf numFmtId="44" fontId="6" fillId="0" borderId="5" xfId="0" applyNumberFormat="1" applyFont="1" applyBorder="1" applyAlignment="1">
      <alignment vertical="center" wrapText="1"/>
    </xf>
    <xf numFmtId="44" fontId="6" fillId="0" borderId="6" xfId="0" applyNumberFormat="1" applyFont="1" applyBorder="1" applyAlignment="1">
      <alignment vertical="center" wrapText="1"/>
    </xf>
    <xf numFmtId="44" fontId="2" fillId="0" borderId="0" xfId="0" applyNumberFormat="1" applyFont="1" applyBorder="1" applyAlignment="1">
      <alignment horizontal="center" vertical="center" wrapText="1"/>
    </xf>
    <xf numFmtId="44" fontId="2" fillId="0" borderId="0" xfId="0" applyNumberFormat="1" applyFont="1" applyAlignment="1">
      <alignment vertical="center" wrapText="1"/>
    </xf>
    <xf numFmtId="4" fontId="32" fillId="0" borderId="0" xfId="0" applyNumberFormat="1" applyFont="1" applyAlignment="1">
      <alignment horizontal="right"/>
    </xf>
    <xf numFmtId="44" fontId="2" fillId="0" borderId="4" xfId="0" applyNumberFormat="1" applyFont="1" applyBorder="1" applyAlignment="1">
      <alignment horizontal="right" vertical="center" wrapText="1"/>
    </xf>
    <xf numFmtId="44" fontId="2" fillId="0" borderId="22" xfId="0" applyNumberFormat="1" applyFont="1" applyBorder="1" applyAlignment="1">
      <alignment horizontal="left" vertical="center" wrapText="1" indent="2"/>
    </xf>
    <xf numFmtId="44" fontId="8" fillId="0" borderId="0" xfId="0" applyNumberFormat="1" applyFont="1" applyBorder="1" applyAlignment="1">
      <alignment vertical="center" wrapText="1"/>
    </xf>
    <xf numFmtId="44" fontId="3" fillId="0" borderId="0" xfId="0" applyNumberFormat="1" applyFont="1" applyBorder="1" applyAlignment="1">
      <alignment vertical="center" wrapText="1"/>
    </xf>
    <xf numFmtId="0" fontId="67" fillId="0" borderId="0" xfId="0" applyFont="1"/>
    <xf numFmtId="0" fontId="69" fillId="0" borderId="3" xfId="0" applyFont="1" applyBorder="1" applyAlignment="1">
      <alignment horizontal="center" vertical="center" wrapText="1"/>
    </xf>
    <xf numFmtId="2" fontId="69" fillId="0" borderId="30" xfId="0" applyNumberFormat="1" applyFont="1" applyBorder="1" applyAlignment="1">
      <alignment horizontal="center" vertical="center" wrapText="1"/>
    </xf>
    <xf numFmtId="2" fontId="69" fillId="0" borderId="1" xfId="0" applyNumberFormat="1" applyFont="1" applyBorder="1" applyAlignment="1">
      <alignment horizontal="center" vertical="center" wrapText="1"/>
    </xf>
    <xf numFmtId="0" fontId="69" fillId="0" borderId="20" xfId="0" applyFont="1" applyBorder="1" applyAlignment="1">
      <alignment horizontal="center" vertical="center" wrapText="1"/>
    </xf>
    <xf numFmtId="2" fontId="69" fillId="0" borderId="29" xfId="0" applyNumberFormat="1" applyFont="1" applyBorder="1" applyAlignment="1">
      <alignment horizontal="center" vertical="center" wrapText="1"/>
    </xf>
    <xf numFmtId="0" fontId="69" fillId="0" borderId="0" xfId="0" applyFont="1" applyBorder="1" applyAlignment="1">
      <alignment horizontal="center" vertical="center" wrapText="1"/>
    </xf>
    <xf numFmtId="0" fontId="31" fillId="0" borderId="0" xfId="0" applyFont="1"/>
    <xf numFmtId="4" fontId="30" fillId="0" borderId="19" xfId="0" applyNumberFormat="1" applyFont="1" applyBorder="1" applyAlignment="1">
      <alignment horizontal="center" vertical="center"/>
    </xf>
    <xf numFmtId="0" fontId="20" fillId="0" borderId="19" xfId="0" applyFont="1" applyBorder="1" applyAlignment="1">
      <alignment vertical="center" wrapText="1"/>
    </xf>
    <xf numFmtId="0" fontId="10" fillId="0" borderId="19" xfId="0" applyFont="1" applyBorder="1" applyAlignment="1">
      <alignment horizontal="center" vertical="center"/>
    </xf>
    <xf numFmtId="44" fontId="10" fillId="0" borderId="19" xfId="0" applyNumberFormat="1" applyFont="1" applyBorder="1" applyAlignment="1">
      <alignment horizontal="center" vertical="center"/>
    </xf>
    <xf numFmtId="0" fontId="29" fillId="0" borderId="19" xfId="14" applyFont="1" applyBorder="1"/>
    <xf numFmtId="0" fontId="28" fillId="0" borderId="19" xfId="0" applyFont="1" applyBorder="1"/>
    <xf numFmtId="0" fontId="29" fillId="0" borderId="19" xfId="14" applyFont="1" applyBorder="1" applyAlignment="1">
      <alignment wrapText="1"/>
    </xf>
    <xf numFmtId="0" fontId="29" fillId="0" borderId="19" xfId="14" applyFont="1" applyBorder="1" applyAlignment="1">
      <alignment horizontal="center"/>
    </xf>
    <xf numFmtId="0" fontId="31" fillId="0" borderId="19" xfId="14" applyFont="1" applyBorder="1" applyAlignment="1">
      <alignment horizontal="left" vertical="center"/>
    </xf>
    <xf numFmtId="44" fontId="31" fillId="0" borderId="19" xfId="14" applyNumberFormat="1" applyFont="1" applyBorder="1" applyAlignment="1">
      <alignment horizontal="left" vertical="center"/>
    </xf>
    <xf numFmtId="0" fontId="31" fillId="0" borderId="0" xfId="0" applyFont="1" applyAlignment="1">
      <alignment wrapText="1"/>
    </xf>
    <xf numFmtId="44" fontId="29" fillId="0" borderId="19" xfId="0" applyNumberFormat="1" applyFont="1" applyBorder="1"/>
    <xf numFmtId="182" fontId="69" fillId="0" borderId="26" xfId="0" applyNumberFormat="1" applyFont="1" applyBorder="1" applyAlignment="1">
      <alignment horizontal="center" vertical="center" wrapText="1"/>
    </xf>
    <xf numFmtId="182" fontId="69" fillId="5" borderId="26" xfId="0" applyNumberFormat="1" applyFont="1" applyFill="1" applyBorder="1" applyAlignment="1">
      <alignment horizontal="center" vertical="center" wrapText="1"/>
    </xf>
    <xf numFmtId="182" fontId="67" fillId="0" borderId="0" xfId="0" applyNumberFormat="1" applyFont="1"/>
    <xf numFmtId="182" fontId="69" fillId="0" borderId="0" xfId="0" applyNumberFormat="1" applyFont="1" applyBorder="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17" fontId="13" fillId="0" borderId="1" xfId="0" applyNumberFormat="1" applyFont="1" applyBorder="1" applyAlignment="1">
      <alignment horizontal="center" vertical="center" wrapText="1"/>
    </xf>
    <xf numFmtId="0" fontId="12" fillId="0" borderId="0" xfId="0" applyFont="1" applyAlignment="1">
      <alignment horizontal="left" vertical="center" wrapText="1"/>
    </xf>
    <xf numFmtId="2" fontId="13" fillId="0" borderId="10" xfId="0" applyNumberFormat="1" applyFont="1" applyBorder="1" applyAlignment="1">
      <alignment horizontal="center" vertical="center" wrapText="1"/>
    </xf>
    <xf numFmtId="183" fontId="72" fillId="5" borderId="9" xfId="0" applyNumberFormat="1" applyFont="1" applyFill="1" applyBorder="1" applyAlignment="1">
      <alignment horizontal="center" vertical="center" wrapText="1"/>
    </xf>
    <xf numFmtId="0" fontId="2" fillId="0" borderId="0" xfId="0" applyFont="1" applyAlignment="1">
      <alignment horizontal="right" vertical="center" wrapText="1"/>
    </xf>
    <xf numFmtId="49" fontId="2" fillId="0" borderId="0" xfId="0" applyNumberFormat="1" applyFont="1" applyAlignment="1">
      <alignment vertical="center" wrapText="1"/>
    </xf>
    <xf numFmtId="165" fontId="2" fillId="0" borderId="2" xfId="1" applyNumberFormat="1" applyFont="1" applyBorder="1" applyAlignment="1">
      <alignment horizontal="justify" vertical="center" wrapText="1"/>
    </xf>
    <xf numFmtId="2" fontId="2"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0" fontId="2" fillId="0" borderId="0" xfId="0" applyFont="1" applyAlignment="1">
      <alignment horizontal="right" vertical="center" wrapText="1"/>
    </xf>
    <xf numFmtId="0" fontId="2" fillId="0" borderId="0" xfId="0" applyFont="1" applyAlignment="1">
      <alignment horizontal="right" vertical="center" wrapText="1"/>
    </xf>
    <xf numFmtId="0" fontId="3" fillId="0" borderId="26" xfId="0" applyFont="1" applyBorder="1" applyAlignment="1">
      <alignment horizontal="right" vertical="center" wrapText="1"/>
    </xf>
    <xf numFmtId="44" fontId="3" fillId="0" borderId="26" xfId="0" applyNumberFormat="1" applyFont="1" applyBorder="1" applyAlignment="1">
      <alignment vertical="center" wrapText="1"/>
    </xf>
    <xf numFmtId="0" fontId="6" fillId="2" borderId="22" xfId="0" applyFont="1" applyFill="1" applyBorder="1" applyAlignment="1">
      <alignment vertical="center" wrapText="1"/>
    </xf>
    <xf numFmtId="44" fontId="6" fillId="2" borderId="22" xfId="0" applyNumberFormat="1" applyFont="1" applyFill="1" applyBorder="1" applyAlignment="1">
      <alignment vertical="center" wrapText="1"/>
    </xf>
    <xf numFmtId="0" fontId="2" fillId="0" borderId="22" xfId="0" applyFont="1" applyBorder="1" applyAlignment="1">
      <alignment horizontal="right" vertical="center" wrapText="1"/>
    </xf>
    <xf numFmtId="2" fontId="2" fillId="0" borderId="22" xfId="1" applyNumberFormat="1" applyFont="1" applyBorder="1" applyAlignment="1">
      <alignment vertical="center" wrapText="1"/>
    </xf>
    <xf numFmtId="165" fontId="2" fillId="0" borderId="22" xfId="0" applyNumberFormat="1" applyFont="1" applyBorder="1" applyAlignment="1">
      <alignment vertical="center" wrapText="1"/>
    </xf>
    <xf numFmtId="44" fontId="2" fillId="0" borderId="22" xfId="0" applyNumberFormat="1" applyFont="1" applyBorder="1" applyAlignment="1">
      <alignment vertical="center" wrapText="1"/>
    </xf>
    <xf numFmtId="44" fontId="2" fillId="0" borderId="22" xfId="0" applyNumberFormat="1" applyFont="1" applyFill="1" applyBorder="1" applyAlignment="1">
      <alignment vertical="center" wrapText="1"/>
    </xf>
    <xf numFmtId="0" fontId="2" fillId="32" borderId="0" xfId="0" applyFont="1" applyFill="1" applyAlignment="1">
      <alignment vertical="center" wrapText="1"/>
    </xf>
    <xf numFmtId="0" fontId="2" fillId="32" borderId="0" xfId="0" applyFont="1" applyFill="1" applyBorder="1" applyAlignment="1">
      <alignment vertical="center" wrapText="1"/>
    </xf>
    <xf numFmtId="0" fontId="11" fillId="32" borderId="0" xfId="0" applyFont="1" applyFill="1" applyBorder="1" applyAlignment="1">
      <alignment vertical="center" wrapText="1"/>
    </xf>
    <xf numFmtId="0" fontId="22" fillId="32" borderId="0" xfId="0" applyFont="1" applyFill="1" applyBorder="1" applyAlignment="1">
      <alignment vertical="center" wrapText="1"/>
    </xf>
    <xf numFmtId="43" fontId="3" fillId="2" borderId="38" xfId="1" applyFont="1" applyFill="1" applyBorder="1" applyAlignment="1">
      <alignment horizontal="center" vertical="center" wrapText="1"/>
    </xf>
    <xf numFmtId="43" fontId="2" fillId="0" borderId="2" xfId="1" applyFont="1" applyFill="1" applyBorder="1" applyAlignment="1">
      <alignment vertical="center" wrapText="1"/>
    </xf>
    <xf numFmtId="0" fontId="2" fillId="0" borderId="0" xfId="0" applyFont="1" applyAlignment="1">
      <alignment horizontal="right" vertical="center" wrapText="1"/>
    </xf>
    <xf numFmtId="0" fontId="29" fillId="0" borderId="19" xfId="0" applyFont="1" applyBorder="1"/>
    <xf numFmtId="0" fontId="71" fillId="0" borderId="19" xfId="35" applyFont="1" applyBorder="1" applyAlignment="1">
      <alignment wrapText="1"/>
    </xf>
    <xf numFmtId="0" fontId="2" fillId="0" borderId="0" xfId="0" applyFont="1" applyAlignment="1">
      <alignment horizontal="right"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17" fontId="13" fillId="0" borderId="1" xfId="0" applyNumberFormat="1" applyFont="1" applyBorder="1" applyAlignment="1">
      <alignment horizontal="center" vertical="center" wrapText="1"/>
    </xf>
    <xf numFmtId="0" fontId="30" fillId="2" borderId="19" xfId="0" applyFont="1" applyFill="1" applyBorder="1" applyAlignment="1">
      <alignment horizontal="center" vertical="center"/>
    </xf>
    <xf numFmtId="0" fontId="0" fillId="0" borderId="19" xfId="0" applyBorder="1" applyAlignment="1">
      <alignment horizontal="center" vertical="center"/>
    </xf>
    <xf numFmtId="0" fontId="0" fillId="0" borderId="19" xfId="0" applyBorder="1" applyAlignment="1">
      <alignment horizontal="center" vertical="center" wrapText="1"/>
    </xf>
    <xf numFmtId="0" fontId="2" fillId="0" borderId="0" xfId="0" applyFont="1" applyAlignment="1">
      <alignment horizontal="right" vertical="center" wrapText="1"/>
    </xf>
    <xf numFmtId="0" fontId="2" fillId="0" borderId="0" xfId="0" applyFont="1" applyAlignment="1">
      <alignment horizontal="right" vertical="center" wrapText="1"/>
    </xf>
    <xf numFmtId="0" fontId="0" fillId="0" borderId="0" xfId="0" applyAlignment="1">
      <alignment horizontal="right"/>
    </xf>
    <xf numFmtId="4" fontId="0" fillId="0" borderId="0" xfId="0" applyNumberFormat="1" applyAlignment="1">
      <alignment horizontal="right"/>
    </xf>
    <xf numFmtId="0" fontId="30" fillId="2" borderId="19" xfId="0" applyFont="1" applyFill="1" applyBorder="1" applyAlignment="1">
      <alignment horizontal="center" vertical="center"/>
    </xf>
    <xf numFmtId="0" fontId="0" fillId="0" borderId="19" xfId="0" applyBorder="1" applyAlignment="1">
      <alignment horizontal="center" vertical="center"/>
    </xf>
    <xf numFmtId="0" fontId="0" fillId="0" borderId="19" xfId="0" applyBorder="1" applyAlignment="1">
      <alignment horizontal="center" vertical="center" wrapText="1"/>
    </xf>
    <xf numFmtId="0" fontId="2" fillId="0" borderId="0" xfId="0" applyFont="1" applyAlignment="1">
      <alignment horizontal="right" vertical="center" wrapText="1"/>
    </xf>
    <xf numFmtId="0" fontId="30" fillId="2" borderId="19" xfId="0" applyFont="1" applyFill="1" applyBorder="1" applyAlignment="1">
      <alignment horizontal="center" vertical="center"/>
    </xf>
    <xf numFmtId="0" fontId="0" fillId="0" borderId="19" xfId="0" applyBorder="1" applyAlignment="1">
      <alignment horizontal="center" vertical="center"/>
    </xf>
    <xf numFmtId="0" fontId="0" fillId="0" borderId="19" xfId="0" applyBorder="1" applyAlignment="1">
      <alignment horizontal="center" vertical="center" wrapText="1"/>
    </xf>
    <xf numFmtId="0" fontId="73" fillId="0" borderId="0" xfId="0" applyFont="1" applyAlignment="1">
      <alignment horizontal="left"/>
    </xf>
    <xf numFmtId="0" fontId="73" fillId="0" borderId="0" xfId="0" applyFont="1" applyAlignment="1">
      <alignment horizontal="right"/>
    </xf>
    <xf numFmtId="4" fontId="73" fillId="0" borderId="0" xfId="0" applyNumberFormat="1" applyFont="1" applyAlignment="1">
      <alignment horizontal="right"/>
    </xf>
    <xf numFmtId="49" fontId="2" fillId="0" borderId="10" xfId="0" applyNumberFormat="1" applyFont="1" applyBorder="1" applyAlignment="1">
      <alignment horizontal="center" vertical="center" wrapText="1"/>
    </xf>
    <xf numFmtId="4" fontId="23" fillId="6" borderId="18" xfId="1" applyNumberFormat="1" applyFont="1" applyFill="1" applyBorder="1" applyAlignment="1">
      <alignment horizontal="right" vertical="center"/>
    </xf>
    <xf numFmtId="184" fontId="23" fillId="6" borderId="18" xfId="1" applyNumberFormat="1" applyFont="1" applyFill="1" applyBorder="1" applyAlignment="1">
      <alignment horizontal="right" vertical="center"/>
    </xf>
    <xf numFmtId="0" fontId="23" fillId="6" borderId="18" xfId="0" applyFont="1" applyFill="1" applyBorder="1" applyAlignment="1">
      <alignment horizontal="justify" vertical="center"/>
    </xf>
    <xf numFmtId="0" fontId="19" fillId="6" borderId="57" xfId="0" applyFont="1" applyFill="1" applyBorder="1" applyAlignment="1">
      <alignment horizontal="left" vertical="center"/>
    </xf>
    <xf numFmtId="0" fontId="23" fillId="6" borderId="57" xfId="0" applyFont="1" applyFill="1" applyBorder="1" applyAlignment="1">
      <alignment horizontal="center" vertical="center"/>
    </xf>
    <xf numFmtId="0" fontId="23" fillId="6" borderId="57" xfId="0" applyFont="1" applyFill="1" applyBorder="1" applyAlignment="1">
      <alignment horizontal="justify" vertical="center" wrapText="1"/>
    </xf>
    <xf numFmtId="184" fontId="23" fillId="6" borderId="57" xfId="1" applyNumberFormat="1" applyFont="1" applyFill="1" applyBorder="1" applyAlignment="1">
      <alignment horizontal="right" vertical="center"/>
    </xf>
    <xf numFmtId="0" fontId="23" fillId="6" borderId="58" xfId="0" applyFont="1" applyFill="1" applyBorder="1" applyAlignment="1">
      <alignment horizontal="left" vertical="center"/>
    </xf>
    <xf numFmtId="0" fontId="23" fillId="6" borderId="58" xfId="0" applyFont="1" applyFill="1" applyBorder="1" applyAlignment="1">
      <alignment horizontal="center" vertical="center"/>
    </xf>
    <xf numFmtId="0" fontId="23" fillId="6" borderId="58" xfId="0" applyFont="1" applyFill="1" applyBorder="1" applyAlignment="1">
      <alignment horizontal="justify" vertical="center" wrapText="1"/>
    </xf>
    <xf numFmtId="184" fontId="23" fillId="6" borderId="58" xfId="1" applyNumberFormat="1" applyFont="1" applyFill="1" applyBorder="1" applyAlignment="1">
      <alignment horizontal="right" vertical="center"/>
    </xf>
    <xf numFmtId="0" fontId="23" fillId="6" borderId="0" xfId="0" applyFont="1" applyFill="1" applyAlignment="1">
      <alignment horizontal="left" vertical="center"/>
    </xf>
    <xf numFmtId="0" fontId="23" fillId="6" borderId="0" xfId="0" applyFont="1" applyFill="1" applyAlignment="1">
      <alignment horizontal="center" vertical="center"/>
    </xf>
    <xf numFmtId="0" fontId="23" fillId="6" borderId="0" xfId="0" applyFont="1" applyFill="1" applyAlignment="1">
      <alignment horizontal="justify" vertical="center" wrapText="1"/>
    </xf>
    <xf numFmtId="184" fontId="23" fillId="6" borderId="0" xfId="1" applyNumberFormat="1" applyFont="1" applyFill="1" applyBorder="1" applyAlignment="1">
      <alignment horizontal="right" vertical="center"/>
    </xf>
    <xf numFmtId="0" fontId="74" fillId="0" borderId="59" xfId="0" applyFont="1" applyBorder="1" applyAlignment="1">
      <alignment horizontal="center" vertical="top"/>
    </xf>
    <xf numFmtId="0" fontId="74" fillId="0" borderId="59" xfId="0" applyFont="1" applyBorder="1" applyAlignment="1">
      <alignment horizontal="left" vertical="top" wrapText="1"/>
    </xf>
    <xf numFmtId="4" fontId="74" fillId="0" borderId="59" xfId="0" applyNumberFormat="1" applyFont="1" applyBorder="1" applyAlignment="1">
      <alignment horizontal="right" vertical="top"/>
    </xf>
    <xf numFmtId="1" fontId="75" fillId="0" borderId="59" xfId="0" applyNumberFormat="1" applyFont="1" applyBorder="1" applyAlignment="1">
      <alignment horizontal="center" vertical="top"/>
    </xf>
    <xf numFmtId="0" fontId="75" fillId="0" borderId="59" xfId="0" applyFont="1" applyBorder="1" applyAlignment="1">
      <alignment horizontal="left" vertical="top" wrapText="1"/>
    </xf>
    <xf numFmtId="0" fontId="75" fillId="0" borderId="59" xfId="0" applyFont="1" applyBorder="1" applyAlignment="1">
      <alignment horizontal="center" vertical="top"/>
    </xf>
    <xf numFmtId="0" fontId="75" fillId="0" borderId="59" xfId="0" applyFont="1" applyBorder="1" applyAlignment="1">
      <alignment horizontal="right" vertical="top"/>
    </xf>
    <xf numFmtId="185" fontId="75" fillId="0" borderId="59" xfId="0" applyNumberFormat="1" applyFont="1" applyBorder="1" applyAlignment="1">
      <alignment horizontal="center" vertical="top"/>
    </xf>
    <xf numFmtId="186" fontId="75" fillId="0" borderId="59" xfId="0" applyNumberFormat="1" applyFont="1" applyBorder="1" applyAlignment="1">
      <alignment horizontal="center" vertical="top"/>
    </xf>
    <xf numFmtId="0" fontId="75" fillId="0" borderId="59" xfId="0" applyFont="1" applyBorder="1" applyAlignment="1">
      <alignment horizontal="left" vertical="center" wrapText="1"/>
    </xf>
    <xf numFmtId="2" fontId="74" fillId="0" borderId="59" xfId="0" applyNumberFormat="1" applyFont="1" applyBorder="1" applyAlignment="1">
      <alignment horizontal="right" vertical="top"/>
    </xf>
    <xf numFmtId="0" fontId="17" fillId="0" borderId="17" xfId="0" applyFont="1" applyBorder="1" applyAlignment="1">
      <alignment horizontal="center" vertical="center"/>
    </xf>
    <xf numFmtId="0" fontId="17" fillId="0" borderId="17" xfId="0" applyFont="1" applyBorder="1" applyAlignment="1">
      <alignment horizontal="justify" vertical="center" wrapText="1"/>
    </xf>
    <xf numFmtId="0" fontId="17" fillId="0" borderId="17" xfId="0" applyFont="1" applyBorder="1" applyAlignment="1">
      <alignment horizontal="center" vertical="center" wrapText="1"/>
    </xf>
    <xf numFmtId="0" fontId="16" fillId="0" borderId="17" xfId="0" applyFont="1" applyBorder="1" applyAlignment="1">
      <alignment horizontal="center" vertical="center"/>
    </xf>
    <xf numFmtId="0" fontId="16" fillId="0" borderId="17" xfId="0" applyFont="1" applyBorder="1" applyAlignment="1">
      <alignment horizontal="justify" vertical="center" wrapText="1"/>
    </xf>
    <xf numFmtId="0" fontId="16" fillId="0" borderId="17" xfId="0" applyFont="1" applyBorder="1" applyAlignment="1">
      <alignment horizontal="center" vertical="center" wrapText="1"/>
    </xf>
    <xf numFmtId="0" fontId="17" fillId="0" borderId="0" xfId="0" applyFont="1" applyAlignment="1">
      <alignment horizontal="center" vertical="center"/>
    </xf>
    <xf numFmtId="0" fontId="17" fillId="0" borderId="0" xfId="0" applyFont="1" applyAlignment="1">
      <alignment horizontal="justify" vertical="center" wrapText="1"/>
    </xf>
    <xf numFmtId="0" fontId="17" fillId="0" borderId="0" xfId="0" applyFont="1" applyAlignment="1">
      <alignment horizontal="center" vertical="center" wrapText="1"/>
    </xf>
    <xf numFmtId="43" fontId="17" fillId="0" borderId="0" xfId="6" applyFont="1" applyFill="1" applyBorder="1" applyAlignment="1">
      <alignment horizontal="center" vertical="center" wrapText="1"/>
    </xf>
    <xf numFmtId="0" fontId="3" fillId="0" borderId="22" xfId="0" applyFont="1" applyBorder="1" applyAlignment="1">
      <alignment horizontal="left" vertical="center" wrapText="1"/>
    </xf>
    <xf numFmtId="0" fontId="2" fillId="0" borderId="0" xfId="0" applyFont="1" applyAlignment="1">
      <alignment horizontal="right" vertical="center" wrapText="1"/>
    </xf>
    <xf numFmtId="0" fontId="2" fillId="0" borderId="0" xfId="0" applyFont="1" applyAlignment="1">
      <alignment horizontal="left" vertical="center" wrapText="1" indent="1"/>
    </xf>
    <xf numFmtId="0" fontId="3" fillId="0" borderId="36" xfId="0" applyFont="1" applyFill="1" applyBorder="1" applyAlignment="1">
      <alignment horizontal="left" vertical="center" wrapText="1"/>
    </xf>
    <xf numFmtId="0" fontId="2" fillId="0" borderId="56" xfId="0" applyFont="1" applyBorder="1" applyAlignment="1">
      <alignment horizontal="left" vertical="center" wrapText="1" indent="1"/>
    </xf>
    <xf numFmtId="0" fontId="2" fillId="0" borderId="0" xfId="0" applyFont="1" applyAlignment="1">
      <alignment horizontal="right" vertical="center" wrapText="1"/>
    </xf>
    <xf numFmtId="0" fontId="3" fillId="0" borderId="27" xfId="0" applyFont="1" applyBorder="1" applyAlignment="1">
      <alignment horizontal="right" vertical="center" wrapText="1"/>
    </xf>
    <xf numFmtId="0" fontId="3" fillId="0" borderId="39" xfId="0" applyFont="1" applyBorder="1" applyAlignment="1">
      <alignment horizontal="right" vertical="center" wrapText="1"/>
    </xf>
    <xf numFmtId="0" fontId="2" fillId="0" borderId="0" xfId="0" applyFont="1" applyFill="1" applyAlignment="1">
      <alignment horizontal="left" vertical="center" wrapText="1" indent="1"/>
    </xf>
    <xf numFmtId="0" fontId="3" fillId="2" borderId="36" xfId="0" applyFont="1" applyFill="1" applyBorder="1" applyAlignment="1">
      <alignment horizontal="left" vertical="center" wrapText="1"/>
    </xf>
    <xf numFmtId="0" fontId="3" fillId="2" borderId="52" xfId="0" applyFont="1" applyFill="1" applyBorder="1" applyAlignment="1">
      <alignment horizontal="left" vertical="center" wrapText="1"/>
    </xf>
    <xf numFmtId="0" fontId="2" fillId="0" borderId="20" xfId="0" applyFont="1" applyBorder="1" applyAlignment="1">
      <alignment horizontal="left" vertical="center" wrapText="1" indent="1"/>
    </xf>
    <xf numFmtId="0" fontId="2" fillId="0" borderId="54" xfId="0" applyFont="1" applyBorder="1" applyAlignment="1">
      <alignment horizontal="left" vertical="center" wrapText="1" indent="1"/>
    </xf>
    <xf numFmtId="0" fontId="2" fillId="0" borderId="56" xfId="0" applyFont="1" applyFill="1" applyBorder="1" applyAlignment="1">
      <alignment horizontal="left" vertical="center" wrapText="1" indent="1"/>
    </xf>
    <xf numFmtId="0" fontId="2" fillId="0" borderId="26" xfId="0" applyFont="1" applyFill="1" applyBorder="1" applyAlignment="1">
      <alignment horizontal="left" vertical="center" wrapText="1" indent="1"/>
    </xf>
    <xf numFmtId="0" fontId="2" fillId="0" borderId="51" xfId="0" applyFont="1" applyFill="1" applyBorder="1" applyAlignment="1">
      <alignment horizontal="left" vertical="center" wrapText="1" indent="1"/>
    </xf>
    <xf numFmtId="0" fontId="4" fillId="0" borderId="4" xfId="0" applyFont="1" applyBorder="1" applyAlignment="1">
      <alignment horizontal="center" vertical="center" wrapText="1"/>
    </xf>
    <xf numFmtId="0" fontId="3" fillId="0" borderId="22" xfId="0" applyFont="1" applyFill="1" applyBorder="1" applyAlignment="1">
      <alignment horizontal="left" vertical="center" wrapText="1"/>
    </xf>
    <xf numFmtId="0" fontId="2" fillId="0" borderId="26" xfId="0" applyFont="1" applyBorder="1" applyAlignment="1">
      <alignment horizontal="left" vertical="center" wrapText="1" indent="1"/>
    </xf>
    <xf numFmtId="0" fontId="2" fillId="0" borderId="51" xfId="0" applyFont="1" applyBorder="1" applyAlignment="1">
      <alignment horizontal="left" vertical="center" wrapText="1" indent="1"/>
    </xf>
    <xf numFmtId="0" fontId="2" fillId="0" borderId="15" xfId="0" applyFont="1" applyBorder="1" applyAlignment="1">
      <alignment horizontal="left" vertical="center" wrapText="1"/>
    </xf>
    <xf numFmtId="0" fontId="3" fillId="0" borderId="23" xfId="0" applyFont="1" applyBorder="1" applyAlignment="1">
      <alignment horizontal="left" vertical="center" wrapText="1"/>
    </xf>
    <xf numFmtId="0" fontId="3" fillId="0" borderId="19" xfId="0" applyFont="1" applyBorder="1" applyAlignment="1">
      <alignment horizontal="left" vertical="center" wrapText="1"/>
    </xf>
    <xf numFmtId="0" fontId="5" fillId="0" borderId="33" xfId="0" applyFont="1" applyBorder="1" applyAlignment="1">
      <alignment horizontal="center" vertical="center" wrapText="1"/>
    </xf>
    <xf numFmtId="14" fontId="3" fillId="0" borderId="19" xfId="0" applyNumberFormat="1" applyFont="1" applyBorder="1" applyAlignment="1">
      <alignment horizontal="left" vertical="center" wrapText="1"/>
    </xf>
    <xf numFmtId="10" fontId="3" fillId="0" borderId="19" xfId="0" applyNumberFormat="1" applyFont="1" applyFill="1" applyBorder="1" applyAlignment="1">
      <alignment horizontal="left" vertical="center" wrapText="1"/>
    </xf>
    <xf numFmtId="0" fontId="3" fillId="3" borderId="22" xfId="0" applyFont="1" applyFill="1" applyBorder="1" applyAlignment="1">
      <alignment horizontal="left" vertical="center" wrapText="1"/>
    </xf>
    <xf numFmtId="0" fontId="2" fillId="0" borderId="0" xfId="0" applyFont="1" applyAlignment="1">
      <alignment horizontal="left" vertical="center" wrapText="1"/>
    </xf>
    <xf numFmtId="0" fontId="2" fillId="0" borderId="24" xfId="0" applyFont="1" applyBorder="1" applyAlignment="1">
      <alignment horizontal="center" vertical="center" wrapText="1"/>
    </xf>
    <xf numFmtId="0" fontId="2" fillId="0" borderId="0" xfId="0" applyFont="1" applyBorder="1" applyAlignment="1">
      <alignment horizontal="center" vertical="center" wrapText="1"/>
    </xf>
    <xf numFmtId="0" fontId="3" fillId="0" borderId="22" xfId="0" applyFont="1" applyBorder="1" applyAlignment="1">
      <alignment horizontal="left" vertical="center" wrapText="1"/>
    </xf>
    <xf numFmtId="0" fontId="2" fillId="0" borderId="14" xfId="0" applyFont="1" applyBorder="1" applyAlignment="1">
      <alignment horizontal="left" vertical="center" wrapText="1"/>
    </xf>
    <xf numFmtId="0" fontId="3" fillId="0" borderId="0" xfId="0" applyFont="1" applyAlignment="1">
      <alignment horizontal="center" vertical="center" wrapText="1"/>
    </xf>
    <xf numFmtId="0" fontId="3" fillId="0" borderId="26" xfId="0" applyFont="1" applyBorder="1" applyAlignment="1">
      <alignment horizontal="center" vertical="center" wrapText="1"/>
    </xf>
    <xf numFmtId="0" fontId="6" fillId="2" borderId="35" xfId="0" applyFont="1" applyFill="1" applyBorder="1" applyAlignment="1">
      <alignment horizontal="center" vertical="center" wrapText="1"/>
    </xf>
    <xf numFmtId="0" fontId="3" fillId="0" borderId="21" xfId="0" applyFont="1" applyBorder="1" applyAlignment="1">
      <alignment horizontal="left" vertical="center" wrapText="1"/>
    </xf>
    <xf numFmtId="0" fontId="3" fillId="0" borderId="22" xfId="0" applyFont="1" applyBorder="1" applyAlignment="1">
      <alignment horizontal="right" vertical="center" wrapText="1"/>
    </xf>
    <xf numFmtId="0" fontId="3" fillId="0" borderId="23" xfId="0" applyFont="1" applyBorder="1" applyAlignment="1">
      <alignment horizontal="right" vertical="center" wrapText="1"/>
    </xf>
    <xf numFmtId="0" fontId="3" fillId="2" borderId="22" xfId="0" applyFont="1" applyFill="1" applyBorder="1" applyAlignment="1">
      <alignment horizontal="left" vertical="center" wrapText="1"/>
    </xf>
    <xf numFmtId="0" fontId="3" fillId="0" borderId="20" xfId="0" applyFont="1" applyBorder="1" applyAlignment="1">
      <alignment horizontal="right" vertical="center" wrapText="1"/>
    </xf>
    <xf numFmtId="0" fontId="3" fillId="0" borderId="54" xfId="0" applyFont="1" applyBorder="1" applyAlignment="1">
      <alignment horizontal="right" vertical="center" wrapText="1"/>
    </xf>
    <xf numFmtId="0" fontId="11" fillId="0" borderId="22" xfId="0" applyFont="1" applyFill="1" applyBorder="1" applyAlignment="1">
      <alignment horizontal="left" vertical="center" wrapText="1" indent="1"/>
    </xf>
    <xf numFmtId="0" fontId="11" fillId="0" borderId="55" xfId="0" applyFont="1" applyFill="1" applyBorder="1" applyAlignment="1">
      <alignment horizontal="left" vertical="center" wrapText="1" indent="1"/>
    </xf>
    <xf numFmtId="0" fontId="11" fillId="0" borderId="0" xfId="0" applyFont="1" applyAlignment="1">
      <alignment horizontal="left" vertical="center" wrapText="1" indent="1"/>
    </xf>
    <xf numFmtId="0" fontId="3" fillId="0" borderId="52" xfId="0" applyFont="1" applyBorder="1" applyAlignment="1">
      <alignment horizontal="left" vertical="center" wrapText="1"/>
    </xf>
    <xf numFmtId="0" fontId="3" fillId="0" borderId="40"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0" xfId="0" applyFont="1" applyBorder="1" applyAlignment="1">
      <alignment horizontal="center" vertical="top" wrapText="1"/>
    </xf>
    <xf numFmtId="0" fontId="3" fillId="0" borderId="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7" xfId="0" applyFont="1" applyBorder="1" applyAlignment="1">
      <alignment horizontal="center" wrapText="1"/>
    </xf>
    <xf numFmtId="0" fontId="6" fillId="2" borderId="1" xfId="0" applyFont="1" applyFill="1" applyBorder="1" applyAlignment="1">
      <alignment horizontal="right" vertical="center" wrapText="1"/>
    </xf>
    <xf numFmtId="0" fontId="6" fillId="0" borderId="13" xfId="0" applyFont="1" applyBorder="1" applyAlignment="1">
      <alignment horizontal="right" vertical="center" wrapText="1"/>
    </xf>
    <xf numFmtId="0" fontId="6" fillId="0" borderId="6" xfId="0" applyFont="1" applyBorder="1" applyAlignment="1">
      <alignment horizontal="right" vertical="center" wrapText="1"/>
    </xf>
    <xf numFmtId="0" fontId="6" fillId="2" borderId="53" xfId="0" applyFont="1" applyFill="1" applyBorder="1" applyAlignment="1">
      <alignment horizontal="right" vertical="center" wrapText="1"/>
    </xf>
    <xf numFmtId="0" fontId="6" fillId="2" borderId="22" xfId="0" applyFont="1" applyFill="1" applyBorder="1" applyAlignment="1">
      <alignment horizontal="center" vertical="center" wrapText="1"/>
    </xf>
    <xf numFmtId="0" fontId="3" fillId="0" borderId="19" xfId="0" applyFont="1" applyBorder="1" applyAlignment="1">
      <alignment horizontal="right" vertical="center" wrapText="1"/>
    </xf>
    <xf numFmtId="0" fontId="68" fillId="0" borderId="3" xfId="0" applyFont="1" applyBorder="1" applyAlignment="1">
      <alignment horizontal="center" vertical="center" wrapText="1"/>
    </xf>
    <xf numFmtId="0" fontId="68" fillId="0" borderId="26" xfId="0" applyFont="1" applyBorder="1" applyAlignment="1">
      <alignment horizontal="center" vertical="center" wrapText="1"/>
    </xf>
    <xf numFmtId="0" fontId="68" fillId="0" borderId="3" xfId="0" applyFont="1" applyBorder="1" applyAlignment="1">
      <alignment horizontal="left" vertical="center" wrapText="1"/>
    </xf>
    <xf numFmtId="0" fontId="68" fillId="0" borderId="26" xfId="0" applyFont="1" applyBorder="1" applyAlignment="1">
      <alignment horizontal="left" vertical="center" wrapText="1"/>
    </xf>
    <xf numFmtId="0" fontId="13" fillId="0" borderId="10" xfId="0" applyFont="1" applyBorder="1" applyAlignment="1">
      <alignment horizontal="right" vertical="center" wrapText="1"/>
    </xf>
    <xf numFmtId="0" fontId="13" fillId="0" borderId="3"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4" fillId="0" borderId="1" xfId="0" applyFont="1" applyBorder="1" applyAlignment="1">
      <alignment horizontal="center" vertical="center" wrapText="1"/>
    </xf>
    <xf numFmtId="17" fontId="13" fillId="0" borderId="1" xfId="0" applyNumberFormat="1" applyFont="1" applyBorder="1" applyAlignment="1">
      <alignment horizontal="center" vertical="center" wrapText="1"/>
    </xf>
    <xf numFmtId="0" fontId="72" fillId="0" borderId="4" xfId="0" applyFont="1" applyBorder="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0" fontId="3" fillId="0" borderId="9" xfId="0" applyFont="1" applyBorder="1" applyAlignment="1">
      <alignment horizontal="center" wrapText="1"/>
    </xf>
    <xf numFmtId="0" fontId="13" fillId="0" borderId="0" xfId="0" applyFont="1" applyBorder="1" applyAlignment="1">
      <alignment horizontal="center" vertical="center" wrapText="1"/>
    </xf>
    <xf numFmtId="0" fontId="3" fillId="0" borderId="0" xfId="0" applyFont="1" applyBorder="1" applyAlignment="1">
      <alignment horizontal="center" wrapText="1"/>
    </xf>
    <xf numFmtId="0" fontId="0" fillId="0" borderId="19" xfId="0" applyBorder="1" applyAlignment="1">
      <alignment horizontal="center" vertical="center" wrapText="1"/>
    </xf>
    <xf numFmtId="0" fontId="0" fillId="0" borderId="19" xfId="0" applyBorder="1" applyAlignment="1">
      <alignment horizontal="center" vertical="center"/>
    </xf>
    <xf numFmtId="0" fontId="70" fillId="0" borderId="21" xfId="0" applyFont="1" applyBorder="1" applyAlignment="1">
      <alignment horizontal="center" vertical="center" wrapText="1"/>
    </xf>
    <xf numFmtId="0" fontId="70" fillId="0" borderId="22" xfId="0" applyFont="1" applyBorder="1" applyAlignment="1">
      <alignment horizontal="center" vertical="center" wrapText="1"/>
    </xf>
    <xf numFmtId="0" fontId="70" fillId="0" borderId="23" xfId="0" applyFont="1" applyBorder="1" applyAlignment="1">
      <alignment horizontal="center" vertical="center" wrapText="1"/>
    </xf>
    <xf numFmtId="0" fontId="30" fillId="2" borderId="19" xfId="0" applyFont="1" applyFill="1" applyBorder="1" applyAlignment="1">
      <alignment horizontal="center" vertical="center"/>
    </xf>
    <xf numFmtId="0" fontId="20" fillId="0" borderId="21" xfId="0" applyFont="1" applyFill="1" applyBorder="1" applyAlignment="1">
      <alignment horizontal="left" vertical="center" wrapText="1"/>
    </xf>
    <xf numFmtId="0" fontId="20" fillId="0" borderId="22" xfId="0" applyFont="1" applyFill="1" applyBorder="1" applyAlignment="1">
      <alignment horizontal="left" vertical="center" wrapText="1"/>
    </xf>
    <xf numFmtId="0" fontId="20" fillId="0" borderId="23" xfId="0" applyFont="1" applyFill="1" applyBorder="1" applyAlignment="1">
      <alignment horizontal="left" vertical="center" wrapText="1"/>
    </xf>
    <xf numFmtId="2" fontId="0" fillId="0" borderId="19" xfId="0" applyNumberFormat="1" applyBorder="1" applyAlignment="1">
      <alignment horizontal="center" vertical="center" wrapText="1"/>
    </xf>
    <xf numFmtId="0" fontId="20" fillId="0" borderId="21" xfId="0" applyFont="1" applyBorder="1" applyAlignment="1">
      <alignment horizontal="left" vertical="center" wrapText="1"/>
    </xf>
    <xf numFmtId="0" fontId="20" fillId="0" borderId="22" xfId="0" applyFont="1" applyBorder="1" applyAlignment="1">
      <alignment horizontal="left" vertical="center" wrapText="1"/>
    </xf>
    <xf numFmtId="0" fontId="20" fillId="0" borderId="23" xfId="0" applyFont="1" applyBorder="1" applyAlignment="1">
      <alignment horizontal="left" vertical="center" wrapText="1"/>
    </xf>
    <xf numFmtId="0" fontId="20" fillId="0" borderId="60"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61" xfId="0" applyFont="1" applyBorder="1" applyAlignment="1">
      <alignment horizontal="center" vertical="center" wrapText="1"/>
    </xf>
    <xf numFmtId="0" fontId="20" fillId="0" borderId="62"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63" xfId="0" applyFont="1" applyBorder="1" applyAlignment="1">
      <alignment horizontal="center" vertical="center" wrapText="1"/>
    </xf>
    <xf numFmtId="0" fontId="29" fillId="2" borderId="19" xfId="0" applyFont="1" applyFill="1" applyBorder="1" applyAlignment="1">
      <alignment horizontal="center"/>
    </xf>
    <xf numFmtId="0" fontId="28" fillId="2" borderId="19" xfId="0" applyFont="1" applyFill="1" applyBorder="1" applyAlignment="1">
      <alignment horizontal="center"/>
    </xf>
    <xf numFmtId="0" fontId="3" fillId="3" borderId="21" xfId="0" applyFont="1" applyFill="1" applyBorder="1" applyAlignment="1">
      <alignment horizontal="center" vertical="center"/>
    </xf>
    <xf numFmtId="0" fontId="3" fillId="3" borderId="22" xfId="0" applyFont="1" applyFill="1" applyBorder="1" applyAlignment="1">
      <alignment horizontal="center" vertical="center"/>
    </xf>
    <xf numFmtId="0" fontId="3" fillId="3" borderId="23" xfId="0" applyFont="1" applyFill="1" applyBorder="1" applyAlignment="1">
      <alignment horizontal="center" vertical="center"/>
    </xf>
  </cellXfs>
  <cellStyles count="20286">
    <cellStyle name="_x000d__x000a_JournalTemplate=C:\COMFO\CTALK\JOURSTD.TPL_x000d__x000a_LbStateAddress=3 3 0 251 1 89 2 311_x000d__x000a_LbStateJou" xfId="91" xr:uid="{00000000-0005-0000-0000-000000000000}"/>
    <cellStyle name="20% - Ênfase1 100" xfId="36" xr:uid="{00000000-0005-0000-0000-000001000000}"/>
    <cellStyle name="20% - Ênfase1 2" xfId="5594" xr:uid="{00000000-0005-0000-0000-000002000000}"/>
    <cellStyle name="20% - Ênfase2 2" xfId="3859" xr:uid="{00000000-0005-0000-0000-000003000000}"/>
    <cellStyle name="20% - Ênfase3 2" xfId="3971" xr:uid="{00000000-0005-0000-0000-000004000000}"/>
    <cellStyle name="20% - Ênfase4 2" xfId="5430" xr:uid="{00000000-0005-0000-0000-000005000000}"/>
    <cellStyle name="20% - Ênfase5 2" xfId="5544" xr:uid="{00000000-0005-0000-0000-000006000000}"/>
    <cellStyle name="20% - Ênfase6 2" xfId="3912" xr:uid="{00000000-0005-0000-0000-000007000000}"/>
    <cellStyle name="40% - Ênfase1 2" xfId="3950" xr:uid="{00000000-0005-0000-0000-000008000000}"/>
    <cellStyle name="40% - Ênfase2 2" xfId="5471" xr:uid="{00000000-0005-0000-0000-000009000000}"/>
    <cellStyle name="40% - Ênfase3 2" xfId="5507" xr:uid="{00000000-0005-0000-0000-00000A000000}"/>
    <cellStyle name="40% - Ênfase4 2" xfId="5589" xr:uid="{00000000-0005-0000-0000-00000B000000}"/>
    <cellStyle name="40% - Ênfase5 2" xfId="3860" xr:uid="{00000000-0005-0000-0000-00000C000000}"/>
    <cellStyle name="40% - Ênfase6 2" xfId="3800" xr:uid="{00000000-0005-0000-0000-00000D000000}"/>
    <cellStyle name="60% - Ênfase1 2" xfId="5538" xr:uid="{00000000-0005-0000-0000-00000E000000}"/>
    <cellStyle name="60% - Ênfase2 2" xfId="5593" xr:uid="{00000000-0005-0000-0000-00000F000000}"/>
    <cellStyle name="60% - Ênfase3 2" xfId="5483" xr:uid="{00000000-0005-0000-0000-000010000000}"/>
    <cellStyle name="60% - Ênfase4 2" xfId="5522" xr:uid="{00000000-0005-0000-0000-000011000000}"/>
    <cellStyle name="60% - Ênfase5 2" xfId="5518" xr:uid="{00000000-0005-0000-0000-000012000000}"/>
    <cellStyle name="60% - Ênfase6 2" xfId="5502" xr:uid="{00000000-0005-0000-0000-000013000000}"/>
    <cellStyle name="60% - Ênfase6 37" xfId="37" xr:uid="{00000000-0005-0000-0000-000014000000}"/>
    <cellStyle name="Bom 2" xfId="5448" xr:uid="{00000000-0005-0000-0000-000015000000}"/>
    <cellStyle name="Cálculo 2" xfId="3832" xr:uid="{00000000-0005-0000-0000-000016000000}"/>
    <cellStyle name="Célula de Verificação" xfId="3" builtinId="23"/>
    <cellStyle name="Célula de Verificação 2" xfId="5431" xr:uid="{00000000-0005-0000-0000-000018000000}"/>
    <cellStyle name="Célula Vinculada 2" xfId="5453" xr:uid="{00000000-0005-0000-0000-000019000000}"/>
    <cellStyle name="Comma_Arauco Piping list" xfId="92" xr:uid="{00000000-0005-0000-0000-00001A000000}"/>
    <cellStyle name="Comma0" xfId="93" xr:uid="{00000000-0005-0000-0000-00001B000000}"/>
    <cellStyle name="CORES" xfId="94" xr:uid="{00000000-0005-0000-0000-00001C000000}"/>
    <cellStyle name="Currency [0]_Arauco Piping list" xfId="95" xr:uid="{00000000-0005-0000-0000-00001D000000}"/>
    <cellStyle name="Currency_Arauco Piping list" xfId="96" xr:uid="{00000000-0005-0000-0000-00001E000000}"/>
    <cellStyle name="Currency0" xfId="97" xr:uid="{00000000-0005-0000-0000-00001F000000}"/>
    <cellStyle name="Data" xfId="98" xr:uid="{00000000-0005-0000-0000-000020000000}"/>
    <cellStyle name="Date" xfId="99" xr:uid="{00000000-0005-0000-0000-000021000000}"/>
    <cellStyle name="Ênfase1 2" xfId="5559" xr:uid="{00000000-0005-0000-0000-000022000000}"/>
    <cellStyle name="Ênfase2 2" xfId="5508" xr:uid="{00000000-0005-0000-0000-000023000000}"/>
    <cellStyle name="Ênfase3 2" xfId="3910" xr:uid="{00000000-0005-0000-0000-000024000000}"/>
    <cellStyle name="Ênfase4 2" xfId="3802" xr:uid="{00000000-0005-0000-0000-000025000000}"/>
    <cellStyle name="Ênfase5 2" xfId="3853" xr:uid="{00000000-0005-0000-0000-000026000000}"/>
    <cellStyle name="Ênfase6 2" xfId="5457" xr:uid="{00000000-0005-0000-0000-000027000000}"/>
    <cellStyle name="Entrada 2" xfId="5401" xr:uid="{00000000-0005-0000-0000-000028000000}"/>
    <cellStyle name="Excel Built-in Excel Built-in Excel Built-in Excel Built-in Excel Built-in Excel Built-in Excel Built-in Excel Built-in Separador de milhares 4" xfId="38" xr:uid="{00000000-0005-0000-0000-000029000000}"/>
    <cellStyle name="Excel Built-in Excel Built-in Excel Built-in Excel Built-in Excel Built-in Excel Built-in Excel Built-in Separador de milhares 4" xfId="39" xr:uid="{00000000-0005-0000-0000-00002A000000}"/>
    <cellStyle name="Excel Built-in Normal" xfId="22" xr:uid="{00000000-0005-0000-0000-00002B000000}"/>
    <cellStyle name="Excel Built-in Normal 1" xfId="40" xr:uid="{00000000-0005-0000-0000-00002C000000}"/>
    <cellStyle name="Excel Built-in Normal 2" xfId="60" xr:uid="{00000000-0005-0000-0000-00002D000000}"/>
    <cellStyle name="Excel Built-in Normal 3" xfId="23" xr:uid="{00000000-0005-0000-0000-00002E000000}"/>
    <cellStyle name="Excel_BuiltIn_Comma" xfId="41" xr:uid="{00000000-0005-0000-0000-00002F000000}"/>
    <cellStyle name="Fixed" xfId="100" xr:uid="{00000000-0005-0000-0000-000030000000}"/>
    <cellStyle name="Fixo" xfId="101" xr:uid="{00000000-0005-0000-0000-000031000000}"/>
    <cellStyle name="Followed Hyperlink" xfId="102" xr:uid="{00000000-0005-0000-0000-000032000000}"/>
    <cellStyle name="Grey" xfId="103" xr:uid="{00000000-0005-0000-0000-000033000000}"/>
    <cellStyle name="Heading" xfId="42" xr:uid="{00000000-0005-0000-0000-000034000000}"/>
    <cellStyle name="Heading 1" xfId="104" xr:uid="{00000000-0005-0000-0000-000035000000}"/>
    <cellStyle name="Heading 2" xfId="105" xr:uid="{00000000-0005-0000-0000-000036000000}"/>
    <cellStyle name="Heading1" xfId="43" xr:uid="{00000000-0005-0000-0000-000037000000}"/>
    <cellStyle name="Hiperlink" xfId="35" builtinId="8"/>
    <cellStyle name="Hiperlink 2" xfId="15" xr:uid="{00000000-0005-0000-0000-000039000000}"/>
    <cellStyle name="Hiperlink 2 2" xfId="61" xr:uid="{00000000-0005-0000-0000-00003A000000}"/>
    <cellStyle name="Incorreto 2" xfId="5416" xr:uid="{00000000-0005-0000-0000-00003B000000}"/>
    <cellStyle name="Indefinido" xfId="106" xr:uid="{00000000-0005-0000-0000-00003C000000}"/>
    <cellStyle name="Input [yellow]" xfId="107" xr:uid="{00000000-0005-0000-0000-00003D000000}"/>
    <cellStyle name="material" xfId="108" xr:uid="{00000000-0005-0000-0000-00003E000000}"/>
    <cellStyle name="material 2" xfId="515" xr:uid="{00000000-0005-0000-0000-00003F000000}"/>
    <cellStyle name="material 2 2" xfId="1074" xr:uid="{00000000-0005-0000-0000-000040000000}"/>
    <cellStyle name="material 3" xfId="456" xr:uid="{00000000-0005-0000-0000-000041000000}"/>
    <cellStyle name="material 4" xfId="340" xr:uid="{00000000-0005-0000-0000-000042000000}"/>
    <cellStyle name="MINIPG" xfId="109" xr:uid="{00000000-0005-0000-0000-000043000000}"/>
    <cellStyle name="Moeda" xfId="2" builtinId="4"/>
    <cellStyle name="Moeda 2" xfId="8" xr:uid="{00000000-0005-0000-0000-000045000000}"/>
    <cellStyle name="Moeda 2 2" xfId="62" xr:uid="{00000000-0005-0000-0000-000046000000}"/>
    <cellStyle name="Moeda 2 2 2" xfId="14822" xr:uid="{00000000-0005-0000-0000-000047000000}"/>
    <cellStyle name="Moeda 2 3" xfId="14809" xr:uid="{00000000-0005-0000-0000-000048000000}"/>
    <cellStyle name="Moeda 3" xfId="16" xr:uid="{00000000-0005-0000-0000-000049000000}"/>
    <cellStyle name="Moeda 3 2" xfId="14812" xr:uid="{00000000-0005-0000-0000-00004A000000}"/>
    <cellStyle name="Moeda 4" xfId="31" xr:uid="{00000000-0005-0000-0000-00004B000000}"/>
    <cellStyle name="Moeda 4 2" xfId="14816" xr:uid="{00000000-0005-0000-0000-00004C000000}"/>
    <cellStyle name="Neutra 2" xfId="5442" xr:uid="{00000000-0005-0000-0000-00004D000000}"/>
    <cellStyle name="Normal" xfId="0" builtinId="0"/>
    <cellStyle name="Normal - Style1" xfId="110" xr:uid="{00000000-0005-0000-0000-00004F000000}"/>
    <cellStyle name="Normal 10" xfId="9" xr:uid="{00000000-0005-0000-0000-000050000000}"/>
    <cellStyle name="Normal 10 2" xfId="285" xr:uid="{00000000-0005-0000-0000-000051000000}"/>
    <cellStyle name="Normal 10 2 2" xfId="1025" xr:uid="{00000000-0005-0000-0000-000052000000}"/>
    <cellStyle name="Normal 10 3" xfId="968" xr:uid="{00000000-0005-0000-0000-000053000000}"/>
    <cellStyle name="Normal 100" xfId="967" xr:uid="{00000000-0005-0000-0000-000054000000}"/>
    <cellStyle name="Normal 101" xfId="1287" xr:uid="{00000000-0005-0000-0000-000055000000}"/>
    <cellStyle name="Normal 102" xfId="1290" xr:uid="{00000000-0005-0000-0000-000056000000}"/>
    <cellStyle name="Normal 103" xfId="2024" xr:uid="{00000000-0005-0000-0000-000057000000}"/>
    <cellStyle name="Normal 104" xfId="2029" xr:uid="{00000000-0005-0000-0000-000058000000}"/>
    <cellStyle name="Normal 105" xfId="2033" xr:uid="{00000000-0005-0000-0000-000059000000}"/>
    <cellStyle name="Normal 106" xfId="2039" xr:uid="{00000000-0005-0000-0000-00005A000000}"/>
    <cellStyle name="Normal 107" xfId="2046" xr:uid="{00000000-0005-0000-0000-00005B000000}"/>
    <cellStyle name="Normal 108" xfId="2030" xr:uid="{00000000-0005-0000-0000-00005C000000}"/>
    <cellStyle name="Normal 109" xfId="2049" xr:uid="{00000000-0005-0000-0000-00005D000000}"/>
    <cellStyle name="Normal 11" xfId="80" xr:uid="{00000000-0005-0000-0000-00005E000000}"/>
    <cellStyle name="Normal 11 2" xfId="286" xr:uid="{00000000-0005-0000-0000-00005F000000}"/>
    <cellStyle name="Normal 11 2 2" xfId="1026" xr:uid="{00000000-0005-0000-0000-000060000000}"/>
    <cellStyle name="Normal 11 3" xfId="969" xr:uid="{00000000-0005-0000-0000-000061000000}"/>
    <cellStyle name="Normal 110" xfId="2044" xr:uid="{00000000-0005-0000-0000-000062000000}"/>
    <cellStyle name="Normal 111" xfId="2025" xr:uid="{00000000-0005-0000-0000-000063000000}"/>
    <cellStyle name="Normal 112" xfId="2051" xr:uid="{00000000-0005-0000-0000-000064000000}"/>
    <cellStyle name="Normal 113" xfId="2047" xr:uid="{00000000-0005-0000-0000-000065000000}"/>
    <cellStyle name="Normal 114" xfId="2041" xr:uid="{00000000-0005-0000-0000-000066000000}"/>
    <cellStyle name="Normal 115" xfId="2032" xr:uid="{00000000-0005-0000-0000-000067000000}"/>
    <cellStyle name="Normal 116" xfId="2028" xr:uid="{00000000-0005-0000-0000-000068000000}"/>
    <cellStyle name="Normal 117" xfId="2034" xr:uid="{00000000-0005-0000-0000-000069000000}"/>
    <cellStyle name="Normal 118" xfId="2027" xr:uid="{00000000-0005-0000-0000-00006A000000}"/>
    <cellStyle name="Normal 119" xfId="2038" xr:uid="{00000000-0005-0000-0000-00006B000000}"/>
    <cellStyle name="Normal 12" xfId="77" xr:uid="{00000000-0005-0000-0000-00006C000000}"/>
    <cellStyle name="Normal 12 2" xfId="516" xr:uid="{00000000-0005-0000-0000-00006D000000}"/>
    <cellStyle name="Normal 12 2 2" xfId="1075" xr:uid="{00000000-0005-0000-0000-00006E000000}"/>
    <cellStyle name="Normal 12 3" xfId="457" xr:uid="{00000000-0005-0000-0000-00006F000000}"/>
    <cellStyle name="Normal 12 4" xfId="341" xr:uid="{00000000-0005-0000-0000-000070000000}"/>
    <cellStyle name="Normal 120" xfId="2026" xr:uid="{00000000-0005-0000-0000-000071000000}"/>
    <cellStyle name="Normal 121" xfId="2035" xr:uid="{00000000-0005-0000-0000-000072000000}"/>
    <cellStyle name="Normal 122" xfId="2050" xr:uid="{00000000-0005-0000-0000-000073000000}"/>
    <cellStyle name="Normal 123" xfId="2031" xr:uid="{00000000-0005-0000-0000-000074000000}"/>
    <cellStyle name="Normal 124" xfId="2052" xr:uid="{00000000-0005-0000-0000-000075000000}"/>
    <cellStyle name="Normal 125" xfId="2042" xr:uid="{00000000-0005-0000-0000-000076000000}"/>
    <cellStyle name="Normal 126" xfId="2043" xr:uid="{00000000-0005-0000-0000-000077000000}"/>
    <cellStyle name="Normal 127" xfId="2036" xr:uid="{00000000-0005-0000-0000-000078000000}"/>
    <cellStyle name="Normal 128" xfId="2048" xr:uid="{00000000-0005-0000-0000-000079000000}"/>
    <cellStyle name="Normal 129" xfId="2037" xr:uid="{00000000-0005-0000-0000-00007A000000}"/>
    <cellStyle name="Normal 13" xfId="78" xr:uid="{00000000-0005-0000-0000-00007B000000}"/>
    <cellStyle name="Normal 13 10" xfId="1292" xr:uid="{00000000-0005-0000-0000-00007C000000}"/>
    <cellStyle name="Normal 13 10 2" xfId="4643" xr:uid="{00000000-0005-0000-0000-00007D000000}"/>
    <cellStyle name="Normal 13 10 2 2" xfId="9627" xr:uid="{00000000-0005-0000-0000-00007E000000}"/>
    <cellStyle name="Normal 13 10 3" xfId="6372" xr:uid="{00000000-0005-0000-0000-00007F000000}"/>
    <cellStyle name="Normal 13 10 3 2" xfId="11314" xr:uid="{00000000-0005-0000-0000-000080000000}"/>
    <cellStyle name="Normal 13 10 4" xfId="7880" xr:uid="{00000000-0005-0000-0000-000081000000}"/>
    <cellStyle name="Normal 13 10 5" xfId="2919" xr:uid="{00000000-0005-0000-0000-000082000000}"/>
    <cellStyle name="Normal 13 11" xfId="235" xr:uid="{00000000-0005-0000-0000-000083000000}"/>
    <cellStyle name="Normal 13 11 2" xfId="3861" xr:uid="{00000000-0005-0000-0000-000084000000}"/>
    <cellStyle name="Normal 13 11 2 2" xfId="8948" xr:uid="{00000000-0005-0000-0000-000085000000}"/>
    <cellStyle name="Normal 13 11 3" xfId="5639" xr:uid="{00000000-0005-0000-0000-000086000000}"/>
    <cellStyle name="Normal 13 11 3 2" xfId="10581" xr:uid="{00000000-0005-0000-0000-000087000000}"/>
    <cellStyle name="Normal 13 11 4" xfId="7147" xr:uid="{00000000-0005-0000-0000-000088000000}"/>
    <cellStyle name="Normal 13 11 5" xfId="2185" xr:uid="{00000000-0005-0000-0000-000089000000}"/>
    <cellStyle name="Normal 13 12" xfId="2119" xr:uid="{00000000-0005-0000-0000-00008A000000}"/>
    <cellStyle name="Normal 13 12 2" xfId="5475" xr:uid="{00000000-0005-0000-0000-00008B000000}"/>
    <cellStyle name="Normal 13 12 2 2" xfId="10440" xr:uid="{00000000-0005-0000-0000-00008C000000}"/>
    <cellStyle name="Normal 13 12 3" xfId="8619" xr:uid="{00000000-0005-0000-0000-00008D000000}"/>
    <cellStyle name="Normal 13 13" xfId="3658" xr:uid="{00000000-0005-0000-0000-00008E000000}"/>
    <cellStyle name="Normal 13 13 2" xfId="8756" xr:uid="{00000000-0005-0000-0000-00008F000000}"/>
    <cellStyle name="Normal 13 14" xfId="3806" xr:uid="{00000000-0005-0000-0000-000090000000}"/>
    <cellStyle name="Normal 13 14 2" xfId="8899" xr:uid="{00000000-0005-0000-0000-000091000000}"/>
    <cellStyle name="Normal 13 15" xfId="5600" xr:uid="{00000000-0005-0000-0000-000092000000}"/>
    <cellStyle name="Normal 13 15 2" xfId="10542" xr:uid="{00000000-0005-0000-0000-000093000000}"/>
    <cellStyle name="Normal 13 16" xfId="7108" xr:uid="{00000000-0005-0000-0000-000094000000}"/>
    <cellStyle name="Normal 13 17" xfId="2078" xr:uid="{00000000-0005-0000-0000-000095000000}"/>
    <cellStyle name="Normal 13 2" xfId="132" xr:uid="{00000000-0005-0000-0000-000096000000}"/>
    <cellStyle name="Normal 13 2 10" xfId="2134" xr:uid="{00000000-0005-0000-0000-000097000000}"/>
    <cellStyle name="Normal 13 2 10 2" xfId="4258" xr:uid="{00000000-0005-0000-0000-000098000000}"/>
    <cellStyle name="Normal 13 2 10 2 2" xfId="9244" xr:uid="{00000000-0005-0000-0000-000099000000}"/>
    <cellStyle name="Normal 13 2 10 3" xfId="8620" xr:uid="{00000000-0005-0000-0000-00009A000000}"/>
    <cellStyle name="Normal 13 2 11" xfId="3659" xr:uid="{00000000-0005-0000-0000-00009B000000}"/>
    <cellStyle name="Normal 13 2 11 2" xfId="8757" xr:uid="{00000000-0005-0000-0000-00009C000000}"/>
    <cellStyle name="Normal 13 2 12" xfId="3826" xr:uid="{00000000-0005-0000-0000-00009D000000}"/>
    <cellStyle name="Normal 13 2 12 2" xfId="8918" xr:uid="{00000000-0005-0000-0000-00009E000000}"/>
    <cellStyle name="Normal 13 2 13" xfId="5615" xr:uid="{00000000-0005-0000-0000-00009F000000}"/>
    <cellStyle name="Normal 13 2 13 2" xfId="10557" xr:uid="{00000000-0005-0000-0000-0000A0000000}"/>
    <cellStyle name="Normal 13 2 14" xfId="7123" xr:uid="{00000000-0005-0000-0000-0000A1000000}"/>
    <cellStyle name="Normal 13 2 15" xfId="2087" xr:uid="{00000000-0005-0000-0000-0000A2000000}"/>
    <cellStyle name="Normal 13 2 2" xfId="518" xr:uid="{00000000-0005-0000-0000-0000A3000000}"/>
    <cellStyle name="Normal 13 2 2 10" xfId="2326" xr:uid="{00000000-0005-0000-0000-0000A4000000}"/>
    <cellStyle name="Normal 13 2 2 2" xfId="723" xr:uid="{00000000-0005-0000-0000-0000A5000000}"/>
    <cellStyle name="Normal 13 2 2 2 2" xfId="1189" xr:uid="{00000000-0005-0000-0000-0000A6000000}"/>
    <cellStyle name="Normal 13 2 2 2 2 2" xfId="1337" xr:uid="{00000000-0005-0000-0000-0000A7000000}"/>
    <cellStyle name="Normal 13 2 2 2 2 2 2" xfId="4688" xr:uid="{00000000-0005-0000-0000-0000A8000000}"/>
    <cellStyle name="Normal 13 2 2 2 2 2 2 2" xfId="9672" xr:uid="{00000000-0005-0000-0000-0000A9000000}"/>
    <cellStyle name="Normal 13 2 2 2 2 2 3" xfId="6417" xr:uid="{00000000-0005-0000-0000-0000AA000000}"/>
    <cellStyle name="Normal 13 2 2 2 2 2 3 2" xfId="11359" xr:uid="{00000000-0005-0000-0000-0000AB000000}"/>
    <cellStyle name="Normal 13 2 2 2 2 2 4" xfId="7925" xr:uid="{00000000-0005-0000-0000-0000AC000000}"/>
    <cellStyle name="Normal 13 2 2 2 2 2 5" xfId="2964" xr:uid="{00000000-0005-0000-0000-0000AD000000}"/>
    <cellStyle name="Normal 13 2 2 2 2 3" xfId="4550" xr:uid="{00000000-0005-0000-0000-0000AE000000}"/>
    <cellStyle name="Normal 13 2 2 2 2 3 2" xfId="9534" xr:uid="{00000000-0005-0000-0000-0000AF000000}"/>
    <cellStyle name="Normal 13 2 2 2 2 4" xfId="6281" xr:uid="{00000000-0005-0000-0000-0000B0000000}"/>
    <cellStyle name="Normal 13 2 2 2 2 4 2" xfId="11223" xr:uid="{00000000-0005-0000-0000-0000B1000000}"/>
    <cellStyle name="Normal 13 2 2 2 2 5" xfId="7789" xr:uid="{00000000-0005-0000-0000-0000B2000000}"/>
    <cellStyle name="Normal 13 2 2 2 2 6" xfId="2828" xr:uid="{00000000-0005-0000-0000-0000B3000000}"/>
    <cellStyle name="Normal 13 2 2 2 3" xfId="1336" xr:uid="{00000000-0005-0000-0000-0000B4000000}"/>
    <cellStyle name="Normal 13 2 2 2 3 2" xfId="4687" xr:uid="{00000000-0005-0000-0000-0000B5000000}"/>
    <cellStyle name="Normal 13 2 2 2 3 2 2" xfId="9671" xr:uid="{00000000-0005-0000-0000-0000B6000000}"/>
    <cellStyle name="Normal 13 2 2 2 3 3" xfId="6416" xr:uid="{00000000-0005-0000-0000-0000B7000000}"/>
    <cellStyle name="Normal 13 2 2 2 3 3 2" xfId="11358" xr:uid="{00000000-0005-0000-0000-0000B8000000}"/>
    <cellStyle name="Normal 13 2 2 2 3 4" xfId="7924" xr:uid="{00000000-0005-0000-0000-0000B9000000}"/>
    <cellStyle name="Normal 13 2 2 2 3 5" xfId="2963" xr:uid="{00000000-0005-0000-0000-0000BA000000}"/>
    <cellStyle name="Normal 13 2 2 2 4" xfId="4167" xr:uid="{00000000-0005-0000-0000-0000BB000000}"/>
    <cellStyle name="Normal 13 2 2 2 4 2" xfId="9153" xr:uid="{00000000-0005-0000-0000-0000BC000000}"/>
    <cellStyle name="Normal 13 2 2 2 5" xfId="5914" xr:uid="{00000000-0005-0000-0000-0000BD000000}"/>
    <cellStyle name="Normal 13 2 2 2 5 2" xfId="10856" xr:uid="{00000000-0005-0000-0000-0000BE000000}"/>
    <cellStyle name="Normal 13 2 2 2 6" xfId="7422" xr:uid="{00000000-0005-0000-0000-0000BF000000}"/>
    <cellStyle name="Normal 13 2 2 2 7" xfId="2461" xr:uid="{00000000-0005-0000-0000-0000C0000000}"/>
    <cellStyle name="Normal 13 2 2 3" xfId="874" xr:uid="{00000000-0005-0000-0000-0000C1000000}"/>
    <cellStyle name="Normal 13 2 2 3 2" xfId="1338" xr:uid="{00000000-0005-0000-0000-0000C2000000}"/>
    <cellStyle name="Normal 13 2 2 3 2 2" xfId="4689" xr:uid="{00000000-0005-0000-0000-0000C3000000}"/>
    <cellStyle name="Normal 13 2 2 3 2 2 2" xfId="9673" xr:uid="{00000000-0005-0000-0000-0000C4000000}"/>
    <cellStyle name="Normal 13 2 2 3 2 3" xfId="6418" xr:uid="{00000000-0005-0000-0000-0000C5000000}"/>
    <cellStyle name="Normal 13 2 2 3 2 3 2" xfId="11360" xr:uid="{00000000-0005-0000-0000-0000C6000000}"/>
    <cellStyle name="Normal 13 2 2 3 2 4" xfId="7926" xr:uid="{00000000-0005-0000-0000-0000C7000000}"/>
    <cellStyle name="Normal 13 2 2 3 2 5" xfId="2965" xr:uid="{00000000-0005-0000-0000-0000C8000000}"/>
    <cellStyle name="Normal 13 2 2 3 3" xfId="4308" xr:uid="{00000000-0005-0000-0000-0000C9000000}"/>
    <cellStyle name="Normal 13 2 2 3 3 2" xfId="9294" xr:uid="{00000000-0005-0000-0000-0000CA000000}"/>
    <cellStyle name="Normal 13 2 2 3 4" xfId="6052" xr:uid="{00000000-0005-0000-0000-0000CB000000}"/>
    <cellStyle name="Normal 13 2 2 3 4 2" xfId="10994" xr:uid="{00000000-0005-0000-0000-0000CC000000}"/>
    <cellStyle name="Normal 13 2 2 3 5" xfId="7560" xr:uid="{00000000-0005-0000-0000-0000CD000000}"/>
    <cellStyle name="Normal 13 2 2 3 6" xfId="2599" xr:uid="{00000000-0005-0000-0000-0000CE000000}"/>
    <cellStyle name="Normal 13 2 2 4" xfId="1335" xr:uid="{00000000-0005-0000-0000-0000CF000000}"/>
    <cellStyle name="Normal 13 2 2 4 2" xfId="4686" xr:uid="{00000000-0005-0000-0000-0000D0000000}"/>
    <cellStyle name="Normal 13 2 2 4 2 2" xfId="9670" xr:uid="{00000000-0005-0000-0000-0000D1000000}"/>
    <cellStyle name="Normal 13 2 2 4 3" xfId="6415" xr:uid="{00000000-0005-0000-0000-0000D2000000}"/>
    <cellStyle name="Normal 13 2 2 4 3 2" xfId="11357" xr:uid="{00000000-0005-0000-0000-0000D3000000}"/>
    <cellStyle name="Normal 13 2 2 4 4" xfId="7923" xr:uid="{00000000-0005-0000-0000-0000D4000000}"/>
    <cellStyle name="Normal 13 2 2 4 5" xfId="2962" xr:uid="{00000000-0005-0000-0000-0000D5000000}"/>
    <cellStyle name="Normal 13 2 2 5" xfId="3707" xr:uid="{00000000-0005-0000-0000-0000D6000000}"/>
    <cellStyle name="Normal 13 2 2 5 2" xfId="5386" xr:uid="{00000000-0005-0000-0000-0000D7000000}"/>
    <cellStyle name="Normal 13 2 2 5 2 2" xfId="10367" xr:uid="{00000000-0005-0000-0000-0000D8000000}"/>
    <cellStyle name="Normal 13 2 2 5 3" xfId="8666" xr:uid="{00000000-0005-0000-0000-0000D9000000}"/>
    <cellStyle name="Normal 13 2 2 6" xfId="4024" xr:uid="{00000000-0005-0000-0000-0000DA000000}"/>
    <cellStyle name="Normal 13 2 2 6 2" xfId="8803" xr:uid="{00000000-0005-0000-0000-0000DB000000}"/>
    <cellStyle name="Normal 13 2 2 7" xfId="5376" xr:uid="{00000000-0005-0000-0000-0000DC000000}"/>
    <cellStyle name="Normal 13 2 2 7 2" xfId="10360" xr:uid="{00000000-0005-0000-0000-0000DD000000}"/>
    <cellStyle name="Normal 13 2 2 8" xfId="5779" xr:uid="{00000000-0005-0000-0000-0000DE000000}"/>
    <cellStyle name="Normal 13 2 2 8 2" xfId="10721" xr:uid="{00000000-0005-0000-0000-0000DF000000}"/>
    <cellStyle name="Normal 13 2 2 9" xfId="7287" xr:uid="{00000000-0005-0000-0000-0000E0000000}"/>
    <cellStyle name="Normal 13 2 3" xfId="625" xr:uid="{00000000-0005-0000-0000-0000E1000000}"/>
    <cellStyle name="Normal 13 2 3 10" xfId="2369" xr:uid="{00000000-0005-0000-0000-0000E2000000}"/>
    <cellStyle name="Normal 13 2 3 2" xfId="767" xr:uid="{00000000-0005-0000-0000-0000E3000000}"/>
    <cellStyle name="Normal 13 2 3 2 2" xfId="1232" xr:uid="{00000000-0005-0000-0000-0000E4000000}"/>
    <cellStyle name="Normal 13 2 3 2 2 2" xfId="1341" xr:uid="{00000000-0005-0000-0000-0000E5000000}"/>
    <cellStyle name="Normal 13 2 3 2 2 2 2" xfId="4692" xr:uid="{00000000-0005-0000-0000-0000E6000000}"/>
    <cellStyle name="Normal 13 2 3 2 2 2 2 2" xfId="9676" xr:uid="{00000000-0005-0000-0000-0000E7000000}"/>
    <cellStyle name="Normal 13 2 3 2 2 2 3" xfId="6421" xr:uid="{00000000-0005-0000-0000-0000E8000000}"/>
    <cellStyle name="Normal 13 2 3 2 2 2 3 2" xfId="11363" xr:uid="{00000000-0005-0000-0000-0000E9000000}"/>
    <cellStyle name="Normal 13 2 3 2 2 2 4" xfId="7929" xr:uid="{00000000-0005-0000-0000-0000EA000000}"/>
    <cellStyle name="Normal 13 2 3 2 2 2 5" xfId="2968" xr:uid="{00000000-0005-0000-0000-0000EB000000}"/>
    <cellStyle name="Normal 13 2 3 2 2 3" xfId="4593" xr:uid="{00000000-0005-0000-0000-0000EC000000}"/>
    <cellStyle name="Normal 13 2 3 2 2 3 2" xfId="9577" xr:uid="{00000000-0005-0000-0000-0000ED000000}"/>
    <cellStyle name="Normal 13 2 3 2 2 4" xfId="6324" xr:uid="{00000000-0005-0000-0000-0000EE000000}"/>
    <cellStyle name="Normal 13 2 3 2 2 4 2" xfId="11266" xr:uid="{00000000-0005-0000-0000-0000EF000000}"/>
    <cellStyle name="Normal 13 2 3 2 2 5" xfId="7832" xr:uid="{00000000-0005-0000-0000-0000F0000000}"/>
    <cellStyle name="Normal 13 2 3 2 2 6" xfId="2871" xr:uid="{00000000-0005-0000-0000-0000F1000000}"/>
    <cellStyle name="Normal 13 2 3 2 3" xfId="1340" xr:uid="{00000000-0005-0000-0000-0000F2000000}"/>
    <cellStyle name="Normal 13 2 3 2 3 2" xfId="4691" xr:uid="{00000000-0005-0000-0000-0000F3000000}"/>
    <cellStyle name="Normal 13 2 3 2 3 2 2" xfId="9675" xr:uid="{00000000-0005-0000-0000-0000F4000000}"/>
    <cellStyle name="Normal 13 2 3 2 3 3" xfId="6420" xr:uid="{00000000-0005-0000-0000-0000F5000000}"/>
    <cellStyle name="Normal 13 2 3 2 3 3 2" xfId="11362" xr:uid="{00000000-0005-0000-0000-0000F6000000}"/>
    <cellStyle name="Normal 13 2 3 2 3 4" xfId="7928" xr:uid="{00000000-0005-0000-0000-0000F7000000}"/>
    <cellStyle name="Normal 13 2 3 2 3 5" xfId="2967" xr:uid="{00000000-0005-0000-0000-0000F8000000}"/>
    <cellStyle name="Normal 13 2 3 2 4" xfId="4210" xr:uid="{00000000-0005-0000-0000-0000F9000000}"/>
    <cellStyle name="Normal 13 2 3 2 4 2" xfId="9196" xr:uid="{00000000-0005-0000-0000-0000FA000000}"/>
    <cellStyle name="Normal 13 2 3 2 5" xfId="5957" xr:uid="{00000000-0005-0000-0000-0000FB000000}"/>
    <cellStyle name="Normal 13 2 3 2 5 2" xfId="10899" xr:uid="{00000000-0005-0000-0000-0000FC000000}"/>
    <cellStyle name="Normal 13 2 3 2 6" xfId="7465" xr:uid="{00000000-0005-0000-0000-0000FD000000}"/>
    <cellStyle name="Normal 13 2 3 2 7" xfId="2504" xr:uid="{00000000-0005-0000-0000-0000FE000000}"/>
    <cellStyle name="Normal 13 2 3 3" xfId="920" xr:uid="{00000000-0005-0000-0000-0000FF000000}"/>
    <cellStyle name="Normal 13 2 3 3 2" xfId="1342" xr:uid="{00000000-0005-0000-0000-000000010000}"/>
    <cellStyle name="Normal 13 2 3 3 2 2" xfId="4693" xr:uid="{00000000-0005-0000-0000-000001010000}"/>
    <cellStyle name="Normal 13 2 3 3 2 2 2" xfId="9677" xr:uid="{00000000-0005-0000-0000-000002010000}"/>
    <cellStyle name="Normal 13 2 3 3 2 3" xfId="6422" xr:uid="{00000000-0005-0000-0000-000003010000}"/>
    <cellStyle name="Normal 13 2 3 3 2 3 2" xfId="11364" xr:uid="{00000000-0005-0000-0000-000004010000}"/>
    <cellStyle name="Normal 13 2 3 3 2 4" xfId="7930" xr:uid="{00000000-0005-0000-0000-000005010000}"/>
    <cellStyle name="Normal 13 2 3 3 2 5" xfId="2969" xr:uid="{00000000-0005-0000-0000-000006010000}"/>
    <cellStyle name="Normal 13 2 3 3 3" xfId="4352" xr:uid="{00000000-0005-0000-0000-000007010000}"/>
    <cellStyle name="Normal 13 2 3 3 3 2" xfId="9337" xr:uid="{00000000-0005-0000-0000-000008010000}"/>
    <cellStyle name="Normal 13 2 3 3 4" xfId="6095" xr:uid="{00000000-0005-0000-0000-000009010000}"/>
    <cellStyle name="Normal 13 2 3 3 4 2" xfId="11037" xr:uid="{00000000-0005-0000-0000-00000A010000}"/>
    <cellStyle name="Normal 13 2 3 3 5" xfId="7603" xr:uid="{00000000-0005-0000-0000-00000B010000}"/>
    <cellStyle name="Normal 13 2 3 3 6" xfId="2642" xr:uid="{00000000-0005-0000-0000-00000C010000}"/>
    <cellStyle name="Normal 13 2 3 4" xfId="1339" xr:uid="{00000000-0005-0000-0000-00000D010000}"/>
    <cellStyle name="Normal 13 2 3 4 2" xfId="4690" xr:uid="{00000000-0005-0000-0000-00000E010000}"/>
    <cellStyle name="Normal 13 2 3 4 2 2" xfId="9674" xr:uid="{00000000-0005-0000-0000-00000F010000}"/>
    <cellStyle name="Normal 13 2 3 4 3" xfId="6419" xr:uid="{00000000-0005-0000-0000-000010010000}"/>
    <cellStyle name="Normal 13 2 3 4 3 2" xfId="11361" xr:uid="{00000000-0005-0000-0000-000011010000}"/>
    <cellStyle name="Normal 13 2 3 4 4" xfId="7927" xr:uid="{00000000-0005-0000-0000-000012010000}"/>
    <cellStyle name="Normal 13 2 3 4 5" xfId="2966" xr:uid="{00000000-0005-0000-0000-000013010000}"/>
    <cellStyle name="Normal 13 2 3 5" xfId="3750" xr:uid="{00000000-0005-0000-0000-000014010000}"/>
    <cellStyle name="Normal 13 2 3 5 2" xfId="5429" xr:uid="{00000000-0005-0000-0000-000015010000}"/>
    <cellStyle name="Normal 13 2 3 5 2 2" xfId="10405" xr:uid="{00000000-0005-0000-0000-000016010000}"/>
    <cellStyle name="Normal 13 2 3 5 3" xfId="8710" xr:uid="{00000000-0005-0000-0000-000017010000}"/>
    <cellStyle name="Normal 13 2 3 6" xfId="4074" xr:uid="{00000000-0005-0000-0000-000018010000}"/>
    <cellStyle name="Normal 13 2 3 6 2" xfId="8846" xr:uid="{00000000-0005-0000-0000-000019010000}"/>
    <cellStyle name="Normal 13 2 3 7" xfId="5428" xr:uid="{00000000-0005-0000-0000-00001A010000}"/>
    <cellStyle name="Normal 13 2 3 7 2" xfId="10404" xr:uid="{00000000-0005-0000-0000-00001B010000}"/>
    <cellStyle name="Normal 13 2 3 8" xfId="5822" xr:uid="{00000000-0005-0000-0000-00001C010000}"/>
    <cellStyle name="Normal 13 2 3 8 2" xfId="10764" xr:uid="{00000000-0005-0000-0000-00001D010000}"/>
    <cellStyle name="Normal 13 2 3 9" xfId="7330" xr:uid="{00000000-0005-0000-0000-00001E010000}"/>
    <cellStyle name="Normal 13 2 4" xfId="459" xr:uid="{00000000-0005-0000-0000-00001F010000}"/>
    <cellStyle name="Normal 13 2 4 2" xfId="1030" xr:uid="{00000000-0005-0000-0000-000020010000}"/>
    <cellStyle name="Normal 13 2 4 2 2" xfId="1344" xr:uid="{00000000-0005-0000-0000-000021010000}"/>
    <cellStyle name="Normal 13 2 4 2 2 2" xfId="4695" xr:uid="{00000000-0005-0000-0000-000022010000}"/>
    <cellStyle name="Normal 13 2 4 2 2 2 2" xfId="9679" xr:uid="{00000000-0005-0000-0000-000023010000}"/>
    <cellStyle name="Normal 13 2 4 2 2 3" xfId="6424" xr:uid="{00000000-0005-0000-0000-000024010000}"/>
    <cellStyle name="Normal 13 2 4 2 2 3 2" xfId="11366" xr:uid="{00000000-0005-0000-0000-000025010000}"/>
    <cellStyle name="Normal 13 2 4 2 2 4" xfId="7932" xr:uid="{00000000-0005-0000-0000-000026010000}"/>
    <cellStyle name="Normal 13 2 4 2 2 5" xfId="2971" xr:uid="{00000000-0005-0000-0000-000027010000}"/>
    <cellStyle name="Normal 13 2 4 2 3" xfId="4445" xr:uid="{00000000-0005-0000-0000-000028010000}"/>
    <cellStyle name="Normal 13 2 4 2 3 2" xfId="9430" xr:uid="{00000000-0005-0000-0000-000029010000}"/>
    <cellStyle name="Normal 13 2 4 2 4" xfId="6185" xr:uid="{00000000-0005-0000-0000-00002A010000}"/>
    <cellStyle name="Normal 13 2 4 2 4 2" xfId="11127" xr:uid="{00000000-0005-0000-0000-00002B010000}"/>
    <cellStyle name="Normal 13 2 4 2 5" xfId="7693" xr:uid="{00000000-0005-0000-0000-00002C010000}"/>
    <cellStyle name="Normal 13 2 4 2 6" xfId="2732" xr:uid="{00000000-0005-0000-0000-00002D010000}"/>
    <cellStyle name="Normal 13 2 4 3" xfId="1343" xr:uid="{00000000-0005-0000-0000-00002E010000}"/>
    <cellStyle name="Normal 13 2 4 3 2" xfId="4694" xr:uid="{00000000-0005-0000-0000-00002F010000}"/>
    <cellStyle name="Normal 13 2 4 3 2 2" xfId="9678" xr:uid="{00000000-0005-0000-0000-000030010000}"/>
    <cellStyle name="Normal 13 2 4 3 3" xfId="6423" xr:uid="{00000000-0005-0000-0000-000031010000}"/>
    <cellStyle name="Normal 13 2 4 3 3 2" xfId="11365" xr:uid="{00000000-0005-0000-0000-000032010000}"/>
    <cellStyle name="Normal 13 2 4 3 4" xfId="7931" xr:uid="{00000000-0005-0000-0000-000033010000}"/>
    <cellStyle name="Normal 13 2 4 3 5" xfId="2970" xr:uid="{00000000-0005-0000-0000-000034010000}"/>
    <cellStyle name="Normal 13 2 4 4" xfId="3976" xr:uid="{00000000-0005-0000-0000-000035010000}"/>
    <cellStyle name="Normal 13 2 4 4 2" xfId="9048" xr:uid="{00000000-0005-0000-0000-000036010000}"/>
    <cellStyle name="Normal 13 2 4 5" xfId="5733" xr:uid="{00000000-0005-0000-0000-000037010000}"/>
    <cellStyle name="Normal 13 2 4 5 2" xfId="10675" xr:uid="{00000000-0005-0000-0000-000038010000}"/>
    <cellStyle name="Normal 13 2 4 6" xfId="7241" xr:uid="{00000000-0005-0000-0000-000039010000}"/>
    <cellStyle name="Normal 13 2 4 7" xfId="2280" xr:uid="{00000000-0005-0000-0000-00003A010000}"/>
    <cellStyle name="Normal 13 2 5" xfId="677" xr:uid="{00000000-0005-0000-0000-00003B010000}"/>
    <cellStyle name="Normal 13 2 5 2" xfId="1143" xr:uid="{00000000-0005-0000-0000-00003C010000}"/>
    <cellStyle name="Normal 13 2 5 2 2" xfId="1346" xr:uid="{00000000-0005-0000-0000-00003D010000}"/>
    <cellStyle name="Normal 13 2 5 2 2 2" xfId="4697" xr:uid="{00000000-0005-0000-0000-00003E010000}"/>
    <cellStyle name="Normal 13 2 5 2 2 2 2" xfId="9681" xr:uid="{00000000-0005-0000-0000-00003F010000}"/>
    <cellStyle name="Normal 13 2 5 2 2 3" xfId="6426" xr:uid="{00000000-0005-0000-0000-000040010000}"/>
    <cellStyle name="Normal 13 2 5 2 2 3 2" xfId="11368" xr:uid="{00000000-0005-0000-0000-000041010000}"/>
    <cellStyle name="Normal 13 2 5 2 2 4" xfId="7934" xr:uid="{00000000-0005-0000-0000-000042010000}"/>
    <cellStyle name="Normal 13 2 5 2 2 5" xfId="2973" xr:uid="{00000000-0005-0000-0000-000043010000}"/>
    <cellStyle name="Normal 13 2 5 2 3" xfId="4504" xr:uid="{00000000-0005-0000-0000-000044010000}"/>
    <cellStyle name="Normal 13 2 5 2 3 2" xfId="9488" xr:uid="{00000000-0005-0000-0000-000045010000}"/>
    <cellStyle name="Normal 13 2 5 2 4" xfId="6235" xr:uid="{00000000-0005-0000-0000-000046010000}"/>
    <cellStyle name="Normal 13 2 5 2 4 2" xfId="11177" xr:uid="{00000000-0005-0000-0000-000047010000}"/>
    <cellStyle name="Normal 13 2 5 2 5" xfId="7743" xr:uid="{00000000-0005-0000-0000-000048010000}"/>
    <cellStyle name="Normal 13 2 5 2 6" xfId="2782" xr:uid="{00000000-0005-0000-0000-000049010000}"/>
    <cellStyle name="Normal 13 2 5 3" xfId="1345" xr:uid="{00000000-0005-0000-0000-00004A010000}"/>
    <cellStyle name="Normal 13 2 5 3 2" xfId="4696" xr:uid="{00000000-0005-0000-0000-00004B010000}"/>
    <cellStyle name="Normal 13 2 5 3 2 2" xfId="9680" xr:uid="{00000000-0005-0000-0000-00004C010000}"/>
    <cellStyle name="Normal 13 2 5 3 3" xfId="6425" xr:uid="{00000000-0005-0000-0000-00004D010000}"/>
    <cellStyle name="Normal 13 2 5 3 3 2" xfId="11367" xr:uid="{00000000-0005-0000-0000-00004E010000}"/>
    <cellStyle name="Normal 13 2 5 3 4" xfId="7933" xr:uid="{00000000-0005-0000-0000-00004F010000}"/>
    <cellStyle name="Normal 13 2 5 3 5" xfId="2972" xr:uid="{00000000-0005-0000-0000-000050010000}"/>
    <cellStyle name="Normal 13 2 5 4" xfId="4121" xr:uid="{00000000-0005-0000-0000-000051010000}"/>
    <cellStyle name="Normal 13 2 5 4 2" xfId="9107" xr:uid="{00000000-0005-0000-0000-000052010000}"/>
    <cellStyle name="Normal 13 2 5 5" xfId="5868" xr:uid="{00000000-0005-0000-0000-000053010000}"/>
    <cellStyle name="Normal 13 2 5 5 2" xfId="10810" xr:uid="{00000000-0005-0000-0000-000054010000}"/>
    <cellStyle name="Normal 13 2 5 6" xfId="7376" xr:uid="{00000000-0005-0000-0000-000055010000}"/>
    <cellStyle name="Normal 13 2 5 7" xfId="2415" xr:uid="{00000000-0005-0000-0000-000056010000}"/>
    <cellStyle name="Normal 13 2 6" xfId="343" xr:uid="{00000000-0005-0000-0000-000057010000}"/>
    <cellStyle name="Normal 13 2 6 2" xfId="971" xr:uid="{00000000-0005-0000-0000-000058010000}"/>
    <cellStyle name="Normal 13 2 6 2 2" xfId="1348" xr:uid="{00000000-0005-0000-0000-000059010000}"/>
    <cellStyle name="Normal 13 2 6 2 2 2" xfId="4699" xr:uid="{00000000-0005-0000-0000-00005A010000}"/>
    <cellStyle name="Normal 13 2 6 2 2 2 2" xfId="9683" xr:uid="{00000000-0005-0000-0000-00005B010000}"/>
    <cellStyle name="Normal 13 2 6 2 2 3" xfId="6428" xr:uid="{00000000-0005-0000-0000-00005C010000}"/>
    <cellStyle name="Normal 13 2 6 2 2 3 2" xfId="11370" xr:uid="{00000000-0005-0000-0000-00005D010000}"/>
    <cellStyle name="Normal 13 2 6 2 2 4" xfId="7936" xr:uid="{00000000-0005-0000-0000-00005E010000}"/>
    <cellStyle name="Normal 13 2 6 2 2 5" xfId="2975" xr:uid="{00000000-0005-0000-0000-00005F010000}"/>
    <cellStyle name="Normal 13 2 6 2 3" xfId="4398" xr:uid="{00000000-0005-0000-0000-000060010000}"/>
    <cellStyle name="Normal 13 2 6 2 3 2" xfId="9383" xr:uid="{00000000-0005-0000-0000-000061010000}"/>
    <cellStyle name="Normal 13 2 6 2 4" xfId="6141" xr:uid="{00000000-0005-0000-0000-000062010000}"/>
    <cellStyle name="Normal 13 2 6 2 4 2" xfId="11083" xr:uid="{00000000-0005-0000-0000-000063010000}"/>
    <cellStyle name="Normal 13 2 6 2 5" xfId="7649" xr:uid="{00000000-0005-0000-0000-000064010000}"/>
    <cellStyle name="Normal 13 2 6 2 6" xfId="2688" xr:uid="{00000000-0005-0000-0000-000065010000}"/>
    <cellStyle name="Normal 13 2 6 3" xfId="1347" xr:uid="{00000000-0005-0000-0000-000066010000}"/>
    <cellStyle name="Normal 13 2 6 3 2" xfId="4698" xr:uid="{00000000-0005-0000-0000-000067010000}"/>
    <cellStyle name="Normal 13 2 6 3 2 2" xfId="9682" xr:uid="{00000000-0005-0000-0000-000068010000}"/>
    <cellStyle name="Normal 13 2 6 3 3" xfId="6427" xr:uid="{00000000-0005-0000-0000-000069010000}"/>
    <cellStyle name="Normal 13 2 6 3 3 2" xfId="11369" xr:uid="{00000000-0005-0000-0000-00006A010000}"/>
    <cellStyle name="Normal 13 2 6 3 4" xfId="7935" xr:uid="{00000000-0005-0000-0000-00006B010000}"/>
    <cellStyle name="Normal 13 2 6 3 5" xfId="2974" xr:uid="{00000000-0005-0000-0000-00006C010000}"/>
    <cellStyle name="Normal 13 2 6 4" xfId="3916" xr:uid="{00000000-0005-0000-0000-00006D010000}"/>
    <cellStyle name="Normal 13 2 6 4 2" xfId="8996" xr:uid="{00000000-0005-0000-0000-00006E010000}"/>
    <cellStyle name="Normal 13 2 6 5" xfId="5684" xr:uid="{00000000-0005-0000-0000-00006F010000}"/>
    <cellStyle name="Normal 13 2 6 5 2" xfId="10626" xr:uid="{00000000-0005-0000-0000-000070010000}"/>
    <cellStyle name="Normal 13 2 6 6" xfId="7192" xr:uid="{00000000-0005-0000-0000-000071010000}"/>
    <cellStyle name="Normal 13 2 6 7" xfId="2231" xr:uid="{00000000-0005-0000-0000-000072010000}"/>
    <cellStyle name="Normal 13 2 7" xfId="826" xr:uid="{00000000-0005-0000-0000-000073010000}"/>
    <cellStyle name="Normal 13 2 7 2" xfId="1349" xr:uid="{00000000-0005-0000-0000-000074010000}"/>
    <cellStyle name="Normal 13 2 7 2 2" xfId="4700" xr:uid="{00000000-0005-0000-0000-000075010000}"/>
    <cellStyle name="Normal 13 2 7 2 2 2" xfId="9684" xr:uid="{00000000-0005-0000-0000-000076010000}"/>
    <cellStyle name="Normal 13 2 7 2 3" xfId="6429" xr:uid="{00000000-0005-0000-0000-000077010000}"/>
    <cellStyle name="Normal 13 2 7 2 3 2" xfId="11371" xr:uid="{00000000-0005-0000-0000-000078010000}"/>
    <cellStyle name="Normal 13 2 7 2 4" xfId="7937" xr:uid="{00000000-0005-0000-0000-000079010000}"/>
    <cellStyle name="Normal 13 2 7 2 5" xfId="2976" xr:uid="{00000000-0005-0000-0000-00007A010000}"/>
    <cellStyle name="Normal 13 2 7 3" xfId="4261" xr:uid="{00000000-0005-0000-0000-00007B010000}"/>
    <cellStyle name="Normal 13 2 7 3 2" xfId="9247" xr:uid="{00000000-0005-0000-0000-00007C010000}"/>
    <cellStyle name="Normal 13 2 7 4" xfId="6006" xr:uid="{00000000-0005-0000-0000-00007D010000}"/>
    <cellStyle name="Normal 13 2 7 4 2" xfId="10948" xr:uid="{00000000-0005-0000-0000-00007E010000}"/>
    <cellStyle name="Normal 13 2 7 5" xfId="7514" xr:uid="{00000000-0005-0000-0000-00007F010000}"/>
    <cellStyle name="Normal 13 2 7 6" xfId="2553" xr:uid="{00000000-0005-0000-0000-000080010000}"/>
    <cellStyle name="Normal 13 2 8" xfId="1293" xr:uid="{00000000-0005-0000-0000-000081010000}"/>
    <cellStyle name="Normal 13 2 8 2" xfId="4644" xr:uid="{00000000-0005-0000-0000-000082010000}"/>
    <cellStyle name="Normal 13 2 8 2 2" xfId="9628" xr:uid="{00000000-0005-0000-0000-000083010000}"/>
    <cellStyle name="Normal 13 2 8 3" xfId="6373" xr:uid="{00000000-0005-0000-0000-000084010000}"/>
    <cellStyle name="Normal 13 2 8 3 2" xfId="11315" xr:uid="{00000000-0005-0000-0000-000085010000}"/>
    <cellStyle name="Normal 13 2 8 4" xfId="7881" xr:uid="{00000000-0005-0000-0000-000086010000}"/>
    <cellStyle name="Normal 13 2 8 5" xfId="2920" xr:uid="{00000000-0005-0000-0000-000087010000}"/>
    <cellStyle name="Normal 13 2 9" xfId="236" xr:uid="{00000000-0005-0000-0000-000088010000}"/>
    <cellStyle name="Normal 13 2 9 2" xfId="3862" xr:uid="{00000000-0005-0000-0000-000089010000}"/>
    <cellStyle name="Normal 13 2 9 2 2" xfId="8949" xr:uid="{00000000-0005-0000-0000-00008A010000}"/>
    <cellStyle name="Normal 13 2 9 3" xfId="5640" xr:uid="{00000000-0005-0000-0000-00008B010000}"/>
    <cellStyle name="Normal 13 2 9 3 2" xfId="10582" xr:uid="{00000000-0005-0000-0000-00008C010000}"/>
    <cellStyle name="Normal 13 2 9 4" xfId="7148" xr:uid="{00000000-0005-0000-0000-00008D010000}"/>
    <cellStyle name="Normal 13 2 9 5" xfId="2186" xr:uid="{00000000-0005-0000-0000-00008E010000}"/>
    <cellStyle name="Normal 13 3" xfId="169" xr:uid="{00000000-0005-0000-0000-00008F010000}"/>
    <cellStyle name="Normal 13 3 10" xfId="2149" xr:uid="{00000000-0005-0000-0000-000090010000}"/>
    <cellStyle name="Normal 13 3 10 2" xfId="5425" xr:uid="{00000000-0005-0000-0000-000091010000}"/>
    <cellStyle name="Normal 13 3 10 2 2" xfId="10401" xr:uid="{00000000-0005-0000-0000-000092010000}"/>
    <cellStyle name="Normal 13 3 10 3" xfId="8621" xr:uid="{00000000-0005-0000-0000-000093010000}"/>
    <cellStyle name="Normal 13 3 11" xfId="3660" xr:uid="{00000000-0005-0000-0000-000094010000}"/>
    <cellStyle name="Normal 13 3 11 2" xfId="8758" xr:uid="{00000000-0005-0000-0000-000095010000}"/>
    <cellStyle name="Normal 13 3 12" xfId="3845" xr:uid="{00000000-0005-0000-0000-000096010000}"/>
    <cellStyle name="Normal 13 3 12 2" xfId="8936" xr:uid="{00000000-0005-0000-0000-000097010000}"/>
    <cellStyle name="Normal 13 3 13" xfId="5630" xr:uid="{00000000-0005-0000-0000-000098010000}"/>
    <cellStyle name="Normal 13 3 13 2" xfId="10572" xr:uid="{00000000-0005-0000-0000-000099010000}"/>
    <cellStyle name="Normal 13 3 14" xfId="7138" xr:uid="{00000000-0005-0000-0000-00009A010000}"/>
    <cellStyle name="Normal 13 3 15" xfId="2088" xr:uid="{00000000-0005-0000-0000-00009B010000}"/>
    <cellStyle name="Normal 13 3 2" xfId="519" xr:uid="{00000000-0005-0000-0000-00009C010000}"/>
    <cellStyle name="Normal 13 3 2 10" xfId="2327" xr:uid="{00000000-0005-0000-0000-00009D010000}"/>
    <cellStyle name="Normal 13 3 2 2" xfId="724" xr:uid="{00000000-0005-0000-0000-00009E010000}"/>
    <cellStyle name="Normal 13 3 2 2 2" xfId="1190" xr:uid="{00000000-0005-0000-0000-00009F010000}"/>
    <cellStyle name="Normal 13 3 2 2 2 2" xfId="1352" xr:uid="{00000000-0005-0000-0000-0000A0010000}"/>
    <cellStyle name="Normal 13 3 2 2 2 2 2" xfId="4703" xr:uid="{00000000-0005-0000-0000-0000A1010000}"/>
    <cellStyle name="Normal 13 3 2 2 2 2 2 2" xfId="9687" xr:uid="{00000000-0005-0000-0000-0000A2010000}"/>
    <cellStyle name="Normal 13 3 2 2 2 2 3" xfId="6432" xr:uid="{00000000-0005-0000-0000-0000A3010000}"/>
    <cellStyle name="Normal 13 3 2 2 2 2 3 2" xfId="11374" xr:uid="{00000000-0005-0000-0000-0000A4010000}"/>
    <cellStyle name="Normal 13 3 2 2 2 2 4" xfId="7940" xr:uid="{00000000-0005-0000-0000-0000A5010000}"/>
    <cellStyle name="Normal 13 3 2 2 2 2 5" xfId="2979" xr:uid="{00000000-0005-0000-0000-0000A6010000}"/>
    <cellStyle name="Normal 13 3 2 2 2 3" xfId="4551" xr:uid="{00000000-0005-0000-0000-0000A7010000}"/>
    <cellStyle name="Normal 13 3 2 2 2 3 2" xfId="9535" xr:uid="{00000000-0005-0000-0000-0000A8010000}"/>
    <cellStyle name="Normal 13 3 2 2 2 4" xfId="6282" xr:uid="{00000000-0005-0000-0000-0000A9010000}"/>
    <cellStyle name="Normal 13 3 2 2 2 4 2" xfId="11224" xr:uid="{00000000-0005-0000-0000-0000AA010000}"/>
    <cellStyle name="Normal 13 3 2 2 2 5" xfId="7790" xr:uid="{00000000-0005-0000-0000-0000AB010000}"/>
    <cellStyle name="Normal 13 3 2 2 2 6" xfId="2829" xr:uid="{00000000-0005-0000-0000-0000AC010000}"/>
    <cellStyle name="Normal 13 3 2 2 3" xfId="1351" xr:uid="{00000000-0005-0000-0000-0000AD010000}"/>
    <cellStyle name="Normal 13 3 2 2 3 2" xfId="4702" xr:uid="{00000000-0005-0000-0000-0000AE010000}"/>
    <cellStyle name="Normal 13 3 2 2 3 2 2" xfId="9686" xr:uid="{00000000-0005-0000-0000-0000AF010000}"/>
    <cellStyle name="Normal 13 3 2 2 3 3" xfId="6431" xr:uid="{00000000-0005-0000-0000-0000B0010000}"/>
    <cellStyle name="Normal 13 3 2 2 3 3 2" xfId="11373" xr:uid="{00000000-0005-0000-0000-0000B1010000}"/>
    <cellStyle name="Normal 13 3 2 2 3 4" xfId="7939" xr:uid="{00000000-0005-0000-0000-0000B2010000}"/>
    <cellStyle name="Normal 13 3 2 2 3 5" xfId="2978" xr:uid="{00000000-0005-0000-0000-0000B3010000}"/>
    <cellStyle name="Normal 13 3 2 2 4" xfId="4168" xr:uid="{00000000-0005-0000-0000-0000B4010000}"/>
    <cellStyle name="Normal 13 3 2 2 4 2" xfId="9154" xr:uid="{00000000-0005-0000-0000-0000B5010000}"/>
    <cellStyle name="Normal 13 3 2 2 5" xfId="5915" xr:uid="{00000000-0005-0000-0000-0000B6010000}"/>
    <cellStyle name="Normal 13 3 2 2 5 2" xfId="10857" xr:uid="{00000000-0005-0000-0000-0000B7010000}"/>
    <cellStyle name="Normal 13 3 2 2 6" xfId="7423" xr:uid="{00000000-0005-0000-0000-0000B8010000}"/>
    <cellStyle name="Normal 13 3 2 2 7" xfId="2462" xr:uid="{00000000-0005-0000-0000-0000B9010000}"/>
    <cellStyle name="Normal 13 3 2 3" xfId="875" xr:uid="{00000000-0005-0000-0000-0000BA010000}"/>
    <cellStyle name="Normal 13 3 2 3 2" xfId="1353" xr:uid="{00000000-0005-0000-0000-0000BB010000}"/>
    <cellStyle name="Normal 13 3 2 3 2 2" xfId="4704" xr:uid="{00000000-0005-0000-0000-0000BC010000}"/>
    <cellStyle name="Normal 13 3 2 3 2 2 2" xfId="9688" xr:uid="{00000000-0005-0000-0000-0000BD010000}"/>
    <cellStyle name="Normal 13 3 2 3 2 3" xfId="6433" xr:uid="{00000000-0005-0000-0000-0000BE010000}"/>
    <cellStyle name="Normal 13 3 2 3 2 3 2" xfId="11375" xr:uid="{00000000-0005-0000-0000-0000BF010000}"/>
    <cellStyle name="Normal 13 3 2 3 2 4" xfId="7941" xr:uid="{00000000-0005-0000-0000-0000C0010000}"/>
    <cellStyle name="Normal 13 3 2 3 2 5" xfId="2980" xr:uid="{00000000-0005-0000-0000-0000C1010000}"/>
    <cellStyle name="Normal 13 3 2 3 3" xfId="4309" xr:uid="{00000000-0005-0000-0000-0000C2010000}"/>
    <cellStyle name="Normal 13 3 2 3 3 2" xfId="9295" xr:uid="{00000000-0005-0000-0000-0000C3010000}"/>
    <cellStyle name="Normal 13 3 2 3 4" xfId="6053" xr:uid="{00000000-0005-0000-0000-0000C4010000}"/>
    <cellStyle name="Normal 13 3 2 3 4 2" xfId="10995" xr:uid="{00000000-0005-0000-0000-0000C5010000}"/>
    <cellStyle name="Normal 13 3 2 3 5" xfId="7561" xr:uid="{00000000-0005-0000-0000-0000C6010000}"/>
    <cellStyle name="Normal 13 3 2 3 6" xfId="2600" xr:uid="{00000000-0005-0000-0000-0000C7010000}"/>
    <cellStyle name="Normal 13 3 2 4" xfId="1350" xr:uid="{00000000-0005-0000-0000-0000C8010000}"/>
    <cellStyle name="Normal 13 3 2 4 2" xfId="4701" xr:uid="{00000000-0005-0000-0000-0000C9010000}"/>
    <cellStyle name="Normal 13 3 2 4 2 2" xfId="9685" xr:uid="{00000000-0005-0000-0000-0000CA010000}"/>
    <cellStyle name="Normal 13 3 2 4 3" xfId="6430" xr:uid="{00000000-0005-0000-0000-0000CB010000}"/>
    <cellStyle name="Normal 13 3 2 4 3 2" xfId="11372" xr:uid="{00000000-0005-0000-0000-0000CC010000}"/>
    <cellStyle name="Normal 13 3 2 4 4" xfId="7938" xr:uid="{00000000-0005-0000-0000-0000CD010000}"/>
    <cellStyle name="Normal 13 3 2 4 5" xfId="2977" xr:uid="{00000000-0005-0000-0000-0000CE010000}"/>
    <cellStyle name="Normal 13 3 2 5" xfId="3708" xr:uid="{00000000-0005-0000-0000-0000CF010000}"/>
    <cellStyle name="Normal 13 3 2 5 2" xfId="3944" xr:uid="{00000000-0005-0000-0000-0000D0010000}"/>
    <cellStyle name="Normal 13 3 2 5 2 2" xfId="9024" xr:uid="{00000000-0005-0000-0000-0000D1010000}"/>
    <cellStyle name="Normal 13 3 2 5 3" xfId="8667" xr:uid="{00000000-0005-0000-0000-0000D2010000}"/>
    <cellStyle name="Normal 13 3 2 6" xfId="4025" xr:uid="{00000000-0005-0000-0000-0000D3010000}"/>
    <cellStyle name="Normal 13 3 2 6 2" xfId="8804" xr:uid="{00000000-0005-0000-0000-0000D4010000}"/>
    <cellStyle name="Normal 13 3 2 7" xfId="3813" xr:uid="{00000000-0005-0000-0000-0000D5010000}"/>
    <cellStyle name="Normal 13 3 2 7 2" xfId="8906" xr:uid="{00000000-0005-0000-0000-0000D6010000}"/>
    <cellStyle name="Normal 13 3 2 8" xfId="5780" xr:uid="{00000000-0005-0000-0000-0000D7010000}"/>
    <cellStyle name="Normal 13 3 2 8 2" xfId="10722" xr:uid="{00000000-0005-0000-0000-0000D8010000}"/>
    <cellStyle name="Normal 13 3 2 9" xfId="7288" xr:uid="{00000000-0005-0000-0000-0000D9010000}"/>
    <cellStyle name="Normal 13 3 3" xfId="626" xr:uid="{00000000-0005-0000-0000-0000DA010000}"/>
    <cellStyle name="Normal 13 3 3 10" xfId="2370" xr:uid="{00000000-0005-0000-0000-0000DB010000}"/>
    <cellStyle name="Normal 13 3 3 2" xfId="768" xr:uid="{00000000-0005-0000-0000-0000DC010000}"/>
    <cellStyle name="Normal 13 3 3 2 2" xfId="1233" xr:uid="{00000000-0005-0000-0000-0000DD010000}"/>
    <cellStyle name="Normal 13 3 3 2 2 2" xfId="1356" xr:uid="{00000000-0005-0000-0000-0000DE010000}"/>
    <cellStyle name="Normal 13 3 3 2 2 2 2" xfId="4707" xr:uid="{00000000-0005-0000-0000-0000DF010000}"/>
    <cellStyle name="Normal 13 3 3 2 2 2 2 2" xfId="9691" xr:uid="{00000000-0005-0000-0000-0000E0010000}"/>
    <cellStyle name="Normal 13 3 3 2 2 2 3" xfId="6436" xr:uid="{00000000-0005-0000-0000-0000E1010000}"/>
    <cellStyle name="Normal 13 3 3 2 2 2 3 2" xfId="11378" xr:uid="{00000000-0005-0000-0000-0000E2010000}"/>
    <cellStyle name="Normal 13 3 3 2 2 2 4" xfId="7944" xr:uid="{00000000-0005-0000-0000-0000E3010000}"/>
    <cellStyle name="Normal 13 3 3 2 2 2 5" xfId="2983" xr:uid="{00000000-0005-0000-0000-0000E4010000}"/>
    <cellStyle name="Normal 13 3 3 2 2 3" xfId="4594" xr:uid="{00000000-0005-0000-0000-0000E5010000}"/>
    <cellStyle name="Normal 13 3 3 2 2 3 2" xfId="9578" xr:uid="{00000000-0005-0000-0000-0000E6010000}"/>
    <cellStyle name="Normal 13 3 3 2 2 4" xfId="6325" xr:uid="{00000000-0005-0000-0000-0000E7010000}"/>
    <cellStyle name="Normal 13 3 3 2 2 4 2" xfId="11267" xr:uid="{00000000-0005-0000-0000-0000E8010000}"/>
    <cellStyle name="Normal 13 3 3 2 2 5" xfId="7833" xr:uid="{00000000-0005-0000-0000-0000E9010000}"/>
    <cellStyle name="Normal 13 3 3 2 2 6" xfId="2872" xr:uid="{00000000-0005-0000-0000-0000EA010000}"/>
    <cellStyle name="Normal 13 3 3 2 3" xfId="1355" xr:uid="{00000000-0005-0000-0000-0000EB010000}"/>
    <cellStyle name="Normal 13 3 3 2 3 2" xfId="4706" xr:uid="{00000000-0005-0000-0000-0000EC010000}"/>
    <cellStyle name="Normal 13 3 3 2 3 2 2" xfId="9690" xr:uid="{00000000-0005-0000-0000-0000ED010000}"/>
    <cellStyle name="Normal 13 3 3 2 3 3" xfId="6435" xr:uid="{00000000-0005-0000-0000-0000EE010000}"/>
    <cellStyle name="Normal 13 3 3 2 3 3 2" xfId="11377" xr:uid="{00000000-0005-0000-0000-0000EF010000}"/>
    <cellStyle name="Normal 13 3 3 2 3 4" xfId="7943" xr:uid="{00000000-0005-0000-0000-0000F0010000}"/>
    <cellStyle name="Normal 13 3 3 2 3 5" xfId="2982" xr:uid="{00000000-0005-0000-0000-0000F1010000}"/>
    <cellStyle name="Normal 13 3 3 2 4" xfId="4211" xr:uid="{00000000-0005-0000-0000-0000F2010000}"/>
    <cellStyle name="Normal 13 3 3 2 4 2" xfId="9197" xr:uid="{00000000-0005-0000-0000-0000F3010000}"/>
    <cellStyle name="Normal 13 3 3 2 5" xfId="5958" xr:uid="{00000000-0005-0000-0000-0000F4010000}"/>
    <cellStyle name="Normal 13 3 3 2 5 2" xfId="10900" xr:uid="{00000000-0005-0000-0000-0000F5010000}"/>
    <cellStyle name="Normal 13 3 3 2 6" xfId="7466" xr:uid="{00000000-0005-0000-0000-0000F6010000}"/>
    <cellStyle name="Normal 13 3 3 2 7" xfId="2505" xr:uid="{00000000-0005-0000-0000-0000F7010000}"/>
    <cellStyle name="Normal 13 3 3 3" xfId="921" xr:uid="{00000000-0005-0000-0000-0000F8010000}"/>
    <cellStyle name="Normal 13 3 3 3 2" xfId="1357" xr:uid="{00000000-0005-0000-0000-0000F9010000}"/>
    <cellStyle name="Normal 13 3 3 3 2 2" xfId="4708" xr:uid="{00000000-0005-0000-0000-0000FA010000}"/>
    <cellStyle name="Normal 13 3 3 3 2 2 2" xfId="9692" xr:uid="{00000000-0005-0000-0000-0000FB010000}"/>
    <cellStyle name="Normal 13 3 3 3 2 3" xfId="6437" xr:uid="{00000000-0005-0000-0000-0000FC010000}"/>
    <cellStyle name="Normal 13 3 3 3 2 3 2" xfId="11379" xr:uid="{00000000-0005-0000-0000-0000FD010000}"/>
    <cellStyle name="Normal 13 3 3 3 2 4" xfId="7945" xr:uid="{00000000-0005-0000-0000-0000FE010000}"/>
    <cellStyle name="Normal 13 3 3 3 2 5" xfId="2984" xr:uid="{00000000-0005-0000-0000-0000FF010000}"/>
    <cellStyle name="Normal 13 3 3 3 3" xfId="4353" xr:uid="{00000000-0005-0000-0000-000000020000}"/>
    <cellStyle name="Normal 13 3 3 3 3 2" xfId="9338" xr:uid="{00000000-0005-0000-0000-000001020000}"/>
    <cellStyle name="Normal 13 3 3 3 4" xfId="6096" xr:uid="{00000000-0005-0000-0000-000002020000}"/>
    <cellStyle name="Normal 13 3 3 3 4 2" xfId="11038" xr:uid="{00000000-0005-0000-0000-000003020000}"/>
    <cellStyle name="Normal 13 3 3 3 5" xfId="7604" xr:uid="{00000000-0005-0000-0000-000004020000}"/>
    <cellStyle name="Normal 13 3 3 3 6" xfId="2643" xr:uid="{00000000-0005-0000-0000-000005020000}"/>
    <cellStyle name="Normal 13 3 3 4" xfId="1354" xr:uid="{00000000-0005-0000-0000-000006020000}"/>
    <cellStyle name="Normal 13 3 3 4 2" xfId="4705" xr:uid="{00000000-0005-0000-0000-000007020000}"/>
    <cellStyle name="Normal 13 3 3 4 2 2" xfId="9689" xr:uid="{00000000-0005-0000-0000-000008020000}"/>
    <cellStyle name="Normal 13 3 3 4 3" xfId="6434" xr:uid="{00000000-0005-0000-0000-000009020000}"/>
    <cellStyle name="Normal 13 3 3 4 3 2" xfId="11376" xr:uid="{00000000-0005-0000-0000-00000A020000}"/>
    <cellStyle name="Normal 13 3 3 4 4" xfId="7942" xr:uid="{00000000-0005-0000-0000-00000B020000}"/>
    <cellStyle name="Normal 13 3 3 4 5" xfId="2981" xr:uid="{00000000-0005-0000-0000-00000C020000}"/>
    <cellStyle name="Normal 13 3 3 5" xfId="3751" xr:uid="{00000000-0005-0000-0000-00000D020000}"/>
    <cellStyle name="Normal 13 3 3 5 2" xfId="5587" xr:uid="{00000000-0005-0000-0000-00000E020000}"/>
    <cellStyle name="Normal 13 3 3 5 2 2" xfId="10533" xr:uid="{00000000-0005-0000-0000-00000F020000}"/>
    <cellStyle name="Normal 13 3 3 5 3" xfId="8711" xr:uid="{00000000-0005-0000-0000-000010020000}"/>
    <cellStyle name="Normal 13 3 3 6" xfId="4075" xr:uid="{00000000-0005-0000-0000-000011020000}"/>
    <cellStyle name="Normal 13 3 3 6 2" xfId="8847" xr:uid="{00000000-0005-0000-0000-000012020000}"/>
    <cellStyle name="Normal 13 3 3 7" xfId="5555" xr:uid="{00000000-0005-0000-0000-000013020000}"/>
    <cellStyle name="Normal 13 3 3 7 2" xfId="10505" xr:uid="{00000000-0005-0000-0000-000014020000}"/>
    <cellStyle name="Normal 13 3 3 8" xfId="5823" xr:uid="{00000000-0005-0000-0000-000015020000}"/>
    <cellStyle name="Normal 13 3 3 8 2" xfId="10765" xr:uid="{00000000-0005-0000-0000-000016020000}"/>
    <cellStyle name="Normal 13 3 3 9" xfId="7331" xr:uid="{00000000-0005-0000-0000-000017020000}"/>
    <cellStyle name="Normal 13 3 4" xfId="460" xr:uid="{00000000-0005-0000-0000-000018020000}"/>
    <cellStyle name="Normal 13 3 4 2" xfId="1031" xr:uid="{00000000-0005-0000-0000-000019020000}"/>
    <cellStyle name="Normal 13 3 4 2 2" xfId="1359" xr:uid="{00000000-0005-0000-0000-00001A020000}"/>
    <cellStyle name="Normal 13 3 4 2 2 2" xfId="4710" xr:uid="{00000000-0005-0000-0000-00001B020000}"/>
    <cellStyle name="Normal 13 3 4 2 2 2 2" xfId="9694" xr:uid="{00000000-0005-0000-0000-00001C020000}"/>
    <cellStyle name="Normal 13 3 4 2 2 3" xfId="6439" xr:uid="{00000000-0005-0000-0000-00001D020000}"/>
    <cellStyle name="Normal 13 3 4 2 2 3 2" xfId="11381" xr:uid="{00000000-0005-0000-0000-00001E020000}"/>
    <cellStyle name="Normal 13 3 4 2 2 4" xfId="7947" xr:uid="{00000000-0005-0000-0000-00001F020000}"/>
    <cellStyle name="Normal 13 3 4 2 2 5" xfId="2986" xr:uid="{00000000-0005-0000-0000-000020020000}"/>
    <cellStyle name="Normal 13 3 4 2 3" xfId="4446" xr:uid="{00000000-0005-0000-0000-000021020000}"/>
    <cellStyle name="Normal 13 3 4 2 3 2" xfId="9431" xr:uid="{00000000-0005-0000-0000-000022020000}"/>
    <cellStyle name="Normal 13 3 4 2 4" xfId="6186" xr:uid="{00000000-0005-0000-0000-000023020000}"/>
    <cellStyle name="Normal 13 3 4 2 4 2" xfId="11128" xr:uid="{00000000-0005-0000-0000-000024020000}"/>
    <cellStyle name="Normal 13 3 4 2 5" xfId="7694" xr:uid="{00000000-0005-0000-0000-000025020000}"/>
    <cellStyle name="Normal 13 3 4 2 6" xfId="2733" xr:uid="{00000000-0005-0000-0000-000026020000}"/>
    <cellStyle name="Normal 13 3 4 3" xfId="1358" xr:uid="{00000000-0005-0000-0000-000027020000}"/>
    <cellStyle name="Normal 13 3 4 3 2" xfId="4709" xr:uid="{00000000-0005-0000-0000-000028020000}"/>
    <cellStyle name="Normal 13 3 4 3 2 2" xfId="9693" xr:uid="{00000000-0005-0000-0000-000029020000}"/>
    <cellStyle name="Normal 13 3 4 3 3" xfId="6438" xr:uid="{00000000-0005-0000-0000-00002A020000}"/>
    <cellStyle name="Normal 13 3 4 3 3 2" xfId="11380" xr:uid="{00000000-0005-0000-0000-00002B020000}"/>
    <cellStyle name="Normal 13 3 4 3 4" xfId="7946" xr:uid="{00000000-0005-0000-0000-00002C020000}"/>
    <cellStyle name="Normal 13 3 4 3 5" xfId="2985" xr:uid="{00000000-0005-0000-0000-00002D020000}"/>
    <cellStyle name="Normal 13 3 4 4" xfId="3977" xr:uid="{00000000-0005-0000-0000-00002E020000}"/>
    <cellStyle name="Normal 13 3 4 4 2" xfId="9049" xr:uid="{00000000-0005-0000-0000-00002F020000}"/>
    <cellStyle name="Normal 13 3 4 5" xfId="5734" xr:uid="{00000000-0005-0000-0000-000030020000}"/>
    <cellStyle name="Normal 13 3 4 5 2" xfId="10676" xr:uid="{00000000-0005-0000-0000-000031020000}"/>
    <cellStyle name="Normal 13 3 4 6" xfId="7242" xr:uid="{00000000-0005-0000-0000-000032020000}"/>
    <cellStyle name="Normal 13 3 4 7" xfId="2281" xr:uid="{00000000-0005-0000-0000-000033020000}"/>
    <cellStyle name="Normal 13 3 5" xfId="678" xr:uid="{00000000-0005-0000-0000-000034020000}"/>
    <cellStyle name="Normal 13 3 5 2" xfId="1144" xr:uid="{00000000-0005-0000-0000-000035020000}"/>
    <cellStyle name="Normal 13 3 5 2 2" xfId="1361" xr:uid="{00000000-0005-0000-0000-000036020000}"/>
    <cellStyle name="Normal 13 3 5 2 2 2" xfId="4712" xr:uid="{00000000-0005-0000-0000-000037020000}"/>
    <cellStyle name="Normal 13 3 5 2 2 2 2" xfId="9696" xr:uid="{00000000-0005-0000-0000-000038020000}"/>
    <cellStyle name="Normal 13 3 5 2 2 3" xfId="6441" xr:uid="{00000000-0005-0000-0000-000039020000}"/>
    <cellStyle name="Normal 13 3 5 2 2 3 2" xfId="11383" xr:uid="{00000000-0005-0000-0000-00003A020000}"/>
    <cellStyle name="Normal 13 3 5 2 2 4" xfId="7949" xr:uid="{00000000-0005-0000-0000-00003B020000}"/>
    <cellStyle name="Normal 13 3 5 2 2 5" xfId="2988" xr:uid="{00000000-0005-0000-0000-00003C020000}"/>
    <cellStyle name="Normal 13 3 5 2 3" xfId="4505" xr:uid="{00000000-0005-0000-0000-00003D020000}"/>
    <cellStyle name="Normal 13 3 5 2 3 2" xfId="9489" xr:uid="{00000000-0005-0000-0000-00003E020000}"/>
    <cellStyle name="Normal 13 3 5 2 4" xfId="6236" xr:uid="{00000000-0005-0000-0000-00003F020000}"/>
    <cellStyle name="Normal 13 3 5 2 4 2" xfId="11178" xr:uid="{00000000-0005-0000-0000-000040020000}"/>
    <cellStyle name="Normal 13 3 5 2 5" xfId="7744" xr:uid="{00000000-0005-0000-0000-000041020000}"/>
    <cellStyle name="Normal 13 3 5 2 6" xfId="2783" xr:uid="{00000000-0005-0000-0000-000042020000}"/>
    <cellStyle name="Normal 13 3 5 3" xfId="1360" xr:uid="{00000000-0005-0000-0000-000043020000}"/>
    <cellStyle name="Normal 13 3 5 3 2" xfId="4711" xr:uid="{00000000-0005-0000-0000-000044020000}"/>
    <cellStyle name="Normal 13 3 5 3 2 2" xfId="9695" xr:uid="{00000000-0005-0000-0000-000045020000}"/>
    <cellStyle name="Normal 13 3 5 3 3" xfId="6440" xr:uid="{00000000-0005-0000-0000-000046020000}"/>
    <cellStyle name="Normal 13 3 5 3 3 2" xfId="11382" xr:uid="{00000000-0005-0000-0000-000047020000}"/>
    <cellStyle name="Normal 13 3 5 3 4" xfId="7948" xr:uid="{00000000-0005-0000-0000-000048020000}"/>
    <cellStyle name="Normal 13 3 5 3 5" xfId="2987" xr:uid="{00000000-0005-0000-0000-000049020000}"/>
    <cellStyle name="Normal 13 3 5 4" xfId="4122" xr:uid="{00000000-0005-0000-0000-00004A020000}"/>
    <cellStyle name="Normal 13 3 5 4 2" xfId="9108" xr:uid="{00000000-0005-0000-0000-00004B020000}"/>
    <cellStyle name="Normal 13 3 5 5" xfId="5869" xr:uid="{00000000-0005-0000-0000-00004C020000}"/>
    <cellStyle name="Normal 13 3 5 5 2" xfId="10811" xr:uid="{00000000-0005-0000-0000-00004D020000}"/>
    <cellStyle name="Normal 13 3 5 6" xfId="7377" xr:uid="{00000000-0005-0000-0000-00004E020000}"/>
    <cellStyle name="Normal 13 3 5 7" xfId="2416" xr:uid="{00000000-0005-0000-0000-00004F020000}"/>
    <cellStyle name="Normal 13 3 6" xfId="344" xr:uid="{00000000-0005-0000-0000-000050020000}"/>
    <cellStyle name="Normal 13 3 6 2" xfId="972" xr:uid="{00000000-0005-0000-0000-000051020000}"/>
    <cellStyle name="Normal 13 3 6 2 2" xfId="1363" xr:uid="{00000000-0005-0000-0000-000052020000}"/>
    <cellStyle name="Normal 13 3 6 2 2 2" xfId="4714" xr:uid="{00000000-0005-0000-0000-000053020000}"/>
    <cellStyle name="Normal 13 3 6 2 2 2 2" xfId="9698" xr:uid="{00000000-0005-0000-0000-000054020000}"/>
    <cellStyle name="Normal 13 3 6 2 2 3" xfId="6443" xr:uid="{00000000-0005-0000-0000-000055020000}"/>
    <cellStyle name="Normal 13 3 6 2 2 3 2" xfId="11385" xr:uid="{00000000-0005-0000-0000-000056020000}"/>
    <cellStyle name="Normal 13 3 6 2 2 4" xfId="7951" xr:uid="{00000000-0005-0000-0000-000057020000}"/>
    <cellStyle name="Normal 13 3 6 2 2 5" xfId="2990" xr:uid="{00000000-0005-0000-0000-000058020000}"/>
    <cellStyle name="Normal 13 3 6 2 3" xfId="4399" xr:uid="{00000000-0005-0000-0000-000059020000}"/>
    <cellStyle name="Normal 13 3 6 2 3 2" xfId="9384" xr:uid="{00000000-0005-0000-0000-00005A020000}"/>
    <cellStyle name="Normal 13 3 6 2 4" xfId="6142" xr:uid="{00000000-0005-0000-0000-00005B020000}"/>
    <cellStyle name="Normal 13 3 6 2 4 2" xfId="11084" xr:uid="{00000000-0005-0000-0000-00005C020000}"/>
    <cellStyle name="Normal 13 3 6 2 5" xfId="7650" xr:uid="{00000000-0005-0000-0000-00005D020000}"/>
    <cellStyle name="Normal 13 3 6 2 6" xfId="2689" xr:uid="{00000000-0005-0000-0000-00005E020000}"/>
    <cellStyle name="Normal 13 3 6 3" xfId="1362" xr:uid="{00000000-0005-0000-0000-00005F020000}"/>
    <cellStyle name="Normal 13 3 6 3 2" xfId="4713" xr:uid="{00000000-0005-0000-0000-000060020000}"/>
    <cellStyle name="Normal 13 3 6 3 2 2" xfId="9697" xr:uid="{00000000-0005-0000-0000-000061020000}"/>
    <cellStyle name="Normal 13 3 6 3 3" xfId="6442" xr:uid="{00000000-0005-0000-0000-000062020000}"/>
    <cellStyle name="Normal 13 3 6 3 3 2" xfId="11384" xr:uid="{00000000-0005-0000-0000-000063020000}"/>
    <cellStyle name="Normal 13 3 6 3 4" xfId="7950" xr:uid="{00000000-0005-0000-0000-000064020000}"/>
    <cellStyle name="Normal 13 3 6 3 5" xfId="2989" xr:uid="{00000000-0005-0000-0000-000065020000}"/>
    <cellStyle name="Normal 13 3 6 4" xfId="3917" xr:uid="{00000000-0005-0000-0000-000066020000}"/>
    <cellStyle name="Normal 13 3 6 4 2" xfId="8997" xr:uid="{00000000-0005-0000-0000-000067020000}"/>
    <cellStyle name="Normal 13 3 6 5" xfId="5685" xr:uid="{00000000-0005-0000-0000-000068020000}"/>
    <cellStyle name="Normal 13 3 6 5 2" xfId="10627" xr:uid="{00000000-0005-0000-0000-000069020000}"/>
    <cellStyle name="Normal 13 3 6 6" xfId="7193" xr:uid="{00000000-0005-0000-0000-00006A020000}"/>
    <cellStyle name="Normal 13 3 6 7" xfId="2232" xr:uid="{00000000-0005-0000-0000-00006B020000}"/>
    <cellStyle name="Normal 13 3 7" xfId="827" xr:uid="{00000000-0005-0000-0000-00006C020000}"/>
    <cellStyle name="Normal 13 3 7 2" xfId="1364" xr:uid="{00000000-0005-0000-0000-00006D020000}"/>
    <cellStyle name="Normal 13 3 7 2 2" xfId="4715" xr:uid="{00000000-0005-0000-0000-00006E020000}"/>
    <cellStyle name="Normal 13 3 7 2 2 2" xfId="9699" xr:uid="{00000000-0005-0000-0000-00006F020000}"/>
    <cellStyle name="Normal 13 3 7 2 3" xfId="6444" xr:uid="{00000000-0005-0000-0000-000070020000}"/>
    <cellStyle name="Normal 13 3 7 2 3 2" xfId="11386" xr:uid="{00000000-0005-0000-0000-000071020000}"/>
    <cellStyle name="Normal 13 3 7 2 4" xfId="7952" xr:uid="{00000000-0005-0000-0000-000072020000}"/>
    <cellStyle name="Normal 13 3 7 2 5" xfId="2991" xr:uid="{00000000-0005-0000-0000-000073020000}"/>
    <cellStyle name="Normal 13 3 7 3" xfId="4262" xr:uid="{00000000-0005-0000-0000-000074020000}"/>
    <cellStyle name="Normal 13 3 7 3 2" xfId="9248" xr:uid="{00000000-0005-0000-0000-000075020000}"/>
    <cellStyle name="Normal 13 3 7 4" xfId="6007" xr:uid="{00000000-0005-0000-0000-000076020000}"/>
    <cellStyle name="Normal 13 3 7 4 2" xfId="10949" xr:uid="{00000000-0005-0000-0000-000077020000}"/>
    <cellStyle name="Normal 13 3 7 5" xfId="7515" xr:uid="{00000000-0005-0000-0000-000078020000}"/>
    <cellStyle name="Normal 13 3 7 6" xfId="2554" xr:uid="{00000000-0005-0000-0000-000079020000}"/>
    <cellStyle name="Normal 13 3 8" xfId="1294" xr:uid="{00000000-0005-0000-0000-00007A020000}"/>
    <cellStyle name="Normal 13 3 8 2" xfId="4645" xr:uid="{00000000-0005-0000-0000-00007B020000}"/>
    <cellStyle name="Normal 13 3 8 2 2" xfId="9629" xr:uid="{00000000-0005-0000-0000-00007C020000}"/>
    <cellStyle name="Normal 13 3 8 3" xfId="6374" xr:uid="{00000000-0005-0000-0000-00007D020000}"/>
    <cellStyle name="Normal 13 3 8 3 2" xfId="11316" xr:uid="{00000000-0005-0000-0000-00007E020000}"/>
    <cellStyle name="Normal 13 3 8 4" xfId="7882" xr:uid="{00000000-0005-0000-0000-00007F020000}"/>
    <cellStyle name="Normal 13 3 8 5" xfId="2921" xr:uid="{00000000-0005-0000-0000-000080020000}"/>
    <cellStyle name="Normal 13 3 9" xfId="237" xr:uid="{00000000-0005-0000-0000-000081020000}"/>
    <cellStyle name="Normal 13 3 9 2" xfId="3863" xr:uid="{00000000-0005-0000-0000-000082020000}"/>
    <cellStyle name="Normal 13 3 9 2 2" xfId="8950" xr:uid="{00000000-0005-0000-0000-000083020000}"/>
    <cellStyle name="Normal 13 3 9 3" xfId="5641" xr:uid="{00000000-0005-0000-0000-000084020000}"/>
    <cellStyle name="Normal 13 3 9 3 2" xfId="10583" xr:uid="{00000000-0005-0000-0000-000085020000}"/>
    <cellStyle name="Normal 13 3 9 4" xfId="7149" xr:uid="{00000000-0005-0000-0000-000086020000}"/>
    <cellStyle name="Normal 13 3 9 5" xfId="2187" xr:uid="{00000000-0005-0000-0000-000087020000}"/>
    <cellStyle name="Normal 13 4" xfId="278" xr:uid="{00000000-0005-0000-0000-000088020000}"/>
    <cellStyle name="Normal 13 4 10" xfId="3700" xr:uid="{00000000-0005-0000-0000-000089020000}"/>
    <cellStyle name="Normal 13 4 10 2" xfId="5446" xr:uid="{00000000-0005-0000-0000-00008A020000}"/>
    <cellStyle name="Normal 13 4 10 2 2" xfId="10417" xr:uid="{00000000-0005-0000-0000-00008B020000}"/>
    <cellStyle name="Normal 13 4 10 3" xfId="8659" xr:uid="{00000000-0005-0000-0000-00008C020000}"/>
    <cellStyle name="Normal 13 4 11" xfId="3901" xr:uid="{00000000-0005-0000-0000-00008D020000}"/>
    <cellStyle name="Normal 13 4 11 2" xfId="8796" xr:uid="{00000000-0005-0000-0000-00008E020000}"/>
    <cellStyle name="Normal 13 4 12" xfId="3797" xr:uid="{00000000-0005-0000-0000-00008F020000}"/>
    <cellStyle name="Normal 13 4 12 2" xfId="8893" xr:uid="{00000000-0005-0000-0000-000090020000}"/>
    <cellStyle name="Normal 13 4 13" xfId="5679" xr:uid="{00000000-0005-0000-0000-000091020000}"/>
    <cellStyle name="Normal 13 4 13 2" xfId="10621" xr:uid="{00000000-0005-0000-0000-000092020000}"/>
    <cellStyle name="Normal 13 4 14" xfId="7187" xr:uid="{00000000-0005-0000-0000-000093020000}"/>
    <cellStyle name="Normal 13 4 15" xfId="2226" xr:uid="{00000000-0005-0000-0000-000094020000}"/>
    <cellStyle name="Normal 13 4 2" xfId="397" xr:uid="{00000000-0005-0000-0000-000095020000}"/>
    <cellStyle name="Normal 13 4 2 10" xfId="5726" xr:uid="{00000000-0005-0000-0000-000096020000}"/>
    <cellStyle name="Normal 13 4 2 10 2" xfId="10668" xr:uid="{00000000-0005-0000-0000-000097020000}"/>
    <cellStyle name="Normal 13 4 2 11" xfId="7234" xr:uid="{00000000-0005-0000-0000-000098020000}"/>
    <cellStyle name="Normal 13 4 2 12" xfId="2273" xr:uid="{00000000-0005-0000-0000-000099020000}"/>
    <cellStyle name="Normal 13 4 2 2" xfId="622" xr:uid="{00000000-0005-0000-0000-00009A020000}"/>
    <cellStyle name="Normal 13 4 2 2 2" xfId="1139" xr:uid="{00000000-0005-0000-0000-00009B020000}"/>
    <cellStyle name="Normal 13 4 2 2 2 2" xfId="1367" xr:uid="{00000000-0005-0000-0000-00009C020000}"/>
    <cellStyle name="Normal 13 4 2 2 2 2 2" xfId="4718" xr:uid="{00000000-0005-0000-0000-00009D020000}"/>
    <cellStyle name="Normal 13 4 2 2 2 2 2 2" xfId="9702" xr:uid="{00000000-0005-0000-0000-00009E020000}"/>
    <cellStyle name="Normal 13 4 2 2 2 2 3" xfId="6447" xr:uid="{00000000-0005-0000-0000-00009F020000}"/>
    <cellStyle name="Normal 13 4 2 2 2 2 3 2" xfId="11389" xr:uid="{00000000-0005-0000-0000-0000A0020000}"/>
    <cellStyle name="Normal 13 4 2 2 2 2 4" xfId="7955" xr:uid="{00000000-0005-0000-0000-0000A1020000}"/>
    <cellStyle name="Normal 13 4 2 2 2 2 5" xfId="2994" xr:uid="{00000000-0005-0000-0000-0000A2020000}"/>
    <cellStyle name="Normal 13 4 2 2 2 3" xfId="4500" xr:uid="{00000000-0005-0000-0000-0000A3020000}"/>
    <cellStyle name="Normal 13 4 2 2 2 3 2" xfId="9484" xr:uid="{00000000-0005-0000-0000-0000A4020000}"/>
    <cellStyle name="Normal 13 4 2 2 2 4" xfId="6231" xr:uid="{00000000-0005-0000-0000-0000A5020000}"/>
    <cellStyle name="Normal 13 4 2 2 2 4 2" xfId="11173" xr:uid="{00000000-0005-0000-0000-0000A6020000}"/>
    <cellStyle name="Normal 13 4 2 2 2 5" xfId="7739" xr:uid="{00000000-0005-0000-0000-0000A7020000}"/>
    <cellStyle name="Normal 13 4 2 2 2 6" xfId="2778" xr:uid="{00000000-0005-0000-0000-0000A8020000}"/>
    <cellStyle name="Normal 13 4 2 2 3" xfId="1366" xr:uid="{00000000-0005-0000-0000-0000A9020000}"/>
    <cellStyle name="Normal 13 4 2 2 3 2" xfId="4717" xr:uid="{00000000-0005-0000-0000-0000AA020000}"/>
    <cellStyle name="Normal 13 4 2 2 3 2 2" xfId="9701" xr:uid="{00000000-0005-0000-0000-0000AB020000}"/>
    <cellStyle name="Normal 13 4 2 2 3 3" xfId="6446" xr:uid="{00000000-0005-0000-0000-0000AC020000}"/>
    <cellStyle name="Normal 13 4 2 2 3 3 2" xfId="11388" xr:uid="{00000000-0005-0000-0000-0000AD020000}"/>
    <cellStyle name="Normal 13 4 2 2 3 4" xfId="7954" xr:uid="{00000000-0005-0000-0000-0000AE020000}"/>
    <cellStyle name="Normal 13 4 2 2 3 5" xfId="2993" xr:uid="{00000000-0005-0000-0000-0000AF020000}"/>
    <cellStyle name="Normal 13 4 2 2 4" xfId="4071" xr:uid="{00000000-0005-0000-0000-0000B0020000}"/>
    <cellStyle name="Normal 13 4 2 2 4 2" xfId="9102" xr:uid="{00000000-0005-0000-0000-0000B1020000}"/>
    <cellStyle name="Normal 13 4 2 2 5" xfId="5819" xr:uid="{00000000-0005-0000-0000-0000B2020000}"/>
    <cellStyle name="Normal 13 4 2 2 5 2" xfId="10761" xr:uid="{00000000-0005-0000-0000-0000B3020000}"/>
    <cellStyle name="Normal 13 4 2 2 6" xfId="7327" xr:uid="{00000000-0005-0000-0000-0000B4020000}"/>
    <cellStyle name="Normal 13 4 2 2 7" xfId="2366" xr:uid="{00000000-0005-0000-0000-0000B5020000}"/>
    <cellStyle name="Normal 13 4 2 3" xfId="764" xr:uid="{00000000-0005-0000-0000-0000B6020000}"/>
    <cellStyle name="Normal 13 4 2 3 2" xfId="1229" xr:uid="{00000000-0005-0000-0000-0000B7020000}"/>
    <cellStyle name="Normal 13 4 2 3 2 2" xfId="1369" xr:uid="{00000000-0005-0000-0000-0000B8020000}"/>
    <cellStyle name="Normal 13 4 2 3 2 2 2" xfId="4720" xr:uid="{00000000-0005-0000-0000-0000B9020000}"/>
    <cellStyle name="Normal 13 4 2 3 2 2 2 2" xfId="9704" xr:uid="{00000000-0005-0000-0000-0000BA020000}"/>
    <cellStyle name="Normal 13 4 2 3 2 2 3" xfId="6449" xr:uid="{00000000-0005-0000-0000-0000BB020000}"/>
    <cellStyle name="Normal 13 4 2 3 2 2 3 2" xfId="11391" xr:uid="{00000000-0005-0000-0000-0000BC020000}"/>
    <cellStyle name="Normal 13 4 2 3 2 2 4" xfId="7957" xr:uid="{00000000-0005-0000-0000-0000BD020000}"/>
    <cellStyle name="Normal 13 4 2 3 2 2 5" xfId="2996" xr:uid="{00000000-0005-0000-0000-0000BE020000}"/>
    <cellStyle name="Normal 13 4 2 3 2 3" xfId="4590" xr:uid="{00000000-0005-0000-0000-0000BF020000}"/>
    <cellStyle name="Normal 13 4 2 3 2 3 2" xfId="9574" xr:uid="{00000000-0005-0000-0000-0000C0020000}"/>
    <cellStyle name="Normal 13 4 2 3 2 4" xfId="6321" xr:uid="{00000000-0005-0000-0000-0000C1020000}"/>
    <cellStyle name="Normal 13 4 2 3 2 4 2" xfId="11263" xr:uid="{00000000-0005-0000-0000-0000C2020000}"/>
    <cellStyle name="Normal 13 4 2 3 2 5" xfId="7829" xr:uid="{00000000-0005-0000-0000-0000C3020000}"/>
    <cellStyle name="Normal 13 4 2 3 2 6" xfId="2868" xr:uid="{00000000-0005-0000-0000-0000C4020000}"/>
    <cellStyle name="Normal 13 4 2 3 3" xfId="1368" xr:uid="{00000000-0005-0000-0000-0000C5020000}"/>
    <cellStyle name="Normal 13 4 2 3 3 2" xfId="4719" xr:uid="{00000000-0005-0000-0000-0000C6020000}"/>
    <cellStyle name="Normal 13 4 2 3 3 2 2" xfId="9703" xr:uid="{00000000-0005-0000-0000-0000C7020000}"/>
    <cellStyle name="Normal 13 4 2 3 3 3" xfId="6448" xr:uid="{00000000-0005-0000-0000-0000C8020000}"/>
    <cellStyle name="Normal 13 4 2 3 3 3 2" xfId="11390" xr:uid="{00000000-0005-0000-0000-0000C9020000}"/>
    <cellStyle name="Normal 13 4 2 3 3 4" xfId="7956" xr:uid="{00000000-0005-0000-0000-0000CA020000}"/>
    <cellStyle name="Normal 13 4 2 3 3 5" xfId="2995" xr:uid="{00000000-0005-0000-0000-0000CB020000}"/>
    <cellStyle name="Normal 13 4 2 3 4" xfId="4207" xr:uid="{00000000-0005-0000-0000-0000CC020000}"/>
    <cellStyle name="Normal 13 4 2 3 4 2" xfId="9193" xr:uid="{00000000-0005-0000-0000-0000CD020000}"/>
    <cellStyle name="Normal 13 4 2 3 5" xfId="5954" xr:uid="{00000000-0005-0000-0000-0000CE020000}"/>
    <cellStyle name="Normal 13 4 2 3 5 2" xfId="10896" xr:uid="{00000000-0005-0000-0000-0000CF020000}"/>
    <cellStyle name="Normal 13 4 2 3 6" xfId="7462" xr:uid="{00000000-0005-0000-0000-0000D0020000}"/>
    <cellStyle name="Normal 13 4 2 3 7" xfId="2501" xr:uid="{00000000-0005-0000-0000-0000D1020000}"/>
    <cellStyle name="Normal 13 4 2 4" xfId="814" xr:uid="{00000000-0005-0000-0000-0000D2020000}"/>
    <cellStyle name="Normal 13 4 2 4 2" xfId="1277" xr:uid="{00000000-0005-0000-0000-0000D3020000}"/>
    <cellStyle name="Normal 13 4 2 4 2 2" xfId="1371" xr:uid="{00000000-0005-0000-0000-0000D4020000}"/>
    <cellStyle name="Normal 13 4 2 4 2 2 2" xfId="4722" xr:uid="{00000000-0005-0000-0000-0000D5020000}"/>
    <cellStyle name="Normal 13 4 2 4 2 2 2 2" xfId="9706" xr:uid="{00000000-0005-0000-0000-0000D6020000}"/>
    <cellStyle name="Normal 13 4 2 4 2 2 3" xfId="6451" xr:uid="{00000000-0005-0000-0000-0000D7020000}"/>
    <cellStyle name="Normal 13 4 2 4 2 2 3 2" xfId="11393" xr:uid="{00000000-0005-0000-0000-0000D8020000}"/>
    <cellStyle name="Normal 13 4 2 4 2 2 4" xfId="7959" xr:uid="{00000000-0005-0000-0000-0000D9020000}"/>
    <cellStyle name="Normal 13 4 2 4 2 2 5" xfId="2998" xr:uid="{00000000-0005-0000-0000-0000DA020000}"/>
    <cellStyle name="Normal 13 4 2 4 2 3" xfId="4638" xr:uid="{00000000-0005-0000-0000-0000DB020000}"/>
    <cellStyle name="Normal 13 4 2 4 2 3 2" xfId="9622" xr:uid="{00000000-0005-0000-0000-0000DC020000}"/>
    <cellStyle name="Normal 13 4 2 4 2 4" xfId="6369" xr:uid="{00000000-0005-0000-0000-0000DD020000}"/>
    <cellStyle name="Normal 13 4 2 4 2 4 2" xfId="11311" xr:uid="{00000000-0005-0000-0000-0000DE020000}"/>
    <cellStyle name="Normal 13 4 2 4 2 5" xfId="7877" xr:uid="{00000000-0005-0000-0000-0000DF020000}"/>
    <cellStyle name="Normal 13 4 2 4 2 6" xfId="2916" xr:uid="{00000000-0005-0000-0000-0000E0020000}"/>
    <cellStyle name="Normal 13 4 2 4 3" xfId="1370" xr:uid="{00000000-0005-0000-0000-0000E1020000}"/>
    <cellStyle name="Normal 13 4 2 4 3 2" xfId="4721" xr:uid="{00000000-0005-0000-0000-0000E2020000}"/>
    <cellStyle name="Normal 13 4 2 4 3 2 2" xfId="9705" xr:uid="{00000000-0005-0000-0000-0000E3020000}"/>
    <cellStyle name="Normal 13 4 2 4 3 3" xfId="6450" xr:uid="{00000000-0005-0000-0000-0000E4020000}"/>
    <cellStyle name="Normal 13 4 2 4 3 3 2" xfId="11392" xr:uid="{00000000-0005-0000-0000-0000E5020000}"/>
    <cellStyle name="Normal 13 4 2 4 3 4" xfId="7958" xr:uid="{00000000-0005-0000-0000-0000E6020000}"/>
    <cellStyle name="Normal 13 4 2 4 3 5" xfId="2997" xr:uid="{00000000-0005-0000-0000-0000E7020000}"/>
    <cellStyle name="Normal 13 4 2 4 4" xfId="4255" xr:uid="{00000000-0005-0000-0000-0000E8020000}"/>
    <cellStyle name="Normal 13 4 2 4 4 2" xfId="9241" xr:uid="{00000000-0005-0000-0000-0000E9020000}"/>
    <cellStyle name="Normal 13 4 2 4 5" xfId="6002" xr:uid="{00000000-0005-0000-0000-0000EA020000}"/>
    <cellStyle name="Normal 13 4 2 4 5 2" xfId="10944" xr:uid="{00000000-0005-0000-0000-0000EB020000}"/>
    <cellStyle name="Normal 13 4 2 4 6" xfId="7510" xr:uid="{00000000-0005-0000-0000-0000EC020000}"/>
    <cellStyle name="Normal 13 4 2 4 7" xfId="2549" xr:uid="{00000000-0005-0000-0000-0000ED020000}"/>
    <cellStyle name="Normal 13 4 2 5" xfId="917" xr:uid="{00000000-0005-0000-0000-0000EE020000}"/>
    <cellStyle name="Normal 13 4 2 5 2" xfId="1372" xr:uid="{00000000-0005-0000-0000-0000EF020000}"/>
    <cellStyle name="Normal 13 4 2 5 2 2" xfId="4723" xr:uid="{00000000-0005-0000-0000-0000F0020000}"/>
    <cellStyle name="Normal 13 4 2 5 2 2 2" xfId="9707" xr:uid="{00000000-0005-0000-0000-0000F1020000}"/>
    <cellStyle name="Normal 13 4 2 5 2 3" xfId="6452" xr:uid="{00000000-0005-0000-0000-0000F2020000}"/>
    <cellStyle name="Normal 13 4 2 5 2 3 2" xfId="11394" xr:uid="{00000000-0005-0000-0000-0000F3020000}"/>
    <cellStyle name="Normal 13 4 2 5 2 4" xfId="7960" xr:uid="{00000000-0005-0000-0000-0000F4020000}"/>
    <cellStyle name="Normal 13 4 2 5 2 5" xfId="2999" xr:uid="{00000000-0005-0000-0000-0000F5020000}"/>
    <cellStyle name="Normal 13 4 2 5 3" xfId="4349" xr:uid="{00000000-0005-0000-0000-0000F6020000}"/>
    <cellStyle name="Normal 13 4 2 5 3 2" xfId="9334" xr:uid="{00000000-0005-0000-0000-0000F7020000}"/>
    <cellStyle name="Normal 13 4 2 5 4" xfId="6092" xr:uid="{00000000-0005-0000-0000-0000F8020000}"/>
    <cellStyle name="Normal 13 4 2 5 4 2" xfId="11034" xr:uid="{00000000-0005-0000-0000-0000F9020000}"/>
    <cellStyle name="Normal 13 4 2 5 5" xfId="7600" xr:uid="{00000000-0005-0000-0000-0000FA020000}"/>
    <cellStyle name="Normal 13 4 2 5 6" xfId="2639" xr:uid="{00000000-0005-0000-0000-0000FB020000}"/>
    <cellStyle name="Normal 13 4 2 6" xfId="1365" xr:uid="{00000000-0005-0000-0000-0000FC020000}"/>
    <cellStyle name="Normal 13 4 2 6 2" xfId="4716" xr:uid="{00000000-0005-0000-0000-0000FD020000}"/>
    <cellStyle name="Normal 13 4 2 6 2 2" xfId="9700" xr:uid="{00000000-0005-0000-0000-0000FE020000}"/>
    <cellStyle name="Normal 13 4 2 6 3" xfId="6445" xr:uid="{00000000-0005-0000-0000-0000FF020000}"/>
    <cellStyle name="Normal 13 4 2 6 3 2" xfId="11387" xr:uid="{00000000-0005-0000-0000-000000030000}"/>
    <cellStyle name="Normal 13 4 2 6 4" xfId="7953" xr:uid="{00000000-0005-0000-0000-000001030000}"/>
    <cellStyle name="Normal 13 4 2 6 5" xfId="2992" xr:uid="{00000000-0005-0000-0000-000002030000}"/>
    <cellStyle name="Normal 13 4 2 7" xfId="3747" xr:uid="{00000000-0005-0000-0000-000003030000}"/>
    <cellStyle name="Normal 13 4 2 7 2" xfId="5578" xr:uid="{00000000-0005-0000-0000-000004030000}"/>
    <cellStyle name="Normal 13 4 2 7 2 2" xfId="10525" xr:uid="{00000000-0005-0000-0000-000005030000}"/>
    <cellStyle name="Normal 13 4 2 7 3" xfId="8707" xr:uid="{00000000-0005-0000-0000-000006030000}"/>
    <cellStyle name="Normal 13 4 2 8" xfId="3961" xr:uid="{00000000-0005-0000-0000-000007030000}"/>
    <cellStyle name="Normal 13 4 2 8 2" xfId="8843" xr:uid="{00000000-0005-0000-0000-000008030000}"/>
    <cellStyle name="Normal 13 4 2 9" xfId="5458" xr:uid="{00000000-0005-0000-0000-000009030000}"/>
    <cellStyle name="Normal 13 4 2 9 2" xfId="10424" xr:uid="{00000000-0005-0000-0000-00000A030000}"/>
    <cellStyle name="Normal 13 4 3" xfId="398" xr:uid="{00000000-0005-0000-0000-00000B030000}"/>
    <cellStyle name="Normal 13 4 3 10" xfId="7235" xr:uid="{00000000-0005-0000-0000-00000C030000}"/>
    <cellStyle name="Normal 13 4 3 11" xfId="2274" xr:uid="{00000000-0005-0000-0000-00000D030000}"/>
    <cellStyle name="Normal 13 4 3 2" xfId="623" xr:uid="{00000000-0005-0000-0000-00000E030000}"/>
    <cellStyle name="Normal 13 4 3 2 2" xfId="1140" xr:uid="{00000000-0005-0000-0000-00000F030000}"/>
    <cellStyle name="Normal 13 4 3 2 2 2" xfId="1375" xr:uid="{00000000-0005-0000-0000-000010030000}"/>
    <cellStyle name="Normal 13 4 3 2 2 2 2" xfId="4726" xr:uid="{00000000-0005-0000-0000-000011030000}"/>
    <cellStyle name="Normal 13 4 3 2 2 2 2 2" xfId="9710" xr:uid="{00000000-0005-0000-0000-000012030000}"/>
    <cellStyle name="Normal 13 4 3 2 2 2 3" xfId="6455" xr:uid="{00000000-0005-0000-0000-000013030000}"/>
    <cellStyle name="Normal 13 4 3 2 2 2 3 2" xfId="11397" xr:uid="{00000000-0005-0000-0000-000014030000}"/>
    <cellStyle name="Normal 13 4 3 2 2 2 4" xfId="7963" xr:uid="{00000000-0005-0000-0000-000015030000}"/>
    <cellStyle name="Normal 13 4 3 2 2 2 5" xfId="3002" xr:uid="{00000000-0005-0000-0000-000016030000}"/>
    <cellStyle name="Normal 13 4 3 2 2 3" xfId="4501" xr:uid="{00000000-0005-0000-0000-000017030000}"/>
    <cellStyle name="Normal 13 4 3 2 2 3 2" xfId="9485" xr:uid="{00000000-0005-0000-0000-000018030000}"/>
    <cellStyle name="Normal 13 4 3 2 2 4" xfId="6232" xr:uid="{00000000-0005-0000-0000-000019030000}"/>
    <cellStyle name="Normal 13 4 3 2 2 4 2" xfId="11174" xr:uid="{00000000-0005-0000-0000-00001A030000}"/>
    <cellStyle name="Normal 13 4 3 2 2 5" xfId="7740" xr:uid="{00000000-0005-0000-0000-00001B030000}"/>
    <cellStyle name="Normal 13 4 3 2 2 6" xfId="2779" xr:uid="{00000000-0005-0000-0000-00001C030000}"/>
    <cellStyle name="Normal 13 4 3 2 3" xfId="1374" xr:uid="{00000000-0005-0000-0000-00001D030000}"/>
    <cellStyle name="Normal 13 4 3 2 3 2" xfId="4725" xr:uid="{00000000-0005-0000-0000-00001E030000}"/>
    <cellStyle name="Normal 13 4 3 2 3 2 2" xfId="9709" xr:uid="{00000000-0005-0000-0000-00001F030000}"/>
    <cellStyle name="Normal 13 4 3 2 3 3" xfId="6454" xr:uid="{00000000-0005-0000-0000-000020030000}"/>
    <cellStyle name="Normal 13 4 3 2 3 3 2" xfId="11396" xr:uid="{00000000-0005-0000-0000-000021030000}"/>
    <cellStyle name="Normal 13 4 3 2 3 4" xfId="7962" xr:uid="{00000000-0005-0000-0000-000022030000}"/>
    <cellStyle name="Normal 13 4 3 2 3 5" xfId="3001" xr:uid="{00000000-0005-0000-0000-000023030000}"/>
    <cellStyle name="Normal 13 4 3 2 4" xfId="4072" xr:uid="{00000000-0005-0000-0000-000024030000}"/>
    <cellStyle name="Normal 13 4 3 2 4 2" xfId="9103" xr:uid="{00000000-0005-0000-0000-000025030000}"/>
    <cellStyle name="Normal 13 4 3 2 5" xfId="5820" xr:uid="{00000000-0005-0000-0000-000026030000}"/>
    <cellStyle name="Normal 13 4 3 2 5 2" xfId="10762" xr:uid="{00000000-0005-0000-0000-000027030000}"/>
    <cellStyle name="Normal 13 4 3 2 6" xfId="7328" xr:uid="{00000000-0005-0000-0000-000028030000}"/>
    <cellStyle name="Normal 13 4 3 2 7" xfId="2367" xr:uid="{00000000-0005-0000-0000-000029030000}"/>
    <cellStyle name="Normal 13 4 3 3" xfId="765" xr:uid="{00000000-0005-0000-0000-00002A030000}"/>
    <cellStyle name="Normal 13 4 3 3 2" xfId="1230" xr:uid="{00000000-0005-0000-0000-00002B030000}"/>
    <cellStyle name="Normal 13 4 3 3 2 2" xfId="1377" xr:uid="{00000000-0005-0000-0000-00002C030000}"/>
    <cellStyle name="Normal 13 4 3 3 2 2 2" xfId="4728" xr:uid="{00000000-0005-0000-0000-00002D030000}"/>
    <cellStyle name="Normal 13 4 3 3 2 2 2 2" xfId="9712" xr:uid="{00000000-0005-0000-0000-00002E030000}"/>
    <cellStyle name="Normal 13 4 3 3 2 2 3" xfId="6457" xr:uid="{00000000-0005-0000-0000-00002F030000}"/>
    <cellStyle name="Normal 13 4 3 3 2 2 3 2" xfId="11399" xr:uid="{00000000-0005-0000-0000-000030030000}"/>
    <cellStyle name="Normal 13 4 3 3 2 2 4" xfId="7965" xr:uid="{00000000-0005-0000-0000-000031030000}"/>
    <cellStyle name="Normal 13 4 3 3 2 2 5" xfId="3004" xr:uid="{00000000-0005-0000-0000-000032030000}"/>
    <cellStyle name="Normal 13 4 3 3 2 3" xfId="4591" xr:uid="{00000000-0005-0000-0000-000033030000}"/>
    <cellStyle name="Normal 13 4 3 3 2 3 2" xfId="9575" xr:uid="{00000000-0005-0000-0000-000034030000}"/>
    <cellStyle name="Normal 13 4 3 3 2 4" xfId="6322" xr:uid="{00000000-0005-0000-0000-000035030000}"/>
    <cellStyle name="Normal 13 4 3 3 2 4 2" xfId="11264" xr:uid="{00000000-0005-0000-0000-000036030000}"/>
    <cellStyle name="Normal 13 4 3 3 2 5" xfId="7830" xr:uid="{00000000-0005-0000-0000-000037030000}"/>
    <cellStyle name="Normal 13 4 3 3 2 6" xfId="2869" xr:uid="{00000000-0005-0000-0000-000038030000}"/>
    <cellStyle name="Normal 13 4 3 3 3" xfId="1376" xr:uid="{00000000-0005-0000-0000-000039030000}"/>
    <cellStyle name="Normal 13 4 3 3 3 2" xfId="4727" xr:uid="{00000000-0005-0000-0000-00003A030000}"/>
    <cellStyle name="Normal 13 4 3 3 3 2 2" xfId="9711" xr:uid="{00000000-0005-0000-0000-00003B030000}"/>
    <cellStyle name="Normal 13 4 3 3 3 3" xfId="6456" xr:uid="{00000000-0005-0000-0000-00003C030000}"/>
    <cellStyle name="Normal 13 4 3 3 3 3 2" xfId="11398" xr:uid="{00000000-0005-0000-0000-00003D030000}"/>
    <cellStyle name="Normal 13 4 3 3 3 4" xfId="7964" xr:uid="{00000000-0005-0000-0000-00003E030000}"/>
    <cellStyle name="Normal 13 4 3 3 3 5" xfId="3003" xr:uid="{00000000-0005-0000-0000-00003F030000}"/>
    <cellStyle name="Normal 13 4 3 3 4" xfId="4208" xr:uid="{00000000-0005-0000-0000-000040030000}"/>
    <cellStyle name="Normal 13 4 3 3 4 2" xfId="9194" xr:uid="{00000000-0005-0000-0000-000041030000}"/>
    <cellStyle name="Normal 13 4 3 3 5" xfId="5955" xr:uid="{00000000-0005-0000-0000-000042030000}"/>
    <cellStyle name="Normal 13 4 3 3 5 2" xfId="10897" xr:uid="{00000000-0005-0000-0000-000043030000}"/>
    <cellStyle name="Normal 13 4 3 3 6" xfId="7463" xr:uid="{00000000-0005-0000-0000-000044030000}"/>
    <cellStyle name="Normal 13 4 3 3 7" xfId="2502" xr:uid="{00000000-0005-0000-0000-000045030000}"/>
    <cellStyle name="Normal 13 4 3 4" xfId="918" xr:uid="{00000000-0005-0000-0000-000046030000}"/>
    <cellStyle name="Normal 13 4 3 4 2" xfId="1378" xr:uid="{00000000-0005-0000-0000-000047030000}"/>
    <cellStyle name="Normal 13 4 3 4 2 2" xfId="4729" xr:uid="{00000000-0005-0000-0000-000048030000}"/>
    <cellStyle name="Normal 13 4 3 4 2 2 2" xfId="9713" xr:uid="{00000000-0005-0000-0000-000049030000}"/>
    <cellStyle name="Normal 13 4 3 4 2 3" xfId="6458" xr:uid="{00000000-0005-0000-0000-00004A030000}"/>
    <cellStyle name="Normal 13 4 3 4 2 3 2" xfId="11400" xr:uid="{00000000-0005-0000-0000-00004B030000}"/>
    <cellStyle name="Normal 13 4 3 4 2 4" xfId="7966" xr:uid="{00000000-0005-0000-0000-00004C030000}"/>
    <cellStyle name="Normal 13 4 3 4 2 5" xfId="3005" xr:uid="{00000000-0005-0000-0000-00004D030000}"/>
    <cellStyle name="Normal 13 4 3 4 3" xfId="4350" xr:uid="{00000000-0005-0000-0000-00004E030000}"/>
    <cellStyle name="Normal 13 4 3 4 3 2" xfId="9335" xr:uid="{00000000-0005-0000-0000-00004F030000}"/>
    <cellStyle name="Normal 13 4 3 4 4" xfId="6093" xr:uid="{00000000-0005-0000-0000-000050030000}"/>
    <cellStyle name="Normal 13 4 3 4 4 2" xfId="11035" xr:uid="{00000000-0005-0000-0000-000051030000}"/>
    <cellStyle name="Normal 13 4 3 4 5" xfId="7601" xr:uid="{00000000-0005-0000-0000-000052030000}"/>
    <cellStyle name="Normal 13 4 3 4 6" xfId="2640" xr:uid="{00000000-0005-0000-0000-000053030000}"/>
    <cellStyle name="Normal 13 4 3 5" xfId="1373" xr:uid="{00000000-0005-0000-0000-000054030000}"/>
    <cellStyle name="Normal 13 4 3 5 2" xfId="4724" xr:uid="{00000000-0005-0000-0000-000055030000}"/>
    <cellStyle name="Normal 13 4 3 5 2 2" xfId="9708" xr:uid="{00000000-0005-0000-0000-000056030000}"/>
    <cellStyle name="Normal 13 4 3 5 3" xfId="6453" xr:uid="{00000000-0005-0000-0000-000057030000}"/>
    <cellStyle name="Normal 13 4 3 5 3 2" xfId="11395" xr:uid="{00000000-0005-0000-0000-000058030000}"/>
    <cellStyle name="Normal 13 4 3 5 4" xfId="7961" xr:uid="{00000000-0005-0000-0000-000059030000}"/>
    <cellStyle name="Normal 13 4 3 5 5" xfId="3000" xr:uid="{00000000-0005-0000-0000-00005A030000}"/>
    <cellStyle name="Normal 13 4 3 6" xfId="3748" xr:uid="{00000000-0005-0000-0000-00005B030000}"/>
    <cellStyle name="Normal 13 4 3 6 2" xfId="5588" xr:uid="{00000000-0005-0000-0000-00005C030000}"/>
    <cellStyle name="Normal 13 4 3 6 2 2" xfId="10534" xr:uid="{00000000-0005-0000-0000-00005D030000}"/>
    <cellStyle name="Normal 13 4 3 6 3" xfId="8708" xr:uid="{00000000-0005-0000-0000-00005E030000}"/>
    <cellStyle name="Normal 13 4 3 7" xfId="3962" xr:uid="{00000000-0005-0000-0000-00005F030000}"/>
    <cellStyle name="Normal 13 4 3 7 2" xfId="8844" xr:uid="{00000000-0005-0000-0000-000060030000}"/>
    <cellStyle name="Normal 13 4 3 8" xfId="5466" xr:uid="{00000000-0005-0000-0000-000061030000}"/>
    <cellStyle name="Normal 13 4 3 8 2" xfId="10432" xr:uid="{00000000-0005-0000-0000-000062030000}"/>
    <cellStyle name="Normal 13 4 3 9" xfId="5727" xr:uid="{00000000-0005-0000-0000-000063030000}"/>
    <cellStyle name="Normal 13 4 3 9 2" xfId="10669" xr:uid="{00000000-0005-0000-0000-000064030000}"/>
    <cellStyle name="Normal 13 4 4" xfId="509" xr:uid="{00000000-0005-0000-0000-000065030000}"/>
    <cellStyle name="Normal 13 4 4 2" xfId="1069" xr:uid="{00000000-0005-0000-0000-000066030000}"/>
    <cellStyle name="Normal 13 4 4 2 2" xfId="1380" xr:uid="{00000000-0005-0000-0000-000067030000}"/>
    <cellStyle name="Normal 13 4 4 2 2 2" xfId="4731" xr:uid="{00000000-0005-0000-0000-000068030000}"/>
    <cellStyle name="Normal 13 4 4 2 2 2 2" xfId="9715" xr:uid="{00000000-0005-0000-0000-000069030000}"/>
    <cellStyle name="Normal 13 4 4 2 2 3" xfId="6460" xr:uid="{00000000-0005-0000-0000-00006A030000}"/>
    <cellStyle name="Normal 13 4 4 2 2 3 2" xfId="11402" xr:uid="{00000000-0005-0000-0000-00006B030000}"/>
    <cellStyle name="Normal 13 4 4 2 2 4" xfId="7968" xr:uid="{00000000-0005-0000-0000-00006C030000}"/>
    <cellStyle name="Normal 13 4 4 2 2 5" xfId="3007" xr:uid="{00000000-0005-0000-0000-00006D030000}"/>
    <cellStyle name="Normal 13 4 4 2 3" xfId="4484" xr:uid="{00000000-0005-0000-0000-00006E030000}"/>
    <cellStyle name="Normal 13 4 4 2 3 2" xfId="9469" xr:uid="{00000000-0005-0000-0000-00006F030000}"/>
    <cellStyle name="Normal 13 4 4 2 4" xfId="6224" xr:uid="{00000000-0005-0000-0000-000070030000}"/>
    <cellStyle name="Normal 13 4 4 2 4 2" xfId="11166" xr:uid="{00000000-0005-0000-0000-000071030000}"/>
    <cellStyle name="Normal 13 4 4 2 5" xfId="7732" xr:uid="{00000000-0005-0000-0000-000072030000}"/>
    <cellStyle name="Normal 13 4 4 2 6" xfId="2771" xr:uid="{00000000-0005-0000-0000-000073030000}"/>
    <cellStyle name="Normal 13 4 4 3" xfId="1379" xr:uid="{00000000-0005-0000-0000-000074030000}"/>
    <cellStyle name="Normal 13 4 4 3 2" xfId="4730" xr:uid="{00000000-0005-0000-0000-000075030000}"/>
    <cellStyle name="Normal 13 4 4 3 2 2" xfId="9714" xr:uid="{00000000-0005-0000-0000-000076030000}"/>
    <cellStyle name="Normal 13 4 4 3 3" xfId="6459" xr:uid="{00000000-0005-0000-0000-000077030000}"/>
    <cellStyle name="Normal 13 4 4 3 3 2" xfId="11401" xr:uid="{00000000-0005-0000-0000-000078030000}"/>
    <cellStyle name="Normal 13 4 4 3 4" xfId="7967" xr:uid="{00000000-0005-0000-0000-000079030000}"/>
    <cellStyle name="Normal 13 4 4 3 5" xfId="3006" xr:uid="{00000000-0005-0000-0000-00007A030000}"/>
    <cellStyle name="Normal 13 4 4 4" xfId="4017" xr:uid="{00000000-0005-0000-0000-00007B030000}"/>
    <cellStyle name="Normal 13 4 4 4 2" xfId="9088" xr:uid="{00000000-0005-0000-0000-00007C030000}"/>
    <cellStyle name="Normal 13 4 4 5" xfId="5772" xr:uid="{00000000-0005-0000-0000-00007D030000}"/>
    <cellStyle name="Normal 13 4 4 5 2" xfId="10714" xr:uid="{00000000-0005-0000-0000-00007E030000}"/>
    <cellStyle name="Normal 13 4 4 6" xfId="7280" xr:uid="{00000000-0005-0000-0000-00007F030000}"/>
    <cellStyle name="Normal 13 4 4 7" xfId="2319" xr:uid="{00000000-0005-0000-0000-000080030000}"/>
    <cellStyle name="Normal 13 4 5" xfId="716" xr:uid="{00000000-0005-0000-0000-000081030000}"/>
    <cellStyle name="Normal 13 4 5 2" xfId="1182" xr:uid="{00000000-0005-0000-0000-000082030000}"/>
    <cellStyle name="Normal 13 4 5 2 2" xfId="1382" xr:uid="{00000000-0005-0000-0000-000083030000}"/>
    <cellStyle name="Normal 13 4 5 2 2 2" xfId="4733" xr:uid="{00000000-0005-0000-0000-000084030000}"/>
    <cellStyle name="Normal 13 4 5 2 2 2 2" xfId="9717" xr:uid="{00000000-0005-0000-0000-000085030000}"/>
    <cellStyle name="Normal 13 4 5 2 2 3" xfId="6462" xr:uid="{00000000-0005-0000-0000-000086030000}"/>
    <cellStyle name="Normal 13 4 5 2 2 3 2" xfId="11404" xr:uid="{00000000-0005-0000-0000-000087030000}"/>
    <cellStyle name="Normal 13 4 5 2 2 4" xfId="7970" xr:uid="{00000000-0005-0000-0000-000088030000}"/>
    <cellStyle name="Normal 13 4 5 2 2 5" xfId="3009" xr:uid="{00000000-0005-0000-0000-000089030000}"/>
    <cellStyle name="Normal 13 4 5 2 3" xfId="4543" xr:uid="{00000000-0005-0000-0000-00008A030000}"/>
    <cellStyle name="Normal 13 4 5 2 3 2" xfId="9527" xr:uid="{00000000-0005-0000-0000-00008B030000}"/>
    <cellStyle name="Normal 13 4 5 2 4" xfId="6274" xr:uid="{00000000-0005-0000-0000-00008C030000}"/>
    <cellStyle name="Normal 13 4 5 2 4 2" xfId="11216" xr:uid="{00000000-0005-0000-0000-00008D030000}"/>
    <cellStyle name="Normal 13 4 5 2 5" xfId="7782" xr:uid="{00000000-0005-0000-0000-00008E030000}"/>
    <cellStyle name="Normal 13 4 5 2 6" xfId="2821" xr:uid="{00000000-0005-0000-0000-00008F030000}"/>
    <cellStyle name="Normal 13 4 5 3" xfId="1381" xr:uid="{00000000-0005-0000-0000-000090030000}"/>
    <cellStyle name="Normal 13 4 5 3 2" xfId="4732" xr:uid="{00000000-0005-0000-0000-000091030000}"/>
    <cellStyle name="Normal 13 4 5 3 2 2" xfId="9716" xr:uid="{00000000-0005-0000-0000-000092030000}"/>
    <cellStyle name="Normal 13 4 5 3 3" xfId="6461" xr:uid="{00000000-0005-0000-0000-000093030000}"/>
    <cellStyle name="Normal 13 4 5 3 3 2" xfId="11403" xr:uid="{00000000-0005-0000-0000-000094030000}"/>
    <cellStyle name="Normal 13 4 5 3 4" xfId="7969" xr:uid="{00000000-0005-0000-0000-000095030000}"/>
    <cellStyle name="Normal 13 4 5 3 5" xfId="3008" xr:uid="{00000000-0005-0000-0000-000096030000}"/>
    <cellStyle name="Normal 13 4 5 4" xfId="4160" xr:uid="{00000000-0005-0000-0000-000097030000}"/>
    <cellStyle name="Normal 13 4 5 4 2" xfId="9146" xr:uid="{00000000-0005-0000-0000-000098030000}"/>
    <cellStyle name="Normal 13 4 5 5" xfId="5907" xr:uid="{00000000-0005-0000-0000-000099030000}"/>
    <cellStyle name="Normal 13 4 5 5 2" xfId="10849" xr:uid="{00000000-0005-0000-0000-00009A030000}"/>
    <cellStyle name="Normal 13 4 5 6" xfId="7415" xr:uid="{00000000-0005-0000-0000-00009B030000}"/>
    <cellStyle name="Normal 13 4 5 7" xfId="2454" xr:uid="{00000000-0005-0000-0000-00009C030000}"/>
    <cellStyle name="Normal 13 4 6" xfId="813" xr:uid="{00000000-0005-0000-0000-00009D030000}"/>
    <cellStyle name="Normal 13 4 6 2" xfId="1276" xr:uid="{00000000-0005-0000-0000-00009E030000}"/>
    <cellStyle name="Normal 13 4 6 2 2" xfId="1384" xr:uid="{00000000-0005-0000-0000-00009F030000}"/>
    <cellStyle name="Normal 13 4 6 2 2 2" xfId="4735" xr:uid="{00000000-0005-0000-0000-0000A0030000}"/>
    <cellStyle name="Normal 13 4 6 2 2 2 2" xfId="9719" xr:uid="{00000000-0005-0000-0000-0000A1030000}"/>
    <cellStyle name="Normal 13 4 6 2 2 3" xfId="6464" xr:uid="{00000000-0005-0000-0000-0000A2030000}"/>
    <cellStyle name="Normal 13 4 6 2 2 3 2" xfId="11406" xr:uid="{00000000-0005-0000-0000-0000A3030000}"/>
    <cellStyle name="Normal 13 4 6 2 2 4" xfId="7972" xr:uid="{00000000-0005-0000-0000-0000A4030000}"/>
    <cellStyle name="Normal 13 4 6 2 2 5" xfId="3011" xr:uid="{00000000-0005-0000-0000-0000A5030000}"/>
    <cellStyle name="Normal 13 4 6 2 3" xfId="4637" xr:uid="{00000000-0005-0000-0000-0000A6030000}"/>
    <cellStyle name="Normal 13 4 6 2 3 2" xfId="9621" xr:uid="{00000000-0005-0000-0000-0000A7030000}"/>
    <cellStyle name="Normal 13 4 6 2 4" xfId="6368" xr:uid="{00000000-0005-0000-0000-0000A8030000}"/>
    <cellStyle name="Normal 13 4 6 2 4 2" xfId="11310" xr:uid="{00000000-0005-0000-0000-0000A9030000}"/>
    <cellStyle name="Normal 13 4 6 2 5" xfId="7876" xr:uid="{00000000-0005-0000-0000-0000AA030000}"/>
    <cellStyle name="Normal 13 4 6 2 6" xfId="2915" xr:uid="{00000000-0005-0000-0000-0000AB030000}"/>
    <cellStyle name="Normal 13 4 6 3" xfId="1383" xr:uid="{00000000-0005-0000-0000-0000AC030000}"/>
    <cellStyle name="Normal 13 4 6 3 2" xfId="4734" xr:uid="{00000000-0005-0000-0000-0000AD030000}"/>
    <cellStyle name="Normal 13 4 6 3 2 2" xfId="9718" xr:uid="{00000000-0005-0000-0000-0000AE030000}"/>
    <cellStyle name="Normal 13 4 6 3 3" xfId="6463" xr:uid="{00000000-0005-0000-0000-0000AF030000}"/>
    <cellStyle name="Normal 13 4 6 3 3 2" xfId="11405" xr:uid="{00000000-0005-0000-0000-0000B0030000}"/>
    <cellStyle name="Normal 13 4 6 3 4" xfId="7971" xr:uid="{00000000-0005-0000-0000-0000B1030000}"/>
    <cellStyle name="Normal 13 4 6 3 5" xfId="3010" xr:uid="{00000000-0005-0000-0000-0000B2030000}"/>
    <cellStyle name="Normal 13 4 6 4" xfId="4254" xr:uid="{00000000-0005-0000-0000-0000B3030000}"/>
    <cellStyle name="Normal 13 4 6 4 2" xfId="9240" xr:uid="{00000000-0005-0000-0000-0000B4030000}"/>
    <cellStyle name="Normal 13 4 6 5" xfId="6001" xr:uid="{00000000-0005-0000-0000-0000B5030000}"/>
    <cellStyle name="Normal 13 4 6 5 2" xfId="10943" xr:uid="{00000000-0005-0000-0000-0000B6030000}"/>
    <cellStyle name="Normal 13 4 6 6" xfId="7509" xr:uid="{00000000-0005-0000-0000-0000B7030000}"/>
    <cellStyle name="Normal 13 4 6 7" xfId="2548" xr:uid="{00000000-0005-0000-0000-0000B8030000}"/>
    <cellStyle name="Normal 13 4 7" xfId="393" xr:uid="{00000000-0005-0000-0000-0000B9030000}"/>
    <cellStyle name="Normal 13 4 7 2" xfId="1018" xr:uid="{00000000-0005-0000-0000-0000BA030000}"/>
    <cellStyle name="Normal 13 4 7 2 2" xfId="1386" xr:uid="{00000000-0005-0000-0000-0000BB030000}"/>
    <cellStyle name="Normal 13 4 7 2 2 2" xfId="4737" xr:uid="{00000000-0005-0000-0000-0000BC030000}"/>
    <cellStyle name="Normal 13 4 7 2 2 2 2" xfId="9721" xr:uid="{00000000-0005-0000-0000-0000BD030000}"/>
    <cellStyle name="Normal 13 4 7 2 2 3" xfId="6466" xr:uid="{00000000-0005-0000-0000-0000BE030000}"/>
    <cellStyle name="Normal 13 4 7 2 2 3 2" xfId="11408" xr:uid="{00000000-0005-0000-0000-0000BF030000}"/>
    <cellStyle name="Normal 13 4 7 2 2 4" xfId="7974" xr:uid="{00000000-0005-0000-0000-0000C0030000}"/>
    <cellStyle name="Normal 13 4 7 2 2 5" xfId="3013" xr:uid="{00000000-0005-0000-0000-0000C1030000}"/>
    <cellStyle name="Normal 13 4 7 2 3" xfId="4438" xr:uid="{00000000-0005-0000-0000-0000C2030000}"/>
    <cellStyle name="Normal 13 4 7 2 3 2" xfId="9423" xr:uid="{00000000-0005-0000-0000-0000C3030000}"/>
    <cellStyle name="Normal 13 4 7 2 4" xfId="6180" xr:uid="{00000000-0005-0000-0000-0000C4030000}"/>
    <cellStyle name="Normal 13 4 7 2 4 2" xfId="11122" xr:uid="{00000000-0005-0000-0000-0000C5030000}"/>
    <cellStyle name="Normal 13 4 7 2 5" xfId="7688" xr:uid="{00000000-0005-0000-0000-0000C6030000}"/>
    <cellStyle name="Normal 13 4 7 2 6" xfId="2727" xr:uid="{00000000-0005-0000-0000-0000C7030000}"/>
    <cellStyle name="Normal 13 4 7 3" xfId="1385" xr:uid="{00000000-0005-0000-0000-0000C8030000}"/>
    <cellStyle name="Normal 13 4 7 3 2" xfId="4736" xr:uid="{00000000-0005-0000-0000-0000C9030000}"/>
    <cellStyle name="Normal 13 4 7 3 2 2" xfId="9720" xr:uid="{00000000-0005-0000-0000-0000CA030000}"/>
    <cellStyle name="Normal 13 4 7 3 3" xfId="6465" xr:uid="{00000000-0005-0000-0000-0000CB030000}"/>
    <cellStyle name="Normal 13 4 7 3 3 2" xfId="11407" xr:uid="{00000000-0005-0000-0000-0000CC030000}"/>
    <cellStyle name="Normal 13 4 7 3 4" xfId="7973" xr:uid="{00000000-0005-0000-0000-0000CD030000}"/>
    <cellStyle name="Normal 13 4 7 3 5" xfId="3012" xr:uid="{00000000-0005-0000-0000-0000CE030000}"/>
    <cellStyle name="Normal 13 4 7 4" xfId="3958" xr:uid="{00000000-0005-0000-0000-0000CF030000}"/>
    <cellStyle name="Normal 13 4 7 4 2" xfId="9037" xr:uid="{00000000-0005-0000-0000-0000D0030000}"/>
    <cellStyle name="Normal 13 4 7 5" xfId="5723" xr:uid="{00000000-0005-0000-0000-0000D1030000}"/>
    <cellStyle name="Normal 13 4 7 5 2" xfId="10665" xr:uid="{00000000-0005-0000-0000-0000D2030000}"/>
    <cellStyle name="Normal 13 4 7 6" xfId="7231" xr:uid="{00000000-0005-0000-0000-0000D3030000}"/>
    <cellStyle name="Normal 13 4 7 7" xfId="2270" xr:uid="{00000000-0005-0000-0000-0000D4030000}"/>
    <cellStyle name="Normal 13 4 8" xfId="867" xr:uid="{00000000-0005-0000-0000-0000D5030000}"/>
    <cellStyle name="Normal 13 4 8 2" xfId="1387" xr:uid="{00000000-0005-0000-0000-0000D6030000}"/>
    <cellStyle name="Normal 13 4 8 2 2" xfId="4738" xr:uid="{00000000-0005-0000-0000-0000D7030000}"/>
    <cellStyle name="Normal 13 4 8 2 2 2" xfId="9722" xr:uid="{00000000-0005-0000-0000-0000D8030000}"/>
    <cellStyle name="Normal 13 4 8 2 3" xfId="6467" xr:uid="{00000000-0005-0000-0000-0000D9030000}"/>
    <cellStyle name="Normal 13 4 8 2 3 2" xfId="11409" xr:uid="{00000000-0005-0000-0000-0000DA030000}"/>
    <cellStyle name="Normal 13 4 8 2 4" xfId="7975" xr:uid="{00000000-0005-0000-0000-0000DB030000}"/>
    <cellStyle name="Normal 13 4 8 2 5" xfId="3014" xr:uid="{00000000-0005-0000-0000-0000DC030000}"/>
    <cellStyle name="Normal 13 4 8 3" xfId="4301" xr:uid="{00000000-0005-0000-0000-0000DD030000}"/>
    <cellStyle name="Normal 13 4 8 3 2" xfId="9287" xr:uid="{00000000-0005-0000-0000-0000DE030000}"/>
    <cellStyle name="Normal 13 4 8 4" xfId="6045" xr:uid="{00000000-0005-0000-0000-0000DF030000}"/>
    <cellStyle name="Normal 13 4 8 4 2" xfId="10987" xr:uid="{00000000-0005-0000-0000-0000E0030000}"/>
    <cellStyle name="Normal 13 4 8 5" xfId="7553" xr:uid="{00000000-0005-0000-0000-0000E1030000}"/>
    <cellStyle name="Normal 13 4 8 6" xfId="2592" xr:uid="{00000000-0005-0000-0000-0000E2030000}"/>
    <cellStyle name="Normal 13 4 9" xfId="1332" xr:uid="{00000000-0005-0000-0000-0000E3030000}"/>
    <cellStyle name="Normal 13 4 9 2" xfId="4683" xr:uid="{00000000-0005-0000-0000-0000E4030000}"/>
    <cellStyle name="Normal 13 4 9 2 2" xfId="9667" xr:uid="{00000000-0005-0000-0000-0000E5030000}"/>
    <cellStyle name="Normal 13 4 9 3" xfId="6412" xr:uid="{00000000-0005-0000-0000-0000E6030000}"/>
    <cellStyle name="Normal 13 4 9 3 2" xfId="11354" xr:uid="{00000000-0005-0000-0000-0000E7030000}"/>
    <cellStyle name="Normal 13 4 9 4" xfId="7920" xr:uid="{00000000-0005-0000-0000-0000E8030000}"/>
    <cellStyle name="Normal 13 4 9 5" xfId="2959" xr:uid="{00000000-0005-0000-0000-0000E9030000}"/>
    <cellStyle name="Normal 13 5" xfId="399" xr:uid="{00000000-0005-0000-0000-0000EA030000}"/>
    <cellStyle name="Normal 13 5 10" xfId="5728" xr:uid="{00000000-0005-0000-0000-0000EB030000}"/>
    <cellStyle name="Normal 13 5 10 2" xfId="10670" xr:uid="{00000000-0005-0000-0000-0000EC030000}"/>
    <cellStyle name="Normal 13 5 11" xfId="7236" xr:uid="{00000000-0005-0000-0000-0000ED030000}"/>
    <cellStyle name="Normal 13 5 12" xfId="2275" xr:uid="{00000000-0005-0000-0000-0000EE030000}"/>
    <cellStyle name="Normal 13 5 2" xfId="666" xr:uid="{00000000-0005-0000-0000-0000EF030000}"/>
    <cellStyle name="Normal 13 5 2 10" xfId="2409" xr:uid="{00000000-0005-0000-0000-0000F0030000}"/>
    <cellStyle name="Normal 13 5 2 2" xfId="807" xr:uid="{00000000-0005-0000-0000-0000F1030000}"/>
    <cellStyle name="Normal 13 5 2 2 2" xfId="1272" xr:uid="{00000000-0005-0000-0000-0000F2030000}"/>
    <cellStyle name="Normal 13 5 2 2 2 2" xfId="1391" xr:uid="{00000000-0005-0000-0000-0000F3030000}"/>
    <cellStyle name="Normal 13 5 2 2 2 2 2" xfId="4742" xr:uid="{00000000-0005-0000-0000-0000F4030000}"/>
    <cellStyle name="Normal 13 5 2 2 2 2 2 2" xfId="9726" xr:uid="{00000000-0005-0000-0000-0000F5030000}"/>
    <cellStyle name="Normal 13 5 2 2 2 2 3" xfId="6471" xr:uid="{00000000-0005-0000-0000-0000F6030000}"/>
    <cellStyle name="Normal 13 5 2 2 2 2 3 2" xfId="11413" xr:uid="{00000000-0005-0000-0000-0000F7030000}"/>
    <cellStyle name="Normal 13 5 2 2 2 2 4" xfId="7979" xr:uid="{00000000-0005-0000-0000-0000F8030000}"/>
    <cellStyle name="Normal 13 5 2 2 2 2 5" xfId="3018" xr:uid="{00000000-0005-0000-0000-0000F9030000}"/>
    <cellStyle name="Normal 13 5 2 2 2 3" xfId="4633" xr:uid="{00000000-0005-0000-0000-0000FA030000}"/>
    <cellStyle name="Normal 13 5 2 2 2 3 2" xfId="9617" xr:uid="{00000000-0005-0000-0000-0000FB030000}"/>
    <cellStyle name="Normal 13 5 2 2 2 4" xfId="6364" xr:uid="{00000000-0005-0000-0000-0000FC030000}"/>
    <cellStyle name="Normal 13 5 2 2 2 4 2" xfId="11306" xr:uid="{00000000-0005-0000-0000-0000FD030000}"/>
    <cellStyle name="Normal 13 5 2 2 2 5" xfId="7872" xr:uid="{00000000-0005-0000-0000-0000FE030000}"/>
    <cellStyle name="Normal 13 5 2 2 2 6" xfId="2911" xr:uid="{00000000-0005-0000-0000-0000FF030000}"/>
    <cellStyle name="Normal 13 5 2 2 3" xfId="1390" xr:uid="{00000000-0005-0000-0000-000000040000}"/>
    <cellStyle name="Normal 13 5 2 2 3 2" xfId="4741" xr:uid="{00000000-0005-0000-0000-000001040000}"/>
    <cellStyle name="Normal 13 5 2 2 3 2 2" xfId="9725" xr:uid="{00000000-0005-0000-0000-000002040000}"/>
    <cellStyle name="Normal 13 5 2 2 3 3" xfId="6470" xr:uid="{00000000-0005-0000-0000-000003040000}"/>
    <cellStyle name="Normal 13 5 2 2 3 3 2" xfId="11412" xr:uid="{00000000-0005-0000-0000-000004040000}"/>
    <cellStyle name="Normal 13 5 2 2 3 4" xfId="7978" xr:uid="{00000000-0005-0000-0000-000005040000}"/>
    <cellStyle name="Normal 13 5 2 2 3 5" xfId="3017" xr:uid="{00000000-0005-0000-0000-000006040000}"/>
    <cellStyle name="Normal 13 5 2 2 4" xfId="4250" xr:uid="{00000000-0005-0000-0000-000007040000}"/>
    <cellStyle name="Normal 13 5 2 2 4 2" xfId="9236" xr:uid="{00000000-0005-0000-0000-000008040000}"/>
    <cellStyle name="Normal 13 5 2 2 5" xfId="5997" xr:uid="{00000000-0005-0000-0000-000009040000}"/>
    <cellStyle name="Normal 13 5 2 2 5 2" xfId="10939" xr:uid="{00000000-0005-0000-0000-00000A040000}"/>
    <cellStyle name="Normal 13 5 2 2 6" xfId="7505" xr:uid="{00000000-0005-0000-0000-00000B040000}"/>
    <cellStyle name="Normal 13 5 2 2 7" xfId="2544" xr:uid="{00000000-0005-0000-0000-00000C040000}"/>
    <cellStyle name="Normal 13 5 2 3" xfId="960" xr:uid="{00000000-0005-0000-0000-00000D040000}"/>
    <cellStyle name="Normal 13 5 2 3 2" xfId="1392" xr:uid="{00000000-0005-0000-0000-00000E040000}"/>
    <cellStyle name="Normal 13 5 2 3 2 2" xfId="4743" xr:uid="{00000000-0005-0000-0000-00000F040000}"/>
    <cellStyle name="Normal 13 5 2 3 2 2 2" xfId="9727" xr:uid="{00000000-0005-0000-0000-000010040000}"/>
    <cellStyle name="Normal 13 5 2 3 2 3" xfId="6472" xr:uid="{00000000-0005-0000-0000-000011040000}"/>
    <cellStyle name="Normal 13 5 2 3 2 3 2" xfId="11414" xr:uid="{00000000-0005-0000-0000-000012040000}"/>
    <cellStyle name="Normal 13 5 2 3 2 4" xfId="7980" xr:uid="{00000000-0005-0000-0000-000013040000}"/>
    <cellStyle name="Normal 13 5 2 3 2 5" xfId="3019" xr:uid="{00000000-0005-0000-0000-000014040000}"/>
    <cellStyle name="Normal 13 5 2 3 3" xfId="4392" xr:uid="{00000000-0005-0000-0000-000015040000}"/>
    <cellStyle name="Normal 13 5 2 3 3 2" xfId="9377" xr:uid="{00000000-0005-0000-0000-000016040000}"/>
    <cellStyle name="Normal 13 5 2 3 4" xfId="6135" xr:uid="{00000000-0005-0000-0000-000017040000}"/>
    <cellStyle name="Normal 13 5 2 3 4 2" xfId="11077" xr:uid="{00000000-0005-0000-0000-000018040000}"/>
    <cellStyle name="Normal 13 5 2 3 5" xfId="7643" xr:uid="{00000000-0005-0000-0000-000019040000}"/>
    <cellStyle name="Normal 13 5 2 3 6" xfId="2682" xr:uid="{00000000-0005-0000-0000-00001A040000}"/>
    <cellStyle name="Normal 13 5 2 4" xfId="1389" xr:uid="{00000000-0005-0000-0000-00001B040000}"/>
    <cellStyle name="Normal 13 5 2 4 2" xfId="4740" xr:uid="{00000000-0005-0000-0000-00001C040000}"/>
    <cellStyle name="Normal 13 5 2 4 2 2" xfId="9724" xr:uid="{00000000-0005-0000-0000-00001D040000}"/>
    <cellStyle name="Normal 13 5 2 4 3" xfId="6469" xr:uid="{00000000-0005-0000-0000-00001E040000}"/>
    <cellStyle name="Normal 13 5 2 4 3 2" xfId="11411" xr:uid="{00000000-0005-0000-0000-00001F040000}"/>
    <cellStyle name="Normal 13 5 2 4 4" xfId="7977" xr:uid="{00000000-0005-0000-0000-000020040000}"/>
    <cellStyle name="Normal 13 5 2 4 5" xfId="3016" xr:uid="{00000000-0005-0000-0000-000021040000}"/>
    <cellStyle name="Normal 13 5 2 5" xfId="3790" xr:uid="{00000000-0005-0000-0000-000022040000}"/>
    <cellStyle name="Normal 13 5 2 5 2" xfId="5586" xr:uid="{00000000-0005-0000-0000-000023040000}"/>
    <cellStyle name="Normal 13 5 2 5 2 2" xfId="10532" xr:uid="{00000000-0005-0000-0000-000024040000}"/>
    <cellStyle name="Normal 13 5 2 5 3" xfId="8750" xr:uid="{00000000-0005-0000-0000-000025040000}"/>
    <cellStyle name="Normal 13 5 2 6" xfId="4115" xr:uid="{00000000-0005-0000-0000-000026040000}"/>
    <cellStyle name="Normal 13 5 2 6 2" xfId="8886" xr:uid="{00000000-0005-0000-0000-000027040000}"/>
    <cellStyle name="Normal 13 5 2 7" xfId="5393" xr:uid="{00000000-0005-0000-0000-000028040000}"/>
    <cellStyle name="Normal 13 5 2 7 2" xfId="10372" xr:uid="{00000000-0005-0000-0000-000029040000}"/>
    <cellStyle name="Normal 13 5 2 8" xfId="5862" xr:uid="{00000000-0005-0000-0000-00002A040000}"/>
    <cellStyle name="Normal 13 5 2 8 2" xfId="10804" xr:uid="{00000000-0005-0000-0000-00002B040000}"/>
    <cellStyle name="Normal 13 5 2 9" xfId="7370" xr:uid="{00000000-0005-0000-0000-00002C040000}"/>
    <cellStyle name="Normal 13 5 3" xfId="517" xr:uid="{00000000-0005-0000-0000-00002D040000}"/>
    <cellStyle name="Normal 13 5 3 2" xfId="1076" xr:uid="{00000000-0005-0000-0000-00002E040000}"/>
    <cellStyle name="Normal 13 5 3 2 2" xfId="1394" xr:uid="{00000000-0005-0000-0000-00002F040000}"/>
    <cellStyle name="Normal 13 5 3 2 2 2" xfId="4745" xr:uid="{00000000-0005-0000-0000-000030040000}"/>
    <cellStyle name="Normal 13 5 3 2 2 2 2" xfId="9729" xr:uid="{00000000-0005-0000-0000-000031040000}"/>
    <cellStyle name="Normal 13 5 3 2 2 3" xfId="6474" xr:uid="{00000000-0005-0000-0000-000032040000}"/>
    <cellStyle name="Normal 13 5 3 2 2 3 2" xfId="11416" xr:uid="{00000000-0005-0000-0000-000033040000}"/>
    <cellStyle name="Normal 13 5 3 2 2 4" xfId="7982" xr:uid="{00000000-0005-0000-0000-000034040000}"/>
    <cellStyle name="Normal 13 5 3 2 2 5" xfId="3021" xr:uid="{00000000-0005-0000-0000-000035040000}"/>
    <cellStyle name="Normal 13 5 3 2 3" xfId="4489" xr:uid="{00000000-0005-0000-0000-000036040000}"/>
    <cellStyle name="Normal 13 5 3 2 3 2" xfId="9474" xr:uid="{00000000-0005-0000-0000-000037040000}"/>
    <cellStyle name="Normal 13 5 3 2 4" xfId="6229" xr:uid="{00000000-0005-0000-0000-000038040000}"/>
    <cellStyle name="Normal 13 5 3 2 4 2" xfId="11171" xr:uid="{00000000-0005-0000-0000-000039040000}"/>
    <cellStyle name="Normal 13 5 3 2 5" xfId="7737" xr:uid="{00000000-0005-0000-0000-00003A040000}"/>
    <cellStyle name="Normal 13 5 3 2 6" xfId="2776" xr:uid="{00000000-0005-0000-0000-00003B040000}"/>
    <cellStyle name="Normal 13 5 3 3" xfId="1393" xr:uid="{00000000-0005-0000-0000-00003C040000}"/>
    <cellStyle name="Normal 13 5 3 3 2" xfId="4744" xr:uid="{00000000-0005-0000-0000-00003D040000}"/>
    <cellStyle name="Normal 13 5 3 3 2 2" xfId="9728" xr:uid="{00000000-0005-0000-0000-00003E040000}"/>
    <cellStyle name="Normal 13 5 3 3 3" xfId="6473" xr:uid="{00000000-0005-0000-0000-00003F040000}"/>
    <cellStyle name="Normal 13 5 3 3 3 2" xfId="11415" xr:uid="{00000000-0005-0000-0000-000040040000}"/>
    <cellStyle name="Normal 13 5 3 3 4" xfId="7981" xr:uid="{00000000-0005-0000-0000-000041040000}"/>
    <cellStyle name="Normal 13 5 3 3 5" xfId="3020" xr:uid="{00000000-0005-0000-0000-000042040000}"/>
    <cellStyle name="Normal 13 5 3 4" xfId="4023" xr:uid="{00000000-0005-0000-0000-000043040000}"/>
    <cellStyle name="Normal 13 5 3 4 2" xfId="9094" xr:uid="{00000000-0005-0000-0000-000044040000}"/>
    <cellStyle name="Normal 13 5 3 5" xfId="5778" xr:uid="{00000000-0005-0000-0000-000045040000}"/>
    <cellStyle name="Normal 13 5 3 5 2" xfId="10720" xr:uid="{00000000-0005-0000-0000-000046040000}"/>
    <cellStyle name="Normal 13 5 3 6" xfId="7286" xr:uid="{00000000-0005-0000-0000-000047040000}"/>
    <cellStyle name="Normal 13 5 3 7" xfId="2325" xr:uid="{00000000-0005-0000-0000-000048040000}"/>
    <cellStyle name="Normal 13 5 4" xfId="722" xr:uid="{00000000-0005-0000-0000-000049040000}"/>
    <cellStyle name="Normal 13 5 4 2" xfId="1188" xr:uid="{00000000-0005-0000-0000-00004A040000}"/>
    <cellStyle name="Normal 13 5 4 2 2" xfId="1396" xr:uid="{00000000-0005-0000-0000-00004B040000}"/>
    <cellStyle name="Normal 13 5 4 2 2 2" xfId="4747" xr:uid="{00000000-0005-0000-0000-00004C040000}"/>
    <cellStyle name="Normal 13 5 4 2 2 2 2" xfId="9731" xr:uid="{00000000-0005-0000-0000-00004D040000}"/>
    <cellStyle name="Normal 13 5 4 2 2 3" xfId="6476" xr:uid="{00000000-0005-0000-0000-00004E040000}"/>
    <cellStyle name="Normal 13 5 4 2 2 3 2" xfId="11418" xr:uid="{00000000-0005-0000-0000-00004F040000}"/>
    <cellStyle name="Normal 13 5 4 2 2 4" xfId="7984" xr:uid="{00000000-0005-0000-0000-000050040000}"/>
    <cellStyle name="Normal 13 5 4 2 2 5" xfId="3023" xr:uid="{00000000-0005-0000-0000-000051040000}"/>
    <cellStyle name="Normal 13 5 4 2 3" xfId="4549" xr:uid="{00000000-0005-0000-0000-000052040000}"/>
    <cellStyle name="Normal 13 5 4 2 3 2" xfId="9533" xr:uid="{00000000-0005-0000-0000-000053040000}"/>
    <cellStyle name="Normal 13 5 4 2 4" xfId="6280" xr:uid="{00000000-0005-0000-0000-000054040000}"/>
    <cellStyle name="Normal 13 5 4 2 4 2" xfId="11222" xr:uid="{00000000-0005-0000-0000-000055040000}"/>
    <cellStyle name="Normal 13 5 4 2 5" xfId="7788" xr:uid="{00000000-0005-0000-0000-000056040000}"/>
    <cellStyle name="Normal 13 5 4 2 6" xfId="2827" xr:uid="{00000000-0005-0000-0000-000057040000}"/>
    <cellStyle name="Normal 13 5 4 3" xfId="1395" xr:uid="{00000000-0005-0000-0000-000058040000}"/>
    <cellStyle name="Normal 13 5 4 3 2" xfId="4746" xr:uid="{00000000-0005-0000-0000-000059040000}"/>
    <cellStyle name="Normal 13 5 4 3 2 2" xfId="9730" xr:uid="{00000000-0005-0000-0000-00005A040000}"/>
    <cellStyle name="Normal 13 5 4 3 3" xfId="6475" xr:uid="{00000000-0005-0000-0000-00005B040000}"/>
    <cellStyle name="Normal 13 5 4 3 3 2" xfId="11417" xr:uid="{00000000-0005-0000-0000-00005C040000}"/>
    <cellStyle name="Normal 13 5 4 3 4" xfId="7983" xr:uid="{00000000-0005-0000-0000-00005D040000}"/>
    <cellStyle name="Normal 13 5 4 3 5" xfId="3022" xr:uid="{00000000-0005-0000-0000-00005E040000}"/>
    <cellStyle name="Normal 13 5 4 4" xfId="4166" xr:uid="{00000000-0005-0000-0000-00005F040000}"/>
    <cellStyle name="Normal 13 5 4 4 2" xfId="9152" xr:uid="{00000000-0005-0000-0000-000060040000}"/>
    <cellStyle name="Normal 13 5 4 5" xfId="5913" xr:uid="{00000000-0005-0000-0000-000061040000}"/>
    <cellStyle name="Normal 13 5 4 5 2" xfId="10855" xr:uid="{00000000-0005-0000-0000-000062040000}"/>
    <cellStyle name="Normal 13 5 4 6" xfId="7421" xr:uid="{00000000-0005-0000-0000-000063040000}"/>
    <cellStyle name="Normal 13 5 4 7" xfId="2460" xr:uid="{00000000-0005-0000-0000-000064040000}"/>
    <cellStyle name="Normal 13 5 5" xfId="873" xr:uid="{00000000-0005-0000-0000-000065040000}"/>
    <cellStyle name="Normal 13 5 5 2" xfId="1397" xr:uid="{00000000-0005-0000-0000-000066040000}"/>
    <cellStyle name="Normal 13 5 5 2 2" xfId="4748" xr:uid="{00000000-0005-0000-0000-000067040000}"/>
    <cellStyle name="Normal 13 5 5 2 2 2" xfId="9732" xr:uid="{00000000-0005-0000-0000-000068040000}"/>
    <cellStyle name="Normal 13 5 5 2 3" xfId="6477" xr:uid="{00000000-0005-0000-0000-000069040000}"/>
    <cellStyle name="Normal 13 5 5 2 3 2" xfId="11419" xr:uid="{00000000-0005-0000-0000-00006A040000}"/>
    <cellStyle name="Normal 13 5 5 2 4" xfId="7985" xr:uid="{00000000-0005-0000-0000-00006B040000}"/>
    <cellStyle name="Normal 13 5 5 2 5" xfId="3024" xr:uid="{00000000-0005-0000-0000-00006C040000}"/>
    <cellStyle name="Normal 13 5 5 3" xfId="4307" xr:uid="{00000000-0005-0000-0000-00006D040000}"/>
    <cellStyle name="Normal 13 5 5 3 2" xfId="9293" xr:uid="{00000000-0005-0000-0000-00006E040000}"/>
    <cellStyle name="Normal 13 5 5 4" xfId="6051" xr:uid="{00000000-0005-0000-0000-00006F040000}"/>
    <cellStyle name="Normal 13 5 5 4 2" xfId="10993" xr:uid="{00000000-0005-0000-0000-000070040000}"/>
    <cellStyle name="Normal 13 5 5 5" xfId="7559" xr:uid="{00000000-0005-0000-0000-000071040000}"/>
    <cellStyle name="Normal 13 5 5 6" xfId="2598" xr:uid="{00000000-0005-0000-0000-000072040000}"/>
    <cellStyle name="Normal 13 5 6" xfId="1388" xr:uid="{00000000-0005-0000-0000-000073040000}"/>
    <cellStyle name="Normal 13 5 6 2" xfId="4739" xr:uid="{00000000-0005-0000-0000-000074040000}"/>
    <cellStyle name="Normal 13 5 6 2 2" xfId="9723" xr:uid="{00000000-0005-0000-0000-000075040000}"/>
    <cellStyle name="Normal 13 5 6 3" xfId="6468" xr:uid="{00000000-0005-0000-0000-000076040000}"/>
    <cellStyle name="Normal 13 5 6 3 2" xfId="11410" xr:uid="{00000000-0005-0000-0000-000077040000}"/>
    <cellStyle name="Normal 13 5 6 4" xfId="7976" xr:uid="{00000000-0005-0000-0000-000078040000}"/>
    <cellStyle name="Normal 13 5 6 5" xfId="3015" xr:uid="{00000000-0005-0000-0000-000079040000}"/>
    <cellStyle name="Normal 13 5 7" xfId="3706" xr:uid="{00000000-0005-0000-0000-00007A040000}"/>
    <cellStyle name="Normal 13 5 7 2" xfId="5556" xr:uid="{00000000-0005-0000-0000-00007B040000}"/>
    <cellStyle name="Normal 13 5 7 2 2" xfId="10506" xr:uid="{00000000-0005-0000-0000-00007C040000}"/>
    <cellStyle name="Normal 13 5 7 3" xfId="8665" xr:uid="{00000000-0005-0000-0000-00007D040000}"/>
    <cellStyle name="Normal 13 5 8" xfId="3963" xr:uid="{00000000-0005-0000-0000-00007E040000}"/>
    <cellStyle name="Normal 13 5 8 2" xfId="8802" xr:uid="{00000000-0005-0000-0000-00007F040000}"/>
    <cellStyle name="Normal 13 5 9" xfId="3906" xr:uid="{00000000-0005-0000-0000-000080040000}"/>
    <cellStyle name="Normal 13 5 9 2" xfId="8990" xr:uid="{00000000-0005-0000-0000-000081040000}"/>
    <cellStyle name="Normal 13 6" xfId="458" xr:uid="{00000000-0005-0000-0000-000082040000}"/>
    <cellStyle name="Normal 13 6 2" xfId="1029" xr:uid="{00000000-0005-0000-0000-000083040000}"/>
    <cellStyle name="Normal 13 6 2 2" xfId="1399" xr:uid="{00000000-0005-0000-0000-000084040000}"/>
    <cellStyle name="Normal 13 6 2 2 2" xfId="4750" xr:uid="{00000000-0005-0000-0000-000085040000}"/>
    <cellStyle name="Normal 13 6 2 2 2 2" xfId="9734" xr:uid="{00000000-0005-0000-0000-000086040000}"/>
    <cellStyle name="Normal 13 6 2 2 3" xfId="6479" xr:uid="{00000000-0005-0000-0000-000087040000}"/>
    <cellStyle name="Normal 13 6 2 2 3 2" xfId="11421" xr:uid="{00000000-0005-0000-0000-000088040000}"/>
    <cellStyle name="Normal 13 6 2 2 4" xfId="7987" xr:uid="{00000000-0005-0000-0000-000089040000}"/>
    <cellStyle name="Normal 13 6 2 2 5" xfId="3026" xr:uid="{00000000-0005-0000-0000-00008A040000}"/>
    <cellStyle name="Normal 13 6 2 3" xfId="4444" xr:uid="{00000000-0005-0000-0000-00008B040000}"/>
    <cellStyle name="Normal 13 6 2 3 2" xfId="9429" xr:uid="{00000000-0005-0000-0000-00008C040000}"/>
    <cellStyle name="Normal 13 6 2 4" xfId="6184" xr:uid="{00000000-0005-0000-0000-00008D040000}"/>
    <cellStyle name="Normal 13 6 2 4 2" xfId="11126" xr:uid="{00000000-0005-0000-0000-00008E040000}"/>
    <cellStyle name="Normal 13 6 2 5" xfId="7692" xr:uid="{00000000-0005-0000-0000-00008F040000}"/>
    <cellStyle name="Normal 13 6 2 6" xfId="2731" xr:uid="{00000000-0005-0000-0000-000090040000}"/>
    <cellStyle name="Normal 13 6 3" xfId="1398" xr:uid="{00000000-0005-0000-0000-000091040000}"/>
    <cellStyle name="Normal 13 6 3 2" xfId="4749" xr:uid="{00000000-0005-0000-0000-000092040000}"/>
    <cellStyle name="Normal 13 6 3 2 2" xfId="9733" xr:uid="{00000000-0005-0000-0000-000093040000}"/>
    <cellStyle name="Normal 13 6 3 3" xfId="6478" xr:uid="{00000000-0005-0000-0000-000094040000}"/>
    <cellStyle name="Normal 13 6 3 3 2" xfId="11420" xr:uid="{00000000-0005-0000-0000-000095040000}"/>
    <cellStyle name="Normal 13 6 3 4" xfId="7986" xr:uid="{00000000-0005-0000-0000-000096040000}"/>
    <cellStyle name="Normal 13 6 3 5" xfId="3025" xr:uid="{00000000-0005-0000-0000-000097040000}"/>
    <cellStyle name="Normal 13 6 4" xfId="3975" xr:uid="{00000000-0005-0000-0000-000098040000}"/>
    <cellStyle name="Normal 13 6 4 2" xfId="9047" xr:uid="{00000000-0005-0000-0000-000099040000}"/>
    <cellStyle name="Normal 13 6 5" xfId="5732" xr:uid="{00000000-0005-0000-0000-00009A040000}"/>
    <cellStyle name="Normal 13 6 5 2" xfId="10674" xr:uid="{00000000-0005-0000-0000-00009B040000}"/>
    <cellStyle name="Normal 13 6 6" xfId="7240" xr:uid="{00000000-0005-0000-0000-00009C040000}"/>
    <cellStyle name="Normal 13 6 7" xfId="2279" xr:uid="{00000000-0005-0000-0000-00009D040000}"/>
    <cellStyle name="Normal 13 7" xfId="676" xr:uid="{00000000-0005-0000-0000-00009E040000}"/>
    <cellStyle name="Normal 13 7 2" xfId="1142" xr:uid="{00000000-0005-0000-0000-00009F040000}"/>
    <cellStyle name="Normal 13 7 2 2" xfId="1401" xr:uid="{00000000-0005-0000-0000-0000A0040000}"/>
    <cellStyle name="Normal 13 7 2 2 2" xfId="4752" xr:uid="{00000000-0005-0000-0000-0000A1040000}"/>
    <cellStyle name="Normal 13 7 2 2 2 2" xfId="9736" xr:uid="{00000000-0005-0000-0000-0000A2040000}"/>
    <cellStyle name="Normal 13 7 2 2 3" xfId="6481" xr:uid="{00000000-0005-0000-0000-0000A3040000}"/>
    <cellStyle name="Normal 13 7 2 2 3 2" xfId="11423" xr:uid="{00000000-0005-0000-0000-0000A4040000}"/>
    <cellStyle name="Normal 13 7 2 2 4" xfId="7989" xr:uid="{00000000-0005-0000-0000-0000A5040000}"/>
    <cellStyle name="Normal 13 7 2 2 5" xfId="3028" xr:uid="{00000000-0005-0000-0000-0000A6040000}"/>
    <cellStyle name="Normal 13 7 2 3" xfId="4503" xr:uid="{00000000-0005-0000-0000-0000A7040000}"/>
    <cellStyle name="Normal 13 7 2 3 2" xfId="9487" xr:uid="{00000000-0005-0000-0000-0000A8040000}"/>
    <cellStyle name="Normal 13 7 2 4" xfId="6234" xr:uid="{00000000-0005-0000-0000-0000A9040000}"/>
    <cellStyle name="Normal 13 7 2 4 2" xfId="11176" xr:uid="{00000000-0005-0000-0000-0000AA040000}"/>
    <cellStyle name="Normal 13 7 2 5" xfId="7742" xr:uid="{00000000-0005-0000-0000-0000AB040000}"/>
    <cellStyle name="Normal 13 7 2 6" xfId="2781" xr:uid="{00000000-0005-0000-0000-0000AC040000}"/>
    <cellStyle name="Normal 13 7 3" xfId="1400" xr:uid="{00000000-0005-0000-0000-0000AD040000}"/>
    <cellStyle name="Normal 13 7 3 2" xfId="4751" xr:uid="{00000000-0005-0000-0000-0000AE040000}"/>
    <cellStyle name="Normal 13 7 3 2 2" xfId="9735" xr:uid="{00000000-0005-0000-0000-0000AF040000}"/>
    <cellStyle name="Normal 13 7 3 3" xfId="6480" xr:uid="{00000000-0005-0000-0000-0000B0040000}"/>
    <cellStyle name="Normal 13 7 3 3 2" xfId="11422" xr:uid="{00000000-0005-0000-0000-0000B1040000}"/>
    <cellStyle name="Normal 13 7 3 4" xfId="7988" xr:uid="{00000000-0005-0000-0000-0000B2040000}"/>
    <cellStyle name="Normal 13 7 3 5" xfId="3027" xr:uid="{00000000-0005-0000-0000-0000B3040000}"/>
    <cellStyle name="Normal 13 7 4" xfId="4120" xr:uid="{00000000-0005-0000-0000-0000B4040000}"/>
    <cellStyle name="Normal 13 7 4 2" xfId="9106" xr:uid="{00000000-0005-0000-0000-0000B5040000}"/>
    <cellStyle name="Normal 13 7 5" xfId="5867" xr:uid="{00000000-0005-0000-0000-0000B6040000}"/>
    <cellStyle name="Normal 13 7 5 2" xfId="10809" xr:uid="{00000000-0005-0000-0000-0000B7040000}"/>
    <cellStyle name="Normal 13 7 6" xfId="7375" xr:uid="{00000000-0005-0000-0000-0000B8040000}"/>
    <cellStyle name="Normal 13 7 7" xfId="2414" xr:uid="{00000000-0005-0000-0000-0000B9040000}"/>
    <cellStyle name="Normal 13 8" xfId="342" xr:uid="{00000000-0005-0000-0000-0000BA040000}"/>
    <cellStyle name="Normal 13 8 2" xfId="970" xr:uid="{00000000-0005-0000-0000-0000BB040000}"/>
    <cellStyle name="Normal 13 8 2 2" xfId="1403" xr:uid="{00000000-0005-0000-0000-0000BC040000}"/>
    <cellStyle name="Normal 13 8 2 2 2" xfId="4754" xr:uid="{00000000-0005-0000-0000-0000BD040000}"/>
    <cellStyle name="Normal 13 8 2 2 2 2" xfId="9738" xr:uid="{00000000-0005-0000-0000-0000BE040000}"/>
    <cellStyle name="Normal 13 8 2 2 3" xfId="6483" xr:uid="{00000000-0005-0000-0000-0000BF040000}"/>
    <cellStyle name="Normal 13 8 2 2 3 2" xfId="11425" xr:uid="{00000000-0005-0000-0000-0000C0040000}"/>
    <cellStyle name="Normal 13 8 2 2 4" xfId="7991" xr:uid="{00000000-0005-0000-0000-0000C1040000}"/>
    <cellStyle name="Normal 13 8 2 2 5" xfId="3030" xr:uid="{00000000-0005-0000-0000-0000C2040000}"/>
    <cellStyle name="Normal 13 8 2 3" xfId="4397" xr:uid="{00000000-0005-0000-0000-0000C3040000}"/>
    <cellStyle name="Normal 13 8 2 3 2" xfId="9382" xr:uid="{00000000-0005-0000-0000-0000C4040000}"/>
    <cellStyle name="Normal 13 8 2 4" xfId="6140" xr:uid="{00000000-0005-0000-0000-0000C5040000}"/>
    <cellStyle name="Normal 13 8 2 4 2" xfId="11082" xr:uid="{00000000-0005-0000-0000-0000C6040000}"/>
    <cellStyle name="Normal 13 8 2 5" xfId="7648" xr:uid="{00000000-0005-0000-0000-0000C7040000}"/>
    <cellStyle name="Normal 13 8 2 6" xfId="2687" xr:uid="{00000000-0005-0000-0000-0000C8040000}"/>
    <cellStyle name="Normal 13 8 3" xfId="1402" xr:uid="{00000000-0005-0000-0000-0000C9040000}"/>
    <cellStyle name="Normal 13 8 3 2" xfId="4753" xr:uid="{00000000-0005-0000-0000-0000CA040000}"/>
    <cellStyle name="Normal 13 8 3 2 2" xfId="9737" xr:uid="{00000000-0005-0000-0000-0000CB040000}"/>
    <cellStyle name="Normal 13 8 3 3" xfId="6482" xr:uid="{00000000-0005-0000-0000-0000CC040000}"/>
    <cellStyle name="Normal 13 8 3 3 2" xfId="11424" xr:uid="{00000000-0005-0000-0000-0000CD040000}"/>
    <cellStyle name="Normal 13 8 3 4" xfId="7990" xr:uid="{00000000-0005-0000-0000-0000CE040000}"/>
    <cellStyle name="Normal 13 8 3 5" xfId="3029" xr:uid="{00000000-0005-0000-0000-0000CF040000}"/>
    <cellStyle name="Normal 13 8 4" xfId="3915" xr:uid="{00000000-0005-0000-0000-0000D0040000}"/>
    <cellStyle name="Normal 13 8 4 2" xfId="8995" xr:uid="{00000000-0005-0000-0000-0000D1040000}"/>
    <cellStyle name="Normal 13 8 5" xfId="5683" xr:uid="{00000000-0005-0000-0000-0000D2040000}"/>
    <cellStyle name="Normal 13 8 5 2" xfId="10625" xr:uid="{00000000-0005-0000-0000-0000D3040000}"/>
    <cellStyle name="Normal 13 8 6" xfId="7191" xr:uid="{00000000-0005-0000-0000-0000D4040000}"/>
    <cellStyle name="Normal 13 8 7" xfId="2230" xr:uid="{00000000-0005-0000-0000-0000D5040000}"/>
    <cellStyle name="Normal 13 9" xfId="825" xr:uid="{00000000-0005-0000-0000-0000D6040000}"/>
    <cellStyle name="Normal 13 9 2" xfId="1404" xr:uid="{00000000-0005-0000-0000-0000D7040000}"/>
    <cellStyle name="Normal 13 9 2 2" xfId="4755" xr:uid="{00000000-0005-0000-0000-0000D8040000}"/>
    <cellStyle name="Normal 13 9 2 2 2" xfId="9739" xr:uid="{00000000-0005-0000-0000-0000D9040000}"/>
    <cellStyle name="Normal 13 9 2 3" xfId="6484" xr:uid="{00000000-0005-0000-0000-0000DA040000}"/>
    <cellStyle name="Normal 13 9 2 3 2" xfId="11426" xr:uid="{00000000-0005-0000-0000-0000DB040000}"/>
    <cellStyle name="Normal 13 9 2 4" xfId="7992" xr:uid="{00000000-0005-0000-0000-0000DC040000}"/>
    <cellStyle name="Normal 13 9 2 5" xfId="3031" xr:uid="{00000000-0005-0000-0000-0000DD040000}"/>
    <cellStyle name="Normal 13 9 3" xfId="4260" xr:uid="{00000000-0005-0000-0000-0000DE040000}"/>
    <cellStyle name="Normal 13 9 3 2" xfId="9246" xr:uid="{00000000-0005-0000-0000-0000DF040000}"/>
    <cellStyle name="Normal 13 9 4" xfId="6005" xr:uid="{00000000-0005-0000-0000-0000E0040000}"/>
    <cellStyle name="Normal 13 9 4 2" xfId="10947" xr:uid="{00000000-0005-0000-0000-0000E1040000}"/>
    <cellStyle name="Normal 13 9 5" xfId="7513" xr:uid="{00000000-0005-0000-0000-0000E2040000}"/>
    <cellStyle name="Normal 13 9 6" xfId="2552" xr:uid="{00000000-0005-0000-0000-0000E3040000}"/>
    <cellStyle name="Normal 130" xfId="2045" xr:uid="{00000000-0005-0000-0000-0000E4040000}"/>
    <cellStyle name="Normal 131" xfId="2040" xr:uid="{00000000-0005-0000-0000-0000E5040000}"/>
    <cellStyle name="Normal 132" xfId="208" xr:uid="{00000000-0005-0000-0000-0000E6040000}"/>
    <cellStyle name="Normal 132 2" xfId="4047" xr:uid="{00000000-0005-0000-0000-0000E7040000}"/>
    <cellStyle name="Normal 132 3" xfId="2183" xr:uid="{00000000-0005-0000-0000-0000E8040000}"/>
    <cellStyle name="Normal 133" xfId="266" xr:uid="{00000000-0005-0000-0000-0000E9040000}"/>
    <cellStyle name="Normal 133 2" xfId="5378" xr:uid="{00000000-0005-0000-0000-0000EA040000}"/>
    <cellStyle name="Normal 133 3" xfId="2216" xr:uid="{00000000-0005-0000-0000-0000EB040000}"/>
    <cellStyle name="Normal 134" xfId="2054" xr:uid="{00000000-0005-0000-0000-0000EC040000}"/>
    <cellStyle name="Normal 134 2" xfId="5539" xr:uid="{00000000-0005-0000-0000-0000ED040000}"/>
    <cellStyle name="Normal 134 3" xfId="3651" xr:uid="{00000000-0005-0000-0000-0000EE040000}"/>
    <cellStyle name="Normal 135" xfId="2059" xr:uid="{00000000-0005-0000-0000-0000EF040000}"/>
    <cellStyle name="Normal 135 2" xfId="5541" xr:uid="{00000000-0005-0000-0000-0000F0040000}"/>
    <cellStyle name="Normal 135 3" xfId="3652" xr:uid="{00000000-0005-0000-0000-0000F1040000}"/>
    <cellStyle name="Normal 136" xfId="2068" xr:uid="{00000000-0005-0000-0000-0000F2040000}"/>
    <cellStyle name="Normal 136 2" xfId="5521" xr:uid="{00000000-0005-0000-0000-0000F3040000}"/>
    <cellStyle name="Normal 136 3" xfId="3653" xr:uid="{00000000-0005-0000-0000-0000F4040000}"/>
    <cellStyle name="Normal 137" xfId="2073" xr:uid="{00000000-0005-0000-0000-0000F5040000}"/>
    <cellStyle name="Normal 138" xfId="2058" xr:uid="{00000000-0005-0000-0000-0000F6040000}"/>
    <cellStyle name="Normal 139" xfId="2065" xr:uid="{00000000-0005-0000-0000-0000F7040000}"/>
    <cellStyle name="Normal 14" xfId="81" xr:uid="{00000000-0005-0000-0000-0000F8040000}"/>
    <cellStyle name="Normal 14 10" xfId="1295" xr:uid="{00000000-0005-0000-0000-0000F9040000}"/>
    <cellStyle name="Normal 14 10 2" xfId="4646" xr:uid="{00000000-0005-0000-0000-0000FA040000}"/>
    <cellStyle name="Normal 14 10 2 2" xfId="9630" xr:uid="{00000000-0005-0000-0000-0000FB040000}"/>
    <cellStyle name="Normal 14 10 3" xfId="6375" xr:uid="{00000000-0005-0000-0000-0000FC040000}"/>
    <cellStyle name="Normal 14 10 3 2" xfId="11317" xr:uid="{00000000-0005-0000-0000-0000FD040000}"/>
    <cellStyle name="Normal 14 10 4" xfId="7883" xr:uid="{00000000-0005-0000-0000-0000FE040000}"/>
    <cellStyle name="Normal 14 10 5" xfId="2922" xr:uid="{00000000-0005-0000-0000-0000FF040000}"/>
    <cellStyle name="Normal 14 11" xfId="238" xr:uid="{00000000-0005-0000-0000-000000050000}"/>
    <cellStyle name="Normal 14 11 2" xfId="3864" xr:uid="{00000000-0005-0000-0000-000001050000}"/>
    <cellStyle name="Normal 14 11 2 2" xfId="8951" xr:uid="{00000000-0005-0000-0000-000002050000}"/>
    <cellStyle name="Normal 14 11 3" xfId="5642" xr:uid="{00000000-0005-0000-0000-000003050000}"/>
    <cellStyle name="Normal 14 11 3 2" xfId="10584" xr:uid="{00000000-0005-0000-0000-000004050000}"/>
    <cellStyle name="Normal 14 11 4" xfId="7150" xr:uid="{00000000-0005-0000-0000-000005050000}"/>
    <cellStyle name="Normal 14 11 5" xfId="2188" xr:uid="{00000000-0005-0000-0000-000006050000}"/>
    <cellStyle name="Normal 14 12" xfId="2121" xr:uid="{00000000-0005-0000-0000-000007050000}"/>
    <cellStyle name="Normal 14 12 2" xfId="5387" xr:uid="{00000000-0005-0000-0000-000008050000}"/>
    <cellStyle name="Normal 14 12 2 2" xfId="10368" xr:uid="{00000000-0005-0000-0000-000009050000}"/>
    <cellStyle name="Normal 14 12 3" xfId="8622" xr:uid="{00000000-0005-0000-0000-00000A050000}"/>
    <cellStyle name="Normal 14 13" xfId="3661" xr:uid="{00000000-0005-0000-0000-00000B050000}"/>
    <cellStyle name="Normal 14 13 2" xfId="8759" xr:uid="{00000000-0005-0000-0000-00000C050000}"/>
    <cellStyle name="Normal 14 14" xfId="3808" xr:uid="{00000000-0005-0000-0000-00000D050000}"/>
    <cellStyle name="Normal 14 14 2" xfId="8901" xr:uid="{00000000-0005-0000-0000-00000E050000}"/>
    <cellStyle name="Normal 14 15" xfId="5602" xr:uid="{00000000-0005-0000-0000-00000F050000}"/>
    <cellStyle name="Normal 14 15 2" xfId="10544" xr:uid="{00000000-0005-0000-0000-000010050000}"/>
    <cellStyle name="Normal 14 16" xfId="7110" xr:uid="{00000000-0005-0000-0000-000011050000}"/>
    <cellStyle name="Normal 14 17" xfId="2080" xr:uid="{00000000-0005-0000-0000-000012050000}"/>
    <cellStyle name="Normal 14 2" xfId="134" xr:uid="{00000000-0005-0000-0000-000013050000}"/>
    <cellStyle name="Normal 14 2 10" xfId="2136" xr:uid="{00000000-0005-0000-0000-000014050000}"/>
    <cellStyle name="Normal 14 2 10 2" xfId="3970" xr:uid="{00000000-0005-0000-0000-000015050000}"/>
    <cellStyle name="Normal 14 2 10 2 2" xfId="9044" xr:uid="{00000000-0005-0000-0000-000016050000}"/>
    <cellStyle name="Normal 14 2 10 3" xfId="8623" xr:uid="{00000000-0005-0000-0000-000017050000}"/>
    <cellStyle name="Normal 14 2 11" xfId="3662" xr:uid="{00000000-0005-0000-0000-000018050000}"/>
    <cellStyle name="Normal 14 2 11 2" xfId="8760" xr:uid="{00000000-0005-0000-0000-000019050000}"/>
    <cellStyle name="Normal 14 2 12" xfId="3828" xr:uid="{00000000-0005-0000-0000-00001A050000}"/>
    <cellStyle name="Normal 14 2 12 2" xfId="8920" xr:uid="{00000000-0005-0000-0000-00001B050000}"/>
    <cellStyle name="Normal 14 2 13" xfId="5617" xr:uid="{00000000-0005-0000-0000-00001C050000}"/>
    <cellStyle name="Normal 14 2 13 2" xfId="10559" xr:uid="{00000000-0005-0000-0000-00001D050000}"/>
    <cellStyle name="Normal 14 2 14" xfId="7125" xr:uid="{00000000-0005-0000-0000-00001E050000}"/>
    <cellStyle name="Normal 14 2 15" xfId="2089" xr:uid="{00000000-0005-0000-0000-00001F050000}"/>
    <cellStyle name="Normal 14 2 2" xfId="521" xr:uid="{00000000-0005-0000-0000-000020050000}"/>
    <cellStyle name="Normal 14 2 2 10" xfId="2329" xr:uid="{00000000-0005-0000-0000-000021050000}"/>
    <cellStyle name="Normal 14 2 2 2" xfId="726" xr:uid="{00000000-0005-0000-0000-000022050000}"/>
    <cellStyle name="Normal 14 2 2 2 2" xfId="1192" xr:uid="{00000000-0005-0000-0000-000023050000}"/>
    <cellStyle name="Normal 14 2 2 2 2 2" xfId="1407" xr:uid="{00000000-0005-0000-0000-000024050000}"/>
    <cellStyle name="Normal 14 2 2 2 2 2 2" xfId="4758" xr:uid="{00000000-0005-0000-0000-000025050000}"/>
    <cellStyle name="Normal 14 2 2 2 2 2 2 2" xfId="9742" xr:uid="{00000000-0005-0000-0000-000026050000}"/>
    <cellStyle name="Normal 14 2 2 2 2 2 3" xfId="6487" xr:uid="{00000000-0005-0000-0000-000027050000}"/>
    <cellStyle name="Normal 14 2 2 2 2 2 3 2" xfId="11429" xr:uid="{00000000-0005-0000-0000-000028050000}"/>
    <cellStyle name="Normal 14 2 2 2 2 2 4" xfId="7995" xr:uid="{00000000-0005-0000-0000-000029050000}"/>
    <cellStyle name="Normal 14 2 2 2 2 2 5" xfId="3034" xr:uid="{00000000-0005-0000-0000-00002A050000}"/>
    <cellStyle name="Normal 14 2 2 2 2 3" xfId="4553" xr:uid="{00000000-0005-0000-0000-00002B050000}"/>
    <cellStyle name="Normal 14 2 2 2 2 3 2" xfId="9537" xr:uid="{00000000-0005-0000-0000-00002C050000}"/>
    <cellStyle name="Normal 14 2 2 2 2 4" xfId="6284" xr:uid="{00000000-0005-0000-0000-00002D050000}"/>
    <cellStyle name="Normal 14 2 2 2 2 4 2" xfId="11226" xr:uid="{00000000-0005-0000-0000-00002E050000}"/>
    <cellStyle name="Normal 14 2 2 2 2 5" xfId="7792" xr:uid="{00000000-0005-0000-0000-00002F050000}"/>
    <cellStyle name="Normal 14 2 2 2 2 6" xfId="2831" xr:uid="{00000000-0005-0000-0000-000030050000}"/>
    <cellStyle name="Normal 14 2 2 2 3" xfId="1406" xr:uid="{00000000-0005-0000-0000-000031050000}"/>
    <cellStyle name="Normal 14 2 2 2 3 2" xfId="4757" xr:uid="{00000000-0005-0000-0000-000032050000}"/>
    <cellStyle name="Normal 14 2 2 2 3 2 2" xfId="9741" xr:uid="{00000000-0005-0000-0000-000033050000}"/>
    <cellStyle name="Normal 14 2 2 2 3 3" xfId="6486" xr:uid="{00000000-0005-0000-0000-000034050000}"/>
    <cellStyle name="Normal 14 2 2 2 3 3 2" xfId="11428" xr:uid="{00000000-0005-0000-0000-000035050000}"/>
    <cellStyle name="Normal 14 2 2 2 3 4" xfId="7994" xr:uid="{00000000-0005-0000-0000-000036050000}"/>
    <cellStyle name="Normal 14 2 2 2 3 5" xfId="3033" xr:uid="{00000000-0005-0000-0000-000037050000}"/>
    <cellStyle name="Normal 14 2 2 2 4" xfId="4170" xr:uid="{00000000-0005-0000-0000-000038050000}"/>
    <cellStyle name="Normal 14 2 2 2 4 2" xfId="9156" xr:uid="{00000000-0005-0000-0000-000039050000}"/>
    <cellStyle name="Normal 14 2 2 2 5" xfId="5917" xr:uid="{00000000-0005-0000-0000-00003A050000}"/>
    <cellStyle name="Normal 14 2 2 2 5 2" xfId="10859" xr:uid="{00000000-0005-0000-0000-00003B050000}"/>
    <cellStyle name="Normal 14 2 2 2 6" xfId="7425" xr:uid="{00000000-0005-0000-0000-00003C050000}"/>
    <cellStyle name="Normal 14 2 2 2 7" xfId="2464" xr:uid="{00000000-0005-0000-0000-00003D050000}"/>
    <cellStyle name="Normal 14 2 2 3" xfId="877" xr:uid="{00000000-0005-0000-0000-00003E050000}"/>
    <cellStyle name="Normal 14 2 2 3 2" xfId="1408" xr:uid="{00000000-0005-0000-0000-00003F050000}"/>
    <cellStyle name="Normal 14 2 2 3 2 2" xfId="4759" xr:uid="{00000000-0005-0000-0000-000040050000}"/>
    <cellStyle name="Normal 14 2 2 3 2 2 2" xfId="9743" xr:uid="{00000000-0005-0000-0000-000041050000}"/>
    <cellStyle name="Normal 14 2 2 3 2 3" xfId="6488" xr:uid="{00000000-0005-0000-0000-000042050000}"/>
    <cellStyle name="Normal 14 2 2 3 2 3 2" xfId="11430" xr:uid="{00000000-0005-0000-0000-000043050000}"/>
    <cellStyle name="Normal 14 2 2 3 2 4" xfId="7996" xr:uid="{00000000-0005-0000-0000-000044050000}"/>
    <cellStyle name="Normal 14 2 2 3 2 5" xfId="3035" xr:uid="{00000000-0005-0000-0000-000045050000}"/>
    <cellStyle name="Normal 14 2 2 3 3" xfId="4311" xr:uid="{00000000-0005-0000-0000-000046050000}"/>
    <cellStyle name="Normal 14 2 2 3 3 2" xfId="9297" xr:uid="{00000000-0005-0000-0000-000047050000}"/>
    <cellStyle name="Normal 14 2 2 3 4" xfId="6055" xr:uid="{00000000-0005-0000-0000-000048050000}"/>
    <cellStyle name="Normal 14 2 2 3 4 2" xfId="10997" xr:uid="{00000000-0005-0000-0000-000049050000}"/>
    <cellStyle name="Normal 14 2 2 3 5" xfId="7563" xr:uid="{00000000-0005-0000-0000-00004A050000}"/>
    <cellStyle name="Normal 14 2 2 3 6" xfId="2602" xr:uid="{00000000-0005-0000-0000-00004B050000}"/>
    <cellStyle name="Normal 14 2 2 4" xfId="1405" xr:uid="{00000000-0005-0000-0000-00004C050000}"/>
    <cellStyle name="Normal 14 2 2 4 2" xfId="4756" xr:uid="{00000000-0005-0000-0000-00004D050000}"/>
    <cellStyle name="Normal 14 2 2 4 2 2" xfId="9740" xr:uid="{00000000-0005-0000-0000-00004E050000}"/>
    <cellStyle name="Normal 14 2 2 4 3" xfId="6485" xr:uid="{00000000-0005-0000-0000-00004F050000}"/>
    <cellStyle name="Normal 14 2 2 4 3 2" xfId="11427" xr:uid="{00000000-0005-0000-0000-000050050000}"/>
    <cellStyle name="Normal 14 2 2 4 4" xfId="7993" xr:uid="{00000000-0005-0000-0000-000051050000}"/>
    <cellStyle name="Normal 14 2 2 4 5" xfId="3032" xr:uid="{00000000-0005-0000-0000-000052050000}"/>
    <cellStyle name="Normal 14 2 2 5" xfId="3710" xr:uid="{00000000-0005-0000-0000-000053050000}"/>
    <cellStyle name="Normal 14 2 2 5 2" xfId="5444" xr:uid="{00000000-0005-0000-0000-000054050000}"/>
    <cellStyle name="Normal 14 2 2 5 2 2" xfId="10416" xr:uid="{00000000-0005-0000-0000-000055050000}"/>
    <cellStyle name="Normal 14 2 2 5 3" xfId="8669" xr:uid="{00000000-0005-0000-0000-000056050000}"/>
    <cellStyle name="Normal 14 2 2 6" xfId="4027" xr:uid="{00000000-0005-0000-0000-000057050000}"/>
    <cellStyle name="Normal 14 2 2 6 2" xfId="8806" xr:uid="{00000000-0005-0000-0000-000058050000}"/>
    <cellStyle name="Normal 14 2 2 7" xfId="5417" xr:uid="{00000000-0005-0000-0000-000059050000}"/>
    <cellStyle name="Normal 14 2 2 7 2" xfId="10393" xr:uid="{00000000-0005-0000-0000-00005A050000}"/>
    <cellStyle name="Normal 14 2 2 8" xfId="5782" xr:uid="{00000000-0005-0000-0000-00005B050000}"/>
    <cellStyle name="Normal 14 2 2 8 2" xfId="10724" xr:uid="{00000000-0005-0000-0000-00005C050000}"/>
    <cellStyle name="Normal 14 2 2 9" xfId="7290" xr:uid="{00000000-0005-0000-0000-00005D050000}"/>
    <cellStyle name="Normal 14 2 3" xfId="628" xr:uid="{00000000-0005-0000-0000-00005E050000}"/>
    <cellStyle name="Normal 14 2 3 10" xfId="2372" xr:uid="{00000000-0005-0000-0000-00005F050000}"/>
    <cellStyle name="Normal 14 2 3 2" xfId="770" xr:uid="{00000000-0005-0000-0000-000060050000}"/>
    <cellStyle name="Normal 14 2 3 2 2" xfId="1235" xr:uid="{00000000-0005-0000-0000-000061050000}"/>
    <cellStyle name="Normal 14 2 3 2 2 2" xfId="1411" xr:uid="{00000000-0005-0000-0000-000062050000}"/>
    <cellStyle name="Normal 14 2 3 2 2 2 2" xfId="4762" xr:uid="{00000000-0005-0000-0000-000063050000}"/>
    <cellStyle name="Normal 14 2 3 2 2 2 2 2" xfId="9746" xr:uid="{00000000-0005-0000-0000-000064050000}"/>
    <cellStyle name="Normal 14 2 3 2 2 2 3" xfId="6491" xr:uid="{00000000-0005-0000-0000-000065050000}"/>
    <cellStyle name="Normal 14 2 3 2 2 2 3 2" xfId="11433" xr:uid="{00000000-0005-0000-0000-000066050000}"/>
    <cellStyle name="Normal 14 2 3 2 2 2 4" xfId="7999" xr:uid="{00000000-0005-0000-0000-000067050000}"/>
    <cellStyle name="Normal 14 2 3 2 2 2 5" xfId="3038" xr:uid="{00000000-0005-0000-0000-000068050000}"/>
    <cellStyle name="Normal 14 2 3 2 2 3" xfId="4596" xr:uid="{00000000-0005-0000-0000-000069050000}"/>
    <cellStyle name="Normal 14 2 3 2 2 3 2" xfId="9580" xr:uid="{00000000-0005-0000-0000-00006A050000}"/>
    <cellStyle name="Normal 14 2 3 2 2 4" xfId="6327" xr:uid="{00000000-0005-0000-0000-00006B050000}"/>
    <cellStyle name="Normal 14 2 3 2 2 4 2" xfId="11269" xr:uid="{00000000-0005-0000-0000-00006C050000}"/>
    <cellStyle name="Normal 14 2 3 2 2 5" xfId="7835" xr:uid="{00000000-0005-0000-0000-00006D050000}"/>
    <cellStyle name="Normal 14 2 3 2 2 6" xfId="2874" xr:uid="{00000000-0005-0000-0000-00006E050000}"/>
    <cellStyle name="Normal 14 2 3 2 3" xfId="1410" xr:uid="{00000000-0005-0000-0000-00006F050000}"/>
    <cellStyle name="Normal 14 2 3 2 3 2" xfId="4761" xr:uid="{00000000-0005-0000-0000-000070050000}"/>
    <cellStyle name="Normal 14 2 3 2 3 2 2" xfId="9745" xr:uid="{00000000-0005-0000-0000-000071050000}"/>
    <cellStyle name="Normal 14 2 3 2 3 3" xfId="6490" xr:uid="{00000000-0005-0000-0000-000072050000}"/>
    <cellStyle name="Normal 14 2 3 2 3 3 2" xfId="11432" xr:uid="{00000000-0005-0000-0000-000073050000}"/>
    <cellStyle name="Normal 14 2 3 2 3 4" xfId="7998" xr:uid="{00000000-0005-0000-0000-000074050000}"/>
    <cellStyle name="Normal 14 2 3 2 3 5" xfId="3037" xr:uid="{00000000-0005-0000-0000-000075050000}"/>
    <cellStyle name="Normal 14 2 3 2 4" xfId="4213" xr:uid="{00000000-0005-0000-0000-000076050000}"/>
    <cellStyle name="Normal 14 2 3 2 4 2" xfId="9199" xr:uid="{00000000-0005-0000-0000-000077050000}"/>
    <cellStyle name="Normal 14 2 3 2 5" xfId="5960" xr:uid="{00000000-0005-0000-0000-000078050000}"/>
    <cellStyle name="Normal 14 2 3 2 5 2" xfId="10902" xr:uid="{00000000-0005-0000-0000-000079050000}"/>
    <cellStyle name="Normal 14 2 3 2 6" xfId="7468" xr:uid="{00000000-0005-0000-0000-00007A050000}"/>
    <cellStyle name="Normal 14 2 3 2 7" xfId="2507" xr:uid="{00000000-0005-0000-0000-00007B050000}"/>
    <cellStyle name="Normal 14 2 3 3" xfId="923" xr:uid="{00000000-0005-0000-0000-00007C050000}"/>
    <cellStyle name="Normal 14 2 3 3 2" xfId="1412" xr:uid="{00000000-0005-0000-0000-00007D050000}"/>
    <cellStyle name="Normal 14 2 3 3 2 2" xfId="4763" xr:uid="{00000000-0005-0000-0000-00007E050000}"/>
    <cellStyle name="Normal 14 2 3 3 2 2 2" xfId="9747" xr:uid="{00000000-0005-0000-0000-00007F050000}"/>
    <cellStyle name="Normal 14 2 3 3 2 3" xfId="6492" xr:uid="{00000000-0005-0000-0000-000080050000}"/>
    <cellStyle name="Normal 14 2 3 3 2 3 2" xfId="11434" xr:uid="{00000000-0005-0000-0000-000081050000}"/>
    <cellStyle name="Normal 14 2 3 3 2 4" xfId="8000" xr:uid="{00000000-0005-0000-0000-000082050000}"/>
    <cellStyle name="Normal 14 2 3 3 2 5" xfId="3039" xr:uid="{00000000-0005-0000-0000-000083050000}"/>
    <cellStyle name="Normal 14 2 3 3 3" xfId="4355" xr:uid="{00000000-0005-0000-0000-000084050000}"/>
    <cellStyle name="Normal 14 2 3 3 3 2" xfId="9340" xr:uid="{00000000-0005-0000-0000-000085050000}"/>
    <cellStyle name="Normal 14 2 3 3 4" xfId="6098" xr:uid="{00000000-0005-0000-0000-000086050000}"/>
    <cellStyle name="Normal 14 2 3 3 4 2" xfId="11040" xr:uid="{00000000-0005-0000-0000-000087050000}"/>
    <cellStyle name="Normal 14 2 3 3 5" xfId="7606" xr:uid="{00000000-0005-0000-0000-000088050000}"/>
    <cellStyle name="Normal 14 2 3 3 6" xfId="2645" xr:uid="{00000000-0005-0000-0000-000089050000}"/>
    <cellStyle name="Normal 14 2 3 4" xfId="1409" xr:uid="{00000000-0005-0000-0000-00008A050000}"/>
    <cellStyle name="Normal 14 2 3 4 2" xfId="4760" xr:uid="{00000000-0005-0000-0000-00008B050000}"/>
    <cellStyle name="Normal 14 2 3 4 2 2" xfId="9744" xr:uid="{00000000-0005-0000-0000-00008C050000}"/>
    <cellStyle name="Normal 14 2 3 4 3" xfId="6489" xr:uid="{00000000-0005-0000-0000-00008D050000}"/>
    <cellStyle name="Normal 14 2 3 4 3 2" xfId="11431" xr:uid="{00000000-0005-0000-0000-00008E050000}"/>
    <cellStyle name="Normal 14 2 3 4 4" xfId="7997" xr:uid="{00000000-0005-0000-0000-00008F050000}"/>
    <cellStyle name="Normal 14 2 3 4 5" xfId="3036" xr:uid="{00000000-0005-0000-0000-000090050000}"/>
    <cellStyle name="Normal 14 2 3 5" xfId="3753" xr:uid="{00000000-0005-0000-0000-000091050000}"/>
    <cellStyle name="Normal 14 2 3 5 2" xfId="5562" xr:uid="{00000000-0005-0000-0000-000092050000}"/>
    <cellStyle name="Normal 14 2 3 5 2 2" xfId="10511" xr:uid="{00000000-0005-0000-0000-000093050000}"/>
    <cellStyle name="Normal 14 2 3 5 3" xfId="8713" xr:uid="{00000000-0005-0000-0000-000094050000}"/>
    <cellStyle name="Normal 14 2 3 6" xfId="4077" xr:uid="{00000000-0005-0000-0000-000095050000}"/>
    <cellStyle name="Normal 14 2 3 6 2" xfId="8849" xr:uid="{00000000-0005-0000-0000-000096050000}"/>
    <cellStyle name="Normal 14 2 3 7" xfId="5513" xr:uid="{00000000-0005-0000-0000-000097050000}"/>
    <cellStyle name="Normal 14 2 3 7 2" xfId="10471" xr:uid="{00000000-0005-0000-0000-000098050000}"/>
    <cellStyle name="Normal 14 2 3 8" xfId="5825" xr:uid="{00000000-0005-0000-0000-000099050000}"/>
    <cellStyle name="Normal 14 2 3 8 2" xfId="10767" xr:uid="{00000000-0005-0000-0000-00009A050000}"/>
    <cellStyle name="Normal 14 2 3 9" xfId="7333" xr:uid="{00000000-0005-0000-0000-00009B050000}"/>
    <cellStyle name="Normal 14 2 4" xfId="462" xr:uid="{00000000-0005-0000-0000-00009C050000}"/>
    <cellStyle name="Normal 14 2 4 2" xfId="1033" xr:uid="{00000000-0005-0000-0000-00009D050000}"/>
    <cellStyle name="Normal 14 2 4 2 2" xfId="1414" xr:uid="{00000000-0005-0000-0000-00009E050000}"/>
    <cellStyle name="Normal 14 2 4 2 2 2" xfId="4765" xr:uid="{00000000-0005-0000-0000-00009F050000}"/>
    <cellStyle name="Normal 14 2 4 2 2 2 2" xfId="9749" xr:uid="{00000000-0005-0000-0000-0000A0050000}"/>
    <cellStyle name="Normal 14 2 4 2 2 3" xfId="6494" xr:uid="{00000000-0005-0000-0000-0000A1050000}"/>
    <cellStyle name="Normal 14 2 4 2 2 3 2" xfId="11436" xr:uid="{00000000-0005-0000-0000-0000A2050000}"/>
    <cellStyle name="Normal 14 2 4 2 2 4" xfId="8002" xr:uid="{00000000-0005-0000-0000-0000A3050000}"/>
    <cellStyle name="Normal 14 2 4 2 2 5" xfId="3041" xr:uid="{00000000-0005-0000-0000-0000A4050000}"/>
    <cellStyle name="Normal 14 2 4 2 3" xfId="4448" xr:uid="{00000000-0005-0000-0000-0000A5050000}"/>
    <cellStyle name="Normal 14 2 4 2 3 2" xfId="9433" xr:uid="{00000000-0005-0000-0000-0000A6050000}"/>
    <cellStyle name="Normal 14 2 4 2 4" xfId="6188" xr:uid="{00000000-0005-0000-0000-0000A7050000}"/>
    <cellStyle name="Normal 14 2 4 2 4 2" xfId="11130" xr:uid="{00000000-0005-0000-0000-0000A8050000}"/>
    <cellStyle name="Normal 14 2 4 2 5" xfId="7696" xr:uid="{00000000-0005-0000-0000-0000A9050000}"/>
    <cellStyle name="Normal 14 2 4 2 6" xfId="2735" xr:uid="{00000000-0005-0000-0000-0000AA050000}"/>
    <cellStyle name="Normal 14 2 4 3" xfId="1413" xr:uid="{00000000-0005-0000-0000-0000AB050000}"/>
    <cellStyle name="Normal 14 2 4 3 2" xfId="4764" xr:uid="{00000000-0005-0000-0000-0000AC050000}"/>
    <cellStyle name="Normal 14 2 4 3 2 2" xfId="9748" xr:uid="{00000000-0005-0000-0000-0000AD050000}"/>
    <cellStyle name="Normal 14 2 4 3 3" xfId="6493" xr:uid="{00000000-0005-0000-0000-0000AE050000}"/>
    <cellStyle name="Normal 14 2 4 3 3 2" xfId="11435" xr:uid="{00000000-0005-0000-0000-0000AF050000}"/>
    <cellStyle name="Normal 14 2 4 3 4" xfId="8001" xr:uid="{00000000-0005-0000-0000-0000B0050000}"/>
    <cellStyle name="Normal 14 2 4 3 5" xfId="3040" xr:uid="{00000000-0005-0000-0000-0000B1050000}"/>
    <cellStyle name="Normal 14 2 4 4" xfId="3979" xr:uid="{00000000-0005-0000-0000-0000B2050000}"/>
    <cellStyle name="Normal 14 2 4 4 2" xfId="9051" xr:uid="{00000000-0005-0000-0000-0000B3050000}"/>
    <cellStyle name="Normal 14 2 4 5" xfId="5736" xr:uid="{00000000-0005-0000-0000-0000B4050000}"/>
    <cellStyle name="Normal 14 2 4 5 2" xfId="10678" xr:uid="{00000000-0005-0000-0000-0000B5050000}"/>
    <cellStyle name="Normal 14 2 4 6" xfId="7244" xr:uid="{00000000-0005-0000-0000-0000B6050000}"/>
    <cellStyle name="Normal 14 2 4 7" xfId="2283" xr:uid="{00000000-0005-0000-0000-0000B7050000}"/>
    <cellStyle name="Normal 14 2 5" xfId="680" xr:uid="{00000000-0005-0000-0000-0000B8050000}"/>
    <cellStyle name="Normal 14 2 5 2" xfId="1146" xr:uid="{00000000-0005-0000-0000-0000B9050000}"/>
    <cellStyle name="Normal 14 2 5 2 2" xfId="1416" xr:uid="{00000000-0005-0000-0000-0000BA050000}"/>
    <cellStyle name="Normal 14 2 5 2 2 2" xfId="4767" xr:uid="{00000000-0005-0000-0000-0000BB050000}"/>
    <cellStyle name="Normal 14 2 5 2 2 2 2" xfId="9751" xr:uid="{00000000-0005-0000-0000-0000BC050000}"/>
    <cellStyle name="Normal 14 2 5 2 2 3" xfId="6496" xr:uid="{00000000-0005-0000-0000-0000BD050000}"/>
    <cellStyle name="Normal 14 2 5 2 2 3 2" xfId="11438" xr:uid="{00000000-0005-0000-0000-0000BE050000}"/>
    <cellStyle name="Normal 14 2 5 2 2 4" xfId="8004" xr:uid="{00000000-0005-0000-0000-0000BF050000}"/>
    <cellStyle name="Normal 14 2 5 2 2 5" xfId="3043" xr:uid="{00000000-0005-0000-0000-0000C0050000}"/>
    <cellStyle name="Normal 14 2 5 2 3" xfId="4507" xr:uid="{00000000-0005-0000-0000-0000C1050000}"/>
    <cellStyle name="Normal 14 2 5 2 3 2" xfId="9491" xr:uid="{00000000-0005-0000-0000-0000C2050000}"/>
    <cellStyle name="Normal 14 2 5 2 4" xfId="6238" xr:uid="{00000000-0005-0000-0000-0000C3050000}"/>
    <cellStyle name="Normal 14 2 5 2 4 2" xfId="11180" xr:uid="{00000000-0005-0000-0000-0000C4050000}"/>
    <cellStyle name="Normal 14 2 5 2 5" xfId="7746" xr:uid="{00000000-0005-0000-0000-0000C5050000}"/>
    <cellStyle name="Normal 14 2 5 2 6" xfId="2785" xr:uid="{00000000-0005-0000-0000-0000C6050000}"/>
    <cellStyle name="Normal 14 2 5 3" xfId="1415" xr:uid="{00000000-0005-0000-0000-0000C7050000}"/>
    <cellStyle name="Normal 14 2 5 3 2" xfId="4766" xr:uid="{00000000-0005-0000-0000-0000C8050000}"/>
    <cellStyle name="Normal 14 2 5 3 2 2" xfId="9750" xr:uid="{00000000-0005-0000-0000-0000C9050000}"/>
    <cellStyle name="Normal 14 2 5 3 3" xfId="6495" xr:uid="{00000000-0005-0000-0000-0000CA050000}"/>
    <cellStyle name="Normal 14 2 5 3 3 2" xfId="11437" xr:uid="{00000000-0005-0000-0000-0000CB050000}"/>
    <cellStyle name="Normal 14 2 5 3 4" xfId="8003" xr:uid="{00000000-0005-0000-0000-0000CC050000}"/>
    <cellStyle name="Normal 14 2 5 3 5" xfId="3042" xr:uid="{00000000-0005-0000-0000-0000CD050000}"/>
    <cellStyle name="Normal 14 2 5 4" xfId="4124" xr:uid="{00000000-0005-0000-0000-0000CE050000}"/>
    <cellStyle name="Normal 14 2 5 4 2" xfId="9110" xr:uid="{00000000-0005-0000-0000-0000CF050000}"/>
    <cellStyle name="Normal 14 2 5 5" xfId="5871" xr:uid="{00000000-0005-0000-0000-0000D0050000}"/>
    <cellStyle name="Normal 14 2 5 5 2" xfId="10813" xr:uid="{00000000-0005-0000-0000-0000D1050000}"/>
    <cellStyle name="Normal 14 2 5 6" xfId="7379" xr:uid="{00000000-0005-0000-0000-0000D2050000}"/>
    <cellStyle name="Normal 14 2 5 7" xfId="2418" xr:uid="{00000000-0005-0000-0000-0000D3050000}"/>
    <cellStyle name="Normal 14 2 6" xfId="346" xr:uid="{00000000-0005-0000-0000-0000D4050000}"/>
    <cellStyle name="Normal 14 2 6 2" xfId="974" xr:uid="{00000000-0005-0000-0000-0000D5050000}"/>
    <cellStyle name="Normal 14 2 6 2 2" xfId="1418" xr:uid="{00000000-0005-0000-0000-0000D6050000}"/>
    <cellStyle name="Normal 14 2 6 2 2 2" xfId="4769" xr:uid="{00000000-0005-0000-0000-0000D7050000}"/>
    <cellStyle name="Normal 14 2 6 2 2 2 2" xfId="9753" xr:uid="{00000000-0005-0000-0000-0000D8050000}"/>
    <cellStyle name="Normal 14 2 6 2 2 3" xfId="6498" xr:uid="{00000000-0005-0000-0000-0000D9050000}"/>
    <cellStyle name="Normal 14 2 6 2 2 3 2" xfId="11440" xr:uid="{00000000-0005-0000-0000-0000DA050000}"/>
    <cellStyle name="Normal 14 2 6 2 2 4" xfId="8006" xr:uid="{00000000-0005-0000-0000-0000DB050000}"/>
    <cellStyle name="Normal 14 2 6 2 2 5" xfId="3045" xr:uid="{00000000-0005-0000-0000-0000DC050000}"/>
    <cellStyle name="Normal 14 2 6 2 3" xfId="4401" xr:uid="{00000000-0005-0000-0000-0000DD050000}"/>
    <cellStyle name="Normal 14 2 6 2 3 2" xfId="9386" xr:uid="{00000000-0005-0000-0000-0000DE050000}"/>
    <cellStyle name="Normal 14 2 6 2 4" xfId="6144" xr:uid="{00000000-0005-0000-0000-0000DF050000}"/>
    <cellStyle name="Normal 14 2 6 2 4 2" xfId="11086" xr:uid="{00000000-0005-0000-0000-0000E0050000}"/>
    <cellStyle name="Normal 14 2 6 2 5" xfId="7652" xr:uid="{00000000-0005-0000-0000-0000E1050000}"/>
    <cellStyle name="Normal 14 2 6 2 6" xfId="2691" xr:uid="{00000000-0005-0000-0000-0000E2050000}"/>
    <cellStyle name="Normal 14 2 6 3" xfId="1417" xr:uid="{00000000-0005-0000-0000-0000E3050000}"/>
    <cellStyle name="Normal 14 2 6 3 2" xfId="4768" xr:uid="{00000000-0005-0000-0000-0000E4050000}"/>
    <cellStyle name="Normal 14 2 6 3 2 2" xfId="9752" xr:uid="{00000000-0005-0000-0000-0000E5050000}"/>
    <cellStyle name="Normal 14 2 6 3 3" xfId="6497" xr:uid="{00000000-0005-0000-0000-0000E6050000}"/>
    <cellStyle name="Normal 14 2 6 3 3 2" xfId="11439" xr:uid="{00000000-0005-0000-0000-0000E7050000}"/>
    <cellStyle name="Normal 14 2 6 3 4" xfId="8005" xr:uid="{00000000-0005-0000-0000-0000E8050000}"/>
    <cellStyle name="Normal 14 2 6 3 5" xfId="3044" xr:uid="{00000000-0005-0000-0000-0000E9050000}"/>
    <cellStyle name="Normal 14 2 6 4" xfId="3919" xr:uid="{00000000-0005-0000-0000-0000EA050000}"/>
    <cellStyle name="Normal 14 2 6 4 2" xfId="8999" xr:uid="{00000000-0005-0000-0000-0000EB050000}"/>
    <cellStyle name="Normal 14 2 6 5" xfId="5687" xr:uid="{00000000-0005-0000-0000-0000EC050000}"/>
    <cellStyle name="Normal 14 2 6 5 2" xfId="10629" xr:uid="{00000000-0005-0000-0000-0000ED050000}"/>
    <cellStyle name="Normal 14 2 6 6" xfId="7195" xr:uid="{00000000-0005-0000-0000-0000EE050000}"/>
    <cellStyle name="Normal 14 2 6 7" xfId="2234" xr:uid="{00000000-0005-0000-0000-0000EF050000}"/>
    <cellStyle name="Normal 14 2 7" xfId="829" xr:uid="{00000000-0005-0000-0000-0000F0050000}"/>
    <cellStyle name="Normal 14 2 7 2" xfId="1419" xr:uid="{00000000-0005-0000-0000-0000F1050000}"/>
    <cellStyle name="Normal 14 2 7 2 2" xfId="4770" xr:uid="{00000000-0005-0000-0000-0000F2050000}"/>
    <cellStyle name="Normal 14 2 7 2 2 2" xfId="9754" xr:uid="{00000000-0005-0000-0000-0000F3050000}"/>
    <cellStyle name="Normal 14 2 7 2 3" xfId="6499" xr:uid="{00000000-0005-0000-0000-0000F4050000}"/>
    <cellStyle name="Normal 14 2 7 2 3 2" xfId="11441" xr:uid="{00000000-0005-0000-0000-0000F5050000}"/>
    <cellStyle name="Normal 14 2 7 2 4" xfId="8007" xr:uid="{00000000-0005-0000-0000-0000F6050000}"/>
    <cellStyle name="Normal 14 2 7 2 5" xfId="3046" xr:uid="{00000000-0005-0000-0000-0000F7050000}"/>
    <cellStyle name="Normal 14 2 7 3" xfId="4264" xr:uid="{00000000-0005-0000-0000-0000F8050000}"/>
    <cellStyle name="Normal 14 2 7 3 2" xfId="9250" xr:uid="{00000000-0005-0000-0000-0000F9050000}"/>
    <cellStyle name="Normal 14 2 7 4" xfId="6009" xr:uid="{00000000-0005-0000-0000-0000FA050000}"/>
    <cellStyle name="Normal 14 2 7 4 2" xfId="10951" xr:uid="{00000000-0005-0000-0000-0000FB050000}"/>
    <cellStyle name="Normal 14 2 7 5" xfId="7517" xr:uid="{00000000-0005-0000-0000-0000FC050000}"/>
    <cellStyle name="Normal 14 2 7 6" xfId="2556" xr:uid="{00000000-0005-0000-0000-0000FD050000}"/>
    <cellStyle name="Normal 14 2 8" xfId="1296" xr:uid="{00000000-0005-0000-0000-0000FE050000}"/>
    <cellStyle name="Normal 14 2 8 2" xfId="4647" xr:uid="{00000000-0005-0000-0000-0000FF050000}"/>
    <cellStyle name="Normal 14 2 8 2 2" xfId="9631" xr:uid="{00000000-0005-0000-0000-000000060000}"/>
    <cellStyle name="Normal 14 2 8 3" xfId="6376" xr:uid="{00000000-0005-0000-0000-000001060000}"/>
    <cellStyle name="Normal 14 2 8 3 2" xfId="11318" xr:uid="{00000000-0005-0000-0000-000002060000}"/>
    <cellStyle name="Normal 14 2 8 4" xfId="7884" xr:uid="{00000000-0005-0000-0000-000003060000}"/>
    <cellStyle name="Normal 14 2 8 5" xfId="2923" xr:uid="{00000000-0005-0000-0000-000004060000}"/>
    <cellStyle name="Normal 14 2 9" xfId="239" xr:uid="{00000000-0005-0000-0000-000005060000}"/>
    <cellStyle name="Normal 14 2 9 2" xfId="3865" xr:uid="{00000000-0005-0000-0000-000006060000}"/>
    <cellStyle name="Normal 14 2 9 2 2" xfId="8952" xr:uid="{00000000-0005-0000-0000-000007060000}"/>
    <cellStyle name="Normal 14 2 9 3" xfId="5643" xr:uid="{00000000-0005-0000-0000-000008060000}"/>
    <cellStyle name="Normal 14 2 9 3 2" xfId="10585" xr:uid="{00000000-0005-0000-0000-000009060000}"/>
    <cellStyle name="Normal 14 2 9 4" xfId="7151" xr:uid="{00000000-0005-0000-0000-00000A060000}"/>
    <cellStyle name="Normal 14 2 9 5" xfId="2189" xr:uid="{00000000-0005-0000-0000-00000B060000}"/>
    <cellStyle name="Normal 14 3" xfId="171" xr:uid="{00000000-0005-0000-0000-00000C060000}"/>
    <cellStyle name="Normal 14 3 10" xfId="2151" xr:uid="{00000000-0005-0000-0000-00000D060000}"/>
    <cellStyle name="Normal 14 3 10 2" xfId="5489" xr:uid="{00000000-0005-0000-0000-00000E060000}"/>
    <cellStyle name="Normal 14 3 10 2 2" xfId="10451" xr:uid="{00000000-0005-0000-0000-00000F060000}"/>
    <cellStyle name="Normal 14 3 10 3" xfId="8624" xr:uid="{00000000-0005-0000-0000-000010060000}"/>
    <cellStyle name="Normal 14 3 11" xfId="3663" xr:uid="{00000000-0005-0000-0000-000011060000}"/>
    <cellStyle name="Normal 14 3 11 2" xfId="8761" xr:uid="{00000000-0005-0000-0000-000012060000}"/>
    <cellStyle name="Normal 14 3 12" xfId="3847" xr:uid="{00000000-0005-0000-0000-000013060000}"/>
    <cellStyle name="Normal 14 3 12 2" xfId="8938" xr:uid="{00000000-0005-0000-0000-000014060000}"/>
    <cellStyle name="Normal 14 3 13" xfId="5632" xr:uid="{00000000-0005-0000-0000-000015060000}"/>
    <cellStyle name="Normal 14 3 13 2" xfId="10574" xr:uid="{00000000-0005-0000-0000-000016060000}"/>
    <cellStyle name="Normal 14 3 14" xfId="7140" xr:uid="{00000000-0005-0000-0000-000017060000}"/>
    <cellStyle name="Normal 14 3 15" xfId="2090" xr:uid="{00000000-0005-0000-0000-000018060000}"/>
    <cellStyle name="Normal 14 3 2" xfId="522" xr:uid="{00000000-0005-0000-0000-000019060000}"/>
    <cellStyle name="Normal 14 3 2 10" xfId="2330" xr:uid="{00000000-0005-0000-0000-00001A060000}"/>
    <cellStyle name="Normal 14 3 2 2" xfId="727" xr:uid="{00000000-0005-0000-0000-00001B060000}"/>
    <cellStyle name="Normal 14 3 2 2 2" xfId="1193" xr:uid="{00000000-0005-0000-0000-00001C060000}"/>
    <cellStyle name="Normal 14 3 2 2 2 2" xfId="1422" xr:uid="{00000000-0005-0000-0000-00001D060000}"/>
    <cellStyle name="Normal 14 3 2 2 2 2 2" xfId="4773" xr:uid="{00000000-0005-0000-0000-00001E060000}"/>
    <cellStyle name="Normal 14 3 2 2 2 2 2 2" xfId="9757" xr:uid="{00000000-0005-0000-0000-00001F060000}"/>
    <cellStyle name="Normal 14 3 2 2 2 2 3" xfId="6502" xr:uid="{00000000-0005-0000-0000-000020060000}"/>
    <cellStyle name="Normal 14 3 2 2 2 2 3 2" xfId="11444" xr:uid="{00000000-0005-0000-0000-000021060000}"/>
    <cellStyle name="Normal 14 3 2 2 2 2 4" xfId="8010" xr:uid="{00000000-0005-0000-0000-000022060000}"/>
    <cellStyle name="Normal 14 3 2 2 2 2 5" xfId="3049" xr:uid="{00000000-0005-0000-0000-000023060000}"/>
    <cellStyle name="Normal 14 3 2 2 2 3" xfId="4554" xr:uid="{00000000-0005-0000-0000-000024060000}"/>
    <cellStyle name="Normal 14 3 2 2 2 3 2" xfId="9538" xr:uid="{00000000-0005-0000-0000-000025060000}"/>
    <cellStyle name="Normal 14 3 2 2 2 4" xfId="6285" xr:uid="{00000000-0005-0000-0000-000026060000}"/>
    <cellStyle name="Normal 14 3 2 2 2 4 2" xfId="11227" xr:uid="{00000000-0005-0000-0000-000027060000}"/>
    <cellStyle name="Normal 14 3 2 2 2 5" xfId="7793" xr:uid="{00000000-0005-0000-0000-000028060000}"/>
    <cellStyle name="Normal 14 3 2 2 2 6" xfId="2832" xr:uid="{00000000-0005-0000-0000-000029060000}"/>
    <cellStyle name="Normal 14 3 2 2 3" xfId="1421" xr:uid="{00000000-0005-0000-0000-00002A060000}"/>
    <cellStyle name="Normal 14 3 2 2 3 2" xfId="4772" xr:uid="{00000000-0005-0000-0000-00002B060000}"/>
    <cellStyle name="Normal 14 3 2 2 3 2 2" xfId="9756" xr:uid="{00000000-0005-0000-0000-00002C060000}"/>
    <cellStyle name="Normal 14 3 2 2 3 3" xfId="6501" xr:uid="{00000000-0005-0000-0000-00002D060000}"/>
    <cellStyle name="Normal 14 3 2 2 3 3 2" xfId="11443" xr:uid="{00000000-0005-0000-0000-00002E060000}"/>
    <cellStyle name="Normal 14 3 2 2 3 4" xfId="8009" xr:uid="{00000000-0005-0000-0000-00002F060000}"/>
    <cellStyle name="Normal 14 3 2 2 3 5" xfId="3048" xr:uid="{00000000-0005-0000-0000-000030060000}"/>
    <cellStyle name="Normal 14 3 2 2 4" xfId="4171" xr:uid="{00000000-0005-0000-0000-000031060000}"/>
    <cellStyle name="Normal 14 3 2 2 4 2" xfId="9157" xr:uid="{00000000-0005-0000-0000-000032060000}"/>
    <cellStyle name="Normal 14 3 2 2 5" xfId="5918" xr:uid="{00000000-0005-0000-0000-000033060000}"/>
    <cellStyle name="Normal 14 3 2 2 5 2" xfId="10860" xr:uid="{00000000-0005-0000-0000-000034060000}"/>
    <cellStyle name="Normal 14 3 2 2 6" xfId="7426" xr:uid="{00000000-0005-0000-0000-000035060000}"/>
    <cellStyle name="Normal 14 3 2 2 7" xfId="2465" xr:uid="{00000000-0005-0000-0000-000036060000}"/>
    <cellStyle name="Normal 14 3 2 3" xfId="878" xr:uid="{00000000-0005-0000-0000-000037060000}"/>
    <cellStyle name="Normal 14 3 2 3 2" xfId="1423" xr:uid="{00000000-0005-0000-0000-000038060000}"/>
    <cellStyle name="Normal 14 3 2 3 2 2" xfId="4774" xr:uid="{00000000-0005-0000-0000-000039060000}"/>
    <cellStyle name="Normal 14 3 2 3 2 2 2" xfId="9758" xr:uid="{00000000-0005-0000-0000-00003A060000}"/>
    <cellStyle name="Normal 14 3 2 3 2 3" xfId="6503" xr:uid="{00000000-0005-0000-0000-00003B060000}"/>
    <cellStyle name="Normal 14 3 2 3 2 3 2" xfId="11445" xr:uid="{00000000-0005-0000-0000-00003C060000}"/>
    <cellStyle name="Normal 14 3 2 3 2 4" xfId="8011" xr:uid="{00000000-0005-0000-0000-00003D060000}"/>
    <cellStyle name="Normal 14 3 2 3 2 5" xfId="3050" xr:uid="{00000000-0005-0000-0000-00003E060000}"/>
    <cellStyle name="Normal 14 3 2 3 3" xfId="4312" xr:uid="{00000000-0005-0000-0000-00003F060000}"/>
    <cellStyle name="Normal 14 3 2 3 3 2" xfId="9298" xr:uid="{00000000-0005-0000-0000-000040060000}"/>
    <cellStyle name="Normal 14 3 2 3 4" xfId="6056" xr:uid="{00000000-0005-0000-0000-000041060000}"/>
    <cellStyle name="Normal 14 3 2 3 4 2" xfId="10998" xr:uid="{00000000-0005-0000-0000-000042060000}"/>
    <cellStyle name="Normal 14 3 2 3 5" xfId="7564" xr:uid="{00000000-0005-0000-0000-000043060000}"/>
    <cellStyle name="Normal 14 3 2 3 6" xfId="2603" xr:uid="{00000000-0005-0000-0000-000044060000}"/>
    <cellStyle name="Normal 14 3 2 4" xfId="1420" xr:uid="{00000000-0005-0000-0000-000045060000}"/>
    <cellStyle name="Normal 14 3 2 4 2" xfId="4771" xr:uid="{00000000-0005-0000-0000-000046060000}"/>
    <cellStyle name="Normal 14 3 2 4 2 2" xfId="9755" xr:uid="{00000000-0005-0000-0000-000047060000}"/>
    <cellStyle name="Normal 14 3 2 4 3" xfId="6500" xr:uid="{00000000-0005-0000-0000-000048060000}"/>
    <cellStyle name="Normal 14 3 2 4 3 2" xfId="11442" xr:uid="{00000000-0005-0000-0000-000049060000}"/>
    <cellStyle name="Normal 14 3 2 4 4" xfId="8008" xr:uid="{00000000-0005-0000-0000-00004A060000}"/>
    <cellStyle name="Normal 14 3 2 4 5" xfId="3047" xr:uid="{00000000-0005-0000-0000-00004B060000}"/>
    <cellStyle name="Normal 14 3 2 5" xfId="3711" xr:uid="{00000000-0005-0000-0000-00004C060000}"/>
    <cellStyle name="Normal 14 3 2 5 2" xfId="5580" xr:uid="{00000000-0005-0000-0000-00004D060000}"/>
    <cellStyle name="Normal 14 3 2 5 2 2" xfId="10527" xr:uid="{00000000-0005-0000-0000-00004E060000}"/>
    <cellStyle name="Normal 14 3 2 5 3" xfId="8670" xr:uid="{00000000-0005-0000-0000-00004F060000}"/>
    <cellStyle name="Normal 14 3 2 6" xfId="4028" xr:uid="{00000000-0005-0000-0000-000050060000}"/>
    <cellStyle name="Normal 14 3 2 6 2" xfId="8807" xr:uid="{00000000-0005-0000-0000-000051060000}"/>
    <cellStyle name="Normal 14 3 2 7" xfId="5574" xr:uid="{00000000-0005-0000-0000-000052060000}"/>
    <cellStyle name="Normal 14 3 2 7 2" xfId="10523" xr:uid="{00000000-0005-0000-0000-000053060000}"/>
    <cellStyle name="Normal 14 3 2 8" xfId="5783" xr:uid="{00000000-0005-0000-0000-000054060000}"/>
    <cellStyle name="Normal 14 3 2 8 2" xfId="10725" xr:uid="{00000000-0005-0000-0000-000055060000}"/>
    <cellStyle name="Normal 14 3 2 9" xfId="7291" xr:uid="{00000000-0005-0000-0000-000056060000}"/>
    <cellStyle name="Normal 14 3 3" xfId="629" xr:uid="{00000000-0005-0000-0000-000057060000}"/>
    <cellStyle name="Normal 14 3 3 10" xfId="2373" xr:uid="{00000000-0005-0000-0000-000058060000}"/>
    <cellStyle name="Normal 14 3 3 2" xfId="771" xr:uid="{00000000-0005-0000-0000-000059060000}"/>
    <cellStyle name="Normal 14 3 3 2 2" xfId="1236" xr:uid="{00000000-0005-0000-0000-00005A060000}"/>
    <cellStyle name="Normal 14 3 3 2 2 2" xfId="1426" xr:uid="{00000000-0005-0000-0000-00005B060000}"/>
    <cellStyle name="Normal 14 3 3 2 2 2 2" xfId="4777" xr:uid="{00000000-0005-0000-0000-00005C060000}"/>
    <cellStyle name="Normal 14 3 3 2 2 2 2 2" xfId="9761" xr:uid="{00000000-0005-0000-0000-00005D060000}"/>
    <cellStyle name="Normal 14 3 3 2 2 2 3" xfId="6506" xr:uid="{00000000-0005-0000-0000-00005E060000}"/>
    <cellStyle name="Normal 14 3 3 2 2 2 3 2" xfId="11448" xr:uid="{00000000-0005-0000-0000-00005F060000}"/>
    <cellStyle name="Normal 14 3 3 2 2 2 4" xfId="8014" xr:uid="{00000000-0005-0000-0000-000060060000}"/>
    <cellStyle name="Normal 14 3 3 2 2 2 5" xfId="3053" xr:uid="{00000000-0005-0000-0000-000061060000}"/>
    <cellStyle name="Normal 14 3 3 2 2 3" xfId="4597" xr:uid="{00000000-0005-0000-0000-000062060000}"/>
    <cellStyle name="Normal 14 3 3 2 2 3 2" xfId="9581" xr:uid="{00000000-0005-0000-0000-000063060000}"/>
    <cellStyle name="Normal 14 3 3 2 2 4" xfId="6328" xr:uid="{00000000-0005-0000-0000-000064060000}"/>
    <cellStyle name="Normal 14 3 3 2 2 4 2" xfId="11270" xr:uid="{00000000-0005-0000-0000-000065060000}"/>
    <cellStyle name="Normal 14 3 3 2 2 5" xfId="7836" xr:uid="{00000000-0005-0000-0000-000066060000}"/>
    <cellStyle name="Normal 14 3 3 2 2 6" xfId="2875" xr:uid="{00000000-0005-0000-0000-000067060000}"/>
    <cellStyle name="Normal 14 3 3 2 3" xfId="1425" xr:uid="{00000000-0005-0000-0000-000068060000}"/>
    <cellStyle name="Normal 14 3 3 2 3 2" xfId="4776" xr:uid="{00000000-0005-0000-0000-000069060000}"/>
    <cellStyle name="Normal 14 3 3 2 3 2 2" xfId="9760" xr:uid="{00000000-0005-0000-0000-00006A060000}"/>
    <cellStyle name="Normal 14 3 3 2 3 3" xfId="6505" xr:uid="{00000000-0005-0000-0000-00006B060000}"/>
    <cellStyle name="Normal 14 3 3 2 3 3 2" xfId="11447" xr:uid="{00000000-0005-0000-0000-00006C060000}"/>
    <cellStyle name="Normal 14 3 3 2 3 4" xfId="8013" xr:uid="{00000000-0005-0000-0000-00006D060000}"/>
    <cellStyle name="Normal 14 3 3 2 3 5" xfId="3052" xr:uid="{00000000-0005-0000-0000-00006E060000}"/>
    <cellStyle name="Normal 14 3 3 2 4" xfId="4214" xr:uid="{00000000-0005-0000-0000-00006F060000}"/>
    <cellStyle name="Normal 14 3 3 2 4 2" xfId="9200" xr:uid="{00000000-0005-0000-0000-000070060000}"/>
    <cellStyle name="Normal 14 3 3 2 5" xfId="5961" xr:uid="{00000000-0005-0000-0000-000071060000}"/>
    <cellStyle name="Normal 14 3 3 2 5 2" xfId="10903" xr:uid="{00000000-0005-0000-0000-000072060000}"/>
    <cellStyle name="Normal 14 3 3 2 6" xfId="7469" xr:uid="{00000000-0005-0000-0000-000073060000}"/>
    <cellStyle name="Normal 14 3 3 2 7" xfId="2508" xr:uid="{00000000-0005-0000-0000-000074060000}"/>
    <cellStyle name="Normal 14 3 3 3" xfId="924" xr:uid="{00000000-0005-0000-0000-000075060000}"/>
    <cellStyle name="Normal 14 3 3 3 2" xfId="1427" xr:uid="{00000000-0005-0000-0000-000076060000}"/>
    <cellStyle name="Normal 14 3 3 3 2 2" xfId="4778" xr:uid="{00000000-0005-0000-0000-000077060000}"/>
    <cellStyle name="Normal 14 3 3 3 2 2 2" xfId="9762" xr:uid="{00000000-0005-0000-0000-000078060000}"/>
    <cellStyle name="Normal 14 3 3 3 2 3" xfId="6507" xr:uid="{00000000-0005-0000-0000-000079060000}"/>
    <cellStyle name="Normal 14 3 3 3 2 3 2" xfId="11449" xr:uid="{00000000-0005-0000-0000-00007A060000}"/>
    <cellStyle name="Normal 14 3 3 3 2 4" xfId="8015" xr:uid="{00000000-0005-0000-0000-00007B060000}"/>
    <cellStyle name="Normal 14 3 3 3 2 5" xfId="3054" xr:uid="{00000000-0005-0000-0000-00007C060000}"/>
    <cellStyle name="Normal 14 3 3 3 3" xfId="4356" xr:uid="{00000000-0005-0000-0000-00007D060000}"/>
    <cellStyle name="Normal 14 3 3 3 3 2" xfId="9341" xr:uid="{00000000-0005-0000-0000-00007E060000}"/>
    <cellStyle name="Normal 14 3 3 3 4" xfId="6099" xr:uid="{00000000-0005-0000-0000-00007F060000}"/>
    <cellStyle name="Normal 14 3 3 3 4 2" xfId="11041" xr:uid="{00000000-0005-0000-0000-000080060000}"/>
    <cellStyle name="Normal 14 3 3 3 5" xfId="7607" xr:uid="{00000000-0005-0000-0000-000081060000}"/>
    <cellStyle name="Normal 14 3 3 3 6" xfId="2646" xr:uid="{00000000-0005-0000-0000-000082060000}"/>
    <cellStyle name="Normal 14 3 3 4" xfId="1424" xr:uid="{00000000-0005-0000-0000-000083060000}"/>
    <cellStyle name="Normal 14 3 3 4 2" xfId="4775" xr:uid="{00000000-0005-0000-0000-000084060000}"/>
    <cellStyle name="Normal 14 3 3 4 2 2" xfId="9759" xr:uid="{00000000-0005-0000-0000-000085060000}"/>
    <cellStyle name="Normal 14 3 3 4 3" xfId="6504" xr:uid="{00000000-0005-0000-0000-000086060000}"/>
    <cellStyle name="Normal 14 3 3 4 3 2" xfId="11446" xr:uid="{00000000-0005-0000-0000-000087060000}"/>
    <cellStyle name="Normal 14 3 3 4 4" xfId="8012" xr:uid="{00000000-0005-0000-0000-000088060000}"/>
    <cellStyle name="Normal 14 3 3 4 5" xfId="3051" xr:uid="{00000000-0005-0000-0000-000089060000}"/>
    <cellStyle name="Normal 14 3 3 5" xfId="3754" xr:uid="{00000000-0005-0000-0000-00008A060000}"/>
    <cellStyle name="Normal 14 3 3 5 2" xfId="5470" xr:uid="{00000000-0005-0000-0000-00008B060000}"/>
    <cellStyle name="Normal 14 3 3 5 2 2" xfId="10436" xr:uid="{00000000-0005-0000-0000-00008C060000}"/>
    <cellStyle name="Normal 14 3 3 5 3" xfId="8714" xr:uid="{00000000-0005-0000-0000-00008D060000}"/>
    <cellStyle name="Normal 14 3 3 6" xfId="4078" xr:uid="{00000000-0005-0000-0000-00008E060000}"/>
    <cellStyle name="Normal 14 3 3 6 2" xfId="8850" xr:uid="{00000000-0005-0000-0000-00008F060000}"/>
    <cellStyle name="Normal 14 3 3 7" xfId="3905" xr:uid="{00000000-0005-0000-0000-000090060000}"/>
    <cellStyle name="Normal 14 3 3 7 2" xfId="8989" xr:uid="{00000000-0005-0000-0000-000091060000}"/>
    <cellStyle name="Normal 14 3 3 8" xfId="5826" xr:uid="{00000000-0005-0000-0000-000092060000}"/>
    <cellStyle name="Normal 14 3 3 8 2" xfId="10768" xr:uid="{00000000-0005-0000-0000-000093060000}"/>
    <cellStyle name="Normal 14 3 3 9" xfId="7334" xr:uid="{00000000-0005-0000-0000-000094060000}"/>
    <cellStyle name="Normal 14 3 4" xfId="463" xr:uid="{00000000-0005-0000-0000-000095060000}"/>
    <cellStyle name="Normal 14 3 4 2" xfId="1034" xr:uid="{00000000-0005-0000-0000-000096060000}"/>
    <cellStyle name="Normal 14 3 4 2 2" xfId="1429" xr:uid="{00000000-0005-0000-0000-000097060000}"/>
    <cellStyle name="Normal 14 3 4 2 2 2" xfId="4780" xr:uid="{00000000-0005-0000-0000-000098060000}"/>
    <cellStyle name="Normal 14 3 4 2 2 2 2" xfId="9764" xr:uid="{00000000-0005-0000-0000-000099060000}"/>
    <cellStyle name="Normal 14 3 4 2 2 3" xfId="6509" xr:uid="{00000000-0005-0000-0000-00009A060000}"/>
    <cellStyle name="Normal 14 3 4 2 2 3 2" xfId="11451" xr:uid="{00000000-0005-0000-0000-00009B060000}"/>
    <cellStyle name="Normal 14 3 4 2 2 4" xfId="8017" xr:uid="{00000000-0005-0000-0000-00009C060000}"/>
    <cellStyle name="Normal 14 3 4 2 2 5" xfId="3056" xr:uid="{00000000-0005-0000-0000-00009D060000}"/>
    <cellStyle name="Normal 14 3 4 2 3" xfId="4449" xr:uid="{00000000-0005-0000-0000-00009E060000}"/>
    <cellStyle name="Normal 14 3 4 2 3 2" xfId="9434" xr:uid="{00000000-0005-0000-0000-00009F060000}"/>
    <cellStyle name="Normal 14 3 4 2 4" xfId="6189" xr:uid="{00000000-0005-0000-0000-0000A0060000}"/>
    <cellStyle name="Normal 14 3 4 2 4 2" xfId="11131" xr:uid="{00000000-0005-0000-0000-0000A1060000}"/>
    <cellStyle name="Normal 14 3 4 2 5" xfId="7697" xr:uid="{00000000-0005-0000-0000-0000A2060000}"/>
    <cellStyle name="Normal 14 3 4 2 6" xfId="2736" xr:uid="{00000000-0005-0000-0000-0000A3060000}"/>
    <cellStyle name="Normal 14 3 4 3" xfId="1428" xr:uid="{00000000-0005-0000-0000-0000A4060000}"/>
    <cellStyle name="Normal 14 3 4 3 2" xfId="4779" xr:uid="{00000000-0005-0000-0000-0000A5060000}"/>
    <cellStyle name="Normal 14 3 4 3 2 2" xfId="9763" xr:uid="{00000000-0005-0000-0000-0000A6060000}"/>
    <cellStyle name="Normal 14 3 4 3 3" xfId="6508" xr:uid="{00000000-0005-0000-0000-0000A7060000}"/>
    <cellStyle name="Normal 14 3 4 3 3 2" xfId="11450" xr:uid="{00000000-0005-0000-0000-0000A8060000}"/>
    <cellStyle name="Normal 14 3 4 3 4" xfId="8016" xr:uid="{00000000-0005-0000-0000-0000A9060000}"/>
    <cellStyle name="Normal 14 3 4 3 5" xfId="3055" xr:uid="{00000000-0005-0000-0000-0000AA060000}"/>
    <cellStyle name="Normal 14 3 4 4" xfId="3980" xr:uid="{00000000-0005-0000-0000-0000AB060000}"/>
    <cellStyle name="Normal 14 3 4 4 2" xfId="9052" xr:uid="{00000000-0005-0000-0000-0000AC060000}"/>
    <cellStyle name="Normal 14 3 4 5" xfId="5737" xr:uid="{00000000-0005-0000-0000-0000AD060000}"/>
    <cellStyle name="Normal 14 3 4 5 2" xfId="10679" xr:uid="{00000000-0005-0000-0000-0000AE060000}"/>
    <cellStyle name="Normal 14 3 4 6" xfId="7245" xr:uid="{00000000-0005-0000-0000-0000AF060000}"/>
    <cellStyle name="Normal 14 3 4 7" xfId="2284" xr:uid="{00000000-0005-0000-0000-0000B0060000}"/>
    <cellStyle name="Normal 14 3 5" xfId="681" xr:uid="{00000000-0005-0000-0000-0000B1060000}"/>
    <cellStyle name="Normal 14 3 5 2" xfId="1147" xr:uid="{00000000-0005-0000-0000-0000B2060000}"/>
    <cellStyle name="Normal 14 3 5 2 2" xfId="1431" xr:uid="{00000000-0005-0000-0000-0000B3060000}"/>
    <cellStyle name="Normal 14 3 5 2 2 2" xfId="4782" xr:uid="{00000000-0005-0000-0000-0000B4060000}"/>
    <cellStyle name="Normal 14 3 5 2 2 2 2" xfId="9766" xr:uid="{00000000-0005-0000-0000-0000B5060000}"/>
    <cellStyle name="Normal 14 3 5 2 2 3" xfId="6511" xr:uid="{00000000-0005-0000-0000-0000B6060000}"/>
    <cellStyle name="Normal 14 3 5 2 2 3 2" xfId="11453" xr:uid="{00000000-0005-0000-0000-0000B7060000}"/>
    <cellStyle name="Normal 14 3 5 2 2 4" xfId="8019" xr:uid="{00000000-0005-0000-0000-0000B8060000}"/>
    <cellStyle name="Normal 14 3 5 2 2 5" xfId="3058" xr:uid="{00000000-0005-0000-0000-0000B9060000}"/>
    <cellStyle name="Normal 14 3 5 2 3" xfId="4508" xr:uid="{00000000-0005-0000-0000-0000BA060000}"/>
    <cellStyle name="Normal 14 3 5 2 3 2" xfId="9492" xr:uid="{00000000-0005-0000-0000-0000BB060000}"/>
    <cellStyle name="Normal 14 3 5 2 4" xfId="6239" xr:uid="{00000000-0005-0000-0000-0000BC060000}"/>
    <cellStyle name="Normal 14 3 5 2 4 2" xfId="11181" xr:uid="{00000000-0005-0000-0000-0000BD060000}"/>
    <cellStyle name="Normal 14 3 5 2 5" xfId="7747" xr:uid="{00000000-0005-0000-0000-0000BE060000}"/>
    <cellStyle name="Normal 14 3 5 2 6" xfId="2786" xr:uid="{00000000-0005-0000-0000-0000BF060000}"/>
    <cellStyle name="Normal 14 3 5 3" xfId="1430" xr:uid="{00000000-0005-0000-0000-0000C0060000}"/>
    <cellStyle name="Normal 14 3 5 3 2" xfId="4781" xr:uid="{00000000-0005-0000-0000-0000C1060000}"/>
    <cellStyle name="Normal 14 3 5 3 2 2" xfId="9765" xr:uid="{00000000-0005-0000-0000-0000C2060000}"/>
    <cellStyle name="Normal 14 3 5 3 3" xfId="6510" xr:uid="{00000000-0005-0000-0000-0000C3060000}"/>
    <cellStyle name="Normal 14 3 5 3 3 2" xfId="11452" xr:uid="{00000000-0005-0000-0000-0000C4060000}"/>
    <cellStyle name="Normal 14 3 5 3 4" xfId="8018" xr:uid="{00000000-0005-0000-0000-0000C5060000}"/>
    <cellStyle name="Normal 14 3 5 3 5" xfId="3057" xr:uid="{00000000-0005-0000-0000-0000C6060000}"/>
    <cellStyle name="Normal 14 3 5 4" xfId="4125" xr:uid="{00000000-0005-0000-0000-0000C7060000}"/>
    <cellStyle name="Normal 14 3 5 4 2" xfId="9111" xr:uid="{00000000-0005-0000-0000-0000C8060000}"/>
    <cellStyle name="Normal 14 3 5 5" xfId="5872" xr:uid="{00000000-0005-0000-0000-0000C9060000}"/>
    <cellStyle name="Normal 14 3 5 5 2" xfId="10814" xr:uid="{00000000-0005-0000-0000-0000CA060000}"/>
    <cellStyle name="Normal 14 3 5 6" xfId="7380" xr:uid="{00000000-0005-0000-0000-0000CB060000}"/>
    <cellStyle name="Normal 14 3 5 7" xfId="2419" xr:uid="{00000000-0005-0000-0000-0000CC060000}"/>
    <cellStyle name="Normal 14 3 6" xfId="347" xr:uid="{00000000-0005-0000-0000-0000CD060000}"/>
    <cellStyle name="Normal 14 3 6 2" xfId="975" xr:uid="{00000000-0005-0000-0000-0000CE060000}"/>
    <cellStyle name="Normal 14 3 6 2 2" xfId="1433" xr:uid="{00000000-0005-0000-0000-0000CF060000}"/>
    <cellStyle name="Normal 14 3 6 2 2 2" xfId="4784" xr:uid="{00000000-0005-0000-0000-0000D0060000}"/>
    <cellStyle name="Normal 14 3 6 2 2 2 2" xfId="9768" xr:uid="{00000000-0005-0000-0000-0000D1060000}"/>
    <cellStyle name="Normal 14 3 6 2 2 3" xfId="6513" xr:uid="{00000000-0005-0000-0000-0000D2060000}"/>
    <cellStyle name="Normal 14 3 6 2 2 3 2" xfId="11455" xr:uid="{00000000-0005-0000-0000-0000D3060000}"/>
    <cellStyle name="Normal 14 3 6 2 2 4" xfId="8021" xr:uid="{00000000-0005-0000-0000-0000D4060000}"/>
    <cellStyle name="Normal 14 3 6 2 2 5" xfId="3060" xr:uid="{00000000-0005-0000-0000-0000D5060000}"/>
    <cellStyle name="Normal 14 3 6 2 3" xfId="4402" xr:uid="{00000000-0005-0000-0000-0000D6060000}"/>
    <cellStyle name="Normal 14 3 6 2 3 2" xfId="9387" xr:uid="{00000000-0005-0000-0000-0000D7060000}"/>
    <cellStyle name="Normal 14 3 6 2 4" xfId="6145" xr:uid="{00000000-0005-0000-0000-0000D8060000}"/>
    <cellStyle name="Normal 14 3 6 2 4 2" xfId="11087" xr:uid="{00000000-0005-0000-0000-0000D9060000}"/>
    <cellStyle name="Normal 14 3 6 2 5" xfId="7653" xr:uid="{00000000-0005-0000-0000-0000DA060000}"/>
    <cellStyle name="Normal 14 3 6 2 6" xfId="2692" xr:uid="{00000000-0005-0000-0000-0000DB060000}"/>
    <cellStyle name="Normal 14 3 6 3" xfId="1432" xr:uid="{00000000-0005-0000-0000-0000DC060000}"/>
    <cellStyle name="Normal 14 3 6 3 2" xfId="4783" xr:uid="{00000000-0005-0000-0000-0000DD060000}"/>
    <cellStyle name="Normal 14 3 6 3 2 2" xfId="9767" xr:uid="{00000000-0005-0000-0000-0000DE060000}"/>
    <cellStyle name="Normal 14 3 6 3 3" xfId="6512" xr:uid="{00000000-0005-0000-0000-0000DF060000}"/>
    <cellStyle name="Normal 14 3 6 3 3 2" xfId="11454" xr:uid="{00000000-0005-0000-0000-0000E0060000}"/>
    <cellStyle name="Normal 14 3 6 3 4" xfId="8020" xr:uid="{00000000-0005-0000-0000-0000E1060000}"/>
    <cellStyle name="Normal 14 3 6 3 5" xfId="3059" xr:uid="{00000000-0005-0000-0000-0000E2060000}"/>
    <cellStyle name="Normal 14 3 6 4" xfId="3920" xr:uid="{00000000-0005-0000-0000-0000E3060000}"/>
    <cellStyle name="Normal 14 3 6 4 2" xfId="9000" xr:uid="{00000000-0005-0000-0000-0000E4060000}"/>
    <cellStyle name="Normal 14 3 6 5" xfId="5688" xr:uid="{00000000-0005-0000-0000-0000E5060000}"/>
    <cellStyle name="Normal 14 3 6 5 2" xfId="10630" xr:uid="{00000000-0005-0000-0000-0000E6060000}"/>
    <cellStyle name="Normal 14 3 6 6" xfId="7196" xr:uid="{00000000-0005-0000-0000-0000E7060000}"/>
    <cellStyle name="Normal 14 3 6 7" xfId="2235" xr:uid="{00000000-0005-0000-0000-0000E8060000}"/>
    <cellStyle name="Normal 14 3 7" xfId="830" xr:uid="{00000000-0005-0000-0000-0000E9060000}"/>
    <cellStyle name="Normal 14 3 7 2" xfId="1434" xr:uid="{00000000-0005-0000-0000-0000EA060000}"/>
    <cellStyle name="Normal 14 3 7 2 2" xfId="4785" xr:uid="{00000000-0005-0000-0000-0000EB060000}"/>
    <cellStyle name="Normal 14 3 7 2 2 2" xfId="9769" xr:uid="{00000000-0005-0000-0000-0000EC060000}"/>
    <cellStyle name="Normal 14 3 7 2 3" xfId="6514" xr:uid="{00000000-0005-0000-0000-0000ED060000}"/>
    <cellStyle name="Normal 14 3 7 2 3 2" xfId="11456" xr:uid="{00000000-0005-0000-0000-0000EE060000}"/>
    <cellStyle name="Normal 14 3 7 2 4" xfId="8022" xr:uid="{00000000-0005-0000-0000-0000EF060000}"/>
    <cellStyle name="Normal 14 3 7 2 5" xfId="3061" xr:uid="{00000000-0005-0000-0000-0000F0060000}"/>
    <cellStyle name="Normal 14 3 7 3" xfId="4265" xr:uid="{00000000-0005-0000-0000-0000F1060000}"/>
    <cellStyle name="Normal 14 3 7 3 2" xfId="9251" xr:uid="{00000000-0005-0000-0000-0000F2060000}"/>
    <cellStyle name="Normal 14 3 7 4" xfId="6010" xr:uid="{00000000-0005-0000-0000-0000F3060000}"/>
    <cellStyle name="Normal 14 3 7 4 2" xfId="10952" xr:uid="{00000000-0005-0000-0000-0000F4060000}"/>
    <cellStyle name="Normal 14 3 7 5" xfId="7518" xr:uid="{00000000-0005-0000-0000-0000F5060000}"/>
    <cellStyle name="Normal 14 3 7 6" xfId="2557" xr:uid="{00000000-0005-0000-0000-0000F6060000}"/>
    <cellStyle name="Normal 14 3 8" xfId="1297" xr:uid="{00000000-0005-0000-0000-0000F7060000}"/>
    <cellStyle name="Normal 14 3 8 2" xfId="4648" xr:uid="{00000000-0005-0000-0000-0000F8060000}"/>
    <cellStyle name="Normal 14 3 8 2 2" xfId="9632" xr:uid="{00000000-0005-0000-0000-0000F9060000}"/>
    <cellStyle name="Normal 14 3 8 3" xfId="6377" xr:uid="{00000000-0005-0000-0000-0000FA060000}"/>
    <cellStyle name="Normal 14 3 8 3 2" xfId="11319" xr:uid="{00000000-0005-0000-0000-0000FB060000}"/>
    <cellStyle name="Normal 14 3 8 4" xfId="7885" xr:uid="{00000000-0005-0000-0000-0000FC060000}"/>
    <cellStyle name="Normal 14 3 8 5" xfId="2924" xr:uid="{00000000-0005-0000-0000-0000FD060000}"/>
    <cellStyle name="Normal 14 3 9" xfId="240" xr:uid="{00000000-0005-0000-0000-0000FE060000}"/>
    <cellStyle name="Normal 14 3 9 2" xfId="3866" xr:uid="{00000000-0005-0000-0000-0000FF060000}"/>
    <cellStyle name="Normal 14 3 9 2 2" xfId="8953" xr:uid="{00000000-0005-0000-0000-000000070000}"/>
    <cellStyle name="Normal 14 3 9 3" xfId="5644" xr:uid="{00000000-0005-0000-0000-000001070000}"/>
    <cellStyle name="Normal 14 3 9 3 2" xfId="10586" xr:uid="{00000000-0005-0000-0000-000002070000}"/>
    <cellStyle name="Normal 14 3 9 4" xfId="7152" xr:uid="{00000000-0005-0000-0000-000003070000}"/>
    <cellStyle name="Normal 14 3 9 5" xfId="2190" xr:uid="{00000000-0005-0000-0000-000004070000}"/>
    <cellStyle name="Normal 14 4" xfId="520" xr:uid="{00000000-0005-0000-0000-000005070000}"/>
    <cellStyle name="Normal 14 4 10" xfId="2328" xr:uid="{00000000-0005-0000-0000-000006070000}"/>
    <cellStyle name="Normal 14 4 2" xfId="725" xr:uid="{00000000-0005-0000-0000-000007070000}"/>
    <cellStyle name="Normal 14 4 2 2" xfId="1191" xr:uid="{00000000-0005-0000-0000-000008070000}"/>
    <cellStyle name="Normal 14 4 2 2 2" xfId="1437" xr:uid="{00000000-0005-0000-0000-000009070000}"/>
    <cellStyle name="Normal 14 4 2 2 2 2" xfId="4788" xr:uid="{00000000-0005-0000-0000-00000A070000}"/>
    <cellStyle name="Normal 14 4 2 2 2 2 2" xfId="9772" xr:uid="{00000000-0005-0000-0000-00000B070000}"/>
    <cellStyle name="Normal 14 4 2 2 2 3" xfId="6517" xr:uid="{00000000-0005-0000-0000-00000C070000}"/>
    <cellStyle name="Normal 14 4 2 2 2 3 2" xfId="11459" xr:uid="{00000000-0005-0000-0000-00000D070000}"/>
    <cellStyle name="Normal 14 4 2 2 2 4" xfId="8025" xr:uid="{00000000-0005-0000-0000-00000E070000}"/>
    <cellStyle name="Normal 14 4 2 2 2 5" xfId="3064" xr:uid="{00000000-0005-0000-0000-00000F070000}"/>
    <cellStyle name="Normal 14 4 2 2 3" xfId="4552" xr:uid="{00000000-0005-0000-0000-000010070000}"/>
    <cellStyle name="Normal 14 4 2 2 3 2" xfId="9536" xr:uid="{00000000-0005-0000-0000-000011070000}"/>
    <cellStyle name="Normal 14 4 2 2 4" xfId="6283" xr:uid="{00000000-0005-0000-0000-000012070000}"/>
    <cellStyle name="Normal 14 4 2 2 4 2" xfId="11225" xr:uid="{00000000-0005-0000-0000-000013070000}"/>
    <cellStyle name="Normal 14 4 2 2 5" xfId="7791" xr:uid="{00000000-0005-0000-0000-000014070000}"/>
    <cellStyle name="Normal 14 4 2 2 6" xfId="2830" xr:uid="{00000000-0005-0000-0000-000015070000}"/>
    <cellStyle name="Normal 14 4 2 3" xfId="1436" xr:uid="{00000000-0005-0000-0000-000016070000}"/>
    <cellStyle name="Normal 14 4 2 3 2" xfId="4787" xr:uid="{00000000-0005-0000-0000-000017070000}"/>
    <cellStyle name="Normal 14 4 2 3 2 2" xfId="9771" xr:uid="{00000000-0005-0000-0000-000018070000}"/>
    <cellStyle name="Normal 14 4 2 3 3" xfId="6516" xr:uid="{00000000-0005-0000-0000-000019070000}"/>
    <cellStyle name="Normal 14 4 2 3 3 2" xfId="11458" xr:uid="{00000000-0005-0000-0000-00001A070000}"/>
    <cellStyle name="Normal 14 4 2 3 4" xfId="8024" xr:uid="{00000000-0005-0000-0000-00001B070000}"/>
    <cellStyle name="Normal 14 4 2 3 5" xfId="3063" xr:uid="{00000000-0005-0000-0000-00001C070000}"/>
    <cellStyle name="Normal 14 4 2 4" xfId="4169" xr:uid="{00000000-0005-0000-0000-00001D070000}"/>
    <cellStyle name="Normal 14 4 2 4 2" xfId="9155" xr:uid="{00000000-0005-0000-0000-00001E070000}"/>
    <cellStyle name="Normal 14 4 2 5" xfId="5916" xr:uid="{00000000-0005-0000-0000-00001F070000}"/>
    <cellStyle name="Normal 14 4 2 5 2" xfId="10858" xr:uid="{00000000-0005-0000-0000-000020070000}"/>
    <cellStyle name="Normal 14 4 2 6" xfId="7424" xr:uid="{00000000-0005-0000-0000-000021070000}"/>
    <cellStyle name="Normal 14 4 2 7" xfId="2463" xr:uid="{00000000-0005-0000-0000-000022070000}"/>
    <cellStyle name="Normal 14 4 3" xfId="876" xr:uid="{00000000-0005-0000-0000-000023070000}"/>
    <cellStyle name="Normal 14 4 3 2" xfId="1438" xr:uid="{00000000-0005-0000-0000-000024070000}"/>
    <cellStyle name="Normal 14 4 3 2 2" xfId="4789" xr:uid="{00000000-0005-0000-0000-000025070000}"/>
    <cellStyle name="Normal 14 4 3 2 2 2" xfId="9773" xr:uid="{00000000-0005-0000-0000-000026070000}"/>
    <cellStyle name="Normal 14 4 3 2 3" xfId="6518" xr:uid="{00000000-0005-0000-0000-000027070000}"/>
    <cellStyle name="Normal 14 4 3 2 3 2" xfId="11460" xr:uid="{00000000-0005-0000-0000-000028070000}"/>
    <cellStyle name="Normal 14 4 3 2 4" xfId="8026" xr:uid="{00000000-0005-0000-0000-000029070000}"/>
    <cellStyle name="Normal 14 4 3 2 5" xfId="3065" xr:uid="{00000000-0005-0000-0000-00002A070000}"/>
    <cellStyle name="Normal 14 4 3 3" xfId="4310" xr:uid="{00000000-0005-0000-0000-00002B070000}"/>
    <cellStyle name="Normal 14 4 3 3 2" xfId="9296" xr:uid="{00000000-0005-0000-0000-00002C070000}"/>
    <cellStyle name="Normal 14 4 3 4" xfId="6054" xr:uid="{00000000-0005-0000-0000-00002D070000}"/>
    <cellStyle name="Normal 14 4 3 4 2" xfId="10996" xr:uid="{00000000-0005-0000-0000-00002E070000}"/>
    <cellStyle name="Normal 14 4 3 5" xfId="7562" xr:uid="{00000000-0005-0000-0000-00002F070000}"/>
    <cellStyle name="Normal 14 4 3 6" xfId="2601" xr:uid="{00000000-0005-0000-0000-000030070000}"/>
    <cellStyle name="Normal 14 4 4" xfId="1435" xr:uid="{00000000-0005-0000-0000-000031070000}"/>
    <cellStyle name="Normal 14 4 4 2" xfId="4786" xr:uid="{00000000-0005-0000-0000-000032070000}"/>
    <cellStyle name="Normal 14 4 4 2 2" xfId="9770" xr:uid="{00000000-0005-0000-0000-000033070000}"/>
    <cellStyle name="Normal 14 4 4 3" xfId="6515" xr:uid="{00000000-0005-0000-0000-000034070000}"/>
    <cellStyle name="Normal 14 4 4 3 2" xfId="11457" xr:uid="{00000000-0005-0000-0000-000035070000}"/>
    <cellStyle name="Normal 14 4 4 4" xfId="8023" xr:uid="{00000000-0005-0000-0000-000036070000}"/>
    <cellStyle name="Normal 14 4 4 5" xfId="3062" xr:uid="{00000000-0005-0000-0000-000037070000}"/>
    <cellStyle name="Normal 14 4 5" xfId="3709" xr:uid="{00000000-0005-0000-0000-000038070000}"/>
    <cellStyle name="Normal 14 4 5 2" xfId="4442" xr:uid="{00000000-0005-0000-0000-000039070000}"/>
    <cellStyle name="Normal 14 4 5 2 2" xfId="9427" xr:uid="{00000000-0005-0000-0000-00003A070000}"/>
    <cellStyle name="Normal 14 4 5 3" xfId="8668" xr:uid="{00000000-0005-0000-0000-00003B070000}"/>
    <cellStyle name="Normal 14 4 6" xfId="4026" xr:uid="{00000000-0005-0000-0000-00003C070000}"/>
    <cellStyle name="Normal 14 4 6 2" xfId="8805" xr:uid="{00000000-0005-0000-0000-00003D070000}"/>
    <cellStyle name="Normal 14 4 7" xfId="5590" xr:uid="{00000000-0005-0000-0000-00003E070000}"/>
    <cellStyle name="Normal 14 4 7 2" xfId="10535" xr:uid="{00000000-0005-0000-0000-00003F070000}"/>
    <cellStyle name="Normal 14 4 8" xfId="5781" xr:uid="{00000000-0005-0000-0000-000040070000}"/>
    <cellStyle name="Normal 14 4 8 2" xfId="10723" xr:uid="{00000000-0005-0000-0000-000041070000}"/>
    <cellStyle name="Normal 14 4 9" xfId="7289" xr:uid="{00000000-0005-0000-0000-000042070000}"/>
    <cellStyle name="Normal 14 5" xfId="627" xr:uid="{00000000-0005-0000-0000-000043070000}"/>
    <cellStyle name="Normal 14 5 10" xfId="2371" xr:uid="{00000000-0005-0000-0000-000044070000}"/>
    <cellStyle name="Normal 14 5 2" xfId="769" xr:uid="{00000000-0005-0000-0000-000045070000}"/>
    <cellStyle name="Normal 14 5 2 2" xfId="1234" xr:uid="{00000000-0005-0000-0000-000046070000}"/>
    <cellStyle name="Normal 14 5 2 2 2" xfId="1441" xr:uid="{00000000-0005-0000-0000-000047070000}"/>
    <cellStyle name="Normal 14 5 2 2 2 2" xfId="4792" xr:uid="{00000000-0005-0000-0000-000048070000}"/>
    <cellStyle name="Normal 14 5 2 2 2 2 2" xfId="9776" xr:uid="{00000000-0005-0000-0000-000049070000}"/>
    <cellStyle name="Normal 14 5 2 2 2 3" xfId="6521" xr:uid="{00000000-0005-0000-0000-00004A070000}"/>
    <cellStyle name="Normal 14 5 2 2 2 3 2" xfId="11463" xr:uid="{00000000-0005-0000-0000-00004B070000}"/>
    <cellStyle name="Normal 14 5 2 2 2 4" xfId="8029" xr:uid="{00000000-0005-0000-0000-00004C070000}"/>
    <cellStyle name="Normal 14 5 2 2 2 5" xfId="3068" xr:uid="{00000000-0005-0000-0000-00004D070000}"/>
    <cellStyle name="Normal 14 5 2 2 3" xfId="4595" xr:uid="{00000000-0005-0000-0000-00004E070000}"/>
    <cellStyle name="Normal 14 5 2 2 3 2" xfId="9579" xr:uid="{00000000-0005-0000-0000-00004F070000}"/>
    <cellStyle name="Normal 14 5 2 2 4" xfId="6326" xr:uid="{00000000-0005-0000-0000-000050070000}"/>
    <cellStyle name="Normal 14 5 2 2 4 2" xfId="11268" xr:uid="{00000000-0005-0000-0000-000051070000}"/>
    <cellStyle name="Normal 14 5 2 2 5" xfId="7834" xr:uid="{00000000-0005-0000-0000-000052070000}"/>
    <cellStyle name="Normal 14 5 2 2 6" xfId="2873" xr:uid="{00000000-0005-0000-0000-000053070000}"/>
    <cellStyle name="Normal 14 5 2 3" xfId="1440" xr:uid="{00000000-0005-0000-0000-000054070000}"/>
    <cellStyle name="Normal 14 5 2 3 2" xfId="4791" xr:uid="{00000000-0005-0000-0000-000055070000}"/>
    <cellStyle name="Normal 14 5 2 3 2 2" xfId="9775" xr:uid="{00000000-0005-0000-0000-000056070000}"/>
    <cellStyle name="Normal 14 5 2 3 3" xfId="6520" xr:uid="{00000000-0005-0000-0000-000057070000}"/>
    <cellStyle name="Normal 14 5 2 3 3 2" xfId="11462" xr:uid="{00000000-0005-0000-0000-000058070000}"/>
    <cellStyle name="Normal 14 5 2 3 4" xfId="8028" xr:uid="{00000000-0005-0000-0000-000059070000}"/>
    <cellStyle name="Normal 14 5 2 3 5" xfId="3067" xr:uid="{00000000-0005-0000-0000-00005A070000}"/>
    <cellStyle name="Normal 14 5 2 4" xfId="4212" xr:uid="{00000000-0005-0000-0000-00005B070000}"/>
    <cellStyle name="Normal 14 5 2 4 2" xfId="9198" xr:uid="{00000000-0005-0000-0000-00005C070000}"/>
    <cellStyle name="Normal 14 5 2 5" xfId="5959" xr:uid="{00000000-0005-0000-0000-00005D070000}"/>
    <cellStyle name="Normal 14 5 2 5 2" xfId="10901" xr:uid="{00000000-0005-0000-0000-00005E070000}"/>
    <cellStyle name="Normal 14 5 2 6" xfId="7467" xr:uid="{00000000-0005-0000-0000-00005F070000}"/>
    <cellStyle name="Normal 14 5 2 7" xfId="2506" xr:uid="{00000000-0005-0000-0000-000060070000}"/>
    <cellStyle name="Normal 14 5 3" xfId="922" xr:uid="{00000000-0005-0000-0000-000061070000}"/>
    <cellStyle name="Normal 14 5 3 2" xfId="1442" xr:uid="{00000000-0005-0000-0000-000062070000}"/>
    <cellStyle name="Normal 14 5 3 2 2" xfId="4793" xr:uid="{00000000-0005-0000-0000-000063070000}"/>
    <cellStyle name="Normal 14 5 3 2 2 2" xfId="9777" xr:uid="{00000000-0005-0000-0000-000064070000}"/>
    <cellStyle name="Normal 14 5 3 2 3" xfId="6522" xr:uid="{00000000-0005-0000-0000-000065070000}"/>
    <cellStyle name="Normal 14 5 3 2 3 2" xfId="11464" xr:uid="{00000000-0005-0000-0000-000066070000}"/>
    <cellStyle name="Normal 14 5 3 2 4" xfId="8030" xr:uid="{00000000-0005-0000-0000-000067070000}"/>
    <cellStyle name="Normal 14 5 3 2 5" xfId="3069" xr:uid="{00000000-0005-0000-0000-000068070000}"/>
    <cellStyle name="Normal 14 5 3 3" xfId="4354" xr:uid="{00000000-0005-0000-0000-000069070000}"/>
    <cellStyle name="Normal 14 5 3 3 2" xfId="9339" xr:uid="{00000000-0005-0000-0000-00006A070000}"/>
    <cellStyle name="Normal 14 5 3 4" xfId="6097" xr:uid="{00000000-0005-0000-0000-00006B070000}"/>
    <cellStyle name="Normal 14 5 3 4 2" xfId="11039" xr:uid="{00000000-0005-0000-0000-00006C070000}"/>
    <cellStyle name="Normal 14 5 3 5" xfId="7605" xr:uid="{00000000-0005-0000-0000-00006D070000}"/>
    <cellStyle name="Normal 14 5 3 6" xfId="2644" xr:uid="{00000000-0005-0000-0000-00006E070000}"/>
    <cellStyle name="Normal 14 5 4" xfId="1439" xr:uid="{00000000-0005-0000-0000-00006F070000}"/>
    <cellStyle name="Normal 14 5 4 2" xfId="4790" xr:uid="{00000000-0005-0000-0000-000070070000}"/>
    <cellStyle name="Normal 14 5 4 2 2" xfId="9774" xr:uid="{00000000-0005-0000-0000-000071070000}"/>
    <cellStyle name="Normal 14 5 4 3" xfId="6519" xr:uid="{00000000-0005-0000-0000-000072070000}"/>
    <cellStyle name="Normal 14 5 4 3 2" xfId="11461" xr:uid="{00000000-0005-0000-0000-000073070000}"/>
    <cellStyle name="Normal 14 5 4 4" xfId="8027" xr:uid="{00000000-0005-0000-0000-000074070000}"/>
    <cellStyle name="Normal 14 5 4 5" xfId="3066" xr:uid="{00000000-0005-0000-0000-000075070000}"/>
    <cellStyle name="Normal 14 5 5" xfId="3752" xr:uid="{00000000-0005-0000-0000-000076070000}"/>
    <cellStyle name="Normal 14 5 5 2" xfId="3854" xr:uid="{00000000-0005-0000-0000-000077070000}"/>
    <cellStyle name="Normal 14 5 5 2 2" xfId="8944" xr:uid="{00000000-0005-0000-0000-000078070000}"/>
    <cellStyle name="Normal 14 5 5 3" xfId="8712" xr:uid="{00000000-0005-0000-0000-000079070000}"/>
    <cellStyle name="Normal 14 5 6" xfId="4076" xr:uid="{00000000-0005-0000-0000-00007A070000}"/>
    <cellStyle name="Normal 14 5 6 2" xfId="8848" xr:uid="{00000000-0005-0000-0000-00007B070000}"/>
    <cellStyle name="Normal 14 5 7" xfId="5549" xr:uid="{00000000-0005-0000-0000-00007C070000}"/>
    <cellStyle name="Normal 14 5 7 2" xfId="10499" xr:uid="{00000000-0005-0000-0000-00007D070000}"/>
    <cellStyle name="Normal 14 5 8" xfId="5824" xr:uid="{00000000-0005-0000-0000-00007E070000}"/>
    <cellStyle name="Normal 14 5 8 2" xfId="10766" xr:uid="{00000000-0005-0000-0000-00007F070000}"/>
    <cellStyle name="Normal 14 5 9" xfId="7332" xr:uid="{00000000-0005-0000-0000-000080070000}"/>
    <cellStyle name="Normal 14 6" xfId="461" xr:uid="{00000000-0005-0000-0000-000081070000}"/>
    <cellStyle name="Normal 14 6 2" xfId="1032" xr:uid="{00000000-0005-0000-0000-000082070000}"/>
    <cellStyle name="Normal 14 6 2 2" xfId="1444" xr:uid="{00000000-0005-0000-0000-000083070000}"/>
    <cellStyle name="Normal 14 6 2 2 2" xfId="4795" xr:uid="{00000000-0005-0000-0000-000084070000}"/>
    <cellStyle name="Normal 14 6 2 2 2 2" xfId="9779" xr:uid="{00000000-0005-0000-0000-000085070000}"/>
    <cellStyle name="Normal 14 6 2 2 3" xfId="6524" xr:uid="{00000000-0005-0000-0000-000086070000}"/>
    <cellStyle name="Normal 14 6 2 2 3 2" xfId="11466" xr:uid="{00000000-0005-0000-0000-000087070000}"/>
    <cellStyle name="Normal 14 6 2 2 4" xfId="8032" xr:uid="{00000000-0005-0000-0000-000088070000}"/>
    <cellStyle name="Normal 14 6 2 2 5" xfId="3071" xr:uid="{00000000-0005-0000-0000-000089070000}"/>
    <cellStyle name="Normal 14 6 2 3" xfId="4447" xr:uid="{00000000-0005-0000-0000-00008A070000}"/>
    <cellStyle name="Normal 14 6 2 3 2" xfId="9432" xr:uid="{00000000-0005-0000-0000-00008B070000}"/>
    <cellStyle name="Normal 14 6 2 4" xfId="6187" xr:uid="{00000000-0005-0000-0000-00008C070000}"/>
    <cellStyle name="Normal 14 6 2 4 2" xfId="11129" xr:uid="{00000000-0005-0000-0000-00008D070000}"/>
    <cellStyle name="Normal 14 6 2 5" xfId="7695" xr:uid="{00000000-0005-0000-0000-00008E070000}"/>
    <cellStyle name="Normal 14 6 2 6" xfId="2734" xr:uid="{00000000-0005-0000-0000-00008F070000}"/>
    <cellStyle name="Normal 14 6 3" xfId="1443" xr:uid="{00000000-0005-0000-0000-000090070000}"/>
    <cellStyle name="Normal 14 6 3 2" xfId="4794" xr:uid="{00000000-0005-0000-0000-000091070000}"/>
    <cellStyle name="Normal 14 6 3 2 2" xfId="9778" xr:uid="{00000000-0005-0000-0000-000092070000}"/>
    <cellStyle name="Normal 14 6 3 3" xfId="6523" xr:uid="{00000000-0005-0000-0000-000093070000}"/>
    <cellStyle name="Normal 14 6 3 3 2" xfId="11465" xr:uid="{00000000-0005-0000-0000-000094070000}"/>
    <cellStyle name="Normal 14 6 3 4" xfId="8031" xr:uid="{00000000-0005-0000-0000-000095070000}"/>
    <cellStyle name="Normal 14 6 3 5" xfId="3070" xr:uid="{00000000-0005-0000-0000-000096070000}"/>
    <cellStyle name="Normal 14 6 4" xfId="3978" xr:uid="{00000000-0005-0000-0000-000097070000}"/>
    <cellStyle name="Normal 14 6 4 2" xfId="9050" xr:uid="{00000000-0005-0000-0000-000098070000}"/>
    <cellStyle name="Normal 14 6 5" xfId="5735" xr:uid="{00000000-0005-0000-0000-000099070000}"/>
    <cellStyle name="Normal 14 6 5 2" xfId="10677" xr:uid="{00000000-0005-0000-0000-00009A070000}"/>
    <cellStyle name="Normal 14 6 6" xfId="7243" xr:uid="{00000000-0005-0000-0000-00009B070000}"/>
    <cellStyle name="Normal 14 6 7" xfId="2282" xr:uid="{00000000-0005-0000-0000-00009C070000}"/>
    <cellStyle name="Normal 14 7" xfId="679" xr:uid="{00000000-0005-0000-0000-00009D070000}"/>
    <cellStyle name="Normal 14 7 2" xfId="1145" xr:uid="{00000000-0005-0000-0000-00009E070000}"/>
    <cellStyle name="Normal 14 7 2 2" xfId="1446" xr:uid="{00000000-0005-0000-0000-00009F070000}"/>
    <cellStyle name="Normal 14 7 2 2 2" xfId="4797" xr:uid="{00000000-0005-0000-0000-0000A0070000}"/>
    <cellStyle name="Normal 14 7 2 2 2 2" xfId="9781" xr:uid="{00000000-0005-0000-0000-0000A1070000}"/>
    <cellStyle name="Normal 14 7 2 2 3" xfId="6526" xr:uid="{00000000-0005-0000-0000-0000A2070000}"/>
    <cellStyle name="Normal 14 7 2 2 3 2" xfId="11468" xr:uid="{00000000-0005-0000-0000-0000A3070000}"/>
    <cellStyle name="Normal 14 7 2 2 4" xfId="8034" xr:uid="{00000000-0005-0000-0000-0000A4070000}"/>
    <cellStyle name="Normal 14 7 2 2 5" xfId="3073" xr:uid="{00000000-0005-0000-0000-0000A5070000}"/>
    <cellStyle name="Normal 14 7 2 3" xfId="4506" xr:uid="{00000000-0005-0000-0000-0000A6070000}"/>
    <cellStyle name="Normal 14 7 2 3 2" xfId="9490" xr:uid="{00000000-0005-0000-0000-0000A7070000}"/>
    <cellStyle name="Normal 14 7 2 4" xfId="6237" xr:uid="{00000000-0005-0000-0000-0000A8070000}"/>
    <cellStyle name="Normal 14 7 2 4 2" xfId="11179" xr:uid="{00000000-0005-0000-0000-0000A9070000}"/>
    <cellStyle name="Normal 14 7 2 5" xfId="7745" xr:uid="{00000000-0005-0000-0000-0000AA070000}"/>
    <cellStyle name="Normal 14 7 2 6" xfId="2784" xr:uid="{00000000-0005-0000-0000-0000AB070000}"/>
    <cellStyle name="Normal 14 7 3" xfId="1445" xr:uid="{00000000-0005-0000-0000-0000AC070000}"/>
    <cellStyle name="Normal 14 7 3 2" xfId="4796" xr:uid="{00000000-0005-0000-0000-0000AD070000}"/>
    <cellStyle name="Normal 14 7 3 2 2" xfId="9780" xr:uid="{00000000-0005-0000-0000-0000AE070000}"/>
    <cellStyle name="Normal 14 7 3 3" xfId="6525" xr:uid="{00000000-0005-0000-0000-0000AF070000}"/>
    <cellStyle name="Normal 14 7 3 3 2" xfId="11467" xr:uid="{00000000-0005-0000-0000-0000B0070000}"/>
    <cellStyle name="Normal 14 7 3 4" xfId="8033" xr:uid="{00000000-0005-0000-0000-0000B1070000}"/>
    <cellStyle name="Normal 14 7 3 5" xfId="3072" xr:uid="{00000000-0005-0000-0000-0000B2070000}"/>
    <cellStyle name="Normal 14 7 4" xfId="4123" xr:uid="{00000000-0005-0000-0000-0000B3070000}"/>
    <cellStyle name="Normal 14 7 4 2" xfId="9109" xr:uid="{00000000-0005-0000-0000-0000B4070000}"/>
    <cellStyle name="Normal 14 7 5" xfId="5870" xr:uid="{00000000-0005-0000-0000-0000B5070000}"/>
    <cellStyle name="Normal 14 7 5 2" xfId="10812" xr:uid="{00000000-0005-0000-0000-0000B6070000}"/>
    <cellStyle name="Normal 14 7 6" xfId="7378" xr:uid="{00000000-0005-0000-0000-0000B7070000}"/>
    <cellStyle name="Normal 14 7 7" xfId="2417" xr:uid="{00000000-0005-0000-0000-0000B8070000}"/>
    <cellStyle name="Normal 14 8" xfId="345" xr:uid="{00000000-0005-0000-0000-0000B9070000}"/>
    <cellStyle name="Normal 14 8 2" xfId="973" xr:uid="{00000000-0005-0000-0000-0000BA070000}"/>
    <cellStyle name="Normal 14 8 2 2" xfId="1448" xr:uid="{00000000-0005-0000-0000-0000BB070000}"/>
    <cellStyle name="Normal 14 8 2 2 2" xfId="4799" xr:uid="{00000000-0005-0000-0000-0000BC070000}"/>
    <cellStyle name="Normal 14 8 2 2 2 2" xfId="9783" xr:uid="{00000000-0005-0000-0000-0000BD070000}"/>
    <cellStyle name="Normal 14 8 2 2 3" xfId="6528" xr:uid="{00000000-0005-0000-0000-0000BE070000}"/>
    <cellStyle name="Normal 14 8 2 2 3 2" xfId="11470" xr:uid="{00000000-0005-0000-0000-0000BF070000}"/>
    <cellStyle name="Normal 14 8 2 2 4" xfId="8036" xr:uid="{00000000-0005-0000-0000-0000C0070000}"/>
    <cellStyle name="Normal 14 8 2 2 5" xfId="3075" xr:uid="{00000000-0005-0000-0000-0000C1070000}"/>
    <cellStyle name="Normal 14 8 2 3" xfId="4400" xr:uid="{00000000-0005-0000-0000-0000C2070000}"/>
    <cellStyle name="Normal 14 8 2 3 2" xfId="9385" xr:uid="{00000000-0005-0000-0000-0000C3070000}"/>
    <cellStyle name="Normal 14 8 2 4" xfId="6143" xr:uid="{00000000-0005-0000-0000-0000C4070000}"/>
    <cellStyle name="Normal 14 8 2 4 2" xfId="11085" xr:uid="{00000000-0005-0000-0000-0000C5070000}"/>
    <cellStyle name="Normal 14 8 2 5" xfId="7651" xr:uid="{00000000-0005-0000-0000-0000C6070000}"/>
    <cellStyle name="Normal 14 8 2 6" xfId="2690" xr:uid="{00000000-0005-0000-0000-0000C7070000}"/>
    <cellStyle name="Normal 14 8 3" xfId="1447" xr:uid="{00000000-0005-0000-0000-0000C8070000}"/>
    <cellStyle name="Normal 14 8 3 2" xfId="4798" xr:uid="{00000000-0005-0000-0000-0000C9070000}"/>
    <cellStyle name="Normal 14 8 3 2 2" xfId="9782" xr:uid="{00000000-0005-0000-0000-0000CA070000}"/>
    <cellStyle name="Normal 14 8 3 3" xfId="6527" xr:uid="{00000000-0005-0000-0000-0000CB070000}"/>
    <cellStyle name="Normal 14 8 3 3 2" xfId="11469" xr:uid="{00000000-0005-0000-0000-0000CC070000}"/>
    <cellStyle name="Normal 14 8 3 4" xfId="8035" xr:uid="{00000000-0005-0000-0000-0000CD070000}"/>
    <cellStyle name="Normal 14 8 3 5" xfId="3074" xr:uid="{00000000-0005-0000-0000-0000CE070000}"/>
    <cellStyle name="Normal 14 8 4" xfId="3918" xr:uid="{00000000-0005-0000-0000-0000CF070000}"/>
    <cellStyle name="Normal 14 8 4 2" xfId="8998" xr:uid="{00000000-0005-0000-0000-0000D0070000}"/>
    <cellStyle name="Normal 14 8 5" xfId="5686" xr:uid="{00000000-0005-0000-0000-0000D1070000}"/>
    <cellStyle name="Normal 14 8 5 2" xfId="10628" xr:uid="{00000000-0005-0000-0000-0000D2070000}"/>
    <cellStyle name="Normal 14 8 6" xfId="7194" xr:uid="{00000000-0005-0000-0000-0000D3070000}"/>
    <cellStyle name="Normal 14 8 7" xfId="2233" xr:uid="{00000000-0005-0000-0000-0000D4070000}"/>
    <cellStyle name="Normal 14 9" xfId="828" xr:uid="{00000000-0005-0000-0000-0000D5070000}"/>
    <cellStyle name="Normal 14 9 2" xfId="1449" xr:uid="{00000000-0005-0000-0000-0000D6070000}"/>
    <cellStyle name="Normal 14 9 2 2" xfId="4800" xr:uid="{00000000-0005-0000-0000-0000D7070000}"/>
    <cellStyle name="Normal 14 9 2 2 2" xfId="9784" xr:uid="{00000000-0005-0000-0000-0000D8070000}"/>
    <cellStyle name="Normal 14 9 2 3" xfId="6529" xr:uid="{00000000-0005-0000-0000-0000D9070000}"/>
    <cellStyle name="Normal 14 9 2 3 2" xfId="11471" xr:uid="{00000000-0005-0000-0000-0000DA070000}"/>
    <cellStyle name="Normal 14 9 2 4" xfId="8037" xr:uid="{00000000-0005-0000-0000-0000DB070000}"/>
    <cellStyle name="Normal 14 9 2 5" xfId="3076" xr:uid="{00000000-0005-0000-0000-0000DC070000}"/>
    <cellStyle name="Normal 14 9 3" xfId="4263" xr:uid="{00000000-0005-0000-0000-0000DD070000}"/>
    <cellStyle name="Normal 14 9 3 2" xfId="9249" xr:uid="{00000000-0005-0000-0000-0000DE070000}"/>
    <cellStyle name="Normal 14 9 4" xfId="6008" xr:uid="{00000000-0005-0000-0000-0000DF070000}"/>
    <cellStyle name="Normal 14 9 4 2" xfId="10950" xr:uid="{00000000-0005-0000-0000-0000E0070000}"/>
    <cellStyle name="Normal 14 9 5" xfId="7516" xr:uid="{00000000-0005-0000-0000-0000E1070000}"/>
    <cellStyle name="Normal 14 9 6" xfId="2555" xr:uid="{00000000-0005-0000-0000-0000E2070000}"/>
    <cellStyle name="Normal 140" xfId="2069" xr:uid="{00000000-0005-0000-0000-0000E3070000}"/>
    <cellStyle name="Normal 141" xfId="2067" xr:uid="{00000000-0005-0000-0000-0000E4070000}"/>
    <cellStyle name="Normal 142" xfId="2062" xr:uid="{00000000-0005-0000-0000-0000E5070000}"/>
    <cellStyle name="Normal 143" xfId="2061" xr:uid="{00000000-0005-0000-0000-0000E6070000}"/>
    <cellStyle name="Normal 144" xfId="2053" xr:uid="{00000000-0005-0000-0000-0000E7070000}"/>
    <cellStyle name="Normal 145" xfId="2060" xr:uid="{00000000-0005-0000-0000-0000E8070000}"/>
    <cellStyle name="Normal 146" xfId="2066" xr:uid="{00000000-0005-0000-0000-0000E9070000}"/>
    <cellStyle name="Normal 147" xfId="2056" xr:uid="{00000000-0005-0000-0000-0000EA070000}"/>
    <cellStyle name="Normal 148" xfId="2070" xr:uid="{00000000-0005-0000-0000-0000EB070000}"/>
    <cellStyle name="Normal 149" xfId="2064" xr:uid="{00000000-0005-0000-0000-0000EC070000}"/>
    <cellStyle name="Normal 15" xfId="89" xr:uid="{00000000-0005-0000-0000-0000ED070000}"/>
    <cellStyle name="Normal 15 2" xfId="136" xr:uid="{00000000-0005-0000-0000-0000EE070000}"/>
    <cellStyle name="Normal 150" xfId="2072" xr:uid="{00000000-0005-0000-0000-0000EF070000}"/>
    <cellStyle name="Normal 151" xfId="2063" xr:uid="{00000000-0005-0000-0000-0000F0070000}"/>
    <cellStyle name="Normal 152" xfId="28" xr:uid="{00000000-0005-0000-0000-0000F1070000}"/>
    <cellStyle name="Normal 153" xfId="2057" xr:uid="{00000000-0005-0000-0000-0000F2070000}"/>
    <cellStyle name="Normal 154" xfId="2074" xr:uid="{00000000-0005-0000-0000-0000F3070000}"/>
    <cellStyle name="Normal 155" xfId="20" xr:uid="{00000000-0005-0000-0000-0000F4070000}"/>
    <cellStyle name="Normal 156" xfId="21" xr:uid="{00000000-0005-0000-0000-0000F5070000}"/>
    <cellStyle name="Normal 157" xfId="2071" xr:uid="{00000000-0005-0000-0000-0000F6070000}"/>
    <cellStyle name="Normal 158" xfId="24" xr:uid="{00000000-0005-0000-0000-0000F7070000}"/>
    <cellStyle name="Normal 159" xfId="25" xr:uid="{00000000-0005-0000-0000-0000F8070000}"/>
    <cellStyle name="Normal 16" xfId="124" xr:uid="{00000000-0005-0000-0000-0000F9070000}"/>
    <cellStyle name="Normal 16 10" xfId="1298" xr:uid="{00000000-0005-0000-0000-0000FA070000}"/>
    <cellStyle name="Normal 16 10 2" xfId="4649" xr:uid="{00000000-0005-0000-0000-0000FB070000}"/>
    <cellStyle name="Normal 16 10 2 2" xfId="9633" xr:uid="{00000000-0005-0000-0000-0000FC070000}"/>
    <cellStyle name="Normal 16 10 3" xfId="6378" xr:uid="{00000000-0005-0000-0000-0000FD070000}"/>
    <cellStyle name="Normal 16 10 3 2" xfId="11320" xr:uid="{00000000-0005-0000-0000-0000FE070000}"/>
    <cellStyle name="Normal 16 10 4" xfId="7886" xr:uid="{00000000-0005-0000-0000-0000FF070000}"/>
    <cellStyle name="Normal 16 10 5" xfId="2925" xr:uid="{00000000-0005-0000-0000-000000080000}"/>
    <cellStyle name="Normal 16 11" xfId="241" xr:uid="{00000000-0005-0000-0000-000001080000}"/>
    <cellStyle name="Normal 16 11 2" xfId="3867" xr:uid="{00000000-0005-0000-0000-000002080000}"/>
    <cellStyle name="Normal 16 11 2 2" xfId="8954" xr:uid="{00000000-0005-0000-0000-000003080000}"/>
    <cellStyle name="Normal 16 11 3" xfId="5645" xr:uid="{00000000-0005-0000-0000-000004080000}"/>
    <cellStyle name="Normal 16 11 3 2" xfId="10587" xr:uid="{00000000-0005-0000-0000-000005080000}"/>
    <cellStyle name="Normal 16 11 4" xfId="7153" xr:uid="{00000000-0005-0000-0000-000006080000}"/>
    <cellStyle name="Normal 16 11 5" xfId="2191" xr:uid="{00000000-0005-0000-0000-000007080000}"/>
    <cellStyle name="Normal 16 12" xfId="2126" xr:uid="{00000000-0005-0000-0000-000008080000}"/>
    <cellStyle name="Normal 16 12 2" xfId="3858" xr:uid="{00000000-0005-0000-0000-000009080000}"/>
    <cellStyle name="Normal 16 12 2 2" xfId="8947" xr:uid="{00000000-0005-0000-0000-00000A080000}"/>
    <cellStyle name="Normal 16 12 3" xfId="8625" xr:uid="{00000000-0005-0000-0000-00000B080000}"/>
    <cellStyle name="Normal 16 13" xfId="3665" xr:uid="{00000000-0005-0000-0000-00000C080000}"/>
    <cellStyle name="Normal 16 13 2" xfId="8762" xr:uid="{00000000-0005-0000-0000-00000D080000}"/>
    <cellStyle name="Normal 16 14" xfId="3818" xr:uid="{00000000-0005-0000-0000-00000E080000}"/>
    <cellStyle name="Normal 16 14 2" xfId="8910" xr:uid="{00000000-0005-0000-0000-00000F080000}"/>
    <cellStyle name="Normal 16 15" xfId="5607" xr:uid="{00000000-0005-0000-0000-000010080000}"/>
    <cellStyle name="Normal 16 15 2" xfId="10549" xr:uid="{00000000-0005-0000-0000-000011080000}"/>
    <cellStyle name="Normal 16 16" xfId="7115" xr:uid="{00000000-0005-0000-0000-000012080000}"/>
    <cellStyle name="Normal 16 17" xfId="2085" xr:uid="{00000000-0005-0000-0000-000013080000}"/>
    <cellStyle name="Normal 16 2" xfId="137" xr:uid="{00000000-0005-0000-0000-000014080000}"/>
    <cellStyle name="Normal 16 2 10" xfId="2138" xr:uid="{00000000-0005-0000-0000-000015080000}"/>
    <cellStyle name="Normal 16 2 10 2" xfId="5465" xr:uid="{00000000-0005-0000-0000-000016080000}"/>
    <cellStyle name="Normal 16 2 10 2 2" xfId="10431" xr:uid="{00000000-0005-0000-0000-000017080000}"/>
    <cellStyle name="Normal 16 2 10 3" xfId="8626" xr:uid="{00000000-0005-0000-0000-000018080000}"/>
    <cellStyle name="Normal 16 2 11" xfId="3666" xr:uid="{00000000-0005-0000-0000-000019080000}"/>
    <cellStyle name="Normal 16 2 11 2" xfId="8763" xr:uid="{00000000-0005-0000-0000-00001A080000}"/>
    <cellStyle name="Normal 16 2 12" xfId="3830" xr:uid="{00000000-0005-0000-0000-00001B080000}"/>
    <cellStyle name="Normal 16 2 12 2" xfId="8922" xr:uid="{00000000-0005-0000-0000-00001C080000}"/>
    <cellStyle name="Normal 16 2 13" xfId="5619" xr:uid="{00000000-0005-0000-0000-00001D080000}"/>
    <cellStyle name="Normal 16 2 13 2" xfId="10561" xr:uid="{00000000-0005-0000-0000-00001E080000}"/>
    <cellStyle name="Normal 16 2 14" xfId="7127" xr:uid="{00000000-0005-0000-0000-00001F080000}"/>
    <cellStyle name="Normal 16 2 15" xfId="2091" xr:uid="{00000000-0005-0000-0000-000020080000}"/>
    <cellStyle name="Normal 16 2 2" xfId="524" xr:uid="{00000000-0005-0000-0000-000021080000}"/>
    <cellStyle name="Normal 16 2 2 10" xfId="2332" xr:uid="{00000000-0005-0000-0000-000022080000}"/>
    <cellStyle name="Normal 16 2 2 2" xfId="729" xr:uid="{00000000-0005-0000-0000-000023080000}"/>
    <cellStyle name="Normal 16 2 2 2 2" xfId="1195" xr:uid="{00000000-0005-0000-0000-000024080000}"/>
    <cellStyle name="Normal 16 2 2 2 2 2" xfId="1452" xr:uid="{00000000-0005-0000-0000-000025080000}"/>
    <cellStyle name="Normal 16 2 2 2 2 2 2" xfId="4803" xr:uid="{00000000-0005-0000-0000-000026080000}"/>
    <cellStyle name="Normal 16 2 2 2 2 2 2 2" xfId="9787" xr:uid="{00000000-0005-0000-0000-000027080000}"/>
    <cellStyle name="Normal 16 2 2 2 2 2 3" xfId="6532" xr:uid="{00000000-0005-0000-0000-000028080000}"/>
    <cellStyle name="Normal 16 2 2 2 2 2 3 2" xfId="11474" xr:uid="{00000000-0005-0000-0000-000029080000}"/>
    <cellStyle name="Normal 16 2 2 2 2 2 4" xfId="8040" xr:uid="{00000000-0005-0000-0000-00002A080000}"/>
    <cellStyle name="Normal 16 2 2 2 2 2 5" xfId="3079" xr:uid="{00000000-0005-0000-0000-00002B080000}"/>
    <cellStyle name="Normal 16 2 2 2 2 3" xfId="4556" xr:uid="{00000000-0005-0000-0000-00002C080000}"/>
    <cellStyle name="Normal 16 2 2 2 2 3 2" xfId="9540" xr:uid="{00000000-0005-0000-0000-00002D080000}"/>
    <cellStyle name="Normal 16 2 2 2 2 4" xfId="6287" xr:uid="{00000000-0005-0000-0000-00002E080000}"/>
    <cellStyle name="Normal 16 2 2 2 2 4 2" xfId="11229" xr:uid="{00000000-0005-0000-0000-00002F080000}"/>
    <cellStyle name="Normal 16 2 2 2 2 5" xfId="7795" xr:uid="{00000000-0005-0000-0000-000030080000}"/>
    <cellStyle name="Normal 16 2 2 2 2 6" xfId="2834" xr:uid="{00000000-0005-0000-0000-000031080000}"/>
    <cellStyle name="Normal 16 2 2 2 3" xfId="1451" xr:uid="{00000000-0005-0000-0000-000032080000}"/>
    <cellStyle name="Normal 16 2 2 2 3 2" xfId="4802" xr:uid="{00000000-0005-0000-0000-000033080000}"/>
    <cellStyle name="Normal 16 2 2 2 3 2 2" xfId="9786" xr:uid="{00000000-0005-0000-0000-000034080000}"/>
    <cellStyle name="Normal 16 2 2 2 3 3" xfId="6531" xr:uid="{00000000-0005-0000-0000-000035080000}"/>
    <cellStyle name="Normal 16 2 2 2 3 3 2" xfId="11473" xr:uid="{00000000-0005-0000-0000-000036080000}"/>
    <cellStyle name="Normal 16 2 2 2 3 4" xfId="8039" xr:uid="{00000000-0005-0000-0000-000037080000}"/>
    <cellStyle name="Normal 16 2 2 2 3 5" xfId="3078" xr:uid="{00000000-0005-0000-0000-000038080000}"/>
    <cellStyle name="Normal 16 2 2 2 4" xfId="4173" xr:uid="{00000000-0005-0000-0000-000039080000}"/>
    <cellStyle name="Normal 16 2 2 2 4 2" xfId="9159" xr:uid="{00000000-0005-0000-0000-00003A080000}"/>
    <cellStyle name="Normal 16 2 2 2 5" xfId="5920" xr:uid="{00000000-0005-0000-0000-00003B080000}"/>
    <cellStyle name="Normal 16 2 2 2 5 2" xfId="10862" xr:uid="{00000000-0005-0000-0000-00003C080000}"/>
    <cellStyle name="Normal 16 2 2 2 6" xfId="7428" xr:uid="{00000000-0005-0000-0000-00003D080000}"/>
    <cellStyle name="Normal 16 2 2 2 7" xfId="2467" xr:uid="{00000000-0005-0000-0000-00003E080000}"/>
    <cellStyle name="Normal 16 2 2 3" xfId="880" xr:uid="{00000000-0005-0000-0000-00003F080000}"/>
    <cellStyle name="Normal 16 2 2 3 2" xfId="1453" xr:uid="{00000000-0005-0000-0000-000040080000}"/>
    <cellStyle name="Normal 16 2 2 3 2 2" xfId="4804" xr:uid="{00000000-0005-0000-0000-000041080000}"/>
    <cellStyle name="Normal 16 2 2 3 2 2 2" xfId="9788" xr:uid="{00000000-0005-0000-0000-000042080000}"/>
    <cellStyle name="Normal 16 2 2 3 2 3" xfId="6533" xr:uid="{00000000-0005-0000-0000-000043080000}"/>
    <cellStyle name="Normal 16 2 2 3 2 3 2" xfId="11475" xr:uid="{00000000-0005-0000-0000-000044080000}"/>
    <cellStyle name="Normal 16 2 2 3 2 4" xfId="8041" xr:uid="{00000000-0005-0000-0000-000045080000}"/>
    <cellStyle name="Normal 16 2 2 3 2 5" xfId="3080" xr:uid="{00000000-0005-0000-0000-000046080000}"/>
    <cellStyle name="Normal 16 2 2 3 3" xfId="4314" xr:uid="{00000000-0005-0000-0000-000047080000}"/>
    <cellStyle name="Normal 16 2 2 3 3 2" xfId="9300" xr:uid="{00000000-0005-0000-0000-000048080000}"/>
    <cellStyle name="Normal 16 2 2 3 4" xfId="6058" xr:uid="{00000000-0005-0000-0000-000049080000}"/>
    <cellStyle name="Normal 16 2 2 3 4 2" xfId="11000" xr:uid="{00000000-0005-0000-0000-00004A080000}"/>
    <cellStyle name="Normal 16 2 2 3 5" xfId="7566" xr:uid="{00000000-0005-0000-0000-00004B080000}"/>
    <cellStyle name="Normal 16 2 2 3 6" xfId="2605" xr:uid="{00000000-0005-0000-0000-00004C080000}"/>
    <cellStyle name="Normal 16 2 2 4" xfId="1450" xr:uid="{00000000-0005-0000-0000-00004D080000}"/>
    <cellStyle name="Normal 16 2 2 4 2" xfId="4801" xr:uid="{00000000-0005-0000-0000-00004E080000}"/>
    <cellStyle name="Normal 16 2 2 4 2 2" xfId="9785" xr:uid="{00000000-0005-0000-0000-00004F080000}"/>
    <cellStyle name="Normal 16 2 2 4 3" xfId="6530" xr:uid="{00000000-0005-0000-0000-000050080000}"/>
    <cellStyle name="Normal 16 2 2 4 3 2" xfId="11472" xr:uid="{00000000-0005-0000-0000-000051080000}"/>
    <cellStyle name="Normal 16 2 2 4 4" xfId="8038" xr:uid="{00000000-0005-0000-0000-000052080000}"/>
    <cellStyle name="Normal 16 2 2 4 5" xfId="3077" xr:uid="{00000000-0005-0000-0000-000053080000}"/>
    <cellStyle name="Normal 16 2 2 5" xfId="3713" xr:uid="{00000000-0005-0000-0000-000054080000}"/>
    <cellStyle name="Normal 16 2 2 5 2" xfId="4492" xr:uid="{00000000-0005-0000-0000-000055080000}"/>
    <cellStyle name="Normal 16 2 2 5 2 2" xfId="9476" xr:uid="{00000000-0005-0000-0000-000056080000}"/>
    <cellStyle name="Normal 16 2 2 5 3" xfId="8672" xr:uid="{00000000-0005-0000-0000-000057080000}"/>
    <cellStyle name="Normal 16 2 2 6" xfId="4030" xr:uid="{00000000-0005-0000-0000-000058080000}"/>
    <cellStyle name="Normal 16 2 2 6 2" xfId="8809" xr:uid="{00000000-0005-0000-0000-000059080000}"/>
    <cellStyle name="Normal 16 2 2 7" xfId="5548" xr:uid="{00000000-0005-0000-0000-00005A080000}"/>
    <cellStyle name="Normal 16 2 2 7 2" xfId="10498" xr:uid="{00000000-0005-0000-0000-00005B080000}"/>
    <cellStyle name="Normal 16 2 2 8" xfId="5785" xr:uid="{00000000-0005-0000-0000-00005C080000}"/>
    <cellStyle name="Normal 16 2 2 8 2" xfId="10727" xr:uid="{00000000-0005-0000-0000-00005D080000}"/>
    <cellStyle name="Normal 16 2 2 9" xfId="7293" xr:uid="{00000000-0005-0000-0000-00005E080000}"/>
    <cellStyle name="Normal 16 2 3" xfId="631" xr:uid="{00000000-0005-0000-0000-00005F080000}"/>
    <cellStyle name="Normal 16 2 3 10" xfId="2375" xr:uid="{00000000-0005-0000-0000-000060080000}"/>
    <cellStyle name="Normal 16 2 3 2" xfId="773" xr:uid="{00000000-0005-0000-0000-000061080000}"/>
    <cellStyle name="Normal 16 2 3 2 2" xfId="1238" xr:uid="{00000000-0005-0000-0000-000062080000}"/>
    <cellStyle name="Normal 16 2 3 2 2 2" xfId="1456" xr:uid="{00000000-0005-0000-0000-000063080000}"/>
    <cellStyle name="Normal 16 2 3 2 2 2 2" xfId="4807" xr:uid="{00000000-0005-0000-0000-000064080000}"/>
    <cellStyle name="Normal 16 2 3 2 2 2 2 2" xfId="9791" xr:uid="{00000000-0005-0000-0000-000065080000}"/>
    <cellStyle name="Normal 16 2 3 2 2 2 3" xfId="6536" xr:uid="{00000000-0005-0000-0000-000066080000}"/>
    <cellStyle name="Normal 16 2 3 2 2 2 3 2" xfId="11478" xr:uid="{00000000-0005-0000-0000-000067080000}"/>
    <cellStyle name="Normal 16 2 3 2 2 2 4" xfId="8044" xr:uid="{00000000-0005-0000-0000-000068080000}"/>
    <cellStyle name="Normal 16 2 3 2 2 2 5" xfId="3083" xr:uid="{00000000-0005-0000-0000-000069080000}"/>
    <cellStyle name="Normal 16 2 3 2 2 3" xfId="4599" xr:uid="{00000000-0005-0000-0000-00006A080000}"/>
    <cellStyle name="Normal 16 2 3 2 2 3 2" xfId="9583" xr:uid="{00000000-0005-0000-0000-00006B080000}"/>
    <cellStyle name="Normal 16 2 3 2 2 4" xfId="6330" xr:uid="{00000000-0005-0000-0000-00006C080000}"/>
    <cellStyle name="Normal 16 2 3 2 2 4 2" xfId="11272" xr:uid="{00000000-0005-0000-0000-00006D080000}"/>
    <cellStyle name="Normal 16 2 3 2 2 5" xfId="7838" xr:uid="{00000000-0005-0000-0000-00006E080000}"/>
    <cellStyle name="Normal 16 2 3 2 2 6" xfId="2877" xr:uid="{00000000-0005-0000-0000-00006F080000}"/>
    <cellStyle name="Normal 16 2 3 2 3" xfId="1455" xr:uid="{00000000-0005-0000-0000-000070080000}"/>
    <cellStyle name="Normal 16 2 3 2 3 2" xfId="4806" xr:uid="{00000000-0005-0000-0000-000071080000}"/>
    <cellStyle name="Normal 16 2 3 2 3 2 2" xfId="9790" xr:uid="{00000000-0005-0000-0000-000072080000}"/>
    <cellStyle name="Normal 16 2 3 2 3 3" xfId="6535" xr:uid="{00000000-0005-0000-0000-000073080000}"/>
    <cellStyle name="Normal 16 2 3 2 3 3 2" xfId="11477" xr:uid="{00000000-0005-0000-0000-000074080000}"/>
    <cellStyle name="Normal 16 2 3 2 3 4" xfId="8043" xr:uid="{00000000-0005-0000-0000-000075080000}"/>
    <cellStyle name="Normal 16 2 3 2 3 5" xfId="3082" xr:uid="{00000000-0005-0000-0000-000076080000}"/>
    <cellStyle name="Normal 16 2 3 2 4" xfId="4216" xr:uid="{00000000-0005-0000-0000-000077080000}"/>
    <cellStyle name="Normal 16 2 3 2 4 2" xfId="9202" xr:uid="{00000000-0005-0000-0000-000078080000}"/>
    <cellStyle name="Normal 16 2 3 2 5" xfId="5963" xr:uid="{00000000-0005-0000-0000-000079080000}"/>
    <cellStyle name="Normal 16 2 3 2 5 2" xfId="10905" xr:uid="{00000000-0005-0000-0000-00007A080000}"/>
    <cellStyle name="Normal 16 2 3 2 6" xfId="7471" xr:uid="{00000000-0005-0000-0000-00007B080000}"/>
    <cellStyle name="Normal 16 2 3 2 7" xfId="2510" xr:uid="{00000000-0005-0000-0000-00007C080000}"/>
    <cellStyle name="Normal 16 2 3 3" xfId="926" xr:uid="{00000000-0005-0000-0000-00007D080000}"/>
    <cellStyle name="Normal 16 2 3 3 2" xfId="1457" xr:uid="{00000000-0005-0000-0000-00007E080000}"/>
    <cellStyle name="Normal 16 2 3 3 2 2" xfId="4808" xr:uid="{00000000-0005-0000-0000-00007F080000}"/>
    <cellStyle name="Normal 16 2 3 3 2 2 2" xfId="9792" xr:uid="{00000000-0005-0000-0000-000080080000}"/>
    <cellStyle name="Normal 16 2 3 3 2 3" xfId="6537" xr:uid="{00000000-0005-0000-0000-000081080000}"/>
    <cellStyle name="Normal 16 2 3 3 2 3 2" xfId="11479" xr:uid="{00000000-0005-0000-0000-000082080000}"/>
    <cellStyle name="Normal 16 2 3 3 2 4" xfId="8045" xr:uid="{00000000-0005-0000-0000-000083080000}"/>
    <cellStyle name="Normal 16 2 3 3 2 5" xfId="3084" xr:uid="{00000000-0005-0000-0000-000084080000}"/>
    <cellStyle name="Normal 16 2 3 3 3" xfId="4358" xr:uid="{00000000-0005-0000-0000-000085080000}"/>
    <cellStyle name="Normal 16 2 3 3 3 2" xfId="9343" xr:uid="{00000000-0005-0000-0000-000086080000}"/>
    <cellStyle name="Normal 16 2 3 3 4" xfId="6101" xr:uid="{00000000-0005-0000-0000-000087080000}"/>
    <cellStyle name="Normal 16 2 3 3 4 2" xfId="11043" xr:uid="{00000000-0005-0000-0000-000088080000}"/>
    <cellStyle name="Normal 16 2 3 3 5" xfId="7609" xr:uid="{00000000-0005-0000-0000-000089080000}"/>
    <cellStyle name="Normal 16 2 3 3 6" xfId="2648" xr:uid="{00000000-0005-0000-0000-00008A080000}"/>
    <cellStyle name="Normal 16 2 3 4" xfId="1454" xr:uid="{00000000-0005-0000-0000-00008B080000}"/>
    <cellStyle name="Normal 16 2 3 4 2" xfId="4805" xr:uid="{00000000-0005-0000-0000-00008C080000}"/>
    <cellStyle name="Normal 16 2 3 4 2 2" xfId="9789" xr:uid="{00000000-0005-0000-0000-00008D080000}"/>
    <cellStyle name="Normal 16 2 3 4 3" xfId="6534" xr:uid="{00000000-0005-0000-0000-00008E080000}"/>
    <cellStyle name="Normal 16 2 3 4 3 2" xfId="11476" xr:uid="{00000000-0005-0000-0000-00008F080000}"/>
    <cellStyle name="Normal 16 2 3 4 4" xfId="8042" xr:uid="{00000000-0005-0000-0000-000090080000}"/>
    <cellStyle name="Normal 16 2 3 4 5" xfId="3081" xr:uid="{00000000-0005-0000-0000-000091080000}"/>
    <cellStyle name="Normal 16 2 3 5" xfId="3756" xr:uid="{00000000-0005-0000-0000-000092080000}"/>
    <cellStyle name="Normal 16 2 3 5 2" xfId="5496" xr:uid="{00000000-0005-0000-0000-000093080000}"/>
    <cellStyle name="Normal 16 2 3 5 2 2" xfId="10458" xr:uid="{00000000-0005-0000-0000-000094080000}"/>
    <cellStyle name="Normal 16 2 3 5 3" xfId="8716" xr:uid="{00000000-0005-0000-0000-000095080000}"/>
    <cellStyle name="Normal 16 2 3 6" xfId="4080" xr:uid="{00000000-0005-0000-0000-000096080000}"/>
    <cellStyle name="Normal 16 2 3 6 2" xfId="8852" xr:uid="{00000000-0005-0000-0000-000097080000}"/>
    <cellStyle name="Normal 16 2 3 7" xfId="5456" xr:uid="{00000000-0005-0000-0000-000098080000}"/>
    <cellStyle name="Normal 16 2 3 7 2" xfId="10423" xr:uid="{00000000-0005-0000-0000-000099080000}"/>
    <cellStyle name="Normal 16 2 3 8" xfId="5828" xr:uid="{00000000-0005-0000-0000-00009A080000}"/>
    <cellStyle name="Normal 16 2 3 8 2" xfId="10770" xr:uid="{00000000-0005-0000-0000-00009B080000}"/>
    <cellStyle name="Normal 16 2 3 9" xfId="7336" xr:uid="{00000000-0005-0000-0000-00009C080000}"/>
    <cellStyle name="Normal 16 2 4" xfId="465" xr:uid="{00000000-0005-0000-0000-00009D080000}"/>
    <cellStyle name="Normal 16 2 4 2" xfId="1036" xr:uid="{00000000-0005-0000-0000-00009E080000}"/>
    <cellStyle name="Normal 16 2 4 2 2" xfId="1459" xr:uid="{00000000-0005-0000-0000-00009F080000}"/>
    <cellStyle name="Normal 16 2 4 2 2 2" xfId="4810" xr:uid="{00000000-0005-0000-0000-0000A0080000}"/>
    <cellStyle name="Normal 16 2 4 2 2 2 2" xfId="9794" xr:uid="{00000000-0005-0000-0000-0000A1080000}"/>
    <cellStyle name="Normal 16 2 4 2 2 3" xfId="6539" xr:uid="{00000000-0005-0000-0000-0000A2080000}"/>
    <cellStyle name="Normal 16 2 4 2 2 3 2" xfId="11481" xr:uid="{00000000-0005-0000-0000-0000A3080000}"/>
    <cellStyle name="Normal 16 2 4 2 2 4" xfId="8047" xr:uid="{00000000-0005-0000-0000-0000A4080000}"/>
    <cellStyle name="Normal 16 2 4 2 2 5" xfId="3086" xr:uid="{00000000-0005-0000-0000-0000A5080000}"/>
    <cellStyle name="Normal 16 2 4 2 3" xfId="4451" xr:uid="{00000000-0005-0000-0000-0000A6080000}"/>
    <cellStyle name="Normal 16 2 4 2 3 2" xfId="9436" xr:uid="{00000000-0005-0000-0000-0000A7080000}"/>
    <cellStyle name="Normal 16 2 4 2 4" xfId="6191" xr:uid="{00000000-0005-0000-0000-0000A8080000}"/>
    <cellStyle name="Normal 16 2 4 2 4 2" xfId="11133" xr:uid="{00000000-0005-0000-0000-0000A9080000}"/>
    <cellStyle name="Normal 16 2 4 2 5" xfId="7699" xr:uid="{00000000-0005-0000-0000-0000AA080000}"/>
    <cellStyle name="Normal 16 2 4 2 6" xfId="2738" xr:uid="{00000000-0005-0000-0000-0000AB080000}"/>
    <cellStyle name="Normal 16 2 4 3" xfId="1458" xr:uid="{00000000-0005-0000-0000-0000AC080000}"/>
    <cellStyle name="Normal 16 2 4 3 2" xfId="4809" xr:uid="{00000000-0005-0000-0000-0000AD080000}"/>
    <cellStyle name="Normal 16 2 4 3 2 2" xfId="9793" xr:uid="{00000000-0005-0000-0000-0000AE080000}"/>
    <cellStyle name="Normal 16 2 4 3 3" xfId="6538" xr:uid="{00000000-0005-0000-0000-0000AF080000}"/>
    <cellStyle name="Normal 16 2 4 3 3 2" xfId="11480" xr:uid="{00000000-0005-0000-0000-0000B0080000}"/>
    <cellStyle name="Normal 16 2 4 3 4" xfId="8046" xr:uid="{00000000-0005-0000-0000-0000B1080000}"/>
    <cellStyle name="Normal 16 2 4 3 5" xfId="3085" xr:uid="{00000000-0005-0000-0000-0000B2080000}"/>
    <cellStyle name="Normal 16 2 4 4" xfId="3982" xr:uid="{00000000-0005-0000-0000-0000B3080000}"/>
    <cellStyle name="Normal 16 2 4 4 2" xfId="9054" xr:uid="{00000000-0005-0000-0000-0000B4080000}"/>
    <cellStyle name="Normal 16 2 4 5" xfId="5739" xr:uid="{00000000-0005-0000-0000-0000B5080000}"/>
    <cellStyle name="Normal 16 2 4 5 2" xfId="10681" xr:uid="{00000000-0005-0000-0000-0000B6080000}"/>
    <cellStyle name="Normal 16 2 4 6" xfId="7247" xr:uid="{00000000-0005-0000-0000-0000B7080000}"/>
    <cellStyle name="Normal 16 2 4 7" xfId="2286" xr:uid="{00000000-0005-0000-0000-0000B8080000}"/>
    <cellStyle name="Normal 16 2 5" xfId="683" xr:uid="{00000000-0005-0000-0000-0000B9080000}"/>
    <cellStyle name="Normal 16 2 5 2" xfId="1149" xr:uid="{00000000-0005-0000-0000-0000BA080000}"/>
    <cellStyle name="Normal 16 2 5 2 2" xfId="1461" xr:uid="{00000000-0005-0000-0000-0000BB080000}"/>
    <cellStyle name="Normal 16 2 5 2 2 2" xfId="4812" xr:uid="{00000000-0005-0000-0000-0000BC080000}"/>
    <cellStyle name="Normal 16 2 5 2 2 2 2" xfId="9796" xr:uid="{00000000-0005-0000-0000-0000BD080000}"/>
    <cellStyle name="Normal 16 2 5 2 2 3" xfId="6541" xr:uid="{00000000-0005-0000-0000-0000BE080000}"/>
    <cellStyle name="Normal 16 2 5 2 2 3 2" xfId="11483" xr:uid="{00000000-0005-0000-0000-0000BF080000}"/>
    <cellStyle name="Normal 16 2 5 2 2 4" xfId="8049" xr:uid="{00000000-0005-0000-0000-0000C0080000}"/>
    <cellStyle name="Normal 16 2 5 2 2 5" xfId="3088" xr:uid="{00000000-0005-0000-0000-0000C1080000}"/>
    <cellStyle name="Normal 16 2 5 2 3" xfId="4510" xr:uid="{00000000-0005-0000-0000-0000C2080000}"/>
    <cellStyle name="Normal 16 2 5 2 3 2" xfId="9494" xr:uid="{00000000-0005-0000-0000-0000C3080000}"/>
    <cellStyle name="Normal 16 2 5 2 4" xfId="6241" xr:uid="{00000000-0005-0000-0000-0000C4080000}"/>
    <cellStyle name="Normal 16 2 5 2 4 2" xfId="11183" xr:uid="{00000000-0005-0000-0000-0000C5080000}"/>
    <cellStyle name="Normal 16 2 5 2 5" xfId="7749" xr:uid="{00000000-0005-0000-0000-0000C6080000}"/>
    <cellStyle name="Normal 16 2 5 2 6" xfId="2788" xr:uid="{00000000-0005-0000-0000-0000C7080000}"/>
    <cellStyle name="Normal 16 2 5 3" xfId="1460" xr:uid="{00000000-0005-0000-0000-0000C8080000}"/>
    <cellStyle name="Normal 16 2 5 3 2" xfId="4811" xr:uid="{00000000-0005-0000-0000-0000C9080000}"/>
    <cellStyle name="Normal 16 2 5 3 2 2" xfId="9795" xr:uid="{00000000-0005-0000-0000-0000CA080000}"/>
    <cellStyle name="Normal 16 2 5 3 3" xfId="6540" xr:uid="{00000000-0005-0000-0000-0000CB080000}"/>
    <cellStyle name="Normal 16 2 5 3 3 2" xfId="11482" xr:uid="{00000000-0005-0000-0000-0000CC080000}"/>
    <cellStyle name="Normal 16 2 5 3 4" xfId="8048" xr:uid="{00000000-0005-0000-0000-0000CD080000}"/>
    <cellStyle name="Normal 16 2 5 3 5" xfId="3087" xr:uid="{00000000-0005-0000-0000-0000CE080000}"/>
    <cellStyle name="Normal 16 2 5 4" xfId="4127" xr:uid="{00000000-0005-0000-0000-0000CF080000}"/>
    <cellStyle name="Normal 16 2 5 4 2" xfId="9113" xr:uid="{00000000-0005-0000-0000-0000D0080000}"/>
    <cellStyle name="Normal 16 2 5 5" xfId="5874" xr:uid="{00000000-0005-0000-0000-0000D1080000}"/>
    <cellStyle name="Normal 16 2 5 5 2" xfId="10816" xr:uid="{00000000-0005-0000-0000-0000D2080000}"/>
    <cellStyle name="Normal 16 2 5 6" xfId="7382" xr:uid="{00000000-0005-0000-0000-0000D3080000}"/>
    <cellStyle name="Normal 16 2 5 7" xfId="2421" xr:uid="{00000000-0005-0000-0000-0000D4080000}"/>
    <cellStyle name="Normal 16 2 6" xfId="349" xr:uid="{00000000-0005-0000-0000-0000D5080000}"/>
    <cellStyle name="Normal 16 2 6 2" xfId="978" xr:uid="{00000000-0005-0000-0000-0000D6080000}"/>
    <cellStyle name="Normal 16 2 6 2 2" xfId="1463" xr:uid="{00000000-0005-0000-0000-0000D7080000}"/>
    <cellStyle name="Normal 16 2 6 2 2 2" xfId="4814" xr:uid="{00000000-0005-0000-0000-0000D8080000}"/>
    <cellStyle name="Normal 16 2 6 2 2 2 2" xfId="9798" xr:uid="{00000000-0005-0000-0000-0000D9080000}"/>
    <cellStyle name="Normal 16 2 6 2 2 3" xfId="6543" xr:uid="{00000000-0005-0000-0000-0000DA080000}"/>
    <cellStyle name="Normal 16 2 6 2 2 3 2" xfId="11485" xr:uid="{00000000-0005-0000-0000-0000DB080000}"/>
    <cellStyle name="Normal 16 2 6 2 2 4" xfId="8051" xr:uid="{00000000-0005-0000-0000-0000DC080000}"/>
    <cellStyle name="Normal 16 2 6 2 2 5" xfId="3090" xr:uid="{00000000-0005-0000-0000-0000DD080000}"/>
    <cellStyle name="Normal 16 2 6 2 3" xfId="4405" xr:uid="{00000000-0005-0000-0000-0000DE080000}"/>
    <cellStyle name="Normal 16 2 6 2 3 2" xfId="9390" xr:uid="{00000000-0005-0000-0000-0000DF080000}"/>
    <cellStyle name="Normal 16 2 6 2 4" xfId="6147" xr:uid="{00000000-0005-0000-0000-0000E0080000}"/>
    <cellStyle name="Normal 16 2 6 2 4 2" xfId="11089" xr:uid="{00000000-0005-0000-0000-0000E1080000}"/>
    <cellStyle name="Normal 16 2 6 2 5" xfId="7655" xr:uid="{00000000-0005-0000-0000-0000E2080000}"/>
    <cellStyle name="Normal 16 2 6 2 6" xfId="2694" xr:uid="{00000000-0005-0000-0000-0000E3080000}"/>
    <cellStyle name="Normal 16 2 6 3" xfId="1462" xr:uid="{00000000-0005-0000-0000-0000E4080000}"/>
    <cellStyle name="Normal 16 2 6 3 2" xfId="4813" xr:uid="{00000000-0005-0000-0000-0000E5080000}"/>
    <cellStyle name="Normal 16 2 6 3 2 2" xfId="9797" xr:uid="{00000000-0005-0000-0000-0000E6080000}"/>
    <cellStyle name="Normal 16 2 6 3 3" xfId="6542" xr:uid="{00000000-0005-0000-0000-0000E7080000}"/>
    <cellStyle name="Normal 16 2 6 3 3 2" xfId="11484" xr:uid="{00000000-0005-0000-0000-0000E8080000}"/>
    <cellStyle name="Normal 16 2 6 3 4" xfId="8050" xr:uid="{00000000-0005-0000-0000-0000E9080000}"/>
    <cellStyle name="Normal 16 2 6 3 5" xfId="3089" xr:uid="{00000000-0005-0000-0000-0000EA080000}"/>
    <cellStyle name="Normal 16 2 6 4" xfId="3922" xr:uid="{00000000-0005-0000-0000-0000EB080000}"/>
    <cellStyle name="Normal 16 2 6 4 2" xfId="9002" xr:uid="{00000000-0005-0000-0000-0000EC080000}"/>
    <cellStyle name="Normal 16 2 6 5" xfId="5690" xr:uid="{00000000-0005-0000-0000-0000ED080000}"/>
    <cellStyle name="Normal 16 2 6 5 2" xfId="10632" xr:uid="{00000000-0005-0000-0000-0000EE080000}"/>
    <cellStyle name="Normal 16 2 6 6" xfId="7198" xr:uid="{00000000-0005-0000-0000-0000EF080000}"/>
    <cellStyle name="Normal 16 2 6 7" xfId="2237" xr:uid="{00000000-0005-0000-0000-0000F0080000}"/>
    <cellStyle name="Normal 16 2 7" xfId="832" xr:uid="{00000000-0005-0000-0000-0000F1080000}"/>
    <cellStyle name="Normal 16 2 7 2" xfId="1464" xr:uid="{00000000-0005-0000-0000-0000F2080000}"/>
    <cellStyle name="Normal 16 2 7 2 2" xfId="4815" xr:uid="{00000000-0005-0000-0000-0000F3080000}"/>
    <cellStyle name="Normal 16 2 7 2 2 2" xfId="9799" xr:uid="{00000000-0005-0000-0000-0000F4080000}"/>
    <cellStyle name="Normal 16 2 7 2 3" xfId="6544" xr:uid="{00000000-0005-0000-0000-0000F5080000}"/>
    <cellStyle name="Normal 16 2 7 2 3 2" xfId="11486" xr:uid="{00000000-0005-0000-0000-0000F6080000}"/>
    <cellStyle name="Normal 16 2 7 2 4" xfId="8052" xr:uid="{00000000-0005-0000-0000-0000F7080000}"/>
    <cellStyle name="Normal 16 2 7 2 5" xfId="3091" xr:uid="{00000000-0005-0000-0000-0000F8080000}"/>
    <cellStyle name="Normal 16 2 7 3" xfId="4267" xr:uid="{00000000-0005-0000-0000-0000F9080000}"/>
    <cellStyle name="Normal 16 2 7 3 2" xfId="9253" xr:uid="{00000000-0005-0000-0000-0000FA080000}"/>
    <cellStyle name="Normal 16 2 7 4" xfId="6012" xr:uid="{00000000-0005-0000-0000-0000FB080000}"/>
    <cellStyle name="Normal 16 2 7 4 2" xfId="10954" xr:uid="{00000000-0005-0000-0000-0000FC080000}"/>
    <cellStyle name="Normal 16 2 7 5" xfId="7520" xr:uid="{00000000-0005-0000-0000-0000FD080000}"/>
    <cellStyle name="Normal 16 2 7 6" xfId="2559" xr:uid="{00000000-0005-0000-0000-0000FE080000}"/>
    <cellStyle name="Normal 16 2 8" xfId="1299" xr:uid="{00000000-0005-0000-0000-0000FF080000}"/>
    <cellStyle name="Normal 16 2 8 2" xfId="4650" xr:uid="{00000000-0005-0000-0000-000000090000}"/>
    <cellStyle name="Normal 16 2 8 2 2" xfId="9634" xr:uid="{00000000-0005-0000-0000-000001090000}"/>
    <cellStyle name="Normal 16 2 8 3" xfId="6379" xr:uid="{00000000-0005-0000-0000-000002090000}"/>
    <cellStyle name="Normal 16 2 8 3 2" xfId="11321" xr:uid="{00000000-0005-0000-0000-000003090000}"/>
    <cellStyle name="Normal 16 2 8 4" xfId="7887" xr:uid="{00000000-0005-0000-0000-000004090000}"/>
    <cellStyle name="Normal 16 2 8 5" xfId="2926" xr:uid="{00000000-0005-0000-0000-000005090000}"/>
    <cellStyle name="Normal 16 2 9" xfId="242" xr:uid="{00000000-0005-0000-0000-000006090000}"/>
    <cellStyle name="Normal 16 2 9 2" xfId="3868" xr:uid="{00000000-0005-0000-0000-000007090000}"/>
    <cellStyle name="Normal 16 2 9 2 2" xfId="8955" xr:uid="{00000000-0005-0000-0000-000008090000}"/>
    <cellStyle name="Normal 16 2 9 3" xfId="5646" xr:uid="{00000000-0005-0000-0000-000009090000}"/>
    <cellStyle name="Normal 16 2 9 3 2" xfId="10588" xr:uid="{00000000-0005-0000-0000-00000A090000}"/>
    <cellStyle name="Normal 16 2 9 4" xfId="7154" xr:uid="{00000000-0005-0000-0000-00000B090000}"/>
    <cellStyle name="Normal 16 2 9 5" xfId="2192" xr:uid="{00000000-0005-0000-0000-00000C090000}"/>
    <cellStyle name="Normal 16 3" xfId="173" xr:uid="{00000000-0005-0000-0000-00000D090000}"/>
    <cellStyle name="Normal 16 3 10" xfId="2153" xr:uid="{00000000-0005-0000-0000-00000E090000}"/>
    <cellStyle name="Normal 16 3 10 2" xfId="5412" xr:uid="{00000000-0005-0000-0000-00000F090000}"/>
    <cellStyle name="Normal 16 3 10 2 2" xfId="10389" xr:uid="{00000000-0005-0000-0000-000010090000}"/>
    <cellStyle name="Normal 16 3 10 3" xfId="8627" xr:uid="{00000000-0005-0000-0000-000011090000}"/>
    <cellStyle name="Normal 16 3 11" xfId="3667" xr:uid="{00000000-0005-0000-0000-000012090000}"/>
    <cellStyle name="Normal 16 3 11 2" xfId="8764" xr:uid="{00000000-0005-0000-0000-000013090000}"/>
    <cellStyle name="Normal 16 3 12" xfId="3849" xr:uid="{00000000-0005-0000-0000-000014090000}"/>
    <cellStyle name="Normal 16 3 12 2" xfId="8940" xr:uid="{00000000-0005-0000-0000-000015090000}"/>
    <cellStyle name="Normal 16 3 13" xfId="5634" xr:uid="{00000000-0005-0000-0000-000016090000}"/>
    <cellStyle name="Normal 16 3 13 2" xfId="10576" xr:uid="{00000000-0005-0000-0000-000017090000}"/>
    <cellStyle name="Normal 16 3 14" xfId="7142" xr:uid="{00000000-0005-0000-0000-000018090000}"/>
    <cellStyle name="Normal 16 3 15" xfId="2092" xr:uid="{00000000-0005-0000-0000-000019090000}"/>
    <cellStyle name="Normal 16 3 2" xfId="525" xr:uid="{00000000-0005-0000-0000-00001A090000}"/>
    <cellStyle name="Normal 16 3 2 10" xfId="2333" xr:uid="{00000000-0005-0000-0000-00001B090000}"/>
    <cellStyle name="Normal 16 3 2 2" xfId="730" xr:uid="{00000000-0005-0000-0000-00001C090000}"/>
    <cellStyle name="Normal 16 3 2 2 2" xfId="1196" xr:uid="{00000000-0005-0000-0000-00001D090000}"/>
    <cellStyle name="Normal 16 3 2 2 2 2" xfId="1467" xr:uid="{00000000-0005-0000-0000-00001E090000}"/>
    <cellStyle name="Normal 16 3 2 2 2 2 2" xfId="4818" xr:uid="{00000000-0005-0000-0000-00001F090000}"/>
    <cellStyle name="Normal 16 3 2 2 2 2 2 2" xfId="9802" xr:uid="{00000000-0005-0000-0000-000020090000}"/>
    <cellStyle name="Normal 16 3 2 2 2 2 3" xfId="6547" xr:uid="{00000000-0005-0000-0000-000021090000}"/>
    <cellStyle name="Normal 16 3 2 2 2 2 3 2" xfId="11489" xr:uid="{00000000-0005-0000-0000-000022090000}"/>
    <cellStyle name="Normal 16 3 2 2 2 2 4" xfId="8055" xr:uid="{00000000-0005-0000-0000-000023090000}"/>
    <cellStyle name="Normal 16 3 2 2 2 2 5" xfId="3094" xr:uid="{00000000-0005-0000-0000-000024090000}"/>
    <cellStyle name="Normal 16 3 2 2 2 3" xfId="4557" xr:uid="{00000000-0005-0000-0000-000025090000}"/>
    <cellStyle name="Normal 16 3 2 2 2 3 2" xfId="9541" xr:uid="{00000000-0005-0000-0000-000026090000}"/>
    <cellStyle name="Normal 16 3 2 2 2 4" xfId="6288" xr:uid="{00000000-0005-0000-0000-000027090000}"/>
    <cellStyle name="Normal 16 3 2 2 2 4 2" xfId="11230" xr:uid="{00000000-0005-0000-0000-000028090000}"/>
    <cellStyle name="Normal 16 3 2 2 2 5" xfId="7796" xr:uid="{00000000-0005-0000-0000-000029090000}"/>
    <cellStyle name="Normal 16 3 2 2 2 6" xfId="2835" xr:uid="{00000000-0005-0000-0000-00002A090000}"/>
    <cellStyle name="Normal 16 3 2 2 3" xfId="1466" xr:uid="{00000000-0005-0000-0000-00002B090000}"/>
    <cellStyle name="Normal 16 3 2 2 3 2" xfId="4817" xr:uid="{00000000-0005-0000-0000-00002C090000}"/>
    <cellStyle name="Normal 16 3 2 2 3 2 2" xfId="9801" xr:uid="{00000000-0005-0000-0000-00002D090000}"/>
    <cellStyle name="Normal 16 3 2 2 3 3" xfId="6546" xr:uid="{00000000-0005-0000-0000-00002E090000}"/>
    <cellStyle name="Normal 16 3 2 2 3 3 2" xfId="11488" xr:uid="{00000000-0005-0000-0000-00002F090000}"/>
    <cellStyle name="Normal 16 3 2 2 3 4" xfId="8054" xr:uid="{00000000-0005-0000-0000-000030090000}"/>
    <cellStyle name="Normal 16 3 2 2 3 5" xfId="3093" xr:uid="{00000000-0005-0000-0000-000031090000}"/>
    <cellStyle name="Normal 16 3 2 2 4" xfId="4174" xr:uid="{00000000-0005-0000-0000-000032090000}"/>
    <cellStyle name="Normal 16 3 2 2 4 2" xfId="9160" xr:uid="{00000000-0005-0000-0000-000033090000}"/>
    <cellStyle name="Normal 16 3 2 2 5" xfId="5921" xr:uid="{00000000-0005-0000-0000-000034090000}"/>
    <cellStyle name="Normal 16 3 2 2 5 2" xfId="10863" xr:uid="{00000000-0005-0000-0000-000035090000}"/>
    <cellStyle name="Normal 16 3 2 2 6" xfId="7429" xr:uid="{00000000-0005-0000-0000-000036090000}"/>
    <cellStyle name="Normal 16 3 2 2 7" xfId="2468" xr:uid="{00000000-0005-0000-0000-000037090000}"/>
    <cellStyle name="Normal 16 3 2 3" xfId="881" xr:uid="{00000000-0005-0000-0000-000038090000}"/>
    <cellStyle name="Normal 16 3 2 3 2" xfId="1468" xr:uid="{00000000-0005-0000-0000-000039090000}"/>
    <cellStyle name="Normal 16 3 2 3 2 2" xfId="4819" xr:uid="{00000000-0005-0000-0000-00003A090000}"/>
    <cellStyle name="Normal 16 3 2 3 2 2 2" xfId="9803" xr:uid="{00000000-0005-0000-0000-00003B090000}"/>
    <cellStyle name="Normal 16 3 2 3 2 3" xfId="6548" xr:uid="{00000000-0005-0000-0000-00003C090000}"/>
    <cellStyle name="Normal 16 3 2 3 2 3 2" xfId="11490" xr:uid="{00000000-0005-0000-0000-00003D090000}"/>
    <cellStyle name="Normal 16 3 2 3 2 4" xfId="8056" xr:uid="{00000000-0005-0000-0000-00003E090000}"/>
    <cellStyle name="Normal 16 3 2 3 2 5" xfId="3095" xr:uid="{00000000-0005-0000-0000-00003F090000}"/>
    <cellStyle name="Normal 16 3 2 3 3" xfId="4315" xr:uid="{00000000-0005-0000-0000-000040090000}"/>
    <cellStyle name="Normal 16 3 2 3 3 2" xfId="9301" xr:uid="{00000000-0005-0000-0000-000041090000}"/>
    <cellStyle name="Normal 16 3 2 3 4" xfId="6059" xr:uid="{00000000-0005-0000-0000-000042090000}"/>
    <cellStyle name="Normal 16 3 2 3 4 2" xfId="11001" xr:uid="{00000000-0005-0000-0000-000043090000}"/>
    <cellStyle name="Normal 16 3 2 3 5" xfId="7567" xr:uid="{00000000-0005-0000-0000-000044090000}"/>
    <cellStyle name="Normal 16 3 2 3 6" xfId="2606" xr:uid="{00000000-0005-0000-0000-000045090000}"/>
    <cellStyle name="Normal 16 3 2 4" xfId="1465" xr:uid="{00000000-0005-0000-0000-000046090000}"/>
    <cellStyle name="Normal 16 3 2 4 2" xfId="4816" xr:uid="{00000000-0005-0000-0000-000047090000}"/>
    <cellStyle name="Normal 16 3 2 4 2 2" xfId="9800" xr:uid="{00000000-0005-0000-0000-000048090000}"/>
    <cellStyle name="Normal 16 3 2 4 3" xfId="6545" xr:uid="{00000000-0005-0000-0000-000049090000}"/>
    <cellStyle name="Normal 16 3 2 4 3 2" xfId="11487" xr:uid="{00000000-0005-0000-0000-00004A090000}"/>
    <cellStyle name="Normal 16 3 2 4 4" xfId="8053" xr:uid="{00000000-0005-0000-0000-00004B090000}"/>
    <cellStyle name="Normal 16 3 2 4 5" xfId="3092" xr:uid="{00000000-0005-0000-0000-00004C090000}"/>
    <cellStyle name="Normal 16 3 2 5" xfId="3714" xr:uid="{00000000-0005-0000-0000-00004D090000}"/>
    <cellStyle name="Normal 16 3 2 5 2" xfId="5459" xr:uid="{00000000-0005-0000-0000-00004E090000}"/>
    <cellStyle name="Normal 16 3 2 5 2 2" xfId="10425" xr:uid="{00000000-0005-0000-0000-00004F090000}"/>
    <cellStyle name="Normal 16 3 2 5 3" xfId="8673" xr:uid="{00000000-0005-0000-0000-000050090000}"/>
    <cellStyle name="Normal 16 3 2 6" xfId="4031" xr:uid="{00000000-0005-0000-0000-000051090000}"/>
    <cellStyle name="Normal 16 3 2 6 2" xfId="8810" xr:uid="{00000000-0005-0000-0000-000052090000}"/>
    <cellStyle name="Normal 16 3 2 7" xfId="5516" xr:uid="{00000000-0005-0000-0000-000053090000}"/>
    <cellStyle name="Normal 16 3 2 7 2" xfId="10474" xr:uid="{00000000-0005-0000-0000-000054090000}"/>
    <cellStyle name="Normal 16 3 2 8" xfId="5786" xr:uid="{00000000-0005-0000-0000-000055090000}"/>
    <cellStyle name="Normal 16 3 2 8 2" xfId="10728" xr:uid="{00000000-0005-0000-0000-000056090000}"/>
    <cellStyle name="Normal 16 3 2 9" xfId="7294" xr:uid="{00000000-0005-0000-0000-000057090000}"/>
    <cellStyle name="Normal 16 3 3" xfId="632" xr:uid="{00000000-0005-0000-0000-000058090000}"/>
    <cellStyle name="Normal 16 3 3 10" xfId="2376" xr:uid="{00000000-0005-0000-0000-000059090000}"/>
    <cellStyle name="Normal 16 3 3 2" xfId="774" xr:uid="{00000000-0005-0000-0000-00005A090000}"/>
    <cellStyle name="Normal 16 3 3 2 2" xfId="1239" xr:uid="{00000000-0005-0000-0000-00005B090000}"/>
    <cellStyle name="Normal 16 3 3 2 2 2" xfId="1471" xr:uid="{00000000-0005-0000-0000-00005C090000}"/>
    <cellStyle name="Normal 16 3 3 2 2 2 2" xfId="4822" xr:uid="{00000000-0005-0000-0000-00005D090000}"/>
    <cellStyle name="Normal 16 3 3 2 2 2 2 2" xfId="9806" xr:uid="{00000000-0005-0000-0000-00005E090000}"/>
    <cellStyle name="Normal 16 3 3 2 2 2 3" xfId="6551" xr:uid="{00000000-0005-0000-0000-00005F090000}"/>
    <cellStyle name="Normal 16 3 3 2 2 2 3 2" xfId="11493" xr:uid="{00000000-0005-0000-0000-000060090000}"/>
    <cellStyle name="Normal 16 3 3 2 2 2 4" xfId="8059" xr:uid="{00000000-0005-0000-0000-000061090000}"/>
    <cellStyle name="Normal 16 3 3 2 2 2 5" xfId="3098" xr:uid="{00000000-0005-0000-0000-000062090000}"/>
    <cellStyle name="Normal 16 3 3 2 2 3" xfId="4600" xr:uid="{00000000-0005-0000-0000-000063090000}"/>
    <cellStyle name="Normal 16 3 3 2 2 3 2" xfId="9584" xr:uid="{00000000-0005-0000-0000-000064090000}"/>
    <cellStyle name="Normal 16 3 3 2 2 4" xfId="6331" xr:uid="{00000000-0005-0000-0000-000065090000}"/>
    <cellStyle name="Normal 16 3 3 2 2 4 2" xfId="11273" xr:uid="{00000000-0005-0000-0000-000066090000}"/>
    <cellStyle name="Normal 16 3 3 2 2 5" xfId="7839" xr:uid="{00000000-0005-0000-0000-000067090000}"/>
    <cellStyle name="Normal 16 3 3 2 2 6" xfId="2878" xr:uid="{00000000-0005-0000-0000-000068090000}"/>
    <cellStyle name="Normal 16 3 3 2 3" xfId="1470" xr:uid="{00000000-0005-0000-0000-000069090000}"/>
    <cellStyle name="Normal 16 3 3 2 3 2" xfId="4821" xr:uid="{00000000-0005-0000-0000-00006A090000}"/>
    <cellStyle name="Normal 16 3 3 2 3 2 2" xfId="9805" xr:uid="{00000000-0005-0000-0000-00006B090000}"/>
    <cellStyle name="Normal 16 3 3 2 3 3" xfId="6550" xr:uid="{00000000-0005-0000-0000-00006C090000}"/>
    <cellStyle name="Normal 16 3 3 2 3 3 2" xfId="11492" xr:uid="{00000000-0005-0000-0000-00006D090000}"/>
    <cellStyle name="Normal 16 3 3 2 3 4" xfId="8058" xr:uid="{00000000-0005-0000-0000-00006E090000}"/>
    <cellStyle name="Normal 16 3 3 2 3 5" xfId="3097" xr:uid="{00000000-0005-0000-0000-00006F090000}"/>
    <cellStyle name="Normal 16 3 3 2 4" xfId="4217" xr:uid="{00000000-0005-0000-0000-000070090000}"/>
    <cellStyle name="Normal 16 3 3 2 4 2" xfId="9203" xr:uid="{00000000-0005-0000-0000-000071090000}"/>
    <cellStyle name="Normal 16 3 3 2 5" xfId="5964" xr:uid="{00000000-0005-0000-0000-000072090000}"/>
    <cellStyle name="Normal 16 3 3 2 5 2" xfId="10906" xr:uid="{00000000-0005-0000-0000-000073090000}"/>
    <cellStyle name="Normal 16 3 3 2 6" xfId="7472" xr:uid="{00000000-0005-0000-0000-000074090000}"/>
    <cellStyle name="Normal 16 3 3 2 7" xfId="2511" xr:uid="{00000000-0005-0000-0000-000075090000}"/>
    <cellStyle name="Normal 16 3 3 3" xfId="927" xr:uid="{00000000-0005-0000-0000-000076090000}"/>
    <cellStyle name="Normal 16 3 3 3 2" xfId="1472" xr:uid="{00000000-0005-0000-0000-000077090000}"/>
    <cellStyle name="Normal 16 3 3 3 2 2" xfId="4823" xr:uid="{00000000-0005-0000-0000-000078090000}"/>
    <cellStyle name="Normal 16 3 3 3 2 2 2" xfId="9807" xr:uid="{00000000-0005-0000-0000-000079090000}"/>
    <cellStyle name="Normal 16 3 3 3 2 3" xfId="6552" xr:uid="{00000000-0005-0000-0000-00007A090000}"/>
    <cellStyle name="Normal 16 3 3 3 2 3 2" xfId="11494" xr:uid="{00000000-0005-0000-0000-00007B090000}"/>
    <cellStyle name="Normal 16 3 3 3 2 4" xfId="8060" xr:uid="{00000000-0005-0000-0000-00007C090000}"/>
    <cellStyle name="Normal 16 3 3 3 2 5" xfId="3099" xr:uid="{00000000-0005-0000-0000-00007D090000}"/>
    <cellStyle name="Normal 16 3 3 3 3" xfId="4359" xr:uid="{00000000-0005-0000-0000-00007E090000}"/>
    <cellStyle name="Normal 16 3 3 3 3 2" xfId="9344" xr:uid="{00000000-0005-0000-0000-00007F090000}"/>
    <cellStyle name="Normal 16 3 3 3 4" xfId="6102" xr:uid="{00000000-0005-0000-0000-000080090000}"/>
    <cellStyle name="Normal 16 3 3 3 4 2" xfId="11044" xr:uid="{00000000-0005-0000-0000-000081090000}"/>
    <cellStyle name="Normal 16 3 3 3 5" xfId="7610" xr:uid="{00000000-0005-0000-0000-000082090000}"/>
    <cellStyle name="Normal 16 3 3 3 6" xfId="2649" xr:uid="{00000000-0005-0000-0000-000083090000}"/>
    <cellStyle name="Normal 16 3 3 4" xfId="1469" xr:uid="{00000000-0005-0000-0000-000084090000}"/>
    <cellStyle name="Normal 16 3 3 4 2" xfId="4820" xr:uid="{00000000-0005-0000-0000-000085090000}"/>
    <cellStyle name="Normal 16 3 3 4 2 2" xfId="9804" xr:uid="{00000000-0005-0000-0000-000086090000}"/>
    <cellStyle name="Normal 16 3 3 4 3" xfId="6549" xr:uid="{00000000-0005-0000-0000-000087090000}"/>
    <cellStyle name="Normal 16 3 3 4 3 2" xfId="11491" xr:uid="{00000000-0005-0000-0000-000088090000}"/>
    <cellStyle name="Normal 16 3 3 4 4" xfId="8057" xr:uid="{00000000-0005-0000-0000-000089090000}"/>
    <cellStyle name="Normal 16 3 3 4 5" xfId="3096" xr:uid="{00000000-0005-0000-0000-00008A090000}"/>
    <cellStyle name="Normal 16 3 3 5" xfId="3757" xr:uid="{00000000-0005-0000-0000-00008B090000}"/>
    <cellStyle name="Normal 16 3 3 5 2" xfId="4496" xr:uid="{00000000-0005-0000-0000-00008C090000}"/>
    <cellStyle name="Normal 16 3 3 5 2 2" xfId="9480" xr:uid="{00000000-0005-0000-0000-00008D090000}"/>
    <cellStyle name="Normal 16 3 3 5 3" xfId="8717" xr:uid="{00000000-0005-0000-0000-00008E090000}"/>
    <cellStyle name="Normal 16 3 3 6" xfId="4081" xr:uid="{00000000-0005-0000-0000-00008F090000}"/>
    <cellStyle name="Normal 16 3 3 6 2" xfId="8853" xr:uid="{00000000-0005-0000-0000-000090090000}"/>
    <cellStyle name="Normal 16 3 3 7" xfId="5571" xr:uid="{00000000-0005-0000-0000-000091090000}"/>
    <cellStyle name="Normal 16 3 3 7 2" xfId="10520" xr:uid="{00000000-0005-0000-0000-000092090000}"/>
    <cellStyle name="Normal 16 3 3 8" xfId="5829" xr:uid="{00000000-0005-0000-0000-000093090000}"/>
    <cellStyle name="Normal 16 3 3 8 2" xfId="10771" xr:uid="{00000000-0005-0000-0000-000094090000}"/>
    <cellStyle name="Normal 16 3 3 9" xfId="7337" xr:uid="{00000000-0005-0000-0000-000095090000}"/>
    <cellStyle name="Normal 16 3 4" xfId="466" xr:uid="{00000000-0005-0000-0000-000096090000}"/>
    <cellStyle name="Normal 16 3 4 2" xfId="1037" xr:uid="{00000000-0005-0000-0000-000097090000}"/>
    <cellStyle name="Normal 16 3 4 2 2" xfId="1474" xr:uid="{00000000-0005-0000-0000-000098090000}"/>
    <cellStyle name="Normal 16 3 4 2 2 2" xfId="4825" xr:uid="{00000000-0005-0000-0000-000099090000}"/>
    <cellStyle name="Normal 16 3 4 2 2 2 2" xfId="9809" xr:uid="{00000000-0005-0000-0000-00009A090000}"/>
    <cellStyle name="Normal 16 3 4 2 2 3" xfId="6554" xr:uid="{00000000-0005-0000-0000-00009B090000}"/>
    <cellStyle name="Normal 16 3 4 2 2 3 2" xfId="11496" xr:uid="{00000000-0005-0000-0000-00009C090000}"/>
    <cellStyle name="Normal 16 3 4 2 2 4" xfId="8062" xr:uid="{00000000-0005-0000-0000-00009D090000}"/>
    <cellStyle name="Normal 16 3 4 2 2 5" xfId="3101" xr:uid="{00000000-0005-0000-0000-00009E090000}"/>
    <cellStyle name="Normal 16 3 4 2 3" xfId="4452" xr:uid="{00000000-0005-0000-0000-00009F090000}"/>
    <cellStyle name="Normal 16 3 4 2 3 2" xfId="9437" xr:uid="{00000000-0005-0000-0000-0000A0090000}"/>
    <cellStyle name="Normal 16 3 4 2 4" xfId="6192" xr:uid="{00000000-0005-0000-0000-0000A1090000}"/>
    <cellStyle name="Normal 16 3 4 2 4 2" xfId="11134" xr:uid="{00000000-0005-0000-0000-0000A2090000}"/>
    <cellStyle name="Normal 16 3 4 2 5" xfId="7700" xr:uid="{00000000-0005-0000-0000-0000A3090000}"/>
    <cellStyle name="Normal 16 3 4 2 6" xfId="2739" xr:uid="{00000000-0005-0000-0000-0000A4090000}"/>
    <cellStyle name="Normal 16 3 4 3" xfId="1473" xr:uid="{00000000-0005-0000-0000-0000A5090000}"/>
    <cellStyle name="Normal 16 3 4 3 2" xfId="4824" xr:uid="{00000000-0005-0000-0000-0000A6090000}"/>
    <cellStyle name="Normal 16 3 4 3 2 2" xfId="9808" xr:uid="{00000000-0005-0000-0000-0000A7090000}"/>
    <cellStyle name="Normal 16 3 4 3 3" xfId="6553" xr:uid="{00000000-0005-0000-0000-0000A8090000}"/>
    <cellStyle name="Normal 16 3 4 3 3 2" xfId="11495" xr:uid="{00000000-0005-0000-0000-0000A9090000}"/>
    <cellStyle name="Normal 16 3 4 3 4" xfId="8061" xr:uid="{00000000-0005-0000-0000-0000AA090000}"/>
    <cellStyle name="Normal 16 3 4 3 5" xfId="3100" xr:uid="{00000000-0005-0000-0000-0000AB090000}"/>
    <cellStyle name="Normal 16 3 4 4" xfId="3983" xr:uid="{00000000-0005-0000-0000-0000AC090000}"/>
    <cellStyle name="Normal 16 3 4 4 2" xfId="9055" xr:uid="{00000000-0005-0000-0000-0000AD090000}"/>
    <cellStyle name="Normal 16 3 4 5" xfId="5740" xr:uid="{00000000-0005-0000-0000-0000AE090000}"/>
    <cellStyle name="Normal 16 3 4 5 2" xfId="10682" xr:uid="{00000000-0005-0000-0000-0000AF090000}"/>
    <cellStyle name="Normal 16 3 4 6" xfId="7248" xr:uid="{00000000-0005-0000-0000-0000B0090000}"/>
    <cellStyle name="Normal 16 3 4 7" xfId="2287" xr:uid="{00000000-0005-0000-0000-0000B1090000}"/>
    <cellStyle name="Normal 16 3 5" xfId="684" xr:uid="{00000000-0005-0000-0000-0000B2090000}"/>
    <cellStyle name="Normal 16 3 5 2" xfId="1150" xr:uid="{00000000-0005-0000-0000-0000B3090000}"/>
    <cellStyle name="Normal 16 3 5 2 2" xfId="1476" xr:uid="{00000000-0005-0000-0000-0000B4090000}"/>
    <cellStyle name="Normal 16 3 5 2 2 2" xfId="4827" xr:uid="{00000000-0005-0000-0000-0000B5090000}"/>
    <cellStyle name="Normal 16 3 5 2 2 2 2" xfId="9811" xr:uid="{00000000-0005-0000-0000-0000B6090000}"/>
    <cellStyle name="Normal 16 3 5 2 2 3" xfId="6556" xr:uid="{00000000-0005-0000-0000-0000B7090000}"/>
    <cellStyle name="Normal 16 3 5 2 2 3 2" xfId="11498" xr:uid="{00000000-0005-0000-0000-0000B8090000}"/>
    <cellStyle name="Normal 16 3 5 2 2 4" xfId="8064" xr:uid="{00000000-0005-0000-0000-0000B9090000}"/>
    <cellStyle name="Normal 16 3 5 2 2 5" xfId="3103" xr:uid="{00000000-0005-0000-0000-0000BA090000}"/>
    <cellStyle name="Normal 16 3 5 2 3" xfId="4511" xr:uid="{00000000-0005-0000-0000-0000BB090000}"/>
    <cellStyle name="Normal 16 3 5 2 3 2" xfId="9495" xr:uid="{00000000-0005-0000-0000-0000BC090000}"/>
    <cellStyle name="Normal 16 3 5 2 4" xfId="6242" xr:uid="{00000000-0005-0000-0000-0000BD090000}"/>
    <cellStyle name="Normal 16 3 5 2 4 2" xfId="11184" xr:uid="{00000000-0005-0000-0000-0000BE090000}"/>
    <cellStyle name="Normal 16 3 5 2 5" xfId="7750" xr:uid="{00000000-0005-0000-0000-0000BF090000}"/>
    <cellStyle name="Normal 16 3 5 2 6" xfId="2789" xr:uid="{00000000-0005-0000-0000-0000C0090000}"/>
    <cellStyle name="Normal 16 3 5 3" xfId="1475" xr:uid="{00000000-0005-0000-0000-0000C1090000}"/>
    <cellStyle name="Normal 16 3 5 3 2" xfId="4826" xr:uid="{00000000-0005-0000-0000-0000C2090000}"/>
    <cellStyle name="Normal 16 3 5 3 2 2" xfId="9810" xr:uid="{00000000-0005-0000-0000-0000C3090000}"/>
    <cellStyle name="Normal 16 3 5 3 3" xfId="6555" xr:uid="{00000000-0005-0000-0000-0000C4090000}"/>
    <cellStyle name="Normal 16 3 5 3 3 2" xfId="11497" xr:uid="{00000000-0005-0000-0000-0000C5090000}"/>
    <cellStyle name="Normal 16 3 5 3 4" xfId="8063" xr:uid="{00000000-0005-0000-0000-0000C6090000}"/>
    <cellStyle name="Normal 16 3 5 3 5" xfId="3102" xr:uid="{00000000-0005-0000-0000-0000C7090000}"/>
    <cellStyle name="Normal 16 3 5 4" xfId="4128" xr:uid="{00000000-0005-0000-0000-0000C8090000}"/>
    <cellStyle name="Normal 16 3 5 4 2" xfId="9114" xr:uid="{00000000-0005-0000-0000-0000C9090000}"/>
    <cellStyle name="Normal 16 3 5 5" xfId="5875" xr:uid="{00000000-0005-0000-0000-0000CA090000}"/>
    <cellStyle name="Normal 16 3 5 5 2" xfId="10817" xr:uid="{00000000-0005-0000-0000-0000CB090000}"/>
    <cellStyle name="Normal 16 3 5 6" xfId="7383" xr:uid="{00000000-0005-0000-0000-0000CC090000}"/>
    <cellStyle name="Normal 16 3 5 7" xfId="2422" xr:uid="{00000000-0005-0000-0000-0000CD090000}"/>
    <cellStyle name="Normal 16 3 6" xfId="350" xr:uid="{00000000-0005-0000-0000-0000CE090000}"/>
    <cellStyle name="Normal 16 3 6 2" xfId="979" xr:uid="{00000000-0005-0000-0000-0000CF090000}"/>
    <cellStyle name="Normal 16 3 6 2 2" xfId="1478" xr:uid="{00000000-0005-0000-0000-0000D0090000}"/>
    <cellStyle name="Normal 16 3 6 2 2 2" xfId="4829" xr:uid="{00000000-0005-0000-0000-0000D1090000}"/>
    <cellStyle name="Normal 16 3 6 2 2 2 2" xfId="9813" xr:uid="{00000000-0005-0000-0000-0000D2090000}"/>
    <cellStyle name="Normal 16 3 6 2 2 3" xfId="6558" xr:uid="{00000000-0005-0000-0000-0000D3090000}"/>
    <cellStyle name="Normal 16 3 6 2 2 3 2" xfId="11500" xr:uid="{00000000-0005-0000-0000-0000D4090000}"/>
    <cellStyle name="Normal 16 3 6 2 2 4" xfId="8066" xr:uid="{00000000-0005-0000-0000-0000D5090000}"/>
    <cellStyle name="Normal 16 3 6 2 2 5" xfId="3105" xr:uid="{00000000-0005-0000-0000-0000D6090000}"/>
    <cellStyle name="Normal 16 3 6 2 3" xfId="4406" xr:uid="{00000000-0005-0000-0000-0000D7090000}"/>
    <cellStyle name="Normal 16 3 6 2 3 2" xfId="9391" xr:uid="{00000000-0005-0000-0000-0000D8090000}"/>
    <cellStyle name="Normal 16 3 6 2 4" xfId="6148" xr:uid="{00000000-0005-0000-0000-0000D9090000}"/>
    <cellStyle name="Normal 16 3 6 2 4 2" xfId="11090" xr:uid="{00000000-0005-0000-0000-0000DA090000}"/>
    <cellStyle name="Normal 16 3 6 2 5" xfId="7656" xr:uid="{00000000-0005-0000-0000-0000DB090000}"/>
    <cellStyle name="Normal 16 3 6 2 6" xfId="2695" xr:uid="{00000000-0005-0000-0000-0000DC090000}"/>
    <cellStyle name="Normal 16 3 6 3" xfId="1477" xr:uid="{00000000-0005-0000-0000-0000DD090000}"/>
    <cellStyle name="Normal 16 3 6 3 2" xfId="4828" xr:uid="{00000000-0005-0000-0000-0000DE090000}"/>
    <cellStyle name="Normal 16 3 6 3 2 2" xfId="9812" xr:uid="{00000000-0005-0000-0000-0000DF090000}"/>
    <cellStyle name="Normal 16 3 6 3 3" xfId="6557" xr:uid="{00000000-0005-0000-0000-0000E0090000}"/>
    <cellStyle name="Normal 16 3 6 3 3 2" xfId="11499" xr:uid="{00000000-0005-0000-0000-0000E1090000}"/>
    <cellStyle name="Normal 16 3 6 3 4" xfId="8065" xr:uid="{00000000-0005-0000-0000-0000E2090000}"/>
    <cellStyle name="Normal 16 3 6 3 5" xfId="3104" xr:uid="{00000000-0005-0000-0000-0000E3090000}"/>
    <cellStyle name="Normal 16 3 6 4" xfId="3923" xr:uid="{00000000-0005-0000-0000-0000E4090000}"/>
    <cellStyle name="Normal 16 3 6 4 2" xfId="9003" xr:uid="{00000000-0005-0000-0000-0000E5090000}"/>
    <cellStyle name="Normal 16 3 6 5" xfId="5691" xr:uid="{00000000-0005-0000-0000-0000E6090000}"/>
    <cellStyle name="Normal 16 3 6 5 2" xfId="10633" xr:uid="{00000000-0005-0000-0000-0000E7090000}"/>
    <cellStyle name="Normal 16 3 6 6" xfId="7199" xr:uid="{00000000-0005-0000-0000-0000E8090000}"/>
    <cellStyle name="Normal 16 3 6 7" xfId="2238" xr:uid="{00000000-0005-0000-0000-0000E9090000}"/>
    <cellStyle name="Normal 16 3 7" xfId="833" xr:uid="{00000000-0005-0000-0000-0000EA090000}"/>
    <cellStyle name="Normal 16 3 7 2" xfId="1479" xr:uid="{00000000-0005-0000-0000-0000EB090000}"/>
    <cellStyle name="Normal 16 3 7 2 2" xfId="4830" xr:uid="{00000000-0005-0000-0000-0000EC090000}"/>
    <cellStyle name="Normal 16 3 7 2 2 2" xfId="9814" xr:uid="{00000000-0005-0000-0000-0000ED090000}"/>
    <cellStyle name="Normal 16 3 7 2 3" xfId="6559" xr:uid="{00000000-0005-0000-0000-0000EE090000}"/>
    <cellStyle name="Normal 16 3 7 2 3 2" xfId="11501" xr:uid="{00000000-0005-0000-0000-0000EF090000}"/>
    <cellStyle name="Normal 16 3 7 2 4" xfId="8067" xr:uid="{00000000-0005-0000-0000-0000F0090000}"/>
    <cellStyle name="Normal 16 3 7 2 5" xfId="3106" xr:uid="{00000000-0005-0000-0000-0000F1090000}"/>
    <cellStyle name="Normal 16 3 7 3" xfId="4268" xr:uid="{00000000-0005-0000-0000-0000F2090000}"/>
    <cellStyle name="Normal 16 3 7 3 2" xfId="9254" xr:uid="{00000000-0005-0000-0000-0000F3090000}"/>
    <cellStyle name="Normal 16 3 7 4" xfId="6013" xr:uid="{00000000-0005-0000-0000-0000F4090000}"/>
    <cellStyle name="Normal 16 3 7 4 2" xfId="10955" xr:uid="{00000000-0005-0000-0000-0000F5090000}"/>
    <cellStyle name="Normal 16 3 7 5" xfId="7521" xr:uid="{00000000-0005-0000-0000-0000F6090000}"/>
    <cellStyle name="Normal 16 3 7 6" xfId="2560" xr:uid="{00000000-0005-0000-0000-0000F7090000}"/>
    <cellStyle name="Normal 16 3 8" xfId="1300" xr:uid="{00000000-0005-0000-0000-0000F8090000}"/>
    <cellStyle name="Normal 16 3 8 2" xfId="4651" xr:uid="{00000000-0005-0000-0000-0000F9090000}"/>
    <cellStyle name="Normal 16 3 8 2 2" xfId="9635" xr:uid="{00000000-0005-0000-0000-0000FA090000}"/>
    <cellStyle name="Normal 16 3 8 3" xfId="6380" xr:uid="{00000000-0005-0000-0000-0000FB090000}"/>
    <cellStyle name="Normal 16 3 8 3 2" xfId="11322" xr:uid="{00000000-0005-0000-0000-0000FC090000}"/>
    <cellStyle name="Normal 16 3 8 4" xfId="7888" xr:uid="{00000000-0005-0000-0000-0000FD090000}"/>
    <cellStyle name="Normal 16 3 8 5" xfId="2927" xr:uid="{00000000-0005-0000-0000-0000FE090000}"/>
    <cellStyle name="Normal 16 3 9" xfId="243" xr:uid="{00000000-0005-0000-0000-0000FF090000}"/>
    <cellStyle name="Normal 16 3 9 2" xfId="3869" xr:uid="{00000000-0005-0000-0000-0000000A0000}"/>
    <cellStyle name="Normal 16 3 9 2 2" xfId="8956" xr:uid="{00000000-0005-0000-0000-0000010A0000}"/>
    <cellStyle name="Normal 16 3 9 3" xfId="5647" xr:uid="{00000000-0005-0000-0000-0000020A0000}"/>
    <cellStyle name="Normal 16 3 9 3 2" xfId="10589" xr:uid="{00000000-0005-0000-0000-0000030A0000}"/>
    <cellStyle name="Normal 16 3 9 4" xfId="7155" xr:uid="{00000000-0005-0000-0000-0000040A0000}"/>
    <cellStyle name="Normal 16 3 9 5" xfId="2193" xr:uid="{00000000-0005-0000-0000-0000050A0000}"/>
    <cellStyle name="Normal 16 4" xfId="523" xr:uid="{00000000-0005-0000-0000-0000060A0000}"/>
    <cellStyle name="Normal 16 4 10" xfId="2331" xr:uid="{00000000-0005-0000-0000-0000070A0000}"/>
    <cellStyle name="Normal 16 4 2" xfId="728" xr:uid="{00000000-0005-0000-0000-0000080A0000}"/>
    <cellStyle name="Normal 16 4 2 2" xfId="1194" xr:uid="{00000000-0005-0000-0000-0000090A0000}"/>
    <cellStyle name="Normal 16 4 2 2 2" xfId="1482" xr:uid="{00000000-0005-0000-0000-00000A0A0000}"/>
    <cellStyle name="Normal 16 4 2 2 2 2" xfId="4833" xr:uid="{00000000-0005-0000-0000-00000B0A0000}"/>
    <cellStyle name="Normal 16 4 2 2 2 2 2" xfId="9817" xr:uid="{00000000-0005-0000-0000-00000C0A0000}"/>
    <cellStyle name="Normal 16 4 2 2 2 3" xfId="6562" xr:uid="{00000000-0005-0000-0000-00000D0A0000}"/>
    <cellStyle name="Normal 16 4 2 2 2 3 2" xfId="11504" xr:uid="{00000000-0005-0000-0000-00000E0A0000}"/>
    <cellStyle name="Normal 16 4 2 2 2 4" xfId="8070" xr:uid="{00000000-0005-0000-0000-00000F0A0000}"/>
    <cellStyle name="Normal 16 4 2 2 2 5" xfId="3109" xr:uid="{00000000-0005-0000-0000-0000100A0000}"/>
    <cellStyle name="Normal 16 4 2 2 3" xfId="4555" xr:uid="{00000000-0005-0000-0000-0000110A0000}"/>
    <cellStyle name="Normal 16 4 2 2 3 2" xfId="9539" xr:uid="{00000000-0005-0000-0000-0000120A0000}"/>
    <cellStyle name="Normal 16 4 2 2 4" xfId="6286" xr:uid="{00000000-0005-0000-0000-0000130A0000}"/>
    <cellStyle name="Normal 16 4 2 2 4 2" xfId="11228" xr:uid="{00000000-0005-0000-0000-0000140A0000}"/>
    <cellStyle name="Normal 16 4 2 2 5" xfId="7794" xr:uid="{00000000-0005-0000-0000-0000150A0000}"/>
    <cellStyle name="Normal 16 4 2 2 6" xfId="2833" xr:uid="{00000000-0005-0000-0000-0000160A0000}"/>
    <cellStyle name="Normal 16 4 2 3" xfId="1481" xr:uid="{00000000-0005-0000-0000-0000170A0000}"/>
    <cellStyle name="Normal 16 4 2 3 2" xfId="4832" xr:uid="{00000000-0005-0000-0000-0000180A0000}"/>
    <cellStyle name="Normal 16 4 2 3 2 2" xfId="9816" xr:uid="{00000000-0005-0000-0000-0000190A0000}"/>
    <cellStyle name="Normal 16 4 2 3 3" xfId="6561" xr:uid="{00000000-0005-0000-0000-00001A0A0000}"/>
    <cellStyle name="Normal 16 4 2 3 3 2" xfId="11503" xr:uid="{00000000-0005-0000-0000-00001B0A0000}"/>
    <cellStyle name="Normal 16 4 2 3 4" xfId="8069" xr:uid="{00000000-0005-0000-0000-00001C0A0000}"/>
    <cellStyle name="Normal 16 4 2 3 5" xfId="3108" xr:uid="{00000000-0005-0000-0000-00001D0A0000}"/>
    <cellStyle name="Normal 16 4 2 4" xfId="4172" xr:uid="{00000000-0005-0000-0000-00001E0A0000}"/>
    <cellStyle name="Normal 16 4 2 4 2" xfId="9158" xr:uid="{00000000-0005-0000-0000-00001F0A0000}"/>
    <cellStyle name="Normal 16 4 2 5" xfId="5919" xr:uid="{00000000-0005-0000-0000-0000200A0000}"/>
    <cellStyle name="Normal 16 4 2 5 2" xfId="10861" xr:uid="{00000000-0005-0000-0000-0000210A0000}"/>
    <cellStyle name="Normal 16 4 2 6" xfId="7427" xr:uid="{00000000-0005-0000-0000-0000220A0000}"/>
    <cellStyle name="Normal 16 4 2 7" xfId="2466" xr:uid="{00000000-0005-0000-0000-0000230A0000}"/>
    <cellStyle name="Normal 16 4 3" xfId="879" xr:uid="{00000000-0005-0000-0000-0000240A0000}"/>
    <cellStyle name="Normal 16 4 3 2" xfId="1483" xr:uid="{00000000-0005-0000-0000-0000250A0000}"/>
    <cellStyle name="Normal 16 4 3 2 2" xfId="4834" xr:uid="{00000000-0005-0000-0000-0000260A0000}"/>
    <cellStyle name="Normal 16 4 3 2 2 2" xfId="9818" xr:uid="{00000000-0005-0000-0000-0000270A0000}"/>
    <cellStyle name="Normal 16 4 3 2 3" xfId="6563" xr:uid="{00000000-0005-0000-0000-0000280A0000}"/>
    <cellStyle name="Normal 16 4 3 2 3 2" xfId="11505" xr:uid="{00000000-0005-0000-0000-0000290A0000}"/>
    <cellStyle name="Normal 16 4 3 2 4" xfId="8071" xr:uid="{00000000-0005-0000-0000-00002A0A0000}"/>
    <cellStyle name="Normal 16 4 3 2 5" xfId="3110" xr:uid="{00000000-0005-0000-0000-00002B0A0000}"/>
    <cellStyle name="Normal 16 4 3 3" xfId="4313" xr:uid="{00000000-0005-0000-0000-00002C0A0000}"/>
    <cellStyle name="Normal 16 4 3 3 2" xfId="9299" xr:uid="{00000000-0005-0000-0000-00002D0A0000}"/>
    <cellStyle name="Normal 16 4 3 4" xfId="6057" xr:uid="{00000000-0005-0000-0000-00002E0A0000}"/>
    <cellStyle name="Normal 16 4 3 4 2" xfId="10999" xr:uid="{00000000-0005-0000-0000-00002F0A0000}"/>
    <cellStyle name="Normal 16 4 3 5" xfId="7565" xr:uid="{00000000-0005-0000-0000-0000300A0000}"/>
    <cellStyle name="Normal 16 4 3 6" xfId="2604" xr:uid="{00000000-0005-0000-0000-0000310A0000}"/>
    <cellStyle name="Normal 16 4 4" xfId="1480" xr:uid="{00000000-0005-0000-0000-0000320A0000}"/>
    <cellStyle name="Normal 16 4 4 2" xfId="4831" xr:uid="{00000000-0005-0000-0000-0000330A0000}"/>
    <cellStyle name="Normal 16 4 4 2 2" xfId="9815" xr:uid="{00000000-0005-0000-0000-0000340A0000}"/>
    <cellStyle name="Normal 16 4 4 3" xfId="6560" xr:uid="{00000000-0005-0000-0000-0000350A0000}"/>
    <cellStyle name="Normal 16 4 4 3 2" xfId="11502" xr:uid="{00000000-0005-0000-0000-0000360A0000}"/>
    <cellStyle name="Normal 16 4 4 4" xfId="8068" xr:uid="{00000000-0005-0000-0000-0000370A0000}"/>
    <cellStyle name="Normal 16 4 4 5" xfId="3107" xr:uid="{00000000-0005-0000-0000-0000380A0000}"/>
    <cellStyle name="Normal 16 4 5" xfId="3712" xr:uid="{00000000-0005-0000-0000-0000390A0000}"/>
    <cellStyle name="Normal 16 4 5 2" xfId="4035" xr:uid="{00000000-0005-0000-0000-00003A0A0000}"/>
    <cellStyle name="Normal 16 4 5 2 2" xfId="9098" xr:uid="{00000000-0005-0000-0000-00003B0A0000}"/>
    <cellStyle name="Normal 16 4 5 3" xfId="8671" xr:uid="{00000000-0005-0000-0000-00003C0A0000}"/>
    <cellStyle name="Normal 16 4 6" xfId="4029" xr:uid="{00000000-0005-0000-0000-00003D0A0000}"/>
    <cellStyle name="Normal 16 4 6 2" xfId="8808" xr:uid="{00000000-0005-0000-0000-00003E0A0000}"/>
    <cellStyle name="Normal 16 4 7" xfId="5394" xr:uid="{00000000-0005-0000-0000-00003F0A0000}"/>
    <cellStyle name="Normal 16 4 7 2" xfId="10373" xr:uid="{00000000-0005-0000-0000-0000400A0000}"/>
    <cellStyle name="Normal 16 4 8" xfId="5784" xr:uid="{00000000-0005-0000-0000-0000410A0000}"/>
    <cellStyle name="Normal 16 4 8 2" xfId="10726" xr:uid="{00000000-0005-0000-0000-0000420A0000}"/>
    <cellStyle name="Normal 16 4 9" xfId="7292" xr:uid="{00000000-0005-0000-0000-0000430A0000}"/>
    <cellStyle name="Normal 16 5" xfId="630" xr:uid="{00000000-0005-0000-0000-0000440A0000}"/>
    <cellStyle name="Normal 16 5 10" xfId="2374" xr:uid="{00000000-0005-0000-0000-0000450A0000}"/>
    <cellStyle name="Normal 16 5 2" xfId="772" xr:uid="{00000000-0005-0000-0000-0000460A0000}"/>
    <cellStyle name="Normal 16 5 2 2" xfId="1237" xr:uid="{00000000-0005-0000-0000-0000470A0000}"/>
    <cellStyle name="Normal 16 5 2 2 2" xfId="1486" xr:uid="{00000000-0005-0000-0000-0000480A0000}"/>
    <cellStyle name="Normal 16 5 2 2 2 2" xfId="4837" xr:uid="{00000000-0005-0000-0000-0000490A0000}"/>
    <cellStyle name="Normal 16 5 2 2 2 2 2" xfId="9821" xr:uid="{00000000-0005-0000-0000-00004A0A0000}"/>
    <cellStyle name="Normal 16 5 2 2 2 3" xfId="6566" xr:uid="{00000000-0005-0000-0000-00004B0A0000}"/>
    <cellStyle name="Normal 16 5 2 2 2 3 2" xfId="11508" xr:uid="{00000000-0005-0000-0000-00004C0A0000}"/>
    <cellStyle name="Normal 16 5 2 2 2 4" xfId="8074" xr:uid="{00000000-0005-0000-0000-00004D0A0000}"/>
    <cellStyle name="Normal 16 5 2 2 2 5" xfId="3113" xr:uid="{00000000-0005-0000-0000-00004E0A0000}"/>
    <cellStyle name="Normal 16 5 2 2 3" xfId="4598" xr:uid="{00000000-0005-0000-0000-00004F0A0000}"/>
    <cellStyle name="Normal 16 5 2 2 3 2" xfId="9582" xr:uid="{00000000-0005-0000-0000-0000500A0000}"/>
    <cellStyle name="Normal 16 5 2 2 4" xfId="6329" xr:uid="{00000000-0005-0000-0000-0000510A0000}"/>
    <cellStyle name="Normal 16 5 2 2 4 2" xfId="11271" xr:uid="{00000000-0005-0000-0000-0000520A0000}"/>
    <cellStyle name="Normal 16 5 2 2 5" xfId="7837" xr:uid="{00000000-0005-0000-0000-0000530A0000}"/>
    <cellStyle name="Normal 16 5 2 2 6" xfId="2876" xr:uid="{00000000-0005-0000-0000-0000540A0000}"/>
    <cellStyle name="Normal 16 5 2 3" xfId="1485" xr:uid="{00000000-0005-0000-0000-0000550A0000}"/>
    <cellStyle name="Normal 16 5 2 3 2" xfId="4836" xr:uid="{00000000-0005-0000-0000-0000560A0000}"/>
    <cellStyle name="Normal 16 5 2 3 2 2" xfId="9820" xr:uid="{00000000-0005-0000-0000-0000570A0000}"/>
    <cellStyle name="Normal 16 5 2 3 3" xfId="6565" xr:uid="{00000000-0005-0000-0000-0000580A0000}"/>
    <cellStyle name="Normal 16 5 2 3 3 2" xfId="11507" xr:uid="{00000000-0005-0000-0000-0000590A0000}"/>
    <cellStyle name="Normal 16 5 2 3 4" xfId="8073" xr:uid="{00000000-0005-0000-0000-00005A0A0000}"/>
    <cellStyle name="Normal 16 5 2 3 5" xfId="3112" xr:uid="{00000000-0005-0000-0000-00005B0A0000}"/>
    <cellStyle name="Normal 16 5 2 4" xfId="4215" xr:uid="{00000000-0005-0000-0000-00005C0A0000}"/>
    <cellStyle name="Normal 16 5 2 4 2" xfId="9201" xr:uid="{00000000-0005-0000-0000-00005D0A0000}"/>
    <cellStyle name="Normal 16 5 2 5" xfId="5962" xr:uid="{00000000-0005-0000-0000-00005E0A0000}"/>
    <cellStyle name="Normal 16 5 2 5 2" xfId="10904" xr:uid="{00000000-0005-0000-0000-00005F0A0000}"/>
    <cellStyle name="Normal 16 5 2 6" xfId="7470" xr:uid="{00000000-0005-0000-0000-0000600A0000}"/>
    <cellStyle name="Normal 16 5 2 7" xfId="2509" xr:uid="{00000000-0005-0000-0000-0000610A0000}"/>
    <cellStyle name="Normal 16 5 3" xfId="925" xr:uid="{00000000-0005-0000-0000-0000620A0000}"/>
    <cellStyle name="Normal 16 5 3 2" xfId="1487" xr:uid="{00000000-0005-0000-0000-0000630A0000}"/>
    <cellStyle name="Normal 16 5 3 2 2" xfId="4838" xr:uid="{00000000-0005-0000-0000-0000640A0000}"/>
    <cellStyle name="Normal 16 5 3 2 2 2" xfId="9822" xr:uid="{00000000-0005-0000-0000-0000650A0000}"/>
    <cellStyle name="Normal 16 5 3 2 3" xfId="6567" xr:uid="{00000000-0005-0000-0000-0000660A0000}"/>
    <cellStyle name="Normal 16 5 3 2 3 2" xfId="11509" xr:uid="{00000000-0005-0000-0000-0000670A0000}"/>
    <cellStyle name="Normal 16 5 3 2 4" xfId="8075" xr:uid="{00000000-0005-0000-0000-0000680A0000}"/>
    <cellStyle name="Normal 16 5 3 2 5" xfId="3114" xr:uid="{00000000-0005-0000-0000-0000690A0000}"/>
    <cellStyle name="Normal 16 5 3 3" xfId="4357" xr:uid="{00000000-0005-0000-0000-00006A0A0000}"/>
    <cellStyle name="Normal 16 5 3 3 2" xfId="9342" xr:uid="{00000000-0005-0000-0000-00006B0A0000}"/>
    <cellStyle name="Normal 16 5 3 4" xfId="6100" xr:uid="{00000000-0005-0000-0000-00006C0A0000}"/>
    <cellStyle name="Normal 16 5 3 4 2" xfId="11042" xr:uid="{00000000-0005-0000-0000-00006D0A0000}"/>
    <cellStyle name="Normal 16 5 3 5" xfId="7608" xr:uid="{00000000-0005-0000-0000-00006E0A0000}"/>
    <cellStyle name="Normal 16 5 3 6" xfId="2647" xr:uid="{00000000-0005-0000-0000-00006F0A0000}"/>
    <cellStyle name="Normal 16 5 4" xfId="1484" xr:uid="{00000000-0005-0000-0000-0000700A0000}"/>
    <cellStyle name="Normal 16 5 4 2" xfId="4835" xr:uid="{00000000-0005-0000-0000-0000710A0000}"/>
    <cellStyle name="Normal 16 5 4 2 2" xfId="9819" xr:uid="{00000000-0005-0000-0000-0000720A0000}"/>
    <cellStyle name="Normal 16 5 4 3" xfId="6564" xr:uid="{00000000-0005-0000-0000-0000730A0000}"/>
    <cellStyle name="Normal 16 5 4 3 2" xfId="11506" xr:uid="{00000000-0005-0000-0000-0000740A0000}"/>
    <cellStyle name="Normal 16 5 4 4" xfId="8072" xr:uid="{00000000-0005-0000-0000-0000750A0000}"/>
    <cellStyle name="Normal 16 5 4 5" xfId="3111" xr:uid="{00000000-0005-0000-0000-0000760A0000}"/>
    <cellStyle name="Normal 16 5 5" xfId="3755" xr:uid="{00000000-0005-0000-0000-0000770A0000}"/>
    <cellStyle name="Normal 16 5 5 2" xfId="5498" xr:uid="{00000000-0005-0000-0000-0000780A0000}"/>
    <cellStyle name="Normal 16 5 5 2 2" xfId="10460" xr:uid="{00000000-0005-0000-0000-0000790A0000}"/>
    <cellStyle name="Normal 16 5 5 3" xfId="8715" xr:uid="{00000000-0005-0000-0000-00007A0A0000}"/>
    <cellStyle name="Normal 16 5 6" xfId="4079" xr:uid="{00000000-0005-0000-0000-00007B0A0000}"/>
    <cellStyle name="Normal 16 5 6 2" xfId="8851" xr:uid="{00000000-0005-0000-0000-00007C0A0000}"/>
    <cellStyle name="Normal 16 5 7" xfId="5495" xr:uid="{00000000-0005-0000-0000-00007D0A0000}"/>
    <cellStyle name="Normal 16 5 7 2" xfId="10457" xr:uid="{00000000-0005-0000-0000-00007E0A0000}"/>
    <cellStyle name="Normal 16 5 8" xfId="5827" xr:uid="{00000000-0005-0000-0000-00007F0A0000}"/>
    <cellStyle name="Normal 16 5 8 2" xfId="10769" xr:uid="{00000000-0005-0000-0000-0000800A0000}"/>
    <cellStyle name="Normal 16 5 9" xfId="7335" xr:uid="{00000000-0005-0000-0000-0000810A0000}"/>
    <cellStyle name="Normal 16 6" xfId="464" xr:uid="{00000000-0005-0000-0000-0000820A0000}"/>
    <cellStyle name="Normal 16 6 2" xfId="1035" xr:uid="{00000000-0005-0000-0000-0000830A0000}"/>
    <cellStyle name="Normal 16 6 2 2" xfId="1489" xr:uid="{00000000-0005-0000-0000-0000840A0000}"/>
    <cellStyle name="Normal 16 6 2 2 2" xfId="4840" xr:uid="{00000000-0005-0000-0000-0000850A0000}"/>
    <cellStyle name="Normal 16 6 2 2 2 2" xfId="9824" xr:uid="{00000000-0005-0000-0000-0000860A0000}"/>
    <cellStyle name="Normal 16 6 2 2 3" xfId="6569" xr:uid="{00000000-0005-0000-0000-0000870A0000}"/>
    <cellStyle name="Normal 16 6 2 2 3 2" xfId="11511" xr:uid="{00000000-0005-0000-0000-0000880A0000}"/>
    <cellStyle name="Normal 16 6 2 2 4" xfId="8077" xr:uid="{00000000-0005-0000-0000-0000890A0000}"/>
    <cellStyle name="Normal 16 6 2 2 5" xfId="3116" xr:uid="{00000000-0005-0000-0000-00008A0A0000}"/>
    <cellStyle name="Normal 16 6 2 3" xfId="4450" xr:uid="{00000000-0005-0000-0000-00008B0A0000}"/>
    <cellStyle name="Normal 16 6 2 3 2" xfId="9435" xr:uid="{00000000-0005-0000-0000-00008C0A0000}"/>
    <cellStyle name="Normal 16 6 2 4" xfId="6190" xr:uid="{00000000-0005-0000-0000-00008D0A0000}"/>
    <cellStyle name="Normal 16 6 2 4 2" xfId="11132" xr:uid="{00000000-0005-0000-0000-00008E0A0000}"/>
    <cellStyle name="Normal 16 6 2 5" xfId="7698" xr:uid="{00000000-0005-0000-0000-00008F0A0000}"/>
    <cellStyle name="Normal 16 6 2 6" xfId="2737" xr:uid="{00000000-0005-0000-0000-0000900A0000}"/>
    <cellStyle name="Normal 16 6 3" xfId="1488" xr:uid="{00000000-0005-0000-0000-0000910A0000}"/>
    <cellStyle name="Normal 16 6 3 2" xfId="4839" xr:uid="{00000000-0005-0000-0000-0000920A0000}"/>
    <cellStyle name="Normal 16 6 3 2 2" xfId="9823" xr:uid="{00000000-0005-0000-0000-0000930A0000}"/>
    <cellStyle name="Normal 16 6 3 3" xfId="6568" xr:uid="{00000000-0005-0000-0000-0000940A0000}"/>
    <cellStyle name="Normal 16 6 3 3 2" xfId="11510" xr:uid="{00000000-0005-0000-0000-0000950A0000}"/>
    <cellStyle name="Normal 16 6 3 4" xfId="8076" xr:uid="{00000000-0005-0000-0000-0000960A0000}"/>
    <cellStyle name="Normal 16 6 3 5" xfId="3115" xr:uid="{00000000-0005-0000-0000-0000970A0000}"/>
    <cellStyle name="Normal 16 6 4" xfId="3981" xr:uid="{00000000-0005-0000-0000-0000980A0000}"/>
    <cellStyle name="Normal 16 6 4 2" xfId="9053" xr:uid="{00000000-0005-0000-0000-0000990A0000}"/>
    <cellStyle name="Normal 16 6 5" xfId="5738" xr:uid="{00000000-0005-0000-0000-00009A0A0000}"/>
    <cellStyle name="Normal 16 6 5 2" xfId="10680" xr:uid="{00000000-0005-0000-0000-00009B0A0000}"/>
    <cellStyle name="Normal 16 6 6" xfId="7246" xr:uid="{00000000-0005-0000-0000-00009C0A0000}"/>
    <cellStyle name="Normal 16 6 7" xfId="2285" xr:uid="{00000000-0005-0000-0000-00009D0A0000}"/>
    <cellStyle name="Normal 16 7" xfId="682" xr:uid="{00000000-0005-0000-0000-00009E0A0000}"/>
    <cellStyle name="Normal 16 7 2" xfId="1148" xr:uid="{00000000-0005-0000-0000-00009F0A0000}"/>
    <cellStyle name="Normal 16 7 2 2" xfId="1491" xr:uid="{00000000-0005-0000-0000-0000A00A0000}"/>
    <cellStyle name="Normal 16 7 2 2 2" xfId="4842" xr:uid="{00000000-0005-0000-0000-0000A10A0000}"/>
    <cellStyle name="Normal 16 7 2 2 2 2" xfId="9826" xr:uid="{00000000-0005-0000-0000-0000A20A0000}"/>
    <cellStyle name="Normal 16 7 2 2 3" xfId="6571" xr:uid="{00000000-0005-0000-0000-0000A30A0000}"/>
    <cellStyle name="Normal 16 7 2 2 3 2" xfId="11513" xr:uid="{00000000-0005-0000-0000-0000A40A0000}"/>
    <cellStyle name="Normal 16 7 2 2 4" xfId="8079" xr:uid="{00000000-0005-0000-0000-0000A50A0000}"/>
    <cellStyle name="Normal 16 7 2 2 5" xfId="3118" xr:uid="{00000000-0005-0000-0000-0000A60A0000}"/>
    <cellStyle name="Normal 16 7 2 3" xfId="4509" xr:uid="{00000000-0005-0000-0000-0000A70A0000}"/>
    <cellStyle name="Normal 16 7 2 3 2" xfId="9493" xr:uid="{00000000-0005-0000-0000-0000A80A0000}"/>
    <cellStyle name="Normal 16 7 2 4" xfId="6240" xr:uid="{00000000-0005-0000-0000-0000A90A0000}"/>
    <cellStyle name="Normal 16 7 2 4 2" xfId="11182" xr:uid="{00000000-0005-0000-0000-0000AA0A0000}"/>
    <cellStyle name="Normal 16 7 2 5" xfId="7748" xr:uid="{00000000-0005-0000-0000-0000AB0A0000}"/>
    <cellStyle name="Normal 16 7 2 6" xfId="2787" xr:uid="{00000000-0005-0000-0000-0000AC0A0000}"/>
    <cellStyle name="Normal 16 7 3" xfId="1490" xr:uid="{00000000-0005-0000-0000-0000AD0A0000}"/>
    <cellStyle name="Normal 16 7 3 2" xfId="4841" xr:uid="{00000000-0005-0000-0000-0000AE0A0000}"/>
    <cellStyle name="Normal 16 7 3 2 2" xfId="9825" xr:uid="{00000000-0005-0000-0000-0000AF0A0000}"/>
    <cellStyle name="Normal 16 7 3 3" xfId="6570" xr:uid="{00000000-0005-0000-0000-0000B00A0000}"/>
    <cellStyle name="Normal 16 7 3 3 2" xfId="11512" xr:uid="{00000000-0005-0000-0000-0000B10A0000}"/>
    <cellStyle name="Normal 16 7 3 4" xfId="8078" xr:uid="{00000000-0005-0000-0000-0000B20A0000}"/>
    <cellStyle name="Normal 16 7 3 5" xfId="3117" xr:uid="{00000000-0005-0000-0000-0000B30A0000}"/>
    <cellStyle name="Normal 16 7 4" xfId="4126" xr:uid="{00000000-0005-0000-0000-0000B40A0000}"/>
    <cellStyle name="Normal 16 7 4 2" xfId="9112" xr:uid="{00000000-0005-0000-0000-0000B50A0000}"/>
    <cellStyle name="Normal 16 7 5" xfId="5873" xr:uid="{00000000-0005-0000-0000-0000B60A0000}"/>
    <cellStyle name="Normal 16 7 5 2" xfId="10815" xr:uid="{00000000-0005-0000-0000-0000B70A0000}"/>
    <cellStyle name="Normal 16 7 6" xfId="7381" xr:uid="{00000000-0005-0000-0000-0000B80A0000}"/>
    <cellStyle name="Normal 16 7 7" xfId="2420" xr:uid="{00000000-0005-0000-0000-0000B90A0000}"/>
    <cellStyle name="Normal 16 8" xfId="348" xr:uid="{00000000-0005-0000-0000-0000BA0A0000}"/>
    <cellStyle name="Normal 16 8 2" xfId="977" xr:uid="{00000000-0005-0000-0000-0000BB0A0000}"/>
    <cellStyle name="Normal 16 8 2 2" xfId="1493" xr:uid="{00000000-0005-0000-0000-0000BC0A0000}"/>
    <cellStyle name="Normal 16 8 2 2 2" xfId="4844" xr:uid="{00000000-0005-0000-0000-0000BD0A0000}"/>
    <cellStyle name="Normal 16 8 2 2 2 2" xfId="9828" xr:uid="{00000000-0005-0000-0000-0000BE0A0000}"/>
    <cellStyle name="Normal 16 8 2 2 3" xfId="6573" xr:uid="{00000000-0005-0000-0000-0000BF0A0000}"/>
    <cellStyle name="Normal 16 8 2 2 3 2" xfId="11515" xr:uid="{00000000-0005-0000-0000-0000C00A0000}"/>
    <cellStyle name="Normal 16 8 2 2 4" xfId="8081" xr:uid="{00000000-0005-0000-0000-0000C10A0000}"/>
    <cellStyle name="Normal 16 8 2 2 5" xfId="3120" xr:uid="{00000000-0005-0000-0000-0000C20A0000}"/>
    <cellStyle name="Normal 16 8 2 3" xfId="4404" xr:uid="{00000000-0005-0000-0000-0000C30A0000}"/>
    <cellStyle name="Normal 16 8 2 3 2" xfId="9389" xr:uid="{00000000-0005-0000-0000-0000C40A0000}"/>
    <cellStyle name="Normal 16 8 2 4" xfId="6146" xr:uid="{00000000-0005-0000-0000-0000C50A0000}"/>
    <cellStyle name="Normal 16 8 2 4 2" xfId="11088" xr:uid="{00000000-0005-0000-0000-0000C60A0000}"/>
    <cellStyle name="Normal 16 8 2 5" xfId="7654" xr:uid="{00000000-0005-0000-0000-0000C70A0000}"/>
    <cellStyle name="Normal 16 8 2 6" xfId="2693" xr:uid="{00000000-0005-0000-0000-0000C80A0000}"/>
    <cellStyle name="Normal 16 8 3" xfId="1492" xr:uid="{00000000-0005-0000-0000-0000C90A0000}"/>
    <cellStyle name="Normal 16 8 3 2" xfId="4843" xr:uid="{00000000-0005-0000-0000-0000CA0A0000}"/>
    <cellStyle name="Normal 16 8 3 2 2" xfId="9827" xr:uid="{00000000-0005-0000-0000-0000CB0A0000}"/>
    <cellStyle name="Normal 16 8 3 3" xfId="6572" xr:uid="{00000000-0005-0000-0000-0000CC0A0000}"/>
    <cellStyle name="Normal 16 8 3 3 2" xfId="11514" xr:uid="{00000000-0005-0000-0000-0000CD0A0000}"/>
    <cellStyle name="Normal 16 8 3 4" xfId="8080" xr:uid="{00000000-0005-0000-0000-0000CE0A0000}"/>
    <cellStyle name="Normal 16 8 3 5" xfId="3119" xr:uid="{00000000-0005-0000-0000-0000CF0A0000}"/>
    <cellStyle name="Normal 16 8 4" xfId="3921" xr:uid="{00000000-0005-0000-0000-0000D00A0000}"/>
    <cellStyle name="Normal 16 8 4 2" xfId="9001" xr:uid="{00000000-0005-0000-0000-0000D10A0000}"/>
    <cellStyle name="Normal 16 8 5" xfId="5689" xr:uid="{00000000-0005-0000-0000-0000D20A0000}"/>
    <cellStyle name="Normal 16 8 5 2" xfId="10631" xr:uid="{00000000-0005-0000-0000-0000D30A0000}"/>
    <cellStyle name="Normal 16 8 6" xfId="7197" xr:uid="{00000000-0005-0000-0000-0000D40A0000}"/>
    <cellStyle name="Normal 16 8 7" xfId="2236" xr:uid="{00000000-0005-0000-0000-0000D50A0000}"/>
    <cellStyle name="Normal 16 9" xfId="831" xr:uid="{00000000-0005-0000-0000-0000D60A0000}"/>
    <cellStyle name="Normal 16 9 2" xfId="1494" xr:uid="{00000000-0005-0000-0000-0000D70A0000}"/>
    <cellStyle name="Normal 16 9 2 2" xfId="4845" xr:uid="{00000000-0005-0000-0000-0000D80A0000}"/>
    <cellStyle name="Normal 16 9 2 2 2" xfId="9829" xr:uid="{00000000-0005-0000-0000-0000D90A0000}"/>
    <cellStyle name="Normal 16 9 2 3" xfId="6574" xr:uid="{00000000-0005-0000-0000-0000DA0A0000}"/>
    <cellStyle name="Normal 16 9 2 3 2" xfId="11516" xr:uid="{00000000-0005-0000-0000-0000DB0A0000}"/>
    <cellStyle name="Normal 16 9 2 4" xfId="8082" xr:uid="{00000000-0005-0000-0000-0000DC0A0000}"/>
    <cellStyle name="Normal 16 9 2 5" xfId="3121" xr:uid="{00000000-0005-0000-0000-0000DD0A0000}"/>
    <cellStyle name="Normal 16 9 3" xfId="4266" xr:uid="{00000000-0005-0000-0000-0000DE0A0000}"/>
    <cellStyle name="Normal 16 9 3 2" xfId="9252" xr:uid="{00000000-0005-0000-0000-0000DF0A0000}"/>
    <cellStyle name="Normal 16 9 4" xfId="6011" xr:uid="{00000000-0005-0000-0000-0000E00A0000}"/>
    <cellStyle name="Normal 16 9 4 2" xfId="10953" xr:uid="{00000000-0005-0000-0000-0000E10A0000}"/>
    <cellStyle name="Normal 16 9 5" xfId="7519" xr:uid="{00000000-0005-0000-0000-0000E20A0000}"/>
    <cellStyle name="Normal 16 9 6" xfId="2558" xr:uid="{00000000-0005-0000-0000-0000E30A0000}"/>
    <cellStyle name="Normal 160" xfId="2055" xr:uid="{00000000-0005-0000-0000-0000E40A0000}"/>
    <cellStyle name="Normal 161" xfId="26" xr:uid="{00000000-0005-0000-0000-0000E50A0000}"/>
    <cellStyle name="Normal 162" xfId="3654" xr:uid="{00000000-0005-0000-0000-0000E60A0000}"/>
    <cellStyle name="Normal 162 2" xfId="8612" xr:uid="{00000000-0005-0000-0000-0000E70A0000}"/>
    <cellStyle name="Normal 163" xfId="3699" xr:uid="{00000000-0005-0000-0000-0000E80A0000}"/>
    <cellStyle name="Normal 164" xfId="3664" xr:uid="{00000000-0005-0000-0000-0000E90A0000}"/>
    <cellStyle name="Normal 165" xfId="3794" xr:uid="{00000000-0005-0000-0000-0000EA0A0000}"/>
    <cellStyle name="Normal 166" xfId="29" xr:uid="{00000000-0005-0000-0000-0000EB0A0000}"/>
    <cellStyle name="Normal 167" xfId="3657" xr:uid="{00000000-0005-0000-0000-0000EC0A0000}"/>
    <cellStyle name="Normal 168" xfId="3656" xr:uid="{00000000-0005-0000-0000-0000ED0A0000}"/>
    <cellStyle name="Normal 169" xfId="5506" xr:uid="{00000000-0005-0000-0000-0000EE0A0000}"/>
    <cellStyle name="Normal 17" xfId="139" xr:uid="{00000000-0005-0000-0000-0000EF0A0000}"/>
    <cellStyle name="Normal 17 2" xfId="526" xr:uid="{00000000-0005-0000-0000-0000F00A0000}"/>
    <cellStyle name="Normal 17 2 2" xfId="1077" xr:uid="{00000000-0005-0000-0000-0000F10A0000}"/>
    <cellStyle name="Normal 17 3" xfId="430" xr:uid="{00000000-0005-0000-0000-0000F20A0000}"/>
    <cellStyle name="Normal 17 4" xfId="314" xr:uid="{00000000-0005-0000-0000-0000F30A0000}"/>
    <cellStyle name="Normal 170" xfId="4319" xr:uid="{00000000-0005-0000-0000-0000F40A0000}"/>
    <cellStyle name="Normal 171" xfId="5450" xr:uid="{00000000-0005-0000-0000-0000F50A0000}"/>
    <cellStyle name="Normal 172" xfId="3817" xr:uid="{00000000-0005-0000-0000-0000F60A0000}"/>
    <cellStyle name="Normal 173" xfId="5487" xr:uid="{00000000-0005-0000-0000-0000F70A0000}"/>
    <cellStyle name="Normal 174" xfId="7104" xr:uid="{00000000-0005-0000-0000-0000F80A0000}"/>
    <cellStyle name="Normal 174 2" xfId="12046" xr:uid="{00000000-0005-0000-0000-0000F90A0000}"/>
    <cellStyle name="Normal 175" xfId="12047" xr:uid="{00000000-0005-0000-0000-0000FA0A0000}"/>
    <cellStyle name="Normal 176" xfId="203" xr:uid="{00000000-0005-0000-0000-0000FB0A0000}"/>
    <cellStyle name="Normal 177" xfId="12048" xr:uid="{00000000-0005-0000-0000-0000FC0A0000}"/>
    <cellStyle name="Normal 178" xfId="12049" xr:uid="{00000000-0005-0000-0000-0000FD0A0000}"/>
    <cellStyle name="Normal 179" xfId="12249" xr:uid="{00000000-0005-0000-0000-0000FE0A0000}"/>
    <cellStyle name="Normal 18" xfId="140" xr:uid="{00000000-0005-0000-0000-0000FF0A0000}"/>
    <cellStyle name="Normal 18 2" xfId="527" xr:uid="{00000000-0005-0000-0000-0000000B0000}"/>
    <cellStyle name="Normal 18 2 2" xfId="1078" xr:uid="{00000000-0005-0000-0000-0000010B0000}"/>
    <cellStyle name="Normal 18 3" xfId="440" xr:uid="{00000000-0005-0000-0000-0000020B0000}"/>
    <cellStyle name="Normal 18 4" xfId="324" xr:uid="{00000000-0005-0000-0000-0000030B0000}"/>
    <cellStyle name="Normal 19" xfId="141" xr:uid="{00000000-0005-0000-0000-0000040B0000}"/>
    <cellStyle name="Normal 19 2" xfId="528" xr:uid="{00000000-0005-0000-0000-0000050B0000}"/>
    <cellStyle name="Normal 19 2 2" xfId="1079" xr:uid="{00000000-0005-0000-0000-0000060B0000}"/>
    <cellStyle name="Normal 19 3" xfId="421" xr:uid="{00000000-0005-0000-0000-0000070B0000}"/>
    <cellStyle name="Normal 19 4" xfId="305" xr:uid="{00000000-0005-0000-0000-0000080B0000}"/>
    <cellStyle name="Normal 2" xfId="4" xr:uid="{00000000-0005-0000-0000-0000090B0000}"/>
    <cellStyle name="Normal 2 2" xfId="49" xr:uid="{00000000-0005-0000-0000-00000A0B0000}"/>
    <cellStyle name="Normal 2 2 2" xfId="27" xr:uid="{00000000-0005-0000-0000-00000B0B0000}"/>
    <cellStyle name="Normal 2 2 2 2" xfId="856" xr:uid="{00000000-0005-0000-0000-00000C0B0000}"/>
    <cellStyle name="Normal 2 2 3" xfId="12" xr:uid="{00000000-0005-0000-0000-00000D0B0000}"/>
    <cellStyle name="Normal 2 2 3 2" xfId="5427" xr:uid="{00000000-0005-0000-0000-00000E0B0000}"/>
    <cellStyle name="Normal 2 2 3 2 2" xfId="10403" xr:uid="{00000000-0005-0000-0000-00000F0B0000}"/>
    <cellStyle name="Normal 2 2 3 3" xfId="8615" xr:uid="{00000000-0005-0000-0000-0000100B0000}"/>
    <cellStyle name="Normal 2 2 3 4" xfId="5575" xr:uid="{00000000-0005-0000-0000-0000110B0000}"/>
    <cellStyle name="Normal 2 3" xfId="824" xr:uid="{00000000-0005-0000-0000-0000120B0000}"/>
    <cellStyle name="Normal 2 4" xfId="4016" xr:uid="{00000000-0005-0000-0000-0000130B0000}"/>
    <cellStyle name="Normal 2 4 2" xfId="5480" xr:uid="{00000000-0005-0000-0000-0000140B0000}"/>
    <cellStyle name="Normal 2 4 2 2" xfId="10444" xr:uid="{00000000-0005-0000-0000-0000150B0000}"/>
    <cellStyle name="Normal 2 4 3" xfId="8613" xr:uid="{00000000-0005-0000-0000-0000160B0000}"/>
    <cellStyle name="Normal 20" xfId="142" xr:uid="{00000000-0005-0000-0000-0000170B0000}"/>
    <cellStyle name="Normal 20 2" xfId="529" xr:uid="{00000000-0005-0000-0000-0000180B0000}"/>
    <cellStyle name="Normal 20 2 2" xfId="1080" xr:uid="{00000000-0005-0000-0000-0000190B0000}"/>
    <cellStyle name="Normal 20 3" xfId="426" xr:uid="{00000000-0005-0000-0000-00001A0B0000}"/>
    <cellStyle name="Normal 20 4" xfId="310" xr:uid="{00000000-0005-0000-0000-00001B0B0000}"/>
    <cellStyle name="Normal 21" xfId="143" xr:uid="{00000000-0005-0000-0000-00001C0B0000}"/>
    <cellStyle name="Normal 21 2" xfId="530" xr:uid="{00000000-0005-0000-0000-00001D0B0000}"/>
    <cellStyle name="Normal 21 2 2" xfId="1081" xr:uid="{00000000-0005-0000-0000-00001E0B0000}"/>
    <cellStyle name="Normal 21 3" xfId="435" xr:uid="{00000000-0005-0000-0000-00001F0B0000}"/>
    <cellStyle name="Normal 21 4" xfId="319" xr:uid="{00000000-0005-0000-0000-0000200B0000}"/>
    <cellStyle name="Normal 22" xfId="144" xr:uid="{00000000-0005-0000-0000-0000210B0000}"/>
    <cellStyle name="Normal 22 2" xfId="531" xr:uid="{00000000-0005-0000-0000-0000220B0000}"/>
    <cellStyle name="Normal 22 2 2" xfId="1082" xr:uid="{00000000-0005-0000-0000-0000230B0000}"/>
    <cellStyle name="Normal 22 3" xfId="417" xr:uid="{00000000-0005-0000-0000-0000240B0000}"/>
    <cellStyle name="Normal 22 4" xfId="301" xr:uid="{00000000-0005-0000-0000-0000250B0000}"/>
    <cellStyle name="Normal 23" xfId="145" xr:uid="{00000000-0005-0000-0000-0000260B0000}"/>
    <cellStyle name="Normal 23 2" xfId="532" xr:uid="{00000000-0005-0000-0000-0000270B0000}"/>
    <cellStyle name="Normal 23 2 2" xfId="1083" xr:uid="{00000000-0005-0000-0000-0000280B0000}"/>
    <cellStyle name="Normal 23 3" xfId="413" xr:uid="{00000000-0005-0000-0000-0000290B0000}"/>
    <cellStyle name="Normal 23 4" xfId="297" xr:uid="{00000000-0005-0000-0000-00002A0B0000}"/>
    <cellStyle name="Normal 24" xfId="146" xr:uid="{00000000-0005-0000-0000-00002B0B0000}"/>
    <cellStyle name="Normal 24 2" xfId="533" xr:uid="{00000000-0005-0000-0000-00002C0B0000}"/>
    <cellStyle name="Normal 24 2 2" xfId="1084" xr:uid="{00000000-0005-0000-0000-00002D0B0000}"/>
    <cellStyle name="Normal 24 3" xfId="415" xr:uid="{00000000-0005-0000-0000-00002E0B0000}"/>
    <cellStyle name="Normal 24 4" xfId="299" xr:uid="{00000000-0005-0000-0000-00002F0B0000}"/>
    <cellStyle name="Normal 25" xfId="147" xr:uid="{00000000-0005-0000-0000-0000300B0000}"/>
    <cellStyle name="Normal 25 2" xfId="534" xr:uid="{00000000-0005-0000-0000-0000310B0000}"/>
    <cellStyle name="Normal 25 2 2" xfId="1085" xr:uid="{00000000-0005-0000-0000-0000320B0000}"/>
    <cellStyle name="Normal 25 3" xfId="444" xr:uid="{00000000-0005-0000-0000-0000330B0000}"/>
    <cellStyle name="Normal 25 4" xfId="328" xr:uid="{00000000-0005-0000-0000-0000340B0000}"/>
    <cellStyle name="Normal 26" xfId="148" xr:uid="{00000000-0005-0000-0000-0000350B0000}"/>
    <cellStyle name="Normal 26 2" xfId="535" xr:uid="{00000000-0005-0000-0000-0000360B0000}"/>
    <cellStyle name="Normal 26 2 2" xfId="1086" xr:uid="{00000000-0005-0000-0000-0000370B0000}"/>
    <cellStyle name="Normal 26 3" xfId="455" xr:uid="{00000000-0005-0000-0000-0000380B0000}"/>
    <cellStyle name="Normal 26 4" xfId="339" xr:uid="{00000000-0005-0000-0000-0000390B0000}"/>
    <cellStyle name="Normal 27" xfId="149" xr:uid="{00000000-0005-0000-0000-00003A0B0000}"/>
    <cellStyle name="Normal 27 2" xfId="536" xr:uid="{00000000-0005-0000-0000-00003B0B0000}"/>
    <cellStyle name="Normal 27 2 2" xfId="1087" xr:uid="{00000000-0005-0000-0000-00003C0B0000}"/>
    <cellStyle name="Normal 27 3" xfId="449" xr:uid="{00000000-0005-0000-0000-00003D0B0000}"/>
    <cellStyle name="Normal 27 4" xfId="333" xr:uid="{00000000-0005-0000-0000-00003E0B0000}"/>
    <cellStyle name="Normal 28" xfId="150" xr:uid="{00000000-0005-0000-0000-00003F0B0000}"/>
    <cellStyle name="Normal 28 2" xfId="537" xr:uid="{00000000-0005-0000-0000-0000400B0000}"/>
    <cellStyle name="Normal 28 2 2" xfId="1088" xr:uid="{00000000-0005-0000-0000-0000410B0000}"/>
    <cellStyle name="Normal 28 3" xfId="446" xr:uid="{00000000-0005-0000-0000-0000420B0000}"/>
    <cellStyle name="Normal 28 4" xfId="330" xr:uid="{00000000-0005-0000-0000-0000430B0000}"/>
    <cellStyle name="Normal 29" xfId="151" xr:uid="{00000000-0005-0000-0000-0000440B0000}"/>
    <cellStyle name="Normal 29 2" xfId="538" xr:uid="{00000000-0005-0000-0000-0000450B0000}"/>
    <cellStyle name="Normal 29 2 2" xfId="1089" xr:uid="{00000000-0005-0000-0000-0000460B0000}"/>
    <cellStyle name="Normal 29 3" xfId="437" xr:uid="{00000000-0005-0000-0000-0000470B0000}"/>
    <cellStyle name="Normal 29 4" xfId="321" xr:uid="{00000000-0005-0000-0000-0000480B0000}"/>
    <cellStyle name="Normal 3" xfId="7" xr:uid="{00000000-0005-0000-0000-0000490B0000}"/>
    <cellStyle name="Normal 3 2" xfId="50" xr:uid="{00000000-0005-0000-0000-00004A0B0000}"/>
    <cellStyle name="Normal 3 2 2" xfId="540" xr:uid="{00000000-0005-0000-0000-00004B0B0000}"/>
    <cellStyle name="Normal 3 2 2 2" xfId="1091" xr:uid="{00000000-0005-0000-0000-00004C0B0000}"/>
    <cellStyle name="Normal 3 2 3" xfId="467" xr:uid="{00000000-0005-0000-0000-00004D0B0000}"/>
    <cellStyle name="Normal 3 2 4" xfId="351" xr:uid="{00000000-0005-0000-0000-00004E0B0000}"/>
    <cellStyle name="Normal 3 3" xfId="30" xr:uid="{00000000-0005-0000-0000-00004F0B0000}"/>
    <cellStyle name="Normal 3 4" xfId="539" xr:uid="{00000000-0005-0000-0000-0000500B0000}"/>
    <cellStyle name="Normal 3 4 2" xfId="1090" xr:uid="{00000000-0005-0000-0000-0000510B0000}"/>
    <cellStyle name="Normal 30" xfId="152" xr:uid="{00000000-0005-0000-0000-0000520B0000}"/>
    <cellStyle name="Normal 30 2" xfId="541" xr:uid="{00000000-0005-0000-0000-0000530B0000}"/>
    <cellStyle name="Normal 30 2 2" xfId="1092" xr:uid="{00000000-0005-0000-0000-0000540B0000}"/>
    <cellStyle name="Normal 30 3" xfId="411" xr:uid="{00000000-0005-0000-0000-0000550B0000}"/>
    <cellStyle name="Normal 30 4" xfId="295" xr:uid="{00000000-0005-0000-0000-0000560B0000}"/>
    <cellStyle name="Normal 31" xfId="153" xr:uid="{00000000-0005-0000-0000-0000570B0000}"/>
    <cellStyle name="Normal 31 2" xfId="542" xr:uid="{00000000-0005-0000-0000-0000580B0000}"/>
    <cellStyle name="Normal 31 2 2" xfId="1093" xr:uid="{00000000-0005-0000-0000-0000590B0000}"/>
    <cellStyle name="Normal 31 3" xfId="442" xr:uid="{00000000-0005-0000-0000-00005A0B0000}"/>
    <cellStyle name="Normal 31 4" xfId="326" xr:uid="{00000000-0005-0000-0000-00005B0B0000}"/>
    <cellStyle name="Normal 32" xfId="154" xr:uid="{00000000-0005-0000-0000-00005C0B0000}"/>
    <cellStyle name="Normal 32 2" xfId="543" xr:uid="{00000000-0005-0000-0000-00005D0B0000}"/>
    <cellStyle name="Normal 32 2 2" xfId="1094" xr:uid="{00000000-0005-0000-0000-00005E0B0000}"/>
    <cellStyle name="Normal 32 3" xfId="419" xr:uid="{00000000-0005-0000-0000-00005F0B0000}"/>
    <cellStyle name="Normal 32 4" xfId="303" xr:uid="{00000000-0005-0000-0000-0000600B0000}"/>
    <cellStyle name="Normal 33" xfId="155" xr:uid="{00000000-0005-0000-0000-0000610B0000}"/>
    <cellStyle name="Normal 33 2" xfId="544" xr:uid="{00000000-0005-0000-0000-0000620B0000}"/>
    <cellStyle name="Normal 33 2 2" xfId="1095" xr:uid="{00000000-0005-0000-0000-0000630B0000}"/>
    <cellStyle name="Normal 33 3" xfId="428" xr:uid="{00000000-0005-0000-0000-0000640B0000}"/>
    <cellStyle name="Normal 33 4" xfId="312" xr:uid="{00000000-0005-0000-0000-0000650B0000}"/>
    <cellStyle name="Normal 34" xfId="156" xr:uid="{00000000-0005-0000-0000-0000660B0000}"/>
    <cellStyle name="Normal 34 2" xfId="545" xr:uid="{00000000-0005-0000-0000-0000670B0000}"/>
    <cellStyle name="Normal 34 2 2" xfId="1096" xr:uid="{00000000-0005-0000-0000-0000680B0000}"/>
    <cellStyle name="Normal 34 3" xfId="453" xr:uid="{00000000-0005-0000-0000-0000690B0000}"/>
    <cellStyle name="Normal 34 4" xfId="337" xr:uid="{00000000-0005-0000-0000-00006A0B0000}"/>
    <cellStyle name="Normal 35" xfId="157" xr:uid="{00000000-0005-0000-0000-00006B0B0000}"/>
    <cellStyle name="Normal 35 2" xfId="546" xr:uid="{00000000-0005-0000-0000-00006C0B0000}"/>
    <cellStyle name="Normal 35 2 2" xfId="1097" xr:uid="{00000000-0005-0000-0000-00006D0B0000}"/>
    <cellStyle name="Normal 35 3" xfId="438" xr:uid="{00000000-0005-0000-0000-00006E0B0000}"/>
    <cellStyle name="Normal 35 4" xfId="322" xr:uid="{00000000-0005-0000-0000-00006F0B0000}"/>
    <cellStyle name="Normal 36" xfId="158" xr:uid="{00000000-0005-0000-0000-0000700B0000}"/>
    <cellStyle name="Normal 36 2" xfId="547" xr:uid="{00000000-0005-0000-0000-0000710B0000}"/>
    <cellStyle name="Normal 36 2 2" xfId="1098" xr:uid="{00000000-0005-0000-0000-0000720B0000}"/>
    <cellStyle name="Normal 36 3" xfId="424" xr:uid="{00000000-0005-0000-0000-0000730B0000}"/>
    <cellStyle name="Normal 36 4" xfId="308" xr:uid="{00000000-0005-0000-0000-0000740B0000}"/>
    <cellStyle name="Normal 37" xfId="160" xr:uid="{00000000-0005-0000-0000-0000750B0000}"/>
    <cellStyle name="Normal 37 10" xfId="244" xr:uid="{00000000-0005-0000-0000-0000760B0000}"/>
    <cellStyle name="Normal 37 10 2" xfId="3870" xr:uid="{00000000-0005-0000-0000-0000770B0000}"/>
    <cellStyle name="Normal 37 10 2 2" xfId="8957" xr:uid="{00000000-0005-0000-0000-0000780B0000}"/>
    <cellStyle name="Normal 37 10 3" xfId="5648" xr:uid="{00000000-0005-0000-0000-0000790B0000}"/>
    <cellStyle name="Normal 37 10 3 2" xfId="10590" xr:uid="{00000000-0005-0000-0000-00007A0B0000}"/>
    <cellStyle name="Normal 37 10 4" xfId="7156" xr:uid="{00000000-0005-0000-0000-00007B0B0000}"/>
    <cellStyle name="Normal 37 10 5" xfId="2194" xr:uid="{00000000-0005-0000-0000-00007C0B0000}"/>
    <cellStyle name="Normal 37 11" xfId="2140" xr:uid="{00000000-0005-0000-0000-00007D0B0000}"/>
    <cellStyle name="Normal 37 11 2" xfId="3833" xr:uid="{00000000-0005-0000-0000-00007E0B0000}"/>
    <cellStyle name="Normal 37 11 2 2" xfId="8924" xr:uid="{00000000-0005-0000-0000-00007F0B0000}"/>
    <cellStyle name="Normal 37 11 3" xfId="8628" xr:uid="{00000000-0005-0000-0000-0000800B0000}"/>
    <cellStyle name="Normal 37 12" xfId="3668" xr:uid="{00000000-0005-0000-0000-0000810B0000}"/>
    <cellStyle name="Normal 37 12 2" xfId="8765" xr:uid="{00000000-0005-0000-0000-0000820B0000}"/>
    <cellStyle name="Normal 37 13" xfId="3836" xr:uid="{00000000-0005-0000-0000-0000830B0000}"/>
    <cellStyle name="Normal 37 13 2" xfId="8927" xr:uid="{00000000-0005-0000-0000-0000840B0000}"/>
    <cellStyle name="Normal 37 14" xfId="5621" xr:uid="{00000000-0005-0000-0000-0000850B0000}"/>
    <cellStyle name="Normal 37 14 2" xfId="10563" xr:uid="{00000000-0005-0000-0000-0000860B0000}"/>
    <cellStyle name="Normal 37 15" xfId="7129" xr:uid="{00000000-0005-0000-0000-0000870B0000}"/>
    <cellStyle name="Normal 37 16" xfId="2093" xr:uid="{00000000-0005-0000-0000-0000880B0000}"/>
    <cellStyle name="Normal 37 2" xfId="176" xr:uid="{00000000-0005-0000-0000-0000890B0000}"/>
    <cellStyle name="Normal 37 2 10" xfId="2156" xr:uid="{00000000-0005-0000-0000-00008A0B0000}"/>
    <cellStyle name="Normal 37 2 10 2" xfId="5397" xr:uid="{00000000-0005-0000-0000-00008B0B0000}"/>
    <cellStyle name="Normal 37 2 10 2 2" xfId="10376" xr:uid="{00000000-0005-0000-0000-00008C0B0000}"/>
    <cellStyle name="Normal 37 2 10 3" xfId="8629" xr:uid="{00000000-0005-0000-0000-00008D0B0000}"/>
    <cellStyle name="Normal 37 2 11" xfId="3669" xr:uid="{00000000-0005-0000-0000-00008E0B0000}"/>
    <cellStyle name="Normal 37 2 11 2" xfId="8766" xr:uid="{00000000-0005-0000-0000-00008F0B0000}"/>
    <cellStyle name="Normal 37 2 12" xfId="3852" xr:uid="{00000000-0005-0000-0000-0000900B0000}"/>
    <cellStyle name="Normal 37 2 12 2" xfId="8943" xr:uid="{00000000-0005-0000-0000-0000910B0000}"/>
    <cellStyle name="Normal 37 2 13" xfId="5637" xr:uid="{00000000-0005-0000-0000-0000920B0000}"/>
    <cellStyle name="Normal 37 2 13 2" xfId="10579" xr:uid="{00000000-0005-0000-0000-0000930B0000}"/>
    <cellStyle name="Normal 37 2 14" xfId="7145" xr:uid="{00000000-0005-0000-0000-0000940B0000}"/>
    <cellStyle name="Normal 37 2 15" xfId="2094" xr:uid="{00000000-0005-0000-0000-0000950B0000}"/>
    <cellStyle name="Normal 37 2 2" xfId="549" xr:uid="{00000000-0005-0000-0000-0000960B0000}"/>
    <cellStyle name="Normal 37 2 2 10" xfId="2335" xr:uid="{00000000-0005-0000-0000-0000970B0000}"/>
    <cellStyle name="Normal 37 2 2 2" xfId="732" xr:uid="{00000000-0005-0000-0000-0000980B0000}"/>
    <cellStyle name="Normal 37 2 2 2 2" xfId="1198" xr:uid="{00000000-0005-0000-0000-0000990B0000}"/>
    <cellStyle name="Normal 37 2 2 2 2 2" xfId="1497" xr:uid="{00000000-0005-0000-0000-00009A0B0000}"/>
    <cellStyle name="Normal 37 2 2 2 2 2 2" xfId="4848" xr:uid="{00000000-0005-0000-0000-00009B0B0000}"/>
    <cellStyle name="Normal 37 2 2 2 2 2 2 2" xfId="9832" xr:uid="{00000000-0005-0000-0000-00009C0B0000}"/>
    <cellStyle name="Normal 37 2 2 2 2 2 3" xfId="6577" xr:uid="{00000000-0005-0000-0000-00009D0B0000}"/>
    <cellStyle name="Normal 37 2 2 2 2 2 3 2" xfId="11519" xr:uid="{00000000-0005-0000-0000-00009E0B0000}"/>
    <cellStyle name="Normal 37 2 2 2 2 2 4" xfId="8085" xr:uid="{00000000-0005-0000-0000-00009F0B0000}"/>
    <cellStyle name="Normal 37 2 2 2 2 2 5" xfId="3124" xr:uid="{00000000-0005-0000-0000-0000A00B0000}"/>
    <cellStyle name="Normal 37 2 2 2 2 3" xfId="4559" xr:uid="{00000000-0005-0000-0000-0000A10B0000}"/>
    <cellStyle name="Normal 37 2 2 2 2 3 2" xfId="9543" xr:uid="{00000000-0005-0000-0000-0000A20B0000}"/>
    <cellStyle name="Normal 37 2 2 2 2 4" xfId="6290" xr:uid="{00000000-0005-0000-0000-0000A30B0000}"/>
    <cellStyle name="Normal 37 2 2 2 2 4 2" xfId="11232" xr:uid="{00000000-0005-0000-0000-0000A40B0000}"/>
    <cellStyle name="Normal 37 2 2 2 2 5" xfId="7798" xr:uid="{00000000-0005-0000-0000-0000A50B0000}"/>
    <cellStyle name="Normal 37 2 2 2 2 6" xfId="2837" xr:uid="{00000000-0005-0000-0000-0000A60B0000}"/>
    <cellStyle name="Normal 37 2 2 2 3" xfId="1496" xr:uid="{00000000-0005-0000-0000-0000A70B0000}"/>
    <cellStyle name="Normal 37 2 2 2 3 2" xfId="4847" xr:uid="{00000000-0005-0000-0000-0000A80B0000}"/>
    <cellStyle name="Normal 37 2 2 2 3 2 2" xfId="9831" xr:uid="{00000000-0005-0000-0000-0000A90B0000}"/>
    <cellStyle name="Normal 37 2 2 2 3 3" xfId="6576" xr:uid="{00000000-0005-0000-0000-0000AA0B0000}"/>
    <cellStyle name="Normal 37 2 2 2 3 3 2" xfId="11518" xr:uid="{00000000-0005-0000-0000-0000AB0B0000}"/>
    <cellStyle name="Normal 37 2 2 2 3 4" xfId="8084" xr:uid="{00000000-0005-0000-0000-0000AC0B0000}"/>
    <cellStyle name="Normal 37 2 2 2 3 5" xfId="3123" xr:uid="{00000000-0005-0000-0000-0000AD0B0000}"/>
    <cellStyle name="Normal 37 2 2 2 4" xfId="4176" xr:uid="{00000000-0005-0000-0000-0000AE0B0000}"/>
    <cellStyle name="Normal 37 2 2 2 4 2" xfId="9162" xr:uid="{00000000-0005-0000-0000-0000AF0B0000}"/>
    <cellStyle name="Normal 37 2 2 2 5" xfId="5923" xr:uid="{00000000-0005-0000-0000-0000B00B0000}"/>
    <cellStyle name="Normal 37 2 2 2 5 2" xfId="10865" xr:uid="{00000000-0005-0000-0000-0000B10B0000}"/>
    <cellStyle name="Normal 37 2 2 2 6" xfId="7431" xr:uid="{00000000-0005-0000-0000-0000B20B0000}"/>
    <cellStyle name="Normal 37 2 2 2 7" xfId="2470" xr:uid="{00000000-0005-0000-0000-0000B30B0000}"/>
    <cellStyle name="Normal 37 2 2 3" xfId="884" xr:uid="{00000000-0005-0000-0000-0000B40B0000}"/>
    <cellStyle name="Normal 37 2 2 3 2" xfId="1498" xr:uid="{00000000-0005-0000-0000-0000B50B0000}"/>
    <cellStyle name="Normal 37 2 2 3 2 2" xfId="4849" xr:uid="{00000000-0005-0000-0000-0000B60B0000}"/>
    <cellStyle name="Normal 37 2 2 3 2 2 2" xfId="9833" xr:uid="{00000000-0005-0000-0000-0000B70B0000}"/>
    <cellStyle name="Normal 37 2 2 3 2 3" xfId="6578" xr:uid="{00000000-0005-0000-0000-0000B80B0000}"/>
    <cellStyle name="Normal 37 2 2 3 2 3 2" xfId="11520" xr:uid="{00000000-0005-0000-0000-0000B90B0000}"/>
    <cellStyle name="Normal 37 2 2 3 2 4" xfId="8086" xr:uid="{00000000-0005-0000-0000-0000BA0B0000}"/>
    <cellStyle name="Normal 37 2 2 3 2 5" xfId="3125" xr:uid="{00000000-0005-0000-0000-0000BB0B0000}"/>
    <cellStyle name="Normal 37 2 2 3 3" xfId="4317" xr:uid="{00000000-0005-0000-0000-0000BC0B0000}"/>
    <cellStyle name="Normal 37 2 2 3 3 2" xfId="9303" xr:uid="{00000000-0005-0000-0000-0000BD0B0000}"/>
    <cellStyle name="Normal 37 2 2 3 4" xfId="6061" xr:uid="{00000000-0005-0000-0000-0000BE0B0000}"/>
    <cellStyle name="Normal 37 2 2 3 4 2" xfId="11003" xr:uid="{00000000-0005-0000-0000-0000BF0B0000}"/>
    <cellStyle name="Normal 37 2 2 3 5" xfId="7569" xr:uid="{00000000-0005-0000-0000-0000C00B0000}"/>
    <cellStyle name="Normal 37 2 2 3 6" xfId="2608" xr:uid="{00000000-0005-0000-0000-0000C10B0000}"/>
    <cellStyle name="Normal 37 2 2 4" xfId="1495" xr:uid="{00000000-0005-0000-0000-0000C20B0000}"/>
    <cellStyle name="Normal 37 2 2 4 2" xfId="4846" xr:uid="{00000000-0005-0000-0000-0000C30B0000}"/>
    <cellStyle name="Normal 37 2 2 4 2 2" xfId="9830" xr:uid="{00000000-0005-0000-0000-0000C40B0000}"/>
    <cellStyle name="Normal 37 2 2 4 3" xfId="6575" xr:uid="{00000000-0005-0000-0000-0000C50B0000}"/>
    <cellStyle name="Normal 37 2 2 4 3 2" xfId="11517" xr:uid="{00000000-0005-0000-0000-0000C60B0000}"/>
    <cellStyle name="Normal 37 2 2 4 4" xfId="8083" xr:uid="{00000000-0005-0000-0000-0000C70B0000}"/>
    <cellStyle name="Normal 37 2 2 4 5" xfId="3122" xr:uid="{00000000-0005-0000-0000-0000C80B0000}"/>
    <cellStyle name="Normal 37 2 2 5" xfId="3716" xr:uid="{00000000-0005-0000-0000-0000C90B0000}"/>
    <cellStyle name="Normal 37 2 2 5 2" xfId="5380" xr:uid="{00000000-0005-0000-0000-0000CA0B0000}"/>
    <cellStyle name="Normal 37 2 2 5 2 2" xfId="10362" xr:uid="{00000000-0005-0000-0000-0000CB0B0000}"/>
    <cellStyle name="Normal 37 2 2 5 3" xfId="8676" xr:uid="{00000000-0005-0000-0000-0000CC0B0000}"/>
    <cellStyle name="Normal 37 2 2 6" xfId="4037" xr:uid="{00000000-0005-0000-0000-0000CD0B0000}"/>
    <cellStyle name="Normal 37 2 2 6 2" xfId="8812" xr:uid="{00000000-0005-0000-0000-0000CE0B0000}"/>
    <cellStyle name="Normal 37 2 2 7" xfId="5519" xr:uid="{00000000-0005-0000-0000-0000CF0B0000}"/>
    <cellStyle name="Normal 37 2 2 7 2" xfId="10476" xr:uid="{00000000-0005-0000-0000-0000D00B0000}"/>
    <cellStyle name="Normal 37 2 2 8" xfId="5788" xr:uid="{00000000-0005-0000-0000-0000D10B0000}"/>
    <cellStyle name="Normal 37 2 2 8 2" xfId="10730" xr:uid="{00000000-0005-0000-0000-0000D20B0000}"/>
    <cellStyle name="Normal 37 2 2 9" xfId="7296" xr:uid="{00000000-0005-0000-0000-0000D30B0000}"/>
    <cellStyle name="Normal 37 2 3" xfId="634" xr:uid="{00000000-0005-0000-0000-0000D40B0000}"/>
    <cellStyle name="Normal 37 2 3 10" xfId="2378" xr:uid="{00000000-0005-0000-0000-0000D50B0000}"/>
    <cellStyle name="Normal 37 2 3 2" xfId="776" xr:uid="{00000000-0005-0000-0000-0000D60B0000}"/>
    <cellStyle name="Normal 37 2 3 2 2" xfId="1241" xr:uid="{00000000-0005-0000-0000-0000D70B0000}"/>
    <cellStyle name="Normal 37 2 3 2 2 2" xfId="1501" xr:uid="{00000000-0005-0000-0000-0000D80B0000}"/>
    <cellStyle name="Normal 37 2 3 2 2 2 2" xfId="4852" xr:uid="{00000000-0005-0000-0000-0000D90B0000}"/>
    <cellStyle name="Normal 37 2 3 2 2 2 2 2" xfId="9836" xr:uid="{00000000-0005-0000-0000-0000DA0B0000}"/>
    <cellStyle name="Normal 37 2 3 2 2 2 3" xfId="6581" xr:uid="{00000000-0005-0000-0000-0000DB0B0000}"/>
    <cellStyle name="Normal 37 2 3 2 2 2 3 2" xfId="11523" xr:uid="{00000000-0005-0000-0000-0000DC0B0000}"/>
    <cellStyle name="Normal 37 2 3 2 2 2 4" xfId="8089" xr:uid="{00000000-0005-0000-0000-0000DD0B0000}"/>
    <cellStyle name="Normal 37 2 3 2 2 2 5" xfId="3128" xr:uid="{00000000-0005-0000-0000-0000DE0B0000}"/>
    <cellStyle name="Normal 37 2 3 2 2 3" xfId="4602" xr:uid="{00000000-0005-0000-0000-0000DF0B0000}"/>
    <cellStyle name="Normal 37 2 3 2 2 3 2" xfId="9586" xr:uid="{00000000-0005-0000-0000-0000E00B0000}"/>
    <cellStyle name="Normal 37 2 3 2 2 4" xfId="6333" xr:uid="{00000000-0005-0000-0000-0000E10B0000}"/>
    <cellStyle name="Normal 37 2 3 2 2 4 2" xfId="11275" xr:uid="{00000000-0005-0000-0000-0000E20B0000}"/>
    <cellStyle name="Normal 37 2 3 2 2 5" xfId="7841" xr:uid="{00000000-0005-0000-0000-0000E30B0000}"/>
    <cellStyle name="Normal 37 2 3 2 2 6" xfId="2880" xr:uid="{00000000-0005-0000-0000-0000E40B0000}"/>
    <cellStyle name="Normal 37 2 3 2 3" xfId="1500" xr:uid="{00000000-0005-0000-0000-0000E50B0000}"/>
    <cellStyle name="Normal 37 2 3 2 3 2" xfId="4851" xr:uid="{00000000-0005-0000-0000-0000E60B0000}"/>
    <cellStyle name="Normal 37 2 3 2 3 2 2" xfId="9835" xr:uid="{00000000-0005-0000-0000-0000E70B0000}"/>
    <cellStyle name="Normal 37 2 3 2 3 3" xfId="6580" xr:uid="{00000000-0005-0000-0000-0000E80B0000}"/>
    <cellStyle name="Normal 37 2 3 2 3 3 2" xfId="11522" xr:uid="{00000000-0005-0000-0000-0000E90B0000}"/>
    <cellStyle name="Normal 37 2 3 2 3 4" xfId="8088" xr:uid="{00000000-0005-0000-0000-0000EA0B0000}"/>
    <cellStyle name="Normal 37 2 3 2 3 5" xfId="3127" xr:uid="{00000000-0005-0000-0000-0000EB0B0000}"/>
    <cellStyle name="Normal 37 2 3 2 4" xfId="4219" xr:uid="{00000000-0005-0000-0000-0000EC0B0000}"/>
    <cellStyle name="Normal 37 2 3 2 4 2" xfId="9205" xr:uid="{00000000-0005-0000-0000-0000ED0B0000}"/>
    <cellStyle name="Normal 37 2 3 2 5" xfId="5966" xr:uid="{00000000-0005-0000-0000-0000EE0B0000}"/>
    <cellStyle name="Normal 37 2 3 2 5 2" xfId="10908" xr:uid="{00000000-0005-0000-0000-0000EF0B0000}"/>
    <cellStyle name="Normal 37 2 3 2 6" xfId="7474" xr:uid="{00000000-0005-0000-0000-0000F00B0000}"/>
    <cellStyle name="Normal 37 2 3 2 7" xfId="2513" xr:uid="{00000000-0005-0000-0000-0000F10B0000}"/>
    <cellStyle name="Normal 37 2 3 3" xfId="929" xr:uid="{00000000-0005-0000-0000-0000F20B0000}"/>
    <cellStyle name="Normal 37 2 3 3 2" xfId="1502" xr:uid="{00000000-0005-0000-0000-0000F30B0000}"/>
    <cellStyle name="Normal 37 2 3 3 2 2" xfId="4853" xr:uid="{00000000-0005-0000-0000-0000F40B0000}"/>
    <cellStyle name="Normal 37 2 3 3 2 2 2" xfId="9837" xr:uid="{00000000-0005-0000-0000-0000F50B0000}"/>
    <cellStyle name="Normal 37 2 3 3 2 3" xfId="6582" xr:uid="{00000000-0005-0000-0000-0000F60B0000}"/>
    <cellStyle name="Normal 37 2 3 3 2 3 2" xfId="11524" xr:uid="{00000000-0005-0000-0000-0000F70B0000}"/>
    <cellStyle name="Normal 37 2 3 3 2 4" xfId="8090" xr:uid="{00000000-0005-0000-0000-0000F80B0000}"/>
    <cellStyle name="Normal 37 2 3 3 2 5" xfId="3129" xr:uid="{00000000-0005-0000-0000-0000F90B0000}"/>
    <cellStyle name="Normal 37 2 3 3 3" xfId="4361" xr:uid="{00000000-0005-0000-0000-0000FA0B0000}"/>
    <cellStyle name="Normal 37 2 3 3 3 2" xfId="9346" xr:uid="{00000000-0005-0000-0000-0000FB0B0000}"/>
    <cellStyle name="Normal 37 2 3 3 4" xfId="6104" xr:uid="{00000000-0005-0000-0000-0000FC0B0000}"/>
    <cellStyle name="Normal 37 2 3 3 4 2" xfId="11046" xr:uid="{00000000-0005-0000-0000-0000FD0B0000}"/>
    <cellStyle name="Normal 37 2 3 3 5" xfId="7612" xr:uid="{00000000-0005-0000-0000-0000FE0B0000}"/>
    <cellStyle name="Normal 37 2 3 3 6" xfId="2651" xr:uid="{00000000-0005-0000-0000-0000FF0B0000}"/>
    <cellStyle name="Normal 37 2 3 4" xfId="1499" xr:uid="{00000000-0005-0000-0000-0000000C0000}"/>
    <cellStyle name="Normal 37 2 3 4 2" xfId="4850" xr:uid="{00000000-0005-0000-0000-0000010C0000}"/>
    <cellStyle name="Normal 37 2 3 4 2 2" xfId="9834" xr:uid="{00000000-0005-0000-0000-0000020C0000}"/>
    <cellStyle name="Normal 37 2 3 4 3" xfId="6579" xr:uid="{00000000-0005-0000-0000-0000030C0000}"/>
    <cellStyle name="Normal 37 2 3 4 3 2" xfId="11521" xr:uid="{00000000-0005-0000-0000-0000040C0000}"/>
    <cellStyle name="Normal 37 2 3 4 4" xfId="8087" xr:uid="{00000000-0005-0000-0000-0000050C0000}"/>
    <cellStyle name="Normal 37 2 3 4 5" xfId="3126" xr:uid="{00000000-0005-0000-0000-0000060C0000}"/>
    <cellStyle name="Normal 37 2 3 5" xfId="3759" xr:uid="{00000000-0005-0000-0000-0000070C0000}"/>
    <cellStyle name="Normal 37 2 3 5 2" xfId="5543" xr:uid="{00000000-0005-0000-0000-0000080C0000}"/>
    <cellStyle name="Normal 37 2 3 5 2 2" xfId="10494" xr:uid="{00000000-0005-0000-0000-0000090C0000}"/>
    <cellStyle name="Normal 37 2 3 5 3" xfId="8719" xr:uid="{00000000-0005-0000-0000-00000A0C0000}"/>
    <cellStyle name="Normal 37 2 3 6" xfId="4083" xr:uid="{00000000-0005-0000-0000-00000B0C0000}"/>
    <cellStyle name="Normal 37 2 3 6 2" xfId="8855" xr:uid="{00000000-0005-0000-0000-00000C0C0000}"/>
    <cellStyle name="Normal 37 2 3 7" xfId="5561" xr:uid="{00000000-0005-0000-0000-00000D0C0000}"/>
    <cellStyle name="Normal 37 2 3 7 2" xfId="10510" xr:uid="{00000000-0005-0000-0000-00000E0C0000}"/>
    <cellStyle name="Normal 37 2 3 8" xfId="5831" xr:uid="{00000000-0005-0000-0000-00000F0C0000}"/>
    <cellStyle name="Normal 37 2 3 8 2" xfId="10773" xr:uid="{00000000-0005-0000-0000-0000100C0000}"/>
    <cellStyle name="Normal 37 2 3 9" xfId="7339" xr:uid="{00000000-0005-0000-0000-0000110C0000}"/>
    <cellStyle name="Normal 37 2 4" xfId="469" xr:uid="{00000000-0005-0000-0000-0000120C0000}"/>
    <cellStyle name="Normal 37 2 4 2" xfId="1039" xr:uid="{00000000-0005-0000-0000-0000130C0000}"/>
    <cellStyle name="Normal 37 2 4 2 2" xfId="1504" xr:uid="{00000000-0005-0000-0000-0000140C0000}"/>
    <cellStyle name="Normal 37 2 4 2 2 2" xfId="4855" xr:uid="{00000000-0005-0000-0000-0000150C0000}"/>
    <cellStyle name="Normal 37 2 4 2 2 2 2" xfId="9839" xr:uid="{00000000-0005-0000-0000-0000160C0000}"/>
    <cellStyle name="Normal 37 2 4 2 2 3" xfId="6584" xr:uid="{00000000-0005-0000-0000-0000170C0000}"/>
    <cellStyle name="Normal 37 2 4 2 2 3 2" xfId="11526" xr:uid="{00000000-0005-0000-0000-0000180C0000}"/>
    <cellStyle name="Normal 37 2 4 2 2 4" xfId="8092" xr:uid="{00000000-0005-0000-0000-0000190C0000}"/>
    <cellStyle name="Normal 37 2 4 2 2 5" xfId="3131" xr:uid="{00000000-0005-0000-0000-00001A0C0000}"/>
    <cellStyle name="Normal 37 2 4 2 3" xfId="4454" xr:uid="{00000000-0005-0000-0000-00001B0C0000}"/>
    <cellStyle name="Normal 37 2 4 2 3 2" xfId="9439" xr:uid="{00000000-0005-0000-0000-00001C0C0000}"/>
    <cellStyle name="Normal 37 2 4 2 4" xfId="6194" xr:uid="{00000000-0005-0000-0000-00001D0C0000}"/>
    <cellStyle name="Normal 37 2 4 2 4 2" xfId="11136" xr:uid="{00000000-0005-0000-0000-00001E0C0000}"/>
    <cellStyle name="Normal 37 2 4 2 5" xfId="7702" xr:uid="{00000000-0005-0000-0000-00001F0C0000}"/>
    <cellStyle name="Normal 37 2 4 2 6" xfId="2741" xr:uid="{00000000-0005-0000-0000-0000200C0000}"/>
    <cellStyle name="Normal 37 2 4 3" xfId="1503" xr:uid="{00000000-0005-0000-0000-0000210C0000}"/>
    <cellStyle name="Normal 37 2 4 3 2" xfId="4854" xr:uid="{00000000-0005-0000-0000-0000220C0000}"/>
    <cellStyle name="Normal 37 2 4 3 2 2" xfId="9838" xr:uid="{00000000-0005-0000-0000-0000230C0000}"/>
    <cellStyle name="Normal 37 2 4 3 3" xfId="6583" xr:uid="{00000000-0005-0000-0000-0000240C0000}"/>
    <cellStyle name="Normal 37 2 4 3 3 2" xfId="11525" xr:uid="{00000000-0005-0000-0000-0000250C0000}"/>
    <cellStyle name="Normal 37 2 4 3 4" xfId="8091" xr:uid="{00000000-0005-0000-0000-0000260C0000}"/>
    <cellStyle name="Normal 37 2 4 3 5" xfId="3130" xr:uid="{00000000-0005-0000-0000-0000270C0000}"/>
    <cellStyle name="Normal 37 2 4 4" xfId="3985" xr:uid="{00000000-0005-0000-0000-0000280C0000}"/>
    <cellStyle name="Normal 37 2 4 4 2" xfId="9057" xr:uid="{00000000-0005-0000-0000-0000290C0000}"/>
    <cellStyle name="Normal 37 2 4 5" xfId="5742" xr:uid="{00000000-0005-0000-0000-00002A0C0000}"/>
    <cellStyle name="Normal 37 2 4 5 2" xfId="10684" xr:uid="{00000000-0005-0000-0000-00002B0C0000}"/>
    <cellStyle name="Normal 37 2 4 6" xfId="7250" xr:uid="{00000000-0005-0000-0000-00002C0C0000}"/>
    <cellStyle name="Normal 37 2 4 7" xfId="2289" xr:uid="{00000000-0005-0000-0000-00002D0C0000}"/>
    <cellStyle name="Normal 37 2 5" xfId="686" xr:uid="{00000000-0005-0000-0000-00002E0C0000}"/>
    <cellStyle name="Normal 37 2 5 2" xfId="1152" xr:uid="{00000000-0005-0000-0000-00002F0C0000}"/>
    <cellStyle name="Normal 37 2 5 2 2" xfId="1506" xr:uid="{00000000-0005-0000-0000-0000300C0000}"/>
    <cellStyle name="Normal 37 2 5 2 2 2" xfId="4857" xr:uid="{00000000-0005-0000-0000-0000310C0000}"/>
    <cellStyle name="Normal 37 2 5 2 2 2 2" xfId="9841" xr:uid="{00000000-0005-0000-0000-0000320C0000}"/>
    <cellStyle name="Normal 37 2 5 2 2 3" xfId="6586" xr:uid="{00000000-0005-0000-0000-0000330C0000}"/>
    <cellStyle name="Normal 37 2 5 2 2 3 2" xfId="11528" xr:uid="{00000000-0005-0000-0000-0000340C0000}"/>
    <cellStyle name="Normal 37 2 5 2 2 4" xfId="8094" xr:uid="{00000000-0005-0000-0000-0000350C0000}"/>
    <cellStyle name="Normal 37 2 5 2 2 5" xfId="3133" xr:uid="{00000000-0005-0000-0000-0000360C0000}"/>
    <cellStyle name="Normal 37 2 5 2 3" xfId="4513" xr:uid="{00000000-0005-0000-0000-0000370C0000}"/>
    <cellStyle name="Normal 37 2 5 2 3 2" xfId="9497" xr:uid="{00000000-0005-0000-0000-0000380C0000}"/>
    <cellStyle name="Normal 37 2 5 2 4" xfId="6244" xr:uid="{00000000-0005-0000-0000-0000390C0000}"/>
    <cellStyle name="Normal 37 2 5 2 4 2" xfId="11186" xr:uid="{00000000-0005-0000-0000-00003A0C0000}"/>
    <cellStyle name="Normal 37 2 5 2 5" xfId="7752" xr:uid="{00000000-0005-0000-0000-00003B0C0000}"/>
    <cellStyle name="Normal 37 2 5 2 6" xfId="2791" xr:uid="{00000000-0005-0000-0000-00003C0C0000}"/>
    <cellStyle name="Normal 37 2 5 3" xfId="1505" xr:uid="{00000000-0005-0000-0000-00003D0C0000}"/>
    <cellStyle name="Normal 37 2 5 3 2" xfId="4856" xr:uid="{00000000-0005-0000-0000-00003E0C0000}"/>
    <cellStyle name="Normal 37 2 5 3 2 2" xfId="9840" xr:uid="{00000000-0005-0000-0000-00003F0C0000}"/>
    <cellStyle name="Normal 37 2 5 3 3" xfId="6585" xr:uid="{00000000-0005-0000-0000-0000400C0000}"/>
    <cellStyle name="Normal 37 2 5 3 3 2" xfId="11527" xr:uid="{00000000-0005-0000-0000-0000410C0000}"/>
    <cellStyle name="Normal 37 2 5 3 4" xfId="8093" xr:uid="{00000000-0005-0000-0000-0000420C0000}"/>
    <cellStyle name="Normal 37 2 5 3 5" xfId="3132" xr:uid="{00000000-0005-0000-0000-0000430C0000}"/>
    <cellStyle name="Normal 37 2 5 4" xfId="4130" xr:uid="{00000000-0005-0000-0000-0000440C0000}"/>
    <cellStyle name="Normal 37 2 5 4 2" xfId="9116" xr:uid="{00000000-0005-0000-0000-0000450C0000}"/>
    <cellStyle name="Normal 37 2 5 5" xfId="5877" xr:uid="{00000000-0005-0000-0000-0000460C0000}"/>
    <cellStyle name="Normal 37 2 5 5 2" xfId="10819" xr:uid="{00000000-0005-0000-0000-0000470C0000}"/>
    <cellStyle name="Normal 37 2 5 6" xfId="7385" xr:uid="{00000000-0005-0000-0000-0000480C0000}"/>
    <cellStyle name="Normal 37 2 5 7" xfId="2424" xr:uid="{00000000-0005-0000-0000-0000490C0000}"/>
    <cellStyle name="Normal 37 2 6" xfId="353" xr:uid="{00000000-0005-0000-0000-00004A0C0000}"/>
    <cellStyle name="Normal 37 2 6 2" xfId="981" xr:uid="{00000000-0005-0000-0000-00004B0C0000}"/>
    <cellStyle name="Normal 37 2 6 2 2" xfId="1508" xr:uid="{00000000-0005-0000-0000-00004C0C0000}"/>
    <cellStyle name="Normal 37 2 6 2 2 2" xfId="4859" xr:uid="{00000000-0005-0000-0000-00004D0C0000}"/>
    <cellStyle name="Normal 37 2 6 2 2 2 2" xfId="9843" xr:uid="{00000000-0005-0000-0000-00004E0C0000}"/>
    <cellStyle name="Normal 37 2 6 2 2 3" xfId="6588" xr:uid="{00000000-0005-0000-0000-00004F0C0000}"/>
    <cellStyle name="Normal 37 2 6 2 2 3 2" xfId="11530" xr:uid="{00000000-0005-0000-0000-0000500C0000}"/>
    <cellStyle name="Normal 37 2 6 2 2 4" xfId="8096" xr:uid="{00000000-0005-0000-0000-0000510C0000}"/>
    <cellStyle name="Normal 37 2 6 2 2 5" xfId="3135" xr:uid="{00000000-0005-0000-0000-0000520C0000}"/>
    <cellStyle name="Normal 37 2 6 2 3" xfId="4408" xr:uid="{00000000-0005-0000-0000-0000530C0000}"/>
    <cellStyle name="Normal 37 2 6 2 3 2" xfId="9393" xr:uid="{00000000-0005-0000-0000-0000540C0000}"/>
    <cellStyle name="Normal 37 2 6 2 4" xfId="6150" xr:uid="{00000000-0005-0000-0000-0000550C0000}"/>
    <cellStyle name="Normal 37 2 6 2 4 2" xfId="11092" xr:uid="{00000000-0005-0000-0000-0000560C0000}"/>
    <cellStyle name="Normal 37 2 6 2 5" xfId="7658" xr:uid="{00000000-0005-0000-0000-0000570C0000}"/>
    <cellStyle name="Normal 37 2 6 2 6" xfId="2697" xr:uid="{00000000-0005-0000-0000-0000580C0000}"/>
    <cellStyle name="Normal 37 2 6 3" xfId="1507" xr:uid="{00000000-0005-0000-0000-0000590C0000}"/>
    <cellStyle name="Normal 37 2 6 3 2" xfId="4858" xr:uid="{00000000-0005-0000-0000-00005A0C0000}"/>
    <cellStyle name="Normal 37 2 6 3 2 2" xfId="9842" xr:uid="{00000000-0005-0000-0000-00005B0C0000}"/>
    <cellStyle name="Normal 37 2 6 3 3" xfId="6587" xr:uid="{00000000-0005-0000-0000-00005C0C0000}"/>
    <cellStyle name="Normal 37 2 6 3 3 2" xfId="11529" xr:uid="{00000000-0005-0000-0000-00005D0C0000}"/>
    <cellStyle name="Normal 37 2 6 3 4" xfId="8095" xr:uid="{00000000-0005-0000-0000-00005E0C0000}"/>
    <cellStyle name="Normal 37 2 6 3 5" xfId="3134" xr:uid="{00000000-0005-0000-0000-00005F0C0000}"/>
    <cellStyle name="Normal 37 2 6 4" xfId="3925" xr:uid="{00000000-0005-0000-0000-0000600C0000}"/>
    <cellStyle name="Normal 37 2 6 4 2" xfId="9005" xr:uid="{00000000-0005-0000-0000-0000610C0000}"/>
    <cellStyle name="Normal 37 2 6 5" xfId="5693" xr:uid="{00000000-0005-0000-0000-0000620C0000}"/>
    <cellStyle name="Normal 37 2 6 5 2" xfId="10635" xr:uid="{00000000-0005-0000-0000-0000630C0000}"/>
    <cellStyle name="Normal 37 2 6 6" xfId="7201" xr:uid="{00000000-0005-0000-0000-0000640C0000}"/>
    <cellStyle name="Normal 37 2 6 7" xfId="2240" xr:uid="{00000000-0005-0000-0000-0000650C0000}"/>
    <cellStyle name="Normal 37 2 7" xfId="835" xr:uid="{00000000-0005-0000-0000-0000660C0000}"/>
    <cellStyle name="Normal 37 2 7 2" xfId="1509" xr:uid="{00000000-0005-0000-0000-0000670C0000}"/>
    <cellStyle name="Normal 37 2 7 2 2" xfId="4860" xr:uid="{00000000-0005-0000-0000-0000680C0000}"/>
    <cellStyle name="Normal 37 2 7 2 2 2" xfId="9844" xr:uid="{00000000-0005-0000-0000-0000690C0000}"/>
    <cellStyle name="Normal 37 2 7 2 3" xfId="6589" xr:uid="{00000000-0005-0000-0000-00006A0C0000}"/>
    <cellStyle name="Normal 37 2 7 2 3 2" xfId="11531" xr:uid="{00000000-0005-0000-0000-00006B0C0000}"/>
    <cellStyle name="Normal 37 2 7 2 4" xfId="8097" xr:uid="{00000000-0005-0000-0000-00006C0C0000}"/>
    <cellStyle name="Normal 37 2 7 2 5" xfId="3136" xr:uid="{00000000-0005-0000-0000-00006D0C0000}"/>
    <cellStyle name="Normal 37 2 7 3" xfId="4270" xr:uid="{00000000-0005-0000-0000-00006E0C0000}"/>
    <cellStyle name="Normal 37 2 7 3 2" xfId="9256" xr:uid="{00000000-0005-0000-0000-00006F0C0000}"/>
    <cellStyle name="Normal 37 2 7 4" xfId="6015" xr:uid="{00000000-0005-0000-0000-0000700C0000}"/>
    <cellStyle name="Normal 37 2 7 4 2" xfId="10957" xr:uid="{00000000-0005-0000-0000-0000710C0000}"/>
    <cellStyle name="Normal 37 2 7 5" xfId="7523" xr:uid="{00000000-0005-0000-0000-0000720C0000}"/>
    <cellStyle name="Normal 37 2 7 6" xfId="2562" xr:uid="{00000000-0005-0000-0000-0000730C0000}"/>
    <cellStyle name="Normal 37 2 8" xfId="1302" xr:uid="{00000000-0005-0000-0000-0000740C0000}"/>
    <cellStyle name="Normal 37 2 8 2" xfId="4653" xr:uid="{00000000-0005-0000-0000-0000750C0000}"/>
    <cellStyle name="Normal 37 2 8 2 2" xfId="9637" xr:uid="{00000000-0005-0000-0000-0000760C0000}"/>
    <cellStyle name="Normal 37 2 8 3" xfId="6382" xr:uid="{00000000-0005-0000-0000-0000770C0000}"/>
    <cellStyle name="Normal 37 2 8 3 2" xfId="11324" xr:uid="{00000000-0005-0000-0000-0000780C0000}"/>
    <cellStyle name="Normal 37 2 8 4" xfId="7890" xr:uid="{00000000-0005-0000-0000-0000790C0000}"/>
    <cellStyle name="Normal 37 2 8 5" xfId="2929" xr:uid="{00000000-0005-0000-0000-00007A0C0000}"/>
    <cellStyle name="Normal 37 2 9" xfId="245" xr:uid="{00000000-0005-0000-0000-00007B0C0000}"/>
    <cellStyle name="Normal 37 2 9 2" xfId="3871" xr:uid="{00000000-0005-0000-0000-00007C0C0000}"/>
    <cellStyle name="Normal 37 2 9 2 2" xfId="8958" xr:uid="{00000000-0005-0000-0000-00007D0C0000}"/>
    <cellStyle name="Normal 37 2 9 3" xfId="5649" xr:uid="{00000000-0005-0000-0000-00007E0C0000}"/>
    <cellStyle name="Normal 37 2 9 3 2" xfId="10591" xr:uid="{00000000-0005-0000-0000-00007F0C0000}"/>
    <cellStyle name="Normal 37 2 9 4" xfId="7157" xr:uid="{00000000-0005-0000-0000-0000800C0000}"/>
    <cellStyle name="Normal 37 2 9 5" xfId="2195" xr:uid="{00000000-0005-0000-0000-0000810C0000}"/>
    <cellStyle name="Normal 37 3" xfId="548" xr:uid="{00000000-0005-0000-0000-0000820C0000}"/>
    <cellStyle name="Normal 37 3 10" xfId="2334" xr:uid="{00000000-0005-0000-0000-0000830C0000}"/>
    <cellStyle name="Normal 37 3 2" xfId="731" xr:uid="{00000000-0005-0000-0000-0000840C0000}"/>
    <cellStyle name="Normal 37 3 2 2" xfId="1197" xr:uid="{00000000-0005-0000-0000-0000850C0000}"/>
    <cellStyle name="Normal 37 3 2 2 2" xfId="1512" xr:uid="{00000000-0005-0000-0000-0000860C0000}"/>
    <cellStyle name="Normal 37 3 2 2 2 2" xfId="4863" xr:uid="{00000000-0005-0000-0000-0000870C0000}"/>
    <cellStyle name="Normal 37 3 2 2 2 2 2" xfId="9847" xr:uid="{00000000-0005-0000-0000-0000880C0000}"/>
    <cellStyle name="Normal 37 3 2 2 2 3" xfId="6592" xr:uid="{00000000-0005-0000-0000-0000890C0000}"/>
    <cellStyle name="Normal 37 3 2 2 2 3 2" xfId="11534" xr:uid="{00000000-0005-0000-0000-00008A0C0000}"/>
    <cellStyle name="Normal 37 3 2 2 2 4" xfId="8100" xr:uid="{00000000-0005-0000-0000-00008B0C0000}"/>
    <cellStyle name="Normal 37 3 2 2 2 5" xfId="3139" xr:uid="{00000000-0005-0000-0000-00008C0C0000}"/>
    <cellStyle name="Normal 37 3 2 2 3" xfId="4558" xr:uid="{00000000-0005-0000-0000-00008D0C0000}"/>
    <cellStyle name="Normal 37 3 2 2 3 2" xfId="9542" xr:uid="{00000000-0005-0000-0000-00008E0C0000}"/>
    <cellStyle name="Normal 37 3 2 2 4" xfId="6289" xr:uid="{00000000-0005-0000-0000-00008F0C0000}"/>
    <cellStyle name="Normal 37 3 2 2 4 2" xfId="11231" xr:uid="{00000000-0005-0000-0000-0000900C0000}"/>
    <cellStyle name="Normal 37 3 2 2 5" xfId="7797" xr:uid="{00000000-0005-0000-0000-0000910C0000}"/>
    <cellStyle name="Normal 37 3 2 2 6" xfId="2836" xr:uid="{00000000-0005-0000-0000-0000920C0000}"/>
    <cellStyle name="Normal 37 3 2 3" xfId="1511" xr:uid="{00000000-0005-0000-0000-0000930C0000}"/>
    <cellStyle name="Normal 37 3 2 3 2" xfId="4862" xr:uid="{00000000-0005-0000-0000-0000940C0000}"/>
    <cellStyle name="Normal 37 3 2 3 2 2" xfId="9846" xr:uid="{00000000-0005-0000-0000-0000950C0000}"/>
    <cellStyle name="Normal 37 3 2 3 3" xfId="6591" xr:uid="{00000000-0005-0000-0000-0000960C0000}"/>
    <cellStyle name="Normal 37 3 2 3 3 2" xfId="11533" xr:uid="{00000000-0005-0000-0000-0000970C0000}"/>
    <cellStyle name="Normal 37 3 2 3 4" xfId="8099" xr:uid="{00000000-0005-0000-0000-0000980C0000}"/>
    <cellStyle name="Normal 37 3 2 3 5" xfId="3138" xr:uid="{00000000-0005-0000-0000-0000990C0000}"/>
    <cellStyle name="Normal 37 3 2 4" xfId="4175" xr:uid="{00000000-0005-0000-0000-00009A0C0000}"/>
    <cellStyle name="Normal 37 3 2 4 2" xfId="9161" xr:uid="{00000000-0005-0000-0000-00009B0C0000}"/>
    <cellStyle name="Normal 37 3 2 5" xfId="5922" xr:uid="{00000000-0005-0000-0000-00009C0C0000}"/>
    <cellStyle name="Normal 37 3 2 5 2" xfId="10864" xr:uid="{00000000-0005-0000-0000-00009D0C0000}"/>
    <cellStyle name="Normal 37 3 2 6" xfId="7430" xr:uid="{00000000-0005-0000-0000-00009E0C0000}"/>
    <cellStyle name="Normal 37 3 2 7" xfId="2469" xr:uid="{00000000-0005-0000-0000-00009F0C0000}"/>
    <cellStyle name="Normal 37 3 3" xfId="883" xr:uid="{00000000-0005-0000-0000-0000A00C0000}"/>
    <cellStyle name="Normal 37 3 3 2" xfId="1513" xr:uid="{00000000-0005-0000-0000-0000A10C0000}"/>
    <cellStyle name="Normal 37 3 3 2 2" xfId="4864" xr:uid="{00000000-0005-0000-0000-0000A20C0000}"/>
    <cellStyle name="Normal 37 3 3 2 2 2" xfId="9848" xr:uid="{00000000-0005-0000-0000-0000A30C0000}"/>
    <cellStyle name="Normal 37 3 3 2 3" xfId="6593" xr:uid="{00000000-0005-0000-0000-0000A40C0000}"/>
    <cellStyle name="Normal 37 3 3 2 3 2" xfId="11535" xr:uid="{00000000-0005-0000-0000-0000A50C0000}"/>
    <cellStyle name="Normal 37 3 3 2 4" xfId="8101" xr:uid="{00000000-0005-0000-0000-0000A60C0000}"/>
    <cellStyle name="Normal 37 3 3 2 5" xfId="3140" xr:uid="{00000000-0005-0000-0000-0000A70C0000}"/>
    <cellStyle name="Normal 37 3 3 3" xfId="4316" xr:uid="{00000000-0005-0000-0000-0000A80C0000}"/>
    <cellStyle name="Normal 37 3 3 3 2" xfId="9302" xr:uid="{00000000-0005-0000-0000-0000A90C0000}"/>
    <cellStyle name="Normal 37 3 3 4" xfId="6060" xr:uid="{00000000-0005-0000-0000-0000AA0C0000}"/>
    <cellStyle name="Normal 37 3 3 4 2" xfId="11002" xr:uid="{00000000-0005-0000-0000-0000AB0C0000}"/>
    <cellStyle name="Normal 37 3 3 5" xfId="7568" xr:uid="{00000000-0005-0000-0000-0000AC0C0000}"/>
    <cellStyle name="Normal 37 3 3 6" xfId="2607" xr:uid="{00000000-0005-0000-0000-0000AD0C0000}"/>
    <cellStyle name="Normal 37 3 4" xfId="1510" xr:uid="{00000000-0005-0000-0000-0000AE0C0000}"/>
    <cellStyle name="Normal 37 3 4 2" xfId="4861" xr:uid="{00000000-0005-0000-0000-0000AF0C0000}"/>
    <cellStyle name="Normal 37 3 4 2 2" xfId="9845" xr:uid="{00000000-0005-0000-0000-0000B00C0000}"/>
    <cellStyle name="Normal 37 3 4 3" xfId="6590" xr:uid="{00000000-0005-0000-0000-0000B10C0000}"/>
    <cellStyle name="Normal 37 3 4 3 2" xfId="11532" xr:uid="{00000000-0005-0000-0000-0000B20C0000}"/>
    <cellStyle name="Normal 37 3 4 4" xfId="8098" xr:uid="{00000000-0005-0000-0000-0000B30C0000}"/>
    <cellStyle name="Normal 37 3 4 5" xfId="3137" xr:uid="{00000000-0005-0000-0000-0000B40C0000}"/>
    <cellStyle name="Normal 37 3 5" xfId="3715" xr:uid="{00000000-0005-0000-0000-0000B50C0000}"/>
    <cellStyle name="Normal 37 3 5 2" xfId="5464" xr:uid="{00000000-0005-0000-0000-0000B60C0000}"/>
    <cellStyle name="Normal 37 3 5 2 2" xfId="10430" xr:uid="{00000000-0005-0000-0000-0000B70C0000}"/>
    <cellStyle name="Normal 37 3 5 3" xfId="8675" xr:uid="{00000000-0005-0000-0000-0000B80C0000}"/>
    <cellStyle name="Normal 37 3 6" xfId="4036" xr:uid="{00000000-0005-0000-0000-0000B90C0000}"/>
    <cellStyle name="Normal 37 3 6 2" xfId="8811" xr:uid="{00000000-0005-0000-0000-0000BA0C0000}"/>
    <cellStyle name="Normal 37 3 7" xfId="5554" xr:uid="{00000000-0005-0000-0000-0000BB0C0000}"/>
    <cellStyle name="Normal 37 3 7 2" xfId="10504" xr:uid="{00000000-0005-0000-0000-0000BC0C0000}"/>
    <cellStyle name="Normal 37 3 8" xfId="5787" xr:uid="{00000000-0005-0000-0000-0000BD0C0000}"/>
    <cellStyle name="Normal 37 3 8 2" xfId="10729" xr:uid="{00000000-0005-0000-0000-0000BE0C0000}"/>
    <cellStyle name="Normal 37 3 9" xfId="7295" xr:uid="{00000000-0005-0000-0000-0000BF0C0000}"/>
    <cellStyle name="Normal 37 4" xfId="633" xr:uid="{00000000-0005-0000-0000-0000C00C0000}"/>
    <cellStyle name="Normal 37 4 10" xfId="2377" xr:uid="{00000000-0005-0000-0000-0000C10C0000}"/>
    <cellStyle name="Normal 37 4 2" xfId="775" xr:uid="{00000000-0005-0000-0000-0000C20C0000}"/>
    <cellStyle name="Normal 37 4 2 2" xfId="1240" xr:uid="{00000000-0005-0000-0000-0000C30C0000}"/>
    <cellStyle name="Normal 37 4 2 2 2" xfId="1516" xr:uid="{00000000-0005-0000-0000-0000C40C0000}"/>
    <cellStyle name="Normal 37 4 2 2 2 2" xfId="4867" xr:uid="{00000000-0005-0000-0000-0000C50C0000}"/>
    <cellStyle name="Normal 37 4 2 2 2 2 2" xfId="9851" xr:uid="{00000000-0005-0000-0000-0000C60C0000}"/>
    <cellStyle name="Normal 37 4 2 2 2 3" xfId="6596" xr:uid="{00000000-0005-0000-0000-0000C70C0000}"/>
    <cellStyle name="Normal 37 4 2 2 2 3 2" xfId="11538" xr:uid="{00000000-0005-0000-0000-0000C80C0000}"/>
    <cellStyle name="Normal 37 4 2 2 2 4" xfId="8104" xr:uid="{00000000-0005-0000-0000-0000C90C0000}"/>
    <cellStyle name="Normal 37 4 2 2 2 5" xfId="3143" xr:uid="{00000000-0005-0000-0000-0000CA0C0000}"/>
    <cellStyle name="Normal 37 4 2 2 3" xfId="4601" xr:uid="{00000000-0005-0000-0000-0000CB0C0000}"/>
    <cellStyle name="Normal 37 4 2 2 3 2" xfId="9585" xr:uid="{00000000-0005-0000-0000-0000CC0C0000}"/>
    <cellStyle name="Normal 37 4 2 2 4" xfId="6332" xr:uid="{00000000-0005-0000-0000-0000CD0C0000}"/>
    <cellStyle name="Normal 37 4 2 2 4 2" xfId="11274" xr:uid="{00000000-0005-0000-0000-0000CE0C0000}"/>
    <cellStyle name="Normal 37 4 2 2 5" xfId="7840" xr:uid="{00000000-0005-0000-0000-0000CF0C0000}"/>
    <cellStyle name="Normal 37 4 2 2 6" xfId="2879" xr:uid="{00000000-0005-0000-0000-0000D00C0000}"/>
    <cellStyle name="Normal 37 4 2 3" xfId="1515" xr:uid="{00000000-0005-0000-0000-0000D10C0000}"/>
    <cellStyle name="Normal 37 4 2 3 2" xfId="4866" xr:uid="{00000000-0005-0000-0000-0000D20C0000}"/>
    <cellStyle name="Normal 37 4 2 3 2 2" xfId="9850" xr:uid="{00000000-0005-0000-0000-0000D30C0000}"/>
    <cellStyle name="Normal 37 4 2 3 3" xfId="6595" xr:uid="{00000000-0005-0000-0000-0000D40C0000}"/>
    <cellStyle name="Normal 37 4 2 3 3 2" xfId="11537" xr:uid="{00000000-0005-0000-0000-0000D50C0000}"/>
    <cellStyle name="Normal 37 4 2 3 4" xfId="8103" xr:uid="{00000000-0005-0000-0000-0000D60C0000}"/>
    <cellStyle name="Normal 37 4 2 3 5" xfId="3142" xr:uid="{00000000-0005-0000-0000-0000D70C0000}"/>
    <cellStyle name="Normal 37 4 2 4" xfId="4218" xr:uid="{00000000-0005-0000-0000-0000D80C0000}"/>
    <cellStyle name="Normal 37 4 2 4 2" xfId="9204" xr:uid="{00000000-0005-0000-0000-0000D90C0000}"/>
    <cellStyle name="Normal 37 4 2 5" xfId="5965" xr:uid="{00000000-0005-0000-0000-0000DA0C0000}"/>
    <cellStyle name="Normal 37 4 2 5 2" xfId="10907" xr:uid="{00000000-0005-0000-0000-0000DB0C0000}"/>
    <cellStyle name="Normal 37 4 2 6" xfId="7473" xr:uid="{00000000-0005-0000-0000-0000DC0C0000}"/>
    <cellStyle name="Normal 37 4 2 7" xfId="2512" xr:uid="{00000000-0005-0000-0000-0000DD0C0000}"/>
    <cellStyle name="Normal 37 4 3" xfId="928" xr:uid="{00000000-0005-0000-0000-0000DE0C0000}"/>
    <cellStyle name="Normal 37 4 3 2" xfId="1517" xr:uid="{00000000-0005-0000-0000-0000DF0C0000}"/>
    <cellStyle name="Normal 37 4 3 2 2" xfId="4868" xr:uid="{00000000-0005-0000-0000-0000E00C0000}"/>
    <cellStyle name="Normal 37 4 3 2 2 2" xfId="9852" xr:uid="{00000000-0005-0000-0000-0000E10C0000}"/>
    <cellStyle name="Normal 37 4 3 2 3" xfId="6597" xr:uid="{00000000-0005-0000-0000-0000E20C0000}"/>
    <cellStyle name="Normal 37 4 3 2 3 2" xfId="11539" xr:uid="{00000000-0005-0000-0000-0000E30C0000}"/>
    <cellStyle name="Normal 37 4 3 2 4" xfId="8105" xr:uid="{00000000-0005-0000-0000-0000E40C0000}"/>
    <cellStyle name="Normal 37 4 3 2 5" xfId="3144" xr:uid="{00000000-0005-0000-0000-0000E50C0000}"/>
    <cellStyle name="Normal 37 4 3 3" xfId="4360" xr:uid="{00000000-0005-0000-0000-0000E60C0000}"/>
    <cellStyle name="Normal 37 4 3 3 2" xfId="9345" xr:uid="{00000000-0005-0000-0000-0000E70C0000}"/>
    <cellStyle name="Normal 37 4 3 4" xfId="6103" xr:uid="{00000000-0005-0000-0000-0000E80C0000}"/>
    <cellStyle name="Normal 37 4 3 4 2" xfId="11045" xr:uid="{00000000-0005-0000-0000-0000E90C0000}"/>
    <cellStyle name="Normal 37 4 3 5" xfId="7611" xr:uid="{00000000-0005-0000-0000-0000EA0C0000}"/>
    <cellStyle name="Normal 37 4 3 6" xfId="2650" xr:uid="{00000000-0005-0000-0000-0000EB0C0000}"/>
    <cellStyle name="Normal 37 4 4" xfId="1514" xr:uid="{00000000-0005-0000-0000-0000EC0C0000}"/>
    <cellStyle name="Normal 37 4 4 2" xfId="4865" xr:uid="{00000000-0005-0000-0000-0000ED0C0000}"/>
    <cellStyle name="Normal 37 4 4 2 2" xfId="9849" xr:uid="{00000000-0005-0000-0000-0000EE0C0000}"/>
    <cellStyle name="Normal 37 4 4 3" xfId="6594" xr:uid="{00000000-0005-0000-0000-0000EF0C0000}"/>
    <cellStyle name="Normal 37 4 4 3 2" xfId="11536" xr:uid="{00000000-0005-0000-0000-0000F00C0000}"/>
    <cellStyle name="Normal 37 4 4 4" xfId="8102" xr:uid="{00000000-0005-0000-0000-0000F10C0000}"/>
    <cellStyle name="Normal 37 4 4 5" xfId="3141" xr:uid="{00000000-0005-0000-0000-0000F20C0000}"/>
    <cellStyle name="Normal 37 4 5" xfId="3758" xr:uid="{00000000-0005-0000-0000-0000F30C0000}"/>
    <cellStyle name="Normal 37 4 5 2" xfId="3801" xr:uid="{00000000-0005-0000-0000-0000F40C0000}"/>
    <cellStyle name="Normal 37 4 5 2 2" xfId="8895" xr:uid="{00000000-0005-0000-0000-0000F50C0000}"/>
    <cellStyle name="Normal 37 4 5 3" xfId="8718" xr:uid="{00000000-0005-0000-0000-0000F60C0000}"/>
    <cellStyle name="Normal 37 4 6" xfId="4082" xr:uid="{00000000-0005-0000-0000-0000F70C0000}"/>
    <cellStyle name="Normal 37 4 6 2" xfId="8854" xr:uid="{00000000-0005-0000-0000-0000F80C0000}"/>
    <cellStyle name="Normal 37 4 7" xfId="3796" xr:uid="{00000000-0005-0000-0000-0000F90C0000}"/>
    <cellStyle name="Normal 37 4 7 2" xfId="8892" xr:uid="{00000000-0005-0000-0000-0000FA0C0000}"/>
    <cellStyle name="Normal 37 4 8" xfId="5830" xr:uid="{00000000-0005-0000-0000-0000FB0C0000}"/>
    <cellStyle name="Normal 37 4 8 2" xfId="10772" xr:uid="{00000000-0005-0000-0000-0000FC0C0000}"/>
    <cellStyle name="Normal 37 4 9" xfId="7338" xr:uid="{00000000-0005-0000-0000-0000FD0C0000}"/>
    <cellStyle name="Normal 37 5" xfId="468" xr:uid="{00000000-0005-0000-0000-0000FE0C0000}"/>
    <cellStyle name="Normal 37 5 2" xfId="1038" xr:uid="{00000000-0005-0000-0000-0000FF0C0000}"/>
    <cellStyle name="Normal 37 5 2 2" xfId="1519" xr:uid="{00000000-0005-0000-0000-0000000D0000}"/>
    <cellStyle name="Normal 37 5 2 2 2" xfId="4870" xr:uid="{00000000-0005-0000-0000-0000010D0000}"/>
    <cellStyle name="Normal 37 5 2 2 2 2" xfId="9854" xr:uid="{00000000-0005-0000-0000-0000020D0000}"/>
    <cellStyle name="Normal 37 5 2 2 3" xfId="6599" xr:uid="{00000000-0005-0000-0000-0000030D0000}"/>
    <cellStyle name="Normal 37 5 2 2 3 2" xfId="11541" xr:uid="{00000000-0005-0000-0000-0000040D0000}"/>
    <cellStyle name="Normal 37 5 2 2 4" xfId="8107" xr:uid="{00000000-0005-0000-0000-0000050D0000}"/>
    <cellStyle name="Normal 37 5 2 2 5" xfId="3146" xr:uid="{00000000-0005-0000-0000-0000060D0000}"/>
    <cellStyle name="Normal 37 5 2 3" xfId="4453" xr:uid="{00000000-0005-0000-0000-0000070D0000}"/>
    <cellStyle name="Normal 37 5 2 3 2" xfId="9438" xr:uid="{00000000-0005-0000-0000-0000080D0000}"/>
    <cellStyle name="Normal 37 5 2 4" xfId="6193" xr:uid="{00000000-0005-0000-0000-0000090D0000}"/>
    <cellStyle name="Normal 37 5 2 4 2" xfId="11135" xr:uid="{00000000-0005-0000-0000-00000A0D0000}"/>
    <cellStyle name="Normal 37 5 2 5" xfId="7701" xr:uid="{00000000-0005-0000-0000-00000B0D0000}"/>
    <cellStyle name="Normal 37 5 2 6" xfId="2740" xr:uid="{00000000-0005-0000-0000-00000C0D0000}"/>
    <cellStyle name="Normal 37 5 3" xfId="1518" xr:uid="{00000000-0005-0000-0000-00000D0D0000}"/>
    <cellStyle name="Normal 37 5 3 2" xfId="4869" xr:uid="{00000000-0005-0000-0000-00000E0D0000}"/>
    <cellStyle name="Normal 37 5 3 2 2" xfId="9853" xr:uid="{00000000-0005-0000-0000-00000F0D0000}"/>
    <cellStyle name="Normal 37 5 3 3" xfId="6598" xr:uid="{00000000-0005-0000-0000-0000100D0000}"/>
    <cellStyle name="Normal 37 5 3 3 2" xfId="11540" xr:uid="{00000000-0005-0000-0000-0000110D0000}"/>
    <cellStyle name="Normal 37 5 3 4" xfId="8106" xr:uid="{00000000-0005-0000-0000-0000120D0000}"/>
    <cellStyle name="Normal 37 5 3 5" xfId="3145" xr:uid="{00000000-0005-0000-0000-0000130D0000}"/>
    <cellStyle name="Normal 37 5 4" xfId="3984" xr:uid="{00000000-0005-0000-0000-0000140D0000}"/>
    <cellStyle name="Normal 37 5 4 2" xfId="9056" xr:uid="{00000000-0005-0000-0000-0000150D0000}"/>
    <cellStyle name="Normal 37 5 5" xfId="5741" xr:uid="{00000000-0005-0000-0000-0000160D0000}"/>
    <cellStyle name="Normal 37 5 5 2" xfId="10683" xr:uid="{00000000-0005-0000-0000-0000170D0000}"/>
    <cellStyle name="Normal 37 5 6" xfId="7249" xr:uid="{00000000-0005-0000-0000-0000180D0000}"/>
    <cellStyle name="Normal 37 5 7" xfId="2288" xr:uid="{00000000-0005-0000-0000-0000190D0000}"/>
    <cellStyle name="Normal 37 6" xfId="685" xr:uid="{00000000-0005-0000-0000-00001A0D0000}"/>
    <cellStyle name="Normal 37 6 2" xfId="1151" xr:uid="{00000000-0005-0000-0000-00001B0D0000}"/>
    <cellStyle name="Normal 37 6 2 2" xfId="1521" xr:uid="{00000000-0005-0000-0000-00001C0D0000}"/>
    <cellStyle name="Normal 37 6 2 2 2" xfId="4872" xr:uid="{00000000-0005-0000-0000-00001D0D0000}"/>
    <cellStyle name="Normal 37 6 2 2 2 2" xfId="9856" xr:uid="{00000000-0005-0000-0000-00001E0D0000}"/>
    <cellStyle name="Normal 37 6 2 2 3" xfId="6601" xr:uid="{00000000-0005-0000-0000-00001F0D0000}"/>
    <cellStyle name="Normal 37 6 2 2 3 2" xfId="11543" xr:uid="{00000000-0005-0000-0000-0000200D0000}"/>
    <cellStyle name="Normal 37 6 2 2 4" xfId="8109" xr:uid="{00000000-0005-0000-0000-0000210D0000}"/>
    <cellStyle name="Normal 37 6 2 2 5" xfId="3148" xr:uid="{00000000-0005-0000-0000-0000220D0000}"/>
    <cellStyle name="Normal 37 6 2 3" xfId="4512" xr:uid="{00000000-0005-0000-0000-0000230D0000}"/>
    <cellStyle name="Normal 37 6 2 3 2" xfId="9496" xr:uid="{00000000-0005-0000-0000-0000240D0000}"/>
    <cellStyle name="Normal 37 6 2 4" xfId="6243" xr:uid="{00000000-0005-0000-0000-0000250D0000}"/>
    <cellStyle name="Normal 37 6 2 4 2" xfId="11185" xr:uid="{00000000-0005-0000-0000-0000260D0000}"/>
    <cellStyle name="Normal 37 6 2 5" xfId="7751" xr:uid="{00000000-0005-0000-0000-0000270D0000}"/>
    <cellStyle name="Normal 37 6 2 6" xfId="2790" xr:uid="{00000000-0005-0000-0000-0000280D0000}"/>
    <cellStyle name="Normal 37 6 3" xfId="1520" xr:uid="{00000000-0005-0000-0000-0000290D0000}"/>
    <cellStyle name="Normal 37 6 3 2" xfId="4871" xr:uid="{00000000-0005-0000-0000-00002A0D0000}"/>
    <cellStyle name="Normal 37 6 3 2 2" xfId="9855" xr:uid="{00000000-0005-0000-0000-00002B0D0000}"/>
    <cellStyle name="Normal 37 6 3 3" xfId="6600" xr:uid="{00000000-0005-0000-0000-00002C0D0000}"/>
    <cellStyle name="Normal 37 6 3 3 2" xfId="11542" xr:uid="{00000000-0005-0000-0000-00002D0D0000}"/>
    <cellStyle name="Normal 37 6 3 4" xfId="8108" xr:uid="{00000000-0005-0000-0000-00002E0D0000}"/>
    <cellStyle name="Normal 37 6 3 5" xfId="3147" xr:uid="{00000000-0005-0000-0000-00002F0D0000}"/>
    <cellStyle name="Normal 37 6 4" xfId="4129" xr:uid="{00000000-0005-0000-0000-0000300D0000}"/>
    <cellStyle name="Normal 37 6 4 2" xfId="9115" xr:uid="{00000000-0005-0000-0000-0000310D0000}"/>
    <cellStyle name="Normal 37 6 5" xfId="5876" xr:uid="{00000000-0005-0000-0000-0000320D0000}"/>
    <cellStyle name="Normal 37 6 5 2" xfId="10818" xr:uid="{00000000-0005-0000-0000-0000330D0000}"/>
    <cellStyle name="Normal 37 6 6" xfId="7384" xr:uid="{00000000-0005-0000-0000-0000340D0000}"/>
    <cellStyle name="Normal 37 6 7" xfId="2423" xr:uid="{00000000-0005-0000-0000-0000350D0000}"/>
    <cellStyle name="Normal 37 7" xfId="352" xr:uid="{00000000-0005-0000-0000-0000360D0000}"/>
    <cellStyle name="Normal 37 7 2" xfId="980" xr:uid="{00000000-0005-0000-0000-0000370D0000}"/>
    <cellStyle name="Normal 37 7 2 2" xfId="1523" xr:uid="{00000000-0005-0000-0000-0000380D0000}"/>
    <cellStyle name="Normal 37 7 2 2 2" xfId="4874" xr:uid="{00000000-0005-0000-0000-0000390D0000}"/>
    <cellStyle name="Normal 37 7 2 2 2 2" xfId="9858" xr:uid="{00000000-0005-0000-0000-00003A0D0000}"/>
    <cellStyle name="Normal 37 7 2 2 3" xfId="6603" xr:uid="{00000000-0005-0000-0000-00003B0D0000}"/>
    <cellStyle name="Normal 37 7 2 2 3 2" xfId="11545" xr:uid="{00000000-0005-0000-0000-00003C0D0000}"/>
    <cellStyle name="Normal 37 7 2 2 4" xfId="8111" xr:uid="{00000000-0005-0000-0000-00003D0D0000}"/>
    <cellStyle name="Normal 37 7 2 2 5" xfId="3150" xr:uid="{00000000-0005-0000-0000-00003E0D0000}"/>
    <cellStyle name="Normal 37 7 2 3" xfId="4407" xr:uid="{00000000-0005-0000-0000-00003F0D0000}"/>
    <cellStyle name="Normal 37 7 2 3 2" xfId="9392" xr:uid="{00000000-0005-0000-0000-0000400D0000}"/>
    <cellStyle name="Normal 37 7 2 4" xfId="6149" xr:uid="{00000000-0005-0000-0000-0000410D0000}"/>
    <cellStyle name="Normal 37 7 2 4 2" xfId="11091" xr:uid="{00000000-0005-0000-0000-0000420D0000}"/>
    <cellStyle name="Normal 37 7 2 5" xfId="7657" xr:uid="{00000000-0005-0000-0000-0000430D0000}"/>
    <cellStyle name="Normal 37 7 2 6" xfId="2696" xr:uid="{00000000-0005-0000-0000-0000440D0000}"/>
    <cellStyle name="Normal 37 7 3" xfId="1522" xr:uid="{00000000-0005-0000-0000-0000450D0000}"/>
    <cellStyle name="Normal 37 7 3 2" xfId="4873" xr:uid="{00000000-0005-0000-0000-0000460D0000}"/>
    <cellStyle name="Normal 37 7 3 2 2" xfId="9857" xr:uid="{00000000-0005-0000-0000-0000470D0000}"/>
    <cellStyle name="Normal 37 7 3 3" xfId="6602" xr:uid="{00000000-0005-0000-0000-0000480D0000}"/>
    <cellStyle name="Normal 37 7 3 3 2" xfId="11544" xr:uid="{00000000-0005-0000-0000-0000490D0000}"/>
    <cellStyle name="Normal 37 7 3 4" xfId="8110" xr:uid="{00000000-0005-0000-0000-00004A0D0000}"/>
    <cellStyle name="Normal 37 7 3 5" xfId="3149" xr:uid="{00000000-0005-0000-0000-00004B0D0000}"/>
    <cellStyle name="Normal 37 7 4" xfId="3924" xr:uid="{00000000-0005-0000-0000-00004C0D0000}"/>
    <cellStyle name="Normal 37 7 4 2" xfId="9004" xr:uid="{00000000-0005-0000-0000-00004D0D0000}"/>
    <cellStyle name="Normal 37 7 5" xfId="5692" xr:uid="{00000000-0005-0000-0000-00004E0D0000}"/>
    <cellStyle name="Normal 37 7 5 2" xfId="10634" xr:uid="{00000000-0005-0000-0000-00004F0D0000}"/>
    <cellStyle name="Normal 37 7 6" xfId="7200" xr:uid="{00000000-0005-0000-0000-0000500D0000}"/>
    <cellStyle name="Normal 37 7 7" xfId="2239" xr:uid="{00000000-0005-0000-0000-0000510D0000}"/>
    <cellStyle name="Normal 37 8" xfId="834" xr:uid="{00000000-0005-0000-0000-0000520D0000}"/>
    <cellStyle name="Normal 37 8 2" xfId="1524" xr:uid="{00000000-0005-0000-0000-0000530D0000}"/>
    <cellStyle name="Normal 37 8 2 2" xfId="4875" xr:uid="{00000000-0005-0000-0000-0000540D0000}"/>
    <cellStyle name="Normal 37 8 2 2 2" xfId="9859" xr:uid="{00000000-0005-0000-0000-0000550D0000}"/>
    <cellStyle name="Normal 37 8 2 3" xfId="6604" xr:uid="{00000000-0005-0000-0000-0000560D0000}"/>
    <cellStyle name="Normal 37 8 2 3 2" xfId="11546" xr:uid="{00000000-0005-0000-0000-0000570D0000}"/>
    <cellStyle name="Normal 37 8 2 4" xfId="8112" xr:uid="{00000000-0005-0000-0000-0000580D0000}"/>
    <cellStyle name="Normal 37 8 2 5" xfId="3151" xr:uid="{00000000-0005-0000-0000-0000590D0000}"/>
    <cellStyle name="Normal 37 8 3" xfId="4269" xr:uid="{00000000-0005-0000-0000-00005A0D0000}"/>
    <cellStyle name="Normal 37 8 3 2" xfId="9255" xr:uid="{00000000-0005-0000-0000-00005B0D0000}"/>
    <cellStyle name="Normal 37 8 4" xfId="6014" xr:uid="{00000000-0005-0000-0000-00005C0D0000}"/>
    <cellStyle name="Normal 37 8 4 2" xfId="10956" xr:uid="{00000000-0005-0000-0000-00005D0D0000}"/>
    <cellStyle name="Normal 37 8 5" xfId="7522" xr:uid="{00000000-0005-0000-0000-00005E0D0000}"/>
    <cellStyle name="Normal 37 8 6" xfId="2561" xr:uid="{00000000-0005-0000-0000-00005F0D0000}"/>
    <cellStyle name="Normal 37 9" xfId="1301" xr:uid="{00000000-0005-0000-0000-0000600D0000}"/>
    <cellStyle name="Normal 37 9 2" xfId="4652" xr:uid="{00000000-0005-0000-0000-0000610D0000}"/>
    <cellStyle name="Normal 37 9 2 2" xfId="9636" xr:uid="{00000000-0005-0000-0000-0000620D0000}"/>
    <cellStyle name="Normal 37 9 3" xfId="6381" xr:uid="{00000000-0005-0000-0000-0000630D0000}"/>
    <cellStyle name="Normal 37 9 3 2" xfId="11323" xr:uid="{00000000-0005-0000-0000-0000640D0000}"/>
    <cellStyle name="Normal 37 9 4" xfId="7889" xr:uid="{00000000-0005-0000-0000-0000650D0000}"/>
    <cellStyle name="Normal 37 9 5" xfId="2928" xr:uid="{00000000-0005-0000-0000-0000660D0000}"/>
    <cellStyle name="Normal 38" xfId="161" xr:uid="{00000000-0005-0000-0000-0000670D0000}"/>
    <cellStyle name="Normal 38 10" xfId="2141" xr:uid="{00000000-0005-0000-0000-0000680D0000}"/>
    <cellStyle name="Normal 38 10 2" xfId="5552" xr:uid="{00000000-0005-0000-0000-0000690D0000}"/>
    <cellStyle name="Normal 38 10 2 2" xfId="10502" xr:uid="{00000000-0005-0000-0000-00006A0D0000}"/>
    <cellStyle name="Normal 38 10 3" xfId="8630" xr:uid="{00000000-0005-0000-0000-00006B0D0000}"/>
    <cellStyle name="Normal 38 11" xfId="3670" xr:uid="{00000000-0005-0000-0000-00006C0D0000}"/>
    <cellStyle name="Normal 38 11 2" xfId="8767" xr:uid="{00000000-0005-0000-0000-00006D0D0000}"/>
    <cellStyle name="Normal 38 12" xfId="3837" xr:uid="{00000000-0005-0000-0000-00006E0D0000}"/>
    <cellStyle name="Normal 38 12 2" xfId="8928" xr:uid="{00000000-0005-0000-0000-00006F0D0000}"/>
    <cellStyle name="Normal 38 13" xfId="5622" xr:uid="{00000000-0005-0000-0000-0000700D0000}"/>
    <cellStyle name="Normal 38 13 2" xfId="10564" xr:uid="{00000000-0005-0000-0000-0000710D0000}"/>
    <cellStyle name="Normal 38 14" xfId="7130" xr:uid="{00000000-0005-0000-0000-0000720D0000}"/>
    <cellStyle name="Normal 38 15" xfId="2095" xr:uid="{00000000-0005-0000-0000-0000730D0000}"/>
    <cellStyle name="Normal 38 2" xfId="550" xr:uid="{00000000-0005-0000-0000-0000740D0000}"/>
    <cellStyle name="Normal 38 2 10" xfId="2336" xr:uid="{00000000-0005-0000-0000-0000750D0000}"/>
    <cellStyle name="Normal 38 2 2" xfId="733" xr:uid="{00000000-0005-0000-0000-0000760D0000}"/>
    <cellStyle name="Normal 38 2 2 2" xfId="1199" xr:uid="{00000000-0005-0000-0000-0000770D0000}"/>
    <cellStyle name="Normal 38 2 2 2 2" xfId="1527" xr:uid="{00000000-0005-0000-0000-0000780D0000}"/>
    <cellStyle name="Normal 38 2 2 2 2 2" xfId="4878" xr:uid="{00000000-0005-0000-0000-0000790D0000}"/>
    <cellStyle name="Normal 38 2 2 2 2 2 2" xfId="9862" xr:uid="{00000000-0005-0000-0000-00007A0D0000}"/>
    <cellStyle name="Normal 38 2 2 2 2 3" xfId="6607" xr:uid="{00000000-0005-0000-0000-00007B0D0000}"/>
    <cellStyle name="Normal 38 2 2 2 2 3 2" xfId="11549" xr:uid="{00000000-0005-0000-0000-00007C0D0000}"/>
    <cellStyle name="Normal 38 2 2 2 2 4" xfId="8115" xr:uid="{00000000-0005-0000-0000-00007D0D0000}"/>
    <cellStyle name="Normal 38 2 2 2 2 5" xfId="3154" xr:uid="{00000000-0005-0000-0000-00007E0D0000}"/>
    <cellStyle name="Normal 38 2 2 2 3" xfId="4560" xr:uid="{00000000-0005-0000-0000-00007F0D0000}"/>
    <cellStyle name="Normal 38 2 2 2 3 2" xfId="9544" xr:uid="{00000000-0005-0000-0000-0000800D0000}"/>
    <cellStyle name="Normal 38 2 2 2 4" xfId="6291" xr:uid="{00000000-0005-0000-0000-0000810D0000}"/>
    <cellStyle name="Normal 38 2 2 2 4 2" xfId="11233" xr:uid="{00000000-0005-0000-0000-0000820D0000}"/>
    <cellStyle name="Normal 38 2 2 2 5" xfId="7799" xr:uid="{00000000-0005-0000-0000-0000830D0000}"/>
    <cellStyle name="Normal 38 2 2 2 6" xfId="2838" xr:uid="{00000000-0005-0000-0000-0000840D0000}"/>
    <cellStyle name="Normal 38 2 2 3" xfId="1526" xr:uid="{00000000-0005-0000-0000-0000850D0000}"/>
    <cellStyle name="Normal 38 2 2 3 2" xfId="4877" xr:uid="{00000000-0005-0000-0000-0000860D0000}"/>
    <cellStyle name="Normal 38 2 2 3 2 2" xfId="9861" xr:uid="{00000000-0005-0000-0000-0000870D0000}"/>
    <cellStyle name="Normal 38 2 2 3 3" xfId="6606" xr:uid="{00000000-0005-0000-0000-0000880D0000}"/>
    <cellStyle name="Normal 38 2 2 3 3 2" xfId="11548" xr:uid="{00000000-0005-0000-0000-0000890D0000}"/>
    <cellStyle name="Normal 38 2 2 3 4" xfId="8114" xr:uid="{00000000-0005-0000-0000-00008A0D0000}"/>
    <cellStyle name="Normal 38 2 2 3 5" xfId="3153" xr:uid="{00000000-0005-0000-0000-00008B0D0000}"/>
    <cellStyle name="Normal 38 2 2 4" xfId="4177" xr:uid="{00000000-0005-0000-0000-00008C0D0000}"/>
    <cellStyle name="Normal 38 2 2 4 2" xfId="9163" xr:uid="{00000000-0005-0000-0000-00008D0D0000}"/>
    <cellStyle name="Normal 38 2 2 5" xfId="5924" xr:uid="{00000000-0005-0000-0000-00008E0D0000}"/>
    <cellStyle name="Normal 38 2 2 5 2" xfId="10866" xr:uid="{00000000-0005-0000-0000-00008F0D0000}"/>
    <cellStyle name="Normal 38 2 2 6" xfId="7432" xr:uid="{00000000-0005-0000-0000-0000900D0000}"/>
    <cellStyle name="Normal 38 2 2 7" xfId="2471" xr:uid="{00000000-0005-0000-0000-0000910D0000}"/>
    <cellStyle name="Normal 38 2 3" xfId="885" xr:uid="{00000000-0005-0000-0000-0000920D0000}"/>
    <cellStyle name="Normal 38 2 3 2" xfId="1528" xr:uid="{00000000-0005-0000-0000-0000930D0000}"/>
    <cellStyle name="Normal 38 2 3 2 2" xfId="4879" xr:uid="{00000000-0005-0000-0000-0000940D0000}"/>
    <cellStyle name="Normal 38 2 3 2 2 2" xfId="9863" xr:uid="{00000000-0005-0000-0000-0000950D0000}"/>
    <cellStyle name="Normal 38 2 3 2 3" xfId="6608" xr:uid="{00000000-0005-0000-0000-0000960D0000}"/>
    <cellStyle name="Normal 38 2 3 2 3 2" xfId="11550" xr:uid="{00000000-0005-0000-0000-0000970D0000}"/>
    <cellStyle name="Normal 38 2 3 2 4" xfId="8116" xr:uid="{00000000-0005-0000-0000-0000980D0000}"/>
    <cellStyle name="Normal 38 2 3 2 5" xfId="3155" xr:uid="{00000000-0005-0000-0000-0000990D0000}"/>
    <cellStyle name="Normal 38 2 3 3" xfId="4318" xr:uid="{00000000-0005-0000-0000-00009A0D0000}"/>
    <cellStyle name="Normal 38 2 3 3 2" xfId="9304" xr:uid="{00000000-0005-0000-0000-00009B0D0000}"/>
    <cellStyle name="Normal 38 2 3 4" xfId="6062" xr:uid="{00000000-0005-0000-0000-00009C0D0000}"/>
    <cellStyle name="Normal 38 2 3 4 2" xfId="11004" xr:uid="{00000000-0005-0000-0000-00009D0D0000}"/>
    <cellStyle name="Normal 38 2 3 5" xfId="7570" xr:uid="{00000000-0005-0000-0000-00009E0D0000}"/>
    <cellStyle name="Normal 38 2 3 6" xfId="2609" xr:uid="{00000000-0005-0000-0000-00009F0D0000}"/>
    <cellStyle name="Normal 38 2 4" xfId="1525" xr:uid="{00000000-0005-0000-0000-0000A00D0000}"/>
    <cellStyle name="Normal 38 2 4 2" xfId="4876" xr:uid="{00000000-0005-0000-0000-0000A10D0000}"/>
    <cellStyle name="Normal 38 2 4 2 2" xfId="9860" xr:uid="{00000000-0005-0000-0000-0000A20D0000}"/>
    <cellStyle name="Normal 38 2 4 3" xfId="6605" xr:uid="{00000000-0005-0000-0000-0000A30D0000}"/>
    <cellStyle name="Normal 38 2 4 3 2" xfId="11547" xr:uid="{00000000-0005-0000-0000-0000A40D0000}"/>
    <cellStyle name="Normal 38 2 4 4" xfId="8113" xr:uid="{00000000-0005-0000-0000-0000A50D0000}"/>
    <cellStyle name="Normal 38 2 4 5" xfId="3152" xr:uid="{00000000-0005-0000-0000-0000A60D0000}"/>
    <cellStyle name="Normal 38 2 5" xfId="3717" xr:uid="{00000000-0005-0000-0000-0000A70D0000}"/>
    <cellStyle name="Normal 38 2 5 2" xfId="5560" xr:uid="{00000000-0005-0000-0000-0000A80D0000}"/>
    <cellStyle name="Normal 38 2 5 2 2" xfId="10509" xr:uid="{00000000-0005-0000-0000-0000A90D0000}"/>
    <cellStyle name="Normal 38 2 5 3" xfId="8677" xr:uid="{00000000-0005-0000-0000-0000AA0D0000}"/>
    <cellStyle name="Normal 38 2 6" xfId="4038" xr:uid="{00000000-0005-0000-0000-0000AB0D0000}"/>
    <cellStyle name="Normal 38 2 6 2" xfId="8813" xr:uid="{00000000-0005-0000-0000-0000AC0D0000}"/>
    <cellStyle name="Normal 38 2 7" xfId="5407" xr:uid="{00000000-0005-0000-0000-0000AD0D0000}"/>
    <cellStyle name="Normal 38 2 7 2" xfId="10384" xr:uid="{00000000-0005-0000-0000-0000AE0D0000}"/>
    <cellStyle name="Normal 38 2 8" xfId="5789" xr:uid="{00000000-0005-0000-0000-0000AF0D0000}"/>
    <cellStyle name="Normal 38 2 8 2" xfId="10731" xr:uid="{00000000-0005-0000-0000-0000B00D0000}"/>
    <cellStyle name="Normal 38 2 9" xfId="7297" xr:uid="{00000000-0005-0000-0000-0000B10D0000}"/>
    <cellStyle name="Normal 38 3" xfId="635" xr:uid="{00000000-0005-0000-0000-0000B20D0000}"/>
    <cellStyle name="Normal 38 3 10" xfId="2379" xr:uid="{00000000-0005-0000-0000-0000B30D0000}"/>
    <cellStyle name="Normal 38 3 2" xfId="777" xr:uid="{00000000-0005-0000-0000-0000B40D0000}"/>
    <cellStyle name="Normal 38 3 2 2" xfId="1242" xr:uid="{00000000-0005-0000-0000-0000B50D0000}"/>
    <cellStyle name="Normal 38 3 2 2 2" xfId="1531" xr:uid="{00000000-0005-0000-0000-0000B60D0000}"/>
    <cellStyle name="Normal 38 3 2 2 2 2" xfId="4882" xr:uid="{00000000-0005-0000-0000-0000B70D0000}"/>
    <cellStyle name="Normal 38 3 2 2 2 2 2" xfId="9866" xr:uid="{00000000-0005-0000-0000-0000B80D0000}"/>
    <cellStyle name="Normal 38 3 2 2 2 3" xfId="6611" xr:uid="{00000000-0005-0000-0000-0000B90D0000}"/>
    <cellStyle name="Normal 38 3 2 2 2 3 2" xfId="11553" xr:uid="{00000000-0005-0000-0000-0000BA0D0000}"/>
    <cellStyle name="Normal 38 3 2 2 2 4" xfId="8119" xr:uid="{00000000-0005-0000-0000-0000BB0D0000}"/>
    <cellStyle name="Normal 38 3 2 2 2 5" xfId="3158" xr:uid="{00000000-0005-0000-0000-0000BC0D0000}"/>
    <cellStyle name="Normal 38 3 2 2 3" xfId="4603" xr:uid="{00000000-0005-0000-0000-0000BD0D0000}"/>
    <cellStyle name="Normal 38 3 2 2 3 2" xfId="9587" xr:uid="{00000000-0005-0000-0000-0000BE0D0000}"/>
    <cellStyle name="Normal 38 3 2 2 4" xfId="6334" xr:uid="{00000000-0005-0000-0000-0000BF0D0000}"/>
    <cellStyle name="Normal 38 3 2 2 4 2" xfId="11276" xr:uid="{00000000-0005-0000-0000-0000C00D0000}"/>
    <cellStyle name="Normal 38 3 2 2 5" xfId="7842" xr:uid="{00000000-0005-0000-0000-0000C10D0000}"/>
    <cellStyle name="Normal 38 3 2 2 6" xfId="2881" xr:uid="{00000000-0005-0000-0000-0000C20D0000}"/>
    <cellStyle name="Normal 38 3 2 3" xfId="1530" xr:uid="{00000000-0005-0000-0000-0000C30D0000}"/>
    <cellStyle name="Normal 38 3 2 3 2" xfId="4881" xr:uid="{00000000-0005-0000-0000-0000C40D0000}"/>
    <cellStyle name="Normal 38 3 2 3 2 2" xfId="9865" xr:uid="{00000000-0005-0000-0000-0000C50D0000}"/>
    <cellStyle name="Normal 38 3 2 3 3" xfId="6610" xr:uid="{00000000-0005-0000-0000-0000C60D0000}"/>
    <cellStyle name="Normal 38 3 2 3 3 2" xfId="11552" xr:uid="{00000000-0005-0000-0000-0000C70D0000}"/>
    <cellStyle name="Normal 38 3 2 3 4" xfId="8118" xr:uid="{00000000-0005-0000-0000-0000C80D0000}"/>
    <cellStyle name="Normal 38 3 2 3 5" xfId="3157" xr:uid="{00000000-0005-0000-0000-0000C90D0000}"/>
    <cellStyle name="Normal 38 3 2 4" xfId="4220" xr:uid="{00000000-0005-0000-0000-0000CA0D0000}"/>
    <cellStyle name="Normal 38 3 2 4 2" xfId="9206" xr:uid="{00000000-0005-0000-0000-0000CB0D0000}"/>
    <cellStyle name="Normal 38 3 2 5" xfId="5967" xr:uid="{00000000-0005-0000-0000-0000CC0D0000}"/>
    <cellStyle name="Normal 38 3 2 5 2" xfId="10909" xr:uid="{00000000-0005-0000-0000-0000CD0D0000}"/>
    <cellStyle name="Normal 38 3 2 6" xfId="7475" xr:uid="{00000000-0005-0000-0000-0000CE0D0000}"/>
    <cellStyle name="Normal 38 3 2 7" xfId="2514" xr:uid="{00000000-0005-0000-0000-0000CF0D0000}"/>
    <cellStyle name="Normal 38 3 3" xfId="930" xr:uid="{00000000-0005-0000-0000-0000D00D0000}"/>
    <cellStyle name="Normal 38 3 3 2" xfId="1532" xr:uid="{00000000-0005-0000-0000-0000D10D0000}"/>
    <cellStyle name="Normal 38 3 3 2 2" xfId="4883" xr:uid="{00000000-0005-0000-0000-0000D20D0000}"/>
    <cellStyle name="Normal 38 3 3 2 2 2" xfId="9867" xr:uid="{00000000-0005-0000-0000-0000D30D0000}"/>
    <cellStyle name="Normal 38 3 3 2 3" xfId="6612" xr:uid="{00000000-0005-0000-0000-0000D40D0000}"/>
    <cellStyle name="Normal 38 3 3 2 3 2" xfId="11554" xr:uid="{00000000-0005-0000-0000-0000D50D0000}"/>
    <cellStyle name="Normal 38 3 3 2 4" xfId="8120" xr:uid="{00000000-0005-0000-0000-0000D60D0000}"/>
    <cellStyle name="Normal 38 3 3 2 5" xfId="3159" xr:uid="{00000000-0005-0000-0000-0000D70D0000}"/>
    <cellStyle name="Normal 38 3 3 3" xfId="4362" xr:uid="{00000000-0005-0000-0000-0000D80D0000}"/>
    <cellStyle name="Normal 38 3 3 3 2" xfId="9347" xr:uid="{00000000-0005-0000-0000-0000D90D0000}"/>
    <cellStyle name="Normal 38 3 3 4" xfId="6105" xr:uid="{00000000-0005-0000-0000-0000DA0D0000}"/>
    <cellStyle name="Normal 38 3 3 4 2" xfId="11047" xr:uid="{00000000-0005-0000-0000-0000DB0D0000}"/>
    <cellStyle name="Normal 38 3 3 5" xfId="7613" xr:uid="{00000000-0005-0000-0000-0000DC0D0000}"/>
    <cellStyle name="Normal 38 3 3 6" xfId="2652" xr:uid="{00000000-0005-0000-0000-0000DD0D0000}"/>
    <cellStyle name="Normal 38 3 4" xfId="1529" xr:uid="{00000000-0005-0000-0000-0000DE0D0000}"/>
    <cellStyle name="Normal 38 3 4 2" xfId="4880" xr:uid="{00000000-0005-0000-0000-0000DF0D0000}"/>
    <cellStyle name="Normal 38 3 4 2 2" xfId="9864" xr:uid="{00000000-0005-0000-0000-0000E00D0000}"/>
    <cellStyle name="Normal 38 3 4 3" xfId="6609" xr:uid="{00000000-0005-0000-0000-0000E10D0000}"/>
    <cellStyle name="Normal 38 3 4 3 2" xfId="11551" xr:uid="{00000000-0005-0000-0000-0000E20D0000}"/>
    <cellStyle name="Normal 38 3 4 4" xfId="8117" xr:uid="{00000000-0005-0000-0000-0000E30D0000}"/>
    <cellStyle name="Normal 38 3 4 5" xfId="3156" xr:uid="{00000000-0005-0000-0000-0000E40D0000}"/>
    <cellStyle name="Normal 38 3 5" xfId="3760" xr:uid="{00000000-0005-0000-0000-0000E50D0000}"/>
    <cellStyle name="Normal 38 3 5 2" xfId="3814" xr:uid="{00000000-0005-0000-0000-0000E60D0000}"/>
    <cellStyle name="Normal 38 3 5 2 2" xfId="8907" xr:uid="{00000000-0005-0000-0000-0000E70D0000}"/>
    <cellStyle name="Normal 38 3 5 3" xfId="8720" xr:uid="{00000000-0005-0000-0000-0000E80D0000}"/>
    <cellStyle name="Normal 38 3 6" xfId="4084" xr:uid="{00000000-0005-0000-0000-0000E90D0000}"/>
    <cellStyle name="Normal 38 3 6 2" xfId="8856" xr:uid="{00000000-0005-0000-0000-0000EA0D0000}"/>
    <cellStyle name="Normal 38 3 7" xfId="5492" xr:uid="{00000000-0005-0000-0000-0000EB0D0000}"/>
    <cellStyle name="Normal 38 3 7 2" xfId="10454" xr:uid="{00000000-0005-0000-0000-0000EC0D0000}"/>
    <cellStyle name="Normal 38 3 8" xfId="5832" xr:uid="{00000000-0005-0000-0000-0000ED0D0000}"/>
    <cellStyle name="Normal 38 3 8 2" xfId="10774" xr:uid="{00000000-0005-0000-0000-0000EE0D0000}"/>
    <cellStyle name="Normal 38 3 9" xfId="7340" xr:uid="{00000000-0005-0000-0000-0000EF0D0000}"/>
    <cellStyle name="Normal 38 4" xfId="470" xr:uid="{00000000-0005-0000-0000-0000F00D0000}"/>
    <cellStyle name="Normal 38 4 2" xfId="1040" xr:uid="{00000000-0005-0000-0000-0000F10D0000}"/>
    <cellStyle name="Normal 38 4 2 2" xfId="1534" xr:uid="{00000000-0005-0000-0000-0000F20D0000}"/>
    <cellStyle name="Normal 38 4 2 2 2" xfId="4885" xr:uid="{00000000-0005-0000-0000-0000F30D0000}"/>
    <cellStyle name="Normal 38 4 2 2 2 2" xfId="9869" xr:uid="{00000000-0005-0000-0000-0000F40D0000}"/>
    <cellStyle name="Normal 38 4 2 2 3" xfId="6614" xr:uid="{00000000-0005-0000-0000-0000F50D0000}"/>
    <cellStyle name="Normal 38 4 2 2 3 2" xfId="11556" xr:uid="{00000000-0005-0000-0000-0000F60D0000}"/>
    <cellStyle name="Normal 38 4 2 2 4" xfId="8122" xr:uid="{00000000-0005-0000-0000-0000F70D0000}"/>
    <cellStyle name="Normal 38 4 2 2 5" xfId="3161" xr:uid="{00000000-0005-0000-0000-0000F80D0000}"/>
    <cellStyle name="Normal 38 4 2 3" xfId="4455" xr:uid="{00000000-0005-0000-0000-0000F90D0000}"/>
    <cellStyle name="Normal 38 4 2 3 2" xfId="9440" xr:uid="{00000000-0005-0000-0000-0000FA0D0000}"/>
    <cellStyle name="Normal 38 4 2 4" xfId="6195" xr:uid="{00000000-0005-0000-0000-0000FB0D0000}"/>
    <cellStyle name="Normal 38 4 2 4 2" xfId="11137" xr:uid="{00000000-0005-0000-0000-0000FC0D0000}"/>
    <cellStyle name="Normal 38 4 2 5" xfId="7703" xr:uid="{00000000-0005-0000-0000-0000FD0D0000}"/>
    <cellStyle name="Normal 38 4 2 6" xfId="2742" xr:uid="{00000000-0005-0000-0000-0000FE0D0000}"/>
    <cellStyle name="Normal 38 4 3" xfId="1533" xr:uid="{00000000-0005-0000-0000-0000FF0D0000}"/>
    <cellStyle name="Normal 38 4 3 2" xfId="4884" xr:uid="{00000000-0005-0000-0000-0000000E0000}"/>
    <cellStyle name="Normal 38 4 3 2 2" xfId="9868" xr:uid="{00000000-0005-0000-0000-0000010E0000}"/>
    <cellStyle name="Normal 38 4 3 3" xfId="6613" xr:uid="{00000000-0005-0000-0000-0000020E0000}"/>
    <cellStyle name="Normal 38 4 3 3 2" xfId="11555" xr:uid="{00000000-0005-0000-0000-0000030E0000}"/>
    <cellStyle name="Normal 38 4 3 4" xfId="8121" xr:uid="{00000000-0005-0000-0000-0000040E0000}"/>
    <cellStyle name="Normal 38 4 3 5" xfId="3160" xr:uid="{00000000-0005-0000-0000-0000050E0000}"/>
    <cellStyle name="Normal 38 4 4" xfId="3986" xr:uid="{00000000-0005-0000-0000-0000060E0000}"/>
    <cellStyle name="Normal 38 4 4 2" xfId="9058" xr:uid="{00000000-0005-0000-0000-0000070E0000}"/>
    <cellStyle name="Normal 38 4 5" xfId="5743" xr:uid="{00000000-0005-0000-0000-0000080E0000}"/>
    <cellStyle name="Normal 38 4 5 2" xfId="10685" xr:uid="{00000000-0005-0000-0000-0000090E0000}"/>
    <cellStyle name="Normal 38 4 6" xfId="7251" xr:uid="{00000000-0005-0000-0000-00000A0E0000}"/>
    <cellStyle name="Normal 38 4 7" xfId="2290" xr:uid="{00000000-0005-0000-0000-00000B0E0000}"/>
    <cellStyle name="Normal 38 5" xfId="687" xr:uid="{00000000-0005-0000-0000-00000C0E0000}"/>
    <cellStyle name="Normal 38 5 2" xfId="1153" xr:uid="{00000000-0005-0000-0000-00000D0E0000}"/>
    <cellStyle name="Normal 38 5 2 2" xfId="1536" xr:uid="{00000000-0005-0000-0000-00000E0E0000}"/>
    <cellStyle name="Normal 38 5 2 2 2" xfId="4887" xr:uid="{00000000-0005-0000-0000-00000F0E0000}"/>
    <cellStyle name="Normal 38 5 2 2 2 2" xfId="9871" xr:uid="{00000000-0005-0000-0000-0000100E0000}"/>
    <cellStyle name="Normal 38 5 2 2 3" xfId="6616" xr:uid="{00000000-0005-0000-0000-0000110E0000}"/>
    <cellStyle name="Normal 38 5 2 2 3 2" xfId="11558" xr:uid="{00000000-0005-0000-0000-0000120E0000}"/>
    <cellStyle name="Normal 38 5 2 2 4" xfId="8124" xr:uid="{00000000-0005-0000-0000-0000130E0000}"/>
    <cellStyle name="Normal 38 5 2 2 5" xfId="3163" xr:uid="{00000000-0005-0000-0000-0000140E0000}"/>
    <cellStyle name="Normal 38 5 2 3" xfId="4514" xr:uid="{00000000-0005-0000-0000-0000150E0000}"/>
    <cellStyle name="Normal 38 5 2 3 2" xfId="9498" xr:uid="{00000000-0005-0000-0000-0000160E0000}"/>
    <cellStyle name="Normal 38 5 2 4" xfId="6245" xr:uid="{00000000-0005-0000-0000-0000170E0000}"/>
    <cellStyle name="Normal 38 5 2 4 2" xfId="11187" xr:uid="{00000000-0005-0000-0000-0000180E0000}"/>
    <cellStyle name="Normal 38 5 2 5" xfId="7753" xr:uid="{00000000-0005-0000-0000-0000190E0000}"/>
    <cellStyle name="Normal 38 5 2 6" xfId="2792" xr:uid="{00000000-0005-0000-0000-00001A0E0000}"/>
    <cellStyle name="Normal 38 5 3" xfId="1535" xr:uid="{00000000-0005-0000-0000-00001B0E0000}"/>
    <cellStyle name="Normal 38 5 3 2" xfId="4886" xr:uid="{00000000-0005-0000-0000-00001C0E0000}"/>
    <cellStyle name="Normal 38 5 3 2 2" xfId="9870" xr:uid="{00000000-0005-0000-0000-00001D0E0000}"/>
    <cellStyle name="Normal 38 5 3 3" xfId="6615" xr:uid="{00000000-0005-0000-0000-00001E0E0000}"/>
    <cellStyle name="Normal 38 5 3 3 2" xfId="11557" xr:uid="{00000000-0005-0000-0000-00001F0E0000}"/>
    <cellStyle name="Normal 38 5 3 4" xfId="8123" xr:uid="{00000000-0005-0000-0000-0000200E0000}"/>
    <cellStyle name="Normal 38 5 3 5" xfId="3162" xr:uid="{00000000-0005-0000-0000-0000210E0000}"/>
    <cellStyle name="Normal 38 5 4" xfId="4131" xr:uid="{00000000-0005-0000-0000-0000220E0000}"/>
    <cellStyle name="Normal 38 5 4 2" xfId="9117" xr:uid="{00000000-0005-0000-0000-0000230E0000}"/>
    <cellStyle name="Normal 38 5 5" xfId="5878" xr:uid="{00000000-0005-0000-0000-0000240E0000}"/>
    <cellStyle name="Normal 38 5 5 2" xfId="10820" xr:uid="{00000000-0005-0000-0000-0000250E0000}"/>
    <cellStyle name="Normal 38 5 6" xfId="7386" xr:uid="{00000000-0005-0000-0000-0000260E0000}"/>
    <cellStyle name="Normal 38 5 7" xfId="2425" xr:uid="{00000000-0005-0000-0000-0000270E0000}"/>
    <cellStyle name="Normal 38 6" xfId="354" xr:uid="{00000000-0005-0000-0000-0000280E0000}"/>
    <cellStyle name="Normal 38 6 2" xfId="982" xr:uid="{00000000-0005-0000-0000-0000290E0000}"/>
    <cellStyle name="Normal 38 6 2 2" xfId="1538" xr:uid="{00000000-0005-0000-0000-00002A0E0000}"/>
    <cellStyle name="Normal 38 6 2 2 2" xfId="4889" xr:uid="{00000000-0005-0000-0000-00002B0E0000}"/>
    <cellStyle name="Normal 38 6 2 2 2 2" xfId="9873" xr:uid="{00000000-0005-0000-0000-00002C0E0000}"/>
    <cellStyle name="Normal 38 6 2 2 3" xfId="6618" xr:uid="{00000000-0005-0000-0000-00002D0E0000}"/>
    <cellStyle name="Normal 38 6 2 2 3 2" xfId="11560" xr:uid="{00000000-0005-0000-0000-00002E0E0000}"/>
    <cellStyle name="Normal 38 6 2 2 4" xfId="8126" xr:uid="{00000000-0005-0000-0000-00002F0E0000}"/>
    <cellStyle name="Normal 38 6 2 2 5" xfId="3165" xr:uid="{00000000-0005-0000-0000-0000300E0000}"/>
    <cellStyle name="Normal 38 6 2 3" xfId="4409" xr:uid="{00000000-0005-0000-0000-0000310E0000}"/>
    <cellStyle name="Normal 38 6 2 3 2" xfId="9394" xr:uid="{00000000-0005-0000-0000-0000320E0000}"/>
    <cellStyle name="Normal 38 6 2 4" xfId="6151" xr:uid="{00000000-0005-0000-0000-0000330E0000}"/>
    <cellStyle name="Normal 38 6 2 4 2" xfId="11093" xr:uid="{00000000-0005-0000-0000-0000340E0000}"/>
    <cellStyle name="Normal 38 6 2 5" xfId="7659" xr:uid="{00000000-0005-0000-0000-0000350E0000}"/>
    <cellStyle name="Normal 38 6 2 6" xfId="2698" xr:uid="{00000000-0005-0000-0000-0000360E0000}"/>
    <cellStyle name="Normal 38 6 3" xfId="1537" xr:uid="{00000000-0005-0000-0000-0000370E0000}"/>
    <cellStyle name="Normal 38 6 3 2" xfId="4888" xr:uid="{00000000-0005-0000-0000-0000380E0000}"/>
    <cellStyle name="Normal 38 6 3 2 2" xfId="9872" xr:uid="{00000000-0005-0000-0000-0000390E0000}"/>
    <cellStyle name="Normal 38 6 3 3" xfId="6617" xr:uid="{00000000-0005-0000-0000-00003A0E0000}"/>
    <cellStyle name="Normal 38 6 3 3 2" xfId="11559" xr:uid="{00000000-0005-0000-0000-00003B0E0000}"/>
    <cellStyle name="Normal 38 6 3 4" xfId="8125" xr:uid="{00000000-0005-0000-0000-00003C0E0000}"/>
    <cellStyle name="Normal 38 6 3 5" xfId="3164" xr:uid="{00000000-0005-0000-0000-00003D0E0000}"/>
    <cellStyle name="Normal 38 6 4" xfId="3926" xr:uid="{00000000-0005-0000-0000-00003E0E0000}"/>
    <cellStyle name="Normal 38 6 4 2" xfId="9006" xr:uid="{00000000-0005-0000-0000-00003F0E0000}"/>
    <cellStyle name="Normal 38 6 5" xfId="5694" xr:uid="{00000000-0005-0000-0000-0000400E0000}"/>
    <cellStyle name="Normal 38 6 5 2" xfId="10636" xr:uid="{00000000-0005-0000-0000-0000410E0000}"/>
    <cellStyle name="Normal 38 6 6" xfId="7202" xr:uid="{00000000-0005-0000-0000-0000420E0000}"/>
    <cellStyle name="Normal 38 6 7" xfId="2241" xr:uid="{00000000-0005-0000-0000-0000430E0000}"/>
    <cellStyle name="Normal 38 7" xfId="836" xr:uid="{00000000-0005-0000-0000-0000440E0000}"/>
    <cellStyle name="Normal 38 7 2" xfId="1539" xr:uid="{00000000-0005-0000-0000-0000450E0000}"/>
    <cellStyle name="Normal 38 7 2 2" xfId="4890" xr:uid="{00000000-0005-0000-0000-0000460E0000}"/>
    <cellStyle name="Normal 38 7 2 2 2" xfId="9874" xr:uid="{00000000-0005-0000-0000-0000470E0000}"/>
    <cellStyle name="Normal 38 7 2 3" xfId="6619" xr:uid="{00000000-0005-0000-0000-0000480E0000}"/>
    <cellStyle name="Normal 38 7 2 3 2" xfId="11561" xr:uid="{00000000-0005-0000-0000-0000490E0000}"/>
    <cellStyle name="Normal 38 7 2 4" xfId="8127" xr:uid="{00000000-0005-0000-0000-00004A0E0000}"/>
    <cellStyle name="Normal 38 7 2 5" xfId="3166" xr:uid="{00000000-0005-0000-0000-00004B0E0000}"/>
    <cellStyle name="Normal 38 7 3" xfId="4271" xr:uid="{00000000-0005-0000-0000-00004C0E0000}"/>
    <cellStyle name="Normal 38 7 3 2" xfId="9257" xr:uid="{00000000-0005-0000-0000-00004D0E0000}"/>
    <cellStyle name="Normal 38 7 4" xfId="6016" xr:uid="{00000000-0005-0000-0000-00004E0E0000}"/>
    <cellStyle name="Normal 38 7 4 2" xfId="10958" xr:uid="{00000000-0005-0000-0000-00004F0E0000}"/>
    <cellStyle name="Normal 38 7 5" xfId="7524" xr:uid="{00000000-0005-0000-0000-0000500E0000}"/>
    <cellStyle name="Normal 38 7 6" xfId="2563" xr:uid="{00000000-0005-0000-0000-0000510E0000}"/>
    <cellStyle name="Normal 38 8" xfId="1303" xr:uid="{00000000-0005-0000-0000-0000520E0000}"/>
    <cellStyle name="Normal 38 8 2" xfId="4654" xr:uid="{00000000-0005-0000-0000-0000530E0000}"/>
    <cellStyle name="Normal 38 8 2 2" xfId="9638" xr:uid="{00000000-0005-0000-0000-0000540E0000}"/>
    <cellStyle name="Normal 38 8 3" xfId="6383" xr:uid="{00000000-0005-0000-0000-0000550E0000}"/>
    <cellStyle name="Normal 38 8 3 2" xfId="11325" xr:uid="{00000000-0005-0000-0000-0000560E0000}"/>
    <cellStyle name="Normal 38 8 4" xfId="7891" xr:uid="{00000000-0005-0000-0000-0000570E0000}"/>
    <cellStyle name="Normal 38 8 5" xfId="2930" xr:uid="{00000000-0005-0000-0000-0000580E0000}"/>
    <cellStyle name="Normal 38 9" xfId="246" xr:uid="{00000000-0005-0000-0000-0000590E0000}"/>
    <cellStyle name="Normal 38 9 2" xfId="3872" xr:uid="{00000000-0005-0000-0000-00005A0E0000}"/>
    <cellStyle name="Normal 38 9 2 2" xfId="8959" xr:uid="{00000000-0005-0000-0000-00005B0E0000}"/>
    <cellStyle name="Normal 38 9 3" xfId="5650" xr:uid="{00000000-0005-0000-0000-00005C0E0000}"/>
    <cellStyle name="Normal 38 9 3 2" xfId="10592" xr:uid="{00000000-0005-0000-0000-00005D0E0000}"/>
    <cellStyle name="Normal 38 9 4" xfId="7158" xr:uid="{00000000-0005-0000-0000-00005E0E0000}"/>
    <cellStyle name="Normal 38 9 5" xfId="2196" xr:uid="{00000000-0005-0000-0000-00005F0E0000}"/>
    <cellStyle name="Normal 39" xfId="177" xr:uid="{00000000-0005-0000-0000-0000600E0000}"/>
    <cellStyle name="Normal 39 2" xfId="551" xr:uid="{00000000-0005-0000-0000-0000610E0000}"/>
    <cellStyle name="Normal 39 2 2" xfId="1099" xr:uid="{00000000-0005-0000-0000-0000620E0000}"/>
    <cellStyle name="Normal 39 3" xfId="412" xr:uid="{00000000-0005-0000-0000-0000630E0000}"/>
    <cellStyle name="Normal 39 4" xfId="296" xr:uid="{00000000-0005-0000-0000-0000640E0000}"/>
    <cellStyle name="Normal 39 5" xfId="210" xr:uid="{00000000-0005-0000-0000-0000650E0000}"/>
    <cellStyle name="Normal 39 6" xfId="2157" xr:uid="{00000000-0005-0000-0000-0000660E0000}"/>
    <cellStyle name="Normal 4" xfId="51" xr:uid="{00000000-0005-0000-0000-0000670E0000}"/>
    <cellStyle name="Normal 4 2" xfId="14" xr:uid="{00000000-0005-0000-0000-0000680E0000}"/>
    <cellStyle name="Normal 4 2 2" xfId="1013" xr:uid="{00000000-0005-0000-0000-0000690E0000}"/>
    <cellStyle name="Normal 4 2 3" xfId="204" xr:uid="{00000000-0005-0000-0000-00006A0E0000}"/>
    <cellStyle name="Normal 4 3" xfId="552" xr:uid="{00000000-0005-0000-0000-00006B0E0000}"/>
    <cellStyle name="Normal 4 4" xfId="866" xr:uid="{00000000-0005-0000-0000-00006C0E0000}"/>
    <cellStyle name="Normal 4 5" xfId="5576" xr:uid="{00000000-0005-0000-0000-00006D0E0000}"/>
    <cellStyle name="Normal 40" xfId="178" xr:uid="{00000000-0005-0000-0000-00006E0E0000}"/>
    <cellStyle name="Normal 40 2" xfId="553" xr:uid="{00000000-0005-0000-0000-00006F0E0000}"/>
    <cellStyle name="Normal 40 2 2" xfId="1100" xr:uid="{00000000-0005-0000-0000-0000700E0000}"/>
    <cellStyle name="Normal 40 3" xfId="414" xr:uid="{00000000-0005-0000-0000-0000710E0000}"/>
    <cellStyle name="Normal 40 4" xfId="298" xr:uid="{00000000-0005-0000-0000-0000720E0000}"/>
    <cellStyle name="Normal 40 5" xfId="211" xr:uid="{00000000-0005-0000-0000-0000730E0000}"/>
    <cellStyle name="Normal 40 6" xfId="2158" xr:uid="{00000000-0005-0000-0000-0000740E0000}"/>
    <cellStyle name="Normal 41" xfId="179" xr:uid="{00000000-0005-0000-0000-0000750E0000}"/>
    <cellStyle name="Normal 41 2" xfId="554" xr:uid="{00000000-0005-0000-0000-0000760E0000}"/>
    <cellStyle name="Normal 41 2 2" xfId="1101" xr:uid="{00000000-0005-0000-0000-0000770E0000}"/>
    <cellStyle name="Normal 41 3" xfId="416" xr:uid="{00000000-0005-0000-0000-0000780E0000}"/>
    <cellStyle name="Normal 41 4" xfId="300" xr:uid="{00000000-0005-0000-0000-0000790E0000}"/>
    <cellStyle name="Normal 41 5" xfId="212" xr:uid="{00000000-0005-0000-0000-00007A0E0000}"/>
    <cellStyle name="Normal 41 6" xfId="2159" xr:uid="{00000000-0005-0000-0000-00007B0E0000}"/>
    <cellStyle name="Normal 42" xfId="180" xr:uid="{00000000-0005-0000-0000-00007C0E0000}"/>
    <cellStyle name="Normal 42 2" xfId="555" xr:uid="{00000000-0005-0000-0000-00007D0E0000}"/>
    <cellStyle name="Normal 42 2 2" xfId="1102" xr:uid="{00000000-0005-0000-0000-00007E0E0000}"/>
    <cellStyle name="Normal 42 3" xfId="418" xr:uid="{00000000-0005-0000-0000-00007F0E0000}"/>
    <cellStyle name="Normal 42 4" xfId="302" xr:uid="{00000000-0005-0000-0000-0000800E0000}"/>
    <cellStyle name="Normal 42 5" xfId="213" xr:uid="{00000000-0005-0000-0000-0000810E0000}"/>
    <cellStyle name="Normal 42 6" xfId="2160" xr:uid="{00000000-0005-0000-0000-0000820E0000}"/>
    <cellStyle name="Normal 43" xfId="181" xr:uid="{00000000-0005-0000-0000-0000830E0000}"/>
    <cellStyle name="Normal 43 2" xfId="556" xr:uid="{00000000-0005-0000-0000-0000840E0000}"/>
    <cellStyle name="Normal 43 2 2" xfId="1103" xr:uid="{00000000-0005-0000-0000-0000850E0000}"/>
    <cellStyle name="Normal 43 3" xfId="420" xr:uid="{00000000-0005-0000-0000-0000860E0000}"/>
    <cellStyle name="Normal 43 4" xfId="304" xr:uid="{00000000-0005-0000-0000-0000870E0000}"/>
    <cellStyle name="Normal 43 5" xfId="214" xr:uid="{00000000-0005-0000-0000-0000880E0000}"/>
    <cellStyle name="Normal 43 6" xfId="2161" xr:uid="{00000000-0005-0000-0000-0000890E0000}"/>
    <cellStyle name="Normal 44" xfId="182" xr:uid="{00000000-0005-0000-0000-00008A0E0000}"/>
    <cellStyle name="Normal 44 2" xfId="557" xr:uid="{00000000-0005-0000-0000-00008B0E0000}"/>
    <cellStyle name="Normal 44 2 2" xfId="1104" xr:uid="{00000000-0005-0000-0000-00008C0E0000}"/>
    <cellStyle name="Normal 44 3" xfId="422" xr:uid="{00000000-0005-0000-0000-00008D0E0000}"/>
    <cellStyle name="Normal 44 4" xfId="306" xr:uid="{00000000-0005-0000-0000-00008E0E0000}"/>
    <cellStyle name="Normal 44 5" xfId="215" xr:uid="{00000000-0005-0000-0000-00008F0E0000}"/>
    <cellStyle name="Normal 44 6" xfId="2162" xr:uid="{00000000-0005-0000-0000-0000900E0000}"/>
    <cellStyle name="Normal 45" xfId="183" xr:uid="{00000000-0005-0000-0000-0000910E0000}"/>
    <cellStyle name="Normal 45 2" xfId="558" xr:uid="{00000000-0005-0000-0000-0000920E0000}"/>
    <cellStyle name="Normal 45 2 2" xfId="1105" xr:uid="{00000000-0005-0000-0000-0000930E0000}"/>
    <cellStyle name="Normal 45 3" xfId="423" xr:uid="{00000000-0005-0000-0000-0000940E0000}"/>
    <cellStyle name="Normal 45 4" xfId="307" xr:uid="{00000000-0005-0000-0000-0000950E0000}"/>
    <cellStyle name="Normal 45 5" xfId="216" xr:uid="{00000000-0005-0000-0000-0000960E0000}"/>
    <cellStyle name="Normal 45 6" xfId="2163" xr:uid="{00000000-0005-0000-0000-0000970E0000}"/>
    <cellStyle name="Normal 46" xfId="184" xr:uid="{00000000-0005-0000-0000-0000980E0000}"/>
    <cellStyle name="Normal 46 2" xfId="559" xr:uid="{00000000-0005-0000-0000-0000990E0000}"/>
    <cellStyle name="Normal 46 2 2" xfId="1106" xr:uid="{00000000-0005-0000-0000-00009A0E0000}"/>
    <cellStyle name="Normal 46 3" xfId="425" xr:uid="{00000000-0005-0000-0000-00009B0E0000}"/>
    <cellStyle name="Normal 46 4" xfId="309" xr:uid="{00000000-0005-0000-0000-00009C0E0000}"/>
    <cellStyle name="Normal 46 5" xfId="217" xr:uid="{00000000-0005-0000-0000-00009D0E0000}"/>
    <cellStyle name="Normal 46 6" xfId="2164" xr:uid="{00000000-0005-0000-0000-00009E0E0000}"/>
    <cellStyle name="Normal 47" xfId="185" xr:uid="{00000000-0005-0000-0000-00009F0E0000}"/>
    <cellStyle name="Normal 47 2" xfId="560" xr:uid="{00000000-0005-0000-0000-0000A00E0000}"/>
    <cellStyle name="Normal 47 2 2" xfId="1107" xr:uid="{00000000-0005-0000-0000-0000A10E0000}"/>
    <cellStyle name="Normal 47 3" xfId="427" xr:uid="{00000000-0005-0000-0000-0000A20E0000}"/>
    <cellStyle name="Normal 47 4" xfId="311" xr:uid="{00000000-0005-0000-0000-0000A30E0000}"/>
    <cellStyle name="Normal 47 5" xfId="218" xr:uid="{00000000-0005-0000-0000-0000A40E0000}"/>
    <cellStyle name="Normal 47 6" xfId="2165" xr:uid="{00000000-0005-0000-0000-0000A50E0000}"/>
    <cellStyle name="Normal 48" xfId="186" xr:uid="{00000000-0005-0000-0000-0000A60E0000}"/>
    <cellStyle name="Normal 48 2" xfId="561" xr:uid="{00000000-0005-0000-0000-0000A70E0000}"/>
    <cellStyle name="Normal 48 2 2" xfId="1108" xr:uid="{00000000-0005-0000-0000-0000A80E0000}"/>
    <cellStyle name="Normal 48 3" xfId="429" xr:uid="{00000000-0005-0000-0000-0000A90E0000}"/>
    <cellStyle name="Normal 48 4" xfId="313" xr:uid="{00000000-0005-0000-0000-0000AA0E0000}"/>
    <cellStyle name="Normal 48 5" xfId="219" xr:uid="{00000000-0005-0000-0000-0000AB0E0000}"/>
    <cellStyle name="Normal 48 6" xfId="2166" xr:uid="{00000000-0005-0000-0000-0000AC0E0000}"/>
    <cellStyle name="Normal 49" xfId="187" xr:uid="{00000000-0005-0000-0000-0000AD0E0000}"/>
    <cellStyle name="Normal 49 2" xfId="562" xr:uid="{00000000-0005-0000-0000-0000AE0E0000}"/>
    <cellStyle name="Normal 49 2 2" xfId="1109" xr:uid="{00000000-0005-0000-0000-0000AF0E0000}"/>
    <cellStyle name="Normal 49 3" xfId="431" xr:uid="{00000000-0005-0000-0000-0000B00E0000}"/>
    <cellStyle name="Normal 49 4" xfId="315" xr:uid="{00000000-0005-0000-0000-0000B10E0000}"/>
    <cellStyle name="Normal 49 5" xfId="220" xr:uid="{00000000-0005-0000-0000-0000B20E0000}"/>
    <cellStyle name="Normal 49 6" xfId="2167" xr:uid="{00000000-0005-0000-0000-0000B30E0000}"/>
    <cellStyle name="Normal 5" xfId="54" xr:uid="{00000000-0005-0000-0000-0000B40E0000}"/>
    <cellStyle name="Normal 5 10" xfId="837" xr:uid="{00000000-0005-0000-0000-0000B50E0000}"/>
    <cellStyle name="Normal 5 10 2" xfId="1540" xr:uid="{00000000-0005-0000-0000-0000B60E0000}"/>
    <cellStyle name="Normal 5 10 2 2" xfId="4891" xr:uid="{00000000-0005-0000-0000-0000B70E0000}"/>
    <cellStyle name="Normal 5 10 2 2 2" xfId="9875" xr:uid="{00000000-0005-0000-0000-0000B80E0000}"/>
    <cellStyle name="Normal 5 10 2 3" xfId="6620" xr:uid="{00000000-0005-0000-0000-0000B90E0000}"/>
    <cellStyle name="Normal 5 10 2 3 2" xfId="11562" xr:uid="{00000000-0005-0000-0000-0000BA0E0000}"/>
    <cellStyle name="Normal 5 10 2 4" xfId="8128" xr:uid="{00000000-0005-0000-0000-0000BB0E0000}"/>
    <cellStyle name="Normal 5 10 2 5" xfId="3167" xr:uid="{00000000-0005-0000-0000-0000BC0E0000}"/>
    <cellStyle name="Normal 5 10 3" xfId="4272" xr:uid="{00000000-0005-0000-0000-0000BD0E0000}"/>
    <cellStyle name="Normal 5 10 3 2" xfId="9258" xr:uid="{00000000-0005-0000-0000-0000BE0E0000}"/>
    <cellStyle name="Normal 5 10 4" xfId="6017" xr:uid="{00000000-0005-0000-0000-0000BF0E0000}"/>
    <cellStyle name="Normal 5 10 4 2" xfId="10959" xr:uid="{00000000-0005-0000-0000-0000C00E0000}"/>
    <cellStyle name="Normal 5 10 5" xfId="7525" xr:uid="{00000000-0005-0000-0000-0000C10E0000}"/>
    <cellStyle name="Normal 5 10 6" xfId="2564" xr:uid="{00000000-0005-0000-0000-0000C20E0000}"/>
    <cellStyle name="Normal 5 11" xfId="1304" xr:uid="{00000000-0005-0000-0000-0000C30E0000}"/>
    <cellStyle name="Normal 5 11 2" xfId="4655" xr:uid="{00000000-0005-0000-0000-0000C40E0000}"/>
    <cellStyle name="Normal 5 11 2 2" xfId="9639" xr:uid="{00000000-0005-0000-0000-0000C50E0000}"/>
    <cellStyle name="Normal 5 11 3" xfId="6384" xr:uid="{00000000-0005-0000-0000-0000C60E0000}"/>
    <cellStyle name="Normal 5 11 3 2" xfId="11326" xr:uid="{00000000-0005-0000-0000-0000C70E0000}"/>
    <cellStyle name="Normal 5 11 4" xfId="7892" xr:uid="{00000000-0005-0000-0000-0000C80E0000}"/>
    <cellStyle name="Normal 5 11 5" xfId="2931" xr:uid="{00000000-0005-0000-0000-0000C90E0000}"/>
    <cellStyle name="Normal 5 12" xfId="247" xr:uid="{00000000-0005-0000-0000-0000CA0E0000}"/>
    <cellStyle name="Normal 5 12 2" xfId="3873" xr:uid="{00000000-0005-0000-0000-0000CB0E0000}"/>
    <cellStyle name="Normal 5 12 2 2" xfId="8960" xr:uid="{00000000-0005-0000-0000-0000CC0E0000}"/>
    <cellStyle name="Normal 5 12 3" xfId="5651" xr:uid="{00000000-0005-0000-0000-0000CD0E0000}"/>
    <cellStyle name="Normal 5 12 3 2" xfId="10593" xr:uid="{00000000-0005-0000-0000-0000CE0E0000}"/>
    <cellStyle name="Normal 5 12 4" xfId="7159" xr:uid="{00000000-0005-0000-0000-0000CF0E0000}"/>
    <cellStyle name="Normal 5 12 5" xfId="2197" xr:uid="{00000000-0005-0000-0000-0000D00E0000}"/>
    <cellStyle name="Normal 5 13" xfId="2116" xr:uid="{00000000-0005-0000-0000-0000D10E0000}"/>
    <cellStyle name="Normal 5 13 2" xfId="8616" xr:uid="{00000000-0005-0000-0000-0000D20E0000}"/>
    <cellStyle name="Normal 5 13 3" xfId="8890" xr:uid="{00000000-0005-0000-0000-0000D30E0000}"/>
    <cellStyle name="Normal 5 14" xfId="3671" xr:uid="{00000000-0005-0000-0000-0000D40E0000}"/>
    <cellStyle name="Normal 5 14 2" xfId="5511" xr:uid="{00000000-0005-0000-0000-0000D50E0000}"/>
    <cellStyle name="Normal 5 14 2 2" xfId="10469" xr:uid="{00000000-0005-0000-0000-0000D60E0000}"/>
    <cellStyle name="Normal 5 14 3" xfId="8631" xr:uid="{00000000-0005-0000-0000-0000D70E0000}"/>
    <cellStyle name="Normal 5 15" xfId="3798" xr:uid="{00000000-0005-0000-0000-0000D80E0000}"/>
    <cellStyle name="Normal 5 15 2" xfId="8768" xr:uid="{00000000-0005-0000-0000-0000D90E0000}"/>
    <cellStyle name="Normal 5 16" xfId="5488" xr:uid="{00000000-0005-0000-0000-0000DA0E0000}"/>
    <cellStyle name="Normal 5 16 2" xfId="10450" xr:uid="{00000000-0005-0000-0000-0000DB0E0000}"/>
    <cellStyle name="Normal 5 17" xfId="5597" xr:uid="{00000000-0005-0000-0000-0000DC0E0000}"/>
    <cellStyle name="Normal 5 17 2" xfId="10539" xr:uid="{00000000-0005-0000-0000-0000DD0E0000}"/>
    <cellStyle name="Normal 5 18" xfId="7105" xr:uid="{00000000-0005-0000-0000-0000DE0E0000}"/>
    <cellStyle name="Normal 5 19" xfId="2075" xr:uid="{00000000-0005-0000-0000-0000DF0E0000}"/>
    <cellStyle name="Normal 5 2" xfId="82" xr:uid="{00000000-0005-0000-0000-0000E00E0000}"/>
    <cellStyle name="Normal 5 2 10" xfId="1305" xr:uid="{00000000-0005-0000-0000-0000E10E0000}"/>
    <cellStyle name="Normal 5 2 10 2" xfId="4656" xr:uid="{00000000-0005-0000-0000-0000E20E0000}"/>
    <cellStyle name="Normal 5 2 10 2 2" xfId="9640" xr:uid="{00000000-0005-0000-0000-0000E30E0000}"/>
    <cellStyle name="Normal 5 2 10 3" xfId="6385" xr:uid="{00000000-0005-0000-0000-0000E40E0000}"/>
    <cellStyle name="Normal 5 2 10 3 2" xfId="11327" xr:uid="{00000000-0005-0000-0000-0000E50E0000}"/>
    <cellStyle name="Normal 5 2 10 4" xfId="7893" xr:uid="{00000000-0005-0000-0000-0000E60E0000}"/>
    <cellStyle name="Normal 5 2 10 5" xfId="2932" xr:uid="{00000000-0005-0000-0000-0000E70E0000}"/>
    <cellStyle name="Normal 5 2 11" xfId="248" xr:uid="{00000000-0005-0000-0000-0000E80E0000}"/>
    <cellStyle name="Normal 5 2 11 2" xfId="3874" xr:uid="{00000000-0005-0000-0000-0000E90E0000}"/>
    <cellStyle name="Normal 5 2 11 2 2" xfId="8961" xr:uid="{00000000-0005-0000-0000-0000EA0E0000}"/>
    <cellStyle name="Normal 5 2 11 3" xfId="5652" xr:uid="{00000000-0005-0000-0000-0000EB0E0000}"/>
    <cellStyle name="Normal 5 2 11 3 2" xfId="10594" xr:uid="{00000000-0005-0000-0000-0000EC0E0000}"/>
    <cellStyle name="Normal 5 2 11 4" xfId="7160" xr:uid="{00000000-0005-0000-0000-0000ED0E0000}"/>
    <cellStyle name="Normal 5 2 11 5" xfId="2198" xr:uid="{00000000-0005-0000-0000-0000EE0E0000}"/>
    <cellStyle name="Normal 5 2 12" xfId="2122" xr:uid="{00000000-0005-0000-0000-0000EF0E0000}"/>
    <cellStyle name="Normal 5 2 12 2" xfId="5524" xr:uid="{00000000-0005-0000-0000-0000F00E0000}"/>
    <cellStyle name="Normal 5 2 12 2 2" xfId="10479" xr:uid="{00000000-0005-0000-0000-0000F10E0000}"/>
    <cellStyle name="Normal 5 2 12 3" xfId="8632" xr:uid="{00000000-0005-0000-0000-0000F20E0000}"/>
    <cellStyle name="Normal 5 2 13" xfId="3672" xr:uid="{00000000-0005-0000-0000-0000F30E0000}"/>
    <cellStyle name="Normal 5 2 13 2" xfId="8769" xr:uid="{00000000-0005-0000-0000-0000F40E0000}"/>
    <cellStyle name="Normal 5 2 14" xfId="3809" xr:uid="{00000000-0005-0000-0000-0000F50E0000}"/>
    <cellStyle name="Normal 5 2 14 2" xfId="8902" xr:uid="{00000000-0005-0000-0000-0000F60E0000}"/>
    <cellStyle name="Normal 5 2 15" xfId="5603" xr:uid="{00000000-0005-0000-0000-0000F70E0000}"/>
    <cellStyle name="Normal 5 2 15 2" xfId="10545" xr:uid="{00000000-0005-0000-0000-0000F80E0000}"/>
    <cellStyle name="Normal 5 2 16" xfId="7111" xr:uid="{00000000-0005-0000-0000-0000F90E0000}"/>
    <cellStyle name="Normal 5 2 17" xfId="2081" xr:uid="{00000000-0005-0000-0000-0000FA0E0000}"/>
    <cellStyle name="Normal 5 2 2" xfId="129" xr:uid="{00000000-0005-0000-0000-0000FB0E0000}"/>
    <cellStyle name="Normal 5 2 2 10" xfId="2131" xr:uid="{00000000-0005-0000-0000-0000FC0E0000}"/>
    <cellStyle name="Normal 5 2 2 10 2" xfId="5419" xr:uid="{00000000-0005-0000-0000-0000FD0E0000}"/>
    <cellStyle name="Normal 5 2 2 10 2 2" xfId="10395" xr:uid="{00000000-0005-0000-0000-0000FE0E0000}"/>
    <cellStyle name="Normal 5 2 2 10 3" xfId="8633" xr:uid="{00000000-0005-0000-0000-0000FF0E0000}"/>
    <cellStyle name="Normal 5 2 2 11" xfId="3673" xr:uid="{00000000-0005-0000-0000-0000000F0000}"/>
    <cellStyle name="Normal 5 2 2 11 2" xfId="8770" xr:uid="{00000000-0005-0000-0000-0000010F0000}"/>
    <cellStyle name="Normal 5 2 2 12" xfId="3823" xr:uid="{00000000-0005-0000-0000-0000020F0000}"/>
    <cellStyle name="Normal 5 2 2 12 2" xfId="8915" xr:uid="{00000000-0005-0000-0000-0000030F0000}"/>
    <cellStyle name="Normal 5 2 2 13" xfId="5612" xr:uid="{00000000-0005-0000-0000-0000040F0000}"/>
    <cellStyle name="Normal 5 2 2 13 2" xfId="10554" xr:uid="{00000000-0005-0000-0000-0000050F0000}"/>
    <cellStyle name="Normal 5 2 2 14" xfId="7120" xr:uid="{00000000-0005-0000-0000-0000060F0000}"/>
    <cellStyle name="Normal 5 2 2 15" xfId="2096" xr:uid="{00000000-0005-0000-0000-0000070F0000}"/>
    <cellStyle name="Normal 5 2 2 2" xfId="565" xr:uid="{00000000-0005-0000-0000-0000080F0000}"/>
    <cellStyle name="Normal 5 2 2 2 10" xfId="2339" xr:uid="{00000000-0005-0000-0000-0000090F0000}"/>
    <cellStyle name="Normal 5 2 2 2 2" xfId="736" xr:uid="{00000000-0005-0000-0000-00000A0F0000}"/>
    <cellStyle name="Normal 5 2 2 2 2 2" xfId="1202" xr:uid="{00000000-0005-0000-0000-00000B0F0000}"/>
    <cellStyle name="Normal 5 2 2 2 2 2 2" xfId="1543" xr:uid="{00000000-0005-0000-0000-00000C0F0000}"/>
    <cellStyle name="Normal 5 2 2 2 2 2 2 2" xfId="4894" xr:uid="{00000000-0005-0000-0000-00000D0F0000}"/>
    <cellStyle name="Normal 5 2 2 2 2 2 2 2 2" xfId="9878" xr:uid="{00000000-0005-0000-0000-00000E0F0000}"/>
    <cellStyle name="Normal 5 2 2 2 2 2 2 3" xfId="6623" xr:uid="{00000000-0005-0000-0000-00000F0F0000}"/>
    <cellStyle name="Normal 5 2 2 2 2 2 2 3 2" xfId="11565" xr:uid="{00000000-0005-0000-0000-0000100F0000}"/>
    <cellStyle name="Normal 5 2 2 2 2 2 2 4" xfId="8131" xr:uid="{00000000-0005-0000-0000-0000110F0000}"/>
    <cellStyle name="Normal 5 2 2 2 2 2 2 5" xfId="3170" xr:uid="{00000000-0005-0000-0000-0000120F0000}"/>
    <cellStyle name="Normal 5 2 2 2 2 2 3" xfId="4563" xr:uid="{00000000-0005-0000-0000-0000130F0000}"/>
    <cellStyle name="Normal 5 2 2 2 2 2 3 2" xfId="9547" xr:uid="{00000000-0005-0000-0000-0000140F0000}"/>
    <cellStyle name="Normal 5 2 2 2 2 2 4" xfId="6294" xr:uid="{00000000-0005-0000-0000-0000150F0000}"/>
    <cellStyle name="Normal 5 2 2 2 2 2 4 2" xfId="11236" xr:uid="{00000000-0005-0000-0000-0000160F0000}"/>
    <cellStyle name="Normal 5 2 2 2 2 2 5" xfId="7802" xr:uid="{00000000-0005-0000-0000-0000170F0000}"/>
    <cellStyle name="Normal 5 2 2 2 2 2 6" xfId="2841" xr:uid="{00000000-0005-0000-0000-0000180F0000}"/>
    <cellStyle name="Normal 5 2 2 2 2 3" xfId="1542" xr:uid="{00000000-0005-0000-0000-0000190F0000}"/>
    <cellStyle name="Normal 5 2 2 2 2 3 2" xfId="4893" xr:uid="{00000000-0005-0000-0000-00001A0F0000}"/>
    <cellStyle name="Normal 5 2 2 2 2 3 2 2" xfId="9877" xr:uid="{00000000-0005-0000-0000-00001B0F0000}"/>
    <cellStyle name="Normal 5 2 2 2 2 3 3" xfId="6622" xr:uid="{00000000-0005-0000-0000-00001C0F0000}"/>
    <cellStyle name="Normal 5 2 2 2 2 3 3 2" xfId="11564" xr:uid="{00000000-0005-0000-0000-00001D0F0000}"/>
    <cellStyle name="Normal 5 2 2 2 2 3 4" xfId="8130" xr:uid="{00000000-0005-0000-0000-00001E0F0000}"/>
    <cellStyle name="Normal 5 2 2 2 2 3 5" xfId="3169" xr:uid="{00000000-0005-0000-0000-00001F0F0000}"/>
    <cellStyle name="Normal 5 2 2 2 2 4" xfId="4180" xr:uid="{00000000-0005-0000-0000-0000200F0000}"/>
    <cellStyle name="Normal 5 2 2 2 2 4 2" xfId="9166" xr:uid="{00000000-0005-0000-0000-0000210F0000}"/>
    <cellStyle name="Normal 5 2 2 2 2 5" xfId="5927" xr:uid="{00000000-0005-0000-0000-0000220F0000}"/>
    <cellStyle name="Normal 5 2 2 2 2 5 2" xfId="10869" xr:uid="{00000000-0005-0000-0000-0000230F0000}"/>
    <cellStyle name="Normal 5 2 2 2 2 6" xfId="7435" xr:uid="{00000000-0005-0000-0000-0000240F0000}"/>
    <cellStyle name="Normal 5 2 2 2 2 7" xfId="2474" xr:uid="{00000000-0005-0000-0000-0000250F0000}"/>
    <cellStyle name="Normal 5 2 2 2 3" xfId="889" xr:uid="{00000000-0005-0000-0000-0000260F0000}"/>
    <cellStyle name="Normal 5 2 2 2 3 2" xfId="1544" xr:uid="{00000000-0005-0000-0000-0000270F0000}"/>
    <cellStyle name="Normal 5 2 2 2 3 2 2" xfId="4895" xr:uid="{00000000-0005-0000-0000-0000280F0000}"/>
    <cellStyle name="Normal 5 2 2 2 3 2 2 2" xfId="9879" xr:uid="{00000000-0005-0000-0000-0000290F0000}"/>
    <cellStyle name="Normal 5 2 2 2 3 2 3" xfId="6624" xr:uid="{00000000-0005-0000-0000-00002A0F0000}"/>
    <cellStyle name="Normal 5 2 2 2 3 2 3 2" xfId="11566" xr:uid="{00000000-0005-0000-0000-00002B0F0000}"/>
    <cellStyle name="Normal 5 2 2 2 3 2 4" xfId="8132" xr:uid="{00000000-0005-0000-0000-00002C0F0000}"/>
    <cellStyle name="Normal 5 2 2 2 3 2 5" xfId="3171" xr:uid="{00000000-0005-0000-0000-00002D0F0000}"/>
    <cellStyle name="Normal 5 2 2 2 3 3" xfId="4322" xr:uid="{00000000-0005-0000-0000-00002E0F0000}"/>
    <cellStyle name="Normal 5 2 2 2 3 3 2" xfId="9307" xr:uid="{00000000-0005-0000-0000-00002F0F0000}"/>
    <cellStyle name="Normal 5 2 2 2 3 4" xfId="6065" xr:uid="{00000000-0005-0000-0000-0000300F0000}"/>
    <cellStyle name="Normal 5 2 2 2 3 4 2" xfId="11007" xr:uid="{00000000-0005-0000-0000-0000310F0000}"/>
    <cellStyle name="Normal 5 2 2 2 3 5" xfId="7573" xr:uid="{00000000-0005-0000-0000-0000320F0000}"/>
    <cellStyle name="Normal 5 2 2 2 3 6" xfId="2612" xr:uid="{00000000-0005-0000-0000-0000330F0000}"/>
    <cellStyle name="Normal 5 2 2 2 4" xfId="1541" xr:uid="{00000000-0005-0000-0000-0000340F0000}"/>
    <cellStyle name="Normal 5 2 2 2 4 2" xfId="4892" xr:uid="{00000000-0005-0000-0000-0000350F0000}"/>
    <cellStyle name="Normal 5 2 2 2 4 2 2" xfId="9876" xr:uid="{00000000-0005-0000-0000-0000360F0000}"/>
    <cellStyle name="Normal 5 2 2 2 4 3" xfId="6621" xr:uid="{00000000-0005-0000-0000-0000370F0000}"/>
    <cellStyle name="Normal 5 2 2 2 4 3 2" xfId="11563" xr:uid="{00000000-0005-0000-0000-0000380F0000}"/>
    <cellStyle name="Normal 5 2 2 2 4 4" xfId="8129" xr:uid="{00000000-0005-0000-0000-0000390F0000}"/>
    <cellStyle name="Normal 5 2 2 2 4 5" xfId="3168" xr:uid="{00000000-0005-0000-0000-00003A0F0000}"/>
    <cellStyle name="Normal 5 2 2 2 5" xfId="3720" xr:uid="{00000000-0005-0000-0000-00003B0F0000}"/>
    <cellStyle name="Normal 5 2 2 2 5 2" xfId="5547" xr:uid="{00000000-0005-0000-0000-00003C0F0000}"/>
    <cellStyle name="Normal 5 2 2 2 5 2 2" xfId="10497" xr:uid="{00000000-0005-0000-0000-00003D0F0000}"/>
    <cellStyle name="Normal 5 2 2 2 5 3" xfId="8680" xr:uid="{00000000-0005-0000-0000-00003E0F0000}"/>
    <cellStyle name="Normal 5 2 2 2 6" xfId="4042" xr:uid="{00000000-0005-0000-0000-00003F0F0000}"/>
    <cellStyle name="Normal 5 2 2 2 6 2" xfId="8816" xr:uid="{00000000-0005-0000-0000-0000400F0000}"/>
    <cellStyle name="Normal 5 2 2 2 7" xfId="5443" xr:uid="{00000000-0005-0000-0000-0000410F0000}"/>
    <cellStyle name="Normal 5 2 2 2 7 2" xfId="10415" xr:uid="{00000000-0005-0000-0000-0000420F0000}"/>
    <cellStyle name="Normal 5 2 2 2 8" xfId="5792" xr:uid="{00000000-0005-0000-0000-0000430F0000}"/>
    <cellStyle name="Normal 5 2 2 2 8 2" xfId="10734" xr:uid="{00000000-0005-0000-0000-0000440F0000}"/>
    <cellStyle name="Normal 5 2 2 2 9" xfId="7300" xr:uid="{00000000-0005-0000-0000-0000450F0000}"/>
    <cellStyle name="Normal 5 2 2 3" xfId="639" xr:uid="{00000000-0005-0000-0000-0000460F0000}"/>
    <cellStyle name="Normal 5 2 2 3 10" xfId="2382" xr:uid="{00000000-0005-0000-0000-0000470F0000}"/>
    <cellStyle name="Normal 5 2 2 3 2" xfId="780" xr:uid="{00000000-0005-0000-0000-0000480F0000}"/>
    <cellStyle name="Normal 5 2 2 3 2 2" xfId="1245" xr:uid="{00000000-0005-0000-0000-0000490F0000}"/>
    <cellStyle name="Normal 5 2 2 3 2 2 2" xfId="1547" xr:uid="{00000000-0005-0000-0000-00004A0F0000}"/>
    <cellStyle name="Normal 5 2 2 3 2 2 2 2" xfId="4898" xr:uid="{00000000-0005-0000-0000-00004B0F0000}"/>
    <cellStyle name="Normal 5 2 2 3 2 2 2 2 2" xfId="9882" xr:uid="{00000000-0005-0000-0000-00004C0F0000}"/>
    <cellStyle name="Normal 5 2 2 3 2 2 2 3" xfId="6627" xr:uid="{00000000-0005-0000-0000-00004D0F0000}"/>
    <cellStyle name="Normal 5 2 2 3 2 2 2 3 2" xfId="11569" xr:uid="{00000000-0005-0000-0000-00004E0F0000}"/>
    <cellStyle name="Normal 5 2 2 3 2 2 2 4" xfId="8135" xr:uid="{00000000-0005-0000-0000-00004F0F0000}"/>
    <cellStyle name="Normal 5 2 2 3 2 2 2 5" xfId="3174" xr:uid="{00000000-0005-0000-0000-0000500F0000}"/>
    <cellStyle name="Normal 5 2 2 3 2 2 3" xfId="4606" xr:uid="{00000000-0005-0000-0000-0000510F0000}"/>
    <cellStyle name="Normal 5 2 2 3 2 2 3 2" xfId="9590" xr:uid="{00000000-0005-0000-0000-0000520F0000}"/>
    <cellStyle name="Normal 5 2 2 3 2 2 4" xfId="6337" xr:uid="{00000000-0005-0000-0000-0000530F0000}"/>
    <cellStyle name="Normal 5 2 2 3 2 2 4 2" xfId="11279" xr:uid="{00000000-0005-0000-0000-0000540F0000}"/>
    <cellStyle name="Normal 5 2 2 3 2 2 5" xfId="7845" xr:uid="{00000000-0005-0000-0000-0000550F0000}"/>
    <cellStyle name="Normal 5 2 2 3 2 2 6" xfId="2884" xr:uid="{00000000-0005-0000-0000-0000560F0000}"/>
    <cellStyle name="Normal 5 2 2 3 2 3" xfId="1546" xr:uid="{00000000-0005-0000-0000-0000570F0000}"/>
    <cellStyle name="Normal 5 2 2 3 2 3 2" xfId="4897" xr:uid="{00000000-0005-0000-0000-0000580F0000}"/>
    <cellStyle name="Normal 5 2 2 3 2 3 2 2" xfId="9881" xr:uid="{00000000-0005-0000-0000-0000590F0000}"/>
    <cellStyle name="Normal 5 2 2 3 2 3 3" xfId="6626" xr:uid="{00000000-0005-0000-0000-00005A0F0000}"/>
    <cellStyle name="Normal 5 2 2 3 2 3 3 2" xfId="11568" xr:uid="{00000000-0005-0000-0000-00005B0F0000}"/>
    <cellStyle name="Normal 5 2 2 3 2 3 4" xfId="8134" xr:uid="{00000000-0005-0000-0000-00005C0F0000}"/>
    <cellStyle name="Normal 5 2 2 3 2 3 5" xfId="3173" xr:uid="{00000000-0005-0000-0000-00005D0F0000}"/>
    <cellStyle name="Normal 5 2 2 3 2 4" xfId="4223" xr:uid="{00000000-0005-0000-0000-00005E0F0000}"/>
    <cellStyle name="Normal 5 2 2 3 2 4 2" xfId="9209" xr:uid="{00000000-0005-0000-0000-00005F0F0000}"/>
    <cellStyle name="Normal 5 2 2 3 2 5" xfId="5970" xr:uid="{00000000-0005-0000-0000-0000600F0000}"/>
    <cellStyle name="Normal 5 2 2 3 2 5 2" xfId="10912" xr:uid="{00000000-0005-0000-0000-0000610F0000}"/>
    <cellStyle name="Normal 5 2 2 3 2 6" xfId="7478" xr:uid="{00000000-0005-0000-0000-0000620F0000}"/>
    <cellStyle name="Normal 5 2 2 3 2 7" xfId="2517" xr:uid="{00000000-0005-0000-0000-0000630F0000}"/>
    <cellStyle name="Normal 5 2 2 3 3" xfId="933" xr:uid="{00000000-0005-0000-0000-0000640F0000}"/>
    <cellStyle name="Normal 5 2 2 3 3 2" xfId="1548" xr:uid="{00000000-0005-0000-0000-0000650F0000}"/>
    <cellStyle name="Normal 5 2 2 3 3 2 2" xfId="4899" xr:uid="{00000000-0005-0000-0000-0000660F0000}"/>
    <cellStyle name="Normal 5 2 2 3 3 2 2 2" xfId="9883" xr:uid="{00000000-0005-0000-0000-0000670F0000}"/>
    <cellStyle name="Normal 5 2 2 3 3 2 3" xfId="6628" xr:uid="{00000000-0005-0000-0000-0000680F0000}"/>
    <cellStyle name="Normal 5 2 2 3 3 2 3 2" xfId="11570" xr:uid="{00000000-0005-0000-0000-0000690F0000}"/>
    <cellStyle name="Normal 5 2 2 3 3 2 4" xfId="8136" xr:uid="{00000000-0005-0000-0000-00006A0F0000}"/>
    <cellStyle name="Normal 5 2 2 3 3 2 5" xfId="3175" xr:uid="{00000000-0005-0000-0000-00006B0F0000}"/>
    <cellStyle name="Normal 5 2 2 3 3 3" xfId="4365" xr:uid="{00000000-0005-0000-0000-00006C0F0000}"/>
    <cellStyle name="Normal 5 2 2 3 3 3 2" xfId="9350" xr:uid="{00000000-0005-0000-0000-00006D0F0000}"/>
    <cellStyle name="Normal 5 2 2 3 3 4" xfId="6108" xr:uid="{00000000-0005-0000-0000-00006E0F0000}"/>
    <cellStyle name="Normal 5 2 2 3 3 4 2" xfId="11050" xr:uid="{00000000-0005-0000-0000-00006F0F0000}"/>
    <cellStyle name="Normal 5 2 2 3 3 5" xfId="7616" xr:uid="{00000000-0005-0000-0000-0000700F0000}"/>
    <cellStyle name="Normal 5 2 2 3 3 6" xfId="2655" xr:uid="{00000000-0005-0000-0000-0000710F0000}"/>
    <cellStyle name="Normal 5 2 2 3 4" xfId="1545" xr:uid="{00000000-0005-0000-0000-0000720F0000}"/>
    <cellStyle name="Normal 5 2 2 3 4 2" xfId="4896" xr:uid="{00000000-0005-0000-0000-0000730F0000}"/>
    <cellStyle name="Normal 5 2 2 3 4 2 2" xfId="9880" xr:uid="{00000000-0005-0000-0000-0000740F0000}"/>
    <cellStyle name="Normal 5 2 2 3 4 3" xfId="6625" xr:uid="{00000000-0005-0000-0000-0000750F0000}"/>
    <cellStyle name="Normal 5 2 2 3 4 3 2" xfId="11567" xr:uid="{00000000-0005-0000-0000-0000760F0000}"/>
    <cellStyle name="Normal 5 2 2 3 4 4" xfId="8133" xr:uid="{00000000-0005-0000-0000-0000770F0000}"/>
    <cellStyle name="Normal 5 2 2 3 4 5" xfId="3172" xr:uid="{00000000-0005-0000-0000-0000780F0000}"/>
    <cellStyle name="Normal 5 2 2 3 5" xfId="3763" xr:uid="{00000000-0005-0000-0000-0000790F0000}"/>
    <cellStyle name="Normal 5 2 2 3 5 2" xfId="5395" xr:uid="{00000000-0005-0000-0000-00007A0F0000}"/>
    <cellStyle name="Normal 5 2 2 3 5 2 2" xfId="10374" xr:uid="{00000000-0005-0000-0000-00007B0F0000}"/>
    <cellStyle name="Normal 5 2 2 3 5 3" xfId="8723" xr:uid="{00000000-0005-0000-0000-00007C0F0000}"/>
    <cellStyle name="Normal 5 2 2 3 6" xfId="4088" xr:uid="{00000000-0005-0000-0000-00007D0F0000}"/>
    <cellStyle name="Normal 5 2 2 3 6 2" xfId="8859" xr:uid="{00000000-0005-0000-0000-00007E0F0000}"/>
    <cellStyle name="Normal 5 2 2 3 7" xfId="5472" xr:uid="{00000000-0005-0000-0000-00007F0F0000}"/>
    <cellStyle name="Normal 5 2 2 3 7 2" xfId="10437" xr:uid="{00000000-0005-0000-0000-0000800F0000}"/>
    <cellStyle name="Normal 5 2 2 3 8" xfId="5835" xr:uid="{00000000-0005-0000-0000-0000810F0000}"/>
    <cellStyle name="Normal 5 2 2 3 8 2" xfId="10777" xr:uid="{00000000-0005-0000-0000-0000820F0000}"/>
    <cellStyle name="Normal 5 2 2 3 9" xfId="7343" xr:uid="{00000000-0005-0000-0000-0000830F0000}"/>
    <cellStyle name="Normal 5 2 2 4" xfId="473" xr:uid="{00000000-0005-0000-0000-0000840F0000}"/>
    <cellStyle name="Normal 5 2 2 4 2" xfId="1043" xr:uid="{00000000-0005-0000-0000-0000850F0000}"/>
    <cellStyle name="Normal 5 2 2 4 2 2" xfId="1550" xr:uid="{00000000-0005-0000-0000-0000860F0000}"/>
    <cellStyle name="Normal 5 2 2 4 2 2 2" xfId="4901" xr:uid="{00000000-0005-0000-0000-0000870F0000}"/>
    <cellStyle name="Normal 5 2 2 4 2 2 2 2" xfId="9885" xr:uid="{00000000-0005-0000-0000-0000880F0000}"/>
    <cellStyle name="Normal 5 2 2 4 2 2 3" xfId="6630" xr:uid="{00000000-0005-0000-0000-0000890F0000}"/>
    <cellStyle name="Normal 5 2 2 4 2 2 3 2" xfId="11572" xr:uid="{00000000-0005-0000-0000-00008A0F0000}"/>
    <cellStyle name="Normal 5 2 2 4 2 2 4" xfId="8138" xr:uid="{00000000-0005-0000-0000-00008B0F0000}"/>
    <cellStyle name="Normal 5 2 2 4 2 2 5" xfId="3177" xr:uid="{00000000-0005-0000-0000-00008C0F0000}"/>
    <cellStyle name="Normal 5 2 2 4 2 3" xfId="4458" xr:uid="{00000000-0005-0000-0000-00008D0F0000}"/>
    <cellStyle name="Normal 5 2 2 4 2 3 2" xfId="9443" xr:uid="{00000000-0005-0000-0000-00008E0F0000}"/>
    <cellStyle name="Normal 5 2 2 4 2 4" xfId="6198" xr:uid="{00000000-0005-0000-0000-00008F0F0000}"/>
    <cellStyle name="Normal 5 2 2 4 2 4 2" xfId="11140" xr:uid="{00000000-0005-0000-0000-0000900F0000}"/>
    <cellStyle name="Normal 5 2 2 4 2 5" xfId="7706" xr:uid="{00000000-0005-0000-0000-0000910F0000}"/>
    <cellStyle name="Normal 5 2 2 4 2 6" xfId="2745" xr:uid="{00000000-0005-0000-0000-0000920F0000}"/>
    <cellStyle name="Normal 5 2 2 4 3" xfId="1549" xr:uid="{00000000-0005-0000-0000-0000930F0000}"/>
    <cellStyle name="Normal 5 2 2 4 3 2" xfId="4900" xr:uid="{00000000-0005-0000-0000-0000940F0000}"/>
    <cellStyle name="Normal 5 2 2 4 3 2 2" xfId="9884" xr:uid="{00000000-0005-0000-0000-0000950F0000}"/>
    <cellStyle name="Normal 5 2 2 4 3 3" xfId="6629" xr:uid="{00000000-0005-0000-0000-0000960F0000}"/>
    <cellStyle name="Normal 5 2 2 4 3 3 2" xfId="11571" xr:uid="{00000000-0005-0000-0000-0000970F0000}"/>
    <cellStyle name="Normal 5 2 2 4 3 4" xfId="8137" xr:uid="{00000000-0005-0000-0000-0000980F0000}"/>
    <cellStyle name="Normal 5 2 2 4 3 5" xfId="3176" xr:uid="{00000000-0005-0000-0000-0000990F0000}"/>
    <cellStyle name="Normal 5 2 2 4 4" xfId="3989" xr:uid="{00000000-0005-0000-0000-00009A0F0000}"/>
    <cellStyle name="Normal 5 2 2 4 4 2" xfId="9061" xr:uid="{00000000-0005-0000-0000-00009B0F0000}"/>
    <cellStyle name="Normal 5 2 2 4 5" xfId="5746" xr:uid="{00000000-0005-0000-0000-00009C0F0000}"/>
    <cellStyle name="Normal 5 2 2 4 5 2" xfId="10688" xr:uid="{00000000-0005-0000-0000-00009D0F0000}"/>
    <cellStyle name="Normal 5 2 2 4 6" xfId="7254" xr:uid="{00000000-0005-0000-0000-00009E0F0000}"/>
    <cellStyle name="Normal 5 2 2 4 7" xfId="2293" xr:uid="{00000000-0005-0000-0000-00009F0F0000}"/>
    <cellStyle name="Normal 5 2 2 5" xfId="690" xr:uid="{00000000-0005-0000-0000-0000A00F0000}"/>
    <cellStyle name="Normal 5 2 2 5 2" xfId="1156" xr:uid="{00000000-0005-0000-0000-0000A10F0000}"/>
    <cellStyle name="Normal 5 2 2 5 2 2" xfId="1552" xr:uid="{00000000-0005-0000-0000-0000A20F0000}"/>
    <cellStyle name="Normal 5 2 2 5 2 2 2" xfId="4903" xr:uid="{00000000-0005-0000-0000-0000A30F0000}"/>
    <cellStyle name="Normal 5 2 2 5 2 2 2 2" xfId="9887" xr:uid="{00000000-0005-0000-0000-0000A40F0000}"/>
    <cellStyle name="Normal 5 2 2 5 2 2 3" xfId="6632" xr:uid="{00000000-0005-0000-0000-0000A50F0000}"/>
    <cellStyle name="Normal 5 2 2 5 2 2 3 2" xfId="11574" xr:uid="{00000000-0005-0000-0000-0000A60F0000}"/>
    <cellStyle name="Normal 5 2 2 5 2 2 4" xfId="8140" xr:uid="{00000000-0005-0000-0000-0000A70F0000}"/>
    <cellStyle name="Normal 5 2 2 5 2 2 5" xfId="3179" xr:uid="{00000000-0005-0000-0000-0000A80F0000}"/>
    <cellStyle name="Normal 5 2 2 5 2 3" xfId="4517" xr:uid="{00000000-0005-0000-0000-0000A90F0000}"/>
    <cellStyle name="Normal 5 2 2 5 2 3 2" xfId="9501" xr:uid="{00000000-0005-0000-0000-0000AA0F0000}"/>
    <cellStyle name="Normal 5 2 2 5 2 4" xfId="6248" xr:uid="{00000000-0005-0000-0000-0000AB0F0000}"/>
    <cellStyle name="Normal 5 2 2 5 2 4 2" xfId="11190" xr:uid="{00000000-0005-0000-0000-0000AC0F0000}"/>
    <cellStyle name="Normal 5 2 2 5 2 5" xfId="7756" xr:uid="{00000000-0005-0000-0000-0000AD0F0000}"/>
    <cellStyle name="Normal 5 2 2 5 2 6" xfId="2795" xr:uid="{00000000-0005-0000-0000-0000AE0F0000}"/>
    <cellStyle name="Normal 5 2 2 5 3" xfId="1551" xr:uid="{00000000-0005-0000-0000-0000AF0F0000}"/>
    <cellStyle name="Normal 5 2 2 5 3 2" xfId="4902" xr:uid="{00000000-0005-0000-0000-0000B00F0000}"/>
    <cellStyle name="Normal 5 2 2 5 3 2 2" xfId="9886" xr:uid="{00000000-0005-0000-0000-0000B10F0000}"/>
    <cellStyle name="Normal 5 2 2 5 3 3" xfId="6631" xr:uid="{00000000-0005-0000-0000-0000B20F0000}"/>
    <cellStyle name="Normal 5 2 2 5 3 3 2" xfId="11573" xr:uid="{00000000-0005-0000-0000-0000B30F0000}"/>
    <cellStyle name="Normal 5 2 2 5 3 4" xfId="8139" xr:uid="{00000000-0005-0000-0000-0000B40F0000}"/>
    <cellStyle name="Normal 5 2 2 5 3 5" xfId="3178" xr:uid="{00000000-0005-0000-0000-0000B50F0000}"/>
    <cellStyle name="Normal 5 2 2 5 4" xfId="4134" xr:uid="{00000000-0005-0000-0000-0000B60F0000}"/>
    <cellStyle name="Normal 5 2 2 5 4 2" xfId="9120" xr:uid="{00000000-0005-0000-0000-0000B70F0000}"/>
    <cellStyle name="Normal 5 2 2 5 5" xfId="5881" xr:uid="{00000000-0005-0000-0000-0000B80F0000}"/>
    <cellStyle name="Normal 5 2 2 5 5 2" xfId="10823" xr:uid="{00000000-0005-0000-0000-0000B90F0000}"/>
    <cellStyle name="Normal 5 2 2 5 6" xfId="7389" xr:uid="{00000000-0005-0000-0000-0000BA0F0000}"/>
    <cellStyle name="Normal 5 2 2 5 7" xfId="2428" xr:uid="{00000000-0005-0000-0000-0000BB0F0000}"/>
    <cellStyle name="Normal 5 2 2 6" xfId="357" xr:uid="{00000000-0005-0000-0000-0000BC0F0000}"/>
    <cellStyle name="Normal 5 2 2 6 2" xfId="985" xr:uid="{00000000-0005-0000-0000-0000BD0F0000}"/>
    <cellStyle name="Normal 5 2 2 6 2 2" xfId="1554" xr:uid="{00000000-0005-0000-0000-0000BE0F0000}"/>
    <cellStyle name="Normal 5 2 2 6 2 2 2" xfId="4905" xr:uid="{00000000-0005-0000-0000-0000BF0F0000}"/>
    <cellStyle name="Normal 5 2 2 6 2 2 2 2" xfId="9889" xr:uid="{00000000-0005-0000-0000-0000C00F0000}"/>
    <cellStyle name="Normal 5 2 2 6 2 2 3" xfId="6634" xr:uid="{00000000-0005-0000-0000-0000C10F0000}"/>
    <cellStyle name="Normal 5 2 2 6 2 2 3 2" xfId="11576" xr:uid="{00000000-0005-0000-0000-0000C20F0000}"/>
    <cellStyle name="Normal 5 2 2 6 2 2 4" xfId="8142" xr:uid="{00000000-0005-0000-0000-0000C30F0000}"/>
    <cellStyle name="Normal 5 2 2 6 2 2 5" xfId="3181" xr:uid="{00000000-0005-0000-0000-0000C40F0000}"/>
    <cellStyle name="Normal 5 2 2 6 2 3" xfId="4412" xr:uid="{00000000-0005-0000-0000-0000C50F0000}"/>
    <cellStyle name="Normal 5 2 2 6 2 3 2" xfId="9397" xr:uid="{00000000-0005-0000-0000-0000C60F0000}"/>
    <cellStyle name="Normal 5 2 2 6 2 4" xfId="6154" xr:uid="{00000000-0005-0000-0000-0000C70F0000}"/>
    <cellStyle name="Normal 5 2 2 6 2 4 2" xfId="11096" xr:uid="{00000000-0005-0000-0000-0000C80F0000}"/>
    <cellStyle name="Normal 5 2 2 6 2 5" xfId="7662" xr:uid="{00000000-0005-0000-0000-0000C90F0000}"/>
    <cellStyle name="Normal 5 2 2 6 2 6" xfId="2701" xr:uid="{00000000-0005-0000-0000-0000CA0F0000}"/>
    <cellStyle name="Normal 5 2 2 6 3" xfId="1553" xr:uid="{00000000-0005-0000-0000-0000CB0F0000}"/>
    <cellStyle name="Normal 5 2 2 6 3 2" xfId="4904" xr:uid="{00000000-0005-0000-0000-0000CC0F0000}"/>
    <cellStyle name="Normal 5 2 2 6 3 2 2" xfId="9888" xr:uid="{00000000-0005-0000-0000-0000CD0F0000}"/>
    <cellStyle name="Normal 5 2 2 6 3 3" xfId="6633" xr:uid="{00000000-0005-0000-0000-0000CE0F0000}"/>
    <cellStyle name="Normal 5 2 2 6 3 3 2" xfId="11575" xr:uid="{00000000-0005-0000-0000-0000CF0F0000}"/>
    <cellStyle name="Normal 5 2 2 6 3 4" xfId="8141" xr:uid="{00000000-0005-0000-0000-0000D00F0000}"/>
    <cellStyle name="Normal 5 2 2 6 3 5" xfId="3180" xr:uid="{00000000-0005-0000-0000-0000D10F0000}"/>
    <cellStyle name="Normal 5 2 2 6 4" xfId="3929" xr:uid="{00000000-0005-0000-0000-0000D20F0000}"/>
    <cellStyle name="Normal 5 2 2 6 4 2" xfId="9009" xr:uid="{00000000-0005-0000-0000-0000D30F0000}"/>
    <cellStyle name="Normal 5 2 2 6 5" xfId="5697" xr:uid="{00000000-0005-0000-0000-0000D40F0000}"/>
    <cellStyle name="Normal 5 2 2 6 5 2" xfId="10639" xr:uid="{00000000-0005-0000-0000-0000D50F0000}"/>
    <cellStyle name="Normal 5 2 2 6 6" xfId="7205" xr:uid="{00000000-0005-0000-0000-0000D60F0000}"/>
    <cellStyle name="Normal 5 2 2 6 7" xfId="2244" xr:uid="{00000000-0005-0000-0000-0000D70F0000}"/>
    <cellStyle name="Normal 5 2 2 7" xfId="839" xr:uid="{00000000-0005-0000-0000-0000D80F0000}"/>
    <cellStyle name="Normal 5 2 2 7 2" xfId="1555" xr:uid="{00000000-0005-0000-0000-0000D90F0000}"/>
    <cellStyle name="Normal 5 2 2 7 2 2" xfId="4906" xr:uid="{00000000-0005-0000-0000-0000DA0F0000}"/>
    <cellStyle name="Normal 5 2 2 7 2 2 2" xfId="9890" xr:uid="{00000000-0005-0000-0000-0000DB0F0000}"/>
    <cellStyle name="Normal 5 2 2 7 2 3" xfId="6635" xr:uid="{00000000-0005-0000-0000-0000DC0F0000}"/>
    <cellStyle name="Normal 5 2 2 7 2 3 2" xfId="11577" xr:uid="{00000000-0005-0000-0000-0000DD0F0000}"/>
    <cellStyle name="Normal 5 2 2 7 2 4" xfId="8143" xr:uid="{00000000-0005-0000-0000-0000DE0F0000}"/>
    <cellStyle name="Normal 5 2 2 7 2 5" xfId="3182" xr:uid="{00000000-0005-0000-0000-0000DF0F0000}"/>
    <cellStyle name="Normal 5 2 2 7 3" xfId="4274" xr:uid="{00000000-0005-0000-0000-0000E00F0000}"/>
    <cellStyle name="Normal 5 2 2 7 3 2" xfId="9260" xr:uid="{00000000-0005-0000-0000-0000E10F0000}"/>
    <cellStyle name="Normal 5 2 2 7 4" xfId="6019" xr:uid="{00000000-0005-0000-0000-0000E20F0000}"/>
    <cellStyle name="Normal 5 2 2 7 4 2" xfId="10961" xr:uid="{00000000-0005-0000-0000-0000E30F0000}"/>
    <cellStyle name="Normal 5 2 2 7 5" xfId="7527" xr:uid="{00000000-0005-0000-0000-0000E40F0000}"/>
    <cellStyle name="Normal 5 2 2 7 6" xfId="2566" xr:uid="{00000000-0005-0000-0000-0000E50F0000}"/>
    <cellStyle name="Normal 5 2 2 8" xfId="1306" xr:uid="{00000000-0005-0000-0000-0000E60F0000}"/>
    <cellStyle name="Normal 5 2 2 8 2" xfId="4657" xr:uid="{00000000-0005-0000-0000-0000E70F0000}"/>
    <cellStyle name="Normal 5 2 2 8 2 2" xfId="9641" xr:uid="{00000000-0005-0000-0000-0000E80F0000}"/>
    <cellStyle name="Normal 5 2 2 8 3" xfId="6386" xr:uid="{00000000-0005-0000-0000-0000E90F0000}"/>
    <cellStyle name="Normal 5 2 2 8 3 2" xfId="11328" xr:uid="{00000000-0005-0000-0000-0000EA0F0000}"/>
    <cellStyle name="Normal 5 2 2 8 4" xfId="7894" xr:uid="{00000000-0005-0000-0000-0000EB0F0000}"/>
    <cellStyle name="Normal 5 2 2 8 5" xfId="2933" xr:uid="{00000000-0005-0000-0000-0000EC0F0000}"/>
    <cellStyle name="Normal 5 2 2 9" xfId="249" xr:uid="{00000000-0005-0000-0000-0000ED0F0000}"/>
    <cellStyle name="Normal 5 2 2 9 2" xfId="3875" xr:uid="{00000000-0005-0000-0000-0000EE0F0000}"/>
    <cellStyle name="Normal 5 2 2 9 2 2" xfId="8962" xr:uid="{00000000-0005-0000-0000-0000EF0F0000}"/>
    <cellStyle name="Normal 5 2 2 9 3" xfId="5653" xr:uid="{00000000-0005-0000-0000-0000F00F0000}"/>
    <cellStyle name="Normal 5 2 2 9 3 2" xfId="10595" xr:uid="{00000000-0005-0000-0000-0000F10F0000}"/>
    <cellStyle name="Normal 5 2 2 9 4" xfId="7161" xr:uid="{00000000-0005-0000-0000-0000F20F0000}"/>
    <cellStyle name="Normal 5 2 2 9 5" xfId="2199" xr:uid="{00000000-0005-0000-0000-0000F30F0000}"/>
    <cellStyle name="Normal 5 2 3" xfId="166" xr:uid="{00000000-0005-0000-0000-0000F40F0000}"/>
    <cellStyle name="Normal 5 2 3 10" xfId="2146" xr:uid="{00000000-0005-0000-0000-0000F50F0000}"/>
    <cellStyle name="Normal 5 2 3 10 2" xfId="5424" xr:uid="{00000000-0005-0000-0000-0000F60F0000}"/>
    <cellStyle name="Normal 5 2 3 10 2 2" xfId="10400" xr:uid="{00000000-0005-0000-0000-0000F70F0000}"/>
    <cellStyle name="Normal 5 2 3 10 3" xfId="8634" xr:uid="{00000000-0005-0000-0000-0000F80F0000}"/>
    <cellStyle name="Normal 5 2 3 11" xfId="3674" xr:uid="{00000000-0005-0000-0000-0000F90F0000}"/>
    <cellStyle name="Normal 5 2 3 11 2" xfId="8771" xr:uid="{00000000-0005-0000-0000-0000FA0F0000}"/>
    <cellStyle name="Normal 5 2 3 12" xfId="3842" xr:uid="{00000000-0005-0000-0000-0000FB0F0000}"/>
    <cellStyle name="Normal 5 2 3 12 2" xfId="8933" xr:uid="{00000000-0005-0000-0000-0000FC0F0000}"/>
    <cellStyle name="Normal 5 2 3 13" xfId="5627" xr:uid="{00000000-0005-0000-0000-0000FD0F0000}"/>
    <cellStyle name="Normal 5 2 3 13 2" xfId="10569" xr:uid="{00000000-0005-0000-0000-0000FE0F0000}"/>
    <cellStyle name="Normal 5 2 3 14" xfId="7135" xr:uid="{00000000-0005-0000-0000-0000FF0F0000}"/>
    <cellStyle name="Normal 5 2 3 15" xfId="2097" xr:uid="{00000000-0005-0000-0000-000000100000}"/>
    <cellStyle name="Normal 5 2 3 2" xfId="566" xr:uid="{00000000-0005-0000-0000-000001100000}"/>
    <cellStyle name="Normal 5 2 3 2 10" xfId="2340" xr:uid="{00000000-0005-0000-0000-000002100000}"/>
    <cellStyle name="Normal 5 2 3 2 2" xfId="737" xr:uid="{00000000-0005-0000-0000-000003100000}"/>
    <cellStyle name="Normal 5 2 3 2 2 2" xfId="1203" xr:uid="{00000000-0005-0000-0000-000004100000}"/>
    <cellStyle name="Normal 5 2 3 2 2 2 2" xfId="1558" xr:uid="{00000000-0005-0000-0000-000005100000}"/>
    <cellStyle name="Normal 5 2 3 2 2 2 2 2" xfId="4909" xr:uid="{00000000-0005-0000-0000-000006100000}"/>
    <cellStyle name="Normal 5 2 3 2 2 2 2 2 2" xfId="9893" xr:uid="{00000000-0005-0000-0000-000007100000}"/>
    <cellStyle name="Normal 5 2 3 2 2 2 2 3" xfId="6638" xr:uid="{00000000-0005-0000-0000-000008100000}"/>
    <cellStyle name="Normal 5 2 3 2 2 2 2 3 2" xfId="11580" xr:uid="{00000000-0005-0000-0000-000009100000}"/>
    <cellStyle name="Normal 5 2 3 2 2 2 2 4" xfId="8146" xr:uid="{00000000-0005-0000-0000-00000A100000}"/>
    <cellStyle name="Normal 5 2 3 2 2 2 2 5" xfId="3185" xr:uid="{00000000-0005-0000-0000-00000B100000}"/>
    <cellStyle name="Normal 5 2 3 2 2 2 3" xfId="4564" xr:uid="{00000000-0005-0000-0000-00000C100000}"/>
    <cellStyle name="Normal 5 2 3 2 2 2 3 2" xfId="9548" xr:uid="{00000000-0005-0000-0000-00000D100000}"/>
    <cellStyle name="Normal 5 2 3 2 2 2 4" xfId="6295" xr:uid="{00000000-0005-0000-0000-00000E100000}"/>
    <cellStyle name="Normal 5 2 3 2 2 2 4 2" xfId="11237" xr:uid="{00000000-0005-0000-0000-00000F100000}"/>
    <cellStyle name="Normal 5 2 3 2 2 2 5" xfId="7803" xr:uid="{00000000-0005-0000-0000-000010100000}"/>
    <cellStyle name="Normal 5 2 3 2 2 2 6" xfId="2842" xr:uid="{00000000-0005-0000-0000-000011100000}"/>
    <cellStyle name="Normal 5 2 3 2 2 3" xfId="1557" xr:uid="{00000000-0005-0000-0000-000012100000}"/>
    <cellStyle name="Normal 5 2 3 2 2 3 2" xfId="4908" xr:uid="{00000000-0005-0000-0000-000013100000}"/>
    <cellStyle name="Normal 5 2 3 2 2 3 2 2" xfId="9892" xr:uid="{00000000-0005-0000-0000-000014100000}"/>
    <cellStyle name="Normal 5 2 3 2 2 3 3" xfId="6637" xr:uid="{00000000-0005-0000-0000-000015100000}"/>
    <cellStyle name="Normal 5 2 3 2 2 3 3 2" xfId="11579" xr:uid="{00000000-0005-0000-0000-000016100000}"/>
    <cellStyle name="Normal 5 2 3 2 2 3 4" xfId="8145" xr:uid="{00000000-0005-0000-0000-000017100000}"/>
    <cellStyle name="Normal 5 2 3 2 2 3 5" xfId="3184" xr:uid="{00000000-0005-0000-0000-000018100000}"/>
    <cellStyle name="Normal 5 2 3 2 2 4" xfId="4181" xr:uid="{00000000-0005-0000-0000-000019100000}"/>
    <cellStyle name="Normal 5 2 3 2 2 4 2" xfId="9167" xr:uid="{00000000-0005-0000-0000-00001A100000}"/>
    <cellStyle name="Normal 5 2 3 2 2 5" xfId="5928" xr:uid="{00000000-0005-0000-0000-00001B100000}"/>
    <cellStyle name="Normal 5 2 3 2 2 5 2" xfId="10870" xr:uid="{00000000-0005-0000-0000-00001C100000}"/>
    <cellStyle name="Normal 5 2 3 2 2 6" xfId="7436" xr:uid="{00000000-0005-0000-0000-00001D100000}"/>
    <cellStyle name="Normal 5 2 3 2 2 7" xfId="2475" xr:uid="{00000000-0005-0000-0000-00001E100000}"/>
    <cellStyle name="Normal 5 2 3 2 3" xfId="890" xr:uid="{00000000-0005-0000-0000-00001F100000}"/>
    <cellStyle name="Normal 5 2 3 2 3 2" xfId="1559" xr:uid="{00000000-0005-0000-0000-000020100000}"/>
    <cellStyle name="Normal 5 2 3 2 3 2 2" xfId="4910" xr:uid="{00000000-0005-0000-0000-000021100000}"/>
    <cellStyle name="Normal 5 2 3 2 3 2 2 2" xfId="9894" xr:uid="{00000000-0005-0000-0000-000022100000}"/>
    <cellStyle name="Normal 5 2 3 2 3 2 3" xfId="6639" xr:uid="{00000000-0005-0000-0000-000023100000}"/>
    <cellStyle name="Normal 5 2 3 2 3 2 3 2" xfId="11581" xr:uid="{00000000-0005-0000-0000-000024100000}"/>
    <cellStyle name="Normal 5 2 3 2 3 2 4" xfId="8147" xr:uid="{00000000-0005-0000-0000-000025100000}"/>
    <cellStyle name="Normal 5 2 3 2 3 2 5" xfId="3186" xr:uid="{00000000-0005-0000-0000-000026100000}"/>
    <cellStyle name="Normal 5 2 3 2 3 3" xfId="4323" xr:uid="{00000000-0005-0000-0000-000027100000}"/>
    <cellStyle name="Normal 5 2 3 2 3 3 2" xfId="9308" xr:uid="{00000000-0005-0000-0000-000028100000}"/>
    <cellStyle name="Normal 5 2 3 2 3 4" xfId="6066" xr:uid="{00000000-0005-0000-0000-000029100000}"/>
    <cellStyle name="Normal 5 2 3 2 3 4 2" xfId="11008" xr:uid="{00000000-0005-0000-0000-00002A100000}"/>
    <cellStyle name="Normal 5 2 3 2 3 5" xfId="7574" xr:uid="{00000000-0005-0000-0000-00002B100000}"/>
    <cellStyle name="Normal 5 2 3 2 3 6" xfId="2613" xr:uid="{00000000-0005-0000-0000-00002C100000}"/>
    <cellStyle name="Normal 5 2 3 2 4" xfId="1556" xr:uid="{00000000-0005-0000-0000-00002D100000}"/>
    <cellStyle name="Normal 5 2 3 2 4 2" xfId="4907" xr:uid="{00000000-0005-0000-0000-00002E100000}"/>
    <cellStyle name="Normal 5 2 3 2 4 2 2" xfId="9891" xr:uid="{00000000-0005-0000-0000-00002F100000}"/>
    <cellStyle name="Normal 5 2 3 2 4 3" xfId="6636" xr:uid="{00000000-0005-0000-0000-000030100000}"/>
    <cellStyle name="Normal 5 2 3 2 4 3 2" xfId="11578" xr:uid="{00000000-0005-0000-0000-000031100000}"/>
    <cellStyle name="Normal 5 2 3 2 4 4" xfId="8144" xr:uid="{00000000-0005-0000-0000-000032100000}"/>
    <cellStyle name="Normal 5 2 3 2 4 5" xfId="3183" xr:uid="{00000000-0005-0000-0000-000033100000}"/>
    <cellStyle name="Normal 5 2 3 2 5" xfId="3721" xr:uid="{00000000-0005-0000-0000-000034100000}"/>
    <cellStyle name="Normal 5 2 3 2 5 2" xfId="5490" xr:uid="{00000000-0005-0000-0000-000035100000}"/>
    <cellStyle name="Normal 5 2 3 2 5 2 2" xfId="10452" xr:uid="{00000000-0005-0000-0000-000036100000}"/>
    <cellStyle name="Normal 5 2 3 2 5 3" xfId="8681" xr:uid="{00000000-0005-0000-0000-000037100000}"/>
    <cellStyle name="Normal 5 2 3 2 6" xfId="4043" xr:uid="{00000000-0005-0000-0000-000038100000}"/>
    <cellStyle name="Normal 5 2 3 2 6 2" xfId="8817" xr:uid="{00000000-0005-0000-0000-000039100000}"/>
    <cellStyle name="Normal 5 2 3 2 7" xfId="5491" xr:uid="{00000000-0005-0000-0000-00003A100000}"/>
    <cellStyle name="Normal 5 2 3 2 7 2" xfId="10453" xr:uid="{00000000-0005-0000-0000-00003B100000}"/>
    <cellStyle name="Normal 5 2 3 2 8" xfId="5793" xr:uid="{00000000-0005-0000-0000-00003C100000}"/>
    <cellStyle name="Normal 5 2 3 2 8 2" xfId="10735" xr:uid="{00000000-0005-0000-0000-00003D100000}"/>
    <cellStyle name="Normal 5 2 3 2 9" xfId="7301" xr:uid="{00000000-0005-0000-0000-00003E100000}"/>
    <cellStyle name="Normal 5 2 3 3" xfId="640" xr:uid="{00000000-0005-0000-0000-00003F100000}"/>
    <cellStyle name="Normal 5 2 3 3 10" xfId="2383" xr:uid="{00000000-0005-0000-0000-000040100000}"/>
    <cellStyle name="Normal 5 2 3 3 2" xfId="781" xr:uid="{00000000-0005-0000-0000-000041100000}"/>
    <cellStyle name="Normal 5 2 3 3 2 2" xfId="1246" xr:uid="{00000000-0005-0000-0000-000042100000}"/>
    <cellStyle name="Normal 5 2 3 3 2 2 2" xfId="1562" xr:uid="{00000000-0005-0000-0000-000043100000}"/>
    <cellStyle name="Normal 5 2 3 3 2 2 2 2" xfId="4913" xr:uid="{00000000-0005-0000-0000-000044100000}"/>
    <cellStyle name="Normal 5 2 3 3 2 2 2 2 2" xfId="9897" xr:uid="{00000000-0005-0000-0000-000045100000}"/>
    <cellStyle name="Normal 5 2 3 3 2 2 2 3" xfId="6642" xr:uid="{00000000-0005-0000-0000-000046100000}"/>
    <cellStyle name="Normal 5 2 3 3 2 2 2 3 2" xfId="11584" xr:uid="{00000000-0005-0000-0000-000047100000}"/>
    <cellStyle name="Normal 5 2 3 3 2 2 2 4" xfId="8150" xr:uid="{00000000-0005-0000-0000-000048100000}"/>
    <cellStyle name="Normal 5 2 3 3 2 2 2 5" xfId="3189" xr:uid="{00000000-0005-0000-0000-000049100000}"/>
    <cellStyle name="Normal 5 2 3 3 2 2 3" xfId="4607" xr:uid="{00000000-0005-0000-0000-00004A100000}"/>
    <cellStyle name="Normal 5 2 3 3 2 2 3 2" xfId="9591" xr:uid="{00000000-0005-0000-0000-00004B100000}"/>
    <cellStyle name="Normal 5 2 3 3 2 2 4" xfId="6338" xr:uid="{00000000-0005-0000-0000-00004C100000}"/>
    <cellStyle name="Normal 5 2 3 3 2 2 4 2" xfId="11280" xr:uid="{00000000-0005-0000-0000-00004D100000}"/>
    <cellStyle name="Normal 5 2 3 3 2 2 5" xfId="7846" xr:uid="{00000000-0005-0000-0000-00004E100000}"/>
    <cellStyle name="Normal 5 2 3 3 2 2 6" xfId="2885" xr:uid="{00000000-0005-0000-0000-00004F100000}"/>
    <cellStyle name="Normal 5 2 3 3 2 3" xfId="1561" xr:uid="{00000000-0005-0000-0000-000050100000}"/>
    <cellStyle name="Normal 5 2 3 3 2 3 2" xfId="4912" xr:uid="{00000000-0005-0000-0000-000051100000}"/>
    <cellStyle name="Normal 5 2 3 3 2 3 2 2" xfId="9896" xr:uid="{00000000-0005-0000-0000-000052100000}"/>
    <cellStyle name="Normal 5 2 3 3 2 3 3" xfId="6641" xr:uid="{00000000-0005-0000-0000-000053100000}"/>
    <cellStyle name="Normal 5 2 3 3 2 3 3 2" xfId="11583" xr:uid="{00000000-0005-0000-0000-000054100000}"/>
    <cellStyle name="Normal 5 2 3 3 2 3 4" xfId="8149" xr:uid="{00000000-0005-0000-0000-000055100000}"/>
    <cellStyle name="Normal 5 2 3 3 2 3 5" xfId="3188" xr:uid="{00000000-0005-0000-0000-000056100000}"/>
    <cellStyle name="Normal 5 2 3 3 2 4" xfId="4224" xr:uid="{00000000-0005-0000-0000-000057100000}"/>
    <cellStyle name="Normal 5 2 3 3 2 4 2" xfId="9210" xr:uid="{00000000-0005-0000-0000-000058100000}"/>
    <cellStyle name="Normal 5 2 3 3 2 5" xfId="5971" xr:uid="{00000000-0005-0000-0000-000059100000}"/>
    <cellStyle name="Normal 5 2 3 3 2 5 2" xfId="10913" xr:uid="{00000000-0005-0000-0000-00005A100000}"/>
    <cellStyle name="Normal 5 2 3 3 2 6" xfId="7479" xr:uid="{00000000-0005-0000-0000-00005B100000}"/>
    <cellStyle name="Normal 5 2 3 3 2 7" xfId="2518" xr:uid="{00000000-0005-0000-0000-00005C100000}"/>
    <cellStyle name="Normal 5 2 3 3 3" xfId="934" xr:uid="{00000000-0005-0000-0000-00005D100000}"/>
    <cellStyle name="Normal 5 2 3 3 3 2" xfId="1563" xr:uid="{00000000-0005-0000-0000-00005E100000}"/>
    <cellStyle name="Normal 5 2 3 3 3 2 2" xfId="4914" xr:uid="{00000000-0005-0000-0000-00005F100000}"/>
    <cellStyle name="Normal 5 2 3 3 3 2 2 2" xfId="9898" xr:uid="{00000000-0005-0000-0000-000060100000}"/>
    <cellStyle name="Normal 5 2 3 3 3 2 3" xfId="6643" xr:uid="{00000000-0005-0000-0000-000061100000}"/>
    <cellStyle name="Normal 5 2 3 3 3 2 3 2" xfId="11585" xr:uid="{00000000-0005-0000-0000-000062100000}"/>
    <cellStyle name="Normal 5 2 3 3 3 2 4" xfId="8151" xr:uid="{00000000-0005-0000-0000-000063100000}"/>
    <cellStyle name="Normal 5 2 3 3 3 2 5" xfId="3190" xr:uid="{00000000-0005-0000-0000-000064100000}"/>
    <cellStyle name="Normal 5 2 3 3 3 3" xfId="4366" xr:uid="{00000000-0005-0000-0000-000065100000}"/>
    <cellStyle name="Normal 5 2 3 3 3 3 2" xfId="9351" xr:uid="{00000000-0005-0000-0000-000066100000}"/>
    <cellStyle name="Normal 5 2 3 3 3 4" xfId="6109" xr:uid="{00000000-0005-0000-0000-000067100000}"/>
    <cellStyle name="Normal 5 2 3 3 3 4 2" xfId="11051" xr:uid="{00000000-0005-0000-0000-000068100000}"/>
    <cellStyle name="Normal 5 2 3 3 3 5" xfId="7617" xr:uid="{00000000-0005-0000-0000-000069100000}"/>
    <cellStyle name="Normal 5 2 3 3 3 6" xfId="2656" xr:uid="{00000000-0005-0000-0000-00006A100000}"/>
    <cellStyle name="Normal 5 2 3 3 4" xfId="1560" xr:uid="{00000000-0005-0000-0000-00006B100000}"/>
    <cellStyle name="Normal 5 2 3 3 4 2" xfId="4911" xr:uid="{00000000-0005-0000-0000-00006C100000}"/>
    <cellStyle name="Normal 5 2 3 3 4 2 2" xfId="9895" xr:uid="{00000000-0005-0000-0000-00006D100000}"/>
    <cellStyle name="Normal 5 2 3 3 4 3" xfId="6640" xr:uid="{00000000-0005-0000-0000-00006E100000}"/>
    <cellStyle name="Normal 5 2 3 3 4 3 2" xfId="11582" xr:uid="{00000000-0005-0000-0000-00006F100000}"/>
    <cellStyle name="Normal 5 2 3 3 4 4" xfId="8148" xr:uid="{00000000-0005-0000-0000-000070100000}"/>
    <cellStyle name="Normal 5 2 3 3 4 5" xfId="3187" xr:uid="{00000000-0005-0000-0000-000071100000}"/>
    <cellStyle name="Normal 5 2 3 3 5" xfId="3764" xr:uid="{00000000-0005-0000-0000-000072100000}"/>
    <cellStyle name="Normal 5 2 3 3 5 2" xfId="5411" xr:uid="{00000000-0005-0000-0000-000073100000}"/>
    <cellStyle name="Normal 5 2 3 3 5 2 2" xfId="10388" xr:uid="{00000000-0005-0000-0000-000074100000}"/>
    <cellStyle name="Normal 5 2 3 3 5 3" xfId="8724" xr:uid="{00000000-0005-0000-0000-000075100000}"/>
    <cellStyle name="Normal 5 2 3 3 6" xfId="4089" xr:uid="{00000000-0005-0000-0000-000076100000}"/>
    <cellStyle name="Normal 5 2 3 3 6 2" xfId="8860" xr:uid="{00000000-0005-0000-0000-000077100000}"/>
    <cellStyle name="Normal 5 2 3 3 7" xfId="5537" xr:uid="{00000000-0005-0000-0000-000078100000}"/>
    <cellStyle name="Normal 5 2 3 3 7 2" xfId="10491" xr:uid="{00000000-0005-0000-0000-000079100000}"/>
    <cellStyle name="Normal 5 2 3 3 8" xfId="5836" xr:uid="{00000000-0005-0000-0000-00007A100000}"/>
    <cellStyle name="Normal 5 2 3 3 8 2" xfId="10778" xr:uid="{00000000-0005-0000-0000-00007B100000}"/>
    <cellStyle name="Normal 5 2 3 3 9" xfId="7344" xr:uid="{00000000-0005-0000-0000-00007C100000}"/>
    <cellStyle name="Normal 5 2 3 4" xfId="474" xr:uid="{00000000-0005-0000-0000-00007D100000}"/>
    <cellStyle name="Normal 5 2 3 4 2" xfId="1044" xr:uid="{00000000-0005-0000-0000-00007E100000}"/>
    <cellStyle name="Normal 5 2 3 4 2 2" xfId="1565" xr:uid="{00000000-0005-0000-0000-00007F100000}"/>
    <cellStyle name="Normal 5 2 3 4 2 2 2" xfId="4916" xr:uid="{00000000-0005-0000-0000-000080100000}"/>
    <cellStyle name="Normal 5 2 3 4 2 2 2 2" xfId="9900" xr:uid="{00000000-0005-0000-0000-000081100000}"/>
    <cellStyle name="Normal 5 2 3 4 2 2 3" xfId="6645" xr:uid="{00000000-0005-0000-0000-000082100000}"/>
    <cellStyle name="Normal 5 2 3 4 2 2 3 2" xfId="11587" xr:uid="{00000000-0005-0000-0000-000083100000}"/>
    <cellStyle name="Normal 5 2 3 4 2 2 4" xfId="8153" xr:uid="{00000000-0005-0000-0000-000084100000}"/>
    <cellStyle name="Normal 5 2 3 4 2 2 5" xfId="3192" xr:uid="{00000000-0005-0000-0000-000085100000}"/>
    <cellStyle name="Normal 5 2 3 4 2 3" xfId="4459" xr:uid="{00000000-0005-0000-0000-000086100000}"/>
    <cellStyle name="Normal 5 2 3 4 2 3 2" xfId="9444" xr:uid="{00000000-0005-0000-0000-000087100000}"/>
    <cellStyle name="Normal 5 2 3 4 2 4" xfId="6199" xr:uid="{00000000-0005-0000-0000-000088100000}"/>
    <cellStyle name="Normal 5 2 3 4 2 4 2" xfId="11141" xr:uid="{00000000-0005-0000-0000-000089100000}"/>
    <cellStyle name="Normal 5 2 3 4 2 5" xfId="7707" xr:uid="{00000000-0005-0000-0000-00008A100000}"/>
    <cellStyle name="Normal 5 2 3 4 2 6" xfId="2746" xr:uid="{00000000-0005-0000-0000-00008B100000}"/>
    <cellStyle name="Normal 5 2 3 4 3" xfId="1564" xr:uid="{00000000-0005-0000-0000-00008C100000}"/>
    <cellStyle name="Normal 5 2 3 4 3 2" xfId="4915" xr:uid="{00000000-0005-0000-0000-00008D100000}"/>
    <cellStyle name="Normal 5 2 3 4 3 2 2" xfId="9899" xr:uid="{00000000-0005-0000-0000-00008E100000}"/>
    <cellStyle name="Normal 5 2 3 4 3 3" xfId="6644" xr:uid="{00000000-0005-0000-0000-00008F100000}"/>
    <cellStyle name="Normal 5 2 3 4 3 3 2" xfId="11586" xr:uid="{00000000-0005-0000-0000-000090100000}"/>
    <cellStyle name="Normal 5 2 3 4 3 4" xfId="8152" xr:uid="{00000000-0005-0000-0000-000091100000}"/>
    <cellStyle name="Normal 5 2 3 4 3 5" xfId="3191" xr:uid="{00000000-0005-0000-0000-000092100000}"/>
    <cellStyle name="Normal 5 2 3 4 4" xfId="3990" xr:uid="{00000000-0005-0000-0000-000093100000}"/>
    <cellStyle name="Normal 5 2 3 4 4 2" xfId="9062" xr:uid="{00000000-0005-0000-0000-000094100000}"/>
    <cellStyle name="Normal 5 2 3 4 5" xfId="5747" xr:uid="{00000000-0005-0000-0000-000095100000}"/>
    <cellStyle name="Normal 5 2 3 4 5 2" xfId="10689" xr:uid="{00000000-0005-0000-0000-000096100000}"/>
    <cellStyle name="Normal 5 2 3 4 6" xfId="7255" xr:uid="{00000000-0005-0000-0000-000097100000}"/>
    <cellStyle name="Normal 5 2 3 4 7" xfId="2294" xr:uid="{00000000-0005-0000-0000-000098100000}"/>
    <cellStyle name="Normal 5 2 3 5" xfId="691" xr:uid="{00000000-0005-0000-0000-000099100000}"/>
    <cellStyle name="Normal 5 2 3 5 2" xfId="1157" xr:uid="{00000000-0005-0000-0000-00009A100000}"/>
    <cellStyle name="Normal 5 2 3 5 2 2" xfId="1567" xr:uid="{00000000-0005-0000-0000-00009B100000}"/>
    <cellStyle name="Normal 5 2 3 5 2 2 2" xfId="4918" xr:uid="{00000000-0005-0000-0000-00009C100000}"/>
    <cellStyle name="Normal 5 2 3 5 2 2 2 2" xfId="9902" xr:uid="{00000000-0005-0000-0000-00009D100000}"/>
    <cellStyle name="Normal 5 2 3 5 2 2 3" xfId="6647" xr:uid="{00000000-0005-0000-0000-00009E100000}"/>
    <cellStyle name="Normal 5 2 3 5 2 2 3 2" xfId="11589" xr:uid="{00000000-0005-0000-0000-00009F100000}"/>
    <cellStyle name="Normal 5 2 3 5 2 2 4" xfId="8155" xr:uid="{00000000-0005-0000-0000-0000A0100000}"/>
    <cellStyle name="Normal 5 2 3 5 2 2 5" xfId="3194" xr:uid="{00000000-0005-0000-0000-0000A1100000}"/>
    <cellStyle name="Normal 5 2 3 5 2 3" xfId="4518" xr:uid="{00000000-0005-0000-0000-0000A2100000}"/>
    <cellStyle name="Normal 5 2 3 5 2 3 2" xfId="9502" xr:uid="{00000000-0005-0000-0000-0000A3100000}"/>
    <cellStyle name="Normal 5 2 3 5 2 4" xfId="6249" xr:uid="{00000000-0005-0000-0000-0000A4100000}"/>
    <cellStyle name="Normal 5 2 3 5 2 4 2" xfId="11191" xr:uid="{00000000-0005-0000-0000-0000A5100000}"/>
    <cellStyle name="Normal 5 2 3 5 2 5" xfId="7757" xr:uid="{00000000-0005-0000-0000-0000A6100000}"/>
    <cellStyle name="Normal 5 2 3 5 2 6" xfId="2796" xr:uid="{00000000-0005-0000-0000-0000A7100000}"/>
    <cellStyle name="Normal 5 2 3 5 3" xfId="1566" xr:uid="{00000000-0005-0000-0000-0000A8100000}"/>
    <cellStyle name="Normal 5 2 3 5 3 2" xfId="4917" xr:uid="{00000000-0005-0000-0000-0000A9100000}"/>
    <cellStyle name="Normal 5 2 3 5 3 2 2" xfId="9901" xr:uid="{00000000-0005-0000-0000-0000AA100000}"/>
    <cellStyle name="Normal 5 2 3 5 3 3" xfId="6646" xr:uid="{00000000-0005-0000-0000-0000AB100000}"/>
    <cellStyle name="Normal 5 2 3 5 3 3 2" xfId="11588" xr:uid="{00000000-0005-0000-0000-0000AC100000}"/>
    <cellStyle name="Normal 5 2 3 5 3 4" xfId="8154" xr:uid="{00000000-0005-0000-0000-0000AD100000}"/>
    <cellStyle name="Normal 5 2 3 5 3 5" xfId="3193" xr:uid="{00000000-0005-0000-0000-0000AE100000}"/>
    <cellStyle name="Normal 5 2 3 5 4" xfId="4135" xr:uid="{00000000-0005-0000-0000-0000AF100000}"/>
    <cellStyle name="Normal 5 2 3 5 4 2" xfId="9121" xr:uid="{00000000-0005-0000-0000-0000B0100000}"/>
    <cellStyle name="Normal 5 2 3 5 5" xfId="5882" xr:uid="{00000000-0005-0000-0000-0000B1100000}"/>
    <cellStyle name="Normal 5 2 3 5 5 2" xfId="10824" xr:uid="{00000000-0005-0000-0000-0000B2100000}"/>
    <cellStyle name="Normal 5 2 3 5 6" xfId="7390" xr:uid="{00000000-0005-0000-0000-0000B3100000}"/>
    <cellStyle name="Normal 5 2 3 5 7" xfId="2429" xr:uid="{00000000-0005-0000-0000-0000B4100000}"/>
    <cellStyle name="Normal 5 2 3 6" xfId="358" xr:uid="{00000000-0005-0000-0000-0000B5100000}"/>
    <cellStyle name="Normal 5 2 3 6 2" xfId="986" xr:uid="{00000000-0005-0000-0000-0000B6100000}"/>
    <cellStyle name="Normal 5 2 3 6 2 2" xfId="1569" xr:uid="{00000000-0005-0000-0000-0000B7100000}"/>
    <cellStyle name="Normal 5 2 3 6 2 2 2" xfId="4920" xr:uid="{00000000-0005-0000-0000-0000B8100000}"/>
    <cellStyle name="Normal 5 2 3 6 2 2 2 2" xfId="9904" xr:uid="{00000000-0005-0000-0000-0000B9100000}"/>
    <cellStyle name="Normal 5 2 3 6 2 2 3" xfId="6649" xr:uid="{00000000-0005-0000-0000-0000BA100000}"/>
    <cellStyle name="Normal 5 2 3 6 2 2 3 2" xfId="11591" xr:uid="{00000000-0005-0000-0000-0000BB100000}"/>
    <cellStyle name="Normal 5 2 3 6 2 2 4" xfId="8157" xr:uid="{00000000-0005-0000-0000-0000BC100000}"/>
    <cellStyle name="Normal 5 2 3 6 2 2 5" xfId="3196" xr:uid="{00000000-0005-0000-0000-0000BD100000}"/>
    <cellStyle name="Normal 5 2 3 6 2 3" xfId="4413" xr:uid="{00000000-0005-0000-0000-0000BE100000}"/>
    <cellStyle name="Normal 5 2 3 6 2 3 2" xfId="9398" xr:uid="{00000000-0005-0000-0000-0000BF100000}"/>
    <cellStyle name="Normal 5 2 3 6 2 4" xfId="6155" xr:uid="{00000000-0005-0000-0000-0000C0100000}"/>
    <cellStyle name="Normal 5 2 3 6 2 4 2" xfId="11097" xr:uid="{00000000-0005-0000-0000-0000C1100000}"/>
    <cellStyle name="Normal 5 2 3 6 2 5" xfId="7663" xr:uid="{00000000-0005-0000-0000-0000C2100000}"/>
    <cellStyle name="Normal 5 2 3 6 2 6" xfId="2702" xr:uid="{00000000-0005-0000-0000-0000C3100000}"/>
    <cellStyle name="Normal 5 2 3 6 3" xfId="1568" xr:uid="{00000000-0005-0000-0000-0000C4100000}"/>
    <cellStyle name="Normal 5 2 3 6 3 2" xfId="4919" xr:uid="{00000000-0005-0000-0000-0000C5100000}"/>
    <cellStyle name="Normal 5 2 3 6 3 2 2" xfId="9903" xr:uid="{00000000-0005-0000-0000-0000C6100000}"/>
    <cellStyle name="Normal 5 2 3 6 3 3" xfId="6648" xr:uid="{00000000-0005-0000-0000-0000C7100000}"/>
    <cellStyle name="Normal 5 2 3 6 3 3 2" xfId="11590" xr:uid="{00000000-0005-0000-0000-0000C8100000}"/>
    <cellStyle name="Normal 5 2 3 6 3 4" xfId="8156" xr:uid="{00000000-0005-0000-0000-0000C9100000}"/>
    <cellStyle name="Normal 5 2 3 6 3 5" xfId="3195" xr:uid="{00000000-0005-0000-0000-0000CA100000}"/>
    <cellStyle name="Normal 5 2 3 6 4" xfId="3930" xr:uid="{00000000-0005-0000-0000-0000CB100000}"/>
    <cellStyle name="Normal 5 2 3 6 4 2" xfId="9010" xr:uid="{00000000-0005-0000-0000-0000CC100000}"/>
    <cellStyle name="Normal 5 2 3 6 5" xfId="5698" xr:uid="{00000000-0005-0000-0000-0000CD100000}"/>
    <cellStyle name="Normal 5 2 3 6 5 2" xfId="10640" xr:uid="{00000000-0005-0000-0000-0000CE100000}"/>
    <cellStyle name="Normal 5 2 3 6 6" xfId="7206" xr:uid="{00000000-0005-0000-0000-0000CF100000}"/>
    <cellStyle name="Normal 5 2 3 6 7" xfId="2245" xr:uid="{00000000-0005-0000-0000-0000D0100000}"/>
    <cellStyle name="Normal 5 2 3 7" xfId="840" xr:uid="{00000000-0005-0000-0000-0000D1100000}"/>
    <cellStyle name="Normal 5 2 3 7 2" xfId="1570" xr:uid="{00000000-0005-0000-0000-0000D2100000}"/>
    <cellStyle name="Normal 5 2 3 7 2 2" xfId="4921" xr:uid="{00000000-0005-0000-0000-0000D3100000}"/>
    <cellStyle name="Normal 5 2 3 7 2 2 2" xfId="9905" xr:uid="{00000000-0005-0000-0000-0000D4100000}"/>
    <cellStyle name="Normal 5 2 3 7 2 3" xfId="6650" xr:uid="{00000000-0005-0000-0000-0000D5100000}"/>
    <cellStyle name="Normal 5 2 3 7 2 3 2" xfId="11592" xr:uid="{00000000-0005-0000-0000-0000D6100000}"/>
    <cellStyle name="Normal 5 2 3 7 2 4" xfId="8158" xr:uid="{00000000-0005-0000-0000-0000D7100000}"/>
    <cellStyle name="Normal 5 2 3 7 2 5" xfId="3197" xr:uid="{00000000-0005-0000-0000-0000D8100000}"/>
    <cellStyle name="Normal 5 2 3 7 3" xfId="4275" xr:uid="{00000000-0005-0000-0000-0000D9100000}"/>
    <cellStyle name="Normal 5 2 3 7 3 2" xfId="9261" xr:uid="{00000000-0005-0000-0000-0000DA100000}"/>
    <cellStyle name="Normal 5 2 3 7 4" xfId="6020" xr:uid="{00000000-0005-0000-0000-0000DB100000}"/>
    <cellStyle name="Normal 5 2 3 7 4 2" xfId="10962" xr:uid="{00000000-0005-0000-0000-0000DC100000}"/>
    <cellStyle name="Normal 5 2 3 7 5" xfId="7528" xr:uid="{00000000-0005-0000-0000-0000DD100000}"/>
    <cellStyle name="Normal 5 2 3 7 6" xfId="2567" xr:uid="{00000000-0005-0000-0000-0000DE100000}"/>
    <cellStyle name="Normal 5 2 3 8" xfId="1307" xr:uid="{00000000-0005-0000-0000-0000DF100000}"/>
    <cellStyle name="Normal 5 2 3 8 2" xfId="4658" xr:uid="{00000000-0005-0000-0000-0000E0100000}"/>
    <cellStyle name="Normal 5 2 3 8 2 2" xfId="9642" xr:uid="{00000000-0005-0000-0000-0000E1100000}"/>
    <cellStyle name="Normal 5 2 3 8 3" xfId="6387" xr:uid="{00000000-0005-0000-0000-0000E2100000}"/>
    <cellStyle name="Normal 5 2 3 8 3 2" xfId="11329" xr:uid="{00000000-0005-0000-0000-0000E3100000}"/>
    <cellStyle name="Normal 5 2 3 8 4" xfId="7895" xr:uid="{00000000-0005-0000-0000-0000E4100000}"/>
    <cellStyle name="Normal 5 2 3 8 5" xfId="2934" xr:uid="{00000000-0005-0000-0000-0000E5100000}"/>
    <cellStyle name="Normal 5 2 3 9" xfId="250" xr:uid="{00000000-0005-0000-0000-0000E6100000}"/>
    <cellStyle name="Normal 5 2 3 9 2" xfId="3876" xr:uid="{00000000-0005-0000-0000-0000E7100000}"/>
    <cellStyle name="Normal 5 2 3 9 2 2" xfId="8963" xr:uid="{00000000-0005-0000-0000-0000E8100000}"/>
    <cellStyle name="Normal 5 2 3 9 3" xfId="5654" xr:uid="{00000000-0005-0000-0000-0000E9100000}"/>
    <cellStyle name="Normal 5 2 3 9 3 2" xfId="10596" xr:uid="{00000000-0005-0000-0000-0000EA100000}"/>
    <cellStyle name="Normal 5 2 3 9 4" xfId="7162" xr:uid="{00000000-0005-0000-0000-0000EB100000}"/>
    <cellStyle name="Normal 5 2 3 9 5" xfId="2200" xr:uid="{00000000-0005-0000-0000-0000EC100000}"/>
    <cellStyle name="Normal 5 2 4" xfId="564" xr:uid="{00000000-0005-0000-0000-0000ED100000}"/>
    <cellStyle name="Normal 5 2 4 10" xfId="2338" xr:uid="{00000000-0005-0000-0000-0000EE100000}"/>
    <cellStyle name="Normal 5 2 4 2" xfId="735" xr:uid="{00000000-0005-0000-0000-0000EF100000}"/>
    <cellStyle name="Normal 5 2 4 2 2" xfId="1201" xr:uid="{00000000-0005-0000-0000-0000F0100000}"/>
    <cellStyle name="Normal 5 2 4 2 2 2" xfId="1573" xr:uid="{00000000-0005-0000-0000-0000F1100000}"/>
    <cellStyle name="Normal 5 2 4 2 2 2 2" xfId="4924" xr:uid="{00000000-0005-0000-0000-0000F2100000}"/>
    <cellStyle name="Normal 5 2 4 2 2 2 2 2" xfId="9908" xr:uid="{00000000-0005-0000-0000-0000F3100000}"/>
    <cellStyle name="Normal 5 2 4 2 2 2 3" xfId="6653" xr:uid="{00000000-0005-0000-0000-0000F4100000}"/>
    <cellStyle name="Normal 5 2 4 2 2 2 3 2" xfId="11595" xr:uid="{00000000-0005-0000-0000-0000F5100000}"/>
    <cellStyle name="Normal 5 2 4 2 2 2 4" xfId="8161" xr:uid="{00000000-0005-0000-0000-0000F6100000}"/>
    <cellStyle name="Normal 5 2 4 2 2 2 5" xfId="3200" xr:uid="{00000000-0005-0000-0000-0000F7100000}"/>
    <cellStyle name="Normal 5 2 4 2 2 3" xfId="4562" xr:uid="{00000000-0005-0000-0000-0000F8100000}"/>
    <cellStyle name="Normal 5 2 4 2 2 3 2" xfId="9546" xr:uid="{00000000-0005-0000-0000-0000F9100000}"/>
    <cellStyle name="Normal 5 2 4 2 2 4" xfId="6293" xr:uid="{00000000-0005-0000-0000-0000FA100000}"/>
    <cellStyle name="Normal 5 2 4 2 2 4 2" xfId="11235" xr:uid="{00000000-0005-0000-0000-0000FB100000}"/>
    <cellStyle name="Normal 5 2 4 2 2 5" xfId="7801" xr:uid="{00000000-0005-0000-0000-0000FC100000}"/>
    <cellStyle name="Normal 5 2 4 2 2 6" xfId="2840" xr:uid="{00000000-0005-0000-0000-0000FD100000}"/>
    <cellStyle name="Normal 5 2 4 2 3" xfId="1572" xr:uid="{00000000-0005-0000-0000-0000FE100000}"/>
    <cellStyle name="Normal 5 2 4 2 3 2" xfId="4923" xr:uid="{00000000-0005-0000-0000-0000FF100000}"/>
    <cellStyle name="Normal 5 2 4 2 3 2 2" xfId="9907" xr:uid="{00000000-0005-0000-0000-000000110000}"/>
    <cellStyle name="Normal 5 2 4 2 3 3" xfId="6652" xr:uid="{00000000-0005-0000-0000-000001110000}"/>
    <cellStyle name="Normal 5 2 4 2 3 3 2" xfId="11594" xr:uid="{00000000-0005-0000-0000-000002110000}"/>
    <cellStyle name="Normal 5 2 4 2 3 4" xfId="8160" xr:uid="{00000000-0005-0000-0000-000003110000}"/>
    <cellStyle name="Normal 5 2 4 2 3 5" xfId="3199" xr:uid="{00000000-0005-0000-0000-000004110000}"/>
    <cellStyle name="Normal 5 2 4 2 4" xfId="4179" xr:uid="{00000000-0005-0000-0000-000005110000}"/>
    <cellStyle name="Normal 5 2 4 2 4 2" xfId="9165" xr:uid="{00000000-0005-0000-0000-000006110000}"/>
    <cellStyle name="Normal 5 2 4 2 5" xfId="5926" xr:uid="{00000000-0005-0000-0000-000007110000}"/>
    <cellStyle name="Normal 5 2 4 2 5 2" xfId="10868" xr:uid="{00000000-0005-0000-0000-000008110000}"/>
    <cellStyle name="Normal 5 2 4 2 6" xfId="7434" xr:uid="{00000000-0005-0000-0000-000009110000}"/>
    <cellStyle name="Normal 5 2 4 2 7" xfId="2473" xr:uid="{00000000-0005-0000-0000-00000A110000}"/>
    <cellStyle name="Normal 5 2 4 3" xfId="888" xr:uid="{00000000-0005-0000-0000-00000B110000}"/>
    <cellStyle name="Normal 5 2 4 3 2" xfId="1574" xr:uid="{00000000-0005-0000-0000-00000C110000}"/>
    <cellStyle name="Normal 5 2 4 3 2 2" xfId="4925" xr:uid="{00000000-0005-0000-0000-00000D110000}"/>
    <cellStyle name="Normal 5 2 4 3 2 2 2" xfId="9909" xr:uid="{00000000-0005-0000-0000-00000E110000}"/>
    <cellStyle name="Normal 5 2 4 3 2 3" xfId="6654" xr:uid="{00000000-0005-0000-0000-00000F110000}"/>
    <cellStyle name="Normal 5 2 4 3 2 3 2" xfId="11596" xr:uid="{00000000-0005-0000-0000-000010110000}"/>
    <cellStyle name="Normal 5 2 4 3 2 4" xfId="8162" xr:uid="{00000000-0005-0000-0000-000011110000}"/>
    <cellStyle name="Normal 5 2 4 3 2 5" xfId="3201" xr:uid="{00000000-0005-0000-0000-000012110000}"/>
    <cellStyle name="Normal 5 2 4 3 3" xfId="4321" xr:uid="{00000000-0005-0000-0000-000013110000}"/>
    <cellStyle name="Normal 5 2 4 3 3 2" xfId="9306" xr:uid="{00000000-0005-0000-0000-000014110000}"/>
    <cellStyle name="Normal 5 2 4 3 4" xfId="6064" xr:uid="{00000000-0005-0000-0000-000015110000}"/>
    <cellStyle name="Normal 5 2 4 3 4 2" xfId="11006" xr:uid="{00000000-0005-0000-0000-000016110000}"/>
    <cellStyle name="Normal 5 2 4 3 5" xfId="7572" xr:uid="{00000000-0005-0000-0000-000017110000}"/>
    <cellStyle name="Normal 5 2 4 3 6" xfId="2611" xr:uid="{00000000-0005-0000-0000-000018110000}"/>
    <cellStyle name="Normal 5 2 4 4" xfId="1571" xr:uid="{00000000-0005-0000-0000-000019110000}"/>
    <cellStyle name="Normal 5 2 4 4 2" xfId="4922" xr:uid="{00000000-0005-0000-0000-00001A110000}"/>
    <cellStyle name="Normal 5 2 4 4 2 2" xfId="9906" xr:uid="{00000000-0005-0000-0000-00001B110000}"/>
    <cellStyle name="Normal 5 2 4 4 3" xfId="6651" xr:uid="{00000000-0005-0000-0000-00001C110000}"/>
    <cellStyle name="Normal 5 2 4 4 3 2" xfId="11593" xr:uid="{00000000-0005-0000-0000-00001D110000}"/>
    <cellStyle name="Normal 5 2 4 4 4" xfId="8159" xr:uid="{00000000-0005-0000-0000-00001E110000}"/>
    <cellStyle name="Normal 5 2 4 4 5" xfId="3198" xr:uid="{00000000-0005-0000-0000-00001F110000}"/>
    <cellStyle name="Normal 5 2 4 5" xfId="3719" xr:uid="{00000000-0005-0000-0000-000020110000}"/>
    <cellStyle name="Normal 5 2 4 5 2" xfId="5392" xr:uid="{00000000-0005-0000-0000-000021110000}"/>
    <cellStyle name="Normal 5 2 4 5 2 2" xfId="10371" xr:uid="{00000000-0005-0000-0000-000022110000}"/>
    <cellStyle name="Normal 5 2 4 5 3" xfId="8679" xr:uid="{00000000-0005-0000-0000-000023110000}"/>
    <cellStyle name="Normal 5 2 4 6" xfId="4041" xr:uid="{00000000-0005-0000-0000-000024110000}"/>
    <cellStyle name="Normal 5 2 4 6 2" xfId="8815" xr:uid="{00000000-0005-0000-0000-000025110000}"/>
    <cellStyle name="Normal 5 2 4 7" xfId="5486" xr:uid="{00000000-0005-0000-0000-000026110000}"/>
    <cellStyle name="Normal 5 2 4 7 2" xfId="10449" xr:uid="{00000000-0005-0000-0000-000027110000}"/>
    <cellStyle name="Normal 5 2 4 8" xfId="5791" xr:uid="{00000000-0005-0000-0000-000028110000}"/>
    <cellStyle name="Normal 5 2 4 8 2" xfId="10733" xr:uid="{00000000-0005-0000-0000-000029110000}"/>
    <cellStyle name="Normal 5 2 4 9" xfId="7299" xr:uid="{00000000-0005-0000-0000-00002A110000}"/>
    <cellStyle name="Normal 5 2 5" xfId="638" xr:uid="{00000000-0005-0000-0000-00002B110000}"/>
    <cellStyle name="Normal 5 2 5 10" xfId="2381" xr:uid="{00000000-0005-0000-0000-00002C110000}"/>
    <cellStyle name="Normal 5 2 5 2" xfId="779" xr:uid="{00000000-0005-0000-0000-00002D110000}"/>
    <cellStyle name="Normal 5 2 5 2 2" xfId="1244" xr:uid="{00000000-0005-0000-0000-00002E110000}"/>
    <cellStyle name="Normal 5 2 5 2 2 2" xfId="1577" xr:uid="{00000000-0005-0000-0000-00002F110000}"/>
    <cellStyle name="Normal 5 2 5 2 2 2 2" xfId="4928" xr:uid="{00000000-0005-0000-0000-000030110000}"/>
    <cellStyle name="Normal 5 2 5 2 2 2 2 2" xfId="9912" xr:uid="{00000000-0005-0000-0000-000031110000}"/>
    <cellStyle name="Normal 5 2 5 2 2 2 3" xfId="6657" xr:uid="{00000000-0005-0000-0000-000032110000}"/>
    <cellStyle name="Normal 5 2 5 2 2 2 3 2" xfId="11599" xr:uid="{00000000-0005-0000-0000-000033110000}"/>
    <cellStyle name="Normal 5 2 5 2 2 2 4" xfId="8165" xr:uid="{00000000-0005-0000-0000-000034110000}"/>
    <cellStyle name="Normal 5 2 5 2 2 2 5" xfId="3204" xr:uid="{00000000-0005-0000-0000-000035110000}"/>
    <cellStyle name="Normal 5 2 5 2 2 3" xfId="4605" xr:uid="{00000000-0005-0000-0000-000036110000}"/>
    <cellStyle name="Normal 5 2 5 2 2 3 2" xfId="9589" xr:uid="{00000000-0005-0000-0000-000037110000}"/>
    <cellStyle name="Normal 5 2 5 2 2 4" xfId="6336" xr:uid="{00000000-0005-0000-0000-000038110000}"/>
    <cellStyle name="Normal 5 2 5 2 2 4 2" xfId="11278" xr:uid="{00000000-0005-0000-0000-000039110000}"/>
    <cellStyle name="Normal 5 2 5 2 2 5" xfId="7844" xr:uid="{00000000-0005-0000-0000-00003A110000}"/>
    <cellStyle name="Normal 5 2 5 2 2 6" xfId="2883" xr:uid="{00000000-0005-0000-0000-00003B110000}"/>
    <cellStyle name="Normal 5 2 5 2 3" xfId="1576" xr:uid="{00000000-0005-0000-0000-00003C110000}"/>
    <cellStyle name="Normal 5 2 5 2 3 2" xfId="4927" xr:uid="{00000000-0005-0000-0000-00003D110000}"/>
    <cellStyle name="Normal 5 2 5 2 3 2 2" xfId="9911" xr:uid="{00000000-0005-0000-0000-00003E110000}"/>
    <cellStyle name="Normal 5 2 5 2 3 3" xfId="6656" xr:uid="{00000000-0005-0000-0000-00003F110000}"/>
    <cellStyle name="Normal 5 2 5 2 3 3 2" xfId="11598" xr:uid="{00000000-0005-0000-0000-000040110000}"/>
    <cellStyle name="Normal 5 2 5 2 3 4" xfId="8164" xr:uid="{00000000-0005-0000-0000-000041110000}"/>
    <cellStyle name="Normal 5 2 5 2 3 5" xfId="3203" xr:uid="{00000000-0005-0000-0000-000042110000}"/>
    <cellStyle name="Normal 5 2 5 2 4" xfId="4222" xr:uid="{00000000-0005-0000-0000-000043110000}"/>
    <cellStyle name="Normal 5 2 5 2 4 2" xfId="9208" xr:uid="{00000000-0005-0000-0000-000044110000}"/>
    <cellStyle name="Normal 5 2 5 2 5" xfId="5969" xr:uid="{00000000-0005-0000-0000-000045110000}"/>
    <cellStyle name="Normal 5 2 5 2 5 2" xfId="10911" xr:uid="{00000000-0005-0000-0000-000046110000}"/>
    <cellStyle name="Normal 5 2 5 2 6" xfId="7477" xr:uid="{00000000-0005-0000-0000-000047110000}"/>
    <cellStyle name="Normal 5 2 5 2 7" xfId="2516" xr:uid="{00000000-0005-0000-0000-000048110000}"/>
    <cellStyle name="Normal 5 2 5 3" xfId="932" xr:uid="{00000000-0005-0000-0000-000049110000}"/>
    <cellStyle name="Normal 5 2 5 3 2" xfId="1578" xr:uid="{00000000-0005-0000-0000-00004A110000}"/>
    <cellStyle name="Normal 5 2 5 3 2 2" xfId="4929" xr:uid="{00000000-0005-0000-0000-00004B110000}"/>
    <cellStyle name="Normal 5 2 5 3 2 2 2" xfId="9913" xr:uid="{00000000-0005-0000-0000-00004C110000}"/>
    <cellStyle name="Normal 5 2 5 3 2 3" xfId="6658" xr:uid="{00000000-0005-0000-0000-00004D110000}"/>
    <cellStyle name="Normal 5 2 5 3 2 3 2" xfId="11600" xr:uid="{00000000-0005-0000-0000-00004E110000}"/>
    <cellStyle name="Normal 5 2 5 3 2 4" xfId="8166" xr:uid="{00000000-0005-0000-0000-00004F110000}"/>
    <cellStyle name="Normal 5 2 5 3 2 5" xfId="3205" xr:uid="{00000000-0005-0000-0000-000050110000}"/>
    <cellStyle name="Normal 5 2 5 3 3" xfId="4364" xr:uid="{00000000-0005-0000-0000-000051110000}"/>
    <cellStyle name="Normal 5 2 5 3 3 2" xfId="9349" xr:uid="{00000000-0005-0000-0000-000052110000}"/>
    <cellStyle name="Normal 5 2 5 3 4" xfId="6107" xr:uid="{00000000-0005-0000-0000-000053110000}"/>
    <cellStyle name="Normal 5 2 5 3 4 2" xfId="11049" xr:uid="{00000000-0005-0000-0000-000054110000}"/>
    <cellStyle name="Normal 5 2 5 3 5" xfId="7615" xr:uid="{00000000-0005-0000-0000-000055110000}"/>
    <cellStyle name="Normal 5 2 5 3 6" xfId="2654" xr:uid="{00000000-0005-0000-0000-000056110000}"/>
    <cellStyle name="Normal 5 2 5 4" xfId="1575" xr:uid="{00000000-0005-0000-0000-000057110000}"/>
    <cellStyle name="Normal 5 2 5 4 2" xfId="4926" xr:uid="{00000000-0005-0000-0000-000058110000}"/>
    <cellStyle name="Normal 5 2 5 4 2 2" xfId="9910" xr:uid="{00000000-0005-0000-0000-000059110000}"/>
    <cellStyle name="Normal 5 2 5 4 3" xfId="6655" xr:uid="{00000000-0005-0000-0000-00005A110000}"/>
    <cellStyle name="Normal 5 2 5 4 3 2" xfId="11597" xr:uid="{00000000-0005-0000-0000-00005B110000}"/>
    <cellStyle name="Normal 5 2 5 4 4" xfId="8163" xr:uid="{00000000-0005-0000-0000-00005C110000}"/>
    <cellStyle name="Normal 5 2 5 4 5" xfId="3202" xr:uid="{00000000-0005-0000-0000-00005D110000}"/>
    <cellStyle name="Normal 5 2 5 5" xfId="3762" xr:uid="{00000000-0005-0000-0000-00005E110000}"/>
    <cellStyle name="Normal 5 2 5 5 2" xfId="5500" xr:uid="{00000000-0005-0000-0000-00005F110000}"/>
    <cellStyle name="Normal 5 2 5 5 2 2" xfId="10462" xr:uid="{00000000-0005-0000-0000-000060110000}"/>
    <cellStyle name="Normal 5 2 5 5 3" xfId="8722" xr:uid="{00000000-0005-0000-0000-000061110000}"/>
    <cellStyle name="Normal 5 2 5 6" xfId="4087" xr:uid="{00000000-0005-0000-0000-000062110000}"/>
    <cellStyle name="Normal 5 2 5 6 2" xfId="8858" xr:uid="{00000000-0005-0000-0000-000063110000}"/>
    <cellStyle name="Normal 5 2 5 7" xfId="5482" xr:uid="{00000000-0005-0000-0000-000064110000}"/>
    <cellStyle name="Normal 5 2 5 7 2" xfId="10446" xr:uid="{00000000-0005-0000-0000-000065110000}"/>
    <cellStyle name="Normal 5 2 5 8" xfId="5834" xr:uid="{00000000-0005-0000-0000-000066110000}"/>
    <cellStyle name="Normal 5 2 5 8 2" xfId="10776" xr:uid="{00000000-0005-0000-0000-000067110000}"/>
    <cellStyle name="Normal 5 2 5 9" xfId="7342" xr:uid="{00000000-0005-0000-0000-000068110000}"/>
    <cellStyle name="Normal 5 2 6" xfId="472" xr:uid="{00000000-0005-0000-0000-000069110000}"/>
    <cellStyle name="Normal 5 2 6 2" xfId="1042" xr:uid="{00000000-0005-0000-0000-00006A110000}"/>
    <cellStyle name="Normal 5 2 6 2 2" xfId="1580" xr:uid="{00000000-0005-0000-0000-00006B110000}"/>
    <cellStyle name="Normal 5 2 6 2 2 2" xfId="4931" xr:uid="{00000000-0005-0000-0000-00006C110000}"/>
    <cellStyle name="Normal 5 2 6 2 2 2 2" xfId="9915" xr:uid="{00000000-0005-0000-0000-00006D110000}"/>
    <cellStyle name="Normal 5 2 6 2 2 3" xfId="6660" xr:uid="{00000000-0005-0000-0000-00006E110000}"/>
    <cellStyle name="Normal 5 2 6 2 2 3 2" xfId="11602" xr:uid="{00000000-0005-0000-0000-00006F110000}"/>
    <cellStyle name="Normal 5 2 6 2 2 4" xfId="8168" xr:uid="{00000000-0005-0000-0000-000070110000}"/>
    <cellStyle name="Normal 5 2 6 2 2 5" xfId="3207" xr:uid="{00000000-0005-0000-0000-000071110000}"/>
    <cellStyle name="Normal 5 2 6 2 3" xfId="4457" xr:uid="{00000000-0005-0000-0000-000072110000}"/>
    <cellStyle name="Normal 5 2 6 2 3 2" xfId="9442" xr:uid="{00000000-0005-0000-0000-000073110000}"/>
    <cellStyle name="Normal 5 2 6 2 4" xfId="6197" xr:uid="{00000000-0005-0000-0000-000074110000}"/>
    <cellStyle name="Normal 5 2 6 2 4 2" xfId="11139" xr:uid="{00000000-0005-0000-0000-000075110000}"/>
    <cellStyle name="Normal 5 2 6 2 5" xfId="7705" xr:uid="{00000000-0005-0000-0000-000076110000}"/>
    <cellStyle name="Normal 5 2 6 2 6" xfId="2744" xr:uid="{00000000-0005-0000-0000-000077110000}"/>
    <cellStyle name="Normal 5 2 6 3" xfId="1579" xr:uid="{00000000-0005-0000-0000-000078110000}"/>
    <cellStyle name="Normal 5 2 6 3 2" xfId="4930" xr:uid="{00000000-0005-0000-0000-000079110000}"/>
    <cellStyle name="Normal 5 2 6 3 2 2" xfId="9914" xr:uid="{00000000-0005-0000-0000-00007A110000}"/>
    <cellStyle name="Normal 5 2 6 3 3" xfId="6659" xr:uid="{00000000-0005-0000-0000-00007B110000}"/>
    <cellStyle name="Normal 5 2 6 3 3 2" xfId="11601" xr:uid="{00000000-0005-0000-0000-00007C110000}"/>
    <cellStyle name="Normal 5 2 6 3 4" xfId="8167" xr:uid="{00000000-0005-0000-0000-00007D110000}"/>
    <cellStyle name="Normal 5 2 6 3 5" xfId="3206" xr:uid="{00000000-0005-0000-0000-00007E110000}"/>
    <cellStyle name="Normal 5 2 6 4" xfId="3988" xr:uid="{00000000-0005-0000-0000-00007F110000}"/>
    <cellStyle name="Normal 5 2 6 4 2" xfId="9060" xr:uid="{00000000-0005-0000-0000-000080110000}"/>
    <cellStyle name="Normal 5 2 6 5" xfId="5745" xr:uid="{00000000-0005-0000-0000-000081110000}"/>
    <cellStyle name="Normal 5 2 6 5 2" xfId="10687" xr:uid="{00000000-0005-0000-0000-000082110000}"/>
    <cellStyle name="Normal 5 2 6 6" xfId="7253" xr:uid="{00000000-0005-0000-0000-000083110000}"/>
    <cellStyle name="Normal 5 2 6 7" xfId="2292" xr:uid="{00000000-0005-0000-0000-000084110000}"/>
    <cellStyle name="Normal 5 2 7" xfId="689" xr:uid="{00000000-0005-0000-0000-000085110000}"/>
    <cellStyle name="Normal 5 2 7 2" xfId="1155" xr:uid="{00000000-0005-0000-0000-000086110000}"/>
    <cellStyle name="Normal 5 2 7 2 2" xfId="1582" xr:uid="{00000000-0005-0000-0000-000087110000}"/>
    <cellStyle name="Normal 5 2 7 2 2 2" xfId="4933" xr:uid="{00000000-0005-0000-0000-000088110000}"/>
    <cellStyle name="Normal 5 2 7 2 2 2 2" xfId="9917" xr:uid="{00000000-0005-0000-0000-000089110000}"/>
    <cellStyle name="Normal 5 2 7 2 2 3" xfId="6662" xr:uid="{00000000-0005-0000-0000-00008A110000}"/>
    <cellStyle name="Normal 5 2 7 2 2 3 2" xfId="11604" xr:uid="{00000000-0005-0000-0000-00008B110000}"/>
    <cellStyle name="Normal 5 2 7 2 2 4" xfId="8170" xr:uid="{00000000-0005-0000-0000-00008C110000}"/>
    <cellStyle name="Normal 5 2 7 2 2 5" xfId="3209" xr:uid="{00000000-0005-0000-0000-00008D110000}"/>
    <cellStyle name="Normal 5 2 7 2 3" xfId="4516" xr:uid="{00000000-0005-0000-0000-00008E110000}"/>
    <cellStyle name="Normal 5 2 7 2 3 2" xfId="9500" xr:uid="{00000000-0005-0000-0000-00008F110000}"/>
    <cellStyle name="Normal 5 2 7 2 4" xfId="6247" xr:uid="{00000000-0005-0000-0000-000090110000}"/>
    <cellStyle name="Normal 5 2 7 2 4 2" xfId="11189" xr:uid="{00000000-0005-0000-0000-000091110000}"/>
    <cellStyle name="Normal 5 2 7 2 5" xfId="7755" xr:uid="{00000000-0005-0000-0000-000092110000}"/>
    <cellStyle name="Normal 5 2 7 2 6" xfId="2794" xr:uid="{00000000-0005-0000-0000-000093110000}"/>
    <cellStyle name="Normal 5 2 7 3" xfId="1581" xr:uid="{00000000-0005-0000-0000-000094110000}"/>
    <cellStyle name="Normal 5 2 7 3 2" xfId="4932" xr:uid="{00000000-0005-0000-0000-000095110000}"/>
    <cellStyle name="Normal 5 2 7 3 2 2" xfId="9916" xr:uid="{00000000-0005-0000-0000-000096110000}"/>
    <cellStyle name="Normal 5 2 7 3 3" xfId="6661" xr:uid="{00000000-0005-0000-0000-000097110000}"/>
    <cellStyle name="Normal 5 2 7 3 3 2" xfId="11603" xr:uid="{00000000-0005-0000-0000-000098110000}"/>
    <cellStyle name="Normal 5 2 7 3 4" xfId="8169" xr:uid="{00000000-0005-0000-0000-000099110000}"/>
    <cellStyle name="Normal 5 2 7 3 5" xfId="3208" xr:uid="{00000000-0005-0000-0000-00009A110000}"/>
    <cellStyle name="Normal 5 2 7 4" xfId="4133" xr:uid="{00000000-0005-0000-0000-00009B110000}"/>
    <cellStyle name="Normal 5 2 7 4 2" xfId="9119" xr:uid="{00000000-0005-0000-0000-00009C110000}"/>
    <cellStyle name="Normal 5 2 7 5" xfId="5880" xr:uid="{00000000-0005-0000-0000-00009D110000}"/>
    <cellStyle name="Normal 5 2 7 5 2" xfId="10822" xr:uid="{00000000-0005-0000-0000-00009E110000}"/>
    <cellStyle name="Normal 5 2 7 6" xfId="7388" xr:uid="{00000000-0005-0000-0000-00009F110000}"/>
    <cellStyle name="Normal 5 2 7 7" xfId="2427" xr:uid="{00000000-0005-0000-0000-0000A0110000}"/>
    <cellStyle name="Normal 5 2 8" xfId="356" xr:uid="{00000000-0005-0000-0000-0000A1110000}"/>
    <cellStyle name="Normal 5 2 8 2" xfId="984" xr:uid="{00000000-0005-0000-0000-0000A2110000}"/>
    <cellStyle name="Normal 5 2 8 2 2" xfId="1584" xr:uid="{00000000-0005-0000-0000-0000A3110000}"/>
    <cellStyle name="Normal 5 2 8 2 2 2" xfId="4935" xr:uid="{00000000-0005-0000-0000-0000A4110000}"/>
    <cellStyle name="Normal 5 2 8 2 2 2 2" xfId="9919" xr:uid="{00000000-0005-0000-0000-0000A5110000}"/>
    <cellStyle name="Normal 5 2 8 2 2 3" xfId="6664" xr:uid="{00000000-0005-0000-0000-0000A6110000}"/>
    <cellStyle name="Normal 5 2 8 2 2 3 2" xfId="11606" xr:uid="{00000000-0005-0000-0000-0000A7110000}"/>
    <cellStyle name="Normal 5 2 8 2 2 4" xfId="8172" xr:uid="{00000000-0005-0000-0000-0000A8110000}"/>
    <cellStyle name="Normal 5 2 8 2 2 5" xfId="3211" xr:uid="{00000000-0005-0000-0000-0000A9110000}"/>
    <cellStyle name="Normal 5 2 8 2 3" xfId="4411" xr:uid="{00000000-0005-0000-0000-0000AA110000}"/>
    <cellStyle name="Normal 5 2 8 2 3 2" xfId="9396" xr:uid="{00000000-0005-0000-0000-0000AB110000}"/>
    <cellStyle name="Normal 5 2 8 2 4" xfId="6153" xr:uid="{00000000-0005-0000-0000-0000AC110000}"/>
    <cellStyle name="Normal 5 2 8 2 4 2" xfId="11095" xr:uid="{00000000-0005-0000-0000-0000AD110000}"/>
    <cellStyle name="Normal 5 2 8 2 5" xfId="7661" xr:uid="{00000000-0005-0000-0000-0000AE110000}"/>
    <cellStyle name="Normal 5 2 8 2 6" xfId="2700" xr:uid="{00000000-0005-0000-0000-0000AF110000}"/>
    <cellStyle name="Normal 5 2 8 3" xfId="1583" xr:uid="{00000000-0005-0000-0000-0000B0110000}"/>
    <cellStyle name="Normal 5 2 8 3 2" xfId="4934" xr:uid="{00000000-0005-0000-0000-0000B1110000}"/>
    <cellStyle name="Normal 5 2 8 3 2 2" xfId="9918" xr:uid="{00000000-0005-0000-0000-0000B2110000}"/>
    <cellStyle name="Normal 5 2 8 3 3" xfId="6663" xr:uid="{00000000-0005-0000-0000-0000B3110000}"/>
    <cellStyle name="Normal 5 2 8 3 3 2" xfId="11605" xr:uid="{00000000-0005-0000-0000-0000B4110000}"/>
    <cellStyle name="Normal 5 2 8 3 4" xfId="8171" xr:uid="{00000000-0005-0000-0000-0000B5110000}"/>
    <cellStyle name="Normal 5 2 8 3 5" xfId="3210" xr:uid="{00000000-0005-0000-0000-0000B6110000}"/>
    <cellStyle name="Normal 5 2 8 4" xfId="3928" xr:uid="{00000000-0005-0000-0000-0000B7110000}"/>
    <cellStyle name="Normal 5 2 8 4 2" xfId="9008" xr:uid="{00000000-0005-0000-0000-0000B8110000}"/>
    <cellStyle name="Normal 5 2 8 5" xfId="5696" xr:uid="{00000000-0005-0000-0000-0000B9110000}"/>
    <cellStyle name="Normal 5 2 8 5 2" xfId="10638" xr:uid="{00000000-0005-0000-0000-0000BA110000}"/>
    <cellStyle name="Normal 5 2 8 6" xfId="7204" xr:uid="{00000000-0005-0000-0000-0000BB110000}"/>
    <cellStyle name="Normal 5 2 8 7" xfId="2243" xr:uid="{00000000-0005-0000-0000-0000BC110000}"/>
    <cellStyle name="Normal 5 2 9" xfId="838" xr:uid="{00000000-0005-0000-0000-0000BD110000}"/>
    <cellStyle name="Normal 5 2 9 2" xfId="1585" xr:uid="{00000000-0005-0000-0000-0000BE110000}"/>
    <cellStyle name="Normal 5 2 9 2 2" xfId="4936" xr:uid="{00000000-0005-0000-0000-0000BF110000}"/>
    <cellStyle name="Normal 5 2 9 2 2 2" xfId="9920" xr:uid="{00000000-0005-0000-0000-0000C0110000}"/>
    <cellStyle name="Normal 5 2 9 2 3" xfId="6665" xr:uid="{00000000-0005-0000-0000-0000C1110000}"/>
    <cellStyle name="Normal 5 2 9 2 3 2" xfId="11607" xr:uid="{00000000-0005-0000-0000-0000C2110000}"/>
    <cellStyle name="Normal 5 2 9 2 4" xfId="8173" xr:uid="{00000000-0005-0000-0000-0000C3110000}"/>
    <cellStyle name="Normal 5 2 9 2 5" xfId="3212" xr:uid="{00000000-0005-0000-0000-0000C4110000}"/>
    <cellStyle name="Normal 5 2 9 3" xfId="4273" xr:uid="{00000000-0005-0000-0000-0000C5110000}"/>
    <cellStyle name="Normal 5 2 9 3 2" xfId="9259" xr:uid="{00000000-0005-0000-0000-0000C6110000}"/>
    <cellStyle name="Normal 5 2 9 4" xfId="6018" xr:uid="{00000000-0005-0000-0000-0000C7110000}"/>
    <cellStyle name="Normal 5 2 9 4 2" xfId="10960" xr:uid="{00000000-0005-0000-0000-0000C8110000}"/>
    <cellStyle name="Normal 5 2 9 5" xfId="7526" xr:uid="{00000000-0005-0000-0000-0000C9110000}"/>
    <cellStyle name="Normal 5 2 9 6" xfId="2565" xr:uid="{00000000-0005-0000-0000-0000CA110000}"/>
    <cellStyle name="Normal 5 3" xfId="126" xr:uid="{00000000-0005-0000-0000-0000CB110000}"/>
    <cellStyle name="Normal 5 3 10" xfId="2128" xr:uid="{00000000-0005-0000-0000-0000CC110000}"/>
    <cellStyle name="Normal 5 3 10 2" xfId="5469" xr:uid="{00000000-0005-0000-0000-0000CD110000}"/>
    <cellStyle name="Normal 5 3 10 2 2" xfId="10435" xr:uid="{00000000-0005-0000-0000-0000CE110000}"/>
    <cellStyle name="Normal 5 3 10 3" xfId="8635" xr:uid="{00000000-0005-0000-0000-0000CF110000}"/>
    <cellStyle name="Normal 5 3 11" xfId="3675" xr:uid="{00000000-0005-0000-0000-0000D0110000}"/>
    <cellStyle name="Normal 5 3 11 2" xfId="8772" xr:uid="{00000000-0005-0000-0000-0000D1110000}"/>
    <cellStyle name="Normal 5 3 12" xfId="3820" xr:uid="{00000000-0005-0000-0000-0000D2110000}"/>
    <cellStyle name="Normal 5 3 12 2" xfId="8912" xr:uid="{00000000-0005-0000-0000-0000D3110000}"/>
    <cellStyle name="Normal 5 3 13" xfId="5609" xr:uid="{00000000-0005-0000-0000-0000D4110000}"/>
    <cellStyle name="Normal 5 3 13 2" xfId="10551" xr:uid="{00000000-0005-0000-0000-0000D5110000}"/>
    <cellStyle name="Normal 5 3 14" xfId="7117" xr:uid="{00000000-0005-0000-0000-0000D6110000}"/>
    <cellStyle name="Normal 5 3 15" xfId="2098" xr:uid="{00000000-0005-0000-0000-0000D7110000}"/>
    <cellStyle name="Normal 5 3 2" xfId="567" xr:uid="{00000000-0005-0000-0000-0000D8110000}"/>
    <cellStyle name="Normal 5 3 2 10" xfId="2341" xr:uid="{00000000-0005-0000-0000-0000D9110000}"/>
    <cellStyle name="Normal 5 3 2 2" xfId="738" xr:uid="{00000000-0005-0000-0000-0000DA110000}"/>
    <cellStyle name="Normal 5 3 2 2 2" xfId="1204" xr:uid="{00000000-0005-0000-0000-0000DB110000}"/>
    <cellStyle name="Normal 5 3 2 2 2 2" xfId="1588" xr:uid="{00000000-0005-0000-0000-0000DC110000}"/>
    <cellStyle name="Normal 5 3 2 2 2 2 2" xfId="4939" xr:uid="{00000000-0005-0000-0000-0000DD110000}"/>
    <cellStyle name="Normal 5 3 2 2 2 2 2 2" xfId="9923" xr:uid="{00000000-0005-0000-0000-0000DE110000}"/>
    <cellStyle name="Normal 5 3 2 2 2 2 3" xfId="6668" xr:uid="{00000000-0005-0000-0000-0000DF110000}"/>
    <cellStyle name="Normal 5 3 2 2 2 2 3 2" xfId="11610" xr:uid="{00000000-0005-0000-0000-0000E0110000}"/>
    <cellStyle name="Normal 5 3 2 2 2 2 4" xfId="8176" xr:uid="{00000000-0005-0000-0000-0000E1110000}"/>
    <cellStyle name="Normal 5 3 2 2 2 2 5" xfId="3215" xr:uid="{00000000-0005-0000-0000-0000E2110000}"/>
    <cellStyle name="Normal 5 3 2 2 2 3" xfId="4565" xr:uid="{00000000-0005-0000-0000-0000E3110000}"/>
    <cellStyle name="Normal 5 3 2 2 2 3 2" xfId="9549" xr:uid="{00000000-0005-0000-0000-0000E4110000}"/>
    <cellStyle name="Normal 5 3 2 2 2 4" xfId="6296" xr:uid="{00000000-0005-0000-0000-0000E5110000}"/>
    <cellStyle name="Normal 5 3 2 2 2 4 2" xfId="11238" xr:uid="{00000000-0005-0000-0000-0000E6110000}"/>
    <cellStyle name="Normal 5 3 2 2 2 5" xfId="7804" xr:uid="{00000000-0005-0000-0000-0000E7110000}"/>
    <cellStyle name="Normal 5 3 2 2 2 6" xfId="2843" xr:uid="{00000000-0005-0000-0000-0000E8110000}"/>
    <cellStyle name="Normal 5 3 2 2 3" xfId="1587" xr:uid="{00000000-0005-0000-0000-0000E9110000}"/>
    <cellStyle name="Normal 5 3 2 2 3 2" xfId="4938" xr:uid="{00000000-0005-0000-0000-0000EA110000}"/>
    <cellStyle name="Normal 5 3 2 2 3 2 2" xfId="9922" xr:uid="{00000000-0005-0000-0000-0000EB110000}"/>
    <cellStyle name="Normal 5 3 2 2 3 3" xfId="6667" xr:uid="{00000000-0005-0000-0000-0000EC110000}"/>
    <cellStyle name="Normal 5 3 2 2 3 3 2" xfId="11609" xr:uid="{00000000-0005-0000-0000-0000ED110000}"/>
    <cellStyle name="Normal 5 3 2 2 3 4" xfId="8175" xr:uid="{00000000-0005-0000-0000-0000EE110000}"/>
    <cellStyle name="Normal 5 3 2 2 3 5" xfId="3214" xr:uid="{00000000-0005-0000-0000-0000EF110000}"/>
    <cellStyle name="Normal 5 3 2 2 4" xfId="4182" xr:uid="{00000000-0005-0000-0000-0000F0110000}"/>
    <cellStyle name="Normal 5 3 2 2 4 2" xfId="9168" xr:uid="{00000000-0005-0000-0000-0000F1110000}"/>
    <cellStyle name="Normal 5 3 2 2 5" xfId="5929" xr:uid="{00000000-0005-0000-0000-0000F2110000}"/>
    <cellStyle name="Normal 5 3 2 2 5 2" xfId="10871" xr:uid="{00000000-0005-0000-0000-0000F3110000}"/>
    <cellStyle name="Normal 5 3 2 2 6" xfId="7437" xr:uid="{00000000-0005-0000-0000-0000F4110000}"/>
    <cellStyle name="Normal 5 3 2 2 7" xfId="2476" xr:uid="{00000000-0005-0000-0000-0000F5110000}"/>
    <cellStyle name="Normal 5 3 2 3" xfId="891" xr:uid="{00000000-0005-0000-0000-0000F6110000}"/>
    <cellStyle name="Normal 5 3 2 3 2" xfId="1589" xr:uid="{00000000-0005-0000-0000-0000F7110000}"/>
    <cellStyle name="Normal 5 3 2 3 2 2" xfId="4940" xr:uid="{00000000-0005-0000-0000-0000F8110000}"/>
    <cellStyle name="Normal 5 3 2 3 2 2 2" xfId="9924" xr:uid="{00000000-0005-0000-0000-0000F9110000}"/>
    <cellStyle name="Normal 5 3 2 3 2 3" xfId="6669" xr:uid="{00000000-0005-0000-0000-0000FA110000}"/>
    <cellStyle name="Normal 5 3 2 3 2 3 2" xfId="11611" xr:uid="{00000000-0005-0000-0000-0000FB110000}"/>
    <cellStyle name="Normal 5 3 2 3 2 4" xfId="8177" xr:uid="{00000000-0005-0000-0000-0000FC110000}"/>
    <cellStyle name="Normal 5 3 2 3 2 5" xfId="3216" xr:uid="{00000000-0005-0000-0000-0000FD110000}"/>
    <cellStyle name="Normal 5 3 2 3 3" xfId="4324" xr:uid="{00000000-0005-0000-0000-0000FE110000}"/>
    <cellStyle name="Normal 5 3 2 3 3 2" xfId="9309" xr:uid="{00000000-0005-0000-0000-0000FF110000}"/>
    <cellStyle name="Normal 5 3 2 3 4" xfId="6067" xr:uid="{00000000-0005-0000-0000-000000120000}"/>
    <cellStyle name="Normal 5 3 2 3 4 2" xfId="11009" xr:uid="{00000000-0005-0000-0000-000001120000}"/>
    <cellStyle name="Normal 5 3 2 3 5" xfId="7575" xr:uid="{00000000-0005-0000-0000-000002120000}"/>
    <cellStyle name="Normal 5 3 2 3 6" xfId="2614" xr:uid="{00000000-0005-0000-0000-000003120000}"/>
    <cellStyle name="Normal 5 3 2 4" xfId="1586" xr:uid="{00000000-0005-0000-0000-000004120000}"/>
    <cellStyle name="Normal 5 3 2 4 2" xfId="4937" xr:uid="{00000000-0005-0000-0000-000005120000}"/>
    <cellStyle name="Normal 5 3 2 4 2 2" xfId="9921" xr:uid="{00000000-0005-0000-0000-000006120000}"/>
    <cellStyle name="Normal 5 3 2 4 3" xfId="6666" xr:uid="{00000000-0005-0000-0000-000007120000}"/>
    <cellStyle name="Normal 5 3 2 4 3 2" xfId="11608" xr:uid="{00000000-0005-0000-0000-000008120000}"/>
    <cellStyle name="Normal 5 3 2 4 4" xfId="8174" xr:uid="{00000000-0005-0000-0000-000009120000}"/>
    <cellStyle name="Normal 5 3 2 4 5" xfId="3213" xr:uid="{00000000-0005-0000-0000-00000A120000}"/>
    <cellStyle name="Normal 5 3 2 5" xfId="3722" xr:uid="{00000000-0005-0000-0000-00000B120000}"/>
    <cellStyle name="Normal 5 3 2 5 2" xfId="4495" xr:uid="{00000000-0005-0000-0000-00000C120000}"/>
    <cellStyle name="Normal 5 3 2 5 2 2" xfId="9479" xr:uid="{00000000-0005-0000-0000-00000D120000}"/>
    <cellStyle name="Normal 5 3 2 5 3" xfId="8682" xr:uid="{00000000-0005-0000-0000-00000E120000}"/>
    <cellStyle name="Normal 5 3 2 6" xfId="4044" xr:uid="{00000000-0005-0000-0000-00000F120000}"/>
    <cellStyle name="Normal 5 3 2 6 2" xfId="8818" xr:uid="{00000000-0005-0000-0000-000010120000}"/>
    <cellStyle name="Normal 5 3 2 7" xfId="5439" xr:uid="{00000000-0005-0000-0000-000011120000}"/>
    <cellStyle name="Normal 5 3 2 7 2" xfId="10413" xr:uid="{00000000-0005-0000-0000-000012120000}"/>
    <cellStyle name="Normal 5 3 2 8" xfId="5794" xr:uid="{00000000-0005-0000-0000-000013120000}"/>
    <cellStyle name="Normal 5 3 2 8 2" xfId="10736" xr:uid="{00000000-0005-0000-0000-000014120000}"/>
    <cellStyle name="Normal 5 3 2 9" xfId="7302" xr:uid="{00000000-0005-0000-0000-000015120000}"/>
    <cellStyle name="Normal 5 3 3" xfId="641" xr:uid="{00000000-0005-0000-0000-000016120000}"/>
    <cellStyle name="Normal 5 3 3 10" xfId="2384" xr:uid="{00000000-0005-0000-0000-000017120000}"/>
    <cellStyle name="Normal 5 3 3 2" xfId="782" xr:uid="{00000000-0005-0000-0000-000018120000}"/>
    <cellStyle name="Normal 5 3 3 2 2" xfId="1247" xr:uid="{00000000-0005-0000-0000-000019120000}"/>
    <cellStyle name="Normal 5 3 3 2 2 2" xfId="1592" xr:uid="{00000000-0005-0000-0000-00001A120000}"/>
    <cellStyle name="Normal 5 3 3 2 2 2 2" xfId="4943" xr:uid="{00000000-0005-0000-0000-00001B120000}"/>
    <cellStyle name="Normal 5 3 3 2 2 2 2 2" xfId="9927" xr:uid="{00000000-0005-0000-0000-00001C120000}"/>
    <cellStyle name="Normal 5 3 3 2 2 2 3" xfId="6672" xr:uid="{00000000-0005-0000-0000-00001D120000}"/>
    <cellStyle name="Normal 5 3 3 2 2 2 3 2" xfId="11614" xr:uid="{00000000-0005-0000-0000-00001E120000}"/>
    <cellStyle name="Normal 5 3 3 2 2 2 4" xfId="8180" xr:uid="{00000000-0005-0000-0000-00001F120000}"/>
    <cellStyle name="Normal 5 3 3 2 2 2 5" xfId="3219" xr:uid="{00000000-0005-0000-0000-000020120000}"/>
    <cellStyle name="Normal 5 3 3 2 2 3" xfId="4608" xr:uid="{00000000-0005-0000-0000-000021120000}"/>
    <cellStyle name="Normal 5 3 3 2 2 3 2" xfId="9592" xr:uid="{00000000-0005-0000-0000-000022120000}"/>
    <cellStyle name="Normal 5 3 3 2 2 4" xfId="6339" xr:uid="{00000000-0005-0000-0000-000023120000}"/>
    <cellStyle name="Normal 5 3 3 2 2 4 2" xfId="11281" xr:uid="{00000000-0005-0000-0000-000024120000}"/>
    <cellStyle name="Normal 5 3 3 2 2 5" xfId="7847" xr:uid="{00000000-0005-0000-0000-000025120000}"/>
    <cellStyle name="Normal 5 3 3 2 2 6" xfId="2886" xr:uid="{00000000-0005-0000-0000-000026120000}"/>
    <cellStyle name="Normal 5 3 3 2 3" xfId="1591" xr:uid="{00000000-0005-0000-0000-000027120000}"/>
    <cellStyle name="Normal 5 3 3 2 3 2" xfId="4942" xr:uid="{00000000-0005-0000-0000-000028120000}"/>
    <cellStyle name="Normal 5 3 3 2 3 2 2" xfId="9926" xr:uid="{00000000-0005-0000-0000-000029120000}"/>
    <cellStyle name="Normal 5 3 3 2 3 3" xfId="6671" xr:uid="{00000000-0005-0000-0000-00002A120000}"/>
    <cellStyle name="Normal 5 3 3 2 3 3 2" xfId="11613" xr:uid="{00000000-0005-0000-0000-00002B120000}"/>
    <cellStyle name="Normal 5 3 3 2 3 4" xfId="8179" xr:uid="{00000000-0005-0000-0000-00002C120000}"/>
    <cellStyle name="Normal 5 3 3 2 3 5" xfId="3218" xr:uid="{00000000-0005-0000-0000-00002D120000}"/>
    <cellStyle name="Normal 5 3 3 2 4" xfId="4225" xr:uid="{00000000-0005-0000-0000-00002E120000}"/>
    <cellStyle name="Normal 5 3 3 2 4 2" xfId="9211" xr:uid="{00000000-0005-0000-0000-00002F120000}"/>
    <cellStyle name="Normal 5 3 3 2 5" xfId="5972" xr:uid="{00000000-0005-0000-0000-000030120000}"/>
    <cellStyle name="Normal 5 3 3 2 5 2" xfId="10914" xr:uid="{00000000-0005-0000-0000-000031120000}"/>
    <cellStyle name="Normal 5 3 3 2 6" xfId="7480" xr:uid="{00000000-0005-0000-0000-000032120000}"/>
    <cellStyle name="Normal 5 3 3 2 7" xfId="2519" xr:uid="{00000000-0005-0000-0000-000033120000}"/>
    <cellStyle name="Normal 5 3 3 3" xfId="935" xr:uid="{00000000-0005-0000-0000-000034120000}"/>
    <cellStyle name="Normal 5 3 3 3 2" xfId="1593" xr:uid="{00000000-0005-0000-0000-000035120000}"/>
    <cellStyle name="Normal 5 3 3 3 2 2" xfId="4944" xr:uid="{00000000-0005-0000-0000-000036120000}"/>
    <cellStyle name="Normal 5 3 3 3 2 2 2" xfId="9928" xr:uid="{00000000-0005-0000-0000-000037120000}"/>
    <cellStyle name="Normal 5 3 3 3 2 3" xfId="6673" xr:uid="{00000000-0005-0000-0000-000038120000}"/>
    <cellStyle name="Normal 5 3 3 3 2 3 2" xfId="11615" xr:uid="{00000000-0005-0000-0000-000039120000}"/>
    <cellStyle name="Normal 5 3 3 3 2 4" xfId="8181" xr:uid="{00000000-0005-0000-0000-00003A120000}"/>
    <cellStyle name="Normal 5 3 3 3 2 5" xfId="3220" xr:uid="{00000000-0005-0000-0000-00003B120000}"/>
    <cellStyle name="Normal 5 3 3 3 3" xfId="4367" xr:uid="{00000000-0005-0000-0000-00003C120000}"/>
    <cellStyle name="Normal 5 3 3 3 3 2" xfId="9352" xr:uid="{00000000-0005-0000-0000-00003D120000}"/>
    <cellStyle name="Normal 5 3 3 3 4" xfId="6110" xr:uid="{00000000-0005-0000-0000-00003E120000}"/>
    <cellStyle name="Normal 5 3 3 3 4 2" xfId="11052" xr:uid="{00000000-0005-0000-0000-00003F120000}"/>
    <cellStyle name="Normal 5 3 3 3 5" xfId="7618" xr:uid="{00000000-0005-0000-0000-000040120000}"/>
    <cellStyle name="Normal 5 3 3 3 6" xfId="2657" xr:uid="{00000000-0005-0000-0000-000041120000}"/>
    <cellStyle name="Normal 5 3 3 4" xfId="1590" xr:uid="{00000000-0005-0000-0000-000042120000}"/>
    <cellStyle name="Normal 5 3 3 4 2" xfId="4941" xr:uid="{00000000-0005-0000-0000-000043120000}"/>
    <cellStyle name="Normal 5 3 3 4 2 2" xfId="9925" xr:uid="{00000000-0005-0000-0000-000044120000}"/>
    <cellStyle name="Normal 5 3 3 4 3" xfId="6670" xr:uid="{00000000-0005-0000-0000-000045120000}"/>
    <cellStyle name="Normal 5 3 3 4 3 2" xfId="11612" xr:uid="{00000000-0005-0000-0000-000046120000}"/>
    <cellStyle name="Normal 5 3 3 4 4" xfId="8178" xr:uid="{00000000-0005-0000-0000-000047120000}"/>
    <cellStyle name="Normal 5 3 3 4 5" xfId="3217" xr:uid="{00000000-0005-0000-0000-000048120000}"/>
    <cellStyle name="Normal 5 3 3 5" xfId="3765" xr:uid="{00000000-0005-0000-0000-000049120000}"/>
    <cellStyle name="Normal 5 3 3 5 2" xfId="5396" xr:uid="{00000000-0005-0000-0000-00004A120000}"/>
    <cellStyle name="Normal 5 3 3 5 2 2" xfId="10375" xr:uid="{00000000-0005-0000-0000-00004B120000}"/>
    <cellStyle name="Normal 5 3 3 5 3" xfId="8725" xr:uid="{00000000-0005-0000-0000-00004C120000}"/>
    <cellStyle name="Normal 5 3 3 6" xfId="4090" xr:uid="{00000000-0005-0000-0000-00004D120000}"/>
    <cellStyle name="Normal 5 3 3 6 2" xfId="8861" xr:uid="{00000000-0005-0000-0000-00004E120000}"/>
    <cellStyle name="Normal 5 3 3 7" xfId="5426" xr:uid="{00000000-0005-0000-0000-00004F120000}"/>
    <cellStyle name="Normal 5 3 3 7 2" xfId="10402" xr:uid="{00000000-0005-0000-0000-000050120000}"/>
    <cellStyle name="Normal 5 3 3 8" xfId="5837" xr:uid="{00000000-0005-0000-0000-000051120000}"/>
    <cellStyle name="Normal 5 3 3 8 2" xfId="10779" xr:uid="{00000000-0005-0000-0000-000052120000}"/>
    <cellStyle name="Normal 5 3 3 9" xfId="7345" xr:uid="{00000000-0005-0000-0000-000053120000}"/>
    <cellStyle name="Normal 5 3 4" xfId="475" xr:uid="{00000000-0005-0000-0000-000054120000}"/>
    <cellStyle name="Normal 5 3 4 2" xfId="1045" xr:uid="{00000000-0005-0000-0000-000055120000}"/>
    <cellStyle name="Normal 5 3 4 2 2" xfId="1595" xr:uid="{00000000-0005-0000-0000-000056120000}"/>
    <cellStyle name="Normal 5 3 4 2 2 2" xfId="4946" xr:uid="{00000000-0005-0000-0000-000057120000}"/>
    <cellStyle name="Normal 5 3 4 2 2 2 2" xfId="9930" xr:uid="{00000000-0005-0000-0000-000058120000}"/>
    <cellStyle name="Normal 5 3 4 2 2 3" xfId="6675" xr:uid="{00000000-0005-0000-0000-000059120000}"/>
    <cellStyle name="Normal 5 3 4 2 2 3 2" xfId="11617" xr:uid="{00000000-0005-0000-0000-00005A120000}"/>
    <cellStyle name="Normal 5 3 4 2 2 4" xfId="8183" xr:uid="{00000000-0005-0000-0000-00005B120000}"/>
    <cellStyle name="Normal 5 3 4 2 2 5" xfId="3222" xr:uid="{00000000-0005-0000-0000-00005C120000}"/>
    <cellStyle name="Normal 5 3 4 2 3" xfId="4460" xr:uid="{00000000-0005-0000-0000-00005D120000}"/>
    <cellStyle name="Normal 5 3 4 2 3 2" xfId="9445" xr:uid="{00000000-0005-0000-0000-00005E120000}"/>
    <cellStyle name="Normal 5 3 4 2 4" xfId="6200" xr:uid="{00000000-0005-0000-0000-00005F120000}"/>
    <cellStyle name="Normal 5 3 4 2 4 2" xfId="11142" xr:uid="{00000000-0005-0000-0000-000060120000}"/>
    <cellStyle name="Normal 5 3 4 2 5" xfId="7708" xr:uid="{00000000-0005-0000-0000-000061120000}"/>
    <cellStyle name="Normal 5 3 4 2 6" xfId="2747" xr:uid="{00000000-0005-0000-0000-000062120000}"/>
    <cellStyle name="Normal 5 3 4 3" xfId="1594" xr:uid="{00000000-0005-0000-0000-000063120000}"/>
    <cellStyle name="Normal 5 3 4 3 2" xfId="4945" xr:uid="{00000000-0005-0000-0000-000064120000}"/>
    <cellStyle name="Normal 5 3 4 3 2 2" xfId="9929" xr:uid="{00000000-0005-0000-0000-000065120000}"/>
    <cellStyle name="Normal 5 3 4 3 3" xfId="6674" xr:uid="{00000000-0005-0000-0000-000066120000}"/>
    <cellStyle name="Normal 5 3 4 3 3 2" xfId="11616" xr:uid="{00000000-0005-0000-0000-000067120000}"/>
    <cellStyle name="Normal 5 3 4 3 4" xfId="8182" xr:uid="{00000000-0005-0000-0000-000068120000}"/>
    <cellStyle name="Normal 5 3 4 3 5" xfId="3221" xr:uid="{00000000-0005-0000-0000-000069120000}"/>
    <cellStyle name="Normal 5 3 4 4" xfId="3991" xr:uid="{00000000-0005-0000-0000-00006A120000}"/>
    <cellStyle name="Normal 5 3 4 4 2" xfId="9063" xr:uid="{00000000-0005-0000-0000-00006B120000}"/>
    <cellStyle name="Normal 5 3 4 5" xfId="5748" xr:uid="{00000000-0005-0000-0000-00006C120000}"/>
    <cellStyle name="Normal 5 3 4 5 2" xfId="10690" xr:uid="{00000000-0005-0000-0000-00006D120000}"/>
    <cellStyle name="Normal 5 3 4 6" xfId="7256" xr:uid="{00000000-0005-0000-0000-00006E120000}"/>
    <cellStyle name="Normal 5 3 4 7" xfId="2295" xr:uid="{00000000-0005-0000-0000-00006F120000}"/>
    <cellStyle name="Normal 5 3 5" xfId="692" xr:uid="{00000000-0005-0000-0000-000070120000}"/>
    <cellStyle name="Normal 5 3 5 2" xfId="1158" xr:uid="{00000000-0005-0000-0000-000071120000}"/>
    <cellStyle name="Normal 5 3 5 2 2" xfId="1597" xr:uid="{00000000-0005-0000-0000-000072120000}"/>
    <cellStyle name="Normal 5 3 5 2 2 2" xfId="4948" xr:uid="{00000000-0005-0000-0000-000073120000}"/>
    <cellStyle name="Normal 5 3 5 2 2 2 2" xfId="9932" xr:uid="{00000000-0005-0000-0000-000074120000}"/>
    <cellStyle name="Normal 5 3 5 2 2 3" xfId="6677" xr:uid="{00000000-0005-0000-0000-000075120000}"/>
    <cellStyle name="Normal 5 3 5 2 2 3 2" xfId="11619" xr:uid="{00000000-0005-0000-0000-000076120000}"/>
    <cellStyle name="Normal 5 3 5 2 2 4" xfId="8185" xr:uid="{00000000-0005-0000-0000-000077120000}"/>
    <cellStyle name="Normal 5 3 5 2 2 5" xfId="3224" xr:uid="{00000000-0005-0000-0000-000078120000}"/>
    <cellStyle name="Normal 5 3 5 2 3" xfId="4519" xr:uid="{00000000-0005-0000-0000-000079120000}"/>
    <cellStyle name="Normal 5 3 5 2 3 2" xfId="9503" xr:uid="{00000000-0005-0000-0000-00007A120000}"/>
    <cellStyle name="Normal 5 3 5 2 4" xfId="6250" xr:uid="{00000000-0005-0000-0000-00007B120000}"/>
    <cellStyle name="Normal 5 3 5 2 4 2" xfId="11192" xr:uid="{00000000-0005-0000-0000-00007C120000}"/>
    <cellStyle name="Normal 5 3 5 2 5" xfId="7758" xr:uid="{00000000-0005-0000-0000-00007D120000}"/>
    <cellStyle name="Normal 5 3 5 2 6" xfId="2797" xr:uid="{00000000-0005-0000-0000-00007E120000}"/>
    <cellStyle name="Normal 5 3 5 3" xfId="1596" xr:uid="{00000000-0005-0000-0000-00007F120000}"/>
    <cellStyle name="Normal 5 3 5 3 2" xfId="4947" xr:uid="{00000000-0005-0000-0000-000080120000}"/>
    <cellStyle name="Normal 5 3 5 3 2 2" xfId="9931" xr:uid="{00000000-0005-0000-0000-000081120000}"/>
    <cellStyle name="Normal 5 3 5 3 3" xfId="6676" xr:uid="{00000000-0005-0000-0000-000082120000}"/>
    <cellStyle name="Normal 5 3 5 3 3 2" xfId="11618" xr:uid="{00000000-0005-0000-0000-000083120000}"/>
    <cellStyle name="Normal 5 3 5 3 4" xfId="8184" xr:uid="{00000000-0005-0000-0000-000084120000}"/>
    <cellStyle name="Normal 5 3 5 3 5" xfId="3223" xr:uid="{00000000-0005-0000-0000-000085120000}"/>
    <cellStyle name="Normal 5 3 5 4" xfId="4136" xr:uid="{00000000-0005-0000-0000-000086120000}"/>
    <cellStyle name="Normal 5 3 5 4 2" xfId="9122" xr:uid="{00000000-0005-0000-0000-000087120000}"/>
    <cellStyle name="Normal 5 3 5 5" xfId="5883" xr:uid="{00000000-0005-0000-0000-000088120000}"/>
    <cellStyle name="Normal 5 3 5 5 2" xfId="10825" xr:uid="{00000000-0005-0000-0000-000089120000}"/>
    <cellStyle name="Normal 5 3 5 6" xfId="7391" xr:uid="{00000000-0005-0000-0000-00008A120000}"/>
    <cellStyle name="Normal 5 3 5 7" xfId="2430" xr:uid="{00000000-0005-0000-0000-00008B120000}"/>
    <cellStyle name="Normal 5 3 6" xfId="359" xr:uid="{00000000-0005-0000-0000-00008C120000}"/>
    <cellStyle name="Normal 5 3 6 2" xfId="987" xr:uid="{00000000-0005-0000-0000-00008D120000}"/>
    <cellStyle name="Normal 5 3 6 2 2" xfId="1599" xr:uid="{00000000-0005-0000-0000-00008E120000}"/>
    <cellStyle name="Normal 5 3 6 2 2 2" xfId="4950" xr:uid="{00000000-0005-0000-0000-00008F120000}"/>
    <cellStyle name="Normal 5 3 6 2 2 2 2" xfId="9934" xr:uid="{00000000-0005-0000-0000-000090120000}"/>
    <cellStyle name="Normal 5 3 6 2 2 3" xfId="6679" xr:uid="{00000000-0005-0000-0000-000091120000}"/>
    <cellStyle name="Normal 5 3 6 2 2 3 2" xfId="11621" xr:uid="{00000000-0005-0000-0000-000092120000}"/>
    <cellStyle name="Normal 5 3 6 2 2 4" xfId="8187" xr:uid="{00000000-0005-0000-0000-000093120000}"/>
    <cellStyle name="Normal 5 3 6 2 2 5" xfId="3226" xr:uid="{00000000-0005-0000-0000-000094120000}"/>
    <cellStyle name="Normal 5 3 6 2 3" xfId="4414" xr:uid="{00000000-0005-0000-0000-000095120000}"/>
    <cellStyle name="Normal 5 3 6 2 3 2" xfId="9399" xr:uid="{00000000-0005-0000-0000-000096120000}"/>
    <cellStyle name="Normal 5 3 6 2 4" xfId="6156" xr:uid="{00000000-0005-0000-0000-000097120000}"/>
    <cellStyle name="Normal 5 3 6 2 4 2" xfId="11098" xr:uid="{00000000-0005-0000-0000-000098120000}"/>
    <cellStyle name="Normal 5 3 6 2 5" xfId="7664" xr:uid="{00000000-0005-0000-0000-000099120000}"/>
    <cellStyle name="Normal 5 3 6 2 6" xfId="2703" xr:uid="{00000000-0005-0000-0000-00009A120000}"/>
    <cellStyle name="Normal 5 3 6 3" xfId="1598" xr:uid="{00000000-0005-0000-0000-00009B120000}"/>
    <cellStyle name="Normal 5 3 6 3 2" xfId="4949" xr:uid="{00000000-0005-0000-0000-00009C120000}"/>
    <cellStyle name="Normal 5 3 6 3 2 2" xfId="9933" xr:uid="{00000000-0005-0000-0000-00009D120000}"/>
    <cellStyle name="Normal 5 3 6 3 3" xfId="6678" xr:uid="{00000000-0005-0000-0000-00009E120000}"/>
    <cellStyle name="Normal 5 3 6 3 3 2" xfId="11620" xr:uid="{00000000-0005-0000-0000-00009F120000}"/>
    <cellStyle name="Normal 5 3 6 3 4" xfId="8186" xr:uid="{00000000-0005-0000-0000-0000A0120000}"/>
    <cellStyle name="Normal 5 3 6 3 5" xfId="3225" xr:uid="{00000000-0005-0000-0000-0000A1120000}"/>
    <cellStyle name="Normal 5 3 6 4" xfId="3931" xr:uid="{00000000-0005-0000-0000-0000A2120000}"/>
    <cellStyle name="Normal 5 3 6 4 2" xfId="9011" xr:uid="{00000000-0005-0000-0000-0000A3120000}"/>
    <cellStyle name="Normal 5 3 6 5" xfId="5699" xr:uid="{00000000-0005-0000-0000-0000A4120000}"/>
    <cellStyle name="Normal 5 3 6 5 2" xfId="10641" xr:uid="{00000000-0005-0000-0000-0000A5120000}"/>
    <cellStyle name="Normal 5 3 6 6" xfId="7207" xr:uid="{00000000-0005-0000-0000-0000A6120000}"/>
    <cellStyle name="Normal 5 3 6 7" xfId="2246" xr:uid="{00000000-0005-0000-0000-0000A7120000}"/>
    <cellStyle name="Normal 5 3 7" xfId="841" xr:uid="{00000000-0005-0000-0000-0000A8120000}"/>
    <cellStyle name="Normal 5 3 7 2" xfId="1600" xr:uid="{00000000-0005-0000-0000-0000A9120000}"/>
    <cellStyle name="Normal 5 3 7 2 2" xfId="4951" xr:uid="{00000000-0005-0000-0000-0000AA120000}"/>
    <cellStyle name="Normal 5 3 7 2 2 2" xfId="9935" xr:uid="{00000000-0005-0000-0000-0000AB120000}"/>
    <cellStyle name="Normal 5 3 7 2 3" xfId="6680" xr:uid="{00000000-0005-0000-0000-0000AC120000}"/>
    <cellStyle name="Normal 5 3 7 2 3 2" xfId="11622" xr:uid="{00000000-0005-0000-0000-0000AD120000}"/>
    <cellStyle name="Normal 5 3 7 2 4" xfId="8188" xr:uid="{00000000-0005-0000-0000-0000AE120000}"/>
    <cellStyle name="Normal 5 3 7 2 5" xfId="3227" xr:uid="{00000000-0005-0000-0000-0000AF120000}"/>
    <cellStyle name="Normal 5 3 7 3" xfId="4276" xr:uid="{00000000-0005-0000-0000-0000B0120000}"/>
    <cellStyle name="Normal 5 3 7 3 2" xfId="9262" xr:uid="{00000000-0005-0000-0000-0000B1120000}"/>
    <cellStyle name="Normal 5 3 7 4" xfId="6021" xr:uid="{00000000-0005-0000-0000-0000B2120000}"/>
    <cellStyle name="Normal 5 3 7 4 2" xfId="10963" xr:uid="{00000000-0005-0000-0000-0000B3120000}"/>
    <cellStyle name="Normal 5 3 7 5" xfId="7529" xr:uid="{00000000-0005-0000-0000-0000B4120000}"/>
    <cellStyle name="Normal 5 3 7 6" xfId="2568" xr:uid="{00000000-0005-0000-0000-0000B5120000}"/>
    <cellStyle name="Normal 5 3 8" xfId="1308" xr:uid="{00000000-0005-0000-0000-0000B6120000}"/>
    <cellStyle name="Normal 5 3 8 2" xfId="4659" xr:uid="{00000000-0005-0000-0000-0000B7120000}"/>
    <cellStyle name="Normal 5 3 8 2 2" xfId="9643" xr:uid="{00000000-0005-0000-0000-0000B8120000}"/>
    <cellStyle name="Normal 5 3 8 3" xfId="6388" xr:uid="{00000000-0005-0000-0000-0000B9120000}"/>
    <cellStyle name="Normal 5 3 8 3 2" xfId="11330" xr:uid="{00000000-0005-0000-0000-0000BA120000}"/>
    <cellStyle name="Normal 5 3 8 4" xfId="7896" xr:uid="{00000000-0005-0000-0000-0000BB120000}"/>
    <cellStyle name="Normal 5 3 8 5" xfId="2935" xr:uid="{00000000-0005-0000-0000-0000BC120000}"/>
    <cellStyle name="Normal 5 3 9" xfId="251" xr:uid="{00000000-0005-0000-0000-0000BD120000}"/>
    <cellStyle name="Normal 5 3 9 2" xfId="3877" xr:uid="{00000000-0005-0000-0000-0000BE120000}"/>
    <cellStyle name="Normal 5 3 9 2 2" xfId="8964" xr:uid="{00000000-0005-0000-0000-0000BF120000}"/>
    <cellStyle name="Normal 5 3 9 3" xfId="5655" xr:uid="{00000000-0005-0000-0000-0000C0120000}"/>
    <cellStyle name="Normal 5 3 9 3 2" xfId="10597" xr:uid="{00000000-0005-0000-0000-0000C1120000}"/>
    <cellStyle name="Normal 5 3 9 4" xfId="7163" xr:uid="{00000000-0005-0000-0000-0000C2120000}"/>
    <cellStyle name="Normal 5 3 9 5" xfId="2201" xr:uid="{00000000-0005-0000-0000-0000C3120000}"/>
    <cellStyle name="Normal 5 4" xfId="163" xr:uid="{00000000-0005-0000-0000-0000C4120000}"/>
    <cellStyle name="Normal 5 4 10" xfId="2143" xr:uid="{00000000-0005-0000-0000-0000C5120000}"/>
    <cellStyle name="Normal 5 4 10 2" xfId="5484" xr:uid="{00000000-0005-0000-0000-0000C6120000}"/>
    <cellStyle name="Normal 5 4 10 2 2" xfId="10447" xr:uid="{00000000-0005-0000-0000-0000C7120000}"/>
    <cellStyle name="Normal 5 4 10 3" xfId="8636" xr:uid="{00000000-0005-0000-0000-0000C8120000}"/>
    <cellStyle name="Normal 5 4 11" xfId="3676" xr:uid="{00000000-0005-0000-0000-0000C9120000}"/>
    <cellStyle name="Normal 5 4 11 2" xfId="8773" xr:uid="{00000000-0005-0000-0000-0000CA120000}"/>
    <cellStyle name="Normal 5 4 12" xfId="3839" xr:uid="{00000000-0005-0000-0000-0000CB120000}"/>
    <cellStyle name="Normal 5 4 12 2" xfId="8930" xr:uid="{00000000-0005-0000-0000-0000CC120000}"/>
    <cellStyle name="Normal 5 4 13" xfId="5624" xr:uid="{00000000-0005-0000-0000-0000CD120000}"/>
    <cellStyle name="Normal 5 4 13 2" xfId="10566" xr:uid="{00000000-0005-0000-0000-0000CE120000}"/>
    <cellStyle name="Normal 5 4 14" xfId="7132" xr:uid="{00000000-0005-0000-0000-0000CF120000}"/>
    <cellStyle name="Normal 5 4 15" xfId="2099" xr:uid="{00000000-0005-0000-0000-0000D0120000}"/>
    <cellStyle name="Normal 5 4 2" xfId="568" xr:uid="{00000000-0005-0000-0000-0000D1120000}"/>
    <cellStyle name="Normal 5 4 2 10" xfId="2342" xr:uid="{00000000-0005-0000-0000-0000D2120000}"/>
    <cellStyle name="Normal 5 4 2 2" xfId="739" xr:uid="{00000000-0005-0000-0000-0000D3120000}"/>
    <cellStyle name="Normal 5 4 2 2 2" xfId="1205" xr:uid="{00000000-0005-0000-0000-0000D4120000}"/>
    <cellStyle name="Normal 5 4 2 2 2 2" xfId="1603" xr:uid="{00000000-0005-0000-0000-0000D5120000}"/>
    <cellStyle name="Normal 5 4 2 2 2 2 2" xfId="4954" xr:uid="{00000000-0005-0000-0000-0000D6120000}"/>
    <cellStyle name="Normal 5 4 2 2 2 2 2 2" xfId="9938" xr:uid="{00000000-0005-0000-0000-0000D7120000}"/>
    <cellStyle name="Normal 5 4 2 2 2 2 3" xfId="6683" xr:uid="{00000000-0005-0000-0000-0000D8120000}"/>
    <cellStyle name="Normal 5 4 2 2 2 2 3 2" xfId="11625" xr:uid="{00000000-0005-0000-0000-0000D9120000}"/>
    <cellStyle name="Normal 5 4 2 2 2 2 4" xfId="8191" xr:uid="{00000000-0005-0000-0000-0000DA120000}"/>
    <cellStyle name="Normal 5 4 2 2 2 2 5" xfId="3230" xr:uid="{00000000-0005-0000-0000-0000DB120000}"/>
    <cellStyle name="Normal 5 4 2 2 2 3" xfId="4566" xr:uid="{00000000-0005-0000-0000-0000DC120000}"/>
    <cellStyle name="Normal 5 4 2 2 2 3 2" xfId="9550" xr:uid="{00000000-0005-0000-0000-0000DD120000}"/>
    <cellStyle name="Normal 5 4 2 2 2 4" xfId="6297" xr:uid="{00000000-0005-0000-0000-0000DE120000}"/>
    <cellStyle name="Normal 5 4 2 2 2 4 2" xfId="11239" xr:uid="{00000000-0005-0000-0000-0000DF120000}"/>
    <cellStyle name="Normal 5 4 2 2 2 5" xfId="7805" xr:uid="{00000000-0005-0000-0000-0000E0120000}"/>
    <cellStyle name="Normal 5 4 2 2 2 6" xfId="2844" xr:uid="{00000000-0005-0000-0000-0000E1120000}"/>
    <cellStyle name="Normal 5 4 2 2 3" xfId="1602" xr:uid="{00000000-0005-0000-0000-0000E2120000}"/>
    <cellStyle name="Normal 5 4 2 2 3 2" xfId="4953" xr:uid="{00000000-0005-0000-0000-0000E3120000}"/>
    <cellStyle name="Normal 5 4 2 2 3 2 2" xfId="9937" xr:uid="{00000000-0005-0000-0000-0000E4120000}"/>
    <cellStyle name="Normal 5 4 2 2 3 3" xfId="6682" xr:uid="{00000000-0005-0000-0000-0000E5120000}"/>
    <cellStyle name="Normal 5 4 2 2 3 3 2" xfId="11624" xr:uid="{00000000-0005-0000-0000-0000E6120000}"/>
    <cellStyle name="Normal 5 4 2 2 3 4" xfId="8190" xr:uid="{00000000-0005-0000-0000-0000E7120000}"/>
    <cellStyle name="Normal 5 4 2 2 3 5" xfId="3229" xr:uid="{00000000-0005-0000-0000-0000E8120000}"/>
    <cellStyle name="Normal 5 4 2 2 4" xfId="4183" xr:uid="{00000000-0005-0000-0000-0000E9120000}"/>
    <cellStyle name="Normal 5 4 2 2 4 2" xfId="9169" xr:uid="{00000000-0005-0000-0000-0000EA120000}"/>
    <cellStyle name="Normal 5 4 2 2 5" xfId="5930" xr:uid="{00000000-0005-0000-0000-0000EB120000}"/>
    <cellStyle name="Normal 5 4 2 2 5 2" xfId="10872" xr:uid="{00000000-0005-0000-0000-0000EC120000}"/>
    <cellStyle name="Normal 5 4 2 2 6" xfId="7438" xr:uid="{00000000-0005-0000-0000-0000ED120000}"/>
    <cellStyle name="Normal 5 4 2 2 7" xfId="2477" xr:uid="{00000000-0005-0000-0000-0000EE120000}"/>
    <cellStyle name="Normal 5 4 2 3" xfId="892" xr:uid="{00000000-0005-0000-0000-0000EF120000}"/>
    <cellStyle name="Normal 5 4 2 3 2" xfId="1604" xr:uid="{00000000-0005-0000-0000-0000F0120000}"/>
    <cellStyle name="Normal 5 4 2 3 2 2" xfId="4955" xr:uid="{00000000-0005-0000-0000-0000F1120000}"/>
    <cellStyle name="Normal 5 4 2 3 2 2 2" xfId="9939" xr:uid="{00000000-0005-0000-0000-0000F2120000}"/>
    <cellStyle name="Normal 5 4 2 3 2 3" xfId="6684" xr:uid="{00000000-0005-0000-0000-0000F3120000}"/>
    <cellStyle name="Normal 5 4 2 3 2 3 2" xfId="11626" xr:uid="{00000000-0005-0000-0000-0000F4120000}"/>
    <cellStyle name="Normal 5 4 2 3 2 4" xfId="8192" xr:uid="{00000000-0005-0000-0000-0000F5120000}"/>
    <cellStyle name="Normal 5 4 2 3 2 5" xfId="3231" xr:uid="{00000000-0005-0000-0000-0000F6120000}"/>
    <cellStyle name="Normal 5 4 2 3 3" xfId="4325" xr:uid="{00000000-0005-0000-0000-0000F7120000}"/>
    <cellStyle name="Normal 5 4 2 3 3 2" xfId="9310" xr:uid="{00000000-0005-0000-0000-0000F8120000}"/>
    <cellStyle name="Normal 5 4 2 3 4" xfId="6068" xr:uid="{00000000-0005-0000-0000-0000F9120000}"/>
    <cellStyle name="Normal 5 4 2 3 4 2" xfId="11010" xr:uid="{00000000-0005-0000-0000-0000FA120000}"/>
    <cellStyle name="Normal 5 4 2 3 5" xfId="7576" xr:uid="{00000000-0005-0000-0000-0000FB120000}"/>
    <cellStyle name="Normal 5 4 2 3 6" xfId="2615" xr:uid="{00000000-0005-0000-0000-0000FC120000}"/>
    <cellStyle name="Normal 5 4 2 4" xfId="1601" xr:uid="{00000000-0005-0000-0000-0000FD120000}"/>
    <cellStyle name="Normal 5 4 2 4 2" xfId="4952" xr:uid="{00000000-0005-0000-0000-0000FE120000}"/>
    <cellStyle name="Normal 5 4 2 4 2 2" xfId="9936" xr:uid="{00000000-0005-0000-0000-0000FF120000}"/>
    <cellStyle name="Normal 5 4 2 4 3" xfId="6681" xr:uid="{00000000-0005-0000-0000-000000130000}"/>
    <cellStyle name="Normal 5 4 2 4 3 2" xfId="11623" xr:uid="{00000000-0005-0000-0000-000001130000}"/>
    <cellStyle name="Normal 5 4 2 4 4" xfId="8189" xr:uid="{00000000-0005-0000-0000-000002130000}"/>
    <cellStyle name="Normal 5 4 2 4 5" xfId="3228" xr:uid="{00000000-0005-0000-0000-000003130000}"/>
    <cellStyle name="Normal 5 4 2 5" xfId="3723" xr:uid="{00000000-0005-0000-0000-000004130000}"/>
    <cellStyle name="Normal 5 4 2 5 2" xfId="5382" xr:uid="{00000000-0005-0000-0000-000005130000}"/>
    <cellStyle name="Normal 5 4 2 5 2 2" xfId="10364" xr:uid="{00000000-0005-0000-0000-000006130000}"/>
    <cellStyle name="Normal 5 4 2 5 3" xfId="8683" xr:uid="{00000000-0005-0000-0000-000007130000}"/>
    <cellStyle name="Normal 5 4 2 6" xfId="4045" xr:uid="{00000000-0005-0000-0000-000008130000}"/>
    <cellStyle name="Normal 5 4 2 6 2" xfId="8819" xr:uid="{00000000-0005-0000-0000-000009130000}"/>
    <cellStyle name="Normal 5 4 2 7" xfId="5432" xr:uid="{00000000-0005-0000-0000-00000A130000}"/>
    <cellStyle name="Normal 5 4 2 7 2" xfId="10406" xr:uid="{00000000-0005-0000-0000-00000B130000}"/>
    <cellStyle name="Normal 5 4 2 8" xfId="5795" xr:uid="{00000000-0005-0000-0000-00000C130000}"/>
    <cellStyle name="Normal 5 4 2 8 2" xfId="10737" xr:uid="{00000000-0005-0000-0000-00000D130000}"/>
    <cellStyle name="Normal 5 4 2 9" xfId="7303" xr:uid="{00000000-0005-0000-0000-00000E130000}"/>
    <cellStyle name="Normal 5 4 3" xfId="642" xr:uid="{00000000-0005-0000-0000-00000F130000}"/>
    <cellStyle name="Normal 5 4 3 10" xfId="2385" xr:uid="{00000000-0005-0000-0000-000010130000}"/>
    <cellStyle name="Normal 5 4 3 2" xfId="783" xr:uid="{00000000-0005-0000-0000-000011130000}"/>
    <cellStyle name="Normal 5 4 3 2 2" xfId="1248" xr:uid="{00000000-0005-0000-0000-000012130000}"/>
    <cellStyle name="Normal 5 4 3 2 2 2" xfId="1607" xr:uid="{00000000-0005-0000-0000-000013130000}"/>
    <cellStyle name="Normal 5 4 3 2 2 2 2" xfId="4958" xr:uid="{00000000-0005-0000-0000-000014130000}"/>
    <cellStyle name="Normal 5 4 3 2 2 2 2 2" xfId="9942" xr:uid="{00000000-0005-0000-0000-000015130000}"/>
    <cellStyle name="Normal 5 4 3 2 2 2 3" xfId="6687" xr:uid="{00000000-0005-0000-0000-000016130000}"/>
    <cellStyle name="Normal 5 4 3 2 2 2 3 2" xfId="11629" xr:uid="{00000000-0005-0000-0000-000017130000}"/>
    <cellStyle name="Normal 5 4 3 2 2 2 4" xfId="8195" xr:uid="{00000000-0005-0000-0000-000018130000}"/>
    <cellStyle name="Normal 5 4 3 2 2 2 5" xfId="3234" xr:uid="{00000000-0005-0000-0000-000019130000}"/>
    <cellStyle name="Normal 5 4 3 2 2 3" xfId="4609" xr:uid="{00000000-0005-0000-0000-00001A130000}"/>
    <cellStyle name="Normal 5 4 3 2 2 3 2" xfId="9593" xr:uid="{00000000-0005-0000-0000-00001B130000}"/>
    <cellStyle name="Normal 5 4 3 2 2 4" xfId="6340" xr:uid="{00000000-0005-0000-0000-00001C130000}"/>
    <cellStyle name="Normal 5 4 3 2 2 4 2" xfId="11282" xr:uid="{00000000-0005-0000-0000-00001D130000}"/>
    <cellStyle name="Normal 5 4 3 2 2 5" xfId="7848" xr:uid="{00000000-0005-0000-0000-00001E130000}"/>
    <cellStyle name="Normal 5 4 3 2 2 6" xfId="2887" xr:uid="{00000000-0005-0000-0000-00001F130000}"/>
    <cellStyle name="Normal 5 4 3 2 3" xfId="1606" xr:uid="{00000000-0005-0000-0000-000020130000}"/>
    <cellStyle name="Normal 5 4 3 2 3 2" xfId="4957" xr:uid="{00000000-0005-0000-0000-000021130000}"/>
    <cellStyle name="Normal 5 4 3 2 3 2 2" xfId="9941" xr:uid="{00000000-0005-0000-0000-000022130000}"/>
    <cellStyle name="Normal 5 4 3 2 3 3" xfId="6686" xr:uid="{00000000-0005-0000-0000-000023130000}"/>
    <cellStyle name="Normal 5 4 3 2 3 3 2" xfId="11628" xr:uid="{00000000-0005-0000-0000-000024130000}"/>
    <cellStyle name="Normal 5 4 3 2 3 4" xfId="8194" xr:uid="{00000000-0005-0000-0000-000025130000}"/>
    <cellStyle name="Normal 5 4 3 2 3 5" xfId="3233" xr:uid="{00000000-0005-0000-0000-000026130000}"/>
    <cellStyle name="Normal 5 4 3 2 4" xfId="4226" xr:uid="{00000000-0005-0000-0000-000027130000}"/>
    <cellStyle name="Normal 5 4 3 2 4 2" xfId="9212" xr:uid="{00000000-0005-0000-0000-000028130000}"/>
    <cellStyle name="Normal 5 4 3 2 5" xfId="5973" xr:uid="{00000000-0005-0000-0000-000029130000}"/>
    <cellStyle name="Normal 5 4 3 2 5 2" xfId="10915" xr:uid="{00000000-0005-0000-0000-00002A130000}"/>
    <cellStyle name="Normal 5 4 3 2 6" xfId="7481" xr:uid="{00000000-0005-0000-0000-00002B130000}"/>
    <cellStyle name="Normal 5 4 3 2 7" xfId="2520" xr:uid="{00000000-0005-0000-0000-00002C130000}"/>
    <cellStyle name="Normal 5 4 3 3" xfId="936" xr:uid="{00000000-0005-0000-0000-00002D130000}"/>
    <cellStyle name="Normal 5 4 3 3 2" xfId="1608" xr:uid="{00000000-0005-0000-0000-00002E130000}"/>
    <cellStyle name="Normal 5 4 3 3 2 2" xfId="4959" xr:uid="{00000000-0005-0000-0000-00002F130000}"/>
    <cellStyle name="Normal 5 4 3 3 2 2 2" xfId="9943" xr:uid="{00000000-0005-0000-0000-000030130000}"/>
    <cellStyle name="Normal 5 4 3 3 2 3" xfId="6688" xr:uid="{00000000-0005-0000-0000-000031130000}"/>
    <cellStyle name="Normal 5 4 3 3 2 3 2" xfId="11630" xr:uid="{00000000-0005-0000-0000-000032130000}"/>
    <cellStyle name="Normal 5 4 3 3 2 4" xfId="8196" xr:uid="{00000000-0005-0000-0000-000033130000}"/>
    <cellStyle name="Normal 5 4 3 3 2 5" xfId="3235" xr:uid="{00000000-0005-0000-0000-000034130000}"/>
    <cellStyle name="Normal 5 4 3 3 3" xfId="4368" xr:uid="{00000000-0005-0000-0000-000035130000}"/>
    <cellStyle name="Normal 5 4 3 3 3 2" xfId="9353" xr:uid="{00000000-0005-0000-0000-000036130000}"/>
    <cellStyle name="Normal 5 4 3 3 4" xfId="6111" xr:uid="{00000000-0005-0000-0000-000037130000}"/>
    <cellStyle name="Normal 5 4 3 3 4 2" xfId="11053" xr:uid="{00000000-0005-0000-0000-000038130000}"/>
    <cellStyle name="Normal 5 4 3 3 5" xfId="7619" xr:uid="{00000000-0005-0000-0000-000039130000}"/>
    <cellStyle name="Normal 5 4 3 3 6" xfId="2658" xr:uid="{00000000-0005-0000-0000-00003A130000}"/>
    <cellStyle name="Normal 5 4 3 4" xfId="1605" xr:uid="{00000000-0005-0000-0000-00003B130000}"/>
    <cellStyle name="Normal 5 4 3 4 2" xfId="4956" xr:uid="{00000000-0005-0000-0000-00003C130000}"/>
    <cellStyle name="Normal 5 4 3 4 2 2" xfId="9940" xr:uid="{00000000-0005-0000-0000-00003D130000}"/>
    <cellStyle name="Normal 5 4 3 4 3" xfId="6685" xr:uid="{00000000-0005-0000-0000-00003E130000}"/>
    <cellStyle name="Normal 5 4 3 4 3 2" xfId="11627" xr:uid="{00000000-0005-0000-0000-00003F130000}"/>
    <cellStyle name="Normal 5 4 3 4 4" xfId="8193" xr:uid="{00000000-0005-0000-0000-000040130000}"/>
    <cellStyle name="Normal 5 4 3 4 5" xfId="3232" xr:uid="{00000000-0005-0000-0000-000041130000}"/>
    <cellStyle name="Normal 5 4 3 5" xfId="3766" xr:uid="{00000000-0005-0000-0000-000042130000}"/>
    <cellStyle name="Normal 5 4 3 5 2" xfId="5573" xr:uid="{00000000-0005-0000-0000-000043130000}"/>
    <cellStyle name="Normal 5 4 3 5 2 2" xfId="10522" xr:uid="{00000000-0005-0000-0000-000044130000}"/>
    <cellStyle name="Normal 5 4 3 5 3" xfId="8726" xr:uid="{00000000-0005-0000-0000-000045130000}"/>
    <cellStyle name="Normal 5 4 3 6" xfId="4091" xr:uid="{00000000-0005-0000-0000-000046130000}"/>
    <cellStyle name="Normal 5 4 3 6 2" xfId="8862" xr:uid="{00000000-0005-0000-0000-000047130000}"/>
    <cellStyle name="Normal 5 4 3 7" xfId="3972" xr:uid="{00000000-0005-0000-0000-000048130000}"/>
    <cellStyle name="Normal 5 4 3 7 2" xfId="9045" xr:uid="{00000000-0005-0000-0000-000049130000}"/>
    <cellStyle name="Normal 5 4 3 8" xfId="5838" xr:uid="{00000000-0005-0000-0000-00004A130000}"/>
    <cellStyle name="Normal 5 4 3 8 2" xfId="10780" xr:uid="{00000000-0005-0000-0000-00004B130000}"/>
    <cellStyle name="Normal 5 4 3 9" xfId="7346" xr:uid="{00000000-0005-0000-0000-00004C130000}"/>
    <cellStyle name="Normal 5 4 4" xfId="476" xr:uid="{00000000-0005-0000-0000-00004D130000}"/>
    <cellStyle name="Normal 5 4 4 2" xfId="1046" xr:uid="{00000000-0005-0000-0000-00004E130000}"/>
    <cellStyle name="Normal 5 4 4 2 2" xfId="1610" xr:uid="{00000000-0005-0000-0000-00004F130000}"/>
    <cellStyle name="Normal 5 4 4 2 2 2" xfId="4961" xr:uid="{00000000-0005-0000-0000-000050130000}"/>
    <cellStyle name="Normal 5 4 4 2 2 2 2" xfId="9945" xr:uid="{00000000-0005-0000-0000-000051130000}"/>
    <cellStyle name="Normal 5 4 4 2 2 3" xfId="6690" xr:uid="{00000000-0005-0000-0000-000052130000}"/>
    <cellStyle name="Normal 5 4 4 2 2 3 2" xfId="11632" xr:uid="{00000000-0005-0000-0000-000053130000}"/>
    <cellStyle name="Normal 5 4 4 2 2 4" xfId="8198" xr:uid="{00000000-0005-0000-0000-000054130000}"/>
    <cellStyle name="Normal 5 4 4 2 2 5" xfId="3237" xr:uid="{00000000-0005-0000-0000-000055130000}"/>
    <cellStyle name="Normal 5 4 4 2 3" xfId="4461" xr:uid="{00000000-0005-0000-0000-000056130000}"/>
    <cellStyle name="Normal 5 4 4 2 3 2" xfId="9446" xr:uid="{00000000-0005-0000-0000-000057130000}"/>
    <cellStyle name="Normal 5 4 4 2 4" xfId="6201" xr:uid="{00000000-0005-0000-0000-000058130000}"/>
    <cellStyle name="Normal 5 4 4 2 4 2" xfId="11143" xr:uid="{00000000-0005-0000-0000-000059130000}"/>
    <cellStyle name="Normal 5 4 4 2 5" xfId="7709" xr:uid="{00000000-0005-0000-0000-00005A130000}"/>
    <cellStyle name="Normal 5 4 4 2 6" xfId="2748" xr:uid="{00000000-0005-0000-0000-00005B130000}"/>
    <cellStyle name="Normal 5 4 4 3" xfId="1609" xr:uid="{00000000-0005-0000-0000-00005C130000}"/>
    <cellStyle name="Normal 5 4 4 3 2" xfId="4960" xr:uid="{00000000-0005-0000-0000-00005D130000}"/>
    <cellStyle name="Normal 5 4 4 3 2 2" xfId="9944" xr:uid="{00000000-0005-0000-0000-00005E130000}"/>
    <cellStyle name="Normal 5 4 4 3 3" xfId="6689" xr:uid="{00000000-0005-0000-0000-00005F130000}"/>
    <cellStyle name="Normal 5 4 4 3 3 2" xfId="11631" xr:uid="{00000000-0005-0000-0000-000060130000}"/>
    <cellStyle name="Normal 5 4 4 3 4" xfId="8197" xr:uid="{00000000-0005-0000-0000-000061130000}"/>
    <cellStyle name="Normal 5 4 4 3 5" xfId="3236" xr:uid="{00000000-0005-0000-0000-000062130000}"/>
    <cellStyle name="Normal 5 4 4 4" xfId="3992" xr:uid="{00000000-0005-0000-0000-000063130000}"/>
    <cellStyle name="Normal 5 4 4 4 2" xfId="9064" xr:uid="{00000000-0005-0000-0000-000064130000}"/>
    <cellStyle name="Normal 5 4 4 5" xfId="5749" xr:uid="{00000000-0005-0000-0000-000065130000}"/>
    <cellStyle name="Normal 5 4 4 5 2" xfId="10691" xr:uid="{00000000-0005-0000-0000-000066130000}"/>
    <cellStyle name="Normal 5 4 4 6" xfId="7257" xr:uid="{00000000-0005-0000-0000-000067130000}"/>
    <cellStyle name="Normal 5 4 4 7" xfId="2296" xr:uid="{00000000-0005-0000-0000-000068130000}"/>
    <cellStyle name="Normal 5 4 5" xfId="693" xr:uid="{00000000-0005-0000-0000-000069130000}"/>
    <cellStyle name="Normal 5 4 5 2" xfId="1159" xr:uid="{00000000-0005-0000-0000-00006A130000}"/>
    <cellStyle name="Normal 5 4 5 2 2" xfId="1612" xr:uid="{00000000-0005-0000-0000-00006B130000}"/>
    <cellStyle name="Normal 5 4 5 2 2 2" xfId="4963" xr:uid="{00000000-0005-0000-0000-00006C130000}"/>
    <cellStyle name="Normal 5 4 5 2 2 2 2" xfId="9947" xr:uid="{00000000-0005-0000-0000-00006D130000}"/>
    <cellStyle name="Normal 5 4 5 2 2 3" xfId="6692" xr:uid="{00000000-0005-0000-0000-00006E130000}"/>
    <cellStyle name="Normal 5 4 5 2 2 3 2" xfId="11634" xr:uid="{00000000-0005-0000-0000-00006F130000}"/>
    <cellStyle name="Normal 5 4 5 2 2 4" xfId="8200" xr:uid="{00000000-0005-0000-0000-000070130000}"/>
    <cellStyle name="Normal 5 4 5 2 2 5" xfId="3239" xr:uid="{00000000-0005-0000-0000-000071130000}"/>
    <cellStyle name="Normal 5 4 5 2 3" xfId="4520" xr:uid="{00000000-0005-0000-0000-000072130000}"/>
    <cellStyle name="Normal 5 4 5 2 3 2" xfId="9504" xr:uid="{00000000-0005-0000-0000-000073130000}"/>
    <cellStyle name="Normal 5 4 5 2 4" xfId="6251" xr:uid="{00000000-0005-0000-0000-000074130000}"/>
    <cellStyle name="Normal 5 4 5 2 4 2" xfId="11193" xr:uid="{00000000-0005-0000-0000-000075130000}"/>
    <cellStyle name="Normal 5 4 5 2 5" xfId="7759" xr:uid="{00000000-0005-0000-0000-000076130000}"/>
    <cellStyle name="Normal 5 4 5 2 6" xfId="2798" xr:uid="{00000000-0005-0000-0000-000077130000}"/>
    <cellStyle name="Normal 5 4 5 3" xfId="1611" xr:uid="{00000000-0005-0000-0000-000078130000}"/>
    <cellStyle name="Normal 5 4 5 3 2" xfId="4962" xr:uid="{00000000-0005-0000-0000-000079130000}"/>
    <cellStyle name="Normal 5 4 5 3 2 2" xfId="9946" xr:uid="{00000000-0005-0000-0000-00007A130000}"/>
    <cellStyle name="Normal 5 4 5 3 3" xfId="6691" xr:uid="{00000000-0005-0000-0000-00007B130000}"/>
    <cellStyle name="Normal 5 4 5 3 3 2" xfId="11633" xr:uid="{00000000-0005-0000-0000-00007C130000}"/>
    <cellStyle name="Normal 5 4 5 3 4" xfId="8199" xr:uid="{00000000-0005-0000-0000-00007D130000}"/>
    <cellStyle name="Normal 5 4 5 3 5" xfId="3238" xr:uid="{00000000-0005-0000-0000-00007E130000}"/>
    <cellStyle name="Normal 5 4 5 4" xfId="4137" xr:uid="{00000000-0005-0000-0000-00007F130000}"/>
    <cellStyle name="Normal 5 4 5 4 2" xfId="9123" xr:uid="{00000000-0005-0000-0000-000080130000}"/>
    <cellStyle name="Normal 5 4 5 5" xfId="5884" xr:uid="{00000000-0005-0000-0000-000081130000}"/>
    <cellStyle name="Normal 5 4 5 5 2" xfId="10826" xr:uid="{00000000-0005-0000-0000-000082130000}"/>
    <cellStyle name="Normal 5 4 5 6" xfId="7392" xr:uid="{00000000-0005-0000-0000-000083130000}"/>
    <cellStyle name="Normal 5 4 5 7" xfId="2431" xr:uid="{00000000-0005-0000-0000-000084130000}"/>
    <cellStyle name="Normal 5 4 6" xfId="360" xr:uid="{00000000-0005-0000-0000-000085130000}"/>
    <cellStyle name="Normal 5 4 6 2" xfId="988" xr:uid="{00000000-0005-0000-0000-000086130000}"/>
    <cellStyle name="Normal 5 4 6 2 2" xfId="1614" xr:uid="{00000000-0005-0000-0000-000087130000}"/>
    <cellStyle name="Normal 5 4 6 2 2 2" xfId="4965" xr:uid="{00000000-0005-0000-0000-000088130000}"/>
    <cellStyle name="Normal 5 4 6 2 2 2 2" xfId="9949" xr:uid="{00000000-0005-0000-0000-000089130000}"/>
    <cellStyle name="Normal 5 4 6 2 2 3" xfId="6694" xr:uid="{00000000-0005-0000-0000-00008A130000}"/>
    <cellStyle name="Normal 5 4 6 2 2 3 2" xfId="11636" xr:uid="{00000000-0005-0000-0000-00008B130000}"/>
    <cellStyle name="Normal 5 4 6 2 2 4" xfId="8202" xr:uid="{00000000-0005-0000-0000-00008C130000}"/>
    <cellStyle name="Normal 5 4 6 2 2 5" xfId="3241" xr:uid="{00000000-0005-0000-0000-00008D130000}"/>
    <cellStyle name="Normal 5 4 6 2 3" xfId="4415" xr:uid="{00000000-0005-0000-0000-00008E130000}"/>
    <cellStyle name="Normal 5 4 6 2 3 2" xfId="9400" xr:uid="{00000000-0005-0000-0000-00008F130000}"/>
    <cellStyle name="Normal 5 4 6 2 4" xfId="6157" xr:uid="{00000000-0005-0000-0000-000090130000}"/>
    <cellStyle name="Normal 5 4 6 2 4 2" xfId="11099" xr:uid="{00000000-0005-0000-0000-000091130000}"/>
    <cellStyle name="Normal 5 4 6 2 5" xfId="7665" xr:uid="{00000000-0005-0000-0000-000092130000}"/>
    <cellStyle name="Normal 5 4 6 2 6" xfId="2704" xr:uid="{00000000-0005-0000-0000-000093130000}"/>
    <cellStyle name="Normal 5 4 6 3" xfId="1613" xr:uid="{00000000-0005-0000-0000-000094130000}"/>
    <cellStyle name="Normal 5 4 6 3 2" xfId="4964" xr:uid="{00000000-0005-0000-0000-000095130000}"/>
    <cellStyle name="Normal 5 4 6 3 2 2" xfId="9948" xr:uid="{00000000-0005-0000-0000-000096130000}"/>
    <cellStyle name="Normal 5 4 6 3 3" xfId="6693" xr:uid="{00000000-0005-0000-0000-000097130000}"/>
    <cellStyle name="Normal 5 4 6 3 3 2" xfId="11635" xr:uid="{00000000-0005-0000-0000-000098130000}"/>
    <cellStyle name="Normal 5 4 6 3 4" xfId="8201" xr:uid="{00000000-0005-0000-0000-000099130000}"/>
    <cellStyle name="Normal 5 4 6 3 5" xfId="3240" xr:uid="{00000000-0005-0000-0000-00009A130000}"/>
    <cellStyle name="Normal 5 4 6 4" xfId="3932" xr:uid="{00000000-0005-0000-0000-00009B130000}"/>
    <cellStyle name="Normal 5 4 6 4 2" xfId="9012" xr:uid="{00000000-0005-0000-0000-00009C130000}"/>
    <cellStyle name="Normal 5 4 6 5" xfId="5700" xr:uid="{00000000-0005-0000-0000-00009D130000}"/>
    <cellStyle name="Normal 5 4 6 5 2" xfId="10642" xr:uid="{00000000-0005-0000-0000-00009E130000}"/>
    <cellStyle name="Normal 5 4 6 6" xfId="7208" xr:uid="{00000000-0005-0000-0000-00009F130000}"/>
    <cellStyle name="Normal 5 4 6 7" xfId="2247" xr:uid="{00000000-0005-0000-0000-0000A0130000}"/>
    <cellStyle name="Normal 5 4 7" xfId="842" xr:uid="{00000000-0005-0000-0000-0000A1130000}"/>
    <cellStyle name="Normal 5 4 7 2" xfId="1615" xr:uid="{00000000-0005-0000-0000-0000A2130000}"/>
    <cellStyle name="Normal 5 4 7 2 2" xfId="4966" xr:uid="{00000000-0005-0000-0000-0000A3130000}"/>
    <cellStyle name="Normal 5 4 7 2 2 2" xfId="9950" xr:uid="{00000000-0005-0000-0000-0000A4130000}"/>
    <cellStyle name="Normal 5 4 7 2 3" xfId="6695" xr:uid="{00000000-0005-0000-0000-0000A5130000}"/>
    <cellStyle name="Normal 5 4 7 2 3 2" xfId="11637" xr:uid="{00000000-0005-0000-0000-0000A6130000}"/>
    <cellStyle name="Normal 5 4 7 2 4" xfId="8203" xr:uid="{00000000-0005-0000-0000-0000A7130000}"/>
    <cellStyle name="Normal 5 4 7 2 5" xfId="3242" xr:uid="{00000000-0005-0000-0000-0000A8130000}"/>
    <cellStyle name="Normal 5 4 7 3" xfId="4277" xr:uid="{00000000-0005-0000-0000-0000A9130000}"/>
    <cellStyle name="Normal 5 4 7 3 2" xfId="9263" xr:uid="{00000000-0005-0000-0000-0000AA130000}"/>
    <cellStyle name="Normal 5 4 7 4" xfId="6022" xr:uid="{00000000-0005-0000-0000-0000AB130000}"/>
    <cellStyle name="Normal 5 4 7 4 2" xfId="10964" xr:uid="{00000000-0005-0000-0000-0000AC130000}"/>
    <cellStyle name="Normal 5 4 7 5" xfId="7530" xr:uid="{00000000-0005-0000-0000-0000AD130000}"/>
    <cellStyle name="Normal 5 4 7 6" xfId="2569" xr:uid="{00000000-0005-0000-0000-0000AE130000}"/>
    <cellStyle name="Normal 5 4 8" xfId="1309" xr:uid="{00000000-0005-0000-0000-0000AF130000}"/>
    <cellStyle name="Normal 5 4 8 2" xfId="4660" xr:uid="{00000000-0005-0000-0000-0000B0130000}"/>
    <cellStyle name="Normal 5 4 8 2 2" xfId="9644" xr:uid="{00000000-0005-0000-0000-0000B1130000}"/>
    <cellStyle name="Normal 5 4 8 3" xfId="6389" xr:uid="{00000000-0005-0000-0000-0000B2130000}"/>
    <cellStyle name="Normal 5 4 8 3 2" xfId="11331" xr:uid="{00000000-0005-0000-0000-0000B3130000}"/>
    <cellStyle name="Normal 5 4 8 4" xfId="7897" xr:uid="{00000000-0005-0000-0000-0000B4130000}"/>
    <cellStyle name="Normal 5 4 8 5" xfId="2936" xr:uid="{00000000-0005-0000-0000-0000B5130000}"/>
    <cellStyle name="Normal 5 4 9" xfId="252" xr:uid="{00000000-0005-0000-0000-0000B6130000}"/>
    <cellStyle name="Normal 5 4 9 2" xfId="3878" xr:uid="{00000000-0005-0000-0000-0000B7130000}"/>
    <cellStyle name="Normal 5 4 9 2 2" xfId="8965" xr:uid="{00000000-0005-0000-0000-0000B8130000}"/>
    <cellStyle name="Normal 5 4 9 3" xfId="5656" xr:uid="{00000000-0005-0000-0000-0000B9130000}"/>
    <cellStyle name="Normal 5 4 9 3 2" xfId="10598" xr:uid="{00000000-0005-0000-0000-0000BA130000}"/>
    <cellStyle name="Normal 5 4 9 4" xfId="7164" xr:uid="{00000000-0005-0000-0000-0000BB130000}"/>
    <cellStyle name="Normal 5 4 9 5" xfId="2202" xr:uid="{00000000-0005-0000-0000-0000BC130000}"/>
    <cellStyle name="Normal 5 5" xfId="563" xr:uid="{00000000-0005-0000-0000-0000BD130000}"/>
    <cellStyle name="Normal 5 5 10" xfId="2337" xr:uid="{00000000-0005-0000-0000-0000BE130000}"/>
    <cellStyle name="Normal 5 5 2" xfId="734" xr:uid="{00000000-0005-0000-0000-0000BF130000}"/>
    <cellStyle name="Normal 5 5 2 2" xfId="1200" xr:uid="{00000000-0005-0000-0000-0000C0130000}"/>
    <cellStyle name="Normal 5 5 2 2 2" xfId="1618" xr:uid="{00000000-0005-0000-0000-0000C1130000}"/>
    <cellStyle name="Normal 5 5 2 2 2 2" xfId="4969" xr:uid="{00000000-0005-0000-0000-0000C2130000}"/>
    <cellStyle name="Normal 5 5 2 2 2 2 2" xfId="9953" xr:uid="{00000000-0005-0000-0000-0000C3130000}"/>
    <cellStyle name="Normal 5 5 2 2 2 3" xfId="6698" xr:uid="{00000000-0005-0000-0000-0000C4130000}"/>
    <cellStyle name="Normal 5 5 2 2 2 3 2" xfId="11640" xr:uid="{00000000-0005-0000-0000-0000C5130000}"/>
    <cellStyle name="Normal 5 5 2 2 2 4" xfId="8206" xr:uid="{00000000-0005-0000-0000-0000C6130000}"/>
    <cellStyle name="Normal 5 5 2 2 2 5" xfId="3245" xr:uid="{00000000-0005-0000-0000-0000C7130000}"/>
    <cellStyle name="Normal 5 5 2 2 3" xfId="4561" xr:uid="{00000000-0005-0000-0000-0000C8130000}"/>
    <cellStyle name="Normal 5 5 2 2 3 2" xfId="9545" xr:uid="{00000000-0005-0000-0000-0000C9130000}"/>
    <cellStyle name="Normal 5 5 2 2 4" xfId="6292" xr:uid="{00000000-0005-0000-0000-0000CA130000}"/>
    <cellStyle name="Normal 5 5 2 2 4 2" xfId="11234" xr:uid="{00000000-0005-0000-0000-0000CB130000}"/>
    <cellStyle name="Normal 5 5 2 2 5" xfId="7800" xr:uid="{00000000-0005-0000-0000-0000CC130000}"/>
    <cellStyle name="Normal 5 5 2 2 6" xfId="2839" xr:uid="{00000000-0005-0000-0000-0000CD130000}"/>
    <cellStyle name="Normal 5 5 2 3" xfId="1617" xr:uid="{00000000-0005-0000-0000-0000CE130000}"/>
    <cellStyle name="Normal 5 5 2 3 2" xfId="4968" xr:uid="{00000000-0005-0000-0000-0000CF130000}"/>
    <cellStyle name="Normal 5 5 2 3 2 2" xfId="9952" xr:uid="{00000000-0005-0000-0000-0000D0130000}"/>
    <cellStyle name="Normal 5 5 2 3 3" xfId="6697" xr:uid="{00000000-0005-0000-0000-0000D1130000}"/>
    <cellStyle name="Normal 5 5 2 3 3 2" xfId="11639" xr:uid="{00000000-0005-0000-0000-0000D2130000}"/>
    <cellStyle name="Normal 5 5 2 3 4" xfId="8205" xr:uid="{00000000-0005-0000-0000-0000D3130000}"/>
    <cellStyle name="Normal 5 5 2 3 5" xfId="3244" xr:uid="{00000000-0005-0000-0000-0000D4130000}"/>
    <cellStyle name="Normal 5 5 2 4" xfId="4178" xr:uid="{00000000-0005-0000-0000-0000D5130000}"/>
    <cellStyle name="Normal 5 5 2 4 2" xfId="9164" xr:uid="{00000000-0005-0000-0000-0000D6130000}"/>
    <cellStyle name="Normal 5 5 2 5" xfId="5925" xr:uid="{00000000-0005-0000-0000-0000D7130000}"/>
    <cellStyle name="Normal 5 5 2 5 2" xfId="10867" xr:uid="{00000000-0005-0000-0000-0000D8130000}"/>
    <cellStyle name="Normal 5 5 2 6" xfId="7433" xr:uid="{00000000-0005-0000-0000-0000D9130000}"/>
    <cellStyle name="Normal 5 5 2 7" xfId="2472" xr:uid="{00000000-0005-0000-0000-0000DA130000}"/>
    <cellStyle name="Normal 5 5 3" xfId="887" xr:uid="{00000000-0005-0000-0000-0000DB130000}"/>
    <cellStyle name="Normal 5 5 3 2" xfId="1619" xr:uid="{00000000-0005-0000-0000-0000DC130000}"/>
    <cellStyle name="Normal 5 5 3 2 2" xfId="4970" xr:uid="{00000000-0005-0000-0000-0000DD130000}"/>
    <cellStyle name="Normal 5 5 3 2 2 2" xfId="9954" xr:uid="{00000000-0005-0000-0000-0000DE130000}"/>
    <cellStyle name="Normal 5 5 3 2 3" xfId="6699" xr:uid="{00000000-0005-0000-0000-0000DF130000}"/>
    <cellStyle name="Normal 5 5 3 2 3 2" xfId="11641" xr:uid="{00000000-0005-0000-0000-0000E0130000}"/>
    <cellStyle name="Normal 5 5 3 2 4" xfId="8207" xr:uid="{00000000-0005-0000-0000-0000E1130000}"/>
    <cellStyle name="Normal 5 5 3 2 5" xfId="3246" xr:uid="{00000000-0005-0000-0000-0000E2130000}"/>
    <cellStyle name="Normal 5 5 3 3" xfId="4320" xr:uid="{00000000-0005-0000-0000-0000E3130000}"/>
    <cellStyle name="Normal 5 5 3 3 2" xfId="9305" xr:uid="{00000000-0005-0000-0000-0000E4130000}"/>
    <cellStyle name="Normal 5 5 3 4" xfId="6063" xr:uid="{00000000-0005-0000-0000-0000E5130000}"/>
    <cellStyle name="Normal 5 5 3 4 2" xfId="11005" xr:uid="{00000000-0005-0000-0000-0000E6130000}"/>
    <cellStyle name="Normal 5 5 3 5" xfId="7571" xr:uid="{00000000-0005-0000-0000-0000E7130000}"/>
    <cellStyle name="Normal 5 5 3 6" xfId="2610" xr:uid="{00000000-0005-0000-0000-0000E8130000}"/>
    <cellStyle name="Normal 5 5 4" xfId="1616" xr:uid="{00000000-0005-0000-0000-0000E9130000}"/>
    <cellStyle name="Normal 5 5 4 2" xfId="4967" xr:uid="{00000000-0005-0000-0000-0000EA130000}"/>
    <cellStyle name="Normal 5 5 4 2 2" xfId="9951" xr:uid="{00000000-0005-0000-0000-0000EB130000}"/>
    <cellStyle name="Normal 5 5 4 3" xfId="6696" xr:uid="{00000000-0005-0000-0000-0000EC130000}"/>
    <cellStyle name="Normal 5 5 4 3 2" xfId="11638" xr:uid="{00000000-0005-0000-0000-0000ED130000}"/>
    <cellStyle name="Normal 5 5 4 4" xfId="8204" xr:uid="{00000000-0005-0000-0000-0000EE130000}"/>
    <cellStyle name="Normal 5 5 4 5" xfId="3243" xr:uid="{00000000-0005-0000-0000-0000EF130000}"/>
    <cellStyle name="Normal 5 5 5" xfId="3718" xr:uid="{00000000-0005-0000-0000-0000F0130000}"/>
    <cellStyle name="Normal 5 5 5 2" xfId="5563" xr:uid="{00000000-0005-0000-0000-0000F1130000}"/>
    <cellStyle name="Normal 5 5 5 2 2" xfId="10512" xr:uid="{00000000-0005-0000-0000-0000F2130000}"/>
    <cellStyle name="Normal 5 5 5 3" xfId="8678" xr:uid="{00000000-0005-0000-0000-0000F3130000}"/>
    <cellStyle name="Normal 5 5 6" xfId="4040" xr:uid="{00000000-0005-0000-0000-0000F4130000}"/>
    <cellStyle name="Normal 5 5 6 2" xfId="8814" xr:uid="{00000000-0005-0000-0000-0000F5130000}"/>
    <cellStyle name="Normal 5 5 7" xfId="4291" xr:uid="{00000000-0005-0000-0000-0000F6130000}"/>
    <cellStyle name="Normal 5 5 7 2" xfId="9277" xr:uid="{00000000-0005-0000-0000-0000F7130000}"/>
    <cellStyle name="Normal 5 5 8" xfId="5790" xr:uid="{00000000-0005-0000-0000-0000F8130000}"/>
    <cellStyle name="Normal 5 5 8 2" xfId="10732" xr:uid="{00000000-0005-0000-0000-0000F9130000}"/>
    <cellStyle name="Normal 5 5 9" xfId="7298" xr:uid="{00000000-0005-0000-0000-0000FA130000}"/>
    <cellStyle name="Normal 5 6" xfId="637" xr:uid="{00000000-0005-0000-0000-0000FB130000}"/>
    <cellStyle name="Normal 5 6 10" xfId="2380" xr:uid="{00000000-0005-0000-0000-0000FC130000}"/>
    <cellStyle name="Normal 5 6 2" xfId="778" xr:uid="{00000000-0005-0000-0000-0000FD130000}"/>
    <cellStyle name="Normal 5 6 2 2" xfId="1243" xr:uid="{00000000-0005-0000-0000-0000FE130000}"/>
    <cellStyle name="Normal 5 6 2 2 2" xfId="1622" xr:uid="{00000000-0005-0000-0000-0000FF130000}"/>
    <cellStyle name="Normal 5 6 2 2 2 2" xfId="4973" xr:uid="{00000000-0005-0000-0000-000000140000}"/>
    <cellStyle name="Normal 5 6 2 2 2 2 2" xfId="9957" xr:uid="{00000000-0005-0000-0000-000001140000}"/>
    <cellStyle name="Normal 5 6 2 2 2 3" xfId="6702" xr:uid="{00000000-0005-0000-0000-000002140000}"/>
    <cellStyle name="Normal 5 6 2 2 2 3 2" xfId="11644" xr:uid="{00000000-0005-0000-0000-000003140000}"/>
    <cellStyle name="Normal 5 6 2 2 2 4" xfId="8210" xr:uid="{00000000-0005-0000-0000-000004140000}"/>
    <cellStyle name="Normal 5 6 2 2 2 5" xfId="3249" xr:uid="{00000000-0005-0000-0000-000005140000}"/>
    <cellStyle name="Normal 5 6 2 2 3" xfId="4604" xr:uid="{00000000-0005-0000-0000-000006140000}"/>
    <cellStyle name="Normal 5 6 2 2 3 2" xfId="9588" xr:uid="{00000000-0005-0000-0000-000007140000}"/>
    <cellStyle name="Normal 5 6 2 2 4" xfId="6335" xr:uid="{00000000-0005-0000-0000-000008140000}"/>
    <cellStyle name="Normal 5 6 2 2 4 2" xfId="11277" xr:uid="{00000000-0005-0000-0000-000009140000}"/>
    <cellStyle name="Normal 5 6 2 2 5" xfId="7843" xr:uid="{00000000-0005-0000-0000-00000A140000}"/>
    <cellStyle name="Normal 5 6 2 2 6" xfId="2882" xr:uid="{00000000-0005-0000-0000-00000B140000}"/>
    <cellStyle name="Normal 5 6 2 3" xfId="1621" xr:uid="{00000000-0005-0000-0000-00000C140000}"/>
    <cellStyle name="Normal 5 6 2 3 2" xfId="4972" xr:uid="{00000000-0005-0000-0000-00000D140000}"/>
    <cellStyle name="Normal 5 6 2 3 2 2" xfId="9956" xr:uid="{00000000-0005-0000-0000-00000E140000}"/>
    <cellStyle name="Normal 5 6 2 3 3" xfId="6701" xr:uid="{00000000-0005-0000-0000-00000F140000}"/>
    <cellStyle name="Normal 5 6 2 3 3 2" xfId="11643" xr:uid="{00000000-0005-0000-0000-000010140000}"/>
    <cellStyle name="Normal 5 6 2 3 4" xfId="8209" xr:uid="{00000000-0005-0000-0000-000011140000}"/>
    <cellStyle name="Normal 5 6 2 3 5" xfId="3248" xr:uid="{00000000-0005-0000-0000-000012140000}"/>
    <cellStyle name="Normal 5 6 2 4" xfId="4221" xr:uid="{00000000-0005-0000-0000-000013140000}"/>
    <cellStyle name="Normal 5 6 2 4 2" xfId="9207" xr:uid="{00000000-0005-0000-0000-000014140000}"/>
    <cellStyle name="Normal 5 6 2 5" xfId="5968" xr:uid="{00000000-0005-0000-0000-000015140000}"/>
    <cellStyle name="Normal 5 6 2 5 2" xfId="10910" xr:uid="{00000000-0005-0000-0000-000016140000}"/>
    <cellStyle name="Normal 5 6 2 6" xfId="7476" xr:uid="{00000000-0005-0000-0000-000017140000}"/>
    <cellStyle name="Normal 5 6 2 7" xfId="2515" xr:uid="{00000000-0005-0000-0000-000018140000}"/>
    <cellStyle name="Normal 5 6 3" xfId="931" xr:uid="{00000000-0005-0000-0000-000019140000}"/>
    <cellStyle name="Normal 5 6 3 2" xfId="1623" xr:uid="{00000000-0005-0000-0000-00001A140000}"/>
    <cellStyle name="Normal 5 6 3 2 2" xfId="4974" xr:uid="{00000000-0005-0000-0000-00001B140000}"/>
    <cellStyle name="Normal 5 6 3 2 2 2" xfId="9958" xr:uid="{00000000-0005-0000-0000-00001C140000}"/>
    <cellStyle name="Normal 5 6 3 2 3" xfId="6703" xr:uid="{00000000-0005-0000-0000-00001D140000}"/>
    <cellStyle name="Normal 5 6 3 2 3 2" xfId="11645" xr:uid="{00000000-0005-0000-0000-00001E140000}"/>
    <cellStyle name="Normal 5 6 3 2 4" xfId="8211" xr:uid="{00000000-0005-0000-0000-00001F140000}"/>
    <cellStyle name="Normal 5 6 3 2 5" xfId="3250" xr:uid="{00000000-0005-0000-0000-000020140000}"/>
    <cellStyle name="Normal 5 6 3 3" xfId="4363" xr:uid="{00000000-0005-0000-0000-000021140000}"/>
    <cellStyle name="Normal 5 6 3 3 2" xfId="9348" xr:uid="{00000000-0005-0000-0000-000022140000}"/>
    <cellStyle name="Normal 5 6 3 4" xfId="6106" xr:uid="{00000000-0005-0000-0000-000023140000}"/>
    <cellStyle name="Normal 5 6 3 4 2" xfId="11048" xr:uid="{00000000-0005-0000-0000-000024140000}"/>
    <cellStyle name="Normal 5 6 3 5" xfId="7614" xr:uid="{00000000-0005-0000-0000-000025140000}"/>
    <cellStyle name="Normal 5 6 3 6" xfId="2653" xr:uid="{00000000-0005-0000-0000-000026140000}"/>
    <cellStyle name="Normal 5 6 4" xfId="1620" xr:uid="{00000000-0005-0000-0000-000027140000}"/>
    <cellStyle name="Normal 5 6 4 2" xfId="4971" xr:uid="{00000000-0005-0000-0000-000028140000}"/>
    <cellStyle name="Normal 5 6 4 2 2" xfId="9955" xr:uid="{00000000-0005-0000-0000-000029140000}"/>
    <cellStyle name="Normal 5 6 4 3" xfId="6700" xr:uid="{00000000-0005-0000-0000-00002A140000}"/>
    <cellStyle name="Normal 5 6 4 3 2" xfId="11642" xr:uid="{00000000-0005-0000-0000-00002B140000}"/>
    <cellStyle name="Normal 5 6 4 4" xfId="8208" xr:uid="{00000000-0005-0000-0000-00002C140000}"/>
    <cellStyle name="Normal 5 6 4 5" xfId="3247" xr:uid="{00000000-0005-0000-0000-00002D140000}"/>
    <cellStyle name="Normal 5 6 5" xfId="3761" xr:uid="{00000000-0005-0000-0000-00002E140000}"/>
    <cellStyle name="Normal 5 6 5 2" xfId="5468" xr:uid="{00000000-0005-0000-0000-00002F140000}"/>
    <cellStyle name="Normal 5 6 5 2 2" xfId="10434" xr:uid="{00000000-0005-0000-0000-000030140000}"/>
    <cellStyle name="Normal 5 6 5 3" xfId="8721" xr:uid="{00000000-0005-0000-0000-000031140000}"/>
    <cellStyle name="Normal 5 6 6" xfId="4086" xr:uid="{00000000-0005-0000-0000-000032140000}"/>
    <cellStyle name="Normal 5 6 6 2" xfId="8857" xr:uid="{00000000-0005-0000-0000-000033140000}"/>
    <cellStyle name="Normal 5 6 7" xfId="5503" xr:uid="{00000000-0005-0000-0000-000034140000}"/>
    <cellStyle name="Normal 5 6 7 2" xfId="10464" xr:uid="{00000000-0005-0000-0000-000035140000}"/>
    <cellStyle name="Normal 5 6 8" xfId="5833" xr:uid="{00000000-0005-0000-0000-000036140000}"/>
    <cellStyle name="Normal 5 6 8 2" xfId="10775" xr:uid="{00000000-0005-0000-0000-000037140000}"/>
    <cellStyle name="Normal 5 6 9" xfId="7341" xr:uid="{00000000-0005-0000-0000-000038140000}"/>
    <cellStyle name="Normal 5 7" xfId="471" xr:uid="{00000000-0005-0000-0000-000039140000}"/>
    <cellStyle name="Normal 5 7 2" xfId="1041" xr:uid="{00000000-0005-0000-0000-00003A140000}"/>
    <cellStyle name="Normal 5 7 2 2" xfId="1625" xr:uid="{00000000-0005-0000-0000-00003B140000}"/>
    <cellStyle name="Normal 5 7 2 2 2" xfId="4976" xr:uid="{00000000-0005-0000-0000-00003C140000}"/>
    <cellStyle name="Normal 5 7 2 2 2 2" xfId="9960" xr:uid="{00000000-0005-0000-0000-00003D140000}"/>
    <cellStyle name="Normal 5 7 2 2 3" xfId="6705" xr:uid="{00000000-0005-0000-0000-00003E140000}"/>
    <cellStyle name="Normal 5 7 2 2 3 2" xfId="11647" xr:uid="{00000000-0005-0000-0000-00003F140000}"/>
    <cellStyle name="Normal 5 7 2 2 4" xfId="8213" xr:uid="{00000000-0005-0000-0000-000040140000}"/>
    <cellStyle name="Normal 5 7 2 2 5" xfId="3252" xr:uid="{00000000-0005-0000-0000-000041140000}"/>
    <cellStyle name="Normal 5 7 2 3" xfId="4456" xr:uid="{00000000-0005-0000-0000-000042140000}"/>
    <cellStyle name="Normal 5 7 2 3 2" xfId="9441" xr:uid="{00000000-0005-0000-0000-000043140000}"/>
    <cellStyle name="Normal 5 7 2 4" xfId="6196" xr:uid="{00000000-0005-0000-0000-000044140000}"/>
    <cellStyle name="Normal 5 7 2 4 2" xfId="11138" xr:uid="{00000000-0005-0000-0000-000045140000}"/>
    <cellStyle name="Normal 5 7 2 5" xfId="7704" xr:uid="{00000000-0005-0000-0000-000046140000}"/>
    <cellStyle name="Normal 5 7 2 6" xfId="2743" xr:uid="{00000000-0005-0000-0000-000047140000}"/>
    <cellStyle name="Normal 5 7 3" xfId="1624" xr:uid="{00000000-0005-0000-0000-000048140000}"/>
    <cellStyle name="Normal 5 7 3 2" xfId="4975" xr:uid="{00000000-0005-0000-0000-000049140000}"/>
    <cellStyle name="Normal 5 7 3 2 2" xfId="9959" xr:uid="{00000000-0005-0000-0000-00004A140000}"/>
    <cellStyle name="Normal 5 7 3 3" xfId="6704" xr:uid="{00000000-0005-0000-0000-00004B140000}"/>
    <cellStyle name="Normal 5 7 3 3 2" xfId="11646" xr:uid="{00000000-0005-0000-0000-00004C140000}"/>
    <cellStyle name="Normal 5 7 3 4" xfId="8212" xr:uid="{00000000-0005-0000-0000-00004D140000}"/>
    <cellStyle name="Normal 5 7 3 5" xfId="3251" xr:uid="{00000000-0005-0000-0000-00004E140000}"/>
    <cellStyle name="Normal 5 7 4" xfId="3987" xr:uid="{00000000-0005-0000-0000-00004F140000}"/>
    <cellStyle name="Normal 5 7 4 2" xfId="9059" xr:uid="{00000000-0005-0000-0000-000050140000}"/>
    <cellStyle name="Normal 5 7 5" xfId="5744" xr:uid="{00000000-0005-0000-0000-000051140000}"/>
    <cellStyle name="Normal 5 7 5 2" xfId="10686" xr:uid="{00000000-0005-0000-0000-000052140000}"/>
    <cellStyle name="Normal 5 7 6" xfId="7252" xr:uid="{00000000-0005-0000-0000-000053140000}"/>
    <cellStyle name="Normal 5 7 7" xfId="2291" xr:uid="{00000000-0005-0000-0000-000054140000}"/>
    <cellStyle name="Normal 5 8" xfId="688" xr:uid="{00000000-0005-0000-0000-000055140000}"/>
    <cellStyle name="Normal 5 8 2" xfId="1154" xr:uid="{00000000-0005-0000-0000-000056140000}"/>
    <cellStyle name="Normal 5 8 2 2" xfId="1627" xr:uid="{00000000-0005-0000-0000-000057140000}"/>
    <cellStyle name="Normal 5 8 2 2 2" xfId="4978" xr:uid="{00000000-0005-0000-0000-000058140000}"/>
    <cellStyle name="Normal 5 8 2 2 2 2" xfId="9962" xr:uid="{00000000-0005-0000-0000-000059140000}"/>
    <cellStyle name="Normal 5 8 2 2 3" xfId="6707" xr:uid="{00000000-0005-0000-0000-00005A140000}"/>
    <cellStyle name="Normal 5 8 2 2 3 2" xfId="11649" xr:uid="{00000000-0005-0000-0000-00005B140000}"/>
    <cellStyle name="Normal 5 8 2 2 4" xfId="8215" xr:uid="{00000000-0005-0000-0000-00005C140000}"/>
    <cellStyle name="Normal 5 8 2 2 5" xfId="3254" xr:uid="{00000000-0005-0000-0000-00005D140000}"/>
    <cellStyle name="Normal 5 8 2 3" xfId="4515" xr:uid="{00000000-0005-0000-0000-00005E140000}"/>
    <cellStyle name="Normal 5 8 2 3 2" xfId="9499" xr:uid="{00000000-0005-0000-0000-00005F140000}"/>
    <cellStyle name="Normal 5 8 2 4" xfId="6246" xr:uid="{00000000-0005-0000-0000-000060140000}"/>
    <cellStyle name="Normal 5 8 2 4 2" xfId="11188" xr:uid="{00000000-0005-0000-0000-000061140000}"/>
    <cellStyle name="Normal 5 8 2 5" xfId="7754" xr:uid="{00000000-0005-0000-0000-000062140000}"/>
    <cellStyle name="Normal 5 8 2 6" xfId="2793" xr:uid="{00000000-0005-0000-0000-000063140000}"/>
    <cellStyle name="Normal 5 8 3" xfId="1626" xr:uid="{00000000-0005-0000-0000-000064140000}"/>
    <cellStyle name="Normal 5 8 3 2" xfId="4977" xr:uid="{00000000-0005-0000-0000-000065140000}"/>
    <cellStyle name="Normal 5 8 3 2 2" xfId="9961" xr:uid="{00000000-0005-0000-0000-000066140000}"/>
    <cellStyle name="Normal 5 8 3 3" xfId="6706" xr:uid="{00000000-0005-0000-0000-000067140000}"/>
    <cellStyle name="Normal 5 8 3 3 2" xfId="11648" xr:uid="{00000000-0005-0000-0000-000068140000}"/>
    <cellStyle name="Normal 5 8 3 4" xfId="8214" xr:uid="{00000000-0005-0000-0000-000069140000}"/>
    <cellStyle name="Normal 5 8 3 5" xfId="3253" xr:uid="{00000000-0005-0000-0000-00006A140000}"/>
    <cellStyle name="Normal 5 8 4" xfId="4132" xr:uid="{00000000-0005-0000-0000-00006B140000}"/>
    <cellStyle name="Normal 5 8 4 2" xfId="9118" xr:uid="{00000000-0005-0000-0000-00006C140000}"/>
    <cellStyle name="Normal 5 8 5" xfId="5879" xr:uid="{00000000-0005-0000-0000-00006D140000}"/>
    <cellStyle name="Normal 5 8 5 2" xfId="10821" xr:uid="{00000000-0005-0000-0000-00006E140000}"/>
    <cellStyle name="Normal 5 8 6" xfId="7387" xr:uid="{00000000-0005-0000-0000-00006F140000}"/>
    <cellStyle name="Normal 5 8 7" xfId="2426" xr:uid="{00000000-0005-0000-0000-000070140000}"/>
    <cellStyle name="Normal 5 9" xfId="355" xr:uid="{00000000-0005-0000-0000-000071140000}"/>
    <cellStyle name="Normal 5 9 2" xfId="983" xr:uid="{00000000-0005-0000-0000-000072140000}"/>
    <cellStyle name="Normal 5 9 2 2" xfId="1629" xr:uid="{00000000-0005-0000-0000-000073140000}"/>
    <cellStyle name="Normal 5 9 2 2 2" xfId="4980" xr:uid="{00000000-0005-0000-0000-000074140000}"/>
    <cellStyle name="Normal 5 9 2 2 2 2" xfId="9964" xr:uid="{00000000-0005-0000-0000-000075140000}"/>
    <cellStyle name="Normal 5 9 2 2 3" xfId="6709" xr:uid="{00000000-0005-0000-0000-000076140000}"/>
    <cellStyle name="Normal 5 9 2 2 3 2" xfId="11651" xr:uid="{00000000-0005-0000-0000-000077140000}"/>
    <cellStyle name="Normal 5 9 2 2 4" xfId="8217" xr:uid="{00000000-0005-0000-0000-000078140000}"/>
    <cellStyle name="Normal 5 9 2 2 5" xfId="3256" xr:uid="{00000000-0005-0000-0000-000079140000}"/>
    <cellStyle name="Normal 5 9 2 3" xfId="4410" xr:uid="{00000000-0005-0000-0000-00007A140000}"/>
    <cellStyle name="Normal 5 9 2 3 2" xfId="9395" xr:uid="{00000000-0005-0000-0000-00007B140000}"/>
    <cellStyle name="Normal 5 9 2 4" xfId="6152" xr:uid="{00000000-0005-0000-0000-00007C140000}"/>
    <cellStyle name="Normal 5 9 2 4 2" xfId="11094" xr:uid="{00000000-0005-0000-0000-00007D140000}"/>
    <cellStyle name="Normal 5 9 2 5" xfId="7660" xr:uid="{00000000-0005-0000-0000-00007E140000}"/>
    <cellStyle name="Normal 5 9 2 6" xfId="2699" xr:uid="{00000000-0005-0000-0000-00007F140000}"/>
    <cellStyle name="Normal 5 9 3" xfId="1628" xr:uid="{00000000-0005-0000-0000-000080140000}"/>
    <cellStyle name="Normal 5 9 3 2" xfId="4979" xr:uid="{00000000-0005-0000-0000-000081140000}"/>
    <cellStyle name="Normal 5 9 3 2 2" xfId="9963" xr:uid="{00000000-0005-0000-0000-000082140000}"/>
    <cellStyle name="Normal 5 9 3 3" xfId="6708" xr:uid="{00000000-0005-0000-0000-000083140000}"/>
    <cellStyle name="Normal 5 9 3 3 2" xfId="11650" xr:uid="{00000000-0005-0000-0000-000084140000}"/>
    <cellStyle name="Normal 5 9 3 4" xfId="8216" xr:uid="{00000000-0005-0000-0000-000085140000}"/>
    <cellStyle name="Normal 5 9 3 5" xfId="3255" xr:uid="{00000000-0005-0000-0000-000086140000}"/>
    <cellStyle name="Normal 5 9 4" xfId="3927" xr:uid="{00000000-0005-0000-0000-000087140000}"/>
    <cellStyle name="Normal 5 9 4 2" xfId="9007" xr:uid="{00000000-0005-0000-0000-000088140000}"/>
    <cellStyle name="Normal 5 9 5" xfId="5695" xr:uid="{00000000-0005-0000-0000-000089140000}"/>
    <cellStyle name="Normal 5 9 5 2" xfId="10637" xr:uid="{00000000-0005-0000-0000-00008A140000}"/>
    <cellStyle name="Normal 5 9 6" xfId="7203" xr:uid="{00000000-0005-0000-0000-00008B140000}"/>
    <cellStyle name="Normal 5 9 7" xfId="2242" xr:uid="{00000000-0005-0000-0000-00008C140000}"/>
    <cellStyle name="Normal 50" xfId="188" xr:uid="{00000000-0005-0000-0000-00008D140000}"/>
    <cellStyle name="Normal 50 2" xfId="569" xr:uid="{00000000-0005-0000-0000-00008E140000}"/>
    <cellStyle name="Normal 50 2 2" xfId="1110" xr:uid="{00000000-0005-0000-0000-00008F140000}"/>
    <cellStyle name="Normal 50 3" xfId="432" xr:uid="{00000000-0005-0000-0000-000090140000}"/>
    <cellStyle name="Normal 50 4" xfId="316" xr:uid="{00000000-0005-0000-0000-000091140000}"/>
    <cellStyle name="Normal 50 5" xfId="221" xr:uid="{00000000-0005-0000-0000-000092140000}"/>
    <cellStyle name="Normal 50 6" xfId="2168" xr:uid="{00000000-0005-0000-0000-000093140000}"/>
    <cellStyle name="Normal 51" xfId="189" xr:uid="{00000000-0005-0000-0000-000094140000}"/>
    <cellStyle name="Normal 51 2" xfId="570" xr:uid="{00000000-0005-0000-0000-000095140000}"/>
    <cellStyle name="Normal 51 2 2" xfId="1111" xr:uid="{00000000-0005-0000-0000-000096140000}"/>
    <cellStyle name="Normal 51 3" xfId="433" xr:uid="{00000000-0005-0000-0000-000097140000}"/>
    <cellStyle name="Normal 51 4" xfId="317" xr:uid="{00000000-0005-0000-0000-000098140000}"/>
    <cellStyle name="Normal 51 5" xfId="222" xr:uid="{00000000-0005-0000-0000-000099140000}"/>
    <cellStyle name="Normal 51 6" xfId="2169" xr:uid="{00000000-0005-0000-0000-00009A140000}"/>
    <cellStyle name="Normal 52" xfId="190" xr:uid="{00000000-0005-0000-0000-00009B140000}"/>
    <cellStyle name="Normal 52 2" xfId="571" xr:uid="{00000000-0005-0000-0000-00009C140000}"/>
    <cellStyle name="Normal 52 2 2" xfId="1112" xr:uid="{00000000-0005-0000-0000-00009D140000}"/>
    <cellStyle name="Normal 52 3" xfId="434" xr:uid="{00000000-0005-0000-0000-00009E140000}"/>
    <cellStyle name="Normal 52 4" xfId="318" xr:uid="{00000000-0005-0000-0000-00009F140000}"/>
    <cellStyle name="Normal 52 5" xfId="223" xr:uid="{00000000-0005-0000-0000-0000A0140000}"/>
    <cellStyle name="Normal 52 6" xfId="2170" xr:uid="{00000000-0005-0000-0000-0000A1140000}"/>
    <cellStyle name="Normal 53" xfId="191" xr:uid="{00000000-0005-0000-0000-0000A2140000}"/>
    <cellStyle name="Normal 53 2" xfId="572" xr:uid="{00000000-0005-0000-0000-0000A3140000}"/>
    <cellStyle name="Normal 53 2 2" xfId="1113" xr:uid="{00000000-0005-0000-0000-0000A4140000}"/>
    <cellStyle name="Normal 53 3" xfId="436" xr:uid="{00000000-0005-0000-0000-0000A5140000}"/>
    <cellStyle name="Normal 53 4" xfId="320" xr:uid="{00000000-0005-0000-0000-0000A6140000}"/>
    <cellStyle name="Normal 53 5" xfId="224" xr:uid="{00000000-0005-0000-0000-0000A7140000}"/>
    <cellStyle name="Normal 53 6" xfId="2171" xr:uid="{00000000-0005-0000-0000-0000A8140000}"/>
    <cellStyle name="Normal 54" xfId="192" xr:uid="{00000000-0005-0000-0000-0000A9140000}"/>
    <cellStyle name="Normal 54 2" xfId="573" xr:uid="{00000000-0005-0000-0000-0000AA140000}"/>
    <cellStyle name="Normal 54 2 2" xfId="1114" xr:uid="{00000000-0005-0000-0000-0000AB140000}"/>
    <cellStyle name="Normal 54 3" xfId="439" xr:uid="{00000000-0005-0000-0000-0000AC140000}"/>
    <cellStyle name="Normal 54 4" xfId="323" xr:uid="{00000000-0005-0000-0000-0000AD140000}"/>
    <cellStyle name="Normal 54 5" xfId="225" xr:uid="{00000000-0005-0000-0000-0000AE140000}"/>
    <cellStyle name="Normal 54 6" xfId="2172" xr:uid="{00000000-0005-0000-0000-0000AF140000}"/>
    <cellStyle name="Normal 55" xfId="193" xr:uid="{00000000-0005-0000-0000-0000B0140000}"/>
    <cellStyle name="Normal 55 2" xfId="574" xr:uid="{00000000-0005-0000-0000-0000B1140000}"/>
    <cellStyle name="Normal 55 2 2" xfId="1115" xr:uid="{00000000-0005-0000-0000-0000B2140000}"/>
    <cellStyle name="Normal 55 3" xfId="441" xr:uid="{00000000-0005-0000-0000-0000B3140000}"/>
    <cellStyle name="Normal 55 4" xfId="325" xr:uid="{00000000-0005-0000-0000-0000B4140000}"/>
    <cellStyle name="Normal 55 5" xfId="226" xr:uid="{00000000-0005-0000-0000-0000B5140000}"/>
    <cellStyle name="Normal 55 6" xfId="2173" xr:uid="{00000000-0005-0000-0000-0000B6140000}"/>
    <cellStyle name="Normal 56" xfId="194" xr:uid="{00000000-0005-0000-0000-0000B7140000}"/>
    <cellStyle name="Normal 56 2" xfId="575" xr:uid="{00000000-0005-0000-0000-0000B8140000}"/>
    <cellStyle name="Normal 56 2 2" xfId="1116" xr:uid="{00000000-0005-0000-0000-0000B9140000}"/>
    <cellStyle name="Normal 56 3" xfId="443" xr:uid="{00000000-0005-0000-0000-0000BA140000}"/>
    <cellStyle name="Normal 56 4" xfId="327" xr:uid="{00000000-0005-0000-0000-0000BB140000}"/>
    <cellStyle name="Normal 56 5" xfId="227" xr:uid="{00000000-0005-0000-0000-0000BC140000}"/>
    <cellStyle name="Normal 56 6" xfId="2174" xr:uid="{00000000-0005-0000-0000-0000BD140000}"/>
    <cellStyle name="Normal 57" xfId="195" xr:uid="{00000000-0005-0000-0000-0000BE140000}"/>
    <cellStyle name="Normal 57 2" xfId="576" xr:uid="{00000000-0005-0000-0000-0000BF140000}"/>
    <cellStyle name="Normal 57 2 2" xfId="1117" xr:uid="{00000000-0005-0000-0000-0000C0140000}"/>
    <cellStyle name="Normal 57 3" xfId="445" xr:uid="{00000000-0005-0000-0000-0000C1140000}"/>
    <cellStyle name="Normal 57 4" xfId="329" xr:uid="{00000000-0005-0000-0000-0000C2140000}"/>
    <cellStyle name="Normal 57 5" xfId="228" xr:uid="{00000000-0005-0000-0000-0000C3140000}"/>
    <cellStyle name="Normal 57 6" xfId="2175" xr:uid="{00000000-0005-0000-0000-0000C4140000}"/>
    <cellStyle name="Normal 58" xfId="196" xr:uid="{00000000-0005-0000-0000-0000C5140000}"/>
    <cellStyle name="Normal 58 2" xfId="577" xr:uid="{00000000-0005-0000-0000-0000C6140000}"/>
    <cellStyle name="Normal 58 2 2" xfId="1118" xr:uid="{00000000-0005-0000-0000-0000C7140000}"/>
    <cellStyle name="Normal 58 3" xfId="447" xr:uid="{00000000-0005-0000-0000-0000C8140000}"/>
    <cellStyle name="Normal 58 4" xfId="331" xr:uid="{00000000-0005-0000-0000-0000C9140000}"/>
    <cellStyle name="Normal 58 5" xfId="229" xr:uid="{00000000-0005-0000-0000-0000CA140000}"/>
    <cellStyle name="Normal 58 6" xfId="2176" xr:uid="{00000000-0005-0000-0000-0000CB140000}"/>
    <cellStyle name="Normal 59" xfId="197" xr:uid="{00000000-0005-0000-0000-0000CC140000}"/>
    <cellStyle name="Normal 59 2" xfId="578" xr:uid="{00000000-0005-0000-0000-0000CD140000}"/>
    <cellStyle name="Normal 59 2 2" xfId="1119" xr:uid="{00000000-0005-0000-0000-0000CE140000}"/>
    <cellStyle name="Normal 59 3" xfId="448" xr:uid="{00000000-0005-0000-0000-0000CF140000}"/>
    <cellStyle name="Normal 59 4" xfId="332" xr:uid="{00000000-0005-0000-0000-0000D0140000}"/>
    <cellStyle name="Normal 59 5" xfId="230" xr:uid="{00000000-0005-0000-0000-0000D1140000}"/>
    <cellStyle name="Normal 59 6" xfId="2177" xr:uid="{00000000-0005-0000-0000-0000D2140000}"/>
    <cellStyle name="Normal 6" xfId="55" xr:uid="{00000000-0005-0000-0000-0000D3140000}"/>
    <cellStyle name="Normal 6 10" xfId="289" xr:uid="{00000000-0005-0000-0000-0000D4140000}"/>
    <cellStyle name="Normal 6 10 2" xfId="965" xr:uid="{00000000-0005-0000-0000-0000D5140000}"/>
    <cellStyle name="Normal 6 10 2 2" xfId="1631" xr:uid="{00000000-0005-0000-0000-0000D6140000}"/>
    <cellStyle name="Normal 6 10 2 2 2" xfId="4982" xr:uid="{00000000-0005-0000-0000-0000D7140000}"/>
    <cellStyle name="Normal 6 10 2 2 2 2" xfId="9966" xr:uid="{00000000-0005-0000-0000-0000D8140000}"/>
    <cellStyle name="Normal 6 10 2 2 3" xfId="6711" xr:uid="{00000000-0005-0000-0000-0000D9140000}"/>
    <cellStyle name="Normal 6 10 2 2 3 2" xfId="11653" xr:uid="{00000000-0005-0000-0000-0000DA140000}"/>
    <cellStyle name="Normal 6 10 2 2 4" xfId="8219" xr:uid="{00000000-0005-0000-0000-0000DB140000}"/>
    <cellStyle name="Normal 6 10 2 2 5" xfId="3258" xr:uid="{00000000-0005-0000-0000-0000DC140000}"/>
    <cellStyle name="Normal 6 10 2 3" xfId="4396" xr:uid="{00000000-0005-0000-0000-0000DD140000}"/>
    <cellStyle name="Normal 6 10 2 3 2" xfId="9381" xr:uid="{00000000-0005-0000-0000-0000DE140000}"/>
    <cellStyle name="Normal 6 10 2 4" xfId="6139" xr:uid="{00000000-0005-0000-0000-0000DF140000}"/>
    <cellStyle name="Normal 6 10 2 4 2" xfId="11081" xr:uid="{00000000-0005-0000-0000-0000E0140000}"/>
    <cellStyle name="Normal 6 10 2 5" xfId="7647" xr:uid="{00000000-0005-0000-0000-0000E1140000}"/>
    <cellStyle name="Normal 6 10 2 6" xfId="2686" xr:uid="{00000000-0005-0000-0000-0000E2140000}"/>
    <cellStyle name="Normal 6 10 3" xfId="1630" xr:uid="{00000000-0005-0000-0000-0000E3140000}"/>
    <cellStyle name="Normal 6 10 3 2" xfId="4981" xr:uid="{00000000-0005-0000-0000-0000E4140000}"/>
    <cellStyle name="Normal 6 10 3 2 2" xfId="9965" xr:uid="{00000000-0005-0000-0000-0000E5140000}"/>
    <cellStyle name="Normal 6 10 3 3" xfId="6710" xr:uid="{00000000-0005-0000-0000-0000E6140000}"/>
    <cellStyle name="Normal 6 10 3 3 2" xfId="11652" xr:uid="{00000000-0005-0000-0000-0000E7140000}"/>
    <cellStyle name="Normal 6 10 3 4" xfId="8218" xr:uid="{00000000-0005-0000-0000-0000E8140000}"/>
    <cellStyle name="Normal 6 10 3 5" xfId="3257" xr:uid="{00000000-0005-0000-0000-0000E9140000}"/>
    <cellStyle name="Normal 6 10 4" xfId="3907" xr:uid="{00000000-0005-0000-0000-0000EA140000}"/>
    <cellStyle name="Normal 6 10 4 2" xfId="8991" xr:uid="{00000000-0005-0000-0000-0000EB140000}"/>
    <cellStyle name="Normal 6 10 5" xfId="5682" xr:uid="{00000000-0005-0000-0000-0000EC140000}"/>
    <cellStyle name="Normal 6 10 5 2" xfId="10624" xr:uid="{00000000-0005-0000-0000-0000ED140000}"/>
    <cellStyle name="Normal 6 10 6" xfId="7190" xr:uid="{00000000-0005-0000-0000-0000EE140000}"/>
    <cellStyle name="Normal 6 10 7" xfId="2229" xr:uid="{00000000-0005-0000-0000-0000EF140000}"/>
    <cellStyle name="Normal 6 11" xfId="822" xr:uid="{00000000-0005-0000-0000-0000F0140000}"/>
    <cellStyle name="Normal 6 11 2" xfId="1632" xr:uid="{00000000-0005-0000-0000-0000F1140000}"/>
    <cellStyle name="Normal 6 11 2 2" xfId="4983" xr:uid="{00000000-0005-0000-0000-0000F2140000}"/>
    <cellStyle name="Normal 6 11 2 2 2" xfId="9967" xr:uid="{00000000-0005-0000-0000-0000F3140000}"/>
    <cellStyle name="Normal 6 11 2 3" xfId="6712" xr:uid="{00000000-0005-0000-0000-0000F4140000}"/>
    <cellStyle name="Normal 6 11 2 3 2" xfId="11654" xr:uid="{00000000-0005-0000-0000-0000F5140000}"/>
    <cellStyle name="Normal 6 11 2 4" xfId="8220" xr:uid="{00000000-0005-0000-0000-0000F6140000}"/>
    <cellStyle name="Normal 6 11 2 5" xfId="3259" xr:uid="{00000000-0005-0000-0000-0000F7140000}"/>
    <cellStyle name="Normal 6 11 3" xfId="4259" xr:uid="{00000000-0005-0000-0000-0000F8140000}"/>
    <cellStyle name="Normal 6 11 3 2" xfId="9245" xr:uid="{00000000-0005-0000-0000-0000F9140000}"/>
    <cellStyle name="Normal 6 11 4" xfId="6004" xr:uid="{00000000-0005-0000-0000-0000FA140000}"/>
    <cellStyle name="Normal 6 11 4 2" xfId="10946" xr:uid="{00000000-0005-0000-0000-0000FB140000}"/>
    <cellStyle name="Normal 6 11 5" xfId="7512" xr:uid="{00000000-0005-0000-0000-0000FC140000}"/>
    <cellStyle name="Normal 6 11 6" xfId="2551" xr:uid="{00000000-0005-0000-0000-0000FD140000}"/>
    <cellStyle name="Normal 6 12" xfId="1291" xr:uid="{00000000-0005-0000-0000-0000FE140000}"/>
    <cellStyle name="Normal 6 12 2" xfId="4642" xr:uid="{00000000-0005-0000-0000-0000FF140000}"/>
    <cellStyle name="Normal 6 12 2 2" xfId="9626" xr:uid="{00000000-0005-0000-0000-000000150000}"/>
    <cellStyle name="Normal 6 12 3" xfId="6371" xr:uid="{00000000-0005-0000-0000-000001150000}"/>
    <cellStyle name="Normal 6 12 3 2" xfId="11313" xr:uid="{00000000-0005-0000-0000-000002150000}"/>
    <cellStyle name="Normal 6 12 4" xfId="7879" xr:uid="{00000000-0005-0000-0000-000003150000}"/>
    <cellStyle name="Normal 6 12 5" xfId="2918" xr:uid="{00000000-0005-0000-0000-000004150000}"/>
    <cellStyle name="Normal 6 13" xfId="209" xr:uid="{00000000-0005-0000-0000-000005150000}"/>
    <cellStyle name="Normal 6 13 2" xfId="3857" xr:uid="{00000000-0005-0000-0000-000006150000}"/>
    <cellStyle name="Normal 6 13 2 2" xfId="8946" xr:uid="{00000000-0005-0000-0000-000007150000}"/>
    <cellStyle name="Normal 6 13 3" xfId="5638" xr:uid="{00000000-0005-0000-0000-000008150000}"/>
    <cellStyle name="Normal 6 13 3 2" xfId="10580" xr:uid="{00000000-0005-0000-0000-000009150000}"/>
    <cellStyle name="Normal 6 13 4" xfId="7146" xr:uid="{00000000-0005-0000-0000-00000A150000}"/>
    <cellStyle name="Normal 6 13 5" xfId="2184" xr:uid="{00000000-0005-0000-0000-00000B150000}"/>
    <cellStyle name="Normal 6 14" xfId="2117" xr:uid="{00000000-0005-0000-0000-00000C150000}"/>
    <cellStyle name="Normal 6 14 2" xfId="5493" xr:uid="{00000000-0005-0000-0000-00000D150000}"/>
    <cellStyle name="Normal 6 14 2 2" xfId="10455" xr:uid="{00000000-0005-0000-0000-00000E150000}"/>
    <cellStyle name="Normal 6 14 3" xfId="8618" xr:uid="{00000000-0005-0000-0000-00000F150000}"/>
    <cellStyle name="Normal 6 15" xfId="3655" xr:uid="{00000000-0005-0000-0000-000010150000}"/>
    <cellStyle name="Normal 6 15 2" xfId="8755" xr:uid="{00000000-0005-0000-0000-000011150000}"/>
    <cellStyle name="Normal 6 16" xfId="3799" xr:uid="{00000000-0005-0000-0000-000012150000}"/>
    <cellStyle name="Normal 6 16 2" xfId="8894" xr:uid="{00000000-0005-0000-0000-000013150000}"/>
    <cellStyle name="Normal 6 17" xfId="5598" xr:uid="{00000000-0005-0000-0000-000014150000}"/>
    <cellStyle name="Normal 6 17 2" xfId="10540" xr:uid="{00000000-0005-0000-0000-000015150000}"/>
    <cellStyle name="Normal 6 18" xfId="7106" xr:uid="{00000000-0005-0000-0000-000016150000}"/>
    <cellStyle name="Normal 6 19" xfId="2076" xr:uid="{00000000-0005-0000-0000-000017150000}"/>
    <cellStyle name="Normal 6 2" xfId="71" xr:uid="{00000000-0005-0000-0000-000018150000}"/>
    <cellStyle name="Normal 6 2 10" xfId="843" xr:uid="{00000000-0005-0000-0000-000019150000}"/>
    <cellStyle name="Normal 6 2 10 2" xfId="1633" xr:uid="{00000000-0005-0000-0000-00001A150000}"/>
    <cellStyle name="Normal 6 2 10 2 2" xfId="4984" xr:uid="{00000000-0005-0000-0000-00001B150000}"/>
    <cellStyle name="Normal 6 2 10 2 2 2" xfId="9968" xr:uid="{00000000-0005-0000-0000-00001C150000}"/>
    <cellStyle name="Normal 6 2 10 2 3" xfId="6713" xr:uid="{00000000-0005-0000-0000-00001D150000}"/>
    <cellStyle name="Normal 6 2 10 2 3 2" xfId="11655" xr:uid="{00000000-0005-0000-0000-00001E150000}"/>
    <cellStyle name="Normal 6 2 10 2 4" xfId="8221" xr:uid="{00000000-0005-0000-0000-00001F150000}"/>
    <cellStyle name="Normal 6 2 10 2 5" xfId="3260" xr:uid="{00000000-0005-0000-0000-000020150000}"/>
    <cellStyle name="Normal 6 2 10 3" xfId="4278" xr:uid="{00000000-0005-0000-0000-000021150000}"/>
    <cellStyle name="Normal 6 2 10 3 2" xfId="9264" xr:uid="{00000000-0005-0000-0000-000022150000}"/>
    <cellStyle name="Normal 6 2 10 4" xfId="6023" xr:uid="{00000000-0005-0000-0000-000023150000}"/>
    <cellStyle name="Normal 6 2 10 4 2" xfId="10965" xr:uid="{00000000-0005-0000-0000-000024150000}"/>
    <cellStyle name="Normal 6 2 10 5" xfId="7531" xr:uid="{00000000-0005-0000-0000-000025150000}"/>
    <cellStyle name="Normal 6 2 10 6" xfId="2570" xr:uid="{00000000-0005-0000-0000-000026150000}"/>
    <cellStyle name="Normal 6 2 11" xfId="1310" xr:uid="{00000000-0005-0000-0000-000027150000}"/>
    <cellStyle name="Normal 6 2 11 2" xfId="4661" xr:uid="{00000000-0005-0000-0000-000028150000}"/>
    <cellStyle name="Normal 6 2 11 2 2" xfId="9645" xr:uid="{00000000-0005-0000-0000-000029150000}"/>
    <cellStyle name="Normal 6 2 11 3" xfId="6390" xr:uid="{00000000-0005-0000-0000-00002A150000}"/>
    <cellStyle name="Normal 6 2 11 3 2" xfId="11332" xr:uid="{00000000-0005-0000-0000-00002B150000}"/>
    <cellStyle name="Normal 6 2 11 4" xfId="7898" xr:uid="{00000000-0005-0000-0000-00002C150000}"/>
    <cellStyle name="Normal 6 2 11 5" xfId="2937" xr:uid="{00000000-0005-0000-0000-00002D150000}"/>
    <cellStyle name="Normal 6 2 12" xfId="253" xr:uid="{00000000-0005-0000-0000-00002E150000}"/>
    <cellStyle name="Normal 6 2 12 2" xfId="3879" xr:uid="{00000000-0005-0000-0000-00002F150000}"/>
    <cellStyle name="Normal 6 2 12 2 2" xfId="8966" xr:uid="{00000000-0005-0000-0000-000030150000}"/>
    <cellStyle name="Normal 6 2 12 3" xfId="5657" xr:uid="{00000000-0005-0000-0000-000031150000}"/>
    <cellStyle name="Normal 6 2 12 3 2" xfId="10599" xr:uid="{00000000-0005-0000-0000-000032150000}"/>
    <cellStyle name="Normal 6 2 12 4" xfId="7165" xr:uid="{00000000-0005-0000-0000-000033150000}"/>
    <cellStyle name="Normal 6 2 12 5" xfId="2203" xr:uid="{00000000-0005-0000-0000-000034150000}"/>
    <cellStyle name="Normal 6 2 13" xfId="2118" xr:uid="{00000000-0005-0000-0000-000035150000}"/>
    <cellStyle name="Normal 6 2 13 2" xfId="5505" xr:uid="{00000000-0005-0000-0000-000036150000}"/>
    <cellStyle name="Normal 6 2 13 2 2" xfId="10466" xr:uid="{00000000-0005-0000-0000-000037150000}"/>
    <cellStyle name="Normal 6 2 13 3" xfId="8637" xr:uid="{00000000-0005-0000-0000-000038150000}"/>
    <cellStyle name="Normal 6 2 14" xfId="3677" xr:uid="{00000000-0005-0000-0000-000039150000}"/>
    <cellStyle name="Normal 6 2 14 2" xfId="8774" xr:uid="{00000000-0005-0000-0000-00003A150000}"/>
    <cellStyle name="Normal 6 2 15" xfId="3804" xr:uid="{00000000-0005-0000-0000-00003B150000}"/>
    <cellStyle name="Normal 6 2 15 2" xfId="8897" xr:uid="{00000000-0005-0000-0000-00003C150000}"/>
    <cellStyle name="Normal 6 2 16" xfId="5599" xr:uid="{00000000-0005-0000-0000-00003D150000}"/>
    <cellStyle name="Normal 6 2 16 2" xfId="10541" xr:uid="{00000000-0005-0000-0000-00003E150000}"/>
    <cellStyle name="Normal 6 2 17" xfId="7107" xr:uid="{00000000-0005-0000-0000-00003F150000}"/>
    <cellStyle name="Normal 6 2 18" xfId="2077" xr:uid="{00000000-0005-0000-0000-000040150000}"/>
    <cellStyle name="Normal 6 2 2" xfId="83" xr:uid="{00000000-0005-0000-0000-000041150000}"/>
    <cellStyle name="Normal 6 2 2 10" xfId="1311" xr:uid="{00000000-0005-0000-0000-000042150000}"/>
    <cellStyle name="Normal 6 2 2 10 2" xfId="4662" xr:uid="{00000000-0005-0000-0000-000043150000}"/>
    <cellStyle name="Normal 6 2 2 10 2 2" xfId="9646" xr:uid="{00000000-0005-0000-0000-000044150000}"/>
    <cellStyle name="Normal 6 2 2 10 3" xfId="6391" xr:uid="{00000000-0005-0000-0000-000045150000}"/>
    <cellStyle name="Normal 6 2 2 10 3 2" xfId="11333" xr:uid="{00000000-0005-0000-0000-000046150000}"/>
    <cellStyle name="Normal 6 2 2 10 4" xfId="7899" xr:uid="{00000000-0005-0000-0000-000047150000}"/>
    <cellStyle name="Normal 6 2 2 10 5" xfId="2938" xr:uid="{00000000-0005-0000-0000-000048150000}"/>
    <cellStyle name="Normal 6 2 2 11" xfId="254" xr:uid="{00000000-0005-0000-0000-000049150000}"/>
    <cellStyle name="Normal 6 2 2 11 2" xfId="3880" xr:uid="{00000000-0005-0000-0000-00004A150000}"/>
    <cellStyle name="Normal 6 2 2 11 2 2" xfId="8967" xr:uid="{00000000-0005-0000-0000-00004B150000}"/>
    <cellStyle name="Normal 6 2 2 11 3" xfId="5658" xr:uid="{00000000-0005-0000-0000-00004C150000}"/>
    <cellStyle name="Normal 6 2 2 11 3 2" xfId="10600" xr:uid="{00000000-0005-0000-0000-00004D150000}"/>
    <cellStyle name="Normal 6 2 2 11 4" xfId="7166" xr:uid="{00000000-0005-0000-0000-00004E150000}"/>
    <cellStyle name="Normal 6 2 2 11 5" xfId="2204" xr:uid="{00000000-0005-0000-0000-00004F150000}"/>
    <cellStyle name="Normal 6 2 2 12" xfId="2123" xr:uid="{00000000-0005-0000-0000-000050150000}"/>
    <cellStyle name="Normal 6 2 2 12 2" xfId="5436" xr:uid="{00000000-0005-0000-0000-000051150000}"/>
    <cellStyle name="Normal 6 2 2 12 2 2" xfId="10410" xr:uid="{00000000-0005-0000-0000-000052150000}"/>
    <cellStyle name="Normal 6 2 2 12 3" xfId="8638" xr:uid="{00000000-0005-0000-0000-000053150000}"/>
    <cellStyle name="Normal 6 2 2 13" xfId="3678" xr:uid="{00000000-0005-0000-0000-000054150000}"/>
    <cellStyle name="Normal 6 2 2 13 2" xfId="8775" xr:uid="{00000000-0005-0000-0000-000055150000}"/>
    <cellStyle name="Normal 6 2 2 14" xfId="3810" xr:uid="{00000000-0005-0000-0000-000056150000}"/>
    <cellStyle name="Normal 6 2 2 14 2" xfId="8903" xr:uid="{00000000-0005-0000-0000-000057150000}"/>
    <cellStyle name="Normal 6 2 2 15" xfId="5604" xr:uid="{00000000-0005-0000-0000-000058150000}"/>
    <cellStyle name="Normal 6 2 2 15 2" xfId="10546" xr:uid="{00000000-0005-0000-0000-000059150000}"/>
    <cellStyle name="Normal 6 2 2 16" xfId="7112" xr:uid="{00000000-0005-0000-0000-00005A150000}"/>
    <cellStyle name="Normal 6 2 2 17" xfId="2082" xr:uid="{00000000-0005-0000-0000-00005B150000}"/>
    <cellStyle name="Normal 6 2 2 2" xfId="131" xr:uid="{00000000-0005-0000-0000-00005C150000}"/>
    <cellStyle name="Normal 6 2 2 2 10" xfId="2133" xr:uid="{00000000-0005-0000-0000-00005D150000}"/>
    <cellStyle name="Normal 6 2 2 2 10 2" xfId="5435" xr:uid="{00000000-0005-0000-0000-00005E150000}"/>
    <cellStyle name="Normal 6 2 2 2 10 2 2" xfId="10409" xr:uid="{00000000-0005-0000-0000-00005F150000}"/>
    <cellStyle name="Normal 6 2 2 2 10 3" xfId="8639" xr:uid="{00000000-0005-0000-0000-000060150000}"/>
    <cellStyle name="Normal 6 2 2 2 11" xfId="3679" xr:uid="{00000000-0005-0000-0000-000061150000}"/>
    <cellStyle name="Normal 6 2 2 2 11 2" xfId="8776" xr:uid="{00000000-0005-0000-0000-000062150000}"/>
    <cellStyle name="Normal 6 2 2 2 12" xfId="3825" xr:uid="{00000000-0005-0000-0000-000063150000}"/>
    <cellStyle name="Normal 6 2 2 2 12 2" xfId="8917" xr:uid="{00000000-0005-0000-0000-000064150000}"/>
    <cellStyle name="Normal 6 2 2 2 13" xfId="5614" xr:uid="{00000000-0005-0000-0000-000065150000}"/>
    <cellStyle name="Normal 6 2 2 2 13 2" xfId="10556" xr:uid="{00000000-0005-0000-0000-000066150000}"/>
    <cellStyle name="Normal 6 2 2 2 14" xfId="7122" xr:uid="{00000000-0005-0000-0000-000067150000}"/>
    <cellStyle name="Normal 6 2 2 2 15" xfId="2100" xr:uid="{00000000-0005-0000-0000-000068150000}"/>
    <cellStyle name="Normal 6 2 2 2 2" xfId="582" xr:uid="{00000000-0005-0000-0000-000069150000}"/>
    <cellStyle name="Normal 6 2 2 2 2 10" xfId="2346" xr:uid="{00000000-0005-0000-0000-00006A150000}"/>
    <cellStyle name="Normal 6 2 2 2 2 2" xfId="743" xr:uid="{00000000-0005-0000-0000-00006B150000}"/>
    <cellStyle name="Normal 6 2 2 2 2 2 2" xfId="1209" xr:uid="{00000000-0005-0000-0000-00006C150000}"/>
    <cellStyle name="Normal 6 2 2 2 2 2 2 2" xfId="1636" xr:uid="{00000000-0005-0000-0000-00006D150000}"/>
    <cellStyle name="Normal 6 2 2 2 2 2 2 2 2" xfId="4987" xr:uid="{00000000-0005-0000-0000-00006E150000}"/>
    <cellStyle name="Normal 6 2 2 2 2 2 2 2 2 2" xfId="9971" xr:uid="{00000000-0005-0000-0000-00006F150000}"/>
    <cellStyle name="Normal 6 2 2 2 2 2 2 2 3" xfId="6716" xr:uid="{00000000-0005-0000-0000-000070150000}"/>
    <cellStyle name="Normal 6 2 2 2 2 2 2 2 3 2" xfId="11658" xr:uid="{00000000-0005-0000-0000-000071150000}"/>
    <cellStyle name="Normal 6 2 2 2 2 2 2 2 4" xfId="8224" xr:uid="{00000000-0005-0000-0000-000072150000}"/>
    <cellStyle name="Normal 6 2 2 2 2 2 2 2 5" xfId="3263" xr:uid="{00000000-0005-0000-0000-000073150000}"/>
    <cellStyle name="Normal 6 2 2 2 2 2 2 3" xfId="4570" xr:uid="{00000000-0005-0000-0000-000074150000}"/>
    <cellStyle name="Normal 6 2 2 2 2 2 2 3 2" xfId="9554" xr:uid="{00000000-0005-0000-0000-000075150000}"/>
    <cellStyle name="Normal 6 2 2 2 2 2 2 4" xfId="6301" xr:uid="{00000000-0005-0000-0000-000076150000}"/>
    <cellStyle name="Normal 6 2 2 2 2 2 2 4 2" xfId="11243" xr:uid="{00000000-0005-0000-0000-000077150000}"/>
    <cellStyle name="Normal 6 2 2 2 2 2 2 5" xfId="7809" xr:uid="{00000000-0005-0000-0000-000078150000}"/>
    <cellStyle name="Normal 6 2 2 2 2 2 2 6" xfId="2848" xr:uid="{00000000-0005-0000-0000-000079150000}"/>
    <cellStyle name="Normal 6 2 2 2 2 2 3" xfId="1635" xr:uid="{00000000-0005-0000-0000-00007A150000}"/>
    <cellStyle name="Normal 6 2 2 2 2 2 3 2" xfId="4986" xr:uid="{00000000-0005-0000-0000-00007B150000}"/>
    <cellStyle name="Normal 6 2 2 2 2 2 3 2 2" xfId="9970" xr:uid="{00000000-0005-0000-0000-00007C150000}"/>
    <cellStyle name="Normal 6 2 2 2 2 2 3 3" xfId="6715" xr:uid="{00000000-0005-0000-0000-00007D150000}"/>
    <cellStyle name="Normal 6 2 2 2 2 2 3 3 2" xfId="11657" xr:uid="{00000000-0005-0000-0000-00007E150000}"/>
    <cellStyle name="Normal 6 2 2 2 2 2 3 4" xfId="8223" xr:uid="{00000000-0005-0000-0000-00007F150000}"/>
    <cellStyle name="Normal 6 2 2 2 2 2 3 5" xfId="3262" xr:uid="{00000000-0005-0000-0000-000080150000}"/>
    <cellStyle name="Normal 6 2 2 2 2 2 4" xfId="4187" xr:uid="{00000000-0005-0000-0000-000081150000}"/>
    <cellStyle name="Normal 6 2 2 2 2 2 4 2" xfId="9173" xr:uid="{00000000-0005-0000-0000-000082150000}"/>
    <cellStyle name="Normal 6 2 2 2 2 2 5" xfId="5934" xr:uid="{00000000-0005-0000-0000-000083150000}"/>
    <cellStyle name="Normal 6 2 2 2 2 2 5 2" xfId="10876" xr:uid="{00000000-0005-0000-0000-000084150000}"/>
    <cellStyle name="Normal 6 2 2 2 2 2 6" xfId="7442" xr:uid="{00000000-0005-0000-0000-000085150000}"/>
    <cellStyle name="Normal 6 2 2 2 2 2 7" xfId="2481" xr:uid="{00000000-0005-0000-0000-000086150000}"/>
    <cellStyle name="Normal 6 2 2 2 2 3" xfId="896" xr:uid="{00000000-0005-0000-0000-000087150000}"/>
    <cellStyle name="Normal 6 2 2 2 2 3 2" xfId="1637" xr:uid="{00000000-0005-0000-0000-000088150000}"/>
    <cellStyle name="Normal 6 2 2 2 2 3 2 2" xfId="4988" xr:uid="{00000000-0005-0000-0000-000089150000}"/>
    <cellStyle name="Normal 6 2 2 2 2 3 2 2 2" xfId="9972" xr:uid="{00000000-0005-0000-0000-00008A150000}"/>
    <cellStyle name="Normal 6 2 2 2 2 3 2 3" xfId="6717" xr:uid="{00000000-0005-0000-0000-00008B150000}"/>
    <cellStyle name="Normal 6 2 2 2 2 3 2 3 2" xfId="11659" xr:uid="{00000000-0005-0000-0000-00008C150000}"/>
    <cellStyle name="Normal 6 2 2 2 2 3 2 4" xfId="8225" xr:uid="{00000000-0005-0000-0000-00008D150000}"/>
    <cellStyle name="Normal 6 2 2 2 2 3 2 5" xfId="3264" xr:uid="{00000000-0005-0000-0000-00008E150000}"/>
    <cellStyle name="Normal 6 2 2 2 2 3 3" xfId="4329" xr:uid="{00000000-0005-0000-0000-00008F150000}"/>
    <cellStyle name="Normal 6 2 2 2 2 3 3 2" xfId="9314" xr:uid="{00000000-0005-0000-0000-000090150000}"/>
    <cellStyle name="Normal 6 2 2 2 2 3 4" xfId="6072" xr:uid="{00000000-0005-0000-0000-000091150000}"/>
    <cellStyle name="Normal 6 2 2 2 2 3 4 2" xfId="11014" xr:uid="{00000000-0005-0000-0000-000092150000}"/>
    <cellStyle name="Normal 6 2 2 2 2 3 5" xfId="7580" xr:uid="{00000000-0005-0000-0000-000093150000}"/>
    <cellStyle name="Normal 6 2 2 2 2 3 6" xfId="2619" xr:uid="{00000000-0005-0000-0000-000094150000}"/>
    <cellStyle name="Normal 6 2 2 2 2 4" xfId="1634" xr:uid="{00000000-0005-0000-0000-000095150000}"/>
    <cellStyle name="Normal 6 2 2 2 2 4 2" xfId="4985" xr:uid="{00000000-0005-0000-0000-000096150000}"/>
    <cellStyle name="Normal 6 2 2 2 2 4 2 2" xfId="9969" xr:uid="{00000000-0005-0000-0000-000097150000}"/>
    <cellStyle name="Normal 6 2 2 2 2 4 3" xfId="6714" xr:uid="{00000000-0005-0000-0000-000098150000}"/>
    <cellStyle name="Normal 6 2 2 2 2 4 3 2" xfId="11656" xr:uid="{00000000-0005-0000-0000-000099150000}"/>
    <cellStyle name="Normal 6 2 2 2 2 4 4" xfId="8222" xr:uid="{00000000-0005-0000-0000-00009A150000}"/>
    <cellStyle name="Normal 6 2 2 2 2 4 5" xfId="3261" xr:uid="{00000000-0005-0000-0000-00009B150000}"/>
    <cellStyle name="Normal 6 2 2 2 2 5" xfId="3727" xr:uid="{00000000-0005-0000-0000-00009C150000}"/>
    <cellStyle name="Normal 6 2 2 2 2 5 2" xfId="4498" xr:uid="{00000000-0005-0000-0000-00009D150000}"/>
    <cellStyle name="Normal 6 2 2 2 2 5 2 2" xfId="9482" xr:uid="{00000000-0005-0000-0000-00009E150000}"/>
    <cellStyle name="Normal 6 2 2 2 2 5 3" xfId="8687" xr:uid="{00000000-0005-0000-0000-00009F150000}"/>
    <cellStyle name="Normal 6 2 2 2 2 6" xfId="4051" xr:uid="{00000000-0005-0000-0000-0000A0150000}"/>
    <cellStyle name="Normal 6 2 2 2 2 6 2" xfId="8823" xr:uid="{00000000-0005-0000-0000-0000A1150000}"/>
    <cellStyle name="Normal 6 2 2 2 2 7" xfId="5390" xr:uid="{00000000-0005-0000-0000-0000A2150000}"/>
    <cellStyle name="Normal 6 2 2 2 2 7 2" xfId="10370" xr:uid="{00000000-0005-0000-0000-0000A3150000}"/>
    <cellStyle name="Normal 6 2 2 2 2 8" xfId="5799" xr:uid="{00000000-0005-0000-0000-0000A4150000}"/>
    <cellStyle name="Normal 6 2 2 2 2 8 2" xfId="10741" xr:uid="{00000000-0005-0000-0000-0000A5150000}"/>
    <cellStyle name="Normal 6 2 2 2 2 9" xfId="7307" xr:uid="{00000000-0005-0000-0000-0000A6150000}"/>
    <cellStyle name="Normal 6 2 2 2 3" xfId="645" xr:uid="{00000000-0005-0000-0000-0000A7150000}"/>
    <cellStyle name="Normal 6 2 2 2 3 10" xfId="2388" xr:uid="{00000000-0005-0000-0000-0000A8150000}"/>
    <cellStyle name="Normal 6 2 2 2 3 2" xfId="786" xr:uid="{00000000-0005-0000-0000-0000A9150000}"/>
    <cellStyle name="Normal 6 2 2 2 3 2 2" xfId="1251" xr:uid="{00000000-0005-0000-0000-0000AA150000}"/>
    <cellStyle name="Normal 6 2 2 2 3 2 2 2" xfId="1640" xr:uid="{00000000-0005-0000-0000-0000AB150000}"/>
    <cellStyle name="Normal 6 2 2 2 3 2 2 2 2" xfId="4991" xr:uid="{00000000-0005-0000-0000-0000AC150000}"/>
    <cellStyle name="Normal 6 2 2 2 3 2 2 2 2 2" xfId="9975" xr:uid="{00000000-0005-0000-0000-0000AD150000}"/>
    <cellStyle name="Normal 6 2 2 2 3 2 2 2 3" xfId="6720" xr:uid="{00000000-0005-0000-0000-0000AE150000}"/>
    <cellStyle name="Normal 6 2 2 2 3 2 2 2 3 2" xfId="11662" xr:uid="{00000000-0005-0000-0000-0000AF150000}"/>
    <cellStyle name="Normal 6 2 2 2 3 2 2 2 4" xfId="8228" xr:uid="{00000000-0005-0000-0000-0000B0150000}"/>
    <cellStyle name="Normal 6 2 2 2 3 2 2 2 5" xfId="3267" xr:uid="{00000000-0005-0000-0000-0000B1150000}"/>
    <cellStyle name="Normal 6 2 2 2 3 2 2 3" xfId="4612" xr:uid="{00000000-0005-0000-0000-0000B2150000}"/>
    <cellStyle name="Normal 6 2 2 2 3 2 2 3 2" xfId="9596" xr:uid="{00000000-0005-0000-0000-0000B3150000}"/>
    <cellStyle name="Normal 6 2 2 2 3 2 2 4" xfId="6343" xr:uid="{00000000-0005-0000-0000-0000B4150000}"/>
    <cellStyle name="Normal 6 2 2 2 3 2 2 4 2" xfId="11285" xr:uid="{00000000-0005-0000-0000-0000B5150000}"/>
    <cellStyle name="Normal 6 2 2 2 3 2 2 5" xfId="7851" xr:uid="{00000000-0005-0000-0000-0000B6150000}"/>
    <cellStyle name="Normal 6 2 2 2 3 2 2 6" xfId="2890" xr:uid="{00000000-0005-0000-0000-0000B7150000}"/>
    <cellStyle name="Normal 6 2 2 2 3 2 3" xfId="1639" xr:uid="{00000000-0005-0000-0000-0000B8150000}"/>
    <cellStyle name="Normal 6 2 2 2 3 2 3 2" xfId="4990" xr:uid="{00000000-0005-0000-0000-0000B9150000}"/>
    <cellStyle name="Normal 6 2 2 2 3 2 3 2 2" xfId="9974" xr:uid="{00000000-0005-0000-0000-0000BA150000}"/>
    <cellStyle name="Normal 6 2 2 2 3 2 3 3" xfId="6719" xr:uid="{00000000-0005-0000-0000-0000BB150000}"/>
    <cellStyle name="Normal 6 2 2 2 3 2 3 3 2" xfId="11661" xr:uid="{00000000-0005-0000-0000-0000BC150000}"/>
    <cellStyle name="Normal 6 2 2 2 3 2 3 4" xfId="8227" xr:uid="{00000000-0005-0000-0000-0000BD150000}"/>
    <cellStyle name="Normal 6 2 2 2 3 2 3 5" xfId="3266" xr:uid="{00000000-0005-0000-0000-0000BE150000}"/>
    <cellStyle name="Normal 6 2 2 2 3 2 4" xfId="4229" xr:uid="{00000000-0005-0000-0000-0000BF150000}"/>
    <cellStyle name="Normal 6 2 2 2 3 2 4 2" xfId="9215" xr:uid="{00000000-0005-0000-0000-0000C0150000}"/>
    <cellStyle name="Normal 6 2 2 2 3 2 5" xfId="5976" xr:uid="{00000000-0005-0000-0000-0000C1150000}"/>
    <cellStyle name="Normal 6 2 2 2 3 2 5 2" xfId="10918" xr:uid="{00000000-0005-0000-0000-0000C2150000}"/>
    <cellStyle name="Normal 6 2 2 2 3 2 6" xfId="7484" xr:uid="{00000000-0005-0000-0000-0000C3150000}"/>
    <cellStyle name="Normal 6 2 2 2 3 2 7" xfId="2523" xr:uid="{00000000-0005-0000-0000-0000C4150000}"/>
    <cellStyle name="Normal 6 2 2 2 3 3" xfId="939" xr:uid="{00000000-0005-0000-0000-0000C5150000}"/>
    <cellStyle name="Normal 6 2 2 2 3 3 2" xfId="1641" xr:uid="{00000000-0005-0000-0000-0000C6150000}"/>
    <cellStyle name="Normal 6 2 2 2 3 3 2 2" xfId="4992" xr:uid="{00000000-0005-0000-0000-0000C7150000}"/>
    <cellStyle name="Normal 6 2 2 2 3 3 2 2 2" xfId="9976" xr:uid="{00000000-0005-0000-0000-0000C8150000}"/>
    <cellStyle name="Normal 6 2 2 2 3 3 2 3" xfId="6721" xr:uid="{00000000-0005-0000-0000-0000C9150000}"/>
    <cellStyle name="Normal 6 2 2 2 3 3 2 3 2" xfId="11663" xr:uid="{00000000-0005-0000-0000-0000CA150000}"/>
    <cellStyle name="Normal 6 2 2 2 3 3 2 4" xfId="8229" xr:uid="{00000000-0005-0000-0000-0000CB150000}"/>
    <cellStyle name="Normal 6 2 2 2 3 3 2 5" xfId="3268" xr:uid="{00000000-0005-0000-0000-0000CC150000}"/>
    <cellStyle name="Normal 6 2 2 2 3 3 3" xfId="4371" xr:uid="{00000000-0005-0000-0000-0000CD150000}"/>
    <cellStyle name="Normal 6 2 2 2 3 3 3 2" xfId="9356" xr:uid="{00000000-0005-0000-0000-0000CE150000}"/>
    <cellStyle name="Normal 6 2 2 2 3 3 4" xfId="6114" xr:uid="{00000000-0005-0000-0000-0000CF150000}"/>
    <cellStyle name="Normal 6 2 2 2 3 3 4 2" xfId="11056" xr:uid="{00000000-0005-0000-0000-0000D0150000}"/>
    <cellStyle name="Normal 6 2 2 2 3 3 5" xfId="7622" xr:uid="{00000000-0005-0000-0000-0000D1150000}"/>
    <cellStyle name="Normal 6 2 2 2 3 3 6" xfId="2661" xr:uid="{00000000-0005-0000-0000-0000D2150000}"/>
    <cellStyle name="Normal 6 2 2 2 3 4" xfId="1638" xr:uid="{00000000-0005-0000-0000-0000D3150000}"/>
    <cellStyle name="Normal 6 2 2 2 3 4 2" xfId="4989" xr:uid="{00000000-0005-0000-0000-0000D4150000}"/>
    <cellStyle name="Normal 6 2 2 2 3 4 2 2" xfId="9973" xr:uid="{00000000-0005-0000-0000-0000D5150000}"/>
    <cellStyle name="Normal 6 2 2 2 3 4 3" xfId="6718" xr:uid="{00000000-0005-0000-0000-0000D6150000}"/>
    <cellStyle name="Normal 6 2 2 2 3 4 3 2" xfId="11660" xr:uid="{00000000-0005-0000-0000-0000D7150000}"/>
    <cellStyle name="Normal 6 2 2 2 3 4 4" xfId="8226" xr:uid="{00000000-0005-0000-0000-0000D8150000}"/>
    <cellStyle name="Normal 6 2 2 2 3 4 5" xfId="3265" xr:uid="{00000000-0005-0000-0000-0000D9150000}"/>
    <cellStyle name="Normal 6 2 2 2 3 5" xfId="3769" xr:uid="{00000000-0005-0000-0000-0000DA150000}"/>
    <cellStyle name="Normal 6 2 2 2 3 5 2" xfId="5501" xr:uid="{00000000-0005-0000-0000-0000DB150000}"/>
    <cellStyle name="Normal 6 2 2 2 3 5 2 2" xfId="10463" xr:uid="{00000000-0005-0000-0000-0000DC150000}"/>
    <cellStyle name="Normal 6 2 2 2 3 5 3" xfId="8729" xr:uid="{00000000-0005-0000-0000-0000DD150000}"/>
    <cellStyle name="Normal 6 2 2 2 3 6" xfId="4094" xr:uid="{00000000-0005-0000-0000-0000DE150000}"/>
    <cellStyle name="Normal 6 2 2 2 3 6 2" xfId="8865" xr:uid="{00000000-0005-0000-0000-0000DF150000}"/>
    <cellStyle name="Normal 6 2 2 2 3 7" xfId="5582" xr:uid="{00000000-0005-0000-0000-0000E0150000}"/>
    <cellStyle name="Normal 6 2 2 2 3 7 2" xfId="10529" xr:uid="{00000000-0005-0000-0000-0000E1150000}"/>
    <cellStyle name="Normal 6 2 2 2 3 8" xfId="5841" xr:uid="{00000000-0005-0000-0000-0000E2150000}"/>
    <cellStyle name="Normal 6 2 2 2 3 8 2" xfId="10783" xr:uid="{00000000-0005-0000-0000-0000E3150000}"/>
    <cellStyle name="Normal 6 2 2 2 3 9" xfId="7349" xr:uid="{00000000-0005-0000-0000-0000E4150000}"/>
    <cellStyle name="Normal 6 2 2 2 4" xfId="479" xr:uid="{00000000-0005-0000-0000-0000E5150000}"/>
    <cellStyle name="Normal 6 2 2 2 4 2" xfId="1049" xr:uid="{00000000-0005-0000-0000-0000E6150000}"/>
    <cellStyle name="Normal 6 2 2 2 4 2 2" xfId="1643" xr:uid="{00000000-0005-0000-0000-0000E7150000}"/>
    <cellStyle name="Normal 6 2 2 2 4 2 2 2" xfId="4994" xr:uid="{00000000-0005-0000-0000-0000E8150000}"/>
    <cellStyle name="Normal 6 2 2 2 4 2 2 2 2" xfId="9978" xr:uid="{00000000-0005-0000-0000-0000E9150000}"/>
    <cellStyle name="Normal 6 2 2 2 4 2 2 3" xfId="6723" xr:uid="{00000000-0005-0000-0000-0000EA150000}"/>
    <cellStyle name="Normal 6 2 2 2 4 2 2 3 2" xfId="11665" xr:uid="{00000000-0005-0000-0000-0000EB150000}"/>
    <cellStyle name="Normal 6 2 2 2 4 2 2 4" xfId="8231" xr:uid="{00000000-0005-0000-0000-0000EC150000}"/>
    <cellStyle name="Normal 6 2 2 2 4 2 2 5" xfId="3270" xr:uid="{00000000-0005-0000-0000-0000ED150000}"/>
    <cellStyle name="Normal 6 2 2 2 4 2 3" xfId="4464" xr:uid="{00000000-0005-0000-0000-0000EE150000}"/>
    <cellStyle name="Normal 6 2 2 2 4 2 3 2" xfId="9449" xr:uid="{00000000-0005-0000-0000-0000EF150000}"/>
    <cellStyle name="Normal 6 2 2 2 4 2 4" xfId="6204" xr:uid="{00000000-0005-0000-0000-0000F0150000}"/>
    <cellStyle name="Normal 6 2 2 2 4 2 4 2" xfId="11146" xr:uid="{00000000-0005-0000-0000-0000F1150000}"/>
    <cellStyle name="Normal 6 2 2 2 4 2 5" xfId="7712" xr:uid="{00000000-0005-0000-0000-0000F2150000}"/>
    <cellStyle name="Normal 6 2 2 2 4 2 6" xfId="2751" xr:uid="{00000000-0005-0000-0000-0000F3150000}"/>
    <cellStyle name="Normal 6 2 2 2 4 3" xfId="1642" xr:uid="{00000000-0005-0000-0000-0000F4150000}"/>
    <cellStyle name="Normal 6 2 2 2 4 3 2" xfId="4993" xr:uid="{00000000-0005-0000-0000-0000F5150000}"/>
    <cellStyle name="Normal 6 2 2 2 4 3 2 2" xfId="9977" xr:uid="{00000000-0005-0000-0000-0000F6150000}"/>
    <cellStyle name="Normal 6 2 2 2 4 3 3" xfId="6722" xr:uid="{00000000-0005-0000-0000-0000F7150000}"/>
    <cellStyle name="Normal 6 2 2 2 4 3 3 2" xfId="11664" xr:uid="{00000000-0005-0000-0000-0000F8150000}"/>
    <cellStyle name="Normal 6 2 2 2 4 3 4" xfId="8230" xr:uid="{00000000-0005-0000-0000-0000F9150000}"/>
    <cellStyle name="Normal 6 2 2 2 4 3 5" xfId="3269" xr:uid="{00000000-0005-0000-0000-0000FA150000}"/>
    <cellStyle name="Normal 6 2 2 2 4 4" xfId="3995" xr:uid="{00000000-0005-0000-0000-0000FB150000}"/>
    <cellStyle name="Normal 6 2 2 2 4 4 2" xfId="9067" xr:uid="{00000000-0005-0000-0000-0000FC150000}"/>
    <cellStyle name="Normal 6 2 2 2 4 5" xfId="5752" xr:uid="{00000000-0005-0000-0000-0000FD150000}"/>
    <cellStyle name="Normal 6 2 2 2 4 5 2" xfId="10694" xr:uid="{00000000-0005-0000-0000-0000FE150000}"/>
    <cellStyle name="Normal 6 2 2 2 4 6" xfId="7260" xr:uid="{00000000-0005-0000-0000-0000FF150000}"/>
    <cellStyle name="Normal 6 2 2 2 4 7" xfId="2299" xr:uid="{00000000-0005-0000-0000-000000160000}"/>
    <cellStyle name="Normal 6 2 2 2 5" xfId="696" xr:uid="{00000000-0005-0000-0000-000001160000}"/>
    <cellStyle name="Normal 6 2 2 2 5 2" xfId="1162" xr:uid="{00000000-0005-0000-0000-000002160000}"/>
    <cellStyle name="Normal 6 2 2 2 5 2 2" xfId="1645" xr:uid="{00000000-0005-0000-0000-000003160000}"/>
    <cellStyle name="Normal 6 2 2 2 5 2 2 2" xfId="4996" xr:uid="{00000000-0005-0000-0000-000004160000}"/>
    <cellStyle name="Normal 6 2 2 2 5 2 2 2 2" xfId="9980" xr:uid="{00000000-0005-0000-0000-000005160000}"/>
    <cellStyle name="Normal 6 2 2 2 5 2 2 3" xfId="6725" xr:uid="{00000000-0005-0000-0000-000006160000}"/>
    <cellStyle name="Normal 6 2 2 2 5 2 2 3 2" xfId="11667" xr:uid="{00000000-0005-0000-0000-000007160000}"/>
    <cellStyle name="Normal 6 2 2 2 5 2 2 4" xfId="8233" xr:uid="{00000000-0005-0000-0000-000008160000}"/>
    <cellStyle name="Normal 6 2 2 2 5 2 2 5" xfId="3272" xr:uid="{00000000-0005-0000-0000-000009160000}"/>
    <cellStyle name="Normal 6 2 2 2 5 2 3" xfId="4523" xr:uid="{00000000-0005-0000-0000-00000A160000}"/>
    <cellStyle name="Normal 6 2 2 2 5 2 3 2" xfId="9507" xr:uid="{00000000-0005-0000-0000-00000B160000}"/>
    <cellStyle name="Normal 6 2 2 2 5 2 4" xfId="6254" xr:uid="{00000000-0005-0000-0000-00000C160000}"/>
    <cellStyle name="Normal 6 2 2 2 5 2 4 2" xfId="11196" xr:uid="{00000000-0005-0000-0000-00000D160000}"/>
    <cellStyle name="Normal 6 2 2 2 5 2 5" xfId="7762" xr:uid="{00000000-0005-0000-0000-00000E160000}"/>
    <cellStyle name="Normal 6 2 2 2 5 2 6" xfId="2801" xr:uid="{00000000-0005-0000-0000-00000F160000}"/>
    <cellStyle name="Normal 6 2 2 2 5 3" xfId="1644" xr:uid="{00000000-0005-0000-0000-000010160000}"/>
    <cellStyle name="Normal 6 2 2 2 5 3 2" xfId="4995" xr:uid="{00000000-0005-0000-0000-000011160000}"/>
    <cellStyle name="Normal 6 2 2 2 5 3 2 2" xfId="9979" xr:uid="{00000000-0005-0000-0000-000012160000}"/>
    <cellStyle name="Normal 6 2 2 2 5 3 3" xfId="6724" xr:uid="{00000000-0005-0000-0000-000013160000}"/>
    <cellStyle name="Normal 6 2 2 2 5 3 3 2" xfId="11666" xr:uid="{00000000-0005-0000-0000-000014160000}"/>
    <cellStyle name="Normal 6 2 2 2 5 3 4" xfId="8232" xr:uid="{00000000-0005-0000-0000-000015160000}"/>
    <cellStyle name="Normal 6 2 2 2 5 3 5" xfId="3271" xr:uid="{00000000-0005-0000-0000-000016160000}"/>
    <cellStyle name="Normal 6 2 2 2 5 4" xfId="4140" xr:uid="{00000000-0005-0000-0000-000017160000}"/>
    <cellStyle name="Normal 6 2 2 2 5 4 2" xfId="9126" xr:uid="{00000000-0005-0000-0000-000018160000}"/>
    <cellStyle name="Normal 6 2 2 2 5 5" xfId="5887" xr:uid="{00000000-0005-0000-0000-000019160000}"/>
    <cellStyle name="Normal 6 2 2 2 5 5 2" xfId="10829" xr:uid="{00000000-0005-0000-0000-00001A160000}"/>
    <cellStyle name="Normal 6 2 2 2 5 6" xfId="7395" xr:uid="{00000000-0005-0000-0000-00001B160000}"/>
    <cellStyle name="Normal 6 2 2 2 5 7" xfId="2434" xr:uid="{00000000-0005-0000-0000-00001C160000}"/>
    <cellStyle name="Normal 6 2 2 2 6" xfId="363" xr:uid="{00000000-0005-0000-0000-00001D160000}"/>
    <cellStyle name="Normal 6 2 2 2 6 2" xfId="991" xr:uid="{00000000-0005-0000-0000-00001E160000}"/>
    <cellStyle name="Normal 6 2 2 2 6 2 2" xfId="1647" xr:uid="{00000000-0005-0000-0000-00001F160000}"/>
    <cellStyle name="Normal 6 2 2 2 6 2 2 2" xfId="4998" xr:uid="{00000000-0005-0000-0000-000020160000}"/>
    <cellStyle name="Normal 6 2 2 2 6 2 2 2 2" xfId="9982" xr:uid="{00000000-0005-0000-0000-000021160000}"/>
    <cellStyle name="Normal 6 2 2 2 6 2 2 3" xfId="6727" xr:uid="{00000000-0005-0000-0000-000022160000}"/>
    <cellStyle name="Normal 6 2 2 2 6 2 2 3 2" xfId="11669" xr:uid="{00000000-0005-0000-0000-000023160000}"/>
    <cellStyle name="Normal 6 2 2 2 6 2 2 4" xfId="8235" xr:uid="{00000000-0005-0000-0000-000024160000}"/>
    <cellStyle name="Normal 6 2 2 2 6 2 2 5" xfId="3274" xr:uid="{00000000-0005-0000-0000-000025160000}"/>
    <cellStyle name="Normal 6 2 2 2 6 2 3" xfId="4418" xr:uid="{00000000-0005-0000-0000-000026160000}"/>
    <cellStyle name="Normal 6 2 2 2 6 2 3 2" xfId="9403" xr:uid="{00000000-0005-0000-0000-000027160000}"/>
    <cellStyle name="Normal 6 2 2 2 6 2 4" xfId="6160" xr:uid="{00000000-0005-0000-0000-000028160000}"/>
    <cellStyle name="Normal 6 2 2 2 6 2 4 2" xfId="11102" xr:uid="{00000000-0005-0000-0000-000029160000}"/>
    <cellStyle name="Normal 6 2 2 2 6 2 5" xfId="7668" xr:uid="{00000000-0005-0000-0000-00002A160000}"/>
    <cellStyle name="Normal 6 2 2 2 6 2 6" xfId="2707" xr:uid="{00000000-0005-0000-0000-00002B160000}"/>
    <cellStyle name="Normal 6 2 2 2 6 3" xfId="1646" xr:uid="{00000000-0005-0000-0000-00002C160000}"/>
    <cellStyle name="Normal 6 2 2 2 6 3 2" xfId="4997" xr:uid="{00000000-0005-0000-0000-00002D160000}"/>
    <cellStyle name="Normal 6 2 2 2 6 3 2 2" xfId="9981" xr:uid="{00000000-0005-0000-0000-00002E160000}"/>
    <cellStyle name="Normal 6 2 2 2 6 3 3" xfId="6726" xr:uid="{00000000-0005-0000-0000-00002F160000}"/>
    <cellStyle name="Normal 6 2 2 2 6 3 3 2" xfId="11668" xr:uid="{00000000-0005-0000-0000-000030160000}"/>
    <cellStyle name="Normal 6 2 2 2 6 3 4" xfId="8234" xr:uid="{00000000-0005-0000-0000-000031160000}"/>
    <cellStyle name="Normal 6 2 2 2 6 3 5" xfId="3273" xr:uid="{00000000-0005-0000-0000-000032160000}"/>
    <cellStyle name="Normal 6 2 2 2 6 4" xfId="3935" xr:uid="{00000000-0005-0000-0000-000033160000}"/>
    <cellStyle name="Normal 6 2 2 2 6 4 2" xfId="9015" xr:uid="{00000000-0005-0000-0000-000034160000}"/>
    <cellStyle name="Normal 6 2 2 2 6 5" xfId="5703" xr:uid="{00000000-0005-0000-0000-000035160000}"/>
    <cellStyle name="Normal 6 2 2 2 6 5 2" xfId="10645" xr:uid="{00000000-0005-0000-0000-000036160000}"/>
    <cellStyle name="Normal 6 2 2 2 6 6" xfId="7211" xr:uid="{00000000-0005-0000-0000-000037160000}"/>
    <cellStyle name="Normal 6 2 2 2 6 7" xfId="2250" xr:uid="{00000000-0005-0000-0000-000038160000}"/>
    <cellStyle name="Normal 6 2 2 2 7" xfId="845" xr:uid="{00000000-0005-0000-0000-000039160000}"/>
    <cellStyle name="Normal 6 2 2 2 7 2" xfId="1648" xr:uid="{00000000-0005-0000-0000-00003A160000}"/>
    <cellStyle name="Normal 6 2 2 2 7 2 2" xfId="4999" xr:uid="{00000000-0005-0000-0000-00003B160000}"/>
    <cellStyle name="Normal 6 2 2 2 7 2 2 2" xfId="9983" xr:uid="{00000000-0005-0000-0000-00003C160000}"/>
    <cellStyle name="Normal 6 2 2 2 7 2 3" xfId="6728" xr:uid="{00000000-0005-0000-0000-00003D160000}"/>
    <cellStyle name="Normal 6 2 2 2 7 2 3 2" xfId="11670" xr:uid="{00000000-0005-0000-0000-00003E160000}"/>
    <cellStyle name="Normal 6 2 2 2 7 2 4" xfId="8236" xr:uid="{00000000-0005-0000-0000-00003F160000}"/>
    <cellStyle name="Normal 6 2 2 2 7 2 5" xfId="3275" xr:uid="{00000000-0005-0000-0000-000040160000}"/>
    <cellStyle name="Normal 6 2 2 2 7 3" xfId="4280" xr:uid="{00000000-0005-0000-0000-000041160000}"/>
    <cellStyle name="Normal 6 2 2 2 7 3 2" xfId="9266" xr:uid="{00000000-0005-0000-0000-000042160000}"/>
    <cellStyle name="Normal 6 2 2 2 7 4" xfId="6025" xr:uid="{00000000-0005-0000-0000-000043160000}"/>
    <cellStyle name="Normal 6 2 2 2 7 4 2" xfId="10967" xr:uid="{00000000-0005-0000-0000-000044160000}"/>
    <cellStyle name="Normal 6 2 2 2 7 5" xfId="7533" xr:uid="{00000000-0005-0000-0000-000045160000}"/>
    <cellStyle name="Normal 6 2 2 2 7 6" xfId="2572" xr:uid="{00000000-0005-0000-0000-000046160000}"/>
    <cellStyle name="Normal 6 2 2 2 8" xfId="1312" xr:uid="{00000000-0005-0000-0000-000047160000}"/>
    <cellStyle name="Normal 6 2 2 2 8 2" xfId="4663" xr:uid="{00000000-0005-0000-0000-000048160000}"/>
    <cellStyle name="Normal 6 2 2 2 8 2 2" xfId="9647" xr:uid="{00000000-0005-0000-0000-000049160000}"/>
    <cellStyle name="Normal 6 2 2 2 8 3" xfId="6392" xr:uid="{00000000-0005-0000-0000-00004A160000}"/>
    <cellStyle name="Normal 6 2 2 2 8 3 2" xfId="11334" xr:uid="{00000000-0005-0000-0000-00004B160000}"/>
    <cellStyle name="Normal 6 2 2 2 8 4" xfId="7900" xr:uid="{00000000-0005-0000-0000-00004C160000}"/>
    <cellStyle name="Normal 6 2 2 2 8 5" xfId="2939" xr:uid="{00000000-0005-0000-0000-00004D160000}"/>
    <cellStyle name="Normal 6 2 2 2 9" xfId="255" xr:uid="{00000000-0005-0000-0000-00004E160000}"/>
    <cellStyle name="Normal 6 2 2 2 9 2" xfId="3881" xr:uid="{00000000-0005-0000-0000-00004F160000}"/>
    <cellStyle name="Normal 6 2 2 2 9 2 2" xfId="8968" xr:uid="{00000000-0005-0000-0000-000050160000}"/>
    <cellStyle name="Normal 6 2 2 2 9 3" xfId="5659" xr:uid="{00000000-0005-0000-0000-000051160000}"/>
    <cellStyle name="Normal 6 2 2 2 9 3 2" xfId="10601" xr:uid="{00000000-0005-0000-0000-000052160000}"/>
    <cellStyle name="Normal 6 2 2 2 9 4" xfId="7167" xr:uid="{00000000-0005-0000-0000-000053160000}"/>
    <cellStyle name="Normal 6 2 2 2 9 5" xfId="2205" xr:uid="{00000000-0005-0000-0000-000054160000}"/>
    <cellStyle name="Normal 6 2 2 3" xfId="168" xr:uid="{00000000-0005-0000-0000-000055160000}"/>
    <cellStyle name="Normal 6 2 2 3 10" xfId="2148" xr:uid="{00000000-0005-0000-0000-000056160000}"/>
    <cellStyle name="Normal 6 2 2 3 10 2" xfId="5510" xr:uid="{00000000-0005-0000-0000-000057160000}"/>
    <cellStyle name="Normal 6 2 2 3 10 2 2" xfId="10468" xr:uid="{00000000-0005-0000-0000-000058160000}"/>
    <cellStyle name="Normal 6 2 2 3 10 3" xfId="8640" xr:uid="{00000000-0005-0000-0000-000059160000}"/>
    <cellStyle name="Normal 6 2 2 3 11" xfId="3680" xr:uid="{00000000-0005-0000-0000-00005A160000}"/>
    <cellStyle name="Normal 6 2 2 3 11 2" xfId="8777" xr:uid="{00000000-0005-0000-0000-00005B160000}"/>
    <cellStyle name="Normal 6 2 2 3 12" xfId="3844" xr:uid="{00000000-0005-0000-0000-00005C160000}"/>
    <cellStyle name="Normal 6 2 2 3 12 2" xfId="8935" xr:uid="{00000000-0005-0000-0000-00005D160000}"/>
    <cellStyle name="Normal 6 2 2 3 13" xfId="5629" xr:uid="{00000000-0005-0000-0000-00005E160000}"/>
    <cellStyle name="Normal 6 2 2 3 13 2" xfId="10571" xr:uid="{00000000-0005-0000-0000-00005F160000}"/>
    <cellStyle name="Normal 6 2 2 3 14" xfId="7137" xr:uid="{00000000-0005-0000-0000-000060160000}"/>
    <cellStyle name="Normal 6 2 2 3 15" xfId="2101" xr:uid="{00000000-0005-0000-0000-000061160000}"/>
    <cellStyle name="Normal 6 2 2 3 2" xfId="583" xr:uid="{00000000-0005-0000-0000-000062160000}"/>
    <cellStyle name="Normal 6 2 2 3 2 10" xfId="2347" xr:uid="{00000000-0005-0000-0000-000063160000}"/>
    <cellStyle name="Normal 6 2 2 3 2 2" xfId="744" xr:uid="{00000000-0005-0000-0000-000064160000}"/>
    <cellStyle name="Normal 6 2 2 3 2 2 2" xfId="1210" xr:uid="{00000000-0005-0000-0000-000065160000}"/>
    <cellStyle name="Normal 6 2 2 3 2 2 2 2" xfId="1651" xr:uid="{00000000-0005-0000-0000-000066160000}"/>
    <cellStyle name="Normal 6 2 2 3 2 2 2 2 2" xfId="5002" xr:uid="{00000000-0005-0000-0000-000067160000}"/>
    <cellStyle name="Normal 6 2 2 3 2 2 2 2 2 2" xfId="9986" xr:uid="{00000000-0005-0000-0000-000068160000}"/>
    <cellStyle name="Normal 6 2 2 3 2 2 2 2 3" xfId="6731" xr:uid="{00000000-0005-0000-0000-000069160000}"/>
    <cellStyle name="Normal 6 2 2 3 2 2 2 2 3 2" xfId="11673" xr:uid="{00000000-0005-0000-0000-00006A160000}"/>
    <cellStyle name="Normal 6 2 2 3 2 2 2 2 4" xfId="8239" xr:uid="{00000000-0005-0000-0000-00006B160000}"/>
    <cellStyle name="Normal 6 2 2 3 2 2 2 2 5" xfId="3278" xr:uid="{00000000-0005-0000-0000-00006C160000}"/>
    <cellStyle name="Normal 6 2 2 3 2 2 2 3" xfId="4571" xr:uid="{00000000-0005-0000-0000-00006D160000}"/>
    <cellStyle name="Normal 6 2 2 3 2 2 2 3 2" xfId="9555" xr:uid="{00000000-0005-0000-0000-00006E160000}"/>
    <cellStyle name="Normal 6 2 2 3 2 2 2 4" xfId="6302" xr:uid="{00000000-0005-0000-0000-00006F160000}"/>
    <cellStyle name="Normal 6 2 2 3 2 2 2 4 2" xfId="11244" xr:uid="{00000000-0005-0000-0000-000070160000}"/>
    <cellStyle name="Normal 6 2 2 3 2 2 2 5" xfId="7810" xr:uid="{00000000-0005-0000-0000-000071160000}"/>
    <cellStyle name="Normal 6 2 2 3 2 2 2 6" xfId="2849" xr:uid="{00000000-0005-0000-0000-000072160000}"/>
    <cellStyle name="Normal 6 2 2 3 2 2 3" xfId="1650" xr:uid="{00000000-0005-0000-0000-000073160000}"/>
    <cellStyle name="Normal 6 2 2 3 2 2 3 2" xfId="5001" xr:uid="{00000000-0005-0000-0000-000074160000}"/>
    <cellStyle name="Normal 6 2 2 3 2 2 3 2 2" xfId="9985" xr:uid="{00000000-0005-0000-0000-000075160000}"/>
    <cellStyle name="Normal 6 2 2 3 2 2 3 3" xfId="6730" xr:uid="{00000000-0005-0000-0000-000076160000}"/>
    <cellStyle name="Normal 6 2 2 3 2 2 3 3 2" xfId="11672" xr:uid="{00000000-0005-0000-0000-000077160000}"/>
    <cellStyle name="Normal 6 2 2 3 2 2 3 4" xfId="8238" xr:uid="{00000000-0005-0000-0000-000078160000}"/>
    <cellStyle name="Normal 6 2 2 3 2 2 3 5" xfId="3277" xr:uid="{00000000-0005-0000-0000-000079160000}"/>
    <cellStyle name="Normal 6 2 2 3 2 2 4" xfId="4188" xr:uid="{00000000-0005-0000-0000-00007A160000}"/>
    <cellStyle name="Normal 6 2 2 3 2 2 4 2" xfId="9174" xr:uid="{00000000-0005-0000-0000-00007B160000}"/>
    <cellStyle name="Normal 6 2 2 3 2 2 5" xfId="5935" xr:uid="{00000000-0005-0000-0000-00007C160000}"/>
    <cellStyle name="Normal 6 2 2 3 2 2 5 2" xfId="10877" xr:uid="{00000000-0005-0000-0000-00007D160000}"/>
    <cellStyle name="Normal 6 2 2 3 2 2 6" xfId="7443" xr:uid="{00000000-0005-0000-0000-00007E160000}"/>
    <cellStyle name="Normal 6 2 2 3 2 2 7" xfId="2482" xr:uid="{00000000-0005-0000-0000-00007F160000}"/>
    <cellStyle name="Normal 6 2 2 3 2 3" xfId="897" xr:uid="{00000000-0005-0000-0000-000080160000}"/>
    <cellStyle name="Normal 6 2 2 3 2 3 2" xfId="1652" xr:uid="{00000000-0005-0000-0000-000081160000}"/>
    <cellStyle name="Normal 6 2 2 3 2 3 2 2" xfId="5003" xr:uid="{00000000-0005-0000-0000-000082160000}"/>
    <cellStyle name="Normal 6 2 2 3 2 3 2 2 2" xfId="9987" xr:uid="{00000000-0005-0000-0000-000083160000}"/>
    <cellStyle name="Normal 6 2 2 3 2 3 2 3" xfId="6732" xr:uid="{00000000-0005-0000-0000-000084160000}"/>
    <cellStyle name="Normal 6 2 2 3 2 3 2 3 2" xfId="11674" xr:uid="{00000000-0005-0000-0000-000085160000}"/>
    <cellStyle name="Normal 6 2 2 3 2 3 2 4" xfId="8240" xr:uid="{00000000-0005-0000-0000-000086160000}"/>
    <cellStyle name="Normal 6 2 2 3 2 3 2 5" xfId="3279" xr:uid="{00000000-0005-0000-0000-000087160000}"/>
    <cellStyle name="Normal 6 2 2 3 2 3 3" xfId="4330" xr:uid="{00000000-0005-0000-0000-000088160000}"/>
    <cellStyle name="Normal 6 2 2 3 2 3 3 2" xfId="9315" xr:uid="{00000000-0005-0000-0000-000089160000}"/>
    <cellStyle name="Normal 6 2 2 3 2 3 4" xfId="6073" xr:uid="{00000000-0005-0000-0000-00008A160000}"/>
    <cellStyle name="Normal 6 2 2 3 2 3 4 2" xfId="11015" xr:uid="{00000000-0005-0000-0000-00008B160000}"/>
    <cellStyle name="Normal 6 2 2 3 2 3 5" xfId="7581" xr:uid="{00000000-0005-0000-0000-00008C160000}"/>
    <cellStyle name="Normal 6 2 2 3 2 3 6" xfId="2620" xr:uid="{00000000-0005-0000-0000-00008D160000}"/>
    <cellStyle name="Normal 6 2 2 3 2 4" xfId="1649" xr:uid="{00000000-0005-0000-0000-00008E160000}"/>
    <cellStyle name="Normal 6 2 2 3 2 4 2" xfId="5000" xr:uid="{00000000-0005-0000-0000-00008F160000}"/>
    <cellStyle name="Normal 6 2 2 3 2 4 2 2" xfId="9984" xr:uid="{00000000-0005-0000-0000-000090160000}"/>
    <cellStyle name="Normal 6 2 2 3 2 4 3" xfId="6729" xr:uid="{00000000-0005-0000-0000-000091160000}"/>
    <cellStyle name="Normal 6 2 2 3 2 4 3 2" xfId="11671" xr:uid="{00000000-0005-0000-0000-000092160000}"/>
    <cellStyle name="Normal 6 2 2 3 2 4 4" xfId="8237" xr:uid="{00000000-0005-0000-0000-000093160000}"/>
    <cellStyle name="Normal 6 2 2 3 2 4 5" xfId="3276" xr:uid="{00000000-0005-0000-0000-000094160000}"/>
    <cellStyle name="Normal 6 2 2 3 2 5" xfId="3728" xr:uid="{00000000-0005-0000-0000-000095160000}"/>
    <cellStyle name="Normal 6 2 2 3 2 5 2" xfId="5421" xr:uid="{00000000-0005-0000-0000-000096160000}"/>
    <cellStyle name="Normal 6 2 2 3 2 5 2 2" xfId="10397" xr:uid="{00000000-0005-0000-0000-000097160000}"/>
    <cellStyle name="Normal 6 2 2 3 2 5 3" xfId="8688" xr:uid="{00000000-0005-0000-0000-000098160000}"/>
    <cellStyle name="Normal 6 2 2 3 2 6" xfId="4052" xr:uid="{00000000-0005-0000-0000-000099160000}"/>
    <cellStyle name="Normal 6 2 2 3 2 6 2" xfId="8824" xr:uid="{00000000-0005-0000-0000-00009A160000}"/>
    <cellStyle name="Normal 6 2 2 3 2 7" xfId="5375" xr:uid="{00000000-0005-0000-0000-00009B160000}"/>
    <cellStyle name="Normal 6 2 2 3 2 7 2" xfId="10359" xr:uid="{00000000-0005-0000-0000-00009C160000}"/>
    <cellStyle name="Normal 6 2 2 3 2 8" xfId="5800" xr:uid="{00000000-0005-0000-0000-00009D160000}"/>
    <cellStyle name="Normal 6 2 2 3 2 8 2" xfId="10742" xr:uid="{00000000-0005-0000-0000-00009E160000}"/>
    <cellStyle name="Normal 6 2 2 3 2 9" xfId="7308" xr:uid="{00000000-0005-0000-0000-00009F160000}"/>
    <cellStyle name="Normal 6 2 2 3 3" xfId="646" xr:uid="{00000000-0005-0000-0000-0000A0160000}"/>
    <cellStyle name="Normal 6 2 2 3 3 10" xfId="2389" xr:uid="{00000000-0005-0000-0000-0000A1160000}"/>
    <cellStyle name="Normal 6 2 2 3 3 2" xfId="787" xr:uid="{00000000-0005-0000-0000-0000A2160000}"/>
    <cellStyle name="Normal 6 2 2 3 3 2 2" xfId="1252" xr:uid="{00000000-0005-0000-0000-0000A3160000}"/>
    <cellStyle name="Normal 6 2 2 3 3 2 2 2" xfId="1655" xr:uid="{00000000-0005-0000-0000-0000A4160000}"/>
    <cellStyle name="Normal 6 2 2 3 3 2 2 2 2" xfId="5006" xr:uid="{00000000-0005-0000-0000-0000A5160000}"/>
    <cellStyle name="Normal 6 2 2 3 3 2 2 2 2 2" xfId="9990" xr:uid="{00000000-0005-0000-0000-0000A6160000}"/>
    <cellStyle name="Normal 6 2 2 3 3 2 2 2 3" xfId="6735" xr:uid="{00000000-0005-0000-0000-0000A7160000}"/>
    <cellStyle name="Normal 6 2 2 3 3 2 2 2 3 2" xfId="11677" xr:uid="{00000000-0005-0000-0000-0000A8160000}"/>
    <cellStyle name="Normal 6 2 2 3 3 2 2 2 4" xfId="8243" xr:uid="{00000000-0005-0000-0000-0000A9160000}"/>
    <cellStyle name="Normal 6 2 2 3 3 2 2 2 5" xfId="3282" xr:uid="{00000000-0005-0000-0000-0000AA160000}"/>
    <cellStyle name="Normal 6 2 2 3 3 2 2 3" xfId="4613" xr:uid="{00000000-0005-0000-0000-0000AB160000}"/>
    <cellStyle name="Normal 6 2 2 3 3 2 2 3 2" xfId="9597" xr:uid="{00000000-0005-0000-0000-0000AC160000}"/>
    <cellStyle name="Normal 6 2 2 3 3 2 2 4" xfId="6344" xr:uid="{00000000-0005-0000-0000-0000AD160000}"/>
    <cellStyle name="Normal 6 2 2 3 3 2 2 4 2" xfId="11286" xr:uid="{00000000-0005-0000-0000-0000AE160000}"/>
    <cellStyle name="Normal 6 2 2 3 3 2 2 5" xfId="7852" xr:uid="{00000000-0005-0000-0000-0000AF160000}"/>
    <cellStyle name="Normal 6 2 2 3 3 2 2 6" xfId="2891" xr:uid="{00000000-0005-0000-0000-0000B0160000}"/>
    <cellStyle name="Normal 6 2 2 3 3 2 3" xfId="1654" xr:uid="{00000000-0005-0000-0000-0000B1160000}"/>
    <cellStyle name="Normal 6 2 2 3 3 2 3 2" xfId="5005" xr:uid="{00000000-0005-0000-0000-0000B2160000}"/>
    <cellStyle name="Normal 6 2 2 3 3 2 3 2 2" xfId="9989" xr:uid="{00000000-0005-0000-0000-0000B3160000}"/>
    <cellStyle name="Normal 6 2 2 3 3 2 3 3" xfId="6734" xr:uid="{00000000-0005-0000-0000-0000B4160000}"/>
    <cellStyle name="Normal 6 2 2 3 3 2 3 3 2" xfId="11676" xr:uid="{00000000-0005-0000-0000-0000B5160000}"/>
    <cellStyle name="Normal 6 2 2 3 3 2 3 4" xfId="8242" xr:uid="{00000000-0005-0000-0000-0000B6160000}"/>
    <cellStyle name="Normal 6 2 2 3 3 2 3 5" xfId="3281" xr:uid="{00000000-0005-0000-0000-0000B7160000}"/>
    <cellStyle name="Normal 6 2 2 3 3 2 4" xfId="4230" xr:uid="{00000000-0005-0000-0000-0000B8160000}"/>
    <cellStyle name="Normal 6 2 2 3 3 2 4 2" xfId="9216" xr:uid="{00000000-0005-0000-0000-0000B9160000}"/>
    <cellStyle name="Normal 6 2 2 3 3 2 5" xfId="5977" xr:uid="{00000000-0005-0000-0000-0000BA160000}"/>
    <cellStyle name="Normal 6 2 2 3 3 2 5 2" xfId="10919" xr:uid="{00000000-0005-0000-0000-0000BB160000}"/>
    <cellStyle name="Normal 6 2 2 3 3 2 6" xfId="7485" xr:uid="{00000000-0005-0000-0000-0000BC160000}"/>
    <cellStyle name="Normal 6 2 2 3 3 2 7" xfId="2524" xr:uid="{00000000-0005-0000-0000-0000BD160000}"/>
    <cellStyle name="Normal 6 2 2 3 3 3" xfId="940" xr:uid="{00000000-0005-0000-0000-0000BE160000}"/>
    <cellStyle name="Normal 6 2 2 3 3 3 2" xfId="1656" xr:uid="{00000000-0005-0000-0000-0000BF160000}"/>
    <cellStyle name="Normal 6 2 2 3 3 3 2 2" xfId="5007" xr:uid="{00000000-0005-0000-0000-0000C0160000}"/>
    <cellStyle name="Normal 6 2 2 3 3 3 2 2 2" xfId="9991" xr:uid="{00000000-0005-0000-0000-0000C1160000}"/>
    <cellStyle name="Normal 6 2 2 3 3 3 2 3" xfId="6736" xr:uid="{00000000-0005-0000-0000-0000C2160000}"/>
    <cellStyle name="Normal 6 2 2 3 3 3 2 3 2" xfId="11678" xr:uid="{00000000-0005-0000-0000-0000C3160000}"/>
    <cellStyle name="Normal 6 2 2 3 3 3 2 4" xfId="8244" xr:uid="{00000000-0005-0000-0000-0000C4160000}"/>
    <cellStyle name="Normal 6 2 2 3 3 3 2 5" xfId="3283" xr:uid="{00000000-0005-0000-0000-0000C5160000}"/>
    <cellStyle name="Normal 6 2 2 3 3 3 3" xfId="4372" xr:uid="{00000000-0005-0000-0000-0000C6160000}"/>
    <cellStyle name="Normal 6 2 2 3 3 3 3 2" xfId="9357" xr:uid="{00000000-0005-0000-0000-0000C7160000}"/>
    <cellStyle name="Normal 6 2 2 3 3 3 4" xfId="6115" xr:uid="{00000000-0005-0000-0000-0000C8160000}"/>
    <cellStyle name="Normal 6 2 2 3 3 3 4 2" xfId="11057" xr:uid="{00000000-0005-0000-0000-0000C9160000}"/>
    <cellStyle name="Normal 6 2 2 3 3 3 5" xfId="7623" xr:uid="{00000000-0005-0000-0000-0000CA160000}"/>
    <cellStyle name="Normal 6 2 2 3 3 3 6" xfId="2662" xr:uid="{00000000-0005-0000-0000-0000CB160000}"/>
    <cellStyle name="Normal 6 2 2 3 3 4" xfId="1653" xr:uid="{00000000-0005-0000-0000-0000CC160000}"/>
    <cellStyle name="Normal 6 2 2 3 3 4 2" xfId="5004" xr:uid="{00000000-0005-0000-0000-0000CD160000}"/>
    <cellStyle name="Normal 6 2 2 3 3 4 2 2" xfId="9988" xr:uid="{00000000-0005-0000-0000-0000CE160000}"/>
    <cellStyle name="Normal 6 2 2 3 3 4 3" xfId="6733" xr:uid="{00000000-0005-0000-0000-0000CF160000}"/>
    <cellStyle name="Normal 6 2 2 3 3 4 3 2" xfId="11675" xr:uid="{00000000-0005-0000-0000-0000D0160000}"/>
    <cellStyle name="Normal 6 2 2 3 3 4 4" xfId="8241" xr:uid="{00000000-0005-0000-0000-0000D1160000}"/>
    <cellStyle name="Normal 6 2 2 3 3 4 5" xfId="3280" xr:uid="{00000000-0005-0000-0000-0000D2160000}"/>
    <cellStyle name="Normal 6 2 2 3 3 5" xfId="3770" xr:uid="{00000000-0005-0000-0000-0000D3160000}"/>
    <cellStyle name="Normal 6 2 2 3 3 5 2" xfId="5577" xr:uid="{00000000-0005-0000-0000-0000D4160000}"/>
    <cellStyle name="Normal 6 2 2 3 3 5 2 2" xfId="10524" xr:uid="{00000000-0005-0000-0000-0000D5160000}"/>
    <cellStyle name="Normal 6 2 2 3 3 5 3" xfId="8730" xr:uid="{00000000-0005-0000-0000-0000D6160000}"/>
    <cellStyle name="Normal 6 2 2 3 3 6" xfId="4095" xr:uid="{00000000-0005-0000-0000-0000D7160000}"/>
    <cellStyle name="Normal 6 2 2 3 3 6 2" xfId="8866" xr:uid="{00000000-0005-0000-0000-0000D8160000}"/>
    <cellStyle name="Normal 6 2 2 3 3 7" xfId="3834" xr:uid="{00000000-0005-0000-0000-0000D9160000}"/>
    <cellStyle name="Normal 6 2 2 3 3 7 2" xfId="8925" xr:uid="{00000000-0005-0000-0000-0000DA160000}"/>
    <cellStyle name="Normal 6 2 2 3 3 8" xfId="5842" xr:uid="{00000000-0005-0000-0000-0000DB160000}"/>
    <cellStyle name="Normal 6 2 2 3 3 8 2" xfId="10784" xr:uid="{00000000-0005-0000-0000-0000DC160000}"/>
    <cellStyle name="Normal 6 2 2 3 3 9" xfId="7350" xr:uid="{00000000-0005-0000-0000-0000DD160000}"/>
    <cellStyle name="Normal 6 2 2 3 4" xfId="480" xr:uid="{00000000-0005-0000-0000-0000DE160000}"/>
    <cellStyle name="Normal 6 2 2 3 4 2" xfId="1050" xr:uid="{00000000-0005-0000-0000-0000DF160000}"/>
    <cellStyle name="Normal 6 2 2 3 4 2 2" xfId="1658" xr:uid="{00000000-0005-0000-0000-0000E0160000}"/>
    <cellStyle name="Normal 6 2 2 3 4 2 2 2" xfId="5009" xr:uid="{00000000-0005-0000-0000-0000E1160000}"/>
    <cellStyle name="Normal 6 2 2 3 4 2 2 2 2" xfId="9993" xr:uid="{00000000-0005-0000-0000-0000E2160000}"/>
    <cellStyle name="Normal 6 2 2 3 4 2 2 3" xfId="6738" xr:uid="{00000000-0005-0000-0000-0000E3160000}"/>
    <cellStyle name="Normal 6 2 2 3 4 2 2 3 2" xfId="11680" xr:uid="{00000000-0005-0000-0000-0000E4160000}"/>
    <cellStyle name="Normal 6 2 2 3 4 2 2 4" xfId="8246" xr:uid="{00000000-0005-0000-0000-0000E5160000}"/>
    <cellStyle name="Normal 6 2 2 3 4 2 2 5" xfId="3285" xr:uid="{00000000-0005-0000-0000-0000E6160000}"/>
    <cellStyle name="Normal 6 2 2 3 4 2 3" xfId="4465" xr:uid="{00000000-0005-0000-0000-0000E7160000}"/>
    <cellStyle name="Normal 6 2 2 3 4 2 3 2" xfId="9450" xr:uid="{00000000-0005-0000-0000-0000E8160000}"/>
    <cellStyle name="Normal 6 2 2 3 4 2 4" xfId="6205" xr:uid="{00000000-0005-0000-0000-0000E9160000}"/>
    <cellStyle name="Normal 6 2 2 3 4 2 4 2" xfId="11147" xr:uid="{00000000-0005-0000-0000-0000EA160000}"/>
    <cellStyle name="Normal 6 2 2 3 4 2 5" xfId="7713" xr:uid="{00000000-0005-0000-0000-0000EB160000}"/>
    <cellStyle name="Normal 6 2 2 3 4 2 6" xfId="2752" xr:uid="{00000000-0005-0000-0000-0000EC160000}"/>
    <cellStyle name="Normal 6 2 2 3 4 3" xfId="1657" xr:uid="{00000000-0005-0000-0000-0000ED160000}"/>
    <cellStyle name="Normal 6 2 2 3 4 3 2" xfId="5008" xr:uid="{00000000-0005-0000-0000-0000EE160000}"/>
    <cellStyle name="Normal 6 2 2 3 4 3 2 2" xfId="9992" xr:uid="{00000000-0005-0000-0000-0000EF160000}"/>
    <cellStyle name="Normal 6 2 2 3 4 3 3" xfId="6737" xr:uid="{00000000-0005-0000-0000-0000F0160000}"/>
    <cellStyle name="Normal 6 2 2 3 4 3 3 2" xfId="11679" xr:uid="{00000000-0005-0000-0000-0000F1160000}"/>
    <cellStyle name="Normal 6 2 2 3 4 3 4" xfId="8245" xr:uid="{00000000-0005-0000-0000-0000F2160000}"/>
    <cellStyle name="Normal 6 2 2 3 4 3 5" xfId="3284" xr:uid="{00000000-0005-0000-0000-0000F3160000}"/>
    <cellStyle name="Normal 6 2 2 3 4 4" xfId="3996" xr:uid="{00000000-0005-0000-0000-0000F4160000}"/>
    <cellStyle name="Normal 6 2 2 3 4 4 2" xfId="9068" xr:uid="{00000000-0005-0000-0000-0000F5160000}"/>
    <cellStyle name="Normal 6 2 2 3 4 5" xfId="5753" xr:uid="{00000000-0005-0000-0000-0000F6160000}"/>
    <cellStyle name="Normal 6 2 2 3 4 5 2" xfId="10695" xr:uid="{00000000-0005-0000-0000-0000F7160000}"/>
    <cellStyle name="Normal 6 2 2 3 4 6" xfId="7261" xr:uid="{00000000-0005-0000-0000-0000F8160000}"/>
    <cellStyle name="Normal 6 2 2 3 4 7" xfId="2300" xr:uid="{00000000-0005-0000-0000-0000F9160000}"/>
    <cellStyle name="Normal 6 2 2 3 5" xfId="697" xr:uid="{00000000-0005-0000-0000-0000FA160000}"/>
    <cellStyle name="Normal 6 2 2 3 5 2" xfId="1163" xr:uid="{00000000-0005-0000-0000-0000FB160000}"/>
    <cellStyle name="Normal 6 2 2 3 5 2 2" xfId="1660" xr:uid="{00000000-0005-0000-0000-0000FC160000}"/>
    <cellStyle name="Normal 6 2 2 3 5 2 2 2" xfId="5011" xr:uid="{00000000-0005-0000-0000-0000FD160000}"/>
    <cellStyle name="Normal 6 2 2 3 5 2 2 2 2" xfId="9995" xr:uid="{00000000-0005-0000-0000-0000FE160000}"/>
    <cellStyle name="Normal 6 2 2 3 5 2 2 3" xfId="6740" xr:uid="{00000000-0005-0000-0000-0000FF160000}"/>
    <cellStyle name="Normal 6 2 2 3 5 2 2 3 2" xfId="11682" xr:uid="{00000000-0005-0000-0000-000000170000}"/>
    <cellStyle name="Normal 6 2 2 3 5 2 2 4" xfId="8248" xr:uid="{00000000-0005-0000-0000-000001170000}"/>
    <cellStyle name="Normal 6 2 2 3 5 2 2 5" xfId="3287" xr:uid="{00000000-0005-0000-0000-000002170000}"/>
    <cellStyle name="Normal 6 2 2 3 5 2 3" xfId="4524" xr:uid="{00000000-0005-0000-0000-000003170000}"/>
    <cellStyle name="Normal 6 2 2 3 5 2 3 2" xfId="9508" xr:uid="{00000000-0005-0000-0000-000004170000}"/>
    <cellStyle name="Normal 6 2 2 3 5 2 4" xfId="6255" xr:uid="{00000000-0005-0000-0000-000005170000}"/>
    <cellStyle name="Normal 6 2 2 3 5 2 4 2" xfId="11197" xr:uid="{00000000-0005-0000-0000-000006170000}"/>
    <cellStyle name="Normal 6 2 2 3 5 2 5" xfId="7763" xr:uid="{00000000-0005-0000-0000-000007170000}"/>
    <cellStyle name="Normal 6 2 2 3 5 2 6" xfId="2802" xr:uid="{00000000-0005-0000-0000-000008170000}"/>
    <cellStyle name="Normal 6 2 2 3 5 3" xfId="1659" xr:uid="{00000000-0005-0000-0000-000009170000}"/>
    <cellStyle name="Normal 6 2 2 3 5 3 2" xfId="5010" xr:uid="{00000000-0005-0000-0000-00000A170000}"/>
    <cellStyle name="Normal 6 2 2 3 5 3 2 2" xfId="9994" xr:uid="{00000000-0005-0000-0000-00000B170000}"/>
    <cellStyle name="Normal 6 2 2 3 5 3 3" xfId="6739" xr:uid="{00000000-0005-0000-0000-00000C170000}"/>
    <cellStyle name="Normal 6 2 2 3 5 3 3 2" xfId="11681" xr:uid="{00000000-0005-0000-0000-00000D170000}"/>
    <cellStyle name="Normal 6 2 2 3 5 3 4" xfId="8247" xr:uid="{00000000-0005-0000-0000-00000E170000}"/>
    <cellStyle name="Normal 6 2 2 3 5 3 5" xfId="3286" xr:uid="{00000000-0005-0000-0000-00000F170000}"/>
    <cellStyle name="Normal 6 2 2 3 5 4" xfId="4141" xr:uid="{00000000-0005-0000-0000-000010170000}"/>
    <cellStyle name="Normal 6 2 2 3 5 4 2" xfId="9127" xr:uid="{00000000-0005-0000-0000-000011170000}"/>
    <cellStyle name="Normal 6 2 2 3 5 5" xfId="5888" xr:uid="{00000000-0005-0000-0000-000012170000}"/>
    <cellStyle name="Normal 6 2 2 3 5 5 2" xfId="10830" xr:uid="{00000000-0005-0000-0000-000013170000}"/>
    <cellStyle name="Normal 6 2 2 3 5 6" xfId="7396" xr:uid="{00000000-0005-0000-0000-000014170000}"/>
    <cellStyle name="Normal 6 2 2 3 5 7" xfId="2435" xr:uid="{00000000-0005-0000-0000-000015170000}"/>
    <cellStyle name="Normal 6 2 2 3 6" xfId="364" xr:uid="{00000000-0005-0000-0000-000016170000}"/>
    <cellStyle name="Normal 6 2 2 3 6 2" xfId="992" xr:uid="{00000000-0005-0000-0000-000017170000}"/>
    <cellStyle name="Normal 6 2 2 3 6 2 2" xfId="1662" xr:uid="{00000000-0005-0000-0000-000018170000}"/>
    <cellStyle name="Normal 6 2 2 3 6 2 2 2" xfId="5013" xr:uid="{00000000-0005-0000-0000-000019170000}"/>
    <cellStyle name="Normal 6 2 2 3 6 2 2 2 2" xfId="9997" xr:uid="{00000000-0005-0000-0000-00001A170000}"/>
    <cellStyle name="Normal 6 2 2 3 6 2 2 3" xfId="6742" xr:uid="{00000000-0005-0000-0000-00001B170000}"/>
    <cellStyle name="Normal 6 2 2 3 6 2 2 3 2" xfId="11684" xr:uid="{00000000-0005-0000-0000-00001C170000}"/>
    <cellStyle name="Normal 6 2 2 3 6 2 2 4" xfId="8250" xr:uid="{00000000-0005-0000-0000-00001D170000}"/>
    <cellStyle name="Normal 6 2 2 3 6 2 2 5" xfId="3289" xr:uid="{00000000-0005-0000-0000-00001E170000}"/>
    <cellStyle name="Normal 6 2 2 3 6 2 3" xfId="4419" xr:uid="{00000000-0005-0000-0000-00001F170000}"/>
    <cellStyle name="Normal 6 2 2 3 6 2 3 2" xfId="9404" xr:uid="{00000000-0005-0000-0000-000020170000}"/>
    <cellStyle name="Normal 6 2 2 3 6 2 4" xfId="6161" xr:uid="{00000000-0005-0000-0000-000021170000}"/>
    <cellStyle name="Normal 6 2 2 3 6 2 4 2" xfId="11103" xr:uid="{00000000-0005-0000-0000-000022170000}"/>
    <cellStyle name="Normal 6 2 2 3 6 2 5" xfId="7669" xr:uid="{00000000-0005-0000-0000-000023170000}"/>
    <cellStyle name="Normal 6 2 2 3 6 2 6" xfId="2708" xr:uid="{00000000-0005-0000-0000-000024170000}"/>
    <cellStyle name="Normal 6 2 2 3 6 3" xfId="1661" xr:uid="{00000000-0005-0000-0000-000025170000}"/>
    <cellStyle name="Normal 6 2 2 3 6 3 2" xfId="5012" xr:uid="{00000000-0005-0000-0000-000026170000}"/>
    <cellStyle name="Normal 6 2 2 3 6 3 2 2" xfId="9996" xr:uid="{00000000-0005-0000-0000-000027170000}"/>
    <cellStyle name="Normal 6 2 2 3 6 3 3" xfId="6741" xr:uid="{00000000-0005-0000-0000-000028170000}"/>
    <cellStyle name="Normal 6 2 2 3 6 3 3 2" xfId="11683" xr:uid="{00000000-0005-0000-0000-000029170000}"/>
    <cellStyle name="Normal 6 2 2 3 6 3 4" xfId="8249" xr:uid="{00000000-0005-0000-0000-00002A170000}"/>
    <cellStyle name="Normal 6 2 2 3 6 3 5" xfId="3288" xr:uid="{00000000-0005-0000-0000-00002B170000}"/>
    <cellStyle name="Normal 6 2 2 3 6 4" xfId="3936" xr:uid="{00000000-0005-0000-0000-00002C170000}"/>
    <cellStyle name="Normal 6 2 2 3 6 4 2" xfId="9016" xr:uid="{00000000-0005-0000-0000-00002D170000}"/>
    <cellStyle name="Normal 6 2 2 3 6 5" xfId="5704" xr:uid="{00000000-0005-0000-0000-00002E170000}"/>
    <cellStyle name="Normal 6 2 2 3 6 5 2" xfId="10646" xr:uid="{00000000-0005-0000-0000-00002F170000}"/>
    <cellStyle name="Normal 6 2 2 3 6 6" xfId="7212" xr:uid="{00000000-0005-0000-0000-000030170000}"/>
    <cellStyle name="Normal 6 2 2 3 6 7" xfId="2251" xr:uid="{00000000-0005-0000-0000-000031170000}"/>
    <cellStyle name="Normal 6 2 2 3 7" xfId="846" xr:uid="{00000000-0005-0000-0000-000032170000}"/>
    <cellStyle name="Normal 6 2 2 3 7 2" xfId="1663" xr:uid="{00000000-0005-0000-0000-000033170000}"/>
    <cellStyle name="Normal 6 2 2 3 7 2 2" xfId="5014" xr:uid="{00000000-0005-0000-0000-000034170000}"/>
    <cellStyle name="Normal 6 2 2 3 7 2 2 2" xfId="9998" xr:uid="{00000000-0005-0000-0000-000035170000}"/>
    <cellStyle name="Normal 6 2 2 3 7 2 3" xfId="6743" xr:uid="{00000000-0005-0000-0000-000036170000}"/>
    <cellStyle name="Normal 6 2 2 3 7 2 3 2" xfId="11685" xr:uid="{00000000-0005-0000-0000-000037170000}"/>
    <cellStyle name="Normal 6 2 2 3 7 2 4" xfId="8251" xr:uid="{00000000-0005-0000-0000-000038170000}"/>
    <cellStyle name="Normal 6 2 2 3 7 2 5" xfId="3290" xr:uid="{00000000-0005-0000-0000-000039170000}"/>
    <cellStyle name="Normal 6 2 2 3 7 3" xfId="4281" xr:uid="{00000000-0005-0000-0000-00003A170000}"/>
    <cellStyle name="Normal 6 2 2 3 7 3 2" xfId="9267" xr:uid="{00000000-0005-0000-0000-00003B170000}"/>
    <cellStyle name="Normal 6 2 2 3 7 4" xfId="6026" xr:uid="{00000000-0005-0000-0000-00003C170000}"/>
    <cellStyle name="Normal 6 2 2 3 7 4 2" xfId="10968" xr:uid="{00000000-0005-0000-0000-00003D170000}"/>
    <cellStyle name="Normal 6 2 2 3 7 5" xfId="7534" xr:uid="{00000000-0005-0000-0000-00003E170000}"/>
    <cellStyle name="Normal 6 2 2 3 7 6" xfId="2573" xr:uid="{00000000-0005-0000-0000-00003F170000}"/>
    <cellStyle name="Normal 6 2 2 3 8" xfId="1313" xr:uid="{00000000-0005-0000-0000-000040170000}"/>
    <cellStyle name="Normal 6 2 2 3 8 2" xfId="4664" xr:uid="{00000000-0005-0000-0000-000041170000}"/>
    <cellStyle name="Normal 6 2 2 3 8 2 2" xfId="9648" xr:uid="{00000000-0005-0000-0000-000042170000}"/>
    <cellStyle name="Normal 6 2 2 3 8 3" xfId="6393" xr:uid="{00000000-0005-0000-0000-000043170000}"/>
    <cellStyle name="Normal 6 2 2 3 8 3 2" xfId="11335" xr:uid="{00000000-0005-0000-0000-000044170000}"/>
    <cellStyle name="Normal 6 2 2 3 8 4" xfId="7901" xr:uid="{00000000-0005-0000-0000-000045170000}"/>
    <cellStyle name="Normal 6 2 2 3 8 5" xfId="2940" xr:uid="{00000000-0005-0000-0000-000046170000}"/>
    <cellStyle name="Normal 6 2 2 3 9" xfId="256" xr:uid="{00000000-0005-0000-0000-000047170000}"/>
    <cellStyle name="Normal 6 2 2 3 9 2" xfId="3882" xr:uid="{00000000-0005-0000-0000-000048170000}"/>
    <cellStyle name="Normal 6 2 2 3 9 2 2" xfId="8969" xr:uid="{00000000-0005-0000-0000-000049170000}"/>
    <cellStyle name="Normal 6 2 2 3 9 3" xfId="5660" xr:uid="{00000000-0005-0000-0000-00004A170000}"/>
    <cellStyle name="Normal 6 2 2 3 9 3 2" xfId="10602" xr:uid="{00000000-0005-0000-0000-00004B170000}"/>
    <cellStyle name="Normal 6 2 2 3 9 4" xfId="7168" xr:uid="{00000000-0005-0000-0000-00004C170000}"/>
    <cellStyle name="Normal 6 2 2 3 9 5" xfId="2206" xr:uid="{00000000-0005-0000-0000-00004D170000}"/>
    <cellStyle name="Normal 6 2 2 4" xfId="581" xr:uid="{00000000-0005-0000-0000-00004E170000}"/>
    <cellStyle name="Normal 6 2 2 4 10" xfId="2345" xr:uid="{00000000-0005-0000-0000-00004F170000}"/>
    <cellStyle name="Normal 6 2 2 4 2" xfId="742" xr:uid="{00000000-0005-0000-0000-000050170000}"/>
    <cellStyle name="Normal 6 2 2 4 2 2" xfId="1208" xr:uid="{00000000-0005-0000-0000-000051170000}"/>
    <cellStyle name="Normal 6 2 2 4 2 2 2" xfId="1666" xr:uid="{00000000-0005-0000-0000-000052170000}"/>
    <cellStyle name="Normal 6 2 2 4 2 2 2 2" xfId="5017" xr:uid="{00000000-0005-0000-0000-000053170000}"/>
    <cellStyle name="Normal 6 2 2 4 2 2 2 2 2" xfId="10001" xr:uid="{00000000-0005-0000-0000-000054170000}"/>
    <cellStyle name="Normal 6 2 2 4 2 2 2 3" xfId="6746" xr:uid="{00000000-0005-0000-0000-000055170000}"/>
    <cellStyle name="Normal 6 2 2 4 2 2 2 3 2" xfId="11688" xr:uid="{00000000-0005-0000-0000-000056170000}"/>
    <cellStyle name="Normal 6 2 2 4 2 2 2 4" xfId="8254" xr:uid="{00000000-0005-0000-0000-000057170000}"/>
    <cellStyle name="Normal 6 2 2 4 2 2 2 5" xfId="3293" xr:uid="{00000000-0005-0000-0000-000058170000}"/>
    <cellStyle name="Normal 6 2 2 4 2 2 3" xfId="4569" xr:uid="{00000000-0005-0000-0000-000059170000}"/>
    <cellStyle name="Normal 6 2 2 4 2 2 3 2" xfId="9553" xr:uid="{00000000-0005-0000-0000-00005A170000}"/>
    <cellStyle name="Normal 6 2 2 4 2 2 4" xfId="6300" xr:uid="{00000000-0005-0000-0000-00005B170000}"/>
    <cellStyle name="Normal 6 2 2 4 2 2 4 2" xfId="11242" xr:uid="{00000000-0005-0000-0000-00005C170000}"/>
    <cellStyle name="Normal 6 2 2 4 2 2 5" xfId="7808" xr:uid="{00000000-0005-0000-0000-00005D170000}"/>
    <cellStyle name="Normal 6 2 2 4 2 2 6" xfId="2847" xr:uid="{00000000-0005-0000-0000-00005E170000}"/>
    <cellStyle name="Normal 6 2 2 4 2 3" xfId="1665" xr:uid="{00000000-0005-0000-0000-00005F170000}"/>
    <cellStyle name="Normal 6 2 2 4 2 3 2" xfId="5016" xr:uid="{00000000-0005-0000-0000-000060170000}"/>
    <cellStyle name="Normal 6 2 2 4 2 3 2 2" xfId="10000" xr:uid="{00000000-0005-0000-0000-000061170000}"/>
    <cellStyle name="Normal 6 2 2 4 2 3 3" xfId="6745" xr:uid="{00000000-0005-0000-0000-000062170000}"/>
    <cellStyle name="Normal 6 2 2 4 2 3 3 2" xfId="11687" xr:uid="{00000000-0005-0000-0000-000063170000}"/>
    <cellStyle name="Normal 6 2 2 4 2 3 4" xfId="8253" xr:uid="{00000000-0005-0000-0000-000064170000}"/>
    <cellStyle name="Normal 6 2 2 4 2 3 5" xfId="3292" xr:uid="{00000000-0005-0000-0000-000065170000}"/>
    <cellStyle name="Normal 6 2 2 4 2 4" xfId="4186" xr:uid="{00000000-0005-0000-0000-000066170000}"/>
    <cellStyle name="Normal 6 2 2 4 2 4 2" xfId="9172" xr:uid="{00000000-0005-0000-0000-000067170000}"/>
    <cellStyle name="Normal 6 2 2 4 2 5" xfId="5933" xr:uid="{00000000-0005-0000-0000-000068170000}"/>
    <cellStyle name="Normal 6 2 2 4 2 5 2" xfId="10875" xr:uid="{00000000-0005-0000-0000-000069170000}"/>
    <cellStyle name="Normal 6 2 2 4 2 6" xfId="7441" xr:uid="{00000000-0005-0000-0000-00006A170000}"/>
    <cellStyle name="Normal 6 2 2 4 2 7" xfId="2480" xr:uid="{00000000-0005-0000-0000-00006B170000}"/>
    <cellStyle name="Normal 6 2 2 4 3" xfId="895" xr:uid="{00000000-0005-0000-0000-00006C170000}"/>
    <cellStyle name="Normal 6 2 2 4 3 2" xfId="1667" xr:uid="{00000000-0005-0000-0000-00006D170000}"/>
    <cellStyle name="Normal 6 2 2 4 3 2 2" xfId="5018" xr:uid="{00000000-0005-0000-0000-00006E170000}"/>
    <cellStyle name="Normal 6 2 2 4 3 2 2 2" xfId="10002" xr:uid="{00000000-0005-0000-0000-00006F170000}"/>
    <cellStyle name="Normal 6 2 2 4 3 2 3" xfId="6747" xr:uid="{00000000-0005-0000-0000-000070170000}"/>
    <cellStyle name="Normal 6 2 2 4 3 2 3 2" xfId="11689" xr:uid="{00000000-0005-0000-0000-000071170000}"/>
    <cellStyle name="Normal 6 2 2 4 3 2 4" xfId="8255" xr:uid="{00000000-0005-0000-0000-000072170000}"/>
    <cellStyle name="Normal 6 2 2 4 3 2 5" xfId="3294" xr:uid="{00000000-0005-0000-0000-000073170000}"/>
    <cellStyle name="Normal 6 2 2 4 3 3" xfId="4328" xr:uid="{00000000-0005-0000-0000-000074170000}"/>
    <cellStyle name="Normal 6 2 2 4 3 3 2" xfId="9313" xr:uid="{00000000-0005-0000-0000-000075170000}"/>
    <cellStyle name="Normal 6 2 2 4 3 4" xfId="6071" xr:uid="{00000000-0005-0000-0000-000076170000}"/>
    <cellStyle name="Normal 6 2 2 4 3 4 2" xfId="11013" xr:uid="{00000000-0005-0000-0000-000077170000}"/>
    <cellStyle name="Normal 6 2 2 4 3 5" xfId="7579" xr:uid="{00000000-0005-0000-0000-000078170000}"/>
    <cellStyle name="Normal 6 2 2 4 3 6" xfId="2618" xr:uid="{00000000-0005-0000-0000-000079170000}"/>
    <cellStyle name="Normal 6 2 2 4 4" xfId="1664" xr:uid="{00000000-0005-0000-0000-00007A170000}"/>
    <cellStyle name="Normal 6 2 2 4 4 2" xfId="5015" xr:uid="{00000000-0005-0000-0000-00007B170000}"/>
    <cellStyle name="Normal 6 2 2 4 4 2 2" xfId="9999" xr:uid="{00000000-0005-0000-0000-00007C170000}"/>
    <cellStyle name="Normal 6 2 2 4 4 3" xfId="6744" xr:uid="{00000000-0005-0000-0000-00007D170000}"/>
    <cellStyle name="Normal 6 2 2 4 4 3 2" xfId="11686" xr:uid="{00000000-0005-0000-0000-00007E170000}"/>
    <cellStyle name="Normal 6 2 2 4 4 4" xfId="8252" xr:uid="{00000000-0005-0000-0000-00007F170000}"/>
    <cellStyle name="Normal 6 2 2 4 4 5" xfId="3291" xr:uid="{00000000-0005-0000-0000-000080170000}"/>
    <cellStyle name="Normal 6 2 2 4 5" xfId="3726" xr:uid="{00000000-0005-0000-0000-000081170000}"/>
    <cellStyle name="Normal 6 2 2 4 5 2" xfId="4034" xr:uid="{00000000-0005-0000-0000-000082170000}"/>
    <cellStyle name="Normal 6 2 2 4 5 2 2" xfId="9097" xr:uid="{00000000-0005-0000-0000-000083170000}"/>
    <cellStyle name="Normal 6 2 2 4 5 3" xfId="8686" xr:uid="{00000000-0005-0000-0000-000084170000}"/>
    <cellStyle name="Normal 6 2 2 4 6" xfId="4050" xr:uid="{00000000-0005-0000-0000-000085170000}"/>
    <cellStyle name="Normal 6 2 2 4 6 2" xfId="8822" xr:uid="{00000000-0005-0000-0000-000086170000}"/>
    <cellStyle name="Normal 6 2 2 4 7" xfId="5499" xr:uid="{00000000-0005-0000-0000-000087170000}"/>
    <cellStyle name="Normal 6 2 2 4 7 2" xfId="10461" xr:uid="{00000000-0005-0000-0000-000088170000}"/>
    <cellStyle name="Normal 6 2 2 4 8" xfId="5798" xr:uid="{00000000-0005-0000-0000-000089170000}"/>
    <cellStyle name="Normal 6 2 2 4 8 2" xfId="10740" xr:uid="{00000000-0005-0000-0000-00008A170000}"/>
    <cellStyle name="Normal 6 2 2 4 9" xfId="7306" xr:uid="{00000000-0005-0000-0000-00008B170000}"/>
    <cellStyle name="Normal 6 2 2 5" xfId="644" xr:uid="{00000000-0005-0000-0000-00008C170000}"/>
    <cellStyle name="Normal 6 2 2 5 10" xfId="2387" xr:uid="{00000000-0005-0000-0000-00008D170000}"/>
    <cellStyle name="Normal 6 2 2 5 2" xfId="785" xr:uid="{00000000-0005-0000-0000-00008E170000}"/>
    <cellStyle name="Normal 6 2 2 5 2 2" xfId="1250" xr:uid="{00000000-0005-0000-0000-00008F170000}"/>
    <cellStyle name="Normal 6 2 2 5 2 2 2" xfId="1670" xr:uid="{00000000-0005-0000-0000-000090170000}"/>
    <cellStyle name="Normal 6 2 2 5 2 2 2 2" xfId="5021" xr:uid="{00000000-0005-0000-0000-000091170000}"/>
    <cellStyle name="Normal 6 2 2 5 2 2 2 2 2" xfId="10005" xr:uid="{00000000-0005-0000-0000-000092170000}"/>
    <cellStyle name="Normal 6 2 2 5 2 2 2 3" xfId="6750" xr:uid="{00000000-0005-0000-0000-000093170000}"/>
    <cellStyle name="Normal 6 2 2 5 2 2 2 3 2" xfId="11692" xr:uid="{00000000-0005-0000-0000-000094170000}"/>
    <cellStyle name="Normal 6 2 2 5 2 2 2 4" xfId="8258" xr:uid="{00000000-0005-0000-0000-000095170000}"/>
    <cellStyle name="Normal 6 2 2 5 2 2 2 5" xfId="3297" xr:uid="{00000000-0005-0000-0000-000096170000}"/>
    <cellStyle name="Normal 6 2 2 5 2 2 3" xfId="4611" xr:uid="{00000000-0005-0000-0000-000097170000}"/>
    <cellStyle name="Normal 6 2 2 5 2 2 3 2" xfId="9595" xr:uid="{00000000-0005-0000-0000-000098170000}"/>
    <cellStyle name="Normal 6 2 2 5 2 2 4" xfId="6342" xr:uid="{00000000-0005-0000-0000-000099170000}"/>
    <cellStyle name="Normal 6 2 2 5 2 2 4 2" xfId="11284" xr:uid="{00000000-0005-0000-0000-00009A170000}"/>
    <cellStyle name="Normal 6 2 2 5 2 2 5" xfId="7850" xr:uid="{00000000-0005-0000-0000-00009B170000}"/>
    <cellStyle name="Normal 6 2 2 5 2 2 6" xfId="2889" xr:uid="{00000000-0005-0000-0000-00009C170000}"/>
    <cellStyle name="Normal 6 2 2 5 2 3" xfId="1669" xr:uid="{00000000-0005-0000-0000-00009D170000}"/>
    <cellStyle name="Normal 6 2 2 5 2 3 2" xfId="5020" xr:uid="{00000000-0005-0000-0000-00009E170000}"/>
    <cellStyle name="Normal 6 2 2 5 2 3 2 2" xfId="10004" xr:uid="{00000000-0005-0000-0000-00009F170000}"/>
    <cellStyle name="Normal 6 2 2 5 2 3 3" xfId="6749" xr:uid="{00000000-0005-0000-0000-0000A0170000}"/>
    <cellStyle name="Normal 6 2 2 5 2 3 3 2" xfId="11691" xr:uid="{00000000-0005-0000-0000-0000A1170000}"/>
    <cellStyle name="Normal 6 2 2 5 2 3 4" xfId="8257" xr:uid="{00000000-0005-0000-0000-0000A2170000}"/>
    <cellStyle name="Normal 6 2 2 5 2 3 5" xfId="3296" xr:uid="{00000000-0005-0000-0000-0000A3170000}"/>
    <cellStyle name="Normal 6 2 2 5 2 4" xfId="4228" xr:uid="{00000000-0005-0000-0000-0000A4170000}"/>
    <cellStyle name="Normal 6 2 2 5 2 4 2" xfId="9214" xr:uid="{00000000-0005-0000-0000-0000A5170000}"/>
    <cellStyle name="Normal 6 2 2 5 2 5" xfId="5975" xr:uid="{00000000-0005-0000-0000-0000A6170000}"/>
    <cellStyle name="Normal 6 2 2 5 2 5 2" xfId="10917" xr:uid="{00000000-0005-0000-0000-0000A7170000}"/>
    <cellStyle name="Normal 6 2 2 5 2 6" xfId="7483" xr:uid="{00000000-0005-0000-0000-0000A8170000}"/>
    <cellStyle name="Normal 6 2 2 5 2 7" xfId="2522" xr:uid="{00000000-0005-0000-0000-0000A9170000}"/>
    <cellStyle name="Normal 6 2 2 5 3" xfId="938" xr:uid="{00000000-0005-0000-0000-0000AA170000}"/>
    <cellStyle name="Normal 6 2 2 5 3 2" xfId="1671" xr:uid="{00000000-0005-0000-0000-0000AB170000}"/>
    <cellStyle name="Normal 6 2 2 5 3 2 2" xfId="5022" xr:uid="{00000000-0005-0000-0000-0000AC170000}"/>
    <cellStyle name="Normal 6 2 2 5 3 2 2 2" xfId="10006" xr:uid="{00000000-0005-0000-0000-0000AD170000}"/>
    <cellStyle name="Normal 6 2 2 5 3 2 3" xfId="6751" xr:uid="{00000000-0005-0000-0000-0000AE170000}"/>
    <cellStyle name="Normal 6 2 2 5 3 2 3 2" xfId="11693" xr:uid="{00000000-0005-0000-0000-0000AF170000}"/>
    <cellStyle name="Normal 6 2 2 5 3 2 4" xfId="8259" xr:uid="{00000000-0005-0000-0000-0000B0170000}"/>
    <cellStyle name="Normal 6 2 2 5 3 2 5" xfId="3298" xr:uid="{00000000-0005-0000-0000-0000B1170000}"/>
    <cellStyle name="Normal 6 2 2 5 3 3" xfId="4370" xr:uid="{00000000-0005-0000-0000-0000B2170000}"/>
    <cellStyle name="Normal 6 2 2 5 3 3 2" xfId="9355" xr:uid="{00000000-0005-0000-0000-0000B3170000}"/>
    <cellStyle name="Normal 6 2 2 5 3 4" xfId="6113" xr:uid="{00000000-0005-0000-0000-0000B4170000}"/>
    <cellStyle name="Normal 6 2 2 5 3 4 2" xfId="11055" xr:uid="{00000000-0005-0000-0000-0000B5170000}"/>
    <cellStyle name="Normal 6 2 2 5 3 5" xfId="7621" xr:uid="{00000000-0005-0000-0000-0000B6170000}"/>
    <cellStyle name="Normal 6 2 2 5 3 6" xfId="2660" xr:uid="{00000000-0005-0000-0000-0000B7170000}"/>
    <cellStyle name="Normal 6 2 2 5 4" xfId="1668" xr:uid="{00000000-0005-0000-0000-0000B8170000}"/>
    <cellStyle name="Normal 6 2 2 5 4 2" xfId="5019" xr:uid="{00000000-0005-0000-0000-0000B9170000}"/>
    <cellStyle name="Normal 6 2 2 5 4 2 2" xfId="10003" xr:uid="{00000000-0005-0000-0000-0000BA170000}"/>
    <cellStyle name="Normal 6 2 2 5 4 3" xfId="6748" xr:uid="{00000000-0005-0000-0000-0000BB170000}"/>
    <cellStyle name="Normal 6 2 2 5 4 3 2" xfId="11690" xr:uid="{00000000-0005-0000-0000-0000BC170000}"/>
    <cellStyle name="Normal 6 2 2 5 4 4" xfId="8256" xr:uid="{00000000-0005-0000-0000-0000BD170000}"/>
    <cellStyle name="Normal 6 2 2 5 4 5" xfId="3295" xr:uid="{00000000-0005-0000-0000-0000BE170000}"/>
    <cellStyle name="Normal 6 2 2 5 5" xfId="3768" xr:uid="{00000000-0005-0000-0000-0000BF170000}"/>
    <cellStyle name="Normal 6 2 2 5 5 2" xfId="4441" xr:uid="{00000000-0005-0000-0000-0000C0170000}"/>
    <cellStyle name="Normal 6 2 2 5 5 2 2" xfId="9426" xr:uid="{00000000-0005-0000-0000-0000C1170000}"/>
    <cellStyle name="Normal 6 2 2 5 5 3" xfId="8728" xr:uid="{00000000-0005-0000-0000-0000C2170000}"/>
    <cellStyle name="Normal 6 2 2 5 6" xfId="4093" xr:uid="{00000000-0005-0000-0000-0000C3170000}"/>
    <cellStyle name="Normal 6 2 2 5 6 2" xfId="8864" xr:uid="{00000000-0005-0000-0000-0000C4170000}"/>
    <cellStyle name="Normal 6 2 2 5 7" xfId="5462" xr:uid="{00000000-0005-0000-0000-0000C5170000}"/>
    <cellStyle name="Normal 6 2 2 5 7 2" xfId="10428" xr:uid="{00000000-0005-0000-0000-0000C6170000}"/>
    <cellStyle name="Normal 6 2 2 5 8" xfId="5840" xr:uid="{00000000-0005-0000-0000-0000C7170000}"/>
    <cellStyle name="Normal 6 2 2 5 8 2" xfId="10782" xr:uid="{00000000-0005-0000-0000-0000C8170000}"/>
    <cellStyle name="Normal 6 2 2 5 9" xfId="7348" xr:uid="{00000000-0005-0000-0000-0000C9170000}"/>
    <cellStyle name="Normal 6 2 2 6" xfId="478" xr:uid="{00000000-0005-0000-0000-0000CA170000}"/>
    <cellStyle name="Normal 6 2 2 6 2" xfId="1048" xr:uid="{00000000-0005-0000-0000-0000CB170000}"/>
    <cellStyle name="Normal 6 2 2 6 2 2" xfId="1673" xr:uid="{00000000-0005-0000-0000-0000CC170000}"/>
    <cellStyle name="Normal 6 2 2 6 2 2 2" xfId="5024" xr:uid="{00000000-0005-0000-0000-0000CD170000}"/>
    <cellStyle name="Normal 6 2 2 6 2 2 2 2" xfId="10008" xr:uid="{00000000-0005-0000-0000-0000CE170000}"/>
    <cellStyle name="Normal 6 2 2 6 2 2 3" xfId="6753" xr:uid="{00000000-0005-0000-0000-0000CF170000}"/>
    <cellStyle name="Normal 6 2 2 6 2 2 3 2" xfId="11695" xr:uid="{00000000-0005-0000-0000-0000D0170000}"/>
    <cellStyle name="Normal 6 2 2 6 2 2 4" xfId="8261" xr:uid="{00000000-0005-0000-0000-0000D1170000}"/>
    <cellStyle name="Normal 6 2 2 6 2 2 5" xfId="3300" xr:uid="{00000000-0005-0000-0000-0000D2170000}"/>
    <cellStyle name="Normal 6 2 2 6 2 3" xfId="4463" xr:uid="{00000000-0005-0000-0000-0000D3170000}"/>
    <cellStyle name="Normal 6 2 2 6 2 3 2" xfId="9448" xr:uid="{00000000-0005-0000-0000-0000D4170000}"/>
    <cellStyle name="Normal 6 2 2 6 2 4" xfId="6203" xr:uid="{00000000-0005-0000-0000-0000D5170000}"/>
    <cellStyle name="Normal 6 2 2 6 2 4 2" xfId="11145" xr:uid="{00000000-0005-0000-0000-0000D6170000}"/>
    <cellStyle name="Normal 6 2 2 6 2 5" xfId="7711" xr:uid="{00000000-0005-0000-0000-0000D7170000}"/>
    <cellStyle name="Normal 6 2 2 6 2 6" xfId="2750" xr:uid="{00000000-0005-0000-0000-0000D8170000}"/>
    <cellStyle name="Normal 6 2 2 6 3" xfId="1672" xr:uid="{00000000-0005-0000-0000-0000D9170000}"/>
    <cellStyle name="Normal 6 2 2 6 3 2" xfId="5023" xr:uid="{00000000-0005-0000-0000-0000DA170000}"/>
    <cellStyle name="Normal 6 2 2 6 3 2 2" xfId="10007" xr:uid="{00000000-0005-0000-0000-0000DB170000}"/>
    <cellStyle name="Normal 6 2 2 6 3 3" xfId="6752" xr:uid="{00000000-0005-0000-0000-0000DC170000}"/>
    <cellStyle name="Normal 6 2 2 6 3 3 2" xfId="11694" xr:uid="{00000000-0005-0000-0000-0000DD170000}"/>
    <cellStyle name="Normal 6 2 2 6 3 4" xfId="8260" xr:uid="{00000000-0005-0000-0000-0000DE170000}"/>
    <cellStyle name="Normal 6 2 2 6 3 5" xfId="3299" xr:uid="{00000000-0005-0000-0000-0000DF170000}"/>
    <cellStyle name="Normal 6 2 2 6 4" xfId="3994" xr:uid="{00000000-0005-0000-0000-0000E0170000}"/>
    <cellStyle name="Normal 6 2 2 6 4 2" xfId="9066" xr:uid="{00000000-0005-0000-0000-0000E1170000}"/>
    <cellStyle name="Normal 6 2 2 6 5" xfId="5751" xr:uid="{00000000-0005-0000-0000-0000E2170000}"/>
    <cellStyle name="Normal 6 2 2 6 5 2" xfId="10693" xr:uid="{00000000-0005-0000-0000-0000E3170000}"/>
    <cellStyle name="Normal 6 2 2 6 6" xfId="7259" xr:uid="{00000000-0005-0000-0000-0000E4170000}"/>
    <cellStyle name="Normal 6 2 2 6 7" xfId="2298" xr:uid="{00000000-0005-0000-0000-0000E5170000}"/>
    <cellStyle name="Normal 6 2 2 7" xfId="695" xr:uid="{00000000-0005-0000-0000-0000E6170000}"/>
    <cellStyle name="Normal 6 2 2 7 2" xfId="1161" xr:uid="{00000000-0005-0000-0000-0000E7170000}"/>
    <cellStyle name="Normal 6 2 2 7 2 2" xfId="1675" xr:uid="{00000000-0005-0000-0000-0000E8170000}"/>
    <cellStyle name="Normal 6 2 2 7 2 2 2" xfId="5026" xr:uid="{00000000-0005-0000-0000-0000E9170000}"/>
    <cellStyle name="Normal 6 2 2 7 2 2 2 2" xfId="10010" xr:uid="{00000000-0005-0000-0000-0000EA170000}"/>
    <cellStyle name="Normal 6 2 2 7 2 2 3" xfId="6755" xr:uid="{00000000-0005-0000-0000-0000EB170000}"/>
    <cellStyle name="Normal 6 2 2 7 2 2 3 2" xfId="11697" xr:uid="{00000000-0005-0000-0000-0000EC170000}"/>
    <cellStyle name="Normal 6 2 2 7 2 2 4" xfId="8263" xr:uid="{00000000-0005-0000-0000-0000ED170000}"/>
    <cellStyle name="Normal 6 2 2 7 2 2 5" xfId="3302" xr:uid="{00000000-0005-0000-0000-0000EE170000}"/>
    <cellStyle name="Normal 6 2 2 7 2 3" xfId="4522" xr:uid="{00000000-0005-0000-0000-0000EF170000}"/>
    <cellStyle name="Normal 6 2 2 7 2 3 2" xfId="9506" xr:uid="{00000000-0005-0000-0000-0000F0170000}"/>
    <cellStyle name="Normal 6 2 2 7 2 4" xfId="6253" xr:uid="{00000000-0005-0000-0000-0000F1170000}"/>
    <cellStyle name="Normal 6 2 2 7 2 4 2" xfId="11195" xr:uid="{00000000-0005-0000-0000-0000F2170000}"/>
    <cellStyle name="Normal 6 2 2 7 2 5" xfId="7761" xr:uid="{00000000-0005-0000-0000-0000F3170000}"/>
    <cellStyle name="Normal 6 2 2 7 2 6" xfId="2800" xr:uid="{00000000-0005-0000-0000-0000F4170000}"/>
    <cellStyle name="Normal 6 2 2 7 3" xfId="1674" xr:uid="{00000000-0005-0000-0000-0000F5170000}"/>
    <cellStyle name="Normal 6 2 2 7 3 2" xfId="5025" xr:uid="{00000000-0005-0000-0000-0000F6170000}"/>
    <cellStyle name="Normal 6 2 2 7 3 2 2" xfId="10009" xr:uid="{00000000-0005-0000-0000-0000F7170000}"/>
    <cellStyle name="Normal 6 2 2 7 3 3" xfId="6754" xr:uid="{00000000-0005-0000-0000-0000F8170000}"/>
    <cellStyle name="Normal 6 2 2 7 3 3 2" xfId="11696" xr:uid="{00000000-0005-0000-0000-0000F9170000}"/>
    <cellStyle name="Normal 6 2 2 7 3 4" xfId="8262" xr:uid="{00000000-0005-0000-0000-0000FA170000}"/>
    <cellStyle name="Normal 6 2 2 7 3 5" xfId="3301" xr:uid="{00000000-0005-0000-0000-0000FB170000}"/>
    <cellStyle name="Normal 6 2 2 7 4" xfId="4139" xr:uid="{00000000-0005-0000-0000-0000FC170000}"/>
    <cellStyle name="Normal 6 2 2 7 4 2" xfId="9125" xr:uid="{00000000-0005-0000-0000-0000FD170000}"/>
    <cellStyle name="Normal 6 2 2 7 5" xfId="5886" xr:uid="{00000000-0005-0000-0000-0000FE170000}"/>
    <cellStyle name="Normal 6 2 2 7 5 2" xfId="10828" xr:uid="{00000000-0005-0000-0000-0000FF170000}"/>
    <cellStyle name="Normal 6 2 2 7 6" xfId="7394" xr:uid="{00000000-0005-0000-0000-000000180000}"/>
    <cellStyle name="Normal 6 2 2 7 7" xfId="2433" xr:uid="{00000000-0005-0000-0000-000001180000}"/>
    <cellStyle name="Normal 6 2 2 8" xfId="362" xr:uid="{00000000-0005-0000-0000-000002180000}"/>
    <cellStyle name="Normal 6 2 2 8 2" xfId="990" xr:uid="{00000000-0005-0000-0000-000003180000}"/>
    <cellStyle name="Normal 6 2 2 8 2 2" xfId="1677" xr:uid="{00000000-0005-0000-0000-000004180000}"/>
    <cellStyle name="Normal 6 2 2 8 2 2 2" xfId="5028" xr:uid="{00000000-0005-0000-0000-000005180000}"/>
    <cellStyle name="Normal 6 2 2 8 2 2 2 2" xfId="10012" xr:uid="{00000000-0005-0000-0000-000006180000}"/>
    <cellStyle name="Normal 6 2 2 8 2 2 3" xfId="6757" xr:uid="{00000000-0005-0000-0000-000007180000}"/>
    <cellStyle name="Normal 6 2 2 8 2 2 3 2" xfId="11699" xr:uid="{00000000-0005-0000-0000-000008180000}"/>
    <cellStyle name="Normal 6 2 2 8 2 2 4" xfId="8265" xr:uid="{00000000-0005-0000-0000-000009180000}"/>
    <cellStyle name="Normal 6 2 2 8 2 2 5" xfId="3304" xr:uid="{00000000-0005-0000-0000-00000A180000}"/>
    <cellStyle name="Normal 6 2 2 8 2 3" xfId="4417" xr:uid="{00000000-0005-0000-0000-00000B180000}"/>
    <cellStyle name="Normal 6 2 2 8 2 3 2" xfId="9402" xr:uid="{00000000-0005-0000-0000-00000C180000}"/>
    <cellStyle name="Normal 6 2 2 8 2 4" xfId="6159" xr:uid="{00000000-0005-0000-0000-00000D180000}"/>
    <cellStyle name="Normal 6 2 2 8 2 4 2" xfId="11101" xr:uid="{00000000-0005-0000-0000-00000E180000}"/>
    <cellStyle name="Normal 6 2 2 8 2 5" xfId="7667" xr:uid="{00000000-0005-0000-0000-00000F180000}"/>
    <cellStyle name="Normal 6 2 2 8 2 6" xfId="2706" xr:uid="{00000000-0005-0000-0000-000010180000}"/>
    <cellStyle name="Normal 6 2 2 8 3" xfId="1676" xr:uid="{00000000-0005-0000-0000-000011180000}"/>
    <cellStyle name="Normal 6 2 2 8 3 2" xfId="5027" xr:uid="{00000000-0005-0000-0000-000012180000}"/>
    <cellStyle name="Normal 6 2 2 8 3 2 2" xfId="10011" xr:uid="{00000000-0005-0000-0000-000013180000}"/>
    <cellStyle name="Normal 6 2 2 8 3 3" xfId="6756" xr:uid="{00000000-0005-0000-0000-000014180000}"/>
    <cellStyle name="Normal 6 2 2 8 3 3 2" xfId="11698" xr:uid="{00000000-0005-0000-0000-000015180000}"/>
    <cellStyle name="Normal 6 2 2 8 3 4" xfId="8264" xr:uid="{00000000-0005-0000-0000-000016180000}"/>
    <cellStyle name="Normal 6 2 2 8 3 5" xfId="3303" xr:uid="{00000000-0005-0000-0000-000017180000}"/>
    <cellStyle name="Normal 6 2 2 8 4" xfId="3934" xr:uid="{00000000-0005-0000-0000-000018180000}"/>
    <cellStyle name="Normal 6 2 2 8 4 2" xfId="9014" xr:uid="{00000000-0005-0000-0000-000019180000}"/>
    <cellStyle name="Normal 6 2 2 8 5" xfId="5702" xr:uid="{00000000-0005-0000-0000-00001A180000}"/>
    <cellStyle name="Normal 6 2 2 8 5 2" xfId="10644" xr:uid="{00000000-0005-0000-0000-00001B180000}"/>
    <cellStyle name="Normal 6 2 2 8 6" xfId="7210" xr:uid="{00000000-0005-0000-0000-00001C180000}"/>
    <cellStyle name="Normal 6 2 2 8 7" xfId="2249" xr:uid="{00000000-0005-0000-0000-00001D180000}"/>
    <cellStyle name="Normal 6 2 2 9" xfId="844" xr:uid="{00000000-0005-0000-0000-00001E180000}"/>
    <cellStyle name="Normal 6 2 2 9 2" xfId="1678" xr:uid="{00000000-0005-0000-0000-00001F180000}"/>
    <cellStyle name="Normal 6 2 2 9 2 2" xfId="5029" xr:uid="{00000000-0005-0000-0000-000020180000}"/>
    <cellStyle name="Normal 6 2 2 9 2 2 2" xfId="10013" xr:uid="{00000000-0005-0000-0000-000021180000}"/>
    <cellStyle name="Normal 6 2 2 9 2 3" xfId="6758" xr:uid="{00000000-0005-0000-0000-000022180000}"/>
    <cellStyle name="Normal 6 2 2 9 2 3 2" xfId="11700" xr:uid="{00000000-0005-0000-0000-000023180000}"/>
    <cellStyle name="Normal 6 2 2 9 2 4" xfId="8266" xr:uid="{00000000-0005-0000-0000-000024180000}"/>
    <cellStyle name="Normal 6 2 2 9 2 5" xfId="3305" xr:uid="{00000000-0005-0000-0000-000025180000}"/>
    <cellStyle name="Normal 6 2 2 9 3" xfId="4279" xr:uid="{00000000-0005-0000-0000-000026180000}"/>
    <cellStyle name="Normal 6 2 2 9 3 2" xfId="9265" xr:uid="{00000000-0005-0000-0000-000027180000}"/>
    <cellStyle name="Normal 6 2 2 9 4" xfId="6024" xr:uid="{00000000-0005-0000-0000-000028180000}"/>
    <cellStyle name="Normal 6 2 2 9 4 2" xfId="10966" xr:uid="{00000000-0005-0000-0000-000029180000}"/>
    <cellStyle name="Normal 6 2 2 9 5" xfId="7532" xr:uid="{00000000-0005-0000-0000-00002A180000}"/>
    <cellStyle name="Normal 6 2 2 9 6" xfId="2571" xr:uid="{00000000-0005-0000-0000-00002B180000}"/>
    <cellStyle name="Normal 6 2 3" xfId="128" xr:uid="{00000000-0005-0000-0000-00002C180000}"/>
    <cellStyle name="Normal 6 2 3 10" xfId="2130" xr:uid="{00000000-0005-0000-0000-00002D180000}"/>
    <cellStyle name="Normal 6 2 3 10 2" xfId="3795" xr:uid="{00000000-0005-0000-0000-00002E180000}"/>
    <cellStyle name="Normal 6 2 3 10 2 2" xfId="8891" xr:uid="{00000000-0005-0000-0000-00002F180000}"/>
    <cellStyle name="Normal 6 2 3 10 3" xfId="8641" xr:uid="{00000000-0005-0000-0000-000030180000}"/>
    <cellStyle name="Normal 6 2 3 11" xfId="3681" xr:uid="{00000000-0005-0000-0000-000031180000}"/>
    <cellStyle name="Normal 6 2 3 11 2" xfId="8778" xr:uid="{00000000-0005-0000-0000-000032180000}"/>
    <cellStyle name="Normal 6 2 3 12" xfId="3822" xr:uid="{00000000-0005-0000-0000-000033180000}"/>
    <cellStyle name="Normal 6 2 3 12 2" xfId="8914" xr:uid="{00000000-0005-0000-0000-000034180000}"/>
    <cellStyle name="Normal 6 2 3 13" xfId="5611" xr:uid="{00000000-0005-0000-0000-000035180000}"/>
    <cellStyle name="Normal 6 2 3 13 2" xfId="10553" xr:uid="{00000000-0005-0000-0000-000036180000}"/>
    <cellStyle name="Normal 6 2 3 14" xfId="7119" xr:uid="{00000000-0005-0000-0000-000037180000}"/>
    <cellStyle name="Normal 6 2 3 15" xfId="2102" xr:uid="{00000000-0005-0000-0000-000038180000}"/>
    <cellStyle name="Normal 6 2 3 2" xfId="584" xr:uid="{00000000-0005-0000-0000-000039180000}"/>
    <cellStyle name="Normal 6 2 3 2 10" xfId="2348" xr:uid="{00000000-0005-0000-0000-00003A180000}"/>
    <cellStyle name="Normal 6 2 3 2 2" xfId="745" xr:uid="{00000000-0005-0000-0000-00003B180000}"/>
    <cellStyle name="Normal 6 2 3 2 2 2" xfId="1211" xr:uid="{00000000-0005-0000-0000-00003C180000}"/>
    <cellStyle name="Normal 6 2 3 2 2 2 2" xfId="1681" xr:uid="{00000000-0005-0000-0000-00003D180000}"/>
    <cellStyle name="Normal 6 2 3 2 2 2 2 2" xfId="5032" xr:uid="{00000000-0005-0000-0000-00003E180000}"/>
    <cellStyle name="Normal 6 2 3 2 2 2 2 2 2" xfId="10016" xr:uid="{00000000-0005-0000-0000-00003F180000}"/>
    <cellStyle name="Normal 6 2 3 2 2 2 2 3" xfId="6761" xr:uid="{00000000-0005-0000-0000-000040180000}"/>
    <cellStyle name="Normal 6 2 3 2 2 2 2 3 2" xfId="11703" xr:uid="{00000000-0005-0000-0000-000041180000}"/>
    <cellStyle name="Normal 6 2 3 2 2 2 2 4" xfId="8269" xr:uid="{00000000-0005-0000-0000-000042180000}"/>
    <cellStyle name="Normal 6 2 3 2 2 2 2 5" xfId="3308" xr:uid="{00000000-0005-0000-0000-000043180000}"/>
    <cellStyle name="Normal 6 2 3 2 2 2 3" xfId="4572" xr:uid="{00000000-0005-0000-0000-000044180000}"/>
    <cellStyle name="Normal 6 2 3 2 2 2 3 2" xfId="9556" xr:uid="{00000000-0005-0000-0000-000045180000}"/>
    <cellStyle name="Normal 6 2 3 2 2 2 4" xfId="6303" xr:uid="{00000000-0005-0000-0000-000046180000}"/>
    <cellStyle name="Normal 6 2 3 2 2 2 4 2" xfId="11245" xr:uid="{00000000-0005-0000-0000-000047180000}"/>
    <cellStyle name="Normal 6 2 3 2 2 2 5" xfId="7811" xr:uid="{00000000-0005-0000-0000-000048180000}"/>
    <cellStyle name="Normal 6 2 3 2 2 2 6" xfId="2850" xr:uid="{00000000-0005-0000-0000-000049180000}"/>
    <cellStyle name="Normal 6 2 3 2 2 3" xfId="1680" xr:uid="{00000000-0005-0000-0000-00004A180000}"/>
    <cellStyle name="Normal 6 2 3 2 2 3 2" xfId="5031" xr:uid="{00000000-0005-0000-0000-00004B180000}"/>
    <cellStyle name="Normal 6 2 3 2 2 3 2 2" xfId="10015" xr:uid="{00000000-0005-0000-0000-00004C180000}"/>
    <cellStyle name="Normal 6 2 3 2 2 3 3" xfId="6760" xr:uid="{00000000-0005-0000-0000-00004D180000}"/>
    <cellStyle name="Normal 6 2 3 2 2 3 3 2" xfId="11702" xr:uid="{00000000-0005-0000-0000-00004E180000}"/>
    <cellStyle name="Normal 6 2 3 2 2 3 4" xfId="8268" xr:uid="{00000000-0005-0000-0000-00004F180000}"/>
    <cellStyle name="Normal 6 2 3 2 2 3 5" xfId="3307" xr:uid="{00000000-0005-0000-0000-000050180000}"/>
    <cellStyle name="Normal 6 2 3 2 2 4" xfId="4189" xr:uid="{00000000-0005-0000-0000-000051180000}"/>
    <cellStyle name="Normal 6 2 3 2 2 4 2" xfId="9175" xr:uid="{00000000-0005-0000-0000-000052180000}"/>
    <cellStyle name="Normal 6 2 3 2 2 5" xfId="5936" xr:uid="{00000000-0005-0000-0000-000053180000}"/>
    <cellStyle name="Normal 6 2 3 2 2 5 2" xfId="10878" xr:uid="{00000000-0005-0000-0000-000054180000}"/>
    <cellStyle name="Normal 6 2 3 2 2 6" xfId="7444" xr:uid="{00000000-0005-0000-0000-000055180000}"/>
    <cellStyle name="Normal 6 2 3 2 2 7" xfId="2483" xr:uid="{00000000-0005-0000-0000-000056180000}"/>
    <cellStyle name="Normal 6 2 3 2 3" xfId="898" xr:uid="{00000000-0005-0000-0000-000057180000}"/>
    <cellStyle name="Normal 6 2 3 2 3 2" xfId="1682" xr:uid="{00000000-0005-0000-0000-000058180000}"/>
    <cellStyle name="Normal 6 2 3 2 3 2 2" xfId="5033" xr:uid="{00000000-0005-0000-0000-000059180000}"/>
    <cellStyle name="Normal 6 2 3 2 3 2 2 2" xfId="10017" xr:uid="{00000000-0005-0000-0000-00005A180000}"/>
    <cellStyle name="Normal 6 2 3 2 3 2 3" xfId="6762" xr:uid="{00000000-0005-0000-0000-00005B180000}"/>
    <cellStyle name="Normal 6 2 3 2 3 2 3 2" xfId="11704" xr:uid="{00000000-0005-0000-0000-00005C180000}"/>
    <cellStyle name="Normal 6 2 3 2 3 2 4" xfId="8270" xr:uid="{00000000-0005-0000-0000-00005D180000}"/>
    <cellStyle name="Normal 6 2 3 2 3 2 5" xfId="3309" xr:uid="{00000000-0005-0000-0000-00005E180000}"/>
    <cellStyle name="Normal 6 2 3 2 3 3" xfId="4331" xr:uid="{00000000-0005-0000-0000-00005F180000}"/>
    <cellStyle name="Normal 6 2 3 2 3 3 2" xfId="9316" xr:uid="{00000000-0005-0000-0000-000060180000}"/>
    <cellStyle name="Normal 6 2 3 2 3 4" xfId="6074" xr:uid="{00000000-0005-0000-0000-000061180000}"/>
    <cellStyle name="Normal 6 2 3 2 3 4 2" xfId="11016" xr:uid="{00000000-0005-0000-0000-000062180000}"/>
    <cellStyle name="Normal 6 2 3 2 3 5" xfId="7582" xr:uid="{00000000-0005-0000-0000-000063180000}"/>
    <cellStyle name="Normal 6 2 3 2 3 6" xfId="2621" xr:uid="{00000000-0005-0000-0000-000064180000}"/>
    <cellStyle name="Normal 6 2 3 2 4" xfId="1679" xr:uid="{00000000-0005-0000-0000-000065180000}"/>
    <cellStyle name="Normal 6 2 3 2 4 2" xfId="5030" xr:uid="{00000000-0005-0000-0000-000066180000}"/>
    <cellStyle name="Normal 6 2 3 2 4 2 2" xfId="10014" xr:uid="{00000000-0005-0000-0000-000067180000}"/>
    <cellStyle name="Normal 6 2 3 2 4 3" xfId="6759" xr:uid="{00000000-0005-0000-0000-000068180000}"/>
    <cellStyle name="Normal 6 2 3 2 4 3 2" xfId="11701" xr:uid="{00000000-0005-0000-0000-000069180000}"/>
    <cellStyle name="Normal 6 2 3 2 4 4" xfId="8267" xr:uid="{00000000-0005-0000-0000-00006A180000}"/>
    <cellStyle name="Normal 6 2 3 2 4 5" xfId="3306" xr:uid="{00000000-0005-0000-0000-00006B180000}"/>
    <cellStyle name="Normal 6 2 3 2 5" xfId="3729" xr:uid="{00000000-0005-0000-0000-00006C180000}"/>
    <cellStyle name="Normal 6 2 3 2 5 2" xfId="5455" xr:uid="{00000000-0005-0000-0000-00006D180000}"/>
    <cellStyle name="Normal 6 2 3 2 5 2 2" xfId="10422" xr:uid="{00000000-0005-0000-0000-00006E180000}"/>
    <cellStyle name="Normal 6 2 3 2 5 3" xfId="8689" xr:uid="{00000000-0005-0000-0000-00006F180000}"/>
    <cellStyle name="Normal 6 2 3 2 6" xfId="4053" xr:uid="{00000000-0005-0000-0000-000070180000}"/>
    <cellStyle name="Normal 6 2 3 2 6 2" xfId="8825" xr:uid="{00000000-0005-0000-0000-000071180000}"/>
    <cellStyle name="Normal 6 2 3 2 7" xfId="5534" xr:uid="{00000000-0005-0000-0000-000072180000}"/>
    <cellStyle name="Normal 6 2 3 2 7 2" xfId="10488" xr:uid="{00000000-0005-0000-0000-000073180000}"/>
    <cellStyle name="Normal 6 2 3 2 8" xfId="5801" xr:uid="{00000000-0005-0000-0000-000074180000}"/>
    <cellStyle name="Normal 6 2 3 2 8 2" xfId="10743" xr:uid="{00000000-0005-0000-0000-000075180000}"/>
    <cellStyle name="Normal 6 2 3 2 9" xfId="7309" xr:uid="{00000000-0005-0000-0000-000076180000}"/>
    <cellStyle name="Normal 6 2 3 3" xfId="647" xr:uid="{00000000-0005-0000-0000-000077180000}"/>
    <cellStyle name="Normal 6 2 3 3 10" xfId="2390" xr:uid="{00000000-0005-0000-0000-000078180000}"/>
    <cellStyle name="Normal 6 2 3 3 2" xfId="788" xr:uid="{00000000-0005-0000-0000-000079180000}"/>
    <cellStyle name="Normal 6 2 3 3 2 2" xfId="1253" xr:uid="{00000000-0005-0000-0000-00007A180000}"/>
    <cellStyle name="Normal 6 2 3 3 2 2 2" xfId="1685" xr:uid="{00000000-0005-0000-0000-00007B180000}"/>
    <cellStyle name="Normal 6 2 3 3 2 2 2 2" xfId="5036" xr:uid="{00000000-0005-0000-0000-00007C180000}"/>
    <cellStyle name="Normal 6 2 3 3 2 2 2 2 2" xfId="10020" xr:uid="{00000000-0005-0000-0000-00007D180000}"/>
    <cellStyle name="Normal 6 2 3 3 2 2 2 3" xfId="6765" xr:uid="{00000000-0005-0000-0000-00007E180000}"/>
    <cellStyle name="Normal 6 2 3 3 2 2 2 3 2" xfId="11707" xr:uid="{00000000-0005-0000-0000-00007F180000}"/>
    <cellStyle name="Normal 6 2 3 3 2 2 2 4" xfId="8273" xr:uid="{00000000-0005-0000-0000-000080180000}"/>
    <cellStyle name="Normal 6 2 3 3 2 2 2 5" xfId="3312" xr:uid="{00000000-0005-0000-0000-000081180000}"/>
    <cellStyle name="Normal 6 2 3 3 2 2 3" xfId="4614" xr:uid="{00000000-0005-0000-0000-000082180000}"/>
    <cellStyle name="Normal 6 2 3 3 2 2 3 2" xfId="9598" xr:uid="{00000000-0005-0000-0000-000083180000}"/>
    <cellStyle name="Normal 6 2 3 3 2 2 4" xfId="6345" xr:uid="{00000000-0005-0000-0000-000084180000}"/>
    <cellStyle name="Normal 6 2 3 3 2 2 4 2" xfId="11287" xr:uid="{00000000-0005-0000-0000-000085180000}"/>
    <cellStyle name="Normal 6 2 3 3 2 2 5" xfId="7853" xr:uid="{00000000-0005-0000-0000-000086180000}"/>
    <cellStyle name="Normal 6 2 3 3 2 2 6" xfId="2892" xr:uid="{00000000-0005-0000-0000-000087180000}"/>
    <cellStyle name="Normal 6 2 3 3 2 3" xfId="1684" xr:uid="{00000000-0005-0000-0000-000088180000}"/>
    <cellStyle name="Normal 6 2 3 3 2 3 2" xfId="5035" xr:uid="{00000000-0005-0000-0000-000089180000}"/>
    <cellStyle name="Normal 6 2 3 3 2 3 2 2" xfId="10019" xr:uid="{00000000-0005-0000-0000-00008A180000}"/>
    <cellStyle name="Normal 6 2 3 3 2 3 3" xfId="6764" xr:uid="{00000000-0005-0000-0000-00008B180000}"/>
    <cellStyle name="Normal 6 2 3 3 2 3 3 2" xfId="11706" xr:uid="{00000000-0005-0000-0000-00008C180000}"/>
    <cellStyle name="Normal 6 2 3 3 2 3 4" xfId="8272" xr:uid="{00000000-0005-0000-0000-00008D180000}"/>
    <cellStyle name="Normal 6 2 3 3 2 3 5" xfId="3311" xr:uid="{00000000-0005-0000-0000-00008E180000}"/>
    <cellStyle name="Normal 6 2 3 3 2 4" xfId="4231" xr:uid="{00000000-0005-0000-0000-00008F180000}"/>
    <cellStyle name="Normal 6 2 3 3 2 4 2" xfId="9217" xr:uid="{00000000-0005-0000-0000-000090180000}"/>
    <cellStyle name="Normal 6 2 3 3 2 5" xfId="5978" xr:uid="{00000000-0005-0000-0000-000091180000}"/>
    <cellStyle name="Normal 6 2 3 3 2 5 2" xfId="10920" xr:uid="{00000000-0005-0000-0000-000092180000}"/>
    <cellStyle name="Normal 6 2 3 3 2 6" xfId="7486" xr:uid="{00000000-0005-0000-0000-000093180000}"/>
    <cellStyle name="Normal 6 2 3 3 2 7" xfId="2525" xr:uid="{00000000-0005-0000-0000-000094180000}"/>
    <cellStyle name="Normal 6 2 3 3 3" xfId="941" xr:uid="{00000000-0005-0000-0000-000095180000}"/>
    <cellStyle name="Normal 6 2 3 3 3 2" xfId="1686" xr:uid="{00000000-0005-0000-0000-000096180000}"/>
    <cellStyle name="Normal 6 2 3 3 3 2 2" xfId="5037" xr:uid="{00000000-0005-0000-0000-000097180000}"/>
    <cellStyle name="Normal 6 2 3 3 3 2 2 2" xfId="10021" xr:uid="{00000000-0005-0000-0000-000098180000}"/>
    <cellStyle name="Normal 6 2 3 3 3 2 3" xfId="6766" xr:uid="{00000000-0005-0000-0000-000099180000}"/>
    <cellStyle name="Normal 6 2 3 3 3 2 3 2" xfId="11708" xr:uid="{00000000-0005-0000-0000-00009A180000}"/>
    <cellStyle name="Normal 6 2 3 3 3 2 4" xfId="8274" xr:uid="{00000000-0005-0000-0000-00009B180000}"/>
    <cellStyle name="Normal 6 2 3 3 3 2 5" xfId="3313" xr:uid="{00000000-0005-0000-0000-00009C180000}"/>
    <cellStyle name="Normal 6 2 3 3 3 3" xfId="4373" xr:uid="{00000000-0005-0000-0000-00009D180000}"/>
    <cellStyle name="Normal 6 2 3 3 3 3 2" xfId="9358" xr:uid="{00000000-0005-0000-0000-00009E180000}"/>
    <cellStyle name="Normal 6 2 3 3 3 4" xfId="6116" xr:uid="{00000000-0005-0000-0000-00009F180000}"/>
    <cellStyle name="Normal 6 2 3 3 3 4 2" xfId="11058" xr:uid="{00000000-0005-0000-0000-0000A0180000}"/>
    <cellStyle name="Normal 6 2 3 3 3 5" xfId="7624" xr:uid="{00000000-0005-0000-0000-0000A1180000}"/>
    <cellStyle name="Normal 6 2 3 3 3 6" xfId="2663" xr:uid="{00000000-0005-0000-0000-0000A2180000}"/>
    <cellStyle name="Normal 6 2 3 3 4" xfId="1683" xr:uid="{00000000-0005-0000-0000-0000A3180000}"/>
    <cellStyle name="Normal 6 2 3 3 4 2" xfId="5034" xr:uid="{00000000-0005-0000-0000-0000A4180000}"/>
    <cellStyle name="Normal 6 2 3 3 4 2 2" xfId="10018" xr:uid="{00000000-0005-0000-0000-0000A5180000}"/>
    <cellStyle name="Normal 6 2 3 3 4 3" xfId="6763" xr:uid="{00000000-0005-0000-0000-0000A6180000}"/>
    <cellStyle name="Normal 6 2 3 3 4 3 2" xfId="11705" xr:uid="{00000000-0005-0000-0000-0000A7180000}"/>
    <cellStyle name="Normal 6 2 3 3 4 4" xfId="8271" xr:uid="{00000000-0005-0000-0000-0000A8180000}"/>
    <cellStyle name="Normal 6 2 3 3 4 5" xfId="3310" xr:uid="{00000000-0005-0000-0000-0000A9180000}"/>
    <cellStyle name="Normal 6 2 3 3 5" xfId="3771" xr:uid="{00000000-0005-0000-0000-0000AA180000}"/>
    <cellStyle name="Normal 6 2 3 3 5 2" xfId="5403" xr:uid="{00000000-0005-0000-0000-0000AB180000}"/>
    <cellStyle name="Normal 6 2 3 3 5 2 2" xfId="10381" xr:uid="{00000000-0005-0000-0000-0000AC180000}"/>
    <cellStyle name="Normal 6 2 3 3 5 3" xfId="8731" xr:uid="{00000000-0005-0000-0000-0000AD180000}"/>
    <cellStyle name="Normal 6 2 3 3 6" xfId="4096" xr:uid="{00000000-0005-0000-0000-0000AE180000}"/>
    <cellStyle name="Normal 6 2 3 3 6 2" xfId="8867" xr:uid="{00000000-0005-0000-0000-0000AF180000}"/>
    <cellStyle name="Normal 6 2 3 3 7" xfId="5569" xr:uid="{00000000-0005-0000-0000-0000B0180000}"/>
    <cellStyle name="Normal 6 2 3 3 7 2" xfId="10518" xr:uid="{00000000-0005-0000-0000-0000B1180000}"/>
    <cellStyle name="Normal 6 2 3 3 8" xfId="5843" xr:uid="{00000000-0005-0000-0000-0000B2180000}"/>
    <cellStyle name="Normal 6 2 3 3 8 2" xfId="10785" xr:uid="{00000000-0005-0000-0000-0000B3180000}"/>
    <cellStyle name="Normal 6 2 3 3 9" xfId="7351" xr:uid="{00000000-0005-0000-0000-0000B4180000}"/>
    <cellStyle name="Normal 6 2 3 4" xfId="481" xr:uid="{00000000-0005-0000-0000-0000B5180000}"/>
    <cellStyle name="Normal 6 2 3 4 2" xfId="1051" xr:uid="{00000000-0005-0000-0000-0000B6180000}"/>
    <cellStyle name="Normal 6 2 3 4 2 2" xfId="1688" xr:uid="{00000000-0005-0000-0000-0000B7180000}"/>
    <cellStyle name="Normal 6 2 3 4 2 2 2" xfId="5039" xr:uid="{00000000-0005-0000-0000-0000B8180000}"/>
    <cellStyle name="Normal 6 2 3 4 2 2 2 2" xfId="10023" xr:uid="{00000000-0005-0000-0000-0000B9180000}"/>
    <cellStyle name="Normal 6 2 3 4 2 2 3" xfId="6768" xr:uid="{00000000-0005-0000-0000-0000BA180000}"/>
    <cellStyle name="Normal 6 2 3 4 2 2 3 2" xfId="11710" xr:uid="{00000000-0005-0000-0000-0000BB180000}"/>
    <cellStyle name="Normal 6 2 3 4 2 2 4" xfId="8276" xr:uid="{00000000-0005-0000-0000-0000BC180000}"/>
    <cellStyle name="Normal 6 2 3 4 2 2 5" xfId="3315" xr:uid="{00000000-0005-0000-0000-0000BD180000}"/>
    <cellStyle name="Normal 6 2 3 4 2 3" xfId="4466" xr:uid="{00000000-0005-0000-0000-0000BE180000}"/>
    <cellStyle name="Normal 6 2 3 4 2 3 2" xfId="9451" xr:uid="{00000000-0005-0000-0000-0000BF180000}"/>
    <cellStyle name="Normal 6 2 3 4 2 4" xfId="6206" xr:uid="{00000000-0005-0000-0000-0000C0180000}"/>
    <cellStyle name="Normal 6 2 3 4 2 4 2" xfId="11148" xr:uid="{00000000-0005-0000-0000-0000C1180000}"/>
    <cellStyle name="Normal 6 2 3 4 2 5" xfId="7714" xr:uid="{00000000-0005-0000-0000-0000C2180000}"/>
    <cellStyle name="Normal 6 2 3 4 2 6" xfId="2753" xr:uid="{00000000-0005-0000-0000-0000C3180000}"/>
    <cellStyle name="Normal 6 2 3 4 3" xfId="1687" xr:uid="{00000000-0005-0000-0000-0000C4180000}"/>
    <cellStyle name="Normal 6 2 3 4 3 2" xfId="5038" xr:uid="{00000000-0005-0000-0000-0000C5180000}"/>
    <cellStyle name="Normal 6 2 3 4 3 2 2" xfId="10022" xr:uid="{00000000-0005-0000-0000-0000C6180000}"/>
    <cellStyle name="Normal 6 2 3 4 3 3" xfId="6767" xr:uid="{00000000-0005-0000-0000-0000C7180000}"/>
    <cellStyle name="Normal 6 2 3 4 3 3 2" xfId="11709" xr:uid="{00000000-0005-0000-0000-0000C8180000}"/>
    <cellStyle name="Normal 6 2 3 4 3 4" xfId="8275" xr:uid="{00000000-0005-0000-0000-0000C9180000}"/>
    <cellStyle name="Normal 6 2 3 4 3 5" xfId="3314" xr:uid="{00000000-0005-0000-0000-0000CA180000}"/>
    <cellStyle name="Normal 6 2 3 4 4" xfId="3997" xr:uid="{00000000-0005-0000-0000-0000CB180000}"/>
    <cellStyle name="Normal 6 2 3 4 4 2" xfId="9069" xr:uid="{00000000-0005-0000-0000-0000CC180000}"/>
    <cellStyle name="Normal 6 2 3 4 5" xfId="5754" xr:uid="{00000000-0005-0000-0000-0000CD180000}"/>
    <cellStyle name="Normal 6 2 3 4 5 2" xfId="10696" xr:uid="{00000000-0005-0000-0000-0000CE180000}"/>
    <cellStyle name="Normal 6 2 3 4 6" xfId="7262" xr:uid="{00000000-0005-0000-0000-0000CF180000}"/>
    <cellStyle name="Normal 6 2 3 4 7" xfId="2301" xr:uid="{00000000-0005-0000-0000-0000D0180000}"/>
    <cellStyle name="Normal 6 2 3 5" xfId="698" xr:uid="{00000000-0005-0000-0000-0000D1180000}"/>
    <cellStyle name="Normal 6 2 3 5 2" xfId="1164" xr:uid="{00000000-0005-0000-0000-0000D2180000}"/>
    <cellStyle name="Normal 6 2 3 5 2 2" xfId="1690" xr:uid="{00000000-0005-0000-0000-0000D3180000}"/>
    <cellStyle name="Normal 6 2 3 5 2 2 2" xfId="5041" xr:uid="{00000000-0005-0000-0000-0000D4180000}"/>
    <cellStyle name="Normal 6 2 3 5 2 2 2 2" xfId="10025" xr:uid="{00000000-0005-0000-0000-0000D5180000}"/>
    <cellStyle name="Normal 6 2 3 5 2 2 3" xfId="6770" xr:uid="{00000000-0005-0000-0000-0000D6180000}"/>
    <cellStyle name="Normal 6 2 3 5 2 2 3 2" xfId="11712" xr:uid="{00000000-0005-0000-0000-0000D7180000}"/>
    <cellStyle name="Normal 6 2 3 5 2 2 4" xfId="8278" xr:uid="{00000000-0005-0000-0000-0000D8180000}"/>
    <cellStyle name="Normal 6 2 3 5 2 2 5" xfId="3317" xr:uid="{00000000-0005-0000-0000-0000D9180000}"/>
    <cellStyle name="Normal 6 2 3 5 2 3" xfId="4525" xr:uid="{00000000-0005-0000-0000-0000DA180000}"/>
    <cellStyle name="Normal 6 2 3 5 2 3 2" xfId="9509" xr:uid="{00000000-0005-0000-0000-0000DB180000}"/>
    <cellStyle name="Normal 6 2 3 5 2 4" xfId="6256" xr:uid="{00000000-0005-0000-0000-0000DC180000}"/>
    <cellStyle name="Normal 6 2 3 5 2 4 2" xfId="11198" xr:uid="{00000000-0005-0000-0000-0000DD180000}"/>
    <cellStyle name="Normal 6 2 3 5 2 5" xfId="7764" xr:uid="{00000000-0005-0000-0000-0000DE180000}"/>
    <cellStyle name="Normal 6 2 3 5 2 6" xfId="2803" xr:uid="{00000000-0005-0000-0000-0000DF180000}"/>
    <cellStyle name="Normal 6 2 3 5 3" xfId="1689" xr:uid="{00000000-0005-0000-0000-0000E0180000}"/>
    <cellStyle name="Normal 6 2 3 5 3 2" xfId="5040" xr:uid="{00000000-0005-0000-0000-0000E1180000}"/>
    <cellStyle name="Normal 6 2 3 5 3 2 2" xfId="10024" xr:uid="{00000000-0005-0000-0000-0000E2180000}"/>
    <cellStyle name="Normal 6 2 3 5 3 3" xfId="6769" xr:uid="{00000000-0005-0000-0000-0000E3180000}"/>
    <cellStyle name="Normal 6 2 3 5 3 3 2" xfId="11711" xr:uid="{00000000-0005-0000-0000-0000E4180000}"/>
    <cellStyle name="Normal 6 2 3 5 3 4" xfId="8277" xr:uid="{00000000-0005-0000-0000-0000E5180000}"/>
    <cellStyle name="Normal 6 2 3 5 3 5" xfId="3316" xr:uid="{00000000-0005-0000-0000-0000E6180000}"/>
    <cellStyle name="Normal 6 2 3 5 4" xfId="4142" xr:uid="{00000000-0005-0000-0000-0000E7180000}"/>
    <cellStyle name="Normal 6 2 3 5 4 2" xfId="9128" xr:uid="{00000000-0005-0000-0000-0000E8180000}"/>
    <cellStyle name="Normal 6 2 3 5 5" xfId="5889" xr:uid="{00000000-0005-0000-0000-0000E9180000}"/>
    <cellStyle name="Normal 6 2 3 5 5 2" xfId="10831" xr:uid="{00000000-0005-0000-0000-0000EA180000}"/>
    <cellStyle name="Normal 6 2 3 5 6" xfId="7397" xr:uid="{00000000-0005-0000-0000-0000EB180000}"/>
    <cellStyle name="Normal 6 2 3 5 7" xfId="2436" xr:uid="{00000000-0005-0000-0000-0000EC180000}"/>
    <cellStyle name="Normal 6 2 3 6" xfId="365" xr:uid="{00000000-0005-0000-0000-0000ED180000}"/>
    <cellStyle name="Normal 6 2 3 6 2" xfId="993" xr:uid="{00000000-0005-0000-0000-0000EE180000}"/>
    <cellStyle name="Normal 6 2 3 6 2 2" xfId="1692" xr:uid="{00000000-0005-0000-0000-0000EF180000}"/>
    <cellStyle name="Normal 6 2 3 6 2 2 2" xfId="5043" xr:uid="{00000000-0005-0000-0000-0000F0180000}"/>
    <cellStyle name="Normal 6 2 3 6 2 2 2 2" xfId="10027" xr:uid="{00000000-0005-0000-0000-0000F1180000}"/>
    <cellStyle name="Normal 6 2 3 6 2 2 3" xfId="6772" xr:uid="{00000000-0005-0000-0000-0000F2180000}"/>
    <cellStyle name="Normal 6 2 3 6 2 2 3 2" xfId="11714" xr:uid="{00000000-0005-0000-0000-0000F3180000}"/>
    <cellStyle name="Normal 6 2 3 6 2 2 4" xfId="8280" xr:uid="{00000000-0005-0000-0000-0000F4180000}"/>
    <cellStyle name="Normal 6 2 3 6 2 2 5" xfId="3319" xr:uid="{00000000-0005-0000-0000-0000F5180000}"/>
    <cellStyle name="Normal 6 2 3 6 2 3" xfId="4420" xr:uid="{00000000-0005-0000-0000-0000F6180000}"/>
    <cellStyle name="Normal 6 2 3 6 2 3 2" xfId="9405" xr:uid="{00000000-0005-0000-0000-0000F7180000}"/>
    <cellStyle name="Normal 6 2 3 6 2 4" xfId="6162" xr:uid="{00000000-0005-0000-0000-0000F8180000}"/>
    <cellStyle name="Normal 6 2 3 6 2 4 2" xfId="11104" xr:uid="{00000000-0005-0000-0000-0000F9180000}"/>
    <cellStyle name="Normal 6 2 3 6 2 5" xfId="7670" xr:uid="{00000000-0005-0000-0000-0000FA180000}"/>
    <cellStyle name="Normal 6 2 3 6 2 6" xfId="2709" xr:uid="{00000000-0005-0000-0000-0000FB180000}"/>
    <cellStyle name="Normal 6 2 3 6 3" xfId="1691" xr:uid="{00000000-0005-0000-0000-0000FC180000}"/>
    <cellStyle name="Normal 6 2 3 6 3 2" xfId="5042" xr:uid="{00000000-0005-0000-0000-0000FD180000}"/>
    <cellStyle name="Normal 6 2 3 6 3 2 2" xfId="10026" xr:uid="{00000000-0005-0000-0000-0000FE180000}"/>
    <cellStyle name="Normal 6 2 3 6 3 3" xfId="6771" xr:uid="{00000000-0005-0000-0000-0000FF180000}"/>
    <cellStyle name="Normal 6 2 3 6 3 3 2" xfId="11713" xr:uid="{00000000-0005-0000-0000-000000190000}"/>
    <cellStyle name="Normal 6 2 3 6 3 4" xfId="8279" xr:uid="{00000000-0005-0000-0000-000001190000}"/>
    <cellStyle name="Normal 6 2 3 6 3 5" xfId="3318" xr:uid="{00000000-0005-0000-0000-000002190000}"/>
    <cellStyle name="Normal 6 2 3 6 4" xfId="3937" xr:uid="{00000000-0005-0000-0000-000003190000}"/>
    <cellStyle name="Normal 6 2 3 6 4 2" xfId="9017" xr:uid="{00000000-0005-0000-0000-000004190000}"/>
    <cellStyle name="Normal 6 2 3 6 5" xfId="5705" xr:uid="{00000000-0005-0000-0000-000005190000}"/>
    <cellStyle name="Normal 6 2 3 6 5 2" xfId="10647" xr:uid="{00000000-0005-0000-0000-000006190000}"/>
    <cellStyle name="Normal 6 2 3 6 6" xfId="7213" xr:uid="{00000000-0005-0000-0000-000007190000}"/>
    <cellStyle name="Normal 6 2 3 6 7" xfId="2252" xr:uid="{00000000-0005-0000-0000-000008190000}"/>
    <cellStyle name="Normal 6 2 3 7" xfId="847" xr:uid="{00000000-0005-0000-0000-000009190000}"/>
    <cellStyle name="Normal 6 2 3 7 2" xfId="1693" xr:uid="{00000000-0005-0000-0000-00000A190000}"/>
    <cellStyle name="Normal 6 2 3 7 2 2" xfId="5044" xr:uid="{00000000-0005-0000-0000-00000B190000}"/>
    <cellStyle name="Normal 6 2 3 7 2 2 2" xfId="10028" xr:uid="{00000000-0005-0000-0000-00000C190000}"/>
    <cellStyle name="Normal 6 2 3 7 2 3" xfId="6773" xr:uid="{00000000-0005-0000-0000-00000D190000}"/>
    <cellStyle name="Normal 6 2 3 7 2 3 2" xfId="11715" xr:uid="{00000000-0005-0000-0000-00000E190000}"/>
    <cellStyle name="Normal 6 2 3 7 2 4" xfId="8281" xr:uid="{00000000-0005-0000-0000-00000F190000}"/>
    <cellStyle name="Normal 6 2 3 7 2 5" xfId="3320" xr:uid="{00000000-0005-0000-0000-000010190000}"/>
    <cellStyle name="Normal 6 2 3 7 3" xfId="4282" xr:uid="{00000000-0005-0000-0000-000011190000}"/>
    <cellStyle name="Normal 6 2 3 7 3 2" xfId="9268" xr:uid="{00000000-0005-0000-0000-000012190000}"/>
    <cellStyle name="Normal 6 2 3 7 4" xfId="6027" xr:uid="{00000000-0005-0000-0000-000013190000}"/>
    <cellStyle name="Normal 6 2 3 7 4 2" xfId="10969" xr:uid="{00000000-0005-0000-0000-000014190000}"/>
    <cellStyle name="Normal 6 2 3 7 5" xfId="7535" xr:uid="{00000000-0005-0000-0000-000015190000}"/>
    <cellStyle name="Normal 6 2 3 7 6" xfId="2574" xr:uid="{00000000-0005-0000-0000-000016190000}"/>
    <cellStyle name="Normal 6 2 3 8" xfId="1314" xr:uid="{00000000-0005-0000-0000-000017190000}"/>
    <cellStyle name="Normal 6 2 3 8 2" xfId="4665" xr:uid="{00000000-0005-0000-0000-000018190000}"/>
    <cellStyle name="Normal 6 2 3 8 2 2" xfId="9649" xr:uid="{00000000-0005-0000-0000-000019190000}"/>
    <cellStyle name="Normal 6 2 3 8 3" xfId="6394" xr:uid="{00000000-0005-0000-0000-00001A190000}"/>
    <cellStyle name="Normal 6 2 3 8 3 2" xfId="11336" xr:uid="{00000000-0005-0000-0000-00001B190000}"/>
    <cellStyle name="Normal 6 2 3 8 4" xfId="7902" xr:uid="{00000000-0005-0000-0000-00001C190000}"/>
    <cellStyle name="Normal 6 2 3 8 5" xfId="2941" xr:uid="{00000000-0005-0000-0000-00001D190000}"/>
    <cellStyle name="Normal 6 2 3 9" xfId="257" xr:uid="{00000000-0005-0000-0000-00001E190000}"/>
    <cellStyle name="Normal 6 2 3 9 2" xfId="3883" xr:uid="{00000000-0005-0000-0000-00001F190000}"/>
    <cellStyle name="Normal 6 2 3 9 2 2" xfId="8970" xr:uid="{00000000-0005-0000-0000-000020190000}"/>
    <cellStyle name="Normal 6 2 3 9 3" xfId="5661" xr:uid="{00000000-0005-0000-0000-000021190000}"/>
    <cellStyle name="Normal 6 2 3 9 3 2" xfId="10603" xr:uid="{00000000-0005-0000-0000-000022190000}"/>
    <cellStyle name="Normal 6 2 3 9 4" xfId="7169" xr:uid="{00000000-0005-0000-0000-000023190000}"/>
    <cellStyle name="Normal 6 2 3 9 5" xfId="2207" xr:uid="{00000000-0005-0000-0000-000024190000}"/>
    <cellStyle name="Normal 6 2 4" xfId="165" xr:uid="{00000000-0005-0000-0000-000025190000}"/>
    <cellStyle name="Normal 6 2 4 10" xfId="2145" xr:uid="{00000000-0005-0000-0000-000026190000}"/>
    <cellStyle name="Normal 6 2 4 10 2" xfId="5565" xr:uid="{00000000-0005-0000-0000-000027190000}"/>
    <cellStyle name="Normal 6 2 4 10 2 2" xfId="10514" xr:uid="{00000000-0005-0000-0000-000028190000}"/>
    <cellStyle name="Normal 6 2 4 10 3" xfId="8642" xr:uid="{00000000-0005-0000-0000-000029190000}"/>
    <cellStyle name="Normal 6 2 4 11" xfId="3682" xr:uid="{00000000-0005-0000-0000-00002A190000}"/>
    <cellStyle name="Normal 6 2 4 11 2" xfId="8779" xr:uid="{00000000-0005-0000-0000-00002B190000}"/>
    <cellStyle name="Normal 6 2 4 12" xfId="3841" xr:uid="{00000000-0005-0000-0000-00002C190000}"/>
    <cellStyle name="Normal 6 2 4 12 2" xfId="8932" xr:uid="{00000000-0005-0000-0000-00002D190000}"/>
    <cellStyle name="Normal 6 2 4 13" xfId="5626" xr:uid="{00000000-0005-0000-0000-00002E190000}"/>
    <cellStyle name="Normal 6 2 4 13 2" xfId="10568" xr:uid="{00000000-0005-0000-0000-00002F190000}"/>
    <cellStyle name="Normal 6 2 4 14" xfId="7134" xr:uid="{00000000-0005-0000-0000-000030190000}"/>
    <cellStyle name="Normal 6 2 4 15" xfId="2103" xr:uid="{00000000-0005-0000-0000-000031190000}"/>
    <cellStyle name="Normal 6 2 4 2" xfId="585" xr:uid="{00000000-0005-0000-0000-000032190000}"/>
    <cellStyle name="Normal 6 2 4 2 10" xfId="2349" xr:uid="{00000000-0005-0000-0000-000033190000}"/>
    <cellStyle name="Normal 6 2 4 2 2" xfId="746" xr:uid="{00000000-0005-0000-0000-000034190000}"/>
    <cellStyle name="Normal 6 2 4 2 2 2" xfId="1212" xr:uid="{00000000-0005-0000-0000-000035190000}"/>
    <cellStyle name="Normal 6 2 4 2 2 2 2" xfId="1696" xr:uid="{00000000-0005-0000-0000-000036190000}"/>
    <cellStyle name="Normal 6 2 4 2 2 2 2 2" xfId="5047" xr:uid="{00000000-0005-0000-0000-000037190000}"/>
    <cellStyle name="Normal 6 2 4 2 2 2 2 2 2" xfId="10031" xr:uid="{00000000-0005-0000-0000-000038190000}"/>
    <cellStyle name="Normal 6 2 4 2 2 2 2 3" xfId="6776" xr:uid="{00000000-0005-0000-0000-000039190000}"/>
    <cellStyle name="Normal 6 2 4 2 2 2 2 3 2" xfId="11718" xr:uid="{00000000-0005-0000-0000-00003A190000}"/>
    <cellStyle name="Normal 6 2 4 2 2 2 2 4" xfId="8284" xr:uid="{00000000-0005-0000-0000-00003B190000}"/>
    <cellStyle name="Normal 6 2 4 2 2 2 2 5" xfId="3323" xr:uid="{00000000-0005-0000-0000-00003C190000}"/>
    <cellStyle name="Normal 6 2 4 2 2 2 3" xfId="4573" xr:uid="{00000000-0005-0000-0000-00003D190000}"/>
    <cellStyle name="Normal 6 2 4 2 2 2 3 2" xfId="9557" xr:uid="{00000000-0005-0000-0000-00003E190000}"/>
    <cellStyle name="Normal 6 2 4 2 2 2 4" xfId="6304" xr:uid="{00000000-0005-0000-0000-00003F190000}"/>
    <cellStyle name="Normal 6 2 4 2 2 2 4 2" xfId="11246" xr:uid="{00000000-0005-0000-0000-000040190000}"/>
    <cellStyle name="Normal 6 2 4 2 2 2 5" xfId="7812" xr:uid="{00000000-0005-0000-0000-000041190000}"/>
    <cellStyle name="Normal 6 2 4 2 2 2 6" xfId="2851" xr:uid="{00000000-0005-0000-0000-000042190000}"/>
    <cellStyle name="Normal 6 2 4 2 2 3" xfId="1695" xr:uid="{00000000-0005-0000-0000-000043190000}"/>
    <cellStyle name="Normal 6 2 4 2 2 3 2" xfId="5046" xr:uid="{00000000-0005-0000-0000-000044190000}"/>
    <cellStyle name="Normal 6 2 4 2 2 3 2 2" xfId="10030" xr:uid="{00000000-0005-0000-0000-000045190000}"/>
    <cellStyle name="Normal 6 2 4 2 2 3 3" xfId="6775" xr:uid="{00000000-0005-0000-0000-000046190000}"/>
    <cellStyle name="Normal 6 2 4 2 2 3 3 2" xfId="11717" xr:uid="{00000000-0005-0000-0000-000047190000}"/>
    <cellStyle name="Normal 6 2 4 2 2 3 4" xfId="8283" xr:uid="{00000000-0005-0000-0000-000048190000}"/>
    <cellStyle name="Normal 6 2 4 2 2 3 5" xfId="3322" xr:uid="{00000000-0005-0000-0000-000049190000}"/>
    <cellStyle name="Normal 6 2 4 2 2 4" xfId="4190" xr:uid="{00000000-0005-0000-0000-00004A190000}"/>
    <cellStyle name="Normal 6 2 4 2 2 4 2" xfId="9176" xr:uid="{00000000-0005-0000-0000-00004B190000}"/>
    <cellStyle name="Normal 6 2 4 2 2 5" xfId="5937" xr:uid="{00000000-0005-0000-0000-00004C190000}"/>
    <cellStyle name="Normal 6 2 4 2 2 5 2" xfId="10879" xr:uid="{00000000-0005-0000-0000-00004D190000}"/>
    <cellStyle name="Normal 6 2 4 2 2 6" xfId="7445" xr:uid="{00000000-0005-0000-0000-00004E190000}"/>
    <cellStyle name="Normal 6 2 4 2 2 7" xfId="2484" xr:uid="{00000000-0005-0000-0000-00004F190000}"/>
    <cellStyle name="Normal 6 2 4 2 3" xfId="899" xr:uid="{00000000-0005-0000-0000-000050190000}"/>
    <cellStyle name="Normal 6 2 4 2 3 2" xfId="1697" xr:uid="{00000000-0005-0000-0000-000051190000}"/>
    <cellStyle name="Normal 6 2 4 2 3 2 2" xfId="5048" xr:uid="{00000000-0005-0000-0000-000052190000}"/>
    <cellStyle name="Normal 6 2 4 2 3 2 2 2" xfId="10032" xr:uid="{00000000-0005-0000-0000-000053190000}"/>
    <cellStyle name="Normal 6 2 4 2 3 2 3" xfId="6777" xr:uid="{00000000-0005-0000-0000-000054190000}"/>
    <cellStyle name="Normal 6 2 4 2 3 2 3 2" xfId="11719" xr:uid="{00000000-0005-0000-0000-000055190000}"/>
    <cellStyle name="Normal 6 2 4 2 3 2 4" xfId="8285" xr:uid="{00000000-0005-0000-0000-000056190000}"/>
    <cellStyle name="Normal 6 2 4 2 3 2 5" xfId="3324" xr:uid="{00000000-0005-0000-0000-000057190000}"/>
    <cellStyle name="Normal 6 2 4 2 3 3" xfId="4332" xr:uid="{00000000-0005-0000-0000-000058190000}"/>
    <cellStyle name="Normal 6 2 4 2 3 3 2" xfId="9317" xr:uid="{00000000-0005-0000-0000-000059190000}"/>
    <cellStyle name="Normal 6 2 4 2 3 4" xfId="6075" xr:uid="{00000000-0005-0000-0000-00005A190000}"/>
    <cellStyle name="Normal 6 2 4 2 3 4 2" xfId="11017" xr:uid="{00000000-0005-0000-0000-00005B190000}"/>
    <cellStyle name="Normal 6 2 4 2 3 5" xfId="7583" xr:uid="{00000000-0005-0000-0000-00005C190000}"/>
    <cellStyle name="Normal 6 2 4 2 3 6" xfId="2622" xr:uid="{00000000-0005-0000-0000-00005D190000}"/>
    <cellStyle name="Normal 6 2 4 2 4" xfId="1694" xr:uid="{00000000-0005-0000-0000-00005E190000}"/>
    <cellStyle name="Normal 6 2 4 2 4 2" xfId="5045" xr:uid="{00000000-0005-0000-0000-00005F190000}"/>
    <cellStyle name="Normal 6 2 4 2 4 2 2" xfId="10029" xr:uid="{00000000-0005-0000-0000-000060190000}"/>
    <cellStyle name="Normal 6 2 4 2 4 3" xfId="6774" xr:uid="{00000000-0005-0000-0000-000061190000}"/>
    <cellStyle name="Normal 6 2 4 2 4 3 2" xfId="11716" xr:uid="{00000000-0005-0000-0000-000062190000}"/>
    <cellStyle name="Normal 6 2 4 2 4 4" xfId="8282" xr:uid="{00000000-0005-0000-0000-000063190000}"/>
    <cellStyle name="Normal 6 2 4 2 4 5" xfId="3321" xr:uid="{00000000-0005-0000-0000-000064190000}"/>
    <cellStyle name="Normal 6 2 4 2 5" xfId="3730" xr:uid="{00000000-0005-0000-0000-000065190000}"/>
    <cellStyle name="Normal 6 2 4 2 5 2" xfId="5581" xr:uid="{00000000-0005-0000-0000-000066190000}"/>
    <cellStyle name="Normal 6 2 4 2 5 2 2" xfId="10528" xr:uid="{00000000-0005-0000-0000-000067190000}"/>
    <cellStyle name="Normal 6 2 4 2 5 3" xfId="8690" xr:uid="{00000000-0005-0000-0000-000068190000}"/>
    <cellStyle name="Normal 6 2 4 2 6" xfId="4054" xr:uid="{00000000-0005-0000-0000-000069190000}"/>
    <cellStyle name="Normal 6 2 4 2 6 2" xfId="8826" xr:uid="{00000000-0005-0000-0000-00006A190000}"/>
    <cellStyle name="Normal 6 2 4 2 7" xfId="5481" xr:uid="{00000000-0005-0000-0000-00006B190000}"/>
    <cellStyle name="Normal 6 2 4 2 7 2" xfId="10445" xr:uid="{00000000-0005-0000-0000-00006C190000}"/>
    <cellStyle name="Normal 6 2 4 2 8" xfId="5802" xr:uid="{00000000-0005-0000-0000-00006D190000}"/>
    <cellStyle name="Normal 6 2 4 2 8 2" xfId="10744" xr:uid="{00000000-0005-0000-0000-00006E190000}"/>
    <cellStyle name="Normal 6 2 4 2 9" xfId="7310" xr:uid="{00000000-0005-0000-0000-00006F190000}"/>
    <cellStyle name="Normal 6 2 4 3" xfId="648" xr:uid="{00000000-0005-0000-0000-000070190000}"/>
    <cellStyle name="Normal 6 2 4 3 10" xfId="2391" xr:uid="{00000000-0005-0000-0000-000071190000}"/>
    <cellStyle name="Normal 6 2 4 3 2" xfId="789" xr:uid="{00000000-0005-0000-0000-000072190000}"/>
    <cellStyle name="Normal 6 2 4 3 2 2" xfId="1254" xr:uid="{00000000-0005-0000-0000-000073190000}"/>
    <cellStyle name="Normal 6 2 4 3 2 2 2" xfId="1700" xr:uid="{00000000-0005-0000-0000-000074190000}"/>
    <cellStyle name="Normal 6 2 4 3 2 2 2 2" xfId="5051" xr:uid="{00000000-0005-0000-0000-000075190000}"/>
    <cellStyle name="Normal 6 2 4 3 2 2 2 2 2" xfId="10035" xr:uid="{00000000-0005-0000-0000-000076190000}"/>
    <cellStyle name="Normal 6 2 4 3 2 2 2 3" xfId="6780" xr:uid="{00000000-0005-0000-0000-000077190000}"/>
    <cellStyle name="Normal 6 2 4 3 2 2 2 3 2" xfId="11722" xr:uid="{00000000-0005-0000-0000-000078190000}"/>
    <cellStyle name="Normal 6 2 4 3 2 2 2 4" xfId="8288" xr:uid="{00000000-0005-0000-0000-000079190000}"/>
    <cellStyle name="Normal 6 2 4 3 2 2 2 5" xfId="3327" xr:uid="{00000000-0005-0000-0000-00007A190000}"/>
    <cellStyle name="Normal 6 2 4 3 2 2 3" xfId="4615" xr:uid="{00000000-0005-0000-0000-00007B190000}"/>
    <cellStyle name="Normal 6 2 4 3 2 2 3 2" xfId="9599" xr:uid="{00000000-0005-0000-0000-00007C190000}"/>
    <cellStyle name="Normal 6 2 4 3 2 2 4" xfId="6346" xr:uid="{00000000-0005-0000-0000-00007D190000}"/>
    <cellStyle name="Normal 6 2 4 3 2 2 4 2" xfId="11288" xr:uid="{00000000-0005-0000-0000-00007E190000}"/>
    <cellStyle name="Normal 6 2 4 3 2 2 5" xfId="7854" xr:uid="{00000000-0005-0000-0000-00007F190000}"/>
    <cellStyle name="Normal 6 2 4 3 2 2 6" xfId="2893" xr:uid="{00000000-0005-0000-0000-000080190000}"/>
    <cellStyle name="Normal 6 2 4 3 2 3" xfId="1699" xr:uid="{00000000-0005-0000-0000-000081190000}"/>
    <cellStyle name="Normal 6 2 4 3 2 3 2" xfId="5050" xr:uid="{00000000-0005-0000-0000-000082190000}"/>
    <cellStyle name="Normal 6 2 4 3 2 3 2 2" xfId="10034" xr:uid="{00000000-0005-0000-0000-000083190000}"/>
    <cellStyle name="Normal 6 2 4 3 2 3 3" xfId="6779" xr:uid="{00000000-0005-0000-0000-000084190000}"/>
    <cellStyle name="Normal 6 2 4 3 2 3 3 2" xfId="11721" xr:uid="{00000000-0005-0000-0000-000085190000}"/>
    <cellStyle name="Normal 6 2 4 3 2 3 4" xfId="8287" xr:uid="{00000000-0005-0000-0000-000086190000}"/>
    <cellStyle name="Normal 6 2 4 3 2 3 5" xfId="3326" xr:uid="{00000000-0005-0000-0000-000087190000}"/>
    <cellStyle name="Normal 6 2 4 3 2 4" xfId="4232" xr:uid="{00000000-0005-0000-0000-000088190000}"/>
    <cellStyle name="Normal 6 2 4 3 2 4 2" xfId="9218" xr:uid="{00000000-0005-0000-0000-000089190000}"/>
    <cellStyle name="Normal 6 2 4 3 2 5" xfId="5979" xr:uid="{00000000-0005-0000-0000-00008A190000}"/>
    <cellStyle name="Normal 6 2 4 3 2 5 2" xfId="10921" xr:uid="{00000000-0005-0000-0000-00008B190000}"/>
    <cellStyle name="Normal 6 2 4 3 2 6" xfId="7487" xr:uid="{00000000-0005-0000-0000-00008C190000}"/>
    <cellStyle name="Normal 6 2 4 3 2 7" xfId="2526" xr:uid="{00000000-0005-0000-0000-00008D190000}"/>
    <cellStyle name="Normal 6 2 4 3 3" xfId="942" xr:uid="{00000000-0005-0000-0000-00008E190000}"/>
    <cellStyle name="Normal 6 2 4 3 3 2" xfId="1701" xr:uid="{00000000-0005-0000-0000-00008F190000}"/>
    <cellStyle name="Normal 6 2 4 3 3 2 2" xfId="5052" xr:uid="{00000000-0005-0000-0000-000090190000}"/>
    <cellStyle name="Normal 6 2 4 3 3 2 2 2" xfId="10036" xr:uid="{00000000-0005-0000-0000-000091190000}"/>
    <cellStyle name="Normal 6 2 4 3 3 2 3" xfId="6781" xr:uid="{00000000-0005-0000-0000-000092190000}"/>
    <cellStyle name="Normal 6 2 4 3 3 2 3 2" xfId="11723" xr:uid="{00000000-0005-0000-0000-000093190000}"/>
    <cellStyle name="Normal 6 2 4 3 3 2 4" xfId="8289" xr:uid="{00000000-0005-0000-0000-000094190000}"/>
    <cellStyle name="Normal 6 2 4 3 3 2 5" xfId="3328" xr:uid="{00000000-0005-0000-0000-000095190000}"/>
    <cellStyle name="Normal 6 2 4 3 3 3" xfId="4374" xr:uid="{00000000-0005-0000-0000-000096190000}"/>
    <cellStyle name="Normal 6 2 4 3 3 3 2" xfId="9359" xr:uid="{00000000-0005-0000-0000-000097190000}"/>
    <cellStyle name="Normal 6 2 4 3 3 4" xfId="6117" xr:uid="{00000000-0005-0000-0000-000098190000}"/>
    <cellStyle name="Normal 6 2 4 3 3 4 2" xfId="11059" xr:uid="{00000000-0005-0000-0000-000099190000}"/>
    <cellStyle name="Normal 6 2 4 3 3 5" xfId="7625" xr:uid="{00000000-0005-0000-0000-00009A190000}"/>
    <cellStyle name="Normal 6 2 4 3 3 6" xfId="2664" xr:uid="{00000000-0005-0000-0000-00009B190000}"/>
    <cellStyle name="Normal 6 2 4 3 4" xfId="1698" xr:uid="{00000000-0005-0000-0000-00009C190000}"/>
    <cellStyle name="Normal 6 2 4 3 4 2" xfId="5049" xr:uid="{00000000-0005-0000-0000-00009D190000}"/>
    <cellStyle name="Normal 6 2 4 3 4 2 2" xfId="10033" xr:uid="{00000000-0005-0000-0000-00009E190000}"/>
    <cellStyle name="Normal 6 2 4 3 4 3" xfId="6778" xr:uid="{00000000-0005-0000-0000-00009F190000}"/>
    <cellStyle name="Normal 6 2 4 3 4 3 2" xfId="11720" xr:uid="{00000000-0005-0000-0000-0000A0190000}"/>
    <cellStyle name="Normal 6 2 4 3 4 4" xfId="8286" xr:uid="{00000000-0005-0000-0000-0000A1190000}"/>
    <cellStyle name="Normal 6 2 4 3 4 5" xfId="3325" xr:uid="{00000000-0005-0000-0000-0000A2190000}"/>
    <cellStyle name="Normal 6 2 4 3 5" xfId="3772" xr:uid="{00000000-0005-0000-0000-0000A3190000}"/>
    <cellStyle name="Normal 6 2 4 3 5 2" xfId="5558" xr:uid="{00000000-0005-0000-0000-0000A4190000}"/>
    <cellStyle name="Normal 6 2 4 3 5 2 2" xfId="10508" xr:uid="{00000000-0005-0000-0000-0000A5190000}"/>
    <cellStyle name="Normal 6 2 4 3 5 3" xfId="8732" xr:uid="{00000000-0005-0000-0000-0000A6190000}"/>
    <cellStyle name="Normal 6 2 4 3 6" xfId="4097" xr:uid="{00000000-0005-0000-0000-0000A7190000}"/>
    <cellStyle name="Normal 6 2 4 3 6 2" xfId="8868" xr:uid="{00000000-0005-0000-0000-0000A8190000}"/>
    <cellStyle name="Normal 6 2 4 3 7" xfId="5461" xr:uid="{00000000-0005-0000-0000-0000A9190000}"/>
    <cellStyle name="Normal 6 2 4 3 7 2" xfId="10427" xr:uid="{00000000-0005-0000-0000-0000AA190000}"/>
    <cellStyle name="Normal 6 2 4 3 8" xfId="5844" xr:uid="{00000000-0005-0000-0000-0000AB190000}"/>
    <cellStyle name="Normal 6 2 4 3 8 2" xfId="10786" xr:uid="{00000000-0005-0000-0000-0000AC190000}"/>
    <cellStyle name="Normal 6 2 4 3 9" xfId="7352" xr:uid="{00000000-0005-0000-0000-0000AD190000}"/>
    <cellStyle name="Normal 6 2 4 4" xfId="482" xr:uid="{00000000-0005-0000-0000-0000AE190000}"/>
    <cellStyle name="Normal 6 2 4 4 2" xfId="1052" xr:uid="{00000000-0005-0000-0000-0000AF190000}"/>
    <cellStyle name="Normal 6 2 4 4 2 2" xfId="1703" xr:uid="{00000000-0005-0000-0000-0000B0190000}"/>
    <cellStyle name="Normal 6 2 4 4 2 2 2" xfId="5054" xr:uid="{00000000-0005-0000-0000-0000B1190000}"/>
    <cellStyle name="Normal 6 2 4 4 2 2 2 2" xfId="10038" xr:uid="{00000000-0005-0000-0000-0000B2190000}"/>
    <cellStyle name="Normal 6 2 4 4 2 2 3" xfId="6783" xr:uid="{00000000-0005-0000-0000-0000B3190000}"/>
    <cellStyle name="Normal 6 2 4 4 2 2 3 2" xfId="11725" xr:uid="{00000000-0005-0000-0000-0000B4190000}"/>
    <cellStyle name="Normal 6 2 4 4 2 2 4" xfId="8291" xr:uid="{00000000-0005-0000-0000-0000B5190000}"/>
    <cellStyle name="Normal 6 2 4 4 2 2 5" xfId="3330" xr:uid="{00000000-0005-0000-0000-0000B6190000}"/>
    <cellStyle name="Normal 6 2 4 4 2 3" xfId="4467" xr:uid="{00000000-0005-0000-0000-0000B7190000}"/>
    <cellStyle name="Normal 6 2 4 4 2 3 2" xfId="9452" xr:uid="{00000000-0005-0000-0000-0000B8190000}"/>
    <cellStyle name="Normal 6 2 4 4 2 4" xfId="6207" xr:uid="{00000000-0005-0000-0000-0000B9190000}"/>
    <cellStyle name="Normal 6 2 4 4 2 4 2" xfId="11149" xr:uid="{00000000-0005-0000-0000-0000BA190000}"/>
    <cellStyle name="Normal 6 2 4 4 2 5" xfId="7715" xr:uid="{00000000-0005-0000-0000-0000BB190000}"/>
    <cellStyle name="Normal 6 2 4 4 2 6" xfId="2754" xr:uid="{00000000-0005-0000-0000-0000BC190000}"/>
    <cellStyle name="Normal 6 2 4 4 3" xfId="1702" xr:uid="{00000000-0005-0000-0000-0000BD190000}"/>
    <cellStyle name="Normal 6 2 4 4 3 2" xfId="5053" xr:uid="{00000000-0005-0000-0000-0000BE190000}"/>
    <cellStyle name="Normal 6 2 4 4 3 2 2" xfId="10037" xr:uid="{00000000-0005-0000-0000-0000BF190000}"/>
    <cellStyle name="Normal 6 2 4 4 3 3" xfId="6782" xr:uid="{00000000-0005-0000-0000-0000C0190000}"/>
    <cellStyle name="Normal 6 2 4 4 3 3 2" xfId="11724" xr:uid="{00000000-0005-0000-0000-0000C1190000}"/>
    <cellStyle name="Normal 6 2 4 4 3 4" xfId="8290" xr:uid="{00000000-0005-0000-0000-0000C2190000}"/>
    <cellStyle name="Normal 6 2 4 4 3 5" xfId="3329" xr:uid="{00000000-0005-0000-0000-0000C3190000}"/>
    <cellStyle name="Normal 6 2 4 4 4" xfId="3998" xr:uid="{00000000-0005-0000-0000-0000C4190000}"/>
    <cellStyle name="Normal 6 2 4 4 4 2" xfId="9070" xr:uid="{00000000-0005-0000-0000-0000C5190000}"/>
    <cellStyle name="Normal 6 2 4 4 5" xfId="5755" xr:uid="{00000000-0005-0000-0000-0000C6190000}"/>
    <cellStyle name="Normal 6 2 4 4 5 2" xfId="10697" xr:uid="{00000000-0005-0000-0000-0000C7190000}"/>
    <cellStyle name="Normal 6 2 4 4 6" xfId="7263" xr:uid="{00000000-0005-0000-0000-0000C8190000}"/>
    <cellStyle name="Normal 6 2 4 4 7" xfId="2302" xr:uid="{00000000-0005-0000-0000-0000C9190000}"/>
    <cellStyle name="Normal 6 2 4 5" xfId="699" xr:uid="{00000000-0005-0000-0000-0000CA190000}"/>
    <cellStyle name="Normal 6 2 4 5 2" xfId="1165" xr:uid="{00000000-0005-0000-0000-0000CB190000}"/>
    <cellStyle name="Normal 6 2 4 5 2 2" xfId="1705" xr:uid="{00000000-0005-0000-0000-0000CC190000}"/>
    <cellStyle name="Normal 6 2 4 5 2 2 2" xfId="5056" xr:uid="{00000000-0005-0000-0000-0000CD190000}"/>
    <cellStyle name="Normal 6 2 4 5 2 2 2 2" xfId="10040" xr:uid="{00000000-0005-0000-0000-0000CE190000}"/>
    <cellStyle name="Normal 6 2 4 5 2 2 3" xfId="6785" xr:uid="{00000000-0005-0000-0000-0000CF190000}"/>
    <cellStyle name="Normal 6 2 4 5 2 2 3 2" xfId="11727" xr:uid="{00000000-0005-0000-0000-0000D0190000}"/>
    <cellStyle name="Normal 6 2 4 5 2 2 4" xfId="8293" xr:uid="{00000000-0005-0000-0000-0000D1190000}"/>
    <cellStyle name="Normal 6 2 4 5 2 2 5" xfId="3332" xr:uid="{00000000-0005-0000-0000-0000D2190000}"/>
    <cellStyle name="Normal 6 2 4 5 2 3" xfId="4526" xr:uid="{00000000-0005-0000-0000-0000D3190000}"/>
    <cellStyle name="Normal 6 2 4 5 2 3 2" xfId="9510" xr:uid="{00000000-0005-0000-0000-0000D4190000}"/>
    <cellStyle name="Normal 6 2 4 5 2 4" xfId="6257" xr:uid="{00000000-0005-0000-0000-0000D5190000}"/>
    <cellStyle name="Normal 6 2 4 5 2 4 2" xfId="11199" xr:uid="{00000000-0005-0000-0000-0000D6190000}"/>
    <cellStyle name="Normal 6 2 4 5 2 5" xfId="7765" xr:uid="{00000000-0005-0000-0000-0000D7190000}"/>
    <cellStyle name="Normal 6 2 4 5 2 6" xfId="2804" xr:uid="{00000000-0005-0000-0000-0000D8190000}"/>
    <cellStyle name="Normal 6 2 4 5 3" xfId="1704" xr:uid="{00000000-0005-0000-0000-0000D9190000}"/>
    <cellStyle name="Normal 6 2 4 5 3 2" xfId="5055" xr:uid="{00000000-0005-0000-0000-0000DA190000}"/>
    <cellStyle name="Normal 6 2 4 5 3 2 2" xfId="10039" xr:uid="{00000000-0005-0000-0000-0000DB190000}"/>
    <cellStyle name="Normal 6 2 4 5 3 3" xfId="6784" xr:uid="{00000000-0005-0000-0000-0000DC190000}"/>
    <cellStyle name="Normal 6 2 4 5 3 3 2" xfId="11726" xr:uid="{00000000-0005-0000-0000-0000DD190000}"/>
    <cellStyle name="Normal 6 2 4 5 3 4" xfId="8292" xr:uid="{00000000-0005-0000-0000-0000DE190000}"/>
    <cellStyle name="Normal 6 2 4 5 3 5" xfId="3331" xr:uid="{00000000-0005-0000-0000-0000DF190000}"/>
    <cellStyle name="Normal 6 2 4 5 4" xfId="4143" xr:uid="{00000000-0005-0000-0000-0000E0190000}"/>
    <cellStyle name="Normal 6 2 4 5 4 2" xfId="9129" xr:uid="{00000000-0005-0000-0000-0000E1190000}"/>
    <cellStyle name="Normal 6 2 4 5 5" xfId="5890" xr:uid="{00000000-0005-0000-0000-0000E2190000}"/>
    <cellStyle name="Normal 6 2 4 5 5 2" xfId="10832" xr:uid="{00000000-0005-0000-0000-0000E3190000}"/>
    <cellStyle name="Normal 6 2 4 5 6" xfId="7398" xr:uid="{00000000-0005-0000-0000-0000E4190000}"/>
    <cellStyle name="Normal 6 2 4 5 7" xfId="2437" xr:uid="{00000000-0005-0000-0000-0000E5190000}"/>
    <cellStyle name="Normal 6 2 4 6" xfId="366" xr:uid="{00000000-0005-0000-0000-0000E6190000}"/>
    <cellStyle name="Normal 6 2 4 6 2" xfId="994" xr:uid="{00000000-0005-0000-0000-0000E7190000}"/>
    <cellStyle name="Normal 6 2 4 6 2 2" xfId="1707" xr:uid="{00000000-0005-0000-0000-0000E8190000}"/>
    <cellStyle name="Normal 6 2 4 6 2 2 2" xfId="5058" xr:uid="{00000000-0005-0000-0000-0000E9190000}"/>
    <cellStyle name="Normal 6 2 4 6 2 2 2 2" xfId="10042" xr:uid="{00000000-0005-0000-0000-0000EA190000}"/>
    <cellStyle name="Normal 6 2 4 6 2 2 3" xfId="6787" xr:uid="{00000000-0005-0000-0000-0000EB190000}"/>
    <cellStyle name="Normal 6 2 4 6 2 2 3 2" xfId="11729" xr:uid="{00000000-0005-0000-0000-0000EC190000}"/>
    <cellStyle name="Normal 6 2 4 6 2 2 4" xfId="8295" xr:uid="{00000000-0005-0000-0000-0000ED190000}"/>
    <cellStyle name="Normal 6 2 4 6 2 2 5" xfId="3334" xr:uid="{00000000-0005-0000-0000-0000EE190000}"/>
    <cellStyle name="Normal 6 2 4 6 2 3" xfId="4421" xr:uid="{00000000-0005-0000-0000-0000EF190000}"/>
    <cellStyle name="Normal 6 2 4 6 2 3 2" xfId="9406" xr:uid="{00000000-0005-0000-0000-0000F0190000}"/>
    <cellStyle name="Normal 6 2 4 6 2 4" xfId="6163" xr:uid="{00000000-0005-0000-0000-0000F1190000}"/>
    <cellStyle name="Normal 6 2 4 6 2 4 2" xfId="11105" xr:uid="{00000000-0005-0000-0000-0000F2190000}"/>
    <cellStyle name="Normal 6 2 4 6 2 5" xfId="7671" xr:uid="{00000000-0005-0000-0000-0000F3190000}"/>
    <cellStyle name="Normal 6 2 4 6 2 6" xfId="2710" xr:uid="{00000000-0005-0000-0000-0000F4190000}"/>
    <cellStyle name="Normal 6 2 4 6 3" xfId="1706" xr:uid="{00000000-0005-0000-0000-0000F5190000}"/>
    <cellStyle name="Normal 6 2 4 6 3 2" xfId="5057" xr:uid="{00000000-0005-0000-0000-0000F6190000}"/>
    <cellStyle name="Normal 6 2 4 6 3 2 2" xfId="10041" xr:uid="{00000000-0005-0000-0000-0000F7190000}"/>
    <cellStyle name="Normal 6 2 4 6 3 3" xfId="6786" xr:uid="{00000000-0005-0000-0000-0000F8190000}"/>
    <cellStyle name="Normal 6 2 4 6 3 3 2" xfId="11728" xr:uid="{00000000-0005-0000-0000-0000F9190000}"/>
    <cellStyle name="Normal 6 2 4 6 3 4" xfId="8294" xr:uid="{00000000-0005-0000-0000-0000FA190000}"/>
    <cellStyle name="Normal 6 2 4 6 3 5" xfId="3333" xr:uid="{00000000-0005-0000-0000-0000FB190000}"/>
    <cellStyle name="Normal 6 2 4 6 4" xfId="3938" xr:uid="{00000000-0005-0000-0000-0000FC190000}"/>
    <cellStyle name="Normal 6 2 4 6 4 2" xfId="9018" xr:uid="{00000000-0005-0000-0000-0000FD190000}"/>
    <cellStyle name="Normal 6 2 4 6 5" xfId="5706" xr:uid="{00000000-0005-0000-0000-0000FE190000}"/>
    <cellStyle name="Normal 6 2 4 6 5 2" xfId="10648" xr:uid="{00000000-0005-0000-0000-0000FF190000}"/>
    <cellStyle name="Normal 6 2 4 6 6" xfId="7214" xr:uid="{00000000-0005-0000-0000-0000001A0000}"/>
    <cellStyle name="Normal 6 2 4 6 7" xfId="2253" xr:uid="{00000000-0005-0000-0000-0000011A0000}"/>
    <cellStyle name="Normal 6 2 4 7" xfId="848" xr:uid="{00000000-0005-0000-0000-0000021A0000}"/>
    <cellStyle name="Normal 6 2 4 7 2" xfId="1708" xr:uid="{00000000-0005-0000-0000-0000031A0000}"/>
    <cellStyle name="Normal 6 2 4 7 2 2" xfId="5059" xr:uid="{00000000-0005-0000-0000-0000041A0000}"/>
    <cellStyle name="Normal 6 2 4 7 2 2 2" xfId="10043" xr:uid="{00000000-0005-0000-0000-0000051A0000}"/>
    <cellStyle name="Normal 6 2 4 7 2 3" xfId="6788" xr:uid="{00000000-0005-0000-0000-0000061A0000}"/>
    <cellStyle name="Normal 6 2 4 7 2 3 2" xfId="11730" xr:uid="{00000000-0005-0000-0000-0000071A0000}"/>
    <cellStyle name="Normal 6 2 4 7 2 4" xfId="8296" xr:uid="{00000000-0005-0000-0000-0000081A0000}"/>
    <cellStyle name="Normal 6 2 4 7 2 5" xfId="3335" xr:uid="{00000000-0005-0000-0000-0000091A0000}"/>
    <cellStyle name="Normal 6 2 4 7 3" xfId="4283" xr:uid="{00000000-0005-0000-0000-00000A1A0000}"/>
    <cellStyle name="Normal 6 2 4 7 3 2" xfId="9269" xr:uid="{00000000-0005-0000-0000-00000B1A0000}"/>
    <cellStyle name="Normal 6 2 4 7 4" xfId="6028" xr:uid="{00000000-0005-0000-0000-00000C1A0000}"/>
    <cellStyle name="Normal 6 2 4 7 4 2" xfId="10970" xr:uid="{00000000-0005-0000-0000-00000D1A0000}"/>
    <cellStyle name="Normal 6 2 4 7 5" xfId="7536" xr:uid="{00000000-0005-0000-0000-00000E1A0000}"/>
    <cellStyle name="Normal 6 2 4 7 6" xfId="2575" xr:uid="{00000000-0005-0000-0000-00000F1A0000}"/>
    <cellStyle name="Normal 6 2 4 8" xfId="1315" xr:uid="{00000000-0005-0000-0000-0000101A0000}"/>
    <cellStyle name="Normal 6 2 4 8 2" xfId="4666" xr:uid="{00000000-0005-0000-0000-0000111A0000}"/>
    <cellStyle name="Normal 6 2 4 8 2 2" xfId="9650" xr:uid="{00000000-0005-0000-0000-0000121A0000}"/>
    <cellStyle name="Normal 6 2 4 8 3" xfId="6395" xr:uid="{00000000-0005-0000-0000-0000131A0000}"/>
    <cellStyle name="Normal 6 2 4 8 3 2" xfId="11337" xr:uid="{00000000-0005-0000-0000-0000141A0000}"/>
    <cellStyle name="Normal 6 2 4 8 4" xfId="7903" xr:uid="{00000000-0005-0000-0000-0000151A0000}"/>
    <cellStyle name="Normal 6 2 4 8 5" xfId="2942" xr:uid="{00000000-0005-0000-0000-0000161A0000}"/>
    <cellStyle name="Normal 6 2 4 9" xfId="258" xr:uid="{00000000-0005-0000-0000-0000171A0000}"/>
    <cellStyle name="Normal 6 2 4 9 2" xfId="3884" xr:uid="{00000000-0005-0000-0000-0000181A0000}"/>
    <cellStyle name="Normal 6 2 4 9 2 2" xfId="8971" xr:uid="{00000000-0005-0000-0000-0000191A0000}"/>
    <cellStyle name="Normal 6 2 4 9 3" xfId="5662" xr:uid="{00000000-0005-0000-0000-00001A1A0000}"/>
    <cellStyle name="Normal 6 2 4 9 3 2" xfId="10604" xr:uid="{00000000-0005-0000-0000-00001B1A0000}"/>
    <cellStyle name="Normal 6 2 4 9 4" xfId="7170" xr:uid="{00000000-0005-0000-0000-00001C1A0000}"/>
    <cellStyle name="Normal 6 2 4 9 5" xfId="2208" xr:uid="{00000000-0005-0000-0000-00001D1A0000}"/>
    <cellStyle name="Normal 6 2 5" xfId="580" xr:uid="{00000000-0005-0000-0000-00001E1A0000}"/>
    <cellStyle name="Normal 6 2 5 10" xfId="2344" xr:uid="{00000000-0005-0000-0000-00001F1A0000}"/>
    <cellStyle name="Normal 6 2 5 2" xfId="741" xr:uid="{00000000-0005-0000-0000-0000201A0000}"/>
    <cellStyle name="Normal 6 2 5 2 2" xfId="1207" xr:uid="{00000000-0005-0000-0000-0000211A0000}"/>
    <cellStyle name="Normal 6 2 5 2 2 2" xfId="1711" xr:uid="{00000000-0005-0000-0000-0000221A0000}"/>
    <cellStyle name="Normal 6 2 5 2 2 2 2" xfId="5062" xr:uid="{00000000-0005-0000-0000-0000231A0000}"/>
    <cellStyle name="Normal 6 2 5 2 2 2 2 2" xfId="10046" xr:uid="{00000000-0005-0000-0000-0000241A0000}"/>
    <cellStyle name="Normal 6 2 5 2 2 2 3" xfId="6791" xr:uid="{00000000-0005-0000-0000-0000251A0000}"/>
    <cellStyle name="Normal 6 2 5 2 2 2 3 2" xfId="11733" xr:uid="{00000000-0005-0000-0000-0000261A0000}"/>
    <cellStyle name="Normal 6 2 5 2 2 2 4" xfId="8299" xr:uid="{00000000-0005-0000-0000-0000271A0000}"/>
    <cellStyle name="Normal 6 2 5 2 2 2 5" xfId="3338" xr:uid="{00000000-0005-0000-0000-0000281A0000}"/>
    <cellStyle name="Normal 6 2 5 2 2 3" xfId="4568" xr:uid="{00000000-0005-0000-0000-0000291A0000}"/>
    <cellStyle name="Normal 6 2 5 2 2 3 2" xfId="9552" xr:uid="{00000000-0005-0000-0000-00002A1A0000}"/>
    <cellStyle name="Normal 6 2 5 2 2 4" xfId="6299" xr:uid="{00000000-0005-0000-0000-00002B1A0000}"/>
    <cellStyle name="Normal 6 2 5 2 2 4 2" xfId="11241" xr:uid="{00000000-0005-0000-0000-00002C1A0000}"/>
    <cellStyle name="Normal 6 2 5 2 2 5" xfId="7807" xr:uid="{00000000-0005-0000-0000-00002D1A0000}"/>
    <cellStyle name="Normal 6 2 5 2 2 6" xfId="2846" xr:uid="{00000000-0005-0000-0000-00002E1A0000}"/>
    <cellStyle name="Normal 6 2 5 2 3" xfId="1710" xr:uid="{00000000-0005-0000-0000-00002F1A0000}"/>
    <cellStyle name="Normal 6 2 5 2 3 2" xfId="5061" xr:uid="{00000000-0005-0000-0000-0000301A0000}"/>
    <cellStyle name="Normal 6 2 5 2 3 2 2" xfId="10045" xr:uid="{00000000-0005-0000-0000-0000311A0000}"/>
    <cellStyle name="Normal 6 2 5 2 3 3" xfId="6790" xr:uid="{00000000-0005-0000-0000-0000321A0000}"/>
    <cellStyle name="Normal 6 2 5 2 3 3 2" xfId="11732" xr:uid="{00000000-0005-0000-0000-0000331A0000}"/>
    <cellStyle name="Normal 6 2 5 2 3 4" xfId="8298" xr:uid="{00000000-0005-0000-0000-0000341A0000}"/>
    <cellStyle name="Normal 6 2 5 2 3 5" xfId="3337" xr:uid="{00000000-0005-0000-0000-0000351A0000}"/>
    <cellStyle name="Normal 6 2 5 2 4" xfId="4185" xr:uid="{00000000-0005-0000-0000-0000361A0000}"/>
    <cellStyle name="Normal 6 2 5 2 4 2" xfId="9171" xr:uid="{00000000-0005-0000-0000-0000371A0000}"/>
    <cellStyle name="Normal 6 2 5 2 5" xfId="5932" xr:uid="{00000000-0005-0000-0000-0000381A0000}"/>
    <cellStyle name="Normal 6 2 5 2 5 2" xfId="10874" xr:uid="{00000000-0005-0000-0000-0000391A0000}"/>
    <cellStyle name="Normal 6 2 5 2 6" xfId="7440" xr:uid="{00000000-0005-0000-0000-00003A1A0000}"/>
    <cellStyle name="Normal 6 2 5 2 7" xfId="2479" xr:uid="{00000000-0005-0000-0000-00003B1A0000}"/>
    <cellStyle name="Normal 6 2 5 3" xfId="894" xr:uid="{00000000-0005-0000-0000-00003C1A0000}"/>
    <cellStyle name="Normal 6 2 5 3 2" xfId="1712" xr:uid="{00000000-0005-0000-0000-00003D1A0000}"/>
    <cellStyle name="Normal 6 2 5 3 2 2" xfId="5063" xr:uid="{00000000-0005-0000-0000-00003E1A0000}"/>
    <cellStyle name="Normal 6 2 5 3 2 2 2" xfId="10047" xr:uid="{00000000-0005-0000-0000-00003F1A0000}"/>
    <cellStyle name="Normal 6 2 5 3 2 3" xfId="6792" xr:uid="{00000000-0005-0000-0000-0000401A0000}"/>
    <cellStyle name="Normal 6 2 5 3 2 3 2" xfId="11734" xr:uid="{00000000-0005-0000-0000-0000411A0000}"/>
    <cellStyle name="Normal 6 2 5 3 2 4" xfId="8300" xr:uid="{00000000-0005-0000-0000-0000421A0000}"/>
    <cellStyle name="Normal 6 2 5 3 2 5" xfId="3339" xr:uid="{00000000-0005-0000-0000-0000431A0000}"/>
    <cellStyle name="Normal 6 2 5 3 3" xfId="4327" xr:uid="{00000000-0005-0000-0000-0000441A0000}"/>
    <cellStyle name="Normal 6 2 5 3 3 2" xfId="9312" xr:uid="{00000000-0005-0000-0000-0000451A0000}"/>
    <cellStyle name="Normal 6 2 5 3 4" xfId="6070" xr:uid="{00000000-0005-0000-0000-0000461A0000}"/>
    <cellStyle name="Normal 6 2 5 3 4 2" xfId="11012" xr:uid="{00000000-0005-0000-0000-0000471A0000}"/>
    <cellStyle name="Normal 6 2 5 3 5" xfId="7578" xr:uid="{00000000-0005-0000-0000-0000481A0000}"/>
    <cellStyle name="Normal 6 2 5 3 6" xfId="2617" xr:uid="{00000000-0005-0000-0000-0000491A0000}"/>
    <cellStyle name="Normal 6 2 5 4" xfId="1709" xr:uid="{00000000-0005-0000-0000-00004A1A0000}"/>
    <cellStyle name="Normal 6 2 5 4 2" xfId="5060" xr:uid="{00000000-0005-0000-0000-00004B1A0000}"/>
    <cellStyle name="Normal 6 2 5 4 2 2" xfId="10044" xr:uid="{00000000-0005-0000-0000-00004C1A0000}"/>
    <cellStyle name="Normal 6 2 5 4 3" xfId="6789" xr:uid="{00000000-0005-0000-0000-00004D1A0000}"/>
    <cellStyle name="Normal 6 2 5 4 3 2" xfId="11731" xr:uid="{00000000-0005-0000-0000-00004E1A0000}"/>
    <cellStyle name="Normal 6 2 5 4 4" xfId="8297" xr:uid="{00000000-0005-0000-0000-00004F1A0000}"/>
    <cellStyle name="Normal 6 2 5 4 5" xfId="3336" xr:uid="{00000000-0005-0000-0000-0000501A0000}"/>
    <cellStyle name="Normal 6 2 5 5" xfId="3725" xr:uid="{00000000-0005-0000-0000-0000511A0000}"/>
    <cellStyle name="Normal 6 2 5 5 2" xfId="5584" xr:uid="{00000000-0005-0000-0000-0000521A0000}"/>
    <cellStyle name="Normal 6 2 5 5 2 2" xfId="10530" xr:uid="{00000000-0005-0000-0000-0000531A0000}"/>
    <cellStyle name="Normal 6 2 5 5 3" xfId="8685" xr:uid="{00000000-0005-0000-0000-0000541A0000}"/>
    <cellStyle name="Normal 6 2 5 6" xfId="4049" xr:uid="{00000000-0005-0000-0000-0000551A0000}"/>
    <cellStyle name="Normal 6 2 5 6 2" xfId="8821" xr:uid="{00000000-0005-0000-0000-0000561A0000}"/>
    <cellStyle name="Normal 6 2 5 7" xfId="5434" xr:uid="{00000000-0005-0000-0000-0000571A0000}"/>
    <cellStyle name="Normal 6 2 5 7 2" xfId="10408" xr:uid="{00000000-0005-0000-0000-0000581A0000}"/>
    <cellStyle name="Normal 6 2 5 8" xfId="5797" xr:uid="{00000000-0005-0000-0000-0000591A0000}"/>
    <cellStyle name="Normal 6 2 5 8 2" xfId="10739" xr:uid="{00000000-0005-0000-0000-00005A1A0000}"/>
    <cellStyle name="Normal 6 2 5 9" xfId="7305" xr:uid="{00000000-0005-0000-0000-00005B1A0000}"/>
    <cellStyle name="Normal 6 2 6" xfId="643" xr:uid="{00000000-0005-0000-0000-00005C1A0000}"/>
    <cellStyle name="Normal 6 2 6 10" xfId="2386" xr:uid="{00000000-0005-0000-0000-00005D1A0000}"/>
    <cellStyle name="Normal 6 2 6 2" xfId="784" xr:uid="{00000000-0005-0000-0000-00005E1A0000}"/>
    <cellStyle name="Normal 6 2 6 2 2" xfId="1249" xr:uid="{00000000-0005-0000-0000-00005F1A0000}"/>
    <cellStyle name="Normal 6 2 6 2 2 2" xfId="1715" xr:uid="{00000000-0005-0000-0000-0000601A0000}"/>
    <cellStyle name="Normal 6 2 6 2 2 2 2" xfId="5066" xr:uid="{00000000-0005-0000-0000-0000611A0000}"/>
    <cellStyle name="Normal 6 2 6 2 2 2 2 2" xfId="10050" xr:uid="{00000000-0005-0000-0000-0000621A0000}"/>
    <cellStyle name="Normal 6 2 6 2 2 2 3" xfId="6795" xr:uid="{00000000-0005-0000-0000-0000631A0000}"/>
    <cellStyle name="Normal 6 2 6 2 2 2 3 2" xfId="11737" xr:uid="{00000000-0005-0000-0000-0000641A0000}"/>
    <cellStyle name="Normal 6 2 6 2 2 2 4" xfId="8303" xr:uid="{00000000-0005-0000-0000-0000651A0000}"/>
    <cellStyle name="Normal 6 2 6 2 2 2 5" xfId="3342" xr:uid="{00000000-0005-0000-0000-0000661A0000}"/>
    <cellStyle name="Normal 6 2 6 2 2 3" xfId="4610" xr:uid="{00000000-0005-0000-0000-0000671A0000}"/>
    <cellStyle name="Normal 6 2 6 2 2 3 2" xfId="9594" xr:uid="{00000000-0005-0000-0000-0000681A0000}"/>
    <cellStyle name="Normal 6 2 6 2 2 4" xfId="6341" xr:uid="{00000000-0005-0000-0000-0000691A0000}"/>
    <cellStyle name="Normal 6 2 6 2 2 4 2" xfId="11283" xr:uid="{00000000-0005-0000-0000-00006A1A0000}"/>
    <cellStyle name="Normal 6 2 6 2 2 5" xfId="7849" xr:uid="{00000000-0005-0000-0000-00006B1A0000}"/>
    <cellStyle name="Normal 6 2 6 2 2 6" xfId="2888" xr:uid="{00000000-0005-0000-0000-00006C1A0000}"/>
    <cellStyle name="Normal 6 2 6 2 3" xfId="1714" xr:uid="{00000000-0005-0000-0000-00006D1A0000}"/>
    <cellStyle name="Normal 6 2 6 2 3 2" xfId="5065" xr:uid="{00000000-0005-0000-0000-00006E1A0000}"/>
    <cellStyle name="Normal 6 2 6 2 3 2 2" xfId="10049" xr:uid="{00000000-0005-0000-0000-00006F1A0000}"/>
    <cellStyle name="Normal 6 2 6 2 3 3" xfId="6794" xr:uid="{00000000-0005-0000-0000-0000701A0000}"/>
    <cellStyle name="Normal 6 2 6 2 3 3 2" xfId="11736" xr:uid="{00000000-0005-0000-0000-0000711A0000}"/>
    <cellStyle name="Normal 6 2 6 2 3 4" xfId="8302" xr:uid="{00000000-0005-0000-0000-0000721A0000}"/>
    <cellStyle name="Normal 6 2 6 2 3 5" xfId="3341" xr:uid="{00000000-0005-0000-0000-0000731A0000}"/>
    <cellStyle name="Normal 6 2 6 2 4" xfId="4227" xr:uid="{00000000-0005-0000-0000-0000741A0000}"/>
    <cellStyle name="Normal 6 2 6 2 4 2" xfId="9213" xr:uid="{00000000-0005-0000-0000-0000751A0000}"/>
    <cellStyle name="Normal 6 2 6 2 5" xfId="5974" xr:uid="{00000000-0005-0000-0000-0000761A0000}"/>
    <cellStyle name="Normal 6 2 6 2 5 2" xfId="10916" xr:uid="{00000000-0005-0000-0000-0000771A0000}"/>
    <cellStyle name="Normal 6 2 6 2 6" xfId="7482" xr:uid="{00000000-0005-0000-0000-0000781A0000}"/>
    <cellStyle name="Normal 6 2 6 2 7" xfId="2521" xr:uid="{00000000-0005-0000-0000-0000791A0000}"/>
    <cellStyle name="Normal 6 2 6 3" xfId="937" xr:uid="{00000000-0005-0000-0000-00007A1A0000}"/>
    <cellStyle name="Normal 6 2 6 3 2" xfId="1716" xr:uid="{00000000-0005-0000-0000-00007B1A0000}"/>
    <cellStyle name="Normal 6 2 6 3 2 2" xfId="5067" xr:uid="{00000000-0005-0000-0000-00007C1A0000}"/>
    <cellStyle name="Normal 6 2 6 3 2 2 2" xfId="10051" xr:uid="{00000000-0005-0000-0000-00007D1A0000}"/>
    <cellStyle name="Normal 6 2 6 3 2 3" xfId="6796" xr:uid="{00000000-0005-0000-0000-00007E1A0000}"/>
    <cellStyle name="Normal 6 2 6 3 2 3 2" xfId="11738" xr:uid="{00000000-0005-0000-0000-00007F1A0000}"/>
    <cellStyle name="Normal 6 2 6 3 2 4" xfId="8304" xr:uid="{00000000-0005-0000-0000-0000801A0000}"/>
    <cellStyle name="Normal 6 2 6 3 2 5" xfId="3343" xr:uid="{00000000-0005-0000-0000-0000811A0000}"/>
    <cellStyle name="Normal 6 2 6 3 3" xfId="4369" xr:uid="{00000000-0005-0000-0000-0000821A0000}"/>
    <cellStyle name="Normal 6 2 6 3 3 2" xfId="9354" xr:uid="{00000000-0005-0000-0000-0000831A0000}"/>
    <cellStyle name="Normal 6 2 6 3 4" xfId="6112" xr:uid="{00000000-0005-0000-0000-0000841A0000}"/>
    <cellStyle name="Normal 6 2 6 3 4 2" xfId="11054" xr:uid="{00000000-0005-0000-0000-0000851A0000}"/>
    <cellStyle name="Normal 6 2 6 3 5" xfId="7620" xr:uid="{00000000-0005-0000-0000-0000861A0000}"/>
    <cellStyle name="Normal 6 2 6 3 6" xfId="2659" xr:uid="{00000000-0005-0000-0000-0000871A0000}"/>
    <cellStyle name="Normal 6 2 6 4" xfId="1713" xr:uid="{00000000-0005-0000-0000-0000881A0000}"/>
    <cellStyle name="Normal 6 2 6 4 2" xfId="5064" xr:uid="{00000000-0005-0000-0000-0000891A0000}"/>
    <cellStyle name="Normal 6 2 6 4 2 2" xfId="10048" xr:uid="{00000000-0005-0000-0000-00008A1A0000}"/>
    <cellStyle name="Normal 6 2 6 4 3" xfId="6793" xr:uid="{00000000-0005-0000-0000-00008B1A0000}"/>
    <cellStyle name="Normal 6 2 6 4 3 2" xfId="11735" xr:uid="{00000000-0005-0000-0000-00008C1A0000}"/>
    <cellStyle name="Normal 6 2 6 4 4" xfId="8301" xr:uid="{00000000-0005-0000-0000-00008D1A0000}"/>
    <cellStyle name="Normal 6 2 6 4 5" xfId="3340" xr:uid="{00000000-0005-0000-0000-00008E1A0000}"/>
    <cellStyle name="Normal 6 2 6 5" xfId="3767" xr:uid="{00000000-0005-0000-0000-00008F1A0000}"/>
    <cellStyle name="Normal 6 2 6 5 2" xfId="3816" xr:uid="{00000000-0005-0000-0000-0000901A0000}"/>
    <cellStyle name="Normal 6 2 6 5 2 2" xfId="8909" xr:uid="{00000000-0005-0000-0000-0000911A0000}"/>
    <cellStyle name="Normal 6 2 6 5 3" xfId="8727" xr:uid="{00000000-0005-0000-0000-0000921A0000}"/>
    <cellStyle name="Normal 6 2 6 6" xfId="4092" xr:uid="{00000000-0005-0000-0000-0000931A0000}"/>
    <cellStyle name="Normal 6 2 6 6 2" xfId="8863" xr:uid="{00000000-0005-0000-0000-0000941A0000}"/>
    <cellStyle name="Normal 6 2 6 7" xfId="3968" xr:uid="{00000000-0005-0000-0000-0000951A0000}"/>
    <cellStyle name="Normal 6 2 6 7 2" xfId="9042" xr:uid="{00000000-0005-0000-0000-0000961A0000}"/>
    <cellStyle name="Normal 6 2 6 8" xfId="5839" xr:uid="{00000000-0005-0000-0000-0000971A0000}"/>
    <cellStyle name="Normal 6 2 6 8 2" xfId="10781" xr:uid="{00000000-0005-0000-0000-0000981A0000}"/>
    <cellStyle name="Normal 6 2 6 9" xfId="7347" xr:uid="{00000000-0005-0000-0000-0000991A0000}"/>
    <cellStyle name="Normal 6 2 7" xfId="477" xr:uid="{00000000-0005-0000-0000-00009A1A0000}"/>
    <cellStyle name="Normal 6 2 7 2" xfId="1047" xr:uid="{00000000-0005-0000-0000-00009B1A0000}"/>
    <cellStyle name="Normal 6 2 7 2 2" xfId="1718" xr:uid="{00000000-0005-0000-0000-00009C1A0000}"/>
    <cellStyle name="Normal 6 2 7 2 2 2" xfId="5069" xr:uid="{00000000-0005-0000-0000-00009D1A0000}"/>
    <cellStyle name="Normal 6 2 7 2 2 2 2" xfId="10053" xr:uid="{00000000-0005-0000-0000-00009E1A0000}"/>
    <cellStyle name="Normal 6 2 7 2 2 3" xfId="6798" xr:uid="{00000000-0005-0000-0000-00009F1A0000}"/>
    <cellStyle name="Normal 6 2 7 2 2 3 2" xfId="11740" xr:uid="{00000000-0005-0000-0000-0000A01A0000}"/>
    <cellStyle name="Normal 6 2 7 2 2 4" xfId="8306" xr:uid="{00000000-0005-0000-0000-0000A11A0000}"/>
    <cellStyle name="Normal 6 2 7 2 2 5" xfId="3345" xr:uid="{00000000-0005-0000-0000-0000A21A0000}"/>
    <cellStyle name="Normal 6 2 7 2 3" xfId="4462" xr:uid="{00000000-0005-0000-0000-0000A31A0000}"/>
    <cellStyle name="Normal 6 2 7 2 3 2" xfId="9447" xr:uid="{00000000-0005-0000-0000-0000A41A0000}"/>
    <cellStyle name="Normal 6 2 7 2 4" xfId="6202" xr:uid="{00000000-0005-0000-0000-0000A51A0000}"/>
    <cellStyle name="Normal 6 2 7 2 4 2" xfId="11144" xr:uid="{00000000-0005-0000-0000-0000A61A0000}"/>
    <cellStyle name="Normal 6 2 7 2 5" xfId="7710" xr:uid="{00000000-0005-0000-0000-0000A71A0000}"/>
    <cellStyle name="Normal 6 2 7 2 6" xfId="2749" xr:uid="{00000000-0005-0000-0000-0000A81A0000}"/>
    <cellStyle name="Normal 6 2 7 3" xfId="1717" xr:uid="{00000000-0005-0000-0000-0000A91A0000}"/>
    <cellStyle name="Normal 6 2 7 3 2" xfId="5068" xr:uid="{00000000-0005-0000-0000-0000AA1A0000}"/>
    <cellStyle name="Normal 6 2 7 3 2 2" xfId="10052" xr:uid="{00000000-0005-0000-0000-0000AB1A0000}"/>
    <cellStyle name="Normal 6 2 7 3 3" xfId="6797" xr:uid="{00000000-0005-0000-0000-0000AC1A0000}"/>
    <cellStyle name="Normal 6 2 7 3 3 2" xfId="11739" xr:uid="{00000000-0005-0000-0000-0000AD1A0000}"/>
    <cellStyle name="Normal 6 2 7 3 4" xfId="8305" xr:uid="{00000000-0005-0000-0000-0000AE1A0000}"/>
    <cellStyle name="Normal 6 2 7 3 5" xfId="3344" xr:uid="{00000000-0005-0000-0000-0000AF1A0000}"/>
    <cellStyle name="Normal 6 2 7 4" xfId="3993" xr:uid="{00000000-0005-0000-0000-0000B01A0000}"/>
    <cellStyle name="Normal 6 2 7 4 2" xfId="9065" xr:uid="{00000000-0005-0000-0000-0000B11A0000}"/>
    <cellStyle name="Normal 6 2 7 5" xfId="5750" xr:uid="{00000000-0005-0000-0000-0000B21A0000}"/>
    <cellStyle name="Normal 6 2 7 5 2" xfId="10692" xr:uid="{00000000-0005-0000-0000-0000B31A0000}"/>
    <cellStyle name="Normal 6 2 7 6" xfId="7258" xr:uid="{00000000-0005-0000-0000-0000B41A0000}"/>
    <cellStyle name="Normal 6 2 7 7" xfId="2297" xr:uid="{00000000-0005-0000-0000-0000B51A0000}"/>
    <cellStyle name="Normal 6 2 8" xfId="694" xr:uid="{00000000-0005-0000-0000-0000B61A0000}"/>
    <cellStyle name="Normal 6 2 8 2" xfId="1160" xr:uid="{00000000-0005-0000-0000-0000B71A0000}"/>
    <cellStyle name="Normal 6 2 8 2 2" xfId="1720" xr:uid="{00000000-0005-0000-0000-0000B81A0000}"/>
    <cellStyle name="Normal 6 2 8 2 2 2" xfId="5071" xr:uid="{00000000-0005-0000-0000-0000B91A0000}"/>
    <cellStyle name="Normal 6 2 8 2 2 2 2" xfId="10055" xr:uid="{00000000-0005-0000-0000-0000BA1A0000}"/>
    <cellStyle name="Normal 6 2 8 2 2 3" xfId="6800" xr:uid="{00000000-0005-0000-0000-0000BB1A0000}"/>
    <cellStyle name="Normal 6 2 8 2 2 3 2" xfId="11742" xr:uid="{00000000-0005-0000-0000-0000BC1A0000}"/>
    <cellStyle name="Normal 6 2 8 2 2 4" xfId="8308" xr:uid="{00000000-0005-0000-0000-0000BD1A0000}"/>
    <cellStyle name="Normal 6 2 8 2 2 5" xfId="3347" xr:uid="{00000000-0005-0000-0000-0000BE1A0000}"/>
    <cellStyle name="Normal 6 2 8 2 3" xfId="4521" xr:uid="{00000000-0005-0000-0000-0000BF1A0000}"/>
    <cellStyle name="Normal 6 2 8 2 3 2" xfId="9505" xr:uid="{00000000-0005-0000-0000-0000C01A0000}"/>
    <cellStyle name="Normal 6 2 8 2 4" xfId="6252" xr:uid="{00000000-0005-0000-0000-0000C11A0000}"/>
    <cellStyle name="Normal 6 2 8 2 4 2" xfId="11194" xr:uid="{00000000-0005-0000-0000-0000C21A0000}"/>
    <cellStyle name="Normal 6 2 8 2 5" xfId="7760" xr:uid="{00000000-0005-0000-0000-0000C31A0000}"/>
    <cellStyle name="Normal 6 2 8 2 6" xfId="2799" xr:uid="{00000000-0005-0000-0000-0000C41A0000}"/>
    <cellStyle name="Normal 6 2 8 3" xfId="1719" xr:uid="{00000000-0005-0000-0000-0000C51A0000}"/>
    <cellStyle name="Normal 6 2 8 3 2" xfId="5070" xr:uid="{00000000-0005-0000-0000-0000C61A0000}"/>
    <cellStyle name="Normal 6 2 8 3 2 2" xfId="10054" xr:uid="{00000000-0005-0000-0000-0000C71A0000}"/>
    <cellStyle name="Normal 6 2 8 3 3" xfId="6799" xr:uid="{00000000-0005-0000-0000-0000C81A0000}"/>
    <cellStyle name="Normal 6 2 8 3 3 2" xfId="11741" xr:uid="{00000000-0005-0000-0000-0000C91A0000}"/>
    <cellStyle name="Normal 6 2 8 3 4" xfId="8307" xr:uid="{00000000-0005-0000-0000-0000CA1A0000}"/>
    <cellStyle name="Normal 6 2 8 3 5" xfId="3346" xr:uid="{00000000-0005-0000-0000-0000CB1A0000}"/>
    <cellStyle name="Normal 6 2 8 4" xfId="4138" xr:uid="{00000000-0005-0000-0000-0000CC1A0000}"/>
    <cellStyle name="Normal 6 2 8 4 2" xfId="9124" xr:uid="{00000000-0005-0000-0000-0000CD1A0000}"/>
    <cellStyle name="Normal 6 2 8 5" xfId="5885" xr:uid="{00000000-0005-0000-0000-0000CE1A0000}"/>
    <cellStyle name="Normal 6 2 8 5 2" xfId="10827" xr:uid="{00000000-0005-0000-0000-0000CF1A0000}"/>
    <cellStyle name="Normal 6 2 8 6" xfId="7393" xr:uid="{00000000-0005-0000-0000-0000D01A0000}"/>
    <cellStyle name="Normal 6 2 8 7" xfId="2432" xr:uid="{00000000-0005-0000-0000-0000D11A0000}"/>
    <cellStyle name="Normal 6 2 9" xfId="361" xr:uid="{00000000-0005-0000-0000-0000D21A0000}"/>
    <cellStyle name="Normal 6 2 9 2" xfId="989" xr:uid="{00000000-0005-0000-0000-0000D31A0000}"/>
    <cellStyle name="Normal 6 2 9 2 2" xfId="1722" xr:uid="{00000000-0005-0000-0000-0000D41A0000}"/>
    <cellStyle name="Normal 6 2 9 2 2 2" xfId="5073" xr:uid="{00000000-0005-0000-0000-0000D51A0000}"/>
    <cellStyle name="Normal 6 2 9 2 2 2 2" xfId="10057" xr:uid="{00000000-0005-0000-0000-0000D61A0000}"/>
    <cellStyle name="Normal 6 2 9 2 2 3" xfId="6802" xr:uid="{00000000-0005-0000-0000-0000D71A0000}"/>
    <cellStyle name="Normal 6 2 9 2 2 3 2" xfId="11744" xr:uid="{00000000-0005-0000-0000-0000D81A0000}"/>
    <cellStyle name="Normal 6 2 9 2 2 4" xfId="8310" xr:uid="{00000000-0005-0000-0000-0000D91A0000}"/>
    <cellStyle name="Normal 6 2 9 2 2 5" xfId="3349" xr:uid="{00000000-0005-0000-0000-0000DA1A0000}"/>
    <cellStyle name="Normal 6 2 9 2 3" xfId="4416" xr:uid="{00000000-0005-0000-0000-0000DB1A0000}"/>
    <cellStyle name="Normal 6 2 9 2 3 2" xfId="9401" xr:uid="{00000000-0005-0000-0000-0000DC1A0000}"/>
    <cellStyle name="Normal 6 2 9 2 4" xfId="6158" xr:uid="{00000000-0005-0000-0000-0000DD1A0000}"/>
    <cellStyle name="Normal 6 2 9 2 4 2" xfId="11100" xr:uid="{00000000-0005-0000-0000-0000DE1A0000}"/>
    <cellStyle name="Normal 6 2 9 2 5" xfId="7666" xr:uid="{00000000-0005-0000-0000-0000DF1A0000}"/>
    <cellStyle name="Normal 6 2 9 2 6" xfId="2705" xr:uid="{00000000-0005-0000-0000-0000E01A0000}"/>
    <cellStyle name="Normal 6 2 9 3" xfId="1721" xr:uid="{00000000-0005-0000-0000-0000E11A0000}"/>
    <cellStyle name="Normal 6 2 9 3 2" xfId="5072" xr:uid="{00000000-0005-0000-0000-0000E21A0000}"/>
    <cellStyle name="Normal 6 2 9 3 2 2" xfId="10056" xr:uid="{00000000-0005-0000-0000-0000E31A0000}"/>
    <cellStyle name="Normal 6 2 9 3 3" xfId="6801" xr:uid="{00000000-0005-0000-0000-0000E41A0000}"/>
    <cellStyle name="Normal 6 2 9 3 3 2" xfId="11743" xr:uid="{00000000-0005-0000-0000-0000E51A0000}"/>
    <cellStyle name="Normal 6 2 9 3 4" xfId="8309" xr:uid="{00000000-0005-0000-0000-0000E61A0000}"/>
    <cellStyle name="Normal 6 2 9 3 5" xfId="3348" xr:uid="{00000000-0005-0000-0000-0000E71A0000}"/>
    <cellStyle name="Normal 6 2 9 4" xfId="3933" xr:uid="{00000000-0005-0000-0000-0000E81A0000}"/>
    <cellStyle name="Normal 6 2 9 4 2" xfId="9013" xr:uid="{00000000-0005-0000-0000-0000E91A0000}"/>
    <cellStyle name="Normal 6 2 9 5" xfId="5701" xr:uid="{00000000-0005-0000-0000-0000EA1A0000}"/>
    <cellStyle name="Normal 6 2 9 5 2" xfId="10643" xr:uid="{00000000-0005-0000-0000-0000EB1A0000}"/>
    <cellStyle name="Normal 6 2 9 6" xfId="7209" xr:uid="{00000000-0005-0000-0000-0000EC1A0000}"/>
    <cellStyle name="Normal 6 2 9 7" xfId="2248" xr:uid="{00000000-0005-0000-0000-0000ED1A0000}"/>
    <cellStyle name="Normal 6 3" xfId="84" xr:uid="{00000000-0005-0000-0000-0000EE1A0000}"/>
    <cellStyle name="Normal 6 3 10" xfId="1316" xr:uid="{00000000-0005-0000-0000-0000EF1A0000}"/>
    <cellStyle name="Normal 6 3 10 2" xfId="4667" xr:uid="{00000000-0005-0000-0000-0000F01A0000}"/>
    <cellStyle name="Normal 6 3 10 2 2" xfId="9651" xr:uid="{00000000-0005-0000-0000-0000F11A0000}"/>
    <cellStyle name="Normal 6 3 10 3" xfId="6396" xr:uid="{00000000-0005-0000-0000-0000F21A0000}"/>
    <cellStyle name="Normal 6 3 10 3 2" xfId="11338" xr:uid="{00000000-0005-0000-0000-0000F31A0000}"/>
    <cellStyle name="Normal 6 3 10 4" xfId="7904" xr:uid="{00000000-0005-0000-0000-0000F41A0000}"/>
    <cellStyle name="Normal 6 3 10 5" xfId="2943" xr:uid="{00000000-0005-0000-0000-0000F51A0000}"/>
    <cellStyle name="Normal 6 3 11" xfId="259" xr:uid="{00000000-0005-0000-0000-0000F61A0000}"/>
    <cellStyle name="Normal 6 3 11 2" xfId="3885" xr:uid="{00000000-0005-0000-0000-0000F71A0000}"/>
    <cellStyle name="Normal 6 3 11 2 2" xfId="8972" xr:uid="{00000000-0005-0000-0000-0000F81A0000}"/>
    <cellStyle name="Normal 6 3 11 3" xfId="5663" xr:uid="{00000000-0005-0000-0000-0000F91A0000}"/>
    <cellStyle name="Normal 6 3 11 3 2" xfId="10605" xr:uid="{00000000-0005-0000-0000-0000FA1A0000}"/>
    <cellStyle name="Normal 6 3 11 4" xfId="7171" xr:uid="{00000000-0005-0000-0000-0000FB1A0000}"/>
    <cellStyle name="Normal 6 3 11 5" xfId="2209" xr:uid="{00000000-0005-0000-0000-0000FC1A0000}"/>
    <cellStyle name="Normal 6 3 12" xfId="2124" xr:uid="{00000000-0005-0000-0000-0000FD1A0000}"/>
    <cellStyle name="Normal 6 3 12 2" xfId="5383" xr:uid="{00000000-0005-0000-0000-0000FE1A0000}"/>
    <cellStyle name="Normal 6 3 12 2 2" xfId="10365" xr:uid="{00000000-0005-0000-0000-0000FF1A0000}"/>
    <cellStyle name="Normal 6 3 12 3" xfId="8643" xr:uid="{00000000-0005-0000-0000-0000001B0000}"/>
    <cellStyle name="Normal 6 3 13" xfId="3683" xr:uid="{00000000-0005-0000-0000-0000011B0000}"/>
    <cellStyle name="Normal 6 3 13 2" xfId="8780" xr:uid="{00000000-0005-0000-0000-0000021B0000}"/>
    <cellStyle name="Normal 6 3 14" xfId="3811" xr:uid="{00000000-0005-0000-0000-0000031B0000}"/>
    <cellStyle name="Normal 6 3 14 2" xfId="8904" xr:uid="{00000000-0005-0000-0000-0000041B0000}"/>
    <cellStyle name="Normal 6 3 15" xfId="5605" xr:uid="{00000000-0005-0000-0000-0000051B0000}"/>
    <cellStyle name="Normal 6 3 15 2" xfId="10547" xr:uid="{00000000-0005-0000-0000-0000061B0000}"/>
    <cellStyle name="Normal 6 3 16" xfId="7113" xr:uid="{00000000-0005-0000-0000-0000071B0000}"/>
    <cellStyle name="Normal 6 3 17" xfId="2083" xr:uid="{00000000-0005-0000-0000-0000081B0000}"/>
    <cellStyle name="Normal 6 3 2" xfId="130" xr:uid="{00000000-0005-0000-0000-0000091B0000}"/>
    <cellStyle name="Normal 6 3 2 10" xfId="2132" xr:uid="{00000000-0005-0000-0000-00000A1B0000}"/>
    <cellStyle name="Normal 6 3 2 10 2" xfId="5399" xr:uid="{00000000-0005-0000-0000-00000B1B0000}"/>
    <cellStyle name="Normal 6 3 2 10 2 2" xfId="10378" xr:uid="{00000000-0005-0000-0000-00000C1B0000}"/>
    <cellStyle name="Normal 6 3 2 10 3" xfId="8644" xr:uid="{00000000-0005-0000-0000-00000D1B0000}"/>
    <cellStyle name="Normal 6 3 2 11" xfId="3684" xr:uid="{00000000-0005-0000-0000-00000E1B0000}"/>
    <cellStyle name="Normal 6 3 2 11 2" xfId="8781" xr:uid="{00000000-0005-0000-0000-00000F1B0000}"/>
    <cellStyle name="Normal 6 3 2 12" xfId="3824" xr:uid="{00000000-0005-0000-0000-0000101B0000}"/>
    <cellStyle name="Normal 6 3 2 12 2" xfId="8916" xr:uid="{00000000-0005-0000-0000-0000111B0000}"/>
    <cellStyle name="Normal 6 3 2 13" xfId="5613" xr:uid="{00000000-0005-0000-0000-0000121B0000}"/>
    <cellStyle name="Normal 6 3 2 13 2" xfId="10555" xr:uid="{00000000-0005-0000-0000-0000131B0000}"/>
    <cellStyle name="Normal 6 3 2 14" xfId="7121" xr:uid="{00000000-0005-0000-0000-0000141B0000}"/>
    <cellStyle name="Normal 6 3 2 15" xfId="2104" xr:uid="{00000000-0005-0000-0000-0000151B0000}"/>
    <cellStyle name="Normal 6 3 2 2" xfId="587" xr:uid="{00000000-0005-0000-0000-0000161B0000}"/>
    <cellStyle name="Normal 6 3 2 2 10" xfId="2351" xr:uid="{00000000-0005-0000-0000-0000171B0000}"/>
    <cellStyle name="Normal 6 3 2 2 2" xfId="748" xr:uid="{00000000-0005-0000-0000-0000181B0000}"/>
    <cellStyle name="Normal 6 3 2 2 2 2" xfId="1214" xr:uid="{00000000-0005-0000-0000-0000191B0000}"/>
    <cellStyle name="Normal 6 3 2 2 2 2 2" xfId="1725" xr:uid="{00000000-0005-0000-0000-00001A1B0000}"/>
    <cellStyle name="Normal 6 3 2 2 2 2 2 2" xfId="5076" xr:uid="{00000000-0005-0000-0000-00001B1B0000}"/>
    <cellStyle name="Normal 6 3 2 2 2 2 2 2 2" xfId="10060" xr:uid="{00000000-0005-0000-0000-00001C1B0000}"/>
    <cellStyle name="Normal 6 3 2 2 2 2 2 3" xfId="6805" xr:uid="{00000000-0005-0000-0000-00001D1B0000}"/>
    <cellStyle name="Normal 6 3 2 2 2 2 2 3 2" xfId="11747" xr:uid="{00000000-0005-0000-0000-00001E1B0000}"/>
    <cellStyle name="Normal 6 3 2 2 2 2 2 4" xfId="8313" xr:uid="{00000000-0005-0000-0000-00001F1B0000}"/>
    <cellStyle name="Normal 6 3 2 2 2 2 2 5" xfId="3352" xr:uid="{00000000-0005-0000-0000-0000201B0000}"/>
    <cellStyle name="Normal 6 3 2 2 2 2 3" xfId="4575" xr:uid="{00000000-0005-0000-0000-0000211B0000}"/>
    <cellStyle name="Normal 6 3 2 2 2 2 3 2" xfId="9559" xr:uid="{00000000-0005-0000-0000-0000221B0000}"/>
    <cellStyle name="Normal 6 3 2 2 2 2 4" xfId="6306" xr:uid="{00000000-0005-0000-0000-0000231B0000}"/>
    <cellStyle name="Normal 6 3 2 2 2 2 4 2" xfId="11248" xr:uid="{00000000-0005-0000-0000-0000241B0000}"/>
    <cellStyle name="Normal 6 3 2 2 2 2 5" xfId="7814" xr:uid="{00000000-0005-0000-0000-0000251B0000}"/>
    <cellStyle name="Normal 6 3 2 2 2 2 6" xfId="2853" xr:uid="{00000000-0005-0000-0000-0000261B0000}"/>
    <cellStyle name="Normal 6 3 2 2 2 3" xfId="1724" xr:uid="{00000000-0005-0000-0000-0000271B0000}"/>
    <cellStyle name="Normal 6 3 2 2 2 3 2" xfId="5075" xr:uid="{00000000-0005-0000-0000-0000281B0000}"/>
    <cellStyle name="Normal 6 3 2 2 2 3 2 2" xfId="10059" xr:uid="{00000000-0005-0000-0000-0000291B0000}"/>
    <cellStyle name="Normal 6 3 2 2 2 3 3" xfId="6804" xr:uid="{00000000-0005-0000-0000-00002A1B0000}"/>
    <cellStyle name="Normal 6 3 2 2 2 3 3 2" xfId="11746" xr:uid="{00000000-0005-0000-0000-00002B1B0000}"/>
    <cellStyle name="Normal 6 3 2 2 2 3 4" xfId="8312" xr:uid="{00000000-0005-0000-0000-00002C1B0000}"/>
    <cellStyle name="Normal 6 3 2 2 2 3 5" xfId="3351" xr:uid="{00000000-0005-0000-0000-00002D1B0000}"/>
    <cellStyle name="Normal 6 3 2 2 2 4" xfId="4192" xr:uid="{00000000-0005-0000-0000-00002E1B0000}"/>
    <cellStyle name="Normal 6 3 2 2 2 4 2" xfId="9178" xr:uid="{00000000-0005-0000-0000-00002F1B0000}"/>
    <cellStyle name="Normal 6 3 2 2 2 5" xfId="5939" xr:uid="{00000000-0005-0000-0000-0000301B0000}"/>
    <cellStyle name="Normal 6 3 2 2 2 5 2" xfId="10881" xr:uid="{00000000-0005-0000-0000-0000311B0000}"/>
    <cellStyle name="Normal 6 3 2 2 2 6" xfId="7447" xr:uid="{00000000-0005-0000-0000-0000321B0000}"/>
    <cellStyle name="Normal 6 3 2 2 2 7" xfId="2486" xr:uid="{00000000-0005-0000-0000-0000331B0000}"/>
    <cellStyle name="Normal 6 3 2 2 3" xfId="901" xr:uid="{00000000-0005-0000-0000-0000341B0000}"/>
    <cellStyle name="Normal 6 3 2 2 3 2" xfId="1726" xr:uid="{00000000-0005-0000-0000-0000351B0000}"/>
    <cellStyle name="Normal 6 3 2 2 3 2 2" xfId="5077" xr:uid="{00000000-0005-0000-0000-0000361B0000}"/>
    <cellStyle name="Normal 6 3 2 2 3 2 2 2" xfId="10061" xr:uid="{00000000-0005-0000-0000-0000371B0000}"/>
    <cellStyle name="Normal 6 3 2 2 3 2 3" xfId="6806" xr:uid="{00000000-0005-0000-0000-0000381B0000}"/>
    <cellStyle name="Normal 6 3 2 2 3 2 3 2" xfId="11748" xr:uid="{00000000-0005-0000-0000-0000391B0000}"/>
    <cellStyle name="Normal 6 3 2 2 3 2 4" xfId="8314" xr:uid="{00000000-0005-0000-0000-00003A1B0000}"/>
    <cellStyle name="Normal 6 3 2 2 3 2 5" xfId="3353" xr:uid="{00000000-0005-0000-0000-00003B1B0000}"/>
    <cellStyle name="Normal 6 3 2 2 3 3" xfId="4334" xr:uid="{00000000-0005-0000-0000-00003C1B0000}"/>
    <cellStyle name="Normal 6 3 2 2 3 3 2" xfId="9319" xr:uid="{00000000-0005-0000-0000-00003D1B0000}"/>
    <cellStyle name="Normal 6 3 2 2 3 4" xfId="6077" xr:uid="{00000000-0005-0000-0000-00003E1B0000}"/>
    <cellStyle name="Normal 6 3 2 2 3 4 2" xfId="11019" xr:uid="{00000000-0005-0000-0000-00003F1B0000}"/>
    <cellStyle name="Normal 6 3 2 2 3 5" xfId="7585" xr:uid="{00000000-0005-0000-0000-0000401B0000}"/>
    <cellStyle name="Normal 6 3 2 2 3 6" xfId="2624" xr:uid="{00000000-0005-0000-0000-0000411B0000}"/>
    <cellStyle name="Normal 6 3 2 2 4" xfId="1723" xr:uid="{00000000-0005-0000-0000-0000421B0000}"/>
    <cellStyle name="Normal 6 3 2 2 4 2" xfId="5074" xr:uid="{00000000-0005-0000-0000-0000431B0000}"/>
    <cellStyle name="Normal 6 3 2 2 4 2 2" xfId="10058" xr:uid="{00000000-0005-0000-0000-0000441B0000}"/>
    <cellStyle name="Normal 6 3 2 2 4 3" xfId="6803" xr:uid="{00000000-0005-0000-0000-0000451B0000}"/>
    <cellStyle name="Normal 6 3 2 2 4 3 2" xfId="11745" xr:uid="{00000000-0005-0000-0000-0000461B0000}"/>
    <cellStyle name="Normal 6 3 2 2 4 4" xfId="8311" xr:uid="{00000000-0005-0000-0000-0000471B0000}"/>
    <cellStyle name="Normal 6 3 2 2 4 5" xfId="3350" xr:uid="{00000000-0005-0000-0000-0000481B0000}"/>
    <cellStyle name="Normal 6 3 2 2 5" xfId="3732" xr:uid="{00000000-0005-0000-0000-0000491B0000}"/>
    <cellStyle name="Normal 6 3 2 2 5 2" xfId="5433" xr:uid="{00000000-0005-0000-0000-00004A1B0000}"/>
    <cellStyle name="Normal 6 3 2 2 5 2 2" xfId="10407" xr:uid="{00000000-0005-0000-0000-00004B1B0000}"/>
    <cellStyle name="Normal 6 3 2 2 5 3" xfId="8692" xr:uid="{00000000-0005-0000-0000-00004C1B0000}"/>
    <cellStyle name="Normal 6 3 2 2 6" xfId="4056" xr:uid="{00000000-0005-0000-0000-00004D1B0000}"/>
    <cellStyle name="Normal 6 3 2 2 6 2" xfId="8828" xr:uid="{00000000-0005-0000-0000-00004E1B0000}"/>
    <cellStyle name="Normal 6 3 2 2 7" xfId="5566" xr:uid="{00000000-0005-0000-0000-00004F1B0000}"/>
    <cellStyle name="Normal 6 3 2 2 7 2" xfId="10515" xr:uid="{00000000-0005-0000-0000-0000501B0000}"/>
    <cellStyle name="Normal 6 3 2 2 8" xfId="5804" xr:uid="{00000000-0005-0000-0000-0000511B0000}"/>
    <cellStyle name="Normal 6 3 2 2 8 2" xfId="10746" xr:uid="{00000000-0005-0000-0000-0000521B0000}"/>
    <cellStyle name="Normal 6 3 2 2 9" xfId="7312" xr:uid="{00000000-0005-0000-0000-0000531B0000}"/>
    <cellStyle name="Normal 6 3 2 3" xfId="650" xr:uid="{00000000-0005-0000-0000-0000541B0000}"/>
    <cellStyle name="Normal 6 3 2 3 10" xfId="2393" xr:uid="{00000000-0005-0000-0000-0000551B0000}"/>
    <cellStyle name="Normal 6 3 2 3 2" xfId="791" xr:uid="{00000000-0005-0000-0000-0000561B0000}"/>
    <cellStyle name="Normal 6 3 2 3 2 2" xfId="1256" xr:uid="{00000000-0005-0000-0000-0000571B0000}"/>
    <cellStyle name="Normal 6 3 2 3 2 2 2" xfId="1729" xr:uid="{00000000-0005-0000-0000-0000581B0000}"/>
    <cellStyle name="Normal 6 3 2 3 2 2 2 2" xfId="5080" xr:uid="{00000000-0005-0000-0000-0000591B0000}"/>
    <cellStyle name="Normal 6 3 2 3 2 2 2 2 2" xfId="10064" xr:uid="{00000000-0005-0000-0000-00005A1B0000}"/>
    <cellStyle name="Normal 6 3 2 3 2 2 2 3" xfId="6809" xr:uid="{00000000-0005-0000-0000-00005B1B0000}"/>
    <cellStyle name="Normal 6 3 2 3 2 2 2 3 2" xfId="11751" xr:uid="{00000000-0005-0000-0000-00005C1B0000}"/>
    <cellStyle name="Normal 6 3 2 3 2 2 2 4" xfId="8317" xr:uid="{00000000-0005-0000-0000-00005D1B0000}"/>
    <cellStyle name="Normal 6 3 2 3 2 2 2 5" xfId="3356" xr:uid="{00000000-0005-0000-0000-00005E1B0000}"/>
    <cellStyle name="Normal 6 3 2 3 2 2 3" xfId="4617" xr:uid="{00000000-0005-0000-0000-00005F1B0000}"/>
    <cellStyle name="Normal 6 3 2 3 2 2 3 2" xfId="9601" xr:uid="{00000000-0005-0000-0000-0000601B0000}"/>
    <cellStyle name="Normal 6 3 2 3 2 2 4" xfId="6348" xr:uid="{00000000-0005-0000-0000-0000611B0000}"/>
    <cellStyle name="Normal 6 3 2 3 2 2 4 2" xfId="11290" xr:uid="{00000000-0005-0000-0000-0000621B0000}"/>
    <cellStyle name="Normal 6 3 2 3 2 2 5" xfId="7856" xr:uid="{00000000-0005-0000-0000-0000631B0000}"/>
    <cellStyle name="Normal 6 3 2 3 2 2 6" xfId="2895" xr:uid="{00000000-0005-0000-0000-0000641B0000}"/>
    <cellStyle name="Normal 6 3 2 3 2 3" xfId="1728" xr:uid="{00000000-0005-0000-0000-0000651B0000}"/>
    <cellStyle name="Normal 6 3 2 3 2 3 2" xfId="5079" xr:uid="{00000000-0005-0000-0000-0000661B0000}"/>
    <cellStyle name="Normal 6 3 2 3 2 3 2 2" xfId="10063" xr:uid="{00000000-0005-0000-0000-0000671B0000}"/>
    <cellStyle name="Normal 6 3 2 3 2 3 3" xfId="6808" xr:uid="{00000000-0005-0000-0000-0000681B0000}"/>
    <cellStyle name="Normal 6 3 2 3 2 3 3 2" xfId="11750" xr:uid="{00000000-0005-0000-0000-0000691B0000}"/>
    <cellStyle name="Normal 6 3 2 3 2 3 4" xfId="8316" xr:uid="{00000000-0005-0000-0000-00006A1B0000}"/>
    <cellStyle name="Normal 6 3 2 3 2 3 5" xfId="3355" xr:uid="{00000000-0005-0000-0000-00006B1B0000}"/>
    <cellStyle name="Normal 6 3 2 3 2 4" xfId="4234" xr:uid="{00000000-0005-0000-0000-00006C1B0000}"/>
    <cellStyle name="Normal 6 3 2 3 2 4 2" xfId="9220" xr:uid="{00000000-0005-0000-0000-00006D1B0000}"/>
    <cellStyle name="Normal 6 3 2 3 2 5" xfId="5981" xr:uid="{00000000-0005-0000-0000-00006E1B0000}"/>
    <cellStyle name="Normal 6 3 2 3 2 5 2" xfId="10923" xr:uid="{00000000-0005-0000-0000-00006F1B0000}"/>
    <cellStyle name="Normal 6 3 2 3 2 6" xfId="7489" xr:uid="{00000000-0005-0000-0000-0000701B0000}"/>
    <cellStyle name="Normal 6 3 2 3 2 7" xfId="2528" xr:uid="{00000000-0005-0000-0000-0000711B0000}"/>
    <cellStyle name="Normal 6 3 2 3 3" xfId="944" xr:uid="{00000000-0005-0000-0000-0000721B0000}"/>
    <cellStyle name="Normal 6 3 2 3 3 2" xfId="1730" xr:uid="{00000000-0005-0000-0000-0000731B0000}"/>
    <cellStyle name="Normal 6 3 2 3 3 2 2" xfId="5081" xr:uid="{00000000-0005-0000-0000-0000741B0000}"/>
    <cellStyle name="Normal 6 3 2 3 3 2 2 2" xfId="10065" xr:uid="{00000000-0005-0000-0000-0000751B0000}"/>
    <cellStyle name="Normal 6 3 2 3 3 2 3" xfId="6810" xr:uid="{00000000-0005-0000-0000-0000761B0000}"/>
    <cellStyle name="Normal 6 3 2 3 3 2 3 2" xfId="11752" xr:uid="{00000000-0005-0000-0000-0000771B0000}"/>
    <cellStyle name="Normal 6 3 2 3 3 2 4" xfId="8318" xr:uid="{00000000-0005-0000-0000-0000781B0000}"/>
    <cellStyle name="Normal 6 3 2 3 3 2 5" xfId="3357" xr:uid="{00000000-0005-0000-0000-0000791B0000}"/>
    <cellStyle name="Normal 6 3 2 3 3 3" xfId="4376" xr:uid="{00000000-0005-0000-0000-00007A1B0000}"/>
    <cellStyle name="Normal 6 3 2 3 3 3 2" xfId="9361" xr:uid="{00000000-0005-0000-0000-00007B1B0000}"/>
    <cellStyle name="Normal 6 3 2 3 3 4" xfId="6119" xr:uid="{00000000-0005-0000-0000-00007C1B0000}"/>
    <cellStyle name="Normal 6 3 2 3 3 4 2" xfId="11061" xr:uid="{00000000-0005-0000-0000-00007D1B0000}"/>
    <cellStyle name="Normal 6 3 2 3 3 5" xfId="7627" xr:uid="{00000000-0005-0000-0000-00007E1B0000}"/>
    <cellStyle name="Normal 6 3 2 3 3 6" xfId="2666" xr:uid="{00000000-0005-0000-0000-00007F1B0000}"/>
    <cellStyle name="Normal 6 3 2 3 4" xfId="1727" xr:uid="{00000000-0005-0000-0000-0000801B0000}"/>
    <cellStyle name="Normal 6 3 2 3 4 2" xfId="5078" xr:uid="{00000000-0005-0000-0000-0000811B0000}"/>
    <cellStyle name="Normal 6 3 2 3 4 2 2" xfId="10062" xr:uid="{00000000-0005-0000-0000-0000821B0000}"/>
    <cellStyle name="Normal 6 3 2 3 4 3" xfId="6807" xr:uid="{00000000-0005-0000-0000-0000831B0000}"/>
    <cellStyle name="Normal 6 3 2 3 4 3 2" xfId="11749" xr:uid="{00000000-0005-0000-0000-0000841B0000}"/>
    <cellStyle name="Normal 6 3 2 3 4 4" xfId="8315" xr:uid="{00000000-0005-0000-0000-0000851B0000}"/>
    <cellStyle name="Normal 6 3 2 3 4 5" xfId="3354" xr:uid="{00000000-0005-0000-0000-0000861B0000}"/>
    <cellStyle name="Normal 6 3 2 3 5" xfId="3774" xr:uid="{00000000-0005-0000-0000-0000871B0000}"/>
    <cellStyle name="Normal 6 3 2 3 5 2" xfId="5550" xr:uid="{00000000-0005-0000-0000-0000881B0000}"/>
    <cellStyle name="Normal 6 3 2 3 5 2 2" xfId="10500" xr:uid="{00000000-0005-0000-0000-0000891B0000}"/>
    <cellStyle name="Normal 6 3 2 3 5 3" xfId="8734" xr:uid="{00000000-0005-0000-0000-00008A1B0000}"/>
    <cellStyle name="Normal 6 3 2 3 6" xfId="4099" xr:uid="{00000000-0005-0000-0000-00008B1B0000}"/>
    <cellStyle name="Normal 6 3 2 3 6 2" xfId="8870" xr:uid="{00000000-0005-0000-0000-00008C1B0000}"/>
    <cellStyle name="Normal 6 3 2 3 7" xfId="5410" xr:uid="{00000000-0005-0000-0000-00008D1B0000}"/>
    <cellStyle name="Normal 6 3 2 3 7 2" xfId="10387" xr:uid="{00000000-0005-0000-0000-00008E1B0000}"/>
    <cellStyle name="Normal 6 3 2 3 8" xfId="5846" xr:uid="{00000000-0005-0000-0000-00008F1B0000}"/>
    <cellStyle name="Normal 6 3 2 3 8 2" xfId="10788" xr:uid="{00000000-0005-0000-0000-0000901B0000}"/>
    <cellStyle name="Normal 6 3 2 3 9" xfId="7354" xr:uid="{00000000-0005-0000-0000-0000911B0000}"/>
    <cellStyle name="Normal 6 3 2 4" xfId="484" xr:uid="{00000000-0005-0000-0000-0000921B0000}"/>
    <cellStyle name="Normal 6 3 2 4 2" xfId="1054" xr:uid="{00000000-0005-0000-0000-0000931B0000}"/>
    <cellStyle name="Normal 6 3 2 4 2 2" xfId="1732" xr:uid="{00000000-0005-0000-0000-0000941B0000}"/>
    <cellStyle name="Normal 6 3 2 4 2 2 2" xfId="5083" xr:uid="{00000000-0005-0000-0000-0000951B0000}"/>
    <cellStyle name="Normal 6 3 2 4 2 2 2 2" xfId="10067" xr:uid="{00000000-0005-0000-0000-0000961B0000}"/>
    <cellStyle name="Normal 6 3 2 4 2 2 3" xfId="6812" xr:uid="{00000000-0005-0000-0000-0000971B0000}"/>
    <cellStyle name="Normal 6 3 2 4 2 2 3 2" xfId="11754" xr:uid="{00000000-0005-0000-0000-0000981B0000}"/>
    <cellStyle name="Normal 6 3 2 4 2 2 4" xfId="8320" xr:uid="{00000000-0005-0000-0000-0000991B0000}"/>
    <cellStyle name="Normal 6 3 2 4 2 2 5" xfId="3359" xr:uid="{00000000-0005-0000-0000-00009A1B0000}"/>
    <cellStyle name="Normal 6 3 2 4 2 3" xfId="4469" xr:uid="{00000000-0005-0000-0000-00009B1B0000}"/>
    <cellStyle name="Normal 6 3 2 4 2 3 2" xfId="9454" xr:uid="{00000000-0005-0000-0000-00009C1B0000}"/>
    <cellStyle name="Normal 6 3 2 4 2 4" xfId="6209" xr:uid="{00000000-0005-0000-0000-00009D1B0000}"/>
    <cellStyle name="Normal 6 3 2 4 2 4 2" xfId="11151" xr:uid="{00000000-0005-0000-0000-00009E1B0000}"/>
    <cellStyle name="Normal 6 3 2 4 2 5" xfId="7717" xr:uid="{00000000-0005-0000-0000-00009F1B0000}"/>
    <cellStyle name="Normal 6 3 2 4 2 6" xfId="2756" xr:uid="{00000000-0005-0000-0000-0000A01B0000}"/>
    <cellStyle name="Normal 6 3 2 4 3" xfId="1731" xr:uid="{00000000-0005-0000-0000-0000A11B0000}"/>
    <cellStyle name="Normal 6 3 2 4 3 2" xfId="5082" xr:uid="{00000000-0005-0000-0000-0000A21B0000}"/>
    <cellStyle name="Normal 6 3 2 4 3 2 2" xfId="10066" xr:uid="{00000000-0005-0000-0000-0000A31B0000}"/>
    <cellStyle name="Normal 6 3 2 4 3 3" xfId="6811" xr:uid="{00000000-0005-0000-0000-0000A41B0000}"/>
    <cellStyle name="Normal 6 3 2 4 3 3 2" xfId="11753" xr:uid="{00000000-0005-0000-0000-0000A51B0000}"/>
    <cellStyle name="Normal 6 3 2 4 3 4" xfId="8319" xr:uid="{00000000-0005-0000-0000-0000A61B0000}"/>
    <cellStyle name="Normal 6 3 2 4 3 5" xfId="3358" xr:uid="{00000000-0005-0000-0000-0000A71B0000}"/>
    <cellStyle name="Normal 6 3 2 4 4" xfId="4000" xr:uid="{00000000-0005-0000-0000-0000A81B0000}"/>
    <cellStyle name="Normal 6 3 2 4 4 2" xfId="9072" xr:uid="{00000000-0005-0000-0000-0000A91B0000}"/>
    <cellStyle name="Normal 6 3 2 4 5" xfId="5757" xr:uid="{00000000-0005-0000-0000-0000AA1B0000}"/>
    <cellStyle name="Normal 6 3 2 4 5 2" xfId="10699" xr:uid="{00000000-0005-0000-0000-0000AB1B0000}"/>
    <cellStyle name="Normal 6 3 2 4 6" xfId="7265" xr:uid="{00000000-0005-0000-0000-0000AC1B0000}"/>
    <cellStyle name="Normal 6 3 2 4 7" xfId="2304" xr:uid="{00000000-0005-0000-0000-0000AD1B0000}"/>
    <cellStyle name="Normal 6 3 2 5" xfId="701" xr:uid="{00000000-0005-0000-0000-0000AE1B0000}"/>
    <cellStyle name="Normal 6 3 2 5 2" xfId="1167" xr:uid="{00000000-0005-0000-0000-0000AF1B0000}"/>
    <cellStyle name="Normal 6 3 2 5 2 2" xfId="1734" xr:uid="{00000000-0005-0000-0000-0000B01B0000}"/>
    <cellStyle name="Normal 6 3 2 5 2 2 2" xfId="5085" xr:uid="{00000000-0005-0000-0000-0000B11B0000}"/>
    <cellStyle name="Normal 6 3 2 5 2 2 2 2" xfId="10069" xr:uid="{00000000-0005-0000-0000-0000B21B0000}"/>
    <cellStyle name="Normal 6 3 2 5 2 2 3" xfId="6814" xr:uid="{00000000-0005-0000-0000-0000B31B0000}"/>
    <cellStyle name="Normal 6 3 2 5 2 2 3 2" xfId="11756" xr:uid="{00000000-0005-0000-0000-0000B41B0000}"/>
    <cellStyle name="Normal 6 3 2 5 2 2 4" xfId="8322" xr:uid="{00000000-0005-0000-0000-0000B51B0000}"/>
    <cellStyle name="Normal 6 3 2 5 2 2 5" xfId="3361" xr:uid="{00000000-0005-0000-0000-0000B61B0000}"/>
    <cellStyle name="Normal 6 3 2 5 2 3" xfId="4528" xr:uid="{00000000-0005-0000-0000-0000B71B0000}"/>
    <cellStyle name="Normal 6 3 2 5 2 3 2" xfId="9512" xr:uid="{00000000-0005-0000-0000-0000B81B0000}"/>
    <cellStyle name="Normal 6 3 2 5 2 4" xfId="6259" xr:uid="{00000000-0005-0000-0000-0000B91B0000}"/>
    <cellStyle name="Normal 6 3 2 5 2 4 2" xfId="11201" xr:uid="{00000000-0005-0000-0000-0000BA1B0000}"/>
    <cellStyle name="Normal 6 3 2 5 2 5" xfId="7767" xr:uid="{00000000-0005-0000-0000-0000BB1B0000}"/>
    <cellStyle name="Normal 6 3 2 5 2 6" xfId="2806" xr:uid="{00000000-0005-0000-0000-0000BC1B0000}"/>
    <cellStyle name="Normal 6 3 2 5 3" xfId="1733" xr:uid="{00000000-0005-0000-0000-0000BD1B0000}"/>
    <cellStyle name="Normal 6 3 2 5 3 2" xfId="5084" xr:uid="{00000000-0005-0000-0000-0000BE1B0000}"/>
    <cellStyle name="Normal 6 3 2 5 3 2 2" xfId="10068" xr:uid="{00000000-0005-0000-0000-0000BF1B0000}"/>
    <cellStyle name="Normal 6 3 2 5 3 3" xfId="6813" xr:uid="{00000000-0005-0000-0000-0000C01B0000}"/>
    <cellStyle name="Normal 6 3 2 5 3 3 2" xfId="11755" xr:uid="{00000000-0005-0000-0000-0000C11B0000}"/>
    <cellStyle name="Normal 6 3 2 5 3 4" xfId="8321" xr:uid="{00000000-0005-0000-0000-0000C21B0000}"/>
    <cellStyle name="Normal 6 3 2 5 3 5" xfId="3360" xr:uid="{00000000-0005-0000-0000-0000C31B0000}"/>
    <cellStyle name="Normal 6 3 2 5 4" xfId="4145" xr:uid="{00000000-0005-0000-0000-0000C41B0000}"/>
    <cellStyle name="Normal 6 3 2 5 4 2" xfId="9131" xr:uid="{00000000-0005-0000-0000-0000C51B0000}"/>
    <cellStyle name="Normal 6 3 2 5 5" xfId="5892" xr:uid="{00000000-0005-0000-0000-0000C61B0000}"/>
    <cellStyle name="Normal 6 3 2 5 5 2" xfId="10834" xr:uid="{00000000-0005-0000-0000-0000C71B0000}"/>
    <cellStyle name="Normal 6 3 2 5 6" xfId="7400" xr:uid="{00000000-0005-0000-0000-0000C81B0000}"/>
    <cellStyle name="Normal 6 3 2 5 7" xfId="2439" xr:uid="{00000000-0005-0000-0000-0000C91B0000}"/>
    <cellStyle name="Normal 6 3 2 6" xfId="368" xr:uid="{00000000-0005-0000-0000-0000CA1B0000}"/>
    <cellStyle name="Normal 6 3 2 6 2" xfId="996" xr:uid="{00000000-0005-0000-0000-0000CB1B0000}"/>
    <cellStyle name="Normal 6 3 2 6 2 2" xfId="1736" xr:uid="{00000000-0005-0000-0000-0000CC1B0000}"/>
    <cellStyle name="Normal 6 3 2 6 2 2 2" xfId="5087" xr:uid="{00000000-0005-0000-0000-0000CD1B0000}"/>
    <cellStyle name="Normal 6 3 2 6 2 2 2 2" xfId="10071" xr:uid="{00000000-0005-0000-0000-0000CE1B0000}"/>
    <cellStyle name="Normal 6 3 2 6 2 2 3" xfId="6816" xr:uid="{00000000-0005-0000-0000-0000CF1B0000}"/>
    <cellStyle name="Normal 6 3 2 6 2 2 3 2" xfId="11758" xr:uid="{00000000-0005-0000-0000-0000D01B0000}"/>
    <cellStyle name="Normal 6 3 2 6 2 2 4" xfId="8324" xr:uid="{00000000-0005-0000-0000-0000D11B0000}"/>
    <cellStyle name="Normal 6 3 2 6 2 2 5" xfId="3363" xr:uid="{00000000-0005-0000-0000-0000D21B0000}"/>
    <cellStyle name="Normal 6 3 2 6 2 3" xfId="4423" xr:uid="{00000000-0005-0000-0000-0000D31B0000}"/>
    <cellStyle name="Normal 6 3 2 6 2 3 2" xfId="9408" xr:uid="{00000000-0005-0000-0000-0000D41B0000}"/>
    <cellStyle name="Normal 6 3 2 6 2 4" xfId="6165" xr:uid="{00000000-0005-0000-0000-0000D51B0000}"/>
    <cellStyle name="Normal 6 3 2 6 2 4 2" xfId="11107" xr:uid="{00000000-0005-0000-0000-0000D61B0000}"/>
    <cellStyle name="Normal 6 3 2 6 2 5" xfId="7673" xr:uid="{00000000-0005-0000-0000-0000D71B0000}"/>
    <cellStyle name="Normal 6 3 2 6 2 6" xfId="2712" xr:uid="{00000000-0005-0000-0000-0000D81B0000}"/>
    <cellStyle name="Normal 6 3 2 6 3" xfId="1735" xr:uid="{00000000-0005-0000-0000-0000D91B0000}"/>
    <cellStyle name="Normal 6 3 2 6 3 2" xfId="5086" xr:uid="{00000000-0005-0000-0000-0000DA1B0000}"/>
    <cellStyle name="Normal 6 3 2 6 3 2 2" xfId="10070" xr:uid="{00000000-0005-0000-0000-0000DB1B0000}"/>
    <cellStyle name="Normal 6 3 2 6 3 3" xfId="6815" xr:uid="{00000000-0005-0000-0000-0000DC1B0000}"/>
    <cellStyle name="Normal 6 3 2 6 3 3 2" xfId="11757" xr:uid="{00000000-0005-0000-0000-0000DD1B0000}"/>
    <cellStyle name="Normal 6 3 2 6 3 4" xfId="8323" xr:uid="{00000000-0005-0000-0000-0000DE1B0000}"/>
    <cellStyle name="Normal 6 3 2 6 3 5" xfId="3362" xr:uid="{00000000-0005-0000-0000-0000DF1B0000}"/>
    <cellStyle name="Normal 6 3 2 6 4" xfId="3940" xr:uid="{00000000-0005-0000-0000-0000E01B0000}"/>
    <cellStyle name="Normal 6 3 2 6 4 2" xfId="9020" xr:uid="{00000000-0005-0000-0000-0000E11B0000}"/>
    <cellStyle name="Normal 6 3 2 6 5" xfId="5708" xr:uid="{00000000-0005-0000-0000-0000E21B0000}"/>
    <cellStyle name="Normal 6 3 2 6 5 2" xfId="10650" xr:uid="{00000000-0005-0000-0000-0000E31B0000}"/>
    <cellStyle name="Normal 6 3 2 6 6" xfId="7216" xr:uid="{00000000-0005-0000-0000-0000E41B0000}"/>
    <cellStyle name="Normal 6 3 2 6 7" xfId="2255" xr:uid="{00000000-0005-0000-0000-0000E51B0000}"/>
    <cellStyle name="Normal 6 3 2 7" xfId="850" xr:uid="{00000000-0005-0000-0000-0000E61B0000}"/>
    <cellStyle name="Normal 6 3 2 7 2" xfId="1737" xr:uid="{00000000-0005-0000-0000-0000E71B0000}"/>
    <cellStyle name="Normal 6 3 2 7 2 2" xfId="5088" xr:uid="{00000000-0005-0000-0000-0000E81B0000}"/>
    <cellStyle name="Normal 6 3 2 7 2 2 2" xfId="10072" xr:uid="{00000000-0005-0000-0000-0000E91B0000}"/>
    <cellStyle name="Normal 6 3 2 7 2 3" xfId="6817" xr:uid="{00000000-0005-0000-0000-0000EA1B0000}"/>
    <cellStyle name="Normal 6 3 2 7 2 3 2" xfId="11759" xr:uid="{00000000-0005-0000-0000-0000EB1B0000}"/>
    <cellStyle name="Normal 6 3 2 7 2 4" xfId="8325" xr:uid="{00000000-0005-0000-0000-0000EC1B0000}"/>
    <cellStyle name="Normal 6 3 2 7 2 5" xfId="3364" xr:uid="{00000000-0005-0000-0000-0000ED1B0000}"/>
    <cellStyle name="Normal 6 3 2 7 3" xfId="4285" xr:uid="{00000000-0005-0000-0000-0000EE1B0000}"/>
    <cellStyle name="Normal 6 3 2 7 3 2" xfId="9271" xr:uid="{00000000-0005-0000-0000-0000EF1B0000}"/>
    <cellStyle name="Normal 6 3 2 7 4" xfId="6030" xr:uid="{00000000-0005-0000-0000-0000F01B0000}"/>
    <cellStyle name="Normal 6 3 2 7 4 2" xfId="10972" xr:uid="{00000000-0005-0000-0000-0000F11B0000}"/>
    <cellStyle name="Normal 6 3 2 7 5" xfId="7538" xr:uid="{00000000-0005-0000-0000-0000F21B0000}"/>
    <cellStyle name="Normal 6 3 2 7 6" xfId="2577" xr:uid="{00000000-0005-0000-0000-0000F31B0000}"/>
    <cellStyle name="Normal 6 3 2 8" xfId="1317" xr:uid="{00000000-0005-0000-0000-0000F41B0000}"/>
    <cellStyle name="Normal 6 3 2 8 2" xfId="4668" xr:uid="{00000000-0005-0000-0000-0000F51B0000}"/>
    <cellStyle name="Normal 6 3 2 8 2 2" xfId="9652" xr:uid="{00000000-0005-0000-0000-0000F61B0000}"/>
    <cellStyle name="Normal 6 3 2 8 3" xfId="6397" xr:uid="{00000000-0005-0000-0000-0000F71B0000}"/>
    <cellStyle name="Normal 6 3 2 8 3 2" xfId="11339" xr:uid="{00000000-0005-0000-0000-0000F81B0000}"/>
    <cellStyle name="Normal 6 3 2 8 4" xfId="7905" xr:uid="{00000000-0005-0000-0000-0000F91B0000}"/>
    <cellStyle name="Normal 6 3 2 8 5" xfId="2944" xr:uid="{00000000-0005-0000-0000-0000FA1B0000}"/>
    <cellStyle name="Normal 6 3 2 9" xfId="260" xr:uid="{00000000-0005-0000-0000-0000FB1B0000}"/>
    <cellStyle name="Normal 6 3 2 9 2" xfId="3886" xr:uid="{00000000-0005-0000-0000-0000FC1B0000}"/>
    <cellStyle name="Normal 6 3 2 9 2 2" xfId="8973" xr:uid="{00000000-0005-0000-0000-0000FD1B0000}"/>
    <cellStyle name="Normal 6 3 2 9 3" xfId="5664" xr:uid="{00000000-0005-0000-0000-0000FE1B0000}"/>
    <cellStyle name="Normal 6 3 2 9 3 2" xfId="10606" xr:uid="{00000000-0005-0000-0000-0000FF1B0000}"/>
    <cellStyle name="Normal 6 3 2 9 4" xfId="7172" xr:uid="{00000000-0005-0000-0000-0000001C0000}"/>
    <cellStyle name="Normal 6 3 2 9 5" xfId="2210" xr:uid="{00000000-0005-0000-0000-0000011C0000}"/>
    <cellStyle name="Normal 6 3 3" xfId="167" xr:uid="{00000000-0005-0000-0000-0000021C0000}"/>
    <cellStyle name="Normal 6 3 3 10" xfId="2147" xr:uid="{00000000-0005-0000-0000-0000031C0000}"/>
    <cellStyle name="Normal 6 3 3 10 2" xfId="5523" xr:uid="{00000000-0005-0000-0000-0000041C0000}"/>
    <cellStyle name="Normal 6 3 3 10 2 2" xfId="10478" xr:uid="{00000000-0005-0000-0000-0000051C0000}"/>
    <cellStyle name="Normal 6 3 3 10 3" xfId="8645" xr:uid="{00000000-0005-0000-0000-0000061C0000}"/>
    <cellStyle name="Normal 6 3 3 11" xfId="3685" xr:uid="{00000000-0005-0000-0000-0000071C0000}"/>
    <cellStyle name="Normal 6 3 3 11 2" xfId="8782" xr:uid="{00000000-0005-0000-0000-0000081C0000}"/>
    <cellStyle name="Normal 6 3 3 12" xfId="3843" xr:uid="{00000000-0005-0000-0000-0000091C0000}"/>
    <cellStyle name="Normal 6 3 3 12 2" xfId="8934" xr:uid="{00000000-0005-0000-0000-00000A1C0000}"/>
    <cellStyle name="Normal 6 3 3 13" xfId="5628" xr:uid="{00000000-0005-0000-0000-00000B1C0000}"/>
    <cellStyle name="Normal 6 3 3 13 2" xfId="10570" xr:uid="{00000000-0005-0000-0000-00000C1C0000}"/>
    <cellStyle name="Normal 6 3 3 14" xfId="7136" xr:uid="{00000000-0005-0000-0000-00000D1C0000}"/>
    <cellStyle name="Normal 6 3 3 15" xfId="2105" xr:uid="{00000000-0005-0000-0000-00000E1C0000}"/>
    <cellStyle name="Normal 6 3 3 2" xfId="588" xr:uid="{00000000-0005-0000-0000-00000F1C0000}"/>
    <cellStyle name="Normal 6 3 3 2 10" xfId="2352" xr:uid="{00000000-0005-0000-0000-0000101C0000}"/>
    <cellStyle name="Normal 6 3 3 2 2" xfId="749" xr:uid="{00000000-0005-0000-0000-0000111C0000}"/>
    <cellStyle name="Normal 6 3 3 2 2 2" xfId="1215" xr:uid="{00000000-0005-0000-0000-0000121C0000}"/>
    <cellStyle name="Normal 6 3 3 2 2 2 2" xfId="1740" xr:uid="{00000000-0005-0000-0000-0000131C0000}"/>
    <cellStyle name="Normal 6 3 3 2 2 2 2 2" xfId="5091" xr:uid="{00000000-0005-0000-0000-0000141C0000}"/>
    <cellStyle name="Normal 6 3 3 2 2 2 2 2 2" xfId="10075" xr:uid="{00000000-0005-0000-0000-0000151C0000}"/>
    <cellStyle name="Normal 6 3 3 2 2 2 2 3" xfId="6820" xr:uid="{00000000-0005-0000-0000-0000161C0000}"/>
    <cellStyle name="Normal 6 3 3 2 2 2 2 3 2" xfId="11762" xr:uid="{00000000-0005-0000-0000-0000171C0000}"/>
    <cellStyle name="Normal 6 3 3 2 2 2 2 4" xfId="8328" xr:uid="{00000000-0005-0000-0000-0000181C0000}"/>
    <cellStyle name="Normal 6 3 3 2 2 2 2 5" xfId="3367" xr:uid="{00000000-0005-0000-0000-0000191C0000}"/>
    <cellStyle name="Normal 6 3 3 2 2 2 3" xfId="4576" xr:uid="{00000000-0005-0000-0000-00001A1C0000}"/>
    <cellStyle name="Normal 6 3 3 2 2 2 3 2" xfId="9560" xr:uid="{00000000-0005-0000-0000-00001B1C0000}"/>
    <cellStyle name="Normal 6 3 3 2 2 2 4" xfId="6307" xr:uid="{00000000-0005-0000-0000-00001C1C0000}"/>
    <cellStyle name="Normal 6 3 3 2 2 2 4 2" xfId="11249" xr:uid="{00000000-0005-0000-0000-00001D1C0000}"/>
    <cellStyle name="Normal 6 3 3 2 2 2 5" xfId="7815" xr:uid="{00000000-0005-0000-0000-00001E1C0000}"/>
    <cellStyle name="Normal 6 3 3 2 2 2 6" xfId="2854" xr:uid="{00000000-0005-0000-0000-00001F1C0000}"/>
    <cellStyle name="Normal 6 3 3 2 2 3" xfId="1739" xr:uid="{00000000-0005-0000-0000-0000201C0000}"/>
    <cellStyle name="Normal 6 3 3 2 2 3 2" xfId="5090" xr:uid="{00000000-0005-0000-0000-0000211C0000}"/>
    <cellStyle name="Normal 6 3 3 2 2 3 2 2" xfId="10074" xr:uid="{00000000-0005-0000-0000-0000221C0000}"/>
    <cellStyle name="Normal 6 3 3 2 2 3 3" xfId="6819" xr:uid="{00000000-0005-0000-0000-0000231C0000}"/>
    <cellStyle name="Normal 6 3 3 2 2 3 3 2" xfId="11761" xr:uid="{00000000-0005-0000-0000-0000241C0000}"/>
    <cellStyle name="Normal 6 3 3 2 2 3 4" xfId="8327" xr:uid="{00000000-0005-0000-0000-0000251C0000}"/>
    <cellStyle name="Normal 6 3 3 2 2 3 5" xfId="3366" xr:uid="{00000000-0005-0000-0000-0000261C0000}"/>
    <cellStyle name="Normal 6 3 3 2 2 4" xfId="4193" xr:uid="{00000000-0005-0000-0000-0000271C0000}"/>
    <cellStyle name="Normal 6 3 3 2 2 4 2" xfId="9179" xr:uid="{00000000-0005-0000-0000-0000281C0000}"/>
    <cellStyle name="Normal 6 3 3 2 2 5" xfId="5940" xr:uid="{00000000-0005-0000-0000-0000291C0000}"/>
    <cellStyle name="Normal 6 3 3 2 2 5 2" xfId="10882" xr:uid="{00000000-0005-0000-0000-00002A1C0000}"/>
    <cellStyle name="Normal 6 3 3 2 2 6" xfId="7448" xr:uid="{00000000-0005-0000-0000-00002B1C0000}"/>
    <cellStyle name="Normal 6 3 3 2 2 7" xfId="2487" xr:uid="{00000000-0005-0000-0000-00002C1C0000}"/>
    <cellStyle name="Normal 6 3 3 2 3" xfId="902" xr:uid="{00000000-0005-0000-0000-00002D1C0000}"/>
    <cellStyle name="Normal 6 3 3 2 3 2" xfId="1741" xr:uid="{00000000-0005-0000-0000-00002E1C0000}"/>
    <cellStyle name="Normal 6 3 3 2 3 2 2" xfId="5092" xr:uid="{00000000-0005-0000-0000-00002F1C0000}"/>
    <cellStyle name="Normal 6 3 3 2 3 2 2 2" xfId="10076" xr:uid="{00000000-0005-0000-0000-0000301C0000}"/>
    <cellStyle name="Normal 6 3 3 2 3 2 3" xfId="6821" xr:uid="{00000000-0005-0000-0000-0000311C0000}"/>
    <cellStyle name="Normal 6 3 3 2 3 2 3 2" xfId="11763" xr:uid="{00000000-0005-0000-0000-0000321C0000}"/>
    <cellStyle name="Normal 6 3 3 2 3 2 4" xfId="8329" xr:uid="{00000000-0005-0000-0000-0000331C0000}"/>
    <cellStyle name="Normal 6 3 3 2 3 2 5" xfId="3368" xr:uid="{00000000-0005-0000-0000-0000341C0000}"/>
    <cellStyle name="Normal 6 3 3 2 3 3" xfId="4335" xr:uid="{00000000-0005-0000-0000-0000351C0000}"/>
    <cellStyle name="Normal 6 3 3 2 3 3 2" xfId="9320" xr:uid="{00000000-0005-0000-0000-0000361C0000}"/>
    <cellStyle name="Normal 6 3 3 2 3 4" xfId="6078" xr:uid="{00000000-0005-0000-0000-0000371C0000}"/>
    <cellStyle name="Normal 6 3 3 2 3 4 2" xfId="11020" xr:uid="{00000000-0005-0000-0000-0000381C0000}"/>
    <cellStyle name="Normal 6 3 3 2 3 5" xfId="7586" xr:uid="{00000000-0005-0000-0000-0000391C0000}"/>
    <cellStyle name="Normal 6 3 3 2 3 6" xfId="2625" xr:uid="{00000000-0005-0000-0000-00003A1C0000}"/>
    <cellStyle name="Normal 6 3 3 2 4" xfId="1738" xr:uid="{00000000-0005-0000-0000-00003B1C0000}"/>
    <cellStyle name="Normal 6 3 3 2 4 2" xfId="5089" xr:uid="{00000000-0005-0000-0000-00003C1C0000}"/>
    <cellStyle name="Normal 6 3 3 2 4 2 2" xfId="10073" xr:uid="{00000000-0005-0000-0000-00003D1C0000}"/>
    <cellStyle name="Normal 6 3 3 2 4 3" xfId="6818" xr:uid="{00000000-0005-0000-0000-00003E1C0000}"/>
    <cellStyle name="Normal 6 3 3 2 4 3 2" xfId="11760" xr:uid="{00000000-0005-0000-0000-00003F1C0000}"/>
    <cellStyle name="Normal 6 3 3 2 4 4" xfId="8326" xr:uid="{00000000-0005-0000-0000-0000401C0000}"/>
    <cellStyle name="Normal 6 3 3 2 4 5" xfId="3365" xr:uid="{00000000-0005-0000-0000-0000411C0000}"/>
    <cellStyle name="Normal 6 3 3 2 5" xfId="3733" xr:uid="{00000000-0005-0000-0000-0000421C0000}"/>
    <cellStyle name="Normal 6 3 3 2 5 2" xfId="5528" xr:uid="{00000000-0005-0000-0000-0000431C0000}"/>
    <cellStyle name="Normal 6 3 3 2 5 2 2" xfId="10483" xr:uid="{00000000-0005-0000-0000-0000441C0000}"/>
    <cellStyle name="Normal 6 3 3 2 5 3" xfId="8693" xr:uid="{00000000-0005-0000-0000-0000451C0000}"/>
    <cellStyle name="Normal 6 3 3 2 6" xfId="4057" xr:uid="{00000000-0005-0000-0000-0000461C0000}"/>
    <cellStyle name="Normal 6 3 3 2 6 2" xfId="8829" xr:uid="{00000000-0005-0000-0000-0000471C0000}"/>
    <cellStyle name="Normal 6 3 3 2 7" xfId="4032" xr:uid="{00000000-0005-0000-0000-0000481C0000}"/>
    <cellStyle name="Normal 6 3 3 2 7 2" xfId="9095" xr:uid="{00000000-0005-0000-0000-0000491C0000}"/>
    <cellStyle name="Normal 6 3 3 2 8" xfId="5805" xr:uid="{00000000-0005-0000-0000-00004A1C0000}"/>
    <cellStyle name="Normal 6 3 3 2 8 2" xfId="10747" xr:uid="{00000000-0005-0000-0000-00004B1C0000}"/>
    <cellStyle name="Normal 6 3 3 2 9" xfId="7313" xr:uid="{00000000-0005-0000-0000-00004C1C0000}"/>
    <cellStyle name="Normal 6 3 3 3" xfId="651" xr:uid="{00000000-0005-0000-0000-00004D1C0000}"/>
    <cellStyle name="Normal 6 3 3 3 10" xfId="2394" xr:uid="{00000000-0005-0000-0000-00004E1C0000}"/>
    <cellStyle name="Normal 6 3 3 3 2" xfId="792" xr:uid="{00000000-0005-0000-0000-00004F1C0000}"/>
    <cellStyle name="Normal 6 3 3 3 2 2" xfId="1257" xr:uid="{00000000-0005-0000-0000-0000501C0000}"/>
    <cellStyle name="Normal 6 3 3 3 2 2 2" xfId="1744" xr:uid="{00000000-0005-0000-0000-0000511C0000}"/>
    <cellStyle name="Normal 6 3 3 3 2 2 2 2" xfId="5095" xr:uid="{00000000-0005-0000-0000-0000521C0000}"/>
    <cellStyle name="Normal 6 3 3 3 2 2 2 2 2" xfId="10079" xr:uid="{00000000-0005-0000-0000-0000531C0000}"/>
    <cellStyle name="Normal 6 3 3 3 2 2 2 3" xfId="6824" xr:uid="{00000000-0005-0000-0000-0000541C0000}"/>
    <cellStyle name="Normal 6 3 3 3 2 2 2 3 2" xfId="11766" xr:uid="{00000000-0005-0000-0000-0000551C0000}"/>
    <cellStyle name="Normal 6 3 3 3 2 2 2 4" xfId="8332" xr:uid="{00000000-0005-0000-0000-0000561C0000}"/>
    <cellStyle name="Normal 6 3 3 3 2 2 2 5" xfId="3371" xr:uid="{00000000-0005-0000-0000-0000571C0000}"/>
    <cellStyle name="Normal 6 3 3 3 2 2 3" xfId="4618" xr:uid="{00000000-0005-0000-0000-0000581C0000}"/>
    <cellStyle name="Normal 6 3 3 3 2 2 3 2" xfId="9602" xr:uid="{00000000-0005-0000-0000-0000591C0000}"/>
    <cellStyle name="Normal 6 3 3 3 2 2 4" xfId="6349" xr:uid="{00000000-0005-0000-0000-00005A1C0000}"/>
    <cellStyle name="Normal 6 3 3 3 2 2 4 2" xfId="11291" xr:uid="{00000000-0005-0000-0000-00005B1C0000}"/>
    <cellStyle name="Normal 6 3 3 3 2 2 5" xfId="7857" xr:uid="{00000000-0005-0000-0000-00005C1C0000}"/>
    <cellStyle name="Normal 6 3 3 3 2 2 6" xfId="2896" xr:uid="{00000000-0005-0000-0000-00005D1C0000}"/>
    <cellStyle name="Normal 6 3 3 3 2 3" xfId="1743" xr:uid="{00000000-0005-0000-0000-00005E1C0000}"/>
    <cellStyle name="Normal 6 3 3 3 2 3 2" xfId="5094" xr:uid="{00000000-0005-0000-0000-00005F1C0000}"/>
    <cellStyle name="Normal 6 3 3 3 2 3 2 2" xfId="10078" xr:uid="{00000000-0005-0000-0000-0000601C0000}"/>
    <cellStyle name="Normal 6 3 3 3 2 3 3" xfId="6823" xr:uid="{00000000-0005-0000-0000-0000611C0000}"/>
    <cellStyle name="Normal 6 3 3 3 2 3 3 2" xfId="11765" xr:uid="{00000000-0005-0000-0000-0000621C0000}"/>
    <cellStyle name="Normal 6 3 3 3 2 3 4" xfId="8331" xr:uid="{00000000-0005-0000-0000-0000631C0000}"/>
    <cellStyle name="Normal 6 3 3 3 2 3 5" xfId="3370" xr:uid="{00000000-0005-0000-0000-0000641C0000}"/>
    <cellStyle name="Normal 6 3 3 3 2 4" xfId="4235" xr:uid="{00000000-0005-0000-0000-0000651C0000}"/>
    <cellStyle name="Normal 6 3 3 3 2 4 2" xfId="9221" xr:uid="{00000000-0005-0000-0000-0000661C0000}"/>
    <cellStyle name="Normal 6 3 3 3 2 5" xfId="5982" xr:uid="{00000000-0005-0000-0000-0000671C0000}"/>
    <cellStyle name="Normal 6 3 3 3 2 5 2" xfId="10924" xr:uid="{00000000-0005-0000-0000-0000681C0000}"/>
    <cellStyle name="Normal 6 3 3 3 2 6" xfId="7490" xr:uid="{00000000-0005-0000-0000-0000691C0000}"/>
    <cellStyle name="Normal 6 3 3 3 2 7" xfId="2529" xr:uid="{00000000-0005-0000-0000-00006A1C0000}"/>
    <cellStyle name="Normal 6 3 3 3 3" xfId="945" xr:uid="{00000000-0005-0000-0000-00006B1C0000}"/>
    <cellStyle name="Normal 6 3 3 3 3 2" xfId="1745" xr:uid="{00000000-0005-0000-0000-00006C1C0000}"/>
    <cellStyle name="Normal 6 3 3 3 3 2 2" xfId="5096" xr:uid="{00000000-0005-0000-0000-00006D1C0000}"/>
    <cellStyle name="Normal 6 3 3 3 3 2 2 2" xfId="10080" xr:uid="{00000000-0005-0000-0000-00006E1C0000}"/>
    <cellStyle name="Normal 6 3 3 3 3 2 3" xfId="6825" xr:uid="{00000000-0005-0000-0000-00006F1C0000}"/>
    <cellStyle name="Normal 6 3 3 3 3 2 3 2" xfId="11767" xr:uid="{00000000-0005-0000-0000-0000701C0000}"/>
    <cellStyle name="Normal 6 3 3 3 3 2 4" xfId="8333" xr:uid="{00000000-0005-0000-0000-0000711C0000}"/>
    <cellStyle name="Normal 6 3 3 3 3 2 5" xfId="3372" xr:uid="{00000000-0005-0000-0000-0000721C0000}"/>
    <cellStyle name="Normal 6 3 3 3 3 3" xfId="4377" xr:uid="{00000000-0005-0000-0000-0000731C0000}"/>
    <cellStyle name="Normal 6 3 3 3 3 3 2" xfId="9362" xr:uid="{00000000-0005-0000-0000-0000741C0000}"/>
    <cellStyle name="Normal 6 3 3 3 3 4" xfId="6120" xr:uid="{00000000-0005-0000-0000-0000751C0000}"/>
    <cellStyle name="Normal 6 3 3 3 3 4 2" xfId="11062" xr:uid="{00000000-0005-0000-0000-0000761C0000}"/>
    <cellStyle name="Normal 6 3 3 3 3 5" xfId="7628" xr:uid="{00000000-0005-0000-0000-0000771C0000}"/>
    <cellStyle name="Normal 6 3 3 3 3 6" xfId="2667" xr:uid="{00000000-0005-0000-0000-0000781C0000}"/>
    <cellStyle name="Normal 6 3 3 3 4" xfId="1742" xr:uid="{00000000-0005-0000-0000-0000791C0000}"/>
    <cellStyle name="Normal 6 3 3 3 4 2" xfId="5093" xr:uid="{00000000-0005-0000-0000-00007A1C0000}"/>
    <cellStyle name="Normal 6 3 3 3 4 2 2" xfId="10077" xr:uid="{00000000-0005-0000-0000-00007B1C0000}"/>
    <cellStyle name="Normal 6 3 3 3 4 3" xfId="6822" xr:uid="{00000000-0005-0000-0000-00007C1C0000}"/>
    <cellStyle name="Normal 6 3 3 3 4 3 2" xfId="11764" xr:uid="{00000000-0005-0000-0000-00007D1C0000}"/>
    <cellStyle name="Normal 6 3 3 3 4 4" xfId="8330" xr:uid="{00000000-0005-0000-0000-00007E1C0000}"/>
    <cellStyle name="Normal 6 3 3 3 4 5" xfId="3369" xr:uid="{00000000-0005-0000-0000-00007F1C0000}"/>
    <cellStyle name="Normal 6 3 3 3 5" xfId="3775" xr:uid="{00000000-0005-0000-0000-0000801C0000}"/>
    <cellStyle name="Normal 6 3 3 3 5 2" xfId="5413" xr:uid="{00000000-0005-0000-0000-0000811C0000}"/>
    <cellStyle name="Normal 6 3 3 3 5 2 2" xfId="10390" xr:uid="{00000000-0005-0000-0000-0000821C0000}"/>
    <cellStyle name="Normal 6 3 3 3 5 3" xfId="8735" xr:uid="{00000000-0005-0000-0000-0000831C0000}"/>
    <cellStyle name="Normal 6 3 3 3 6" xfId="4100" xr:uid="{00000000-0005-0000-0000-0000841C0000}"/>
    <cellStyle name="Normal 6 3 3 3 6 2" xfId="8871" xr:uid="{00000000-0005-0000-0000-0000851C0000}"/>
    <cellStyle name="Normal 6 3 3 3 7" xfId="5405" xr:uid="{00000000-0005-0000-0000-0000861C0000}"/>
    <cellStyle name="Normal 6 3 3 3 7 2" xfId="10383" xr:uid="{00000000-0005-0000-0000-0000871C0000}"/>
    <cellStyle name="Normal 6 3 3 3 8" xfId="5847" xr:uid="{00000000-0005-0000-0000-0000881C0000}"/>
    <cellStyle name="Normal 6 3 3 3 8 2" xfId="10789" xr:uid="{00000000-0005-0000-0000-0000891C0000}"/>
    <cellStyle name="Normal 6 3 3 3 9" xfId="7355" xr:uid="{00000000-0005-0000-0000-00008A1C0000}"/>
    <cellStyle name="Normal 6 3 3 4" xfId="485" xr:uid="{00000000-0005-0000-0000-00008B1C0000}"/>
    <cellStyle name="Normal 6 3 3 4 2" xfId="1055" xr:uid="{00000000-0005-0000-0000-00008C1C0000}"/>
    <cellStyle name="Normal 6 3 3 4 2 2" xfId="1747" xr:uid="{00000000-0005-0000-0000-00008D1C0000}"/>
    <cellStyle name="Normal 6 3 3 4 2 2 2" xfId="5098" xr:uid="{00000000-0005-0000-0000-00008E1C0000}"/>
    <cellStyle name="Normal 6 3 3 4 2 2 2 2" xfId="10082" xr:uid="{00000000-0005-0000-0000-00008F1C0000}"/>
    <cellStyle name="Normal 6 3 3 4 2 2 3" xfId="6827" xr:uid="{00000000-0005-0000-0000-0000901C0000}"/>
    <cellStyle name="Normal 6 3 3 4 2 2 3 2" xfId="11769" xr:uid="{00000000-0005-0000-0000-0000911C0000}"/>
    <cellStyle name="Normal 6 3 3 4 2 2 4" xfId="8335" xr:uid="{00000000-0005-0000-0000-0000921C0000}"/>
    <cellStyle name="Normal 6 3 3 4 2 2 5" xfId="3374" xr:uid="{00000000-0005-0000-0000-0000931C0000}"/>
    <cellStyle name="Normal 6 3 3 4 2 3" xfId="4470" xr:uid="{00000000-0005-0000-0000-0000941C0000}"/>
    <cellStyle name="Normal 6 3 3 4 2 3 2" xfId="9455" xr:uid="{00000000-0005-0000-0000-0000951C0000}"/>
    <cellStyle name="Normal 6 3 3 4 2 4" xfId="6210" xr:uid="{00000000-0005-0000-0000-0000961C0000}"/>
    <cellStyle name="Normal 6 3 3 4 2 4 2" xfId="11152" xr:uid="{00000000-0005-0000-0000-0000971C0000}"/>
    <cellStyle name="Normal 6 3 3 4 2 5" xfId="7718" xr:uid="{00000000-0005-0000-0000-0000981C0000}"/>
    <cellStyle name="Normal 6 3 3 4 2 6" xfId="2757" xr:uid="{00000000-0005-0000-0000-0000991C0000}"/>
    <cellStyle name="Normal 6 3 3 4 3" xfId="1746" xr:uid="{00000000-0005-0000-0000-00009A1C0000}"/>
    <cellStyle name="Normal 6 3 3 4 3 2" xfId="5097" xr:uid="{00000000-0005-0000-0000-00009B1C0000}"/>
    <cellStyle name="Normal 6 3 3 4 3 2 2" xfId="10081" xr:uid="{00000000-0005-0000-0000-00009C1C0000}"/>
    <cellStyle name="Normal 6 3 3 4 3 3" xfId="6826" xr:uid="{00000000-0005-0000-0000-00009D1C0000}"/>
    <cellStyle name="Normal 6 3 3 4 3 3 2" xfId="11768" xr:uid="{00000000-0005-0000-0000-00009E1C0000}"/>
    <cellStyle name="Normal 6 3 3 4 3 4" xfId="8334" xr:uid="{00000000-0005-0000-0000-00009F1C0000}"/>
    <cellStyle name="Normal 6 3 3 4 3 5" xfId="3373" xr:uid="{00000000-0005-0000-0000-0000A01C0000}"/>
    <cellStyle name="Normal 6 3 3 4 4" xfId="4001" xr:uid="{00000000-0005-0000-0000-0000A11C0000}"/>
    <cellStyle name="Normal 6 3 3 4 4 2" xfId="9073" xr:uid="{00000000-0005-0000-0000-0000A21C0000}"/>
    <cellStyle name="Normal 6 3 3 4 5" xfId="5758" xr:uid="{00000000-0005-0000-0000-0000A31C0000}"/>
    <cellStyle name="Normal 6 3 3 4 5 2" xfId="10700" xr:uid="{00000000-0005-0000-0000-0000A41C0000}"/>
    <cellStyle name="Normal 6 3 3 4 6" xfId="7266" xr:uid="{00000000-0005-0000-0000-0000A51C0000}"/>
    <cellStyle name="Normal 6 3 3 4 7" xfId="2305" xr:uid="{00000000-0005-0000-0000-0000A61C0000}"/>
    <cellStyle name="Normal 6 3 3 5" xfId="702" xr:uid="{00000000-0005-0000-0000-0000A71C0000}"/>
    <cellStyle name="Normal 6 3 3 5 2" xfId="1168" xr:uid="{00000000-0005-0000-0000-0000A81C0000}"/>
    <cellStyle name="Normal 6 3 3 5 2 2" xfId="1749" xr:uid="{00000000-0005-0000-0000-0000A91C0000}"/>
    <cellStyle name="Normal 6 3 3 5 2 2 2" xfId="5100" xr:uid="{00000000-0005-0000-0000-0000AA1C0000}"/>
    <cellStyle name="Normal 6 3 3 5 2 2 2 2" xfId="10084" xr:uid="{00000000-0005-0000-0000-0000AB1C0000}"/>
    <cellStyle name="Normal 6 3 3 5 2 2 3" xfId="6829" xr:uid="{00000000-0005-0000-0000-0000AC1C0000}"/>
    <cellStyle name="Normal 6 3 3 5 2 2 3 2" xfId="11771" xr:uid="{00000000-0005-0000-0000-0000AD1C0000}"/>
    <cellStyle name="Normal 6 3 3 5 2 2 4" xfId="8337" xr:uid="{00000000-0005-0000-0000-0000AE1C0000}"/>
    <cellStyle name="Normal 6 3 3 5 2 2 5" xfId="3376" xr:uid="{00000000-0005-0000-0000-0000AF1C0000}"/>
    <cellStyle name="Normal 6 3 3 5 2 3" xfId="4529" xr:uid="{00000000-0005-0000-0000-0000B01C0000}"/>
    <cellStyle name="Normal 6 3 3 5 2 3 2" xfId="9513" xr:uid="{00000000-0005-0000-0000-0000B11C0000}"/>
    <cellStyle name="Normal 6 3 3 5 2 4" xfId="6260" xr:uid="{00000000-0005-0000-0000-0000B21C0000}"/>
    <cellStyle name="Normal 6 3 3 5 2 4 2" xfId="11202" xr:uid="{00000000-0005-0000-0000-0000B31C0000}"/>
    <cellStyle name="Normal 6 3 3 5 2 5" xfId="7768" xr:uid="{00000000-0005-0000-0000-0000B41C0000}"/>
    <cellStyle name="Normal 6 3 3 5 2 6" xfId="2807" xr:uid="{00000000-0005-0000-0000-0000B51C0000}"/>
    <cellStyle name="Normal 6 3 3 5 3" xfId="1748" xr:uid="{00000000-0005-0000-0000-0000B61C0000}"/>
    <cellStyle name="Normal 6 3 3 5 3 2" xfId="5099" xr:uid="{00000000-0005-0000-0000-0000B71C0000}"/>
    <cellStyle name="Normal 6 3 3 5 3 2 2" xfId="10083" xr:uid="{00000000-0005-0000-0000-0000B81C0000}"/>
    <cellStyle name="Normal 6 3 3 5 3 3" xfId="6828" xr:uid="{00000000-0005-0000-0000-0000B91C0000}"/>
    <cellStyle name="Normal 6 3 3 5 3 3 2" xfId="11770" xr:uid="{00000000-0005-0000-0000-0000BA1C0000}"/>
    <cellStyle name="Normal 6 3 3 5 3 4" xfId="8336" xr:uid="{00000000-0005-0000-0000-0000BB1C0000}"/>
    <cellStyle name="Normal 6 3 3 5 3 5" xfId="3375" xr:uid="{00000000-0005-0000-0000-0000BC1C0000}"/>
    <cellStyle name="Normal 6 3 3 5 4" xfId="4146" xr:uid="{00000000-0005-0000-0000-0000BD1C0000}"/>
    <cellStyle name="Normal 6 3 3 5 4 2" xfId="9132" xr:uid="{00000000-0005-0000-0000-0000BE1C0000}"/>
    <cellStyle name="Normal 6 3 3 5 5" xfId="5893" xr:uid="{00000000-0005-0000-0000-0000BF1C0000}"/>
    <cellStyle name="Normal 6 3 3 5 5 2" xfId="10835" xr:uid="{00000000-0005-0000-0000-0000C01C0000}"/>
    <cellStyle name="Normal 6 3 3 5 6" xfId="7401" xr:uid="{00000000-0005-0000-0000-0000C11C0000}"/>
    <cellStyle name="Normal 6 3 3 5 7" xfId="2440" xr:uid="{00000000-0005-0000-0000-0000C21C0000}"/>
    <cellStyle name="Normal 6 3 3 6" xfId="369" xr:uid="{00000000-0005-0000-0000-0000C31C0000}"/>
    <cellStyle name="Normal 6 3 3 6 2" xfId="997" xr:uid="{00000000-0005-0000-0000-0000C41C0000}"/>
    <cellStyle name="Normal 6 3 3 6 2 2" xfId="1751" xr:uid="{00000000-0005-0000-0000-0000C51C0000}"/>
    <cellStyle name="Normal 6 3 3 6 2 2 2" xfId="5102" xr:uid="{00000000-0005-0000-0000-0000C61C0000}"/>
    <cellStyle name="Normal 6 3 3 6 2 2 2 2" xfId="10086" xr:uid="{00000000-0005-0000-0000-0000C71C0000}"/>
    <cellStyle name="Normal 6 3 3 6 2 2 3" xfId="6831" xr:uid="{00000000-0005-0000-0000-0000C81C0000}"/>
    <cellStyle name="Normal 6 3 3 6 2 2 3 2" xfId="11773" xr:uid="{00000000-0005-0000-0000-0000C91C0000}"/>
    <cellStyle name="Normal 6 3 3 6 2 2 4" xfId="8339" xr:uid="{00000000-0005-0000-0000-0000CA1C0000}"/>
    <cellStyle name="Normal 6 3 3 6 2 2 5" xfId="3378" xr:uid="{00000000-0005-0000-0000-0000CB1C0000}"/>
    <cellStyle name="Normal 6 3 3 6 2 3" xfId="4424" xr:uid="{00000000-0005-0000-0000-0000CC1C0000}"/>
    <cellStyle name="Normal 6 3 3 6 2 3 2" xfId="9409" xr:uid="{00000000-0005-0000-0000-0000CD1C0000}"/>
    <cellStyle name="Normal 6 3 3 6 2 4" xfId="6166" xr:uid="{00000000-0005-0000-0000-0000CE1C0000}"/>
    <cellStyle name="Normal 6 3 3 6 2 4 2" xfId="11108" xr:uid="{00000000-0005-0000-0000-0000CF1C0000}"/>
    <cellStyle name="Normal 6 3 3 6 2 5" xfId="7674" xr:uid="{00000000-0005-0000-0000-0000D01C0000}"/>
    <cellStyle name="Normal 6 3 3 6 2 6" xfId="2713" xr:uid="{00000000-0005-0000-0000-0000D11C0000}"/>
    <cellStyle name="Normal 6 3 3 6 3" xfId="1750" xr:uid="{00000000-0005-0000-0000-0000D21C0000}"/>
    <cellStyle name="Normal 6 3 3 6 3 2" xfId="5101" xr:uid="{00000000-0005-0000-0000-0000D31C0000}"/>
    <cellStyle name="Normal 6 3 3 6 3 2 2" xfId="10085" xr:uid="{00000000-0005-0000-0000-0000D41C0000}"/>
    <cellStyle name="Normal 6 3 3 6 3 3" xfId="6830" xr:uid="{00000000-0005-0000-0000-0000D51C0000}"/>
    <cellStyle name="Normal 6 3 3 6 3 3 2" xfId="11772" xr:uid="{00000000-0005-0000-0000-0000D61C0000}"/>
    <cellStyle name="Normal 6 3 3 6 3 4" xfId="8338" xr:uid="{00000000-0005-0000-0000-0000D71C0000}"/>
    <cellStyle name="Normal 6 3 3 6 3 5" xfId="3377" xr:uid="{00000000-0005-0000-0000-0000D81C0000}"/>
    <cellStyle name="Normal 6 3 3 6 4" xfId="3941" xr:uid="{00000000-0005-0000-0000-0000D91C0000}"/>
    <cellStyle name="Normal 6 3 3 6 4 2" xfId="9021" xr:uid="{00000000-0005-0000-0000-0000DA1C0000}"/>
    <cellStyle name="Normal 6 3 3 6 5" xfId="5709" xr:uid="{00000000-0005-0000-0000-0000DB1C0000}"/>
    <cellStyle name="Normal 6 3 3 6 5 2" xfId="10651" xr:uid="{00000000-0005-0000-0000-0000DC1C0000}"/>
    <cellStyle name="Normal 6 3 3 6 6" xfId="7217" xr:uid="{00000000-0005-0000-0000-0000DD1C0000}"/>
    <cellStyle name="Normal 6 3 3 6 7" xfId="2256" xr:uid="{00000000-0005-0000-0000-0000DE1C0000}"/>
    <cellStyle name="Normal 6 3 3 7" xfId="851" xr:uid="{00000000-0005-0000-0000-0000DF1C0000}"/>
    <cellStyle name="Normal 6 3 3 7 2" xfId="1752" xr:uid="{00000000-0005-0000-0000-0000E01C0000}"/>
    <cellStyle name="Normal 6 3 3 7 2 2" xfId="5103" xr:uid="{00000000-0005-0000-0000-0000E11C0000}"/>
    <cellStyle name="Normal 6 3 3 7 2 2 2" xfId="10087" xr:uid="{00000000-0005-0000-0000-0000E21C0000}"/>
    <cellStyle name="Normal 6 3 3 7 2 3" xfId="6832" xr:uid="{00000000-0005-0000-0000-0000E31C0000}"/>
    <cellStyle name="Normal 6 3 3 7 2 3 2" xfId="11774" xr:uid="{00000000-0005-0000-0000-0000E41C0000}"/>
    <cellStyle name="Normal 6 3 3 7 2 4" xfId="8340" xr:uid="{00000000-0005-0000-0000-0000E51C0000}"/>
    <cellStyle name="Normal 6 3 3 7 2 5" xfId="3379" xr:uid="{00000000-0005-0000-0000-0000E61C0000}"/>
    <cellStyle name="Normal 6 3 3 7 3" xfId="4286" xr:uid="{00000000-0005-0000-0000-0000E71C0000}"/>
    <cellStyle name="Normal 6 3 3 7 3 2" xfId="9272" xr:uid="{00000000-0005-0000-0000-0000E81C0000}"/>
    <cellStyle name="Normal 6 3 3 7 4" xfId="6031" xr:uid="{00000000-0005-0000-0000-0000E91C0000}"/>
    <cellStyle name="Normal 6 3 3 7 4 2" xfId="10973" xr:uid="{00000000-0005-0000-0000-0000EA1C0000}"/>
    <cellStyle name="Normal 6 3 3 7 5" xfId="7539" xr:uid="{00000000-0005-0000-0000-0000EB1C0000}"/>
    <cellStyle name="Normal 6 3 3 7 6" xfId="2578" xr:uid="{00000000-0005-0000-0000-0000EC1C0000}"/>
    <cellStyle name="Normal 6 3 3 8" xfId="1318" xr:uid="{00000000-0005-0000-0000-0000ED1C0000}"/>
    <cellStyle name="Normal 6 3 3 8 2" xfId="4669" xr:uid="{00000000-0005-0000-0000-0000EE1C0000}"/>
    <cellStyle name="Normal 6 3 3 8 2 2" xfId="9653" xr:uid="{00000000-0005-0000-0000-0000EF1C0000}"/>
    <cellStyle name="Normal 6 3 3 8 3" xfId="6398" xr:uid="{00000000-0005-0000-0000-0000F01C0000}"/>
    <cellStyle name="Normal 6 3 3 8 3 2" xfId="11340" xr:uid="{00000000-0005-0000-0000-0000F11C0000}"/>
    <cellStyle name="Normal 6 3 3 8 4" xfId="7906" xr:uid="{00000000-0005-0000-0000-0000F21C0000}"/>
    <cellStyle name="Normal 6 3 3 8 5" xfId="2945" xr:uid="{00000000-0005-0000-0000-0000F31C0000}"/>
    <cellStyle name="Normal 6 3 3 9" xfId="261" xr:uid="{00000000-0005-0000-0000-0000F41C0000}"/>
    <cellStyle name="Normal 6 3 3 9 2" xfId="3887" xr:uid="{00000000-0005-0000-0000-0000F51C0000}"/>
    <cellStyle name="Normal 6 3 3 9 2 2" xfId="8974" xr:uid="{00000000-0005-0000-0000-0000F61C0000}"/>
    <cellStyle name="Normal 6 3 3 9 3" xfId="5665" xr:uid="{00000000-0005-0000-0000-0000F71C0000}"/>
    <cellStyle name="Normal 6 3 3 9 3 2" xfId="10607" xr:uid="{00000000-0005-0000-0000-0000F81C0000}"/>
    <cellStyle name="Normal 6 3 3 9 4" xfId="7173" xr:uid="{00000000-0005-0000-0000-0000F91C0000}"/>
    <cellStyle name="Normal 6 3 3 9 5" xfId="2211" xr:uid="{00000000-0005-0000-0000-0000FA1C0000}"/>
    <cellStyle name="Normal 6 3 4" xfId="586" xr:uid="{00000000-0005-0000-0000-0000FB1C0000}"/>
    <cellStyle name="Normal 6 3 4 10" xfId="2350" xr:uid="{00000000-0005-0000-0000-0000FC1C0000}"/>
    <cellStyle name="Normal 6 3 4 2" xfId="747" xr:uid="{00000000-0005-0000-0000-0000FD1C0000}"/>
    <cellStyle name="Normal 6 3 4 2 2" xfId="1213" xr:uid="{00000000-0005-0000-0000-0000FE1C0000}"/>
    <cellStyle name="Normal 6 3 4 2 2 2" xfId="1755" xr:uid="{00000000-0005-0000-0000-0000FF1C0000}"/>
    <cellStyle name="Normal 6 3 4 2 2 2 2" xfId="5106" xr:uid="{00000000-0005-0000-0000-0000001D0000}"/>
    <cellStyle name="Normal 6 3 4 2 2 2 2 2" xfId="10090" xr:uid="{00000000-0005-0000-0000-0000011D0000}"/>
    <cellStyle name="Normal 6 3 4 2 2 2 3" xfId="6835" xr:uid="{00000000-0005-0000-0000-0000021D0000}"/>
    <cellStyle name="Normal 6 3 4 2 2 2 3 2" xfId="11777" xr:uid="{00000000-0005-0000-0000-0000031D0000}"/>
    <cellStyle name="Normal 6 3 4 2 2 2 4" xfId="8343" xr:uid="{00000000-0005-0000-0000-0000041D0000}"/>
    <cellStyle name="Normal 6 3 4 2 2 2 5" xfId="3382" xr:uid="{00000000-0005-0000-0000-0000051D0000}"/>
    <cellStyle name="Normal 6 3 4 2 2 3" xfId="4574" xr:uid="{00000000-0005-0000-0000-0000061D0000}"/>
    <cellStyle name="Normal 6 3 4 2 2 3 2" xfId="9558" xr:uid="{00000000-0005-0000-0000-0000071D0000}"/>
    <cellStyle name="Normal 6 3 4 2 2 4" xfId="6305" xr:uid="{00000000-0005-0000-0000-0000081D0000}"/>
    <cellStyle name="Normal 6 3 4 2 2 4 2" xfId="11247" xr:uid="{00000000-0005-0000-0000-0000091D0000}"/>
    <cellStyle name="Normal 6 3 4 2 2 5" xfId="7813" xr:uid="{00000000-0005-0000-0000-00000A1D0000}"/>
    <cellStyle name="Normal 6 3 4 2 2 6" xfId="2852" xr:uid="{00000000-0005-0000-0000-00000B1D0000}"/>
    <cellStyle name="Normal 6 3 4 2 3" xfId="1754" xr:uid="{00000000-0005-0000-0000-00000C1D0000}"/>
    <cellStyle name="Normal 6 3 4 2 3 2" xfId="5105" xr:uid="{00000000-0005-0000-0000-00000D1D0000}"/>
    <cellStyle name="Normal 6 3 4 2 3 2 2" xfId="10089" xr:uid="{00000000-0005-0000-0000-00000E1D0000}"/>
    <cellStyle name="Normal 6 3 4 2 3 3" xfId="6834" xr:uid="{00000000-0005-0000-0000-00000F1D0000}"/>
    <cellStyle name="Normal 6 3 4 2 3 3 2" xfId="11776" xr:uid="{00000000-0005-0000-0000-0000101D0000}"/>
    <cellStyle name="Normal 6 3 4 2 3 4" xfId="8342" xr:uid="{00000000-0005-0000-0000-0000111D0000}"/>
    <cellStyle name="Normal 6 3 4 2 3 5" xfId="3381" xr:uid="{00000000-0005-0000-0000-0000121D0000}"/>
    <cellStyle name="Normal 6 3 4 2 4" xfId="4191" xr:uid="{00000000-0005-0000-0000-0000131D0000}"/>
    <cellStyle name="Normal 6 3 4 2 4 2" xfId="9177" xr:uid="{00000000-0005-0000-0000-0000141D0000}"/>
    <cellStyle name="Normal 6 3 4 2 5" xfId="5938" xr:uid="{00000000-0005-0000-0000-0000151D0000}"/>
    <cellStyle name="Normal 6 3 4 2 5 2" xfId="10880" xr:uid="{00000000-0005-0000-0000-0000161D0000}"/>
    <cellStyle name="Normal 6 3 4 2 6" xfId="7446" xr:uid="{00000000-0005-0000-0000-0000171D0000}"/>
    <cellStyle name="Normal 6 3 4 2 7" xfId="2485" xr:uid="{00000000-0005-0000-0000-0000181D0000}"/>
    <cellStyle name="Normal 6 3 4 3" xfId="900" xr:uid="{00000000-0005-0000-0000-0000191D0000}"/>
    <cellStyle name="Normal 6 3 4 3 2" xfId="1756" xr:uid="{00000000-0005-0000-0000-00001A1D0000}"/>
    <cellStyle name="Normal 6 3 4 3 2 2" xfId="5107" xr:uid="{00000000-0005-0000-0000-00001B1D0000}"/>
    <cellStyle name="Normal 6 3 4 3 2 2 2" xfId="10091" xr:uid="{00000000-0005-0000-0000-00001C1D0000}"/>
    <cellStyle name="Normal 6 3 4 3 2 3" xfId="6836" xr:uid="{00000000-0005-0000-0000-00001D1D0000}"/>
    <cellStyle name="Normal 6 3 4 3 2 3 2" xfId="11778" xr:uid="{00000000-0005-0000-0000-00001E1D0000}"/>
    <cellStyle name="Normal 6 3 4 3 2 4" xfId="8344" xr:uid="{00000000-0005-0000-0000-00001F1D0000}"/>
    <cellStyle name="Normal 6 3 4 3 2 5" xfId="3383" xr:uid="{00000000-0005-0000-0000-0000201D0000}"/>
    <cellStyle name="Normal 6 3 4 3 3" xfId="4333" xr:uid="{00000000-0005-0000-0000-0000211D0000}"/>
    <cellStyle name="Normal 6 3 4 3 3 2" xfId="9318" xr:uid="{00000000-0005-0000-0000-0000221D0000}"/>
    <cellStyle name="Normal 6 3 4 3 4" xfId="6076" xr:uid="{00000000-0005-0000-0000-0000231D0000}"/>
    <cellStyle name="Normal 6 3 4 3 4 2" xfId="11018" xr:uid="{00000000-0005-0000-0000-0000241D0000}"/>
    <cellStyle name="Normal 6 3 4 3 5" xfId="7584" xr:uid="{00000000-0005-0000-0000-0000251D0000}"/>
    <cellStyle name="Normal 6 3 4 3 6" xfId="2623" xr:uid="{00000000-0005-0000-0000-0000261D0000}"/>
    <cellStyle name="Normal 6 3 4 4" xfId="1753" xr:uid="{00000000-0005-0000-0000-0000271D0000}"/>
    <cellStyle name="Normal 6 3 4 4 2" xfId="5104" xr:uid="{00000000-0005-0000-0000-0000281D0000}"/>
    <cellStyle name="Normal 6 3 4 4 2 2" xfId="10088" xr:uid="{00000000-0005-0000-0000-0000291D0000}"/>
    <cellStyle name="Normal 6 3 4 4 3" xfId="6833" xr:uid="{00000000-0005-0000-0000-00002A1D0000}"/>
    <cellStyle name="Normal 6 3 4 4 3 2" xfId="11775" xr:uid="{00000000-0005-0000-0000-00002B1D0000}"/>
    <cellStyle name="Normal 6 3 4 4 4" xfId="8341" xr:uid="{00000000-0005-0000-0000-00002C1D0000}"/>
    <cellStyle name="Normal 6 3 4 4 5" xfId="3380" xr:uid="{00000000-0005-0000-0000-00002D1D0000}"/>
    <cellStyle name="Normal 6 3 4 5" xfId="3731" xr:uid="{00000000-0005-0000-0000-00002E1D0000}"/>
    <cellStyle name="Normal 6 3 4 5 2" xfId="5536" xr:uid="{00000000-0005-0000-0000-00002F1D0000}"/>
    <cellStyle name="Normal 6 3 4 5 2 2" xfId="10490" xr:uid="{00000000-0005-0000-0000-0000301D0000}"/>
    <cellStyle name="Normal 6 3 4 5 3" xfId="8691" xr:uid="{00000000-0005-0000-0000-0000311D0000}"/>
    <cellStyle name="Normal 6 3 4 6" xfId="4055" xr:uid="{00000000-0005-0000-0000-0000321D0000}"/>
    <cellStyle name="Normal 6 3 4 6 2" xfId="8827" xr:uid="{00000000-0005-0000-0000-0000331D0000}"/>
    <cellStyle name="Normal 6 3 4 7" xfId="5447" xr:uid="{00000000-0005-0000-0000-0000341D0000}"/>
    <cellStyle name="Normal 6 3 4 7 2" xfId="10418" xr:uid="{00000000-0005-0000-0000-0000351D0000}"/>
    <cellStyle name="Normal 6 3 4 8" xfId="5803" xr:uid="{00000000-0005-0000-0000-0000361D0000}"/>
    <cellStyle name="Normal 6 3 4 8 2" xfId="10745" xr:uid="{00000000-0005-0000-0000-0000371D0000}"/>
    <cellStyle name="Normal 6 3 4 9" xfId="7311" xr:uid="{00000000-0005-0000-0000-0000381D0000}"/>
    <cellStyle name="Normal 6 3 5" xfId="649" xr:uid="{00000000-0005-0000-0000-0000391D0000}"/>
    <cellStyle name="Normal 6 3 5 10" xfId="2392" xr:uid="{00000000-0005-0000-0000-00003A1D0000}"/>
    <cellStyle name="Normal 6 3 5 2" xfId="790" xr:uid="{00000000-0005-0000-0000-00003B1D0000}"/>
    <cellStyle name="Normal 6 3 5 2 2" xfId="1255" xr:uid="{00000000-0005-0000-0000-00003C1D0000}"/>
    <cellStyle name="Normal 6 3 5 2 2 2" xfId="1759" xr:uid="{00000000-0005-0000-0000-00003D1D0000}"/>
    <cellStyle name="Normal 6 3 5 2 2 2 2" xfId="5110" xr:uid="{00000000-0005-0000-0000-00003E1D0000}"/>
    <cellStyle name="Normal 6 3 5 2 2 2 2 2" xfId="10094" xr:uid="{00000000-0005-0000-0000-00003F1D0000}"/>
    <cellStyle name="Normal 6 3 5 2 2 2 3" xfId="6839" xr:uid="{00000000-0005-0000-0000-0000401D0000}"/>
    <cellStyle name="Normal 6 3 5 2 2 2 3 2" xfId="11781" xr:uid="{00000000-0005-0000-0000-0000411D0000}"/>
    <cellStyle name="Normal 6 3 5 2 2 2 4" xfId="8347" xr:uid="{00000000-0005-0000-0000-0000421D0000}"/>
    <cellStyle name="Normal 6 3 5 2 2 2 5" xfId="3386" xr:uid="{00000000-0005-0000-0000-0000431D0000}"/>
    <cellStyle name="Normal 6 3 5 2 2 3" xfId="4616" xr:uid="{00000000-0005-0000-0000-0000441D0000}"/>
    <cellStyle name="Normal 6 3 5 2 2 3 2" xfId="9600" xr:uid="{00000000-0005-0000-0000-0000451D0000}"/>
    <cellStyle name="Normal 6 3 5 2 2 4" xfId="6347" xr:uid="{00000000-0005-0000-0000-0000461D0000}"/>
    <cellStyle name="Normal 6 3 5 2 2 4 2" xfId="11289" xr:uid="{00000000-0005-0000-0000-0000471D0000}"/>
    <cellStyle name="Normal 6 3 5 2 2 5" xfId="7855" xr:uid="{00000000-0005-0000-0000-0000481D0000}"/>
    <cellStyle name="Normal 6 3 5 2 2 6" xfId="2894" xr:uid="{00000000-0005-0000-0000-0000491D0000}"/>
    <cellStyle name="Normal 6 3 5 2 3" xfId="1758" xr:uid="{00000000-0005-0000-0000-00004A1D0000}"/>
    <cellStyle name="Normal 6 3 5 2 3 2" xfId="5109" xr:uid="{00000000-0005-0000-0000-00004B1D0000}"/>
    <cellStyle name="Normal 6 3 5 2 3 2 2" xfId="10093" xr:uid="{00000000-0005-0000-0000-00004C1D0000}"/>
    <cellStyle name="Normal 6 3 5 2 3 3" xfId="6838" xr:uid="{00000000-0005-0000-0000-00004D1D0000}"/>
    <cellStyle name="Normal 6 3 5 2 3 3 2" xfId="11780" xr:uid="{00000000-0005-0000-0000-00004E1D0000}"/>
    <cellStyle name="Normal 6 3 5 2 3 4" xfId="8346" xr:uid="{00000000-0005-0000-0000-00004F1D0000}"/>
    <cellStyle name="Normal 6 3 5 2 3 5" xfId="3385" xr:uid="{00000000-0005-0000-0000-0000501D0000}"/>
    <cellStyle name="Normal 6 3 5 2 4" xfId="4233" xr:uid="{00000000-0005-0000-0000-0000511D0000}"/>
    <cellStyle name="Normal 6 3 5 2 4 2" xfId="9219" xr:uid="{00000000-0005-0000-0000-0000521D0000}"/>
    <cellStyle name="Normal 6 3 5 2 5" xfId="5980" xr:uid="{00000000-0005-0000-0000-0000531D0000}"/>
    <cellStyle name="Normal 6 3 5 2 5 2" xfId="10922" xr:uid="{00000000-0005-0000-0000-0000541D0000}"/>
    <cellStyle name="Normal 6 3 5 2 6" xfId="7488" xr:uid="{00000000-0005-0000-0000-0000551D0000}"/>
    <cellStyle name="Normal 6 3 5 2 7" xfId="2527" xr:uid="{00000000-0005-0000-0000-0000561D0000}"/>
    <cellStyle name="Normal 6 3 5 3" xfId="943" xr:uid="{00000000-0005-0000-0000-0000571D0000}"/>
    <cellStyle name="Normal 6 3 5 3 2" xfId="1760" xr:uid="{00000000-0005-0000-0000-0000581D0000}"/>
    <cellStyle name="Normal 6 3 5 3 2 2" xfId="5111" xr:uid="{00000000-0005-0000-0000-0000591D0000}"/>
    <cellStyle name="Normal 6 3 5 3 2 2 2" xfId="10095" xr:uid="{00000000-0005-0000-0000-00005A1D0000}"/>
    <cellStyle name="Normal 6 3 5 3 2 3" xfId="6840" xr:uid="{00000000-0005-0000-0000-00005B1D0000}"/>
    <cellStyle name="Normal 6 3 5 3 2 3 2" xfId="11782" xr:uid="{00000000-0005-0000-0000-00005C1D0000}"/>
    <cellStyle name="Normal 6 3 5 3 2 4" xfId="8348" xr:uid="{00000000-0005-0000-0000-00005D1D0000}"/>
    <cellStyle name="Normal 6 3 5 3 2 5" xfId="3387" xr:uid="{00000000-0005-0000-0000-00005E1D0000}"/>
    <cellStyle name="Normal 6 3 5 3 3" xfId="4375" xr:uid="{00000000-0005-0000-0000-00005F1D0000}"/>
    <cellStyle name="Normal 6 3 5 3 3 2" xfId="9360" xr:uid="{00000000-0005-0000-0000-0000601D0000}"/>
    <cellStyle name="Normal 6 3 5 3 4" xfId="6118" xr:uid="{00000000-0005-0000-0000-0000611D0000}"/>
    <cellStyle name="Normal 6 3 5 3 4 2" xfId="11060" xr:uid="{00000000-0005-0000-0000-0000621D0000}"/>
    <cellStyle name="Normal 6 3 5 3 5" xfId="7626" xr:uid="{00000000-0005-0000-0000-0000631D0000}"/>
    <cellStyle name="Normal 6 3 5 3 6" xfId="2665" xr:uid="{00000000-0005-0000-0000-0000641D0000}"/>
    <cellStyle name="Normal 6 3 5 4" xfId="1757" xr:uid="{00000000-0005-0000-0000-0000651D0000}"/>
    <cellStyle name="Normal 6 3 5 4 2" xfId="5108" xr:uid="{00000000-0005-0000-0000-0000661D0000}"/>
    <cellStyle name="Normal 6 3 5 4 2 2" xfId="10092" xr:uid="{00000000-0005-0000-0000-0000671D0000}"/>
    <cellStyle name="Normal 6 3 5 4 3" xfId="6837" xr:uid="{00000000-0005-0000-0000-0000681D0000}"/>
    <cellStyle name="Normal 6 3 5 4 3 2" xfId="11779" xr:uid="{00000000-0005-0000-0000-0000691D0000}"/>
    <cellStyle name="Normal 6 3 5 4 4" xfId="8345" xr:uid="{00000000-0005-0000-0000-00006A1D0000}"/>
    <cellStyle name="Normal 6 3 5 4 5" xfId="3384" xr:uid="{00000000-0005-0000-0000-00006B1D0000}"/>
    <cellStyle name="Normal 6 3 5 5" xfId="3773" xr:uid="{00000000-0005-0000-0000-00006C1D0000}"/>
    <cellStyle name="Normal 6 3 5 5 2" xfId="4257" xr:uid="{00000000-0005-0000-0000-00006D1D0000}"/>
    <cellStyle name="Normal 6 3 5 5 2 2" xfId="9243" xr:uid="{00000000-0005-0000-0000-00006E1D0000}"/>
    <cellStyle name="Normal 6 3 5 5 3" xfId="8733" xr:uid="{00000000-0005-0000-0000-00006F1D0000}"/>
    <cellStyle name="Normal 6 3 5 6" xfId="4098" xr:uid="{00000000-0005-0000-0000-0000701D0000}"/>
    <cellStyle name="Normal 6 3 5 6 2" xfId="8869" xr:uid="{00000000-0005-0000-0000-0000711D0000}"/>
    <cellStyle name="Normal 6 3 5 7" xfId="4046" xr:uid="{00000000-0005-0000-0000-0000721D0000}"/>
    <cellStyle name="Normal 6 3 5 7 2" xfId="9100" xr:uid="{00000000-0005-0000-0000-0000731D0000}"/>
    <cellStyle name="Normal 6 3 5 8" xfId="5845" xr:uid="{00000000-0005-0000-0000-0000741D0000}"/>
    <cellStyle name="Normal 6 3 5 8 2" xfId="10787" xr:uid="{00000000-0005-0000-0000-0000751D0000}"/>
    <cellStyle name="Normal 6 3 5 9" xfId="7353" xr:uid="{00000000-0005-0000-0000-0000761D0000}"/>
    <cellStyle name="Normal 6 3 6" xfId="483" xr:uid="{00000000-0005-0000-0000-0000771D0000}"/>
    <cellStyle name="Normal 6 3 6 2" xfId="1053" xr:uid="{00000000-0005-0000-0000-0000781D0000}"/>
    <cellStyle name="Normal 6 3 6 2 2" xfId="1762" xr:uid="{00000000-0005-0000-0000-0000791D0000}"/>
    <cellStyle name="Normal 6 3 6 2 2 2" xfId="5113" xr:uid="{00000000-0005-0000-0000-00007A1D0000}"/>
    <cellStyle name="Normal 6 3 6 2 2 2 2" xfId="10097" xr:uid="{00000000-0005-0000-0000-00007B1D0000}"/>
    <cellStyle name="Normal 6 3 6 2 2 3" xfId="6842" xr:uid="{00000000-0005-0000-0000-00007C1D0000}"/>
    <cellStyle name="Normal 6 3 6 2 2 3 2" xfId="11784" xr:uid="{00000000-0005-0000-0000-00007D1D0000}"/>
    <cellStyle name="Normal 6 3 6 2 2 4" xfId="8350" xr:uid="{00000000-0005-0000-0000-00007E1D0000}"/>
    <cellStyle name="Normal 6 3 6 2 2 5" xfId="3389" xr:uid="{00000000-0005-0000-0000-00007F1D0000}"/>
    <cellStyle name="Normal 6 3 6 2 3" xfId="4468" xr:uid="{00000000-0005-0000-0000-0000801D0000}"/>
    <cellStyle name="Normal 6 3 6 2 3 2" xfId="9453" xr:uid="{00000000-0005-0000-0000-0000811D0000}"/>
    <cellStyle name="Normal 6 3 6 2 4" xfId="6208" xr:uid="{00000000-0005-0000-0000-0000821D0000}"/>
    <cellStyle name="Normal 6 3 6 2 4 2" xfId="11150" xr:uid="{00000000-0005-0000-0000-0000831D0000}"/>
    <cellStyle name="Normal 6 3 6 2 5" xfId="7716" xr:uid="{00000000-0005-0000-0000-0000841D0000}"/>
    <cellStyle name="Normal 6 3 6 2 6" xfId="2755" xr:uid="{00000000-0005-0000-0000-0000851D0000}"/>
    <cellStyle name="Normal 6 3 6 3" xfId="1761" xr:uid="{00000000-0005-0000-0000-0000861D0000}"/>
    <cellStyle name="Normal 6 3 6 3 2" xfId="5112" xr:uid="{00000000-0005-0000-0000-0000871D0000}"/>
    <cellStyle name="Normal 6 3 6 3 2 2" xfId="10096" xr:uid="{00000000-0005-0000-0000-0000881D0000}"/>
    <cellStyle name="Normal 6 3 6 3 3" xfId="6841" xr:uid="{00000000-0005-0000-0000-0000891D0000}"/>
    <cellStyle name="Normal 6 3 6 3 3 2" xfId="11783" xr:uid="{00000000-0005-0000-0000-00008A1D0000}"/>
    <cellStyle name="Normal 6 3 6 3 4" xfId="8349" xr:uid="{00000000-0005-0000-0000-00008B1D0000}"/>
    <cellStyle name="Normal 6 3 6 3 5" xfId="3388" xr:uid="{00000000-0005-0000-0000-00008C1D0000}"/>
    <cellStyle name="Normal 6 3 6 4" xfId="3999" xr:uid="{00000000-0005-0000-0000-00008D1D0000}"/>
    <cellStyle name="Normal 6 3 6 4 2" xfId="9071" xr:uid="{00000000-0005-0000-0000-00008E1D0000}"/>
    <cellStyle name="Normal 6 3 6 5" xfId="5756" xr:uid="{00000000-0005-0000-0000-00008F1D0000}"/>
    <cellStyle name="Normal 6 3 6 5 2" xfId="10698" xr:uid="{00000000-0005-0000-0000-0000901D0000}"/>
    <cellStyle name="Normal 6 3 6 6" xfId="7264" xr:uid="{00000000-0005-0000-0000-0000911D0000}"/>
    <cellStyle name="Normal 6 3 6 7" xfId="2303" xr:uid="{00000000-0005-0000-0000-0000921D0000}"/>
    <cellStyle name="Normal 6 3 7" xfId="700" xr:uid="{00000000-0005-0000-0000-0000931D0000}"/>
    <cellStyle name="Normal 6 3 7 2" xfId="1166" xr:uid="{00000000-0005-0000-0000-0000941D0000}"/>
    <cellStyle name="Normal 6 3 7 2 2" xfId="1764" xr:uid="{00000000-0005-0000-0000-0000951D0000}"/>
    <cellStyle name="Normal 6 3 7 2 2 2" xfId="5115" xr:uid="{00000000-0005-0000-0000-0000961D0000}"/>
    <cellStyle name="Normal 6 3 7 2 2 2 2" xfId="10099" xr:uid="{00000000-0005-0000-0000-0000971D0000}"/>
    <cellStyle name="Normal 6 3 7 2 2 3" xfId="6844" xr:uid="{00000000-0005-0000-0000-0000981D0000}"/>
    <cellStyle name="Normal 6 3 7 2 2 3 2" xfId="11786" xr:uid="{00000000-0005-0000-0000-0000991D0000}"/>
    <cellStyle name="Normal 6 3 7 2 2 4" xfId="8352" xr:uid="{00000000-0005-0000-0000-00009A1D0000}"/>
    <cellStyle name="Normal 6 3 7 2 2 5" xfId="3391" xr:uid="{00000000-0005-0000-0000-00009B1D0000}"/>
    <cellStyle name="Normal 6 3 7 2 3" xfId="4527" xr:uid="{00000000-0005-0000-0000-00009C1D0000}"/>
    <cellStyle name="Normal 6 3 7 2 3 2" xfId="9511" xr:uid="{00000000-0005-0000-0000-00009D1D0000}"/>
    <cellStyle name="Normal 6 3 7 2 4" xfId="6258" xr:uid="{00000000-0005-0000-0000-00009E1D0000}"/>
    <cellStyle name="Normal 6 3 7 2 4 2" xfId="11200" xr:uid="{00000000-0005-0000-0000-00009F1D0000}"/>
    <cellStyle name="Normal 6 3 7 2 5" xfId="7766" xr:uid="{00000000-0005-0000-0000-0000A01D0000}"/>
    <cellStyle name="Normal 6 3 7 2 6" xfId="2805" xr:uid="{00000000-0005-0000-0000-0000A11D0000}"/>
    <cellStyle name="Normal 6 3 7 3" xfId="1763" xr:uid="{00000000-0005-0000-0000-0000A21D0000}"/>
    <cellStyle name="Normal 6 3 7 3 2" xfId="5114" xr:uid="{00000000-0005-0000-0000-0000A31D0000}"/>
    <cellStyle name="Normal 6 3 7 3 2 2" xfId="10098" xr:uid="{00000000-0005-0000-0000-0000A41D0000}"/>
    <cellStyle name="Normal 6 3 7 3 3" xfId="6843" xr:uid="{00000000-0005-0000-0000-0000A51D0000}"/>
    <cellStyle name="Normal 6 3 7 3 3 2" xfId="11785" xr:uid="{00000000-0005-0000-0000-0000A61D0000}"/>
    <cellStyle name="Normal 6 3 7 3 4" xfId="8351" xr:uid="{00000000-0005-0000-0000-0000A71D0000}"/>
    <cellStyle name="Normal 6 3 7 3 5" xfId="3390" xr:uid="{00000000-0005-0000-0000-0000A81D0000}"/>
    <cellStyle name="Normal 6 3 7 4" xfId="4144" xr:uid="{00000000-0005-0000-0000-0000A91D0000}"/>
    <cellStyle name="Normal 6 3 7 4 2" xfId="9130" xr:uid="{00000000-0005-0000-0000-0000AA1D0000}"/>
    <cellStyle name="Normal 6 3 7 5" xfId="5891" xr:uid="{00000000-0005-0000-0000-0000AB1D0000}"/>
    <cellStyle name="Normal 6 3 7 5 2" xfId="10833" xr:uid="{00000000-0005-0000-0000-0000AC1D0000}"/>
    <cellStyle name="Normal 6 3 7 6" xfId="7399" xr:uid="{00000000-0005-0000-0000-0000AD1D0000}"/>
    <cellStyle name="Normal 6 3 7 7" xfId="2438" xr:uid="{00000000-0005-0000-0000-0000AE1D0000}"/>
    <cellStyle name="Normal 6 3 8" xfId="367" xr:uid="{00000000-0005-0000-0000-0000AF1D0000}"/>
    <cellStyle name="Normal 6 3 8 2" xfId="995" xr:uid="{00000000-0005-0000-0000-0000B01D0000}"/>
    <cellStyle name="Normal 6 3 8 2 2" xfId="1766" xr:uid="{00000000-0005-0000-0000-0000B11D0000}"/>
    <cellStyle name="Normal 6 3 8 2 2 2" xfId="5117" xr:uid="{00000000-0005-0000-0000-0000B21D0000}"/>
    <cellStyle name="Normal 6 3 8 2 2 2 2" xfId="10101" xr:uid="{00000000-0005-0000-0000-0000B31D0000}"/>
    <cellStyle name="Normal 6 3 8 2 2 3" xfId="6846" xr:uid="{00000000-0005-0000-0000-0000B41D0000}"/>
    <cellStyle name="Normal 6 3 8 2 2 3 2" xfId="11788" xr:uid="{00000000-0005-0000-0000-0000B51D0000}"/>
    <cellStyle name="Normal 6 3 8 2 2 4" xfId="8354" xr:uid="{00000000-0005-0000-0000-0000B61D0000}"/>
    <cellStyle name="Normal 6 3 8 2 2 5" xfId="3393" xr:uid="{00000000-0005-0000-0000-0000B71D0000}"/>
    <cellStyle name="Normal 6 3 8 2 3" xfId="4422" xr:uid="{00000000-0005-0000-0000-0000B81D0000}"/>
    <cellStyle name="Normal 6 3 8 2 3 2" xfId="9407" xr:uid="{00000000-0005-0000-0000-0000B91D0000}"/>
    <cellStyle name="Normal 6 3 8 2 4" xfId="6164" xr:uid="{00000000-0005-0000-0000-0000BA1D0000}"/>
    <cellStyle name="Normal 6 3 8 2 4 2" xfId="11106" xr:uid="{00000000-0005-0000-0000-0000BB1D0000}"/>
    <cellStyle name="Normal 6 3 8 2 5" xfId="7672" xr:uid="{00000000-0005-0000-0000-0000BC1D0000}"/>
    <cellStyle name="Normal 6 3 8 2 6" xfId="2711" xr:uid="{00000000-0005-0000-0000-0000BD1D0000}"/>
    <cellStyle name="Normal 6 3 8 3" xfId="1765" xr:uid="{00000000-0005-0000-0000-0000BE1D0000}"/>
    <cellStyle name="Normal 6 3 8 3 2" xfId="5116" xr:uid="{00000000-0005-0000-0000-0000BF1D0000}"/>
    <cellStyle name="Normal 6 3 8 3 2 2" xfId="10100" xr:uid="{00000000-0005-0000-0000-0000C01D0000}"/>
    <cellStyle name="Normal 6 3 8 3 3" xfId="6845" xr:uid="{00000000-0005-0000-0000-0000C11D0000}"/>
    <cellStyle name="Normal 6 3 8 3 3 2" xfId="11787" xr:uid="{00000000-0005-0000-0000-0000C21D0000}"/>
    <cellStyle name="Normal 6 3 8 3 4" xfId="8353" xr:uid="{00000000-0005-0000-0000-0000C31D0000}"/>
    <cellStyle name="Normal 6 3 8 3 5" xfId="3392" xr:uid="{00000000-0005-0000-0000-0000C41D0000}"/>
    <cellStyle name="Normal 6 3 8 4" xfId="3939" xr:uid="{00000000-0005-0000-0000-0000C51D0000}"/>
    <cellStyle name="Normal 6 3 8 4 2" xfId="9019" xr:uid="{00000000-0005-0000-0000-0000C61D0000}"/>
    <cellStyle name="Normal 6 3 8 5" xfId="5707" xr:uid="{00000000-0005-0000-0000-0000C71D0000}"/>
    <cellStyle name="Normal 6 3 8 5 2" xfId="10649" xr:uid="{00000000-0005-0000-0000-0000C81D0000}"/>
    <cellStyle name="Normal 6 3 8 6" xfId="7215" xr:uid="{00000000-0005-0000-0000-0000C91D0000}"/>
    <cellStyle name="Normal 6 3 8 7" xfId="2254" xr:uid="{00000000-0005-0000-0000-0000CA1D0000}"/>
    <cellStyle name="Normal 6 3 9" xfId="849" xr:uid="{00000000-0005-0000-0000-0000CB1D0000}"/>
    <cellStyle name="Normal 6 3 9 2" xfId="1767" xr:uid="{00000000-0005-0000-0000-0000CC1D0000}"/>
    <cellStyle name="Normal 6 3 9 2 2" xfId="5118" xr:uid="{00000000-0005-0000-0000-0000CD1D0000}"/>
    <cellStyle name="Normal 6 3 9 2 2 2" xfId="10102" xr:uid="{00000000-0005-0000-0000-0000CE1D0000}"/>
    <cellStyle name="Normal 6 3 9 2 3" xfId="6847" xr:uid="{00000000-0005-0000-0000-0000CF1D0000}"/>
    <cellStyle name="Normal 6 3 9 2 3 2" xfId="11789" xr:uid="{00000000-0005-0000-0000-0000D01D0000}"/>
    <cellStyle name="Normal 6 3 9 2 4" xfId="8355" xr:uid="{00000000-0005-0000-0000-0000D11D0000}"/>
    <cellStyle name="Normal 6 3 9 2 5" xfId="3394" xr:uid="{00000000-0005-0000-0000-0000D21D0000}"/>
    <cellStyle name="Normal 6 3 9 3" xfId="4284" xr:uid="{00000000-0005-0000-0000-0000D31D0000}"/>
    <cellStyle name="Normal 6 3 9 3 2" xfId="9270" xr:uid="{00000000-0005-0000-0000-0000D41D0000}"/>
    <cellStyle name="Normal 6 3 9 4" xfId="6029" xr:uid="{00000000-0005-0000-0000-0000D51D0000}"/>
    <cellStyle name="Normal 6 3 9 4 2" xfId="10971" xr:uid="{00000000-0005-0000-0000-0000D61D0000}"/>
    <cellStyle name="Normal 6 3 9 5" xfId="7537" xr:uid="{00000000-0005-0000-0000-0000D71D0000}"/>
    <cellStyle name="Normal 6 3 9 6" xfId="2576" xr:uid="{00000000-0005-0000-0000-0000D81D0000}"/>
    <cellStyle name="Normal 6 4" xfId="127" xr:uid="{00000000-0005-0000-0000-0000D91D0000}"/>
    <cellStyle name="Normal 6 4 10" xfId="2129" xr:uid="{00000000-0005-0000-0000-0000DA1D0000}"/>
    <cellStyle name="Normal 6 4 10 2" xfId="5485" xr:uid="{00000000-0005-0000-0000-0000DB1D0000}"/>
    <cellStyle name="Normal 6 4 10 2 2" xfId="10448" xr:uid="{00000000-0005-0000-0000-0000DC1D0000}"/>
    <cellStyle name="Normal 6 4 10 3" xfId="8646" xr:uid="{00000000-0005-0000-0000-0000DD1D0000}"/>
    <cellStyle name="Normal 6 4 11" xfId="3686" xr:uid="{00000000-0005-0000-0000-0000DE1D0000}"/>
    <cellStyle name="Normal 6 4 11 2" xfId="8783" xr:uid="{00000000-0005-0000-0000-0000DF1D0000}"/>
    <cellStyle name="Normal 6 4 12" xfId="3821" xr:uid="{00000000-0005-0000-0000-0000E01D0000}"/>
    <cellStyle name="Normal 6 4 12 2" xfId="8913" xr:uid="{00000000-0005-0000-0000-0000E11D0000}"/>
    <cellStyle name="Normal 6 4 13" xfId="5610" xr:uid="{00000000-0005-0000-0000-0000E21D0000}"/>
    <cellStyle name="Normal 6 4 13 2" xfId="10552" xr:uid="{00000000-0005-0000-0000-0000E31D0000}"/>
    <cellStyle name="Normal 6 4 14" xfId="7118" xr:uid="{00000000-0005-0000-0000-0000E41D0000}"/>
    <cellStyle name="Normal 6 4 15" xfId="2106" xr:uid="{00000000-0005-0000-0000-0000E51D0000}"/>
    <cellStyle name="Normal 6 4 2" xfId="589" xr:uid="{00000000-0005-0000-0000-0000E61D0000}"/>
    <cellStyle name="Normal 6 4 2 10" xfId="2353" xr:uid="{00000000-0005-0000-0000-0000E71D0000}"/>
    <cellStyle name="Normal 6 4 2 2" xfId="750" xr:uid="{00000000-0005-0000-0000-0000E81D0000}"/>
    <cellStyle name="Normal 6 4 2 2 2" xfId="1216" xr:uid="{00000000-0005-0000-0000-0000E91D0000}"/>
    <cellStyle name="Normal 6 4 2 2 2 2" xfId="1770" xr:uid="{00000000-0005-0000-0000-0000EA1D0000}"/>
    <cellStyle name="Normal 6 4 2 2 2 2 2" xfId="5121" xr:uid="{00000000-0005-0000-0000-0000EB1D0000}"/>
    <cellStyle name="Normal 6 4 2 2 2 2 2 2" xfId="10105" xr:uid="{00000000-0005-0000-0000-0000EC1D0000}"/>
    <cellStyle name="Normal 6 4 2 2 2 2 3" xfId="6850" xr:uid="{00000000-0005-0000-0000-0000ED1D0000}"/>
    <cellStyle name="Normal 6 4 2 2 2 2 3 2" xfId="11792" xr:uid="{00000000-0005-0000-0000-0000EE1D0000}"/>
    <cellStyle name="Normal 6 4 2 2 2 2 4" xfId="8358" xr:uid="{00000000-0005-0000-0000-0000EF1D0000}"/>
    <cellStyle name="Normal 6 4 2 2 2 2 5" xfId="3397" xr:uid="{00000000-0005-0000-0000-0000F01D0000}"/>
    <cellStyle name="Normal 6 4 2 2 2 3" xfId="4577" xr:uid="{00000000-0005-0000-0000-0000F11D0000}"/>
    <cellStyle name="Normal 6 4 2 2 2 3 2" xfId="9561" xr:uid="{00000000-0005-0000-0000-0000F21D0000}"/>
    <cellStyle name="Normal 6 4 2 2 2 4" xfId="6308" xr:uid="{00000000-0005-0000-0000-0000F31D0000}"/>
    <cellStyle name="Normal 6 4 2 2 2 4 2" xfId="11250" xr:uid="{00000000-0005-0000-0000-0000F41D0000}"/>
    <cellStyle name="Normal 6 4 2 2 2 5" xfId="7816" xr:uid="{00000000-0005-0000-0000-0000F51D0000}"/>
    <cellStyle name="Normal 6 4 2 2 2 6" xfId="2855" xr:uid="{00000000-0005-0000-0000-0000F61D0000}"/>
    <cellStyle name="Normal 6 4 2 2 3" xfId="1769" xr:uid="{00000000-0005-0000-0000-0000F71D0000}"/>
    <cellStyle name="Normal 6 4 2 2 3 2" xfId="5120" xr:uid="{00000000-0005-0000-0000-0000F81D0000}"/>
    <cellStyle name="Normal 6 4 2 2 3 2 2" xfId="10104" xr:uid="{00000000-0005-0000-0000-0000F91D0000}"/>
    <cellStyle name="Normal 6 4 2 2 3 3" xfId="6849" xr:uid="{00000000-0005-0000-0000-0000FA1D0000}"/>
    <cellStyle name="Normal 6 4 2 2 3 3 2" xfId="11791" xr:uid="{00000000-0005-0000-0000-0000FB1D0000}"/>
    <cellStyle name="Normal 6 4 2 2 3 4" xfId="8357" xr:uid="{00000000-0005-0000-0000-0000FC1D0000}"/>
    <cellStyle name="Normal 6 4 2 2 3 5" xfId="3396" xr:uid="{00000000-0005-0000-0000-0000FD1D0000}"/>
    <cellStyle name="Normal 6 4 2 2 4" xfId="4194" xr:uid="{00000000-0005-0000-0000-0000FE1D0000}"/>
    <cellStyle name="Normal 6 4 2 2 4 2" xfId="9180" xr:uid="{00000000-0005-0000-0000-0000FF1D0000}"/>
    <cellStyle name="Normal 6 4 2 2 5" xfId="5941" xr:uid="{00000000-0005-0000-0000-0000001E0000}"/>
    <cellStyle name="Normal 6 4 2 2 5 2" xfId="10883" xr:uid="{00000000-0005-0000-0000-0000011E0000}"/>
    <cellStyle name="Normal 6 4 2 2 6" xfId="7449" xr:uid="{00000000-0005-0000-0000-0000021E0000}"/>
    <cellStyle name="Normal 6 4 2 2 7" xfId="2488" xr:uid="{00000000-0005-0000-0000-0000031E0000}"/>
    <cellStyle name="Normal 6 4 2 3" xfId="903" xr:uid="{00000000-0005-0000-0000-0000041E0000}"/>
    <cellStyle name="Normal 6 4 2 3 2" xfId="1771" xr:uid="{00000000-0005-0000-0000-0000051E0000}"/>
    <cellStyle name="Normal 6 4 2 3 2 2" xfId="5122" xr:uid="{00000000-0005-0000-0000-0000061E0000}"/>
    <cellStyle name="Normal 6 4 2 3 2 2 2" xfId="10106" xr:uid="{00000000-0005-0000-0000-0000071E0000}"/>
    <cellStyle name="Normal 6 4 2 3 2 3" xfId="6851" xr:uid="{00000000-0005-0000-0000-0000081E0000}"/>
    <cellStyle name="Normal 6 4 2 3 2 3 2" xfId="11793" xr:uid="{00000000-0005-0000-0000-0000091E0000}"/>
    <cellStyle name="Normal 6 4 2 3 2 4" xfId="8359" xr:uid="{00000000-0005-0000-0000-00000A1E0000}"/>
    <cellStyle name="Normal 6 4 2 3 2 5" xfId="3398" xr:uid="{00000000-0005-0000-0000-00000B1E0000}"/>
    <cellStyle name="Normal 6 4 2 3 3" xfId="4336" xr:uid="{00000000-0005-0000-0000-00000C1E0000}"/>
    <cellStyle name="Normal 6 4 2 3 3 2" xfId="9321" xr:uid="{00000000-0005-0000-0000-00000D1E0000}"/>
    <cellStyle name="Normal 6 4 2 3 4" xfId="6079" xr:uid="{00000000-0005-0000-0000-00000E1E0000}"/>
    <cellStyle name="Normal 6 4 2 3 4 2" xfId="11021" xr:uid="{00000000-0005-0000-0000-00000F1E0000}"/>
    <cellStyle name="Normal 6 4 2 3 5" xfId="7587" xr:uid="{00000000-0005-0000-0000-0000101E0000}"/>
    <cellStyle name="Normal 6 4 2 3 6" xfId="2626" xr:uid="{00000000-0005-0000-0000-0000111E0000}"/>
    <cellStyle name="Normal 6 4 2 4" xfId="1768" xr:uid="{00000000-0005-0000-0000-0000121E0000}"/>
    <cellStyle name="Normal 6 4 2 4 2" xfId="5119" xr:uid="{00000000-0005-0000-0000-0000131E0000}"/>
    <cellStyle name="Normal 6 4 2 4 2 2" xfId="10103" xr:uid="{00000000-0005-0000-0000-0000141E0000}"/>
    <cellStyle name="Normal 6 4 2 4 3" xfId="6848" xr:uid="{00000000-0005-0000-0000-0000151E0000}"/>
    <cellStyle name="Normal 6 4 2 4 3 2" xfId="11790" xr:uid="{00000000-0005-0000-0000-0000161E0000}"/>
    <cellStyle name="Normal 6 4 2 4 4" xfId="8356" xr:uid="{00000000-0005-0000-0000-0000171E0000}"/>
    <cellStyle name="Normal 6 4 2 4 5" xfId="3395" xr:uid="{00000000-0005-0000-0000-0000181E0000}"/>
    <cellStyle name="Normal 6 4 2 5" xfId="3734" xr:uid="{00000000-0005-0000-0000-0000191E0000}"/>
    <cellStyle name="Normal 6 4 2 5 2" xfId="5408" xr:uid="{00000000-0005-0000-0000-00001A1E0000}"/>
    <cellStyle name="Normal 6 4 2 5 2 2" xfId="10385" xr:uid="{00000000-0005-0000-0000-00001B1E0000}"/>
    <cellStyle name="Normal 6 4 2 5 3" xfId="8694" xr:uid="{00000000-0005-0000-0000-00001C1E0000}"/>
    <cellStyle name="Normal 6 4 2 6" xfId="4058" xr:uid="{00000000-0005-0000-0000-00001D1E0000}"/>
    <cellStyle name="Normal 6 4 2 6 2" xfId="8830" xr:uid="{00000000-0005-0000-0000-00001E1E0000}"/>
    <cellStyle name="Normal 6 4 2 7" xfId="5567" xr:uid="{00000000-0005-0000-0000-00001F1E0000}"/>
    <cellStyle name="Normal 6 4 2 7 2" xfId="10516" xr:uid="{00000000-0005-0000-0000-0000201E0000}"/>
    <cellStyle name="Normal 6 4 2 8" xfId="5806" xr:uid="{00000000-0005-0000-0000-0000211E0000}"/>
    <cellStyle name="Normal 6 4 2 8 2" xfId="10748" xr:uid="{00000000-0005-0000-0000-0000221E0000}"/>
    <cellStyle name="Normal 6 4 2 9" xfId="7314" xr:uid="{00000000-0005-0000-0000-0000231E0000}"/>
    <cellStyle name="Normal 6 4 3" xfId="652" xr:uid="{00000000-0005-0000-0000-0000241E0000}"/>
    <cellStyle name="Normal 6 4 3 10" xfId="2395" xr:uid="{00000000-0005-0000-0000-0000251E0000}"/>
    <cellStyle name="Normal 6 4 3 2" xfId="793" xr:uid="{00000000-0005-0000-0000-0000261E0000}"/>
    <cellStyle name="Normal 6 4 3 2 2" xfId="1258" xr:uid="{00000000-0005-0000-0000-0000271E0000}"/>
    <cellStyle name="Normal 6 4 3 2 2 2" xfId="1774" xr:uid="{00000000-0005-0000-0000-0000281E0000}"/>
    <cellStyle name="Normal 6 4 3 2 2 2 2" xfId="5125" xr:uid="{00000000-0005-0000-0000-0000291E0000}"/>
    <cellStyle name="Normal 6 4 3 2 2 2 2 2" xfId="10109" xr:uid="{00000000-0005-0000-0000-00002A1E0000}"/>
    <cellStyle name="Normal 6 4 3 2 2 2 3" xfId="6854" xr:uid="{00000000-0005-0000-0000-00002B1E0000}"/>
    <cellStyle name="Normal 6 4 3 2 2 2 3 2" xfId="11796" xr:uid="{00000000-0005-0000-0000-00002C1E0000}"/>
    <cellStyle name="Normal 6 4 3 2 2 2 4" xfId="8362" xr:uid="{00000000-0005-0000-0000-00002D1E0000}"/>
    <cellStyle name="Normal 6 4 3 2 2 2 5" xfId="3401" xr:uid="{00000000-0005-0000-0000-00002E1E0000}"/>
    <cellStyle name="Normal 6 4 3 2 2 3" xfId="4619" xr:uid="{00000000-0005-0000-0000-00002F1E0000}"/>
    <cellStyle name="Normal 6 4 3 2 2 3 2" xfId="9603" xr:uid="{00000000-0005-0000-0000-0000301E0000}"/>
    <cellStyle name="Normal 6 4 3 2 2 4" xfId="6350" xr:uid="{00000000-0005-0000-0000-0000311E0000}"/>
    <cellStyle name="Normal 6 4 3 2 2 4 2" xfId="11292" xr:uid="{00000000-0005-0000-0000-0000321E0000}"/>
    <cellStyle name="Normal 6 4 3 2 2 5" xfId="7858" xr:uid="{00000000-0005-0000-0000-0000331E0000}"/>
    <cellStyle name="Normal 6 4 3 2 2 6" xfId="2897" xr:uid="{00000000-0005-0000-0000-0000341E0000}"/>
    <cellStyle name="Normal 6 4 3 2 3" xfId="1773" xr:uid="{00000000-0005-0000-0000-0000351E0000}"/>
    <cellStyle name="Normal 6 4 3 2 3 2" xfId="5124" xr:uid="{00000000-0005-0000-0000-0000361E0000}"/>
    <cellStyle name="Normal 6 4 3 2 3 2 2" xfId="10108" xr:uid="{00000000-0005-0000-0000-0000371E0000}"/>
    <cellStyle name="Normal 6 4 3 2 3 3" xfId="6853" xr:uid="{00000000-0005-0000-0000-0000381E0000}"/>
    <cellStyle name="Normal 6 4 3 2 3 3 2" xfId="11795" xr:uid="{00000000-0005-0000-0000-0000391E0000}"/>
    <cellStyle name="Normal 6 4 3 2 3 4" xfId="8361" xr:uid="{00000000-0005-0000-0000-00003A1E0000}"/>
    <cellStyle name="Normal 6 4 3 2 3 5" xfId="3400" xr:uid="{00000000-0005-0000-0000-00003B1E0000}"/>
    <cellStyle name="Normal 6 4 3 2 4" xfId="4236" xr:uid="{00000000-0005-0000-0000-00003C1E0000}"/>
    <cellStyle name="Normal 6 4 3 2 4 2" xfId="9222" xr:uid="{00000000-0005-0000-0000-00003D1E0000}"/>
    <cellStyle name="Normal 6 4 3 2 5" xfId="5983" xr:uid="{00000000-0005-0000-0000-00003E1E0000}"/>
    <cellStyle name="Normal 6 4 3 2 5 2" xfId="10925" xr:uid="{00000000-0005-0000-0000-00003F1E0000}"/>
    <cellStyle name="Normal 6 4 3 2 6" xfId="7491" xr:uid="{00000000-0005-0000-0000-0000401E0000}"/>
    <cellStyle name="Normal 6 4 3 2 7" xfId="2530" xr:uid="{00000000-0005-0000-0000-0000411E0000}"/>
    <cellStyle name="Normal 6 4 3 3" xfId="946" xr:uid="{00000000-0005-0000-0000-0000421E0000}"/>
    <cellStyle name="Normal 6 4 3 3 2" xfId="1775" xr:uid="{00000000-0005-0000-0000-0000431E0000}"/>
    <cellStyle name="Normal 6 4 3 3 2 2" xfId="5126" xr:uid="{00000000-0005-0000-0000-0000441E0000}"/>
    <cellStyle name="Normal 6 4 3 3 2 2 2" xfId="10110" xr:uid="{00000000-0005-0000-0000-0000451E0000}"/>
    <cellStyle name="Normal 6 4 3 3 2 3" xfId="6855" xr:uid="{00000000-0005-0000-0000-0000461E0000}"/>
    <cellStyle name="Normal 6 4 3 3 2 3 2" xfId="11797" xr:uid="{00000000-0005-0000-0000-0000471E0000}"/>
    <cellStyle name="Normal 6 4 3 3 2 4" xfId="8363" xr:uid="{00000000-0005-0000-0000-0000481E0000}"/>
    <cellStyle name="Normal 6 4 3 3 2 5" xfId="3402" xr:uid="{00000000-0005-0000-0000-0000491E0000}"/>
    <cellStyle name="Normal 6 4 3 3 3" xfId="4378" xr:uid="{00000000-0005-0000-0000-00004A1E0000}"/>
    <cellStyle name="Normal 6 4 3 3 3 2" xfId="9363" xr:uid="{00000000-0005-0000-0000-00004B1E0000}"/>
    <cellStyle name="Normal 6 4 3 3 4" xfId="6121" xr:uid="{00000000-0005-0000-0000-00004C1E0000}"/>
    <cellStyle name="Normal 6 4 3 3 4 2" xfId="11063" xr:uid="{00000000-0005-0000-0000-00004D1E0000}"/>
    <cellStyle name="Normal 6 4 3 3 5" xfId="7629" xr:uid="{00000000-0005-0000-0000-00004E1E0000}"/>
    <cellStyle name="Normal 6 4 3 3 6" xfId="2668" xr:uid="{00000000-0005-0000-0000-00004F1E0000}"/>
    <cellStyle name="Normal 6 4 3 4" xfId="1772" xr:uid="{00000000-0005-0000-0000-0000501E0000}"/>
    <cellStyle name="Normal 6 4 3 4 2" xfId="5123" xr:uid="{00000000-0005-0000-0000-0000511E0000}"/>
    <cellStyle name="Normal 6 4 3 4 2 2" xfId="10107" xr:uid="{00000000-0005-0000-0000-0000521E0000}"/>
    <cellStyle name="Normal 6 4 3 4 3" xfId="6852" xr:uid="{00000000-0005-0000-0000-0000531E0000}"/>
    <cellStyle name="Normal 6 4 3 4 3 2" xfId="11794" xr:uid="{00000000-0005-0000-0000-0000541E0000}"/>
    <cellStyle name="Normal 6 4 3 4 4" xfId="8360" xr:uid="{00000000-0005-0000-0000-0000551E0000}"/>
    <cellStyle name="Normal 6 4 3 4 5" xfId="3399" xr:uid="{00000000-0005-0000-0000-0000561E0000}"/>
    <cellStyle name="Normal 6 4 3 5" xfId="3776" xr:uid="{00000000-0005-0000-0000-0000571E0000}"/>
    <cellStyle name="Normal 6 4 3 5 2" xfId="3967" xr:uid="{00000000-0005-0000-0000-0000581E0000}"/>
    <cellStyle name="Normal 6 4 3 5 2 2" xfId="9041" xr:uid="{00000000-0005-0000-0000-0000591E0000}"/>
    <cellStyle name="Normal 6 4 3 5 3" xfId="8736" xr:uid="{00000000-0005-0000-0000-00005A1E0000}"/>
    <cellStyle name="Normal 6 4 3 6" xfId="4101" xr:uid="{00000000-0005-0000-0000-00005B1E0000}"/>
    <cellStyle name="Normal 6 4 3 6 2" xfId="8872" xr:uid="{00000000-0005-0000-0000-00005C1E0000}"/>
    <cellStyle name="Normal 6 4 3 7" xfId="5535" xr:uid="{00000000-0005-0000-0000-00005D1E0000}"/>
    <cellStyle name="Normal 6 4 3 7 2" xfId="10489" xr:uid="{00000000-0005-0000-0000-00005E1E0000}"/>
    <cellStyle name="Normal 6 4 3 8" xfId="5848" xr:uid="{00000000-0005-0000-0000-00005F1E0000}"/>
    <cellStyle name="Normal 6 4 3 8 2" xfId="10790" xr:uid="{00000000-0005-0000-0000-0000601E0000}"/>
    <cellStyle name="Normal 6 4 3 9" xfId="7356" xr:uid="{00000000-0005-0000-0000-0000611E0000}"/>
    <cellStyle name="Normal 6 4 4" xfId="486" xr:uid="{00000000-0005-0000-0000-0000621E0000}"/>
    <cellStyle name="Normal 6 4 4 2" xfId="1056" xr:uid="{00000000-0005-0000-0000-0000631E0000}"/>
    <cellStyle name="Normal 6 4 4 2 2" xfId="1777" xr:uid="{00000000-0005-0000-0000-0000641E0000}"/>
    <cellStyle name="Normal 6 4 4 2 2 2" xfId="5128" xr:uid="{00000000-0005-0000-0000-0000651E0000}"/>
    <cellStyle name="Normal 6 4 4 2 2 2 2" xfId="10112" xr:uid="{00000000-0005-0000-0000-0000661E0000}"/>
    <cellStyle name="Normal 6 4 4 2 2 3" xfId="6857" xr:uid="{00000000-0005-0000-0000-0000671E0000}"/>
    <cellStyle name="Normal 6 4 4 2 2 3 2" xfId="11799" xr:uid="{00000000-0005-0000-0000-0000681E0000}"/>
    <cellStyle name="Normal 6 4 4 2 2 4" xfId="8365" xr:uid="{00000000-0005-0000-0000-0000691E0000}"/>
    <cellStyle name="Normal 6 4 4 2 2 5" xfId="3404" xr:uid="{00000000-0005-0000-0000-00006A1E0000}"/>
    <cellStyle name="Normal 6 4 4 2 3" xfId="4471" xr:uid="{00000000-0005-0000-0000-00006B1E0000}"/>
    <cellStyle name="Normal 6 4 4 2 3 2" xfId="9456" xr:uid="{00000000-0005-0000-0000-00006C1E0000}"/>
    <cellStyle name="Normal 6 4 4 2 4" xfId="6211" xr:uid="{00000000-0005-0000-0000-00006D1E0000}"/>
    <cellStyle name="Normal 6 4 4 2 4 2" xfId="11153" xr:uid="{00000000-0005-0000-0000-00006E1E0000}"/>
    <cellStyle name="Normal 6 4 4 2 5" xfId="7719" xr:uid="{00000000-0005-0000-0000-00006F1E0000}"/>
    <cellStyle name="Normal 6 4 4 2 6" xfId="2758" xr:uid="{00000000-0005-0000-0000-0000701E0000}"/>
    <cellStyle name="Normal 6 4 4 3" xfId="1776" xr:uid="{00000000-0005-0000-0000-0000711E0000}"/>
    <cellStyle name="Normal 6 4 4 3 2" xfId="5127" xr:uid="{00000000-0005-0000-0000-0000721E0000}"/>
    <cellStyle name="Normal 6 4 4 3 2 2" xfId="10111" xr:uid="{00000000-0005-0000-0000-0000731E0000}"/>
    <cellStyle name="Normal 6 4 4 3 3" xfId="6856" xr:uid="{00000000-0005-0000-0000-0000741E0000}"/>
    <cellStyle name="Normal 6 4 4 3 3 2" xfId="11798" xr:uid="{00000000-0005-0000-0000-0000751E0000}"/>
    <cellStyle name="Normal 6 4 4 3 4" xfId="8364" xr:uid="{00000000-0005-0000-0000-0000761E0000}"/>
    <cellStyle name="Normal 6 4 4 3 5" xfId="3403" xr:uid="{00000000-0005-0000-0000-0000771E0000}"/>
    <cellStyle name="Normal 6 4 4 4" xfId="4002" xr:uid="{00000000-0005-0000-0000-0000781E0000}"/>
    <cellStyle name="Normal 6 4 4 4 2" xfId="9074" xr:uid="{00000000-0005-0000-0000-0000791E0000}"/>
    <cellStyle name="Normal 6 4 4 5" xfId="5759" xr:uid="{00000000-0005-0000-0000-00007A1E0000}"/>
    <cellStyle name="Normal 6 4 4 5 2" xfId="10701" xr:uid="{00000000-0005-0000-0000-00007B1E0000}"/>
    <cellStyle name="Normal 6 4 4 6" xfId="7267" xr:uid="{00000000-0005-0000-0000-00007C1E0000}"/>
    <cellStyle name="Normal 6 4 4 7" xfId="2306" xr:uid="{00000000-0005-0000-0000-00007D1E0000}"/>
    <cellStyle name="Normal 6 4 5" xfId="703" xr:uid="{00000000-0005-0000-0000-00007E1E0000}"/>
    <cellStyle name="Normal 6 4 5 2" xfId="1169" xr:uid="{00000000-0005-0000-0000-00007F1E0000}"/>
    <cellStyle name="Normal 6 4 5 2 2" xfId="1779" xr:uid="{00000000-0005-0000-0000-0000801E0000}"/>
    <cellStyle name="Normal 6 4 5 2 2 2" xfId="5130" xr:uid="{00000000-0005-0000-0000-0000811E0000}"/>
    <cellStyle name="Normal 6 4 5 2 2 2 2" xfId="10114" xr:uid="{00000000-0005-0000-0000-0000821E0000}"/>
    <cellStyle name="Normal 6 4 5 2 2 3" xfId="6859" xr:uid="{00000000-0005-0000-0000-0000831E0000}"/>
    <cellStyle name="Normal 6 4 5 2 2 3 2" xfId="11801" xr:uid="{00000000-0005-0000-0000-0000841E0000}"/>
    <cellStyle name="Normal 6 4 5 2 2 4" xfId="8367" xr:uid="{00000000-0005-0000-0000-0000851E0000}"/>
    <cellStyle name="Normal 6 4 5 2 2 5" xfId="3406" xr:uid="{00000000-0005-0000-0000-0000861E0000}"/>
    <cellStyle name="Normal 6 4 5 2 3" xfId="4530" xr:uid="{00000000-0005-0000-0000-0000871E0000}"/>
    <cellStyle name="Normal 6 4 5 2 3 2" xfId="9514" xr:uid="{00000000-0005-0000-0000-0000881E0000}"/>
    <cellStyle name="Normal 6 4 5 2 4" xfId="6261" xr:uid="{00000000-0005-0000-0000-0000891E0000}"/>
    <cellStyle name="Normal 6 4 5 2 4 2" xfId="11203" xr:uid="{00000000-0005-0000-0000-00008A1E0000}"/>
    <cellStyle name="Normal 6 4 5 2 5" xfId="7769" xr:uid="{00000000-0005-0000-0000-00008B1E0000}"/>
    <cellStyle name="Normal 6 4 5 2 6" xfId="2808" xr:uid="{00000000-0005-0000-0000-00008C1E0000}"/>
    <cellStyle name="Normal 6 4 5 3" xfId="1778" xr:uid="{00000000-0005-0000-0000-00008D1E0000}"/>
    <cellStyle name="Normal 6 4 5 3 2" xfId="5129" xr:uid="{00000000-0005-0000-0000-00008E1E0000}"/>
    <cellStyle name="Normal 6 4 5 3 2 2" xfId="10113" xr:uid="{00000000-0005-0000-0000-00008F1E0000}"/>
    <cellStyle name="Normal 6 4 5 3 3" xfId="6858" xr:uid="{00000000-0005-0000-0000-0000901E0000}"/>
    <cellStyle name="Normal 6 4 5 3 3 2" xfId="11800" xr:uid="{00000000-0005-0000-0000-0000911E0000}"/>
    <cellStyle name="Normal 6 4 5 3 4" xfId="8366" xr:uid="{00000000-0005-0000-0000-0000921E0000}"/>
    <cellStyle name="Normal 6 4 5 3 5" xfId="3405" xr:uid="{00000000-0005-0000-0000-0000931E0000}"/>
    <cellStyle name="Normal 6 4 5 4" xfId="4147" xr:uid="{00000000-0005-0000-0000-0000941E0000}"/>
    <cellStyle name="Normal 6 4 5 4 2" xfId="9133" xr:uid="{00000000-0005-0000-0000-0000951E0000}"/>
    <cellStyle name="Normal 6 4 5 5" xfId="5894" xr:uid="{00000000-0005-0000-0000-0000961E0000}"/>
    <cellStyle name="Normal 6 4 5 5 2" xfId="10836" xr:uid="{00000000-0005-0000-0000-0000971E0000}"/>
    <cellStyle name="Normal 6 4 5 6" xfId="7402" xr:uid="{00000000-0005-0000-0000-0000981E0000}"/>
    <cellStyle name="Normal 6 4 5 7" xfId="2441" xr:uid="{00000000-0005-0000-0000-0000991E0000}"/>
    <cellStyle name="Normal 6 4 6" xfId="370" xr:uid="{00000000-0005-0000-0000-00009A1E0000}"/>
    <cellStyle name="Normal 6 4 6 2" xfId="998" xr:uid="{00000000-0005-0000-0000-00009B1E0000}"/>
    <cellStyle name="Normal 6 4 6 2 2" xfId="1781" xr:uid="{00000000-0005-0000-0000-00009C1E0000}"/>
    <cellStyle name="Normal 6 4 6 2 2 2" xfId="5132" xr:uid="{00000000-0005-0000-0000-00009D1E0000}"/>
    <cellStyle name="Normal 6 4 6 2 2 2 2" xfId="10116" xr:uid="{00000000-0005-0000-0000-00009E1E0000}"/>
    <cellStyle name="Normal 6 4 6 2 2 3" xfId="6861" xr:uid="{00000000-0005-0000-0000-00009F1E0000}"/>
    <cellStyle name="Normal 6 4 6 2 2 3 2" xfId="11803" xr:uid="{00000000-0005-0000-0000-0000A01E0000}"/>
    <cellStyle name="Normal 6 4 6 2 2 4" xfId="8369" xr:uid="{00000000-0005-0000-0000-0000A11E0000}"/>
    <cellStyle name="Normal 6 4 6 2 2 5" xfId="3408" xr:uid="{00000000-0005-0000-0000-0000A21E0000}"/>
    <cellStyle name="Normal 6 4 6 2 3" xfId="4425" xr:uid="{00000000-0005-0000-0000-0000A31E0000}"/>
    <cellStyle name="Normal 6 4 6 2 3 2" xfId="9410" xr:uid="{00000000-0005-0000-0000-0000A41E0000}"/>
    <cellStyle name="Normal 6 4 6 2 4" xfId="6167" xr:uid="{00000000-0005-0000-0000-0000A51E0000}"/>
    <cellStyle name="Normal 6 4 6 2 4 2" xfId="11109" xr:uid="{00000000-0005-0000-0000-0000A61E0000}"/>
    <cellStyle name="Normal 6 4 6 2 5" xfId="7675" xr:uid="{00000000-0005-0000-0000-0000A71E0000}"/>
    <cellStyle name="Normal 6 4 6 2 6" xfId="2714" xr:uid="{00000000-0005-0000-0000-0000A81E0000}"/>
    <cellStyle name="Normal 6 4 6 3" xfId="1780" xr:uid="{00000000-0005-0000-0000-0000A91E0000}"/>
    <cellStyle name="Normal 6 4 6 3 2" xfId="5131" xr:uid="{00000000-0005-0000-0000-0000AA1E0000}"/>
    <cellStyle name="Normal 6 4 6 3 2 2" xfId="10115" xr:uid="{00000000-0005-0000-0000-0000AB1E0000}"/>
    <cellStyle name="Normal 6 4 6 3 3" xfId="6860" xr:uid="{00000000-0005-0000-0000-0000AC1E0000}"/>
    <cellStyle name="Normal 6 4 6 3 3 2" xfId="11802" xr:uid="{00000000-0005-0000-0000-0000AD1E0000}"/>
    <cellStyle name="Normal 6 4 6 3 4" xfId="8368" xr:uid="{00000000-0005-0000-0000-0000AE1E0000}"/>
    <cellStyle name="Normal 6 4 6 3 5" xfId="3407" xr:uid="{00000000-0005-0000-0000-0000AF1E0000}"/>
    <cellStyle name="Normal 6 4 6 4" xfId="3942" xr:uid="{00000000-0005-0000-0000-0000B01E0000}"/>
    <cellStyle name="Normal 6 4 6 4 2" xfId="9022" xr:uid="{00000000-0005-0000-0000-0000B11E0000}"/>
    <cellStyle name="Normal 6 4 6 5" xfId="5710" xr:uid="{00000000-0005-0000-0000-0000B21E0000}"/>
    <cellStyle name="Normal 6 4 6 5 2" xfId="10652" xr:uid="{00000000-0005-0000-0000-0000B31E0000}"/>
    <cellStyle name="Normal 6 4 6 6" xfId="7218" xr:uid="{00000000-0005-0000-0000-0000B41E0000}"/>
    <cellStyle name="Normal 6 4 6 7" xfId="2257" xr:uid="{00000000-0005-0000-0000-0000B51E0000}"/>
    <cellStyle name="Normal 6 4 7" xfId="852" xr:uid="{00000000-0005-0000-0000-0000B61E0000}"/>
    <cellStyle name="Normal 6 4 7 2" xfId="1782" xr:uid="{00000000-0005-0000-0000-0000B71E0000}"/>
    <cellStyle name="Normal 6 4 7 2 2" xfId="5133" xr:uid="{00000000-0005-0000-0000-0000B81E0000}"/>
    <cellStyle name="Normal 6 4 7 2 2 2" xfId="10117" xr:uid="{00000000-0005-0000-0000-0000B91E0000}"/>
    <cellStyle name="Normal 6 4 7 2 3" xfId="6862" xr:uid="{00000000-0005-0000-0000-0000BA1E0000}"/>
    <cellStyle name="Normal 6 4 7 2 3 2" xfId="11804" xr:uid="{00000000-0005-0000-0000-0000BB1E0000}"/>
    <cellStyle name="Normal 6 4 7 2 4" xfId="8370" xr:uid="{00000000-0005-0000-0000-0000BC1E0000}"/>
    <cellStyle name="Normal 6 4 7 2 5" xfId="3409" xr:uid="{00000000-0005-0000-0000-0000BD1E0000}"/>
    <cellStyle name="Normal 6 4 7 3" xfId="4287" xr:uid="{00000000-0005-0000-0000-0000BE1E0000}"/>
    <cellStyle name="Normal 6 4 7 3 2" xfId="9273" xr:uid="{00000000-0005-0000-0000-0000BF1E0000}"/>
    <cellStyle name="Normal 6 4 7 4" xfId="6032" xr:uid="{00000000-0005-0000-0000-0000C01E0000}"/>
    <cellStyle name="Normal 6 4 7 4 2" xfId="10974" xr:uid="{00000000-0005-0000-0000-0000C11E0000}"/>
    <cellStyle name="Normal 6 4 7 5" xfId="7540" xr:uid="{00000000-0005-0000-0000-0000C21E0000}"/>
    <cellStyle name="Normal 6 4 7 6" xfId="2579" xr:uid="{00000000-0005-0000-0000-0000C31E0000}"/>
    <cellStyle name="Normal 6 4 8" xfId="1319" xr:uid="{00000000-0005-0000-0000-0000C41E0000}"/>
    <cellStyle name="Normal 6 4 8 2" xfId="4670" xr:uid="{00000000-0005-0000-0000-0000C51E0000}"/>
    <cellStyle name="Normal 6 4 8 2 2" xfId="9654" xr:uid="{00000000-0005-0000-0000-0000C61E0000}"/>
    <cellStyle name="Normal 6 4 8 3" xfId="6399" xr:uid="{00000000-0005-0000-0000-0000C71E0000}"/>
    <cellStyle name="Normal 6 4 8 3 2" xfId="11341" xr:uid="{00000000-0005-0000-0000-0000C81E0000}"/>
    <cellStyle name="Normal 6 4 8 4" xfId="7907" xr:uid="{00000000-0005-0000-0000-0000C91E0000}"/>
    <cellStyle name="Normal 6 4 8 5" xfId="2946" xr:uid="{00000000-0005-0000-0000-0000CA1E0000}"/>
    <cellStyle name="Normal 6 4 9" xfId="262" xr:uid="{00000000-0005-0000-0000-0000CB1E0000}"/>
    <cellStyle name="Normal 6 4 9 2" xfId="3888" xr:uid="{00000000-0005-0000-0000-0000CC1E0000}"/>
    <cellStyle name="Normal 6 4 9 2 2" xfId="8975" xr:uid="{00000000-0005-0000-0000-0000CD1E0000}"/>
    <cellStyle name="Normal 6 4 9 3" xfId="5666" xr:uid="{00000000-0005-0000-0000-0000CE1E0000}"/>
    <cellStyle name="Normal 6 4 9 3 2" xfId="10608" xr:uid="{00000000-0005-0000-0000-0000CF1E0000}"/>
    <cellStyle name="Normal 6 4 9 4" xfId="7174" xr:uid="{00000000-0005-0000-0000-0000D01E0000}"/>
    <cellStyle name="Normal 6 4 9 5" xfId="2212" xr:uid="{00000000-0005-0000-0000-0000D11E0000}"/>
    <cellStyle name="Normal 6 5" xfId="164" xr:uid="{00000000-0005-0000-0000-0000D21E0000}"/>
    <cellStyle name="Normal 6 5 10" xfId="2144" xr:uid="{00000000-0005-0000-0000-0000D31E0000}"/>
    <cellStyle name="Normal 6 5 10 2" xfId="5494" xr:uid="{00000000-0005-0000-0000-0000D41E0000}"/>
    <cellStyle name="Normal 6 5 10 2 2" xfId="10456" xr:uid="{00000000-0005-0000-0000-0000D51E0000}"/>
    <cellStyle name="Normal 6 5 10 3" xfId="8647" xr:uid="{00000000-0005-0000-0000-0000D61E0000}"/>
    <cellStyle name="Normal 6 5 11" xfId="3687" xr:uid="{00000000-0005-0000-0000-0000D71E0000}"/>
    <cellStyle name="Normal 6 5 11 2" xfId="8784" xr:uid="{00000000-0005-0000-0000-0000D81E0000}"/>
    <cellStyle name="Normal 6 5 12" xfId="3840" xr:uid="{00000000-0005-0000-0000-0000D91E0000}"/>
    <cellStyle name="Normal 6 5 12 2" xfId="8931" xr:uid="{00000000-0005-0000-0000-0000DA1E0000}"/>
    <cellStyle name="Normal 6 5 13" xfId="5625" xr:uid="{00000000-0005-0000-0000-0000DB1E0000}"/>
    <cellStyle name="Normal 6 5 13 2" xfId="10567" xr:uid="{00000000-0005-0000-0000-0000DC1E0000}"/>
    <cellStyle name="Normal 6 5 14" xfId="7133" xr:uid="{00000000-0005-0000-0000-0000DD1E0000}"/>
    <cellStyle name="Normal 6 5 15" xfId="2107" xr:uid="{00000000-0005-0000-0000-0000DE1E0000}"/>
    <cellStyle name="Normal 6 5 2" xfId="590" xr:uid="{00000000-0005-0000-0000-0000DF1E0000}"/>
    <cellStyle name="Normal 6 5 2 10" xfId="2354" xr:uid="{00000000-0005-0000-0000-0000E01E0000}"/>
    <cellStyle name="Normal 6 5 2 2" xfId="751" xr:uid="{00000000-0005-0000-0000-0000E11E0000}"/>
    <cellStyle name="Normal 6 5 2 2 2" xfId="1217" xr:uid="{00000000-0005-0000-0000-0000E21E0000}"/>
    <cellStyle name="Normal 6 5 2 2 2 2" xfId="1785" xr:uid="{00000000-0005-0000-0000-0000E31E0000}"/>
    <cellStyle name="Normal 6 5 2 2 2 2 2" xfId="5136" xr:uid="{00000000-0005-0000-0000-0000E41E0000}"/>
    <cellStyle name="Normal 6 5 2 2 2 2 2 2" xfId="10120" xr:uid="{00000000-0005-0000-0000-0000E51E0000}"/>
    <cellStyle name="Normal 6 5 2 2 2 2 3" xfId="6865" xr:uid="{00000000-0005-0000-0000-0000E61E0000}"/>
    <cellStyle name="Normal 6 5 2 2 2 2 3 2" xfId="11807" xr:uid="{00000000-0005-0000-0000-0000E71E0000}"/>
    <cellStyle name="Normal 6 5 2 2 2 2 4" xfId="8373" xr:uid="{00000000-0005-0000-0000-0000E81E0000}"/>
    <cellStyle name="Normal 6 5 2 2 2 2 5" xfId="3412" xr:uid="{00000000-0005-0000-0000-0000E91E0000}"/>
    <cellStyle name="Normal 6 5 2 2 2 3" xfId="4578" xr:uid="{00000000-0005-0000-0000-0000EA1E0000}"/>
    <cellStyle name="Normal 6 5 2 2 2 3 2" xfId="9562" xr:uid="{00000000-0005-0000-0000-0000EB1E0000}"/>
    <cellStyle name="Normal 6 5 2 2 2 4" xfId="6309" xr:uid="{00000000-0005-0000-0000-0000EC1E0000}"/>
    <cellStyle name="Normal 6 5 2 2 2 4 2" xfId="11251" xr:uid="{00000000-0005-0000-0000-0000ED1E0000}"/>
    <cellStyle name="Normal 6 5 2 2 2 5" xfId="7817" xr:uid="{00000000-0005-0000-0000-0000EE1E0000}"/>
    <cellStyle name="Normal 6 5 2 2 2 6" xfId="2856" xr:uid="{00000000-0005-0000-0000-0000EF1E0000}"/>
    <cellStyle name="Normal 6 5 2 2 3" xfId="1784" xr:uid="{00000000-0005-0000-0000-0000F01E0000}"/>
    <cellStyle name="Normal 6 5 2 2 3 2" xfId="5135" xr:uid="{00000000-0005-0000-0000-0000F11E0000}"/>
    <cellStyle name="Normal 6 5 2 2 3 2 2" xfId="10119" xr:uid="{00000000-0005-0000-0000-0000F21E0000}"/>
    <cellStyle name="Normal 6 5 2 2 3 3" xfId="6864" xr:uid="{00000000-0005-0000-0000-0000F31E0000}"/>
    <cellStyle name="Normal 6 5 2 2 3 3 2" xfId="11806" xr:uid="{00000000-0005-0000-0000-0000F41E0000}"/>
    <cellStyle name="Normal 6 5 2 2 3 4" xfId="8372" xr:uid="{00000000-0005-0000-0000-0000F51E0000}"/>
    <cellStyle name="Normal 6 5 2 2 3 5" xfId="3411" xr:uid="{00000000-0005-0000-0000-0000F61E0000}"/>
    <cellStyle name="Normal 6 5 2 2 4" xfId="4195" xr:uid="{00000000-0005-0000-0000-0000F71E0000}"/>
    <cellStyle name="Normal 6 5 2 2 4 2" xfId="9181" xr:uid="{00000000-0005-0000-0000-0000F81E0000}"/>
    <cellStyle name="Normal 6 5 2 2 5" xfId="5942" xr:uid="{00000000-0005-0000-0000-0000F91E0000}"/>
    <cellStyle name="Normal 6 5 2 2 5 2" xfId="10884" xr:uid="{00000000-0005-0000-0000-0000FA1E0000}"/>
    <cellStyle name="Normal 6 5 2 2 6" xfId="7450" xr:uid="{00000000-0005-0000-0000-0000FB1E0000}"/>
    <cellStyle name="Normal 6 5 2 2 7" xfId="2489" xr:uid="{00000000-0005-0000-0000-0000FC1E0000}"/>
    <cellStyle name="Normal 6 5 2 3" xfId="904" xr:uid="{00000000-0005-0000-0000-0000FD1E0000}"/>
    <cellStyle name="Normal 6 5 2 3 2" xfId="1786" xr:uid="{00000000-0005-0000-0000-0000FE1E0000}"/>
    <cellStyle name="Normal 6 5 2 3 2 2" xfId="5137" xr:uid="{00000000-0005-0000-0000-0000FF1E0000}"/>
    <cellStyle name="Normal 6 5 2 3 2 2 2" xfId="10121" xr:uid="{00000000-0005-0000-0000-0000001F0000}"/>
    <cellStyle name="Normal 6 5 2 3 2 3" xfId="6866" xr:uid="{00000000-0005-0000-0000-0000011F0000}"/>
    <cellStyle name="Normal 6 5 2 3 2 3 2" xfId="11808" xr:uid="{00000000-0005-0000-0000-0000021F0000}"/>
    <cellStyle name="Normal 6 5 2 3 2 4" xfId="8374" xr:uid="{00000000-0005-0000-0000-0000031F0000}"/>
    <cellStyle name="Normal 6 5 2 3 2 5" xfId="3413" xr:uid="{00000000-0005-0000-0000-0000041F0000}"/>
    <cellStyle name="Normal 6 5 2 3 3" xfId="4337" xr:uid="{00000000-0005-0000-0000-0000051F0000}"/>
    <cellStyle name="Normal 6 5 2 3 3 2" xfId="9322" xr:uid="{00000000-0005-0000-0000-0000061F0000}"/>
    <cellStyle name="Normal 6 5 2 3 4" xfId="6080" xr:uid="{00000000-0005-0000-0000-0000071F0000}"/>
    <cellStyle name="Normal 6 5 2 3 4 2" xfId="11022" xr:uid="{00000000-0005-0000-0000-0000081F0000}"/>
    <cellStyle name="Normal 6 5 2 3 5" xfId="7588" xr:uid="{00000000-0005-0000-0000-0000091F0000}"/>
    <cellStyle name="Normal 6 5 2 3 6" xfId="2627" xr:uid="{00000000-0005-0000-0000-00000A1F0000}"/>
    <cellStyle name="Normal 6 5 2 4" xfId="1783" xr:uid="{00000000-0005-0000-0000-00000B1F0000}"/>
    <cellStyle name="Normal 6 5 2 4 2" xfId="5134" xr:uid="{00000000-0005-0000-0000-00000C1F0000}"/>
    <cellStyle name="Normal 6 5 2 4 2 2" xfId="10118" xr:uid="{00000000-0005-0000-0000-00000D1F0000}"/>
    <cellStyle name="Normal 6 5 2 4 3" xfId="6863" xr:uid="{00000000-0005-0000-0000-00000E1F0000}"/>
    <cellStyle name="Normal 6 5 2 4 3 2" xfId="11805" xr:uid="{00000000-0005-0000-0000-00000F1F0000}"/>
    <cellStyle name="Normal 6 5 2 4 4" xfId="8371" xr:uid="{00000000-0005-0000-0000-0000101F0000}"/>
    <cellStyle name="Normal 6 5 2 4 5" xfId="3410" xr:uid="{00000000-0005-0000-0000-0000111F0000}"/>
    <cellStyle name="Normal 6 5 2 5" xfId="3735" xr:uid="{00000000-0005-0000-0000-0000121F0000}"/>
    <cellStyle name="Normal 6 5 2 5 2" xfId="5592" xr:uid="{00000000-0005-0000-0000-0000131F0000}"/>
    <cellStyle name="Normal 6 5 2 5 2 2" xfId="10537" xr:uid="{00000000-0005-0000-0000-0000141F0000}"/>
    <cellStyle name="Normal 6 5 2 5 3" xfId="8695" xr:uid="{00000000-0005-0000-0000-0000151F0000}"/>
    <cellStyle name="Normal 6 5 2 6" xfId="4059" xr:uid="{00000000-0005-0000-0000-0000161F0000}"/>
    <cellStyle name="Normal 6 5 2 6 2" xfId="8831" xr:uid="{00000000-0005-0000-0000-0000171F0000}"/>
    <cellStyle name="Normal 6 5 2 7" xfId="5540" xr:uid="{00000000-0005-0000-0000-0000181F0000}"/>
    <cellStyle name="Normal 6 5 2 7 2" xfId="10492" xr:uid="{00000000-0005-0000-0000-0000191F0000}"/>
    <cellStyle name="Normal 6 5 2 8" xfId="5807" xr:uid="{00000000-0005-0000-0000-00001A1F0000}"/>
    <cellStyle name="Normal 6 5 2 8 2" xfId="10749" xr:uid="{00000000-0005-0000-0000-00001B1F0000}"/>
    <cellStyle name="Normal 6 5 2 9" xfId="7315" xr:uid="{00000000-0005-0000-0000-00001C1F0000}"/>
    <cellStyle name="Normal 6 5 3" xfId="653" xr:uid="{00000000-0005-0000-0000-00001D1F0000}"/>
    <cellStyle name="Normal 6 5 3 10" xfId="2396" xr:uid="{00000000-0005-0000-0000-00001E1F0000}"/>
    <cellStyle name="Normal 6 5 3 2" xfId="794" xr:uid="{00000000-0005-0000-0000-00001F1F0000}"/>
    <cellStyle name="Normal 6 5 3 2 2" xfId="1259" xr:uid="{00000000-0005-0000-0000-0000201F0000}"/>
    <cellStyle name="Normal 6 5 3 2 2 2" xfId="1789" xr:uid="{00000000-0005-0000-0000-0000211F0000}"/>
    <cellStyle name="Normal 6 5 3 2 2 2 2" xfId="5140" xr:uid="{00000000-0005-0000-0000-0000221F0000}"/>
    <cellStyle name="Normal 6 5 3 2 2 2 2 2" xfId="10124" xr:uid="{00000000-0005-0000-0000-0000231F0000}"/>
    <cellStyle name="Normal 6 5 3 2 2 2 3" xfId="6869" xr:uid="{00000000-0005-0000-0000-0000241F0000}"/>
    <cellStyle name="Normal 6 5 3 2 2 2 3 2" xfId="11811" xr:uid="{00000000-0005-0000-0000-0000251F0000}"/>
    <cellStyle name="Normal 6 5 3 2 2 2 4" xfId="8377" xr:uid="{00000000-0005-0000-0000-0000261F0000}"/>
    <cellStyle name="Normal 6 5 3 2 2 2 5" xfId="3416" xr:uid="{00000000-0005-0000-0000-0000271F0000}"/>
    <cellStyle name="Normal 6 5 3 2 2 3" xfId="4620" xr:uid="{00000000-0005-0000-0000-0000281F0000}"/>
    <cellStyle name="Normal 6 5 3 2 2 3 2" xfId="9604" xr:uid="{00000000-0005-0000-0000-0000291F0000}"/>
    <cellStyle name="Normal 6 5 3 2 2 4" xfId="6351" xr:uid="{00000000-0005-0000-0000-00002A1F0000}"/>
    <cellStyle name="Normal 6 5 3 2 2 4 2" xfId="11293" xr:uid="{00000000-0005-0000-0000-00002B1F0000}"/>
    <cellStyle name="Normal 6 5 3 2 2 5" xfId="7859" xr:uid="{00000000-0005-0000-0000-00002C1F0000}"/>
    <cellStyle name="Normal 6 5 3 2 2 6" xfId="2898" xr:uid="{00000000-0005-0000-0000-00002D1F0000}"/>
    <cellStyle name="Normal 6 5 3 2 3" xfId="1788" xr:uid="{00000000-0005-0000-0000-00002E1F0000}"/>
    <cellStyle name="Normal 6 5 3 2 3 2" xfId="5139" xr:uid="{00000000-0005-0000-0000-00002F1F0000}"/>
    <cellStyle name="Normal 6 5 3 2 3 2 2" xfId="10123" xr:uid="{00000000-0005-0000-0000-0000301F0000}"/>
    <cellStyle name="Normal 6 5 3 2 3 3" xfId="6868" xr:uid="{00000000-0005-0000-0000-0000311F0000}"/>
    <cellStyle name="Normal 6 5 3 2 3 3 2" xfId="11810" xr:uid="{00000000-0005-0000-0000-0000321F0000}"/>
    <cellStyle name="Normal 6 5 3 2 3 4" xfId="8376" xr:uid="{00000000-0005-0000-0000-0000331F0000}"/>
    <cellStyle name="Normal 6 5 3 2 3 5" xfId="3415" xr:uid="{00000000-0005-0000-0000-0000341F0000}"/>
    <cellStyle name="Normal 6 5 3 2 4" xfId="4237" xr:uid="{00000000-0005-0000-0000-0000351F0000}"/>
    <cellStyle name="Normal 6 5 3 2 4 2" xfId="9223" xr:uid="{00000000-0005-0000-0000-0000361F0000}"/>
    <cellStyle name="Normal 6 5 3 2 5" xfId="5984" xr:uid="{00000000-0005-0000-0000-0000371F0000}"/>
    <cellStyle name="Normal 6 5 3 2 5 2" xfId="10926" xr:uid="{00000000-0005-0000-0000-0000381F0000}"/>
    <cellStyle name="Normal 6 5 3 2 6" xfId="7492" xr:uid="{00000000-0005-0000-0000-0000391F0000}"/>
    <cellStyle name="Normal 6 5 3 2 7" xfId="2531" xr:uid="{00000000-0005-0000-0000-00003A1F0000}"/>
    <cellStyle name="Normal 6 5 3 3" xfId="947" xr:uid="{00000000-0005-0000-0000-00003B1F0000}"/>
    <cellStyle name="Normal 6 5 3 3 2" xfId="1790" xr:uid="{00000000-0005-0000-0000-00003C1F0000}"/>
    <cellStyle name="Normal 6 5 3 3 2 2" xfId="5141" xr:uid="{00000000-0005-0000-0000-00003D1F0000}"/>
    <cellStyle name="Normal 6 5 3 3 2 2 2" xfId="10125" xr:uid="{00000000-0005-0000-0000-00003E1F0000}"/>
    <cellStyle name="Normal 6 5 3 3 2 3" xfId="6870" xr:uid="{00000000-0005-0000-0000-00003F1F0000}"/>
    <cellStyle name="Normal 6 5 3 3 2 3 2" xfId="11812" xr:uid="{00000000-0005-0000-0000-0000401F0000}"/>
    <cellStyle name="Normal 6 5 3 3 2 4" xfId="8378" xr:uid="{00000000-0005-0000-0000-0000411F0000}"/>
    <cellStyle name="Normal 6 5 3 3 2 5" xfId="3417" xr:uid="{00000000-0005-0000-0000-0000421F0000}"/>
    <cellStyle name="Normal 6 5 3 3 3" xfId="4379" xr:uid="{00000000-0005-0000-0000-0000431F0000}"/>
    <cellStyle name="Normal 6 5 3 3 3 2" xfId="9364" xr:uid="{00000000-0005-0000-0000-0000441F0000}"/>
    <cellStyle name="Normal 6 5 3 3 4" xfId="6122" xr:uid="{00000000-0005-0000-0000-0000451F0000}"/>
    <cellStyle name="Normal 6 5 3 3 4 2" xfId="11064" xr:uid="{00000000-0005-0000-0000-0000461F0000}"/>
    <cellStyle name="Normal 6 5 3 3 5" xfId="7630" xr:uid="{00000000-0005-0000-0000-0000471F0000}"/>
    <cellStyle name="Normal 6 5 3 3 6" xfId="2669" xr:uid="{00000000-0005-0000-0000-0000481F0000}"/>
    <cellStyle name="Normal 6 5 3 4" xfId="1787" xr:uid="{00000000-0005-0000-0000-0000491F0000}"/>
    <cellStyle name="Normal 6 5 3 4 2" xfId="5138" xr:uid="{00000000-0005-0000-0000-00004A1F0000}"/>
    <cellStyle name="Normal 6 5 3 4 2 2" xfId="10122" xr:uid="{00000000-0005-0000-0000-00004B1F0000}"/>
    <cellStyle name="Normal 6 5 3 4 3" xfId="6867" xr:uid="{00000000-0005-0000-0000-00004C1F0000}"/>
    <cellStyle name="Normal 6 5 3 4 3 2" xfId="11809" xr:uid="{00000000-0005-0000-0000-00004D1F0000}"/>
    <cellStyle name="Normal 6 5 3 4 4" xfId="8375" xr:uid="{00000000-0005-0000-0000-00004E1F0000}"/>
    <cellStyle name="Normal 6 5 3 4 5" xfId="3414" xr:uid="{00000000-0005-0000-0000-00004F1F0000}"/>
    <cellStyle name="Normal 6 5 3 5" xfId="3777" xr:uid="{00000000-0005-0000-0000-0000501F0000}"/>
    <cellStyle name="Normal 6 5 3 5 2" xfId="5377" xr:uid="{00000000-0005-0000-0000-0000511F0000}"/>
    <cellStyle name="Normal 6 5 3 5 2 2" xfId="10361" xr:uid="{00000000-0005-0000-0000-0000521F0000}"/>
    <cellStyle name="Normal 6 5 3 5 3" xfId="8737" xr:uid="{00000000-0005-0000-0000-0000531F0000}"/>
    <cellStyle name="Normal 6 5 3 6" xfId="4102" xr:uid="{00000000-0005-0000-0000-0000541F0000}"/>
    <cellStyle name="Normal 6 5 3 6 2" xfId="8873" xr:uid="{00000000-0005-0000-0000-0000551F0000}"/>
    <cellStyle name="Normal 6 5 3 7" xfId="4039" xr:uid="{00000000-0005-0000-0000-0000561F0000}"/>
    <cellStyle name="Normal 6 5 3 7 2" xfId="9099" xr:uid="{00000000-0005-0000-0000-0000571F0000}"/>
    <cellStyle name="Normal 6 5 3 8" xfId="5849" xr:uid="{00000000-0005-0000-0000-0000581F0000}"/>
    <cellStyle name="Normal 6 5 3 8 2" xfId="10791" xr:uid="{00000000-0005-0000-0000-0000591F0000}"/>
    <cellStyle name="Normal 6 5 3 9" xfId="7357" xr:uid="{00000000-0005-0000-0000-00005A1F0000}"/>
    <cellStyle name="Normal 6 5 4" xfId="487" xr:uid="{00000000-0005-0000-0000-00005B1F0000}"/>
    <cellStyle name="Normal 6 5 4 2" xfId="1057" xr:uid="{00000000-0005-0000-0000-00005C1F0000}"/>
    <cellStyle name="Normal 6 5 4 2 2" xfId="1792" xr:uid="{00000000-0005-0000-0000-00005D1F0000}"/>
    <cellStyle name="Normal 6 5 4 2 2 2" xfId="5143" xr:uid="{00000000-0005-0000-0000-00005E1F0000}"/>
    <cellStyle name="Normal 6 5 4 2 2 2 2" xfId="10127" xr:uid="{00000000-0005-0000-0000-00005F1F0000}"/>
    <cellStyle name="Normal 6 5 4 2 2 3" xfId="6872" xr:uid="{00000000-0005-0000-0000-0000601F0000}"/>
    <cellStyle name="Normal 6 5 4 2 2 3 2" xfId="11814" xr:uid="{00000000-0005-0000-0000-0000611F0000}"/>
    <cellStyle name="Normal 6 5 4 2 2 4" xfId="8380" xr:uid="{00000000-0005-0000-0000-0000621F0000}"/>
    <cellStyle name="Normal 6 5 4 2 2 5" xfId="3419" xr:uid="{00000000-0005-0000-0000-0000631F0000}"/>
    <cellStyle name="Normal 6 5 4 2 3" xfId="4472" xr:uid="{00000000-0005-0000-0000-0000641F0000}"/>
    <cellStyle name="Normal 6 5 4 2 3 2" xfId="9457" xr:uid="{00000000-0005-0000-0000-0000651F0000}"/>
    <cellStyle name="Normal 6 5 4 2 4" xfId="6212" xr:uid="{00000000-0005-0000-0000-0000661F0000}"/>
    <cellStyle name="Normal 6 5 4 2 4 2" xfId="11154" xr:uid="{00000000-0005-0000-0000-0000671F0000}"/>
    <cellStyle name="Normal 6 5 4 2 5" xfId="7720" xr:uid="{00000000-0005-0000-0000-0000681F0000}"/>
    <cellStyle name="Normal 6 5 4 2 6" xfId="2759" xr:uid="{00000000-0005-0000-0000-0000691F0000}"/>
    <cellStyle name="Normal 6 5 4 3" xfId="1791" xr:uid="{00000000-0005-0000-0000-00006A1F0000}"/>
    <cellStyle name="Normal 6 5 4 3 2" xfId="5142" xr:uid="{00000000-0005-0000-0000-00006B1F0000}"/>
    <cellStyle name="Normal 6 5 4 3 2 2" xfId="10126" xr:uid="{00000000-0005-0000-0000-00006C1F0000}"/>
    <cellStyle name="Normal 6 5 4 3 3" xfId="6871" xr:uid="{00000000-0005-0000-0000-00006D1F0000}"/>
    <cellStyle name="Normal 6 5 4 3 3 2" xfId="11813" xr:uid="{00000000-0005-0000-0000-00006E1F0000}"/>
    <cellStyle name="Normal 6 5 4 3 4" xfId="8379" xr:uid="{00000000-0005-0000-0000-00006F1F0000}"/>
    <cellStyle name="Normal 6 5 4 3 5" xfId="3418" xr:uid="{00000000-0005-0000-0000-0000701F0000}"/>
    <cellStyle name="Normal 6 5 4 4" xfId="4003" xr:uid="{00000000-0005-0000-0000-0000711F0000}"/>
    <cellStyle name="Normal 6 5 4 4 2" xfId="9075" xr:uid="{00000000-0005-0000-0000-0000721F0000}"/>
    <cellStyle name="Normal 6 5 4 5" xfId="5760" xr:uid="{00000000-0005-0000-0000-0000731F0000}"/>
    <cellStyle name="Normal 6 5 4 5 2" xfId="10702" xr:uid="{00000000-0005-0000-0000-0000741F0000}"/>
    <cellStyle name="Normal 6 5 4 6" xfId="7268" xr:uid="{00000000-0005-0000-0000-0000751F0000}"/>
    <cellStyle name="Normal 6 5 4 7" xfId="2307" xr:uid="{00000000-0005-0000-0000-0000761F0000}"/>
    <cellStyle name="Normal 6 5 5" xfId="704" xr:uid="{00000000-0005-0000-0000-0000771F0000}"/>
    <cellStyle name="Normal 6 5 5 2" xfId="1170" xr:uid="{00000000-0005-0000-0000-0000781F0000}"/>
    <cellStyle name="Normal 6 5 5 2 2" xfId="1794" xr:uid="{00000000-0005-0000-0000-0000791F0000}"/>
    <cellStyle name="Normal 6 5 5 2 2 2" xfId="5145" xr:uid="{00000000-0005-0000-0000-00007A1F0000}"/>
    <cellStyle name="Normal 6 5 5 2 2 2 2" xfId="10129" xr:uid="{00000000-0005-0000-0000-00007B1F0000}"/>
    <cellStyle name="Normal 6 5 5 2 2 3" xfId="6874" xr:uid="{00000000-0005-0000-0000-00007C1F0000}"/>
    <cellStyle name="Normal 6 5 5 2 2 3 2" xfId="11816" xr:uid="{00000000-0005-0000-0000-00007D1F0000}"/>
    <cellStyle name="Normal 6 5 5 2 2 4" xfId="8382" xr:uid="{00000000-0005-0000-0000-00007E1F0000}"/>
    <cellStyle name="Normal 6 5 5 2 2 5" xfId="3421" xr:uid="{00000000-0005-0000-0000-00007F1F0000}"/>
    <cellStyle name="Normal 6 5 5 2 3" xfId="4531" xr:uid="{00000000-0005-0000-0000-0000801F0000}"/>
    <cellStyle name="Normal 6 5 5 2 3 2" xfId="9515" xr:uid="{00000000-0005-0000-0000-0000811F0000}"/>
    <cellStyle name="Normal 6 5 5 2 4" xfId="6262" xr:uid="{00000000-0005-0000-0000-0000821F0000}"/>
    <cellStyle name="Normal 6 5 5 2 4 2" xfId="11204" xr:uid="{00000000-0005-0000-0000-0000831F0000}"/>
    <cellStyle name="Normal 6 5 5 2 5" xfId="7770" xr:uid="{00000000-0005-0000-0000-0000841F0000}"/>
    <cellStyle name="Normal 6 5 5 2 6" xfId="2809" xr:uid="{00000000-0005-0000-0000-0000851F0000}"/>
    <cellStyle name="Normal 6 5 5 3" xfId="1793" xr:uid="{00000000-0005-0000-0000-0000861F0000}"/>
    <cellStyle name="Normal 6 5 5 3 2" xfId="5144" xr:uid="{00000000-0005-0000-0000-0000871F0000}"/>
    <cellStyle name="Normal 6 5 5 3 2 2" xfId="10128" xr:uid="{00000000-0005-0000-0000-0000881F0000}"/>
    <cellStyle name="Normal 6 5 5 3 3" xfId="6873" xr:uid="{00000000-0005-0000-0000-0000891F0000}"/>
    <cellStyle name="Normal 6 5 5 3 3 2" xfId="11815" xr:uid="{00000000-0005-0000-0000-00008A1F0000}"/>
    <cellStyle name="Normal 6 5 5 3 4" xfId="8381" xr:uid="{00000000-0005-0000-0000-00008B1F0000}"/>
    <cellStyle name="Normal 6 5 5 3 5" xfId="3420" xr:uid="{00000000-0005-0000-0000-00008C1F0000}"/>
    <cellStyle name="Normal 6 5 5 4" xfId="4148" xr:uid="{00000000-0005-0000-0000-00008D1F0000}"/>
    <cellStyle name="Normal 6 5 5 4 2" xfId="9134" xr:uid="{00000000-0005-0000-0000-00008E1F0000}"/>
    <cellStyle name="Normal 6 5 5 5" xfId="5895" xr:uid="{00000000-0005-0000-0000-00008F1F0000}"/>
    <cellStyle name="Normal 6 5 5 5 2" xfId="10837" xr:uid="{00000000-0005-0000-0000-0000901F0000}"/>
    <cellStyle name="Normal 6 5 5 6" xfId="7403" xr:uid="{00000000-0005-0000-0000-0000911F0000}"/>
    <cellStyle name="Normal 6 5 5 7" xfId="2442" xr:uid="{00000000-0005-0000-0000-0000921F0000}"/>
    <cellStyle name="Normal 6 5 6" xfId="371" xr:uid="{00000000-0005-0000-0000-0000931F0000}"/>
    <cellStyle name="Normal 6 5 6 2" xfId="999" xr:uid="{00000000-0005-0000-0000-0000941F0000}"/>
    <cellStyle name="Normal 6 5 6 2 2" xfId="1796" xr:uid="{00000000-0005-0000-0000-0000951F0000}"/>
    <cellStyle name="Normal 6 5 6 2 2 2" xfId="5147" xr:uid="{00000000-0005-0000-0000-0000961F0000}"/>
    <cellStyle name="Normal 6 5 6 2 2 2 2" xfId="10131" xr:uid="{00000000-0005-0000-0000-0000971F0000}"/>
    <cellStyle name="Normal 6 5 6 2 2 3" xfId="6876" xr:uid="{00000000-0005-0000-0000-0000981F0000}"/>
    <cellStyle name="Normal 6 5 6 2 2 3 2" xfId="11818" xr:uid="{00000000-0005-0000-0000-0000991F0000}"/>
    <cellStyle name="Normal 6 5 6 2 2 4" xfId="8384" xr:uid="{00000000-0005-0000-0000-00009A1F0000}"/>
    <cellStyle name="Normal 6 5 6 2 2 5" xfId="3423" xr:uid="{00000000-0005-0000-0000-00009B1F0000}"/>
    <cellStyle name="Normal 6 5 6 2 3" xfId="4426" xr:uid="{00000000-0005-0000-0000-00009C1F0000}"/>
    <cellStyle name="Normal 6 5 6 2 3 2" xfId="9411" xr:uid="{00000000-0005-0000-0000-00009D1F0000}"/>
    <cellStyle name="Normal 6 5 6 2 4" xfId="6168" xr:uid="{00000000-0005-0000-0000-00009E1F0000}"/>
    <cellStyle name="Normal 6 5 6 2 4 2" xfId="11110" xr:uid="{00000000-0005-0000-0000-00009F1F0000}"/>
    <cellStyle name="Normal 6 5 6 2 5" xfId="7676" xr:uid="{00000000-0005-0000-0000-0000A01F0000}"/>
    <cellStyle name="Normal 6 5 6 2 6" xfId="2715" xr:uid="{00000000-0005-0000-0000-0000A11F0000}"/>
    <cellStyle name="Normal 6 5 6 3" xfId="1795" xr:uid="{00000000-0005-0000-0000-0000A21F0000}"/>
    <cellStyle name="Normal 6 5 6 3 2" xfId="5146" xr:uid="{00000000-0005-0000-0000-0000A31F0000}"/>
    <cellStyle name="Normal 6 5 6 3 2 2" xfId="10130" xr:uid="{00000000-0005-0000-0000-0000A41F0000}"/>
    <cellStyle name="Normal 6 5 6 3 3" xfId="6875" xr:uid="{00000000-0005-0000-0000-0000A51F0000}"/>
    <cellStyle name="Normal 6 5 6 3 3 2" xfId="11817" xr:uid="{00000000-0005-0000-0000-0000A61F0000}"/>
    <cellStyle name="Normal 6 5 6 3 4" xfId="8383" xr:uid="{00000000-0005-0000-0000-0000A71F0000}"/>
    <cellStyle name="Normal 6 5 6 3 5" xfId="3422" xr:uid="{00000000-0005-0000-0000-0000A81F0000}"/>
    <cellStyle name="Normal 6 5 6 4" xfId="3943" xr:uid="{00000000-0005-0000-0000-0000A91F0000}"/>
    <cellStyle name="Normal 6 5 6 4 2" xfId="9023" xr:uid="{00000000-0005-0000-0000-0000AA1F0000}"/>
    <cellStyle name="Normal 6 5 6 5" xfId="5711" xr:uid="{00000000-0005-0000-0000-0000AB1F0000}"/>
    <cellStyle name="Normal 6 5 6 5 2" xfId="10653" xr:uid="{00000000-0005-0000-0000-0000AC1F0000}"/>
    <cellStyle name="Normal 6 5 6 6" xfId="7219" xr:uid="{00000000-0005-0000-0000-0000AD1F0000}"/>
    <cellStyle name="Normal 6 5 6 7" xfId="2258" xr:uid="{00000000-0005-0000-0000-0000AE1F0000}"/>
    <cellStyle name="Normal 6 5 7" xfId="853" xr:uid="{00000000-0005-0000-0000-0000AF1F0000}"/>
    <cellStyle name="Normal 6 5 7 2" xfId="1797" xr:uid="{00000000-0005-0000-0000-0000B01F0000}"/>
    <cellStyle name="Normal 6 5 7 2 2" xfId="5148" xr:uid="{00000000-0005-0000-0000-0000B11F0000}"/>
    <cellStyle name="Normal 6 5 7 2 2 2" xfId="10132" xr:uid="{00000000-0005-0000-0000-0000B21F0000}"/>
    <cellStyle name="Normal 6 5 7 2 3" xfId="6877" xr:uid="{00000000-0005-0000-0000-0000B31F0000}"/>
    <cellStyle name="Normal 6 5 7 2 3 2" xfId="11819" xr:uid="{00000000-0005-0000-0000-0000B41F0000}"/>
    <cellStyle name="Normal 6 5 7 2 4" xfId="8385" xr:uid="{00000000-0005-0000-0000-0000B51F0000}"/>
    <cellStyle name="Normal 6 5 7 2 5" xfId="3424" xr:uid="{00000000-0005-0000-0000-0000B61F0000}"/>
    <cellStyle name="Normal 6 5 7 3" xfId="4288" xr:uid="{00000000-0005-0000-0000-0000B71F0000}"/>
    <cellStyle name="Normal 6 5 7 3 2" xfId="9274" xr:uid="{00000000-0005-0000-0000-0000B81F0000}"/>
    <cellStyle name="Normal 6 5 7 4" xfId="6033" xr:uid="{00000000-0005-0000-0000-0000B91F0000}"/>
    <cellStyle name="Normal 6 5 7 4 2" xfId="10975" xr:uid="{00000000-0005-0000-0000-0000BA1F0000}"/>
    <cellStyle name="Normal 6 5 7 5" xfId="7541" xr:uid="{00000000-0005-0000-0000-0000BB1F0000}"/>
    <cellStyle name="Normal 6 5 7 6" xfId="2580" xr:uid="{00000000-0005-0000-0000-0000BC1F0000}"/>
    <cellStyle name="Normal 6 5 8" xfId="1320" xr:uid="{00000000-0005-0000-0000-0000BD1F0000}"/>
    <cellStyle name="Normal 6 5 8 2" xfId="4671" xr:uid="{00000000-0005-0000-0000-0000BE1F0000}"/>
    <cellStyle name="Normal 6 5 8 2 2" xfId="9655" xr:uid="{00000000-0005-0000-0000-0000BF1F0000}"/>
    <cellStyle name="Normal 6 5 8 3" xfId="6400" xr:uid="{00000000-0005-0000-0000-0000C01F0000}"/>
    <cellStyle name="Normal 6 5 8 3 2" xfId="11342" xr:uid="{00000000-0005-0000-0000-0000C11F0000}"/>
    <cellStyle name="Normal 6 5 8 4" xfId="7908" xr:uid="{00000000-0005-0000-0000-0000C21F0000}"/>
    <cellStyle name="Normal 6 5 8 5" xfId="2947" xr:uid="{00000000-0005-0000-0000-0000C31F0000}"/>
    <cellStyle name="Normal 6 5 9" xfId="263" xr:uid="{00000000-0005-0000-0000-0000C41F0000}"/>
    <cellStyle name="Normal 6 5 9 2" xfId="3889" xr:uid="{00000000-0005-0000-0000-0000C51F0000}"/>
    <cellStyle name="Normal 6 5 9 2 2" xfId="8976" xr:uid="{00000000-0005-0000-0000-0000C61F0000}"/>
    <cellStyle name="Normal 6 5 9 3" xfId="5667" xr:uid="{00000000-0005-0000-0000-0000C71F0000}"/>
    <cellStyle name="Normal 6 5 9 3 2" xfId="10609" xr:uid="{00000000-0005-0000-0000-0000C81F0000}"/>
    <cellStyle name="Normal 6 5 9 4" xfId="7175" xr:uid="{00000000-0005-0000-0000-0000C91F0000}"/>
    <cellStyle name="Normal 6 5 9 5" xfId="2213" xr:uid="{00000000-0005-0000-0000-0000CA1F0000}"/>
    <cellStyle name="Normal 6 6" xfId="579" xr:uid="{00000000-0005-0000-0000-0000CB1F0000}"/>
    <cellStyle name="Normal 6 6 10" xfId="2343" xr:uid="{00000000-0005-0000-0000-0000CC1F0000}"/>
    <cellStyle name="Normal 6 6 2" xfId="740" xr:uid="{00000000-0005-0000-0000-0000CD1F0000}"/>
    <cellStyle name="Normal 6 6 2 2" xfId="1206" xr:uid="{00000000-0005-0000-0000-0000CE1F0000}"/>
    <cellStyle name="Normal 6 6 2 2 2" xfId="1800" xr:uid="{00000000-0005-0000-0000-0000CF1F0000}"/>
    <cellStyle name="Normal 6 6 2 2 2 2" xfId="5151" xr:uid="{00000000-0005-0000-0000-0000D01F0000}"/>
    <cellStyle name="Normal 6 6 2 2 2 2 2" xfId="10135" xr:uid="{00000000-0005-0000-0000-0000D11F0000}"/>
    <cellStyle name="Normal 6 6 2 2 2 3" xfId="6880" xr:uid="{00000000-0005-0000-0000-0000D21F0000}"/>
    <cellStyle name="Normal 6 6 2 2 2 3 2" xfId="11822" xr:uid="{00000000-0005-0000-0000-0000D31F0000}"/>
    <cellStyle name="Normal 6 6 2 2 2 4" xfId="8388" xr:uid="{00000000-0005-0000-0000-0000D41F0000}"/>
    <cellStyle name="Normal 6 6 2 2 2 5" xfId="3427" xr:uid="{00000000-0005-0000-0000-0000D51F0000}"/>
    <cellStyle name="Normal 6 6 2 2 3" xfId="4567" xr:uid="{00000000-0005-0000-0000-0000D61F0000}"/>
    <cellStyle name="Normal 6 6 2 2 3 2" xfId="9551" xr:uid="{00000000-0005-0000-0000-0000D71F0000}"/>
    <cellStyle name="Normal 6 6 2 2 4" xfId="6298" xr:uid="{00000000-0005-0000-0000-0000D81F0000}"/>
    <cellStyle name="Normal 6 6 2 2 4 2" xfId="11240" xr:uid="{00000000-0005-0000-0000-0000D91F0000}"/>
    <cellStyle name="Normal 6 6 2 2 5" xfId="7806" xr:uid="{00000000-0005-0000-0000-0000DA1F0000}"/>
    <cellStyle name="Normal 6 6 2 2 6" xfId="2845" xr:uid="{00000000-0005-0000-0000-0000DB1F0000}"/>
    <cellStyle name="Normal 6 6 2 3" xfId="1799" xr:uid="{00000000-0005-0000-0000-0000DC1F0000}"/>
    <cellStyle name="Normal 6 6 2 3 2" xfId="5150" xr:uid="{00000000-0005-0000-0000-0000DD1F0000}"/>
    <cellStyle name="Normal 6 6 2 3 2 2" xfId="10134" xr:uid="{00000000-0005-0000-0000-0000DE1F0000}"/>
    <cellStyle name="Normal 6 6 2 3 3" xfId="6879" xr:uid="{00000000-0005-0000-0000-0000DF1F0000}"/>
    <cellStyle name="Normal 6 6 2 3 3 2" xfId="11821" xr:uid="{00000000-0005-0000-0000-0000E01F0000}"/>
    <cellStyle name="Normal 6 6 2 3 4" xfId="8387" xr:uid="{00000000-0005-0000-0000-0000E11F0000}"/>
    <cellStyle name="Normal 6 6 2 3 5" xfId="3426" xr:uid="{00000000-0005-0000-0000-0000E21F0000}"/>
    <cellStyle name="Normal 6 6 2 4" xfId="4184" xr:uid="{00000000-0005-0000-0000-0000E31F0000}"/>
    <cellStyle name="Normal 6 6 2 4 2" xfId="9170" xr:uid="{00000000-0005-0000-0000-0000E41F0000}"/>
    <cellStyle name="Normal 6 6 2 5" xfId="5931" xr:uid="{00000000-0005-0000-0000-0000E51F0000}"/>
    <cellStyle name="Normal 6 6 2 5 2" xfId="10873" xr:uid="{00000000-0005-0000-0000-0000E61F0000}"/>
    <cellStyle name="Normal 6 6 2 6" xfId="7439" xr:uid="{00000000-0005-0000-0000-0000E71F0000}"/>
    <cellStyle name="Normal 6 6 2 7" xfId="2478" xr:uid="{00000000-0005-0000-0000-0000E81F0000}"/>
    <cellStyle name="Normal 6 6 3" xfId="893" xr:uid="{00000000-0005-0000-0000-0000E91F0000}"/>
    <cellStyle name="Normal 6 6 3 2" xfId="1801" xr:uid="{00000000-0005-0000-0000-0000EA1F0000}"/>
    <cellStyle name="Normal 6 6 3 2 2" xfId="5152" xr:uid="{00000000-0005-0000-0000-0000EB1F0000}"/>
    <cellStyle name="Normal 6 6 3 2 2 2" xfId="10136" xr:uid="{00000000-0005-0000-0000-0000EC1F0000}"/>
    <cellStyle name="Normal 6 6 3 2 3" xfId="6881" xr:uid="{00000000-0005-0000-0000-0000ED1F0000}"/>
    <cellStyle name="Normal 6 6 3 2 3 2" xfId="11823" xr:uid="{00000000-0005-0000-0000-0000EE1F0000}"/>
    <cellStyle name="Normal 6 6 3 2 4" xfId="8389" xr:uid="{00000000-0005-0000-0000-0000EF1F0000}"/>
    <cellStyle name="Normal 6 6 3 2 5" xfId="3428" xr:uid="{00000000-0005-0000-0000-0000F01F0000}"/>
    <cellStyle name="Normal 6 6 3 3" xfId="4326" xr:uid="{00000000-0005-0000-0000-0000F11F0000}"/>
    <cellStyle name="Normal 6 6 3 3 2" xfId="9311" xr:uid="{00000000-0005-0000-0000-0000F21F0000}"/>
    <cellStyle name="Normal 6 6 3 4" xfId="6069" xr:uid="{00000000-0005-0000-0000-0000F31F0000}"/>
    <cellStyle name="Normal 6 6 3 4 2" xfId="11011" xr:uid="{00000000-0005-0000-0000-0000F41F0000}"/>
    <cellStyle name="Normal 6 6 3 5" xfId="7577" xr:uid="{00000000-0005-0000-0000-0000F51F0000}"/>
    <cellStyle name="Normal 6 6 3 6" xfId="2616" xr:uid="{00000000-0005-0000-0000-0000F61F0000}"/>
    <cellStyle name="Normal 6 6 4" xfId="1798" xr:uid="{00000000-0005-0000-0000-0000F71F0000}"/>
    <cellStyle name="Normal 6 6 4 2" xfId="5149" xr:uid="{00000000-0005-0000-0000-0000F81F0000}"/>
    <cellStyle name="Normal 6 6 4 2 2" xfId="10133" xr:uid="{00000000-0005-0000-0000-0000F91F0000}"/>
    <cellStyle name="Normal 6 6 4 3" xfId="6878" xr:uid="{00000000-0005-0000-0000-0000FA1F0000}"/>
    <cellStyle name="Normal 6 6 4 3 2" xfId="11820" xr:uid="{00000000-0005-0000-0000-0000FB1F0000}"/>
    <cellStyle name="Normal 6 6 4 4" xfId="8386" xr:uid="{00000000-0005-0000-0000-0000FC1F0000}"/>
    <cellStyle name="Normal 6 6 4 5" xfId="3425" xr:uid="{00000000-0005-0000-0000-0000FD1F0000}"/>
    <cellStyle name="Normal 6 6 5" xfId="3724" xr:uid="{00000000-0005-0000-0000-0000FE1F0000}"/>
    <cellStyle name="Normal 6 6 5 2" xfId="3974" xr:uid="{00000000-0005-0000-0000-0000FF1F0000}"/>
    <cellStyle name="Normal 6 6 5 2 2" xfId="9046" xr:uid="{00000000-0005-0000-0000-000000200000}"/>
    <cellStyle name="Normal 6 6 5 3" xfId="8684" xr:uid="{00000000-0005-0000-0000-000001200000}"/>
    <cellStyle name="Normal 6 6 6" xfId="4048" xr:uid="{00000000-0005-0000-0000-000002200000}"/>
    <cellStyle name="Normal 6 6 6 2" xfId="8820" xr:uid="{00000000-0005-0000-0000-000003200000}"/>
    <cellStyle name="Normal 6 6 7" xfId="4493" xr:uid="{00000000-0005-0000-0000-000004200000}"/>
    <cellStyle name="Normal 6 6 7 2" xfId="9477" xr:uid="{00000000-0005-0000-0000-000005200000}"/>
    <cellStyle name="Normal 6 6 8" xfId="5796" xr:uid="{00000000-0005-0000-0000-000006200000}"/>
    <cellStyle name="Normal 6 6 8 2" xfId="10738" xr:uid="{00000000-0005-0000-0000-000007200000}"/>
    <cellStyle name="Normal 6 6 9" xfId="7304" xr:uid="{00000000-0005-0000-0000-000008200000}"/>
    <cellStyle name="Normal 6 7" xfId="624" xr:uid="{00000000-0005-0000-0000-000009200000}"/>
    <cellStyle name="Normal 6 7 10" xfId="2368" xr:uid="{00000000-0005-0000-0000-00000A200000}"/>
    <cellStyle name="Normal 6 7 2" xfId="766" xr:uid="{00000000-0005-0000-0000-00000B200000}"/>
    <cellStyle name="Normal 6 7 2 2" xfId="1231" xr:uid="{00000000-0005-0000-0000-00000C200000}"/>
    <cellStyle name="Normal 6 7 2 2 2" xfId="1804" xr:uid="{00000000-0005-0000-0000-00000D200000}"/>
    <cellStyle name="Normal 6 7 2 2 2 2" xfId="5155" xr:uid="{00000000-0005-0000-0000-00000E200000}"/>
    <cellStyle name="Normal 6 7 2 2 2 2 2" xfId="10139" xr:uid="{00000000-0005-0000-0000-00000F200000}"/>
    <cellStyle name="Normal 6 7 2 2 2 3" xfId="6884" xr:uid="{00000000-0005-0000-0000-000010200000}"/>
    <cellStyle name="Normal 6 7 2 2 2 3 2" xfId="11826" xr:uid="{00000000-0005-0000-0000-000011200000}"/>
    <cellStyle name="Normal 6 7 2 2 2 4" xfId="8392" xr:uid="{00000000-0005-0000-0000-000012200000}"/>
    <cellStyle name="Normal 6 7 2 2 2 5" xfId="3431" xr:uid="{00000000-0005-0000-0000-000013200000}"/>
    <cellStyle name="Normal 6 7 2 2 3" xfId="4592" xr:uid="{00000000-0005-0000-0000-000014200000}"/>
    <cellStyle name="Normal 6 7 2 2 3 2" xfId="9576" xr:uid="{00000000-0005-0000-0000-000015200000}"/>
    <cellStyle name="Normal 6 7 2 2 4" xfId="6323" xr:uid="{00000000-0005-0000-0000-000016200000}"/>
    <cellStyle name="Normal 6 7 2 2 4 2" xfId="11265" xr:uid="{00000000-0005-0000-0000-000017200000}"/>
    <cellStyle name="Normal 6 7 2 2 5" xfId="7831" xr:uid="{00000000-0005-0000-0000-000018200000}"/>
    <cellStyle name="Normal 6 7 2 2 6" xfId="2870" xr:uid="{00000000-0005-0000-0000-000019200000}"/>
    <cellStyle name="Normal 6 7 2 3" xfId="1803" xr:uid="{00000000-0005-0000-0000-00001A200000}"/>
    <cellStyle name="Normal 6 7 2 3 2" xfId="5154" xr:uid="{00000000-0005-0000-0000-00001B200000}"/>
    <cellStyle name="Normal 6 7 2 3 2 2" xfId="10138" xr:uid="{00000000-0005-0000-0000-00001C200000}"/>
    <cellStyle name="Normal 6 7 2 3 3" xfId="6883" xr:uid="{00000000-0005-0000-0000-00001D200000}"/>
    <cellStyle name="Normal 6 7 2 3 3 2" xfId="11825" xr:uid="{00000000-0005-0000-0000-00001E200000}"/>
    <cellStyle name="Normal 6 7 2 3 4" xfId="8391" xr:uid="{00000000-0005-0000-0000-00001F200000}"/>
    <cellStyle name="Normal 6 7 2 3 5" xfId="3430" xr:uid="{00000000-0005-0000-0000-000020200000}"/>
    <cellStyle name="Normal 6 7 2 4" xfId="4209" xr:uid="{00000000-0005-0000-0000-000021200000}"/>
    <cellStyle name="Normal 6 7 2 4 2" xfId="9195" xr:uid="{00000000-0005-0000-0000-000022200000}"/>
    <cellStyle name="Normal 6 7 2 5" xfId="5956" xr:uid="{00000000-0005-0000-0000-000023200000}"/>
    <cellStyle name="Normal 6 7 2 5 2" xfId="10898" xr:uid="{00000000-0005-0000-0000-000024200000}"/>
    <cellStyle name="Normal 6 7 2 6" xfId="7464" xr:uid="{00000000-0005-0000-0000-000025200000}"/>
    <cellStyle name="Normal 6 7 2 7" xfId="2503" xr:uid="{00000000-0005-0000-0000-000026200000}"/>
    <cellStyle name="Normal 6 7 3" xfId="919" xr:uid="{00000000-0005-0000-0000-000027200000}"/>
    <cellStyle name="Normal 6 7 3 2" xfId="1805" xr:uid="{00000000-0005-0000-0000-000028200000}"/>
    <cellStyle name="Normal 6 7 3 2 2" xfId="5156" xr:uid="{00000000-0005-0000-0000-000029200000}"/>
    <cellStyle name="Normal 6 7 3 2 2 2" xfId="10140" xr:uid="{00000000-0005-0000-0000-00002A200000}"/>
    <cellStyle name="Normal 6 7 3 2 3" xfId="6885" xr:uid="{00000000-0005-0000-0000-00002B200000}"/>
    <cellStyle name="Normal 6 7 3 2 3 2" xfId="11827" xr:uid="{00000000-0005-0000-0000-00002C200000}"/>
    <cellStyle name="Normal 6 7 3 2 4" xfId="8393" xr:uid="{00000000-0005-0000-0000-00002D200000}"/>
    <cellStyle name="Normal 6 7 3 2 5" xfId="3432" xr:uid="{00000000-0005-0000-0000-00002E200000}"/>
    <cellStyle name="Normal 6 7 3 3" xfId="4351" xr:uid="{00000000-0005-0000-0000-00002F200000}"/>
    <cellStyle name="Normal 6 7 3 3 2" xfId="9336" xr:uid="{00000000-0005-0000-0000-000030200000}"/>
    <cellStyle name="Normal 6 7 3 4" xfId="6094" xr:uid="{00000000-0005-0000-0000-000031200000}"/>
    <cellStyle name="Normal 6 7 3 4 2" xfId="11036" xr:uid="{00000000-0005-0000-0000-000032200000}"/>
    <cellStyle name="Normal 6 7 3 5" xfId="7602" xr:uid="{00000000-0005-0000-0000-000033200000}"/>
    <cellStyle name="Normal 6 7 3 6" xfId="2641" xr:uid="{00000000-0005-0000-0000-000034200000}"/>
    <cellStyle name="Normal 6 7 4" xfId="1802" xr:uid="{00000000-0005-0000-0000-000035200000}"/>
    <cellStyle name="Normal 6 7 4 2" xfId="5153" xr:uid="{00000000-0005-0000-0000-000036200000}"/>
    <cellStyle name="Normal 6 7 4 2 2" xfId="10137" xr:uid="{00000000-0005-0000-0000-000037200000}"/>
    <cellStyle name="Normal 6 7 4 3" xfId="6882" xr:uid="{00000000-0005-0000-0000-000038200000}"/>
    <cellStyle name="Normal 6 7 4 3 2" xfId="11824" xr:uid="{00000000-0005-0000-0000-000039200000}"/>
    <cellStyle name="Normal 6 7 4 4" xfId="8390" xr:uid="{00000000-0005-0000-0000-00003A200000}"/>
    <cellStyle name="Normal 6 7 4 5" xfId="3429" xr:uid="{00000000-0005-0000-0000-00003B200000}"/>
    <cellStyle name="Normal 6 7 5" xfId="3749" xr:uid="{00000000-0005-0000-0000-00003C200000}"/>
    <cellStyle name="Normal 6 7 5 2" xfId="3835" xr:uid="{00000000-0005-0000-0000-00003D200000}"/>
    <cellStyle name="Normal 6 7 5 2 2" xfId="8926" xr:uid="{00000000-0005-0000-0000-00003E200000}"/>
    <cellStyle name="Normal 6 7 5 3" xfId="8709" xr:uid="{00000000-0005-0000-0000-00003F200000}"/>
    <cellStyle name="Normal 6 7 6" xfId="4073" xr:uid="{00000000-0005-0000-0000-000040200000}"/>
    <cellStyle name="Normal 6 7 6 2" xfId="8845" xr:uid="{00000000-0005-0000-0000-000041200000}"/>
    <cellStyle name="Normal 6 7 7" xfId="5473" xr:uid="{00000000-0005-0000-0000-000042200000}"/>
    <cellStyle name="Normal 6 7 7 2" xfId="10438" xr:uid="{00000000-0005-0000-0000-000043200000}"/>
    <cellStyle name="Normal 6 7 8" xfId="5821" xr:uid="{00000000-0005-0000-0000-000044200000}"/>
    <cellStyle name="Normal 6 7 8 2" xfId="10763" xr:uid="{00000000-0005-0000-0000-000045200000}"/>
    <cellStyle name="Normal 6 7 9" xfId="7329" xr:uid="{00000000-0005-0000-0000-000046200000}"/>
    <cellStyle name="Normal 6 8" xfId="405" xr:uid="{00000000-0005-0000-0000-000047200000}"/>
    <cellStyle name="Normal 6 8 2" xfId="1028" xr:uid="{00000000-0005-0000-0000-000048200000}"/>
    <cellStyle name="Normal 6 8 2 2" xfId="1807" xr:uid="{00000000-0005-0000-0000-000049200000}"/>
    <cellStyle name="Normal 6 8 2 2 2" xfId="5158" xr:uid="{00000000-0005-0000-0000-00004A200000}"/>
    <cellStyle name="Normal 6 8 2 2 2 2" xfId="10142" xr:uid="{00000000-0005-0000-0000-00004B200000}"/>
    <cellStyle name="Normal 6 8 2 2 3" xfId="6887" xr:uid="{00000000-0005-0000-0000-00004C200000}"/>
    <cellStyle name="Normal 6 8 2 2 3 2" xfId="11829" xr:uid="{00000000-0005-0000-0000-00004D200000}"/>
    <cellStyle name="Normal 6 8 2 2 4" xfId="8395" xr:uid="{00000000-0005-0000-0000-00004E200000}"/>
    <cellStyle name="Normal 6 8 2 2 5" xfId="3434" xr:uid="{00000000-0005-0000-0000-00004F200000}"/>
    <cellStyle name="Normal 6 8 2 3" xfId="4443" xr:uid="{00000000-0005-0000-0000-000050200000}"/>
    <cellStyle name="Normal 6 8 2 3 2" xfId="9428" xr:uid="{00000000-0005-0000-0000-000051200000}"/>
    <cellStyle name="Normal 6 8 2 4" xfId="6183" xr:uid="{00000000-0005-0000-0000-000052200000}"/>
    <cellStyle name="Normal 6 8 2 4 2" xfId="11125" xr:uid="{00000000-0005-0000-0000-000053200000}"/>
    <cellStyle name="Normal 6 8 2 5" xfId="7691" xr:uid="{00000000-0005-0000-0000-000054200000}"/>
    <cellStyle name="Normal 6 8 2 6" xfId="2730" xr:uid="{00000000-0005-0000-0000-000055200000}"/>
    <cellStyle name="Normal 6 8 3" xfId="1806" xr:uid="{00000000-0005-0000-0000-000056200000}"/>
    <cellStyle name="Normal 6 8 3 2" xfId="5157" xr:uid="{00000000-0005-0000-0000-000057200000}"/>
    <cellStyle name="Normal 6 8 3 2 2" xfId="10141" xr:uid="{00000000-0005-0000-0000-000058200000}"/>
    <cellStyle name="Normal 6 8 3 3" xfId="6886" xr:uid="{00000000-0005-0000-0000-000059200000}"/>
    <cellStyle name="Normal 6 8 3 3 2" xfId="11828" xr:uid="{00000000-0005-0000-0000-00005A200000}"/>
    <cellStyle name="Normal 6 8 3 4" xfId="8394" xr:uid="{00000000-0005-0000-0000-00005B200000}"/>
    <cellStyle name="Normal 6 8 3 5" xfId="3433" xr:uid="{00000000-0005-0000-0000-00005C200000}"/>
    <cellStyle name="Normal 6 8 4" xfId="3966" xr:uid="{00000000-0005-0000-0000-00005D200000}"/>
    <cellStyle name="Normal 6 8 4 2" xfId="9040" xr:uid="{00000000-0005-0000-0000-00005E200000}"/>
    <cellStyle name="Normal 6 8 5" xfId="5731" xr:uid="{00000000-0005-0000-0000-00005F200000}"/>
    <cellStyle name="Normal 6 8 5 2" xfId="10673" xr:uid="{00000000-0005-0000-0000-000060200000}"/>
    <cellStyle name="Normal 6 8 6" xfId="7239" xr:uid="{00000000-0005-0000-0000-000061200000}"/>
    <cellStyle name="Normal 6 8 7" xfId="2278" xr:uid="{00000000-0005-0000-0000-000062200000}"/>
    <cellStyle name="Normal 6 9" xfId="675" xr:uid="{00000000-0005-0000-0000-000063200000}"/>
    <cellStyle name="Normal 6 9 2" xfId="1141" xr:uid="{00000000-0005-0000-0000-000064200000}"/>
    <cellStyle name="Normal 6 9 2 2" xfId="1809" xr:uid="{00000000-0005-0000-0000-000065200000}"/>
    <cellStyle name="Normal 6 9 2 2 2" xfId="5160" xr:uid="{00000000-0005-0000-0000-000066200000}"/>
    <cellStyle name="Normal 6 9 2 2 2 2" xfId="10144" xr:uid="{00000000-0005-0000-0000-000067200000}"/>
    <cellStyle name="Normal 6 9 2 2 3" xfId="6889" xr:uid="{00000000-0005-0000-0000-000068200000}"/>
    <cellStyle name="Normal 6 9 2 2 3 2" xfId="11831" xr:uid="{00000000-0005-0000-0000-000069200000}"/>
    <cellStyle name="Normal 6 9 2 2 4" xfId="8397" xr:uid="{00000000-0005-0000-0000-00006A200000}"/>
    <cellStyle name="Normal 6 9 2 2 5" xfId="3436" xr:uid="{00000000-0005-0000-0000-00006B200000}"/>
    <cellStyle name="Normal 6 9 2 3" xfId="4502" xr:uid="{00000000-0005-0000-0000-00006C200000}"/>
    <cellStyle name="Normal 6 9 2 3 2" xfId="9486" xr:uid="{00000000-0005-0000-0000-00006D200000}"/>
    <cellStyle name="Normal 6 9 2 4" xfId="6233" xr:uid="{00000000-0005-0000-0000-00006E200000}"/>
    <cellStyle name="Normal 6 9 2 4 2" xfId="11175" xr:uid="{00000000-0005-0000-0000-00006F200000}"/>
    <cellStyle name="Normal 6 9 2 5" xfId="7741" xr:uid="{00000000-0005-0000-0000-000070200000}"/>
    <cellStyle name="Normal 6 9 2 6" xfId="2780" xr:uid="{00000000-0005-0000-0000-000071200000}"/>
    <cellStyle name="Normal 6 9 3" xfId="1808" xr:uid="{00000000-0005-0000-0000-000072200000}"/>
    <cellStyle name="Normal 6 9 3 2" xfId="5159" xr:uid="{00000000-0005-0000-0000-000073200000}"/>
    <cellStyle name="Normal 6 9 3 2 2" xfId="10143" xr:uid="{00000000-0005-0000-0000-000074200000}"/>
    <cellStyle name="Normal 6 9 3 3" xfId="6888" xr:uid="{00000000-0005-0000-0000-000075200000}"/>
    <cellStyle name="Normal 6 9 3 3 2" xfId="11830" xr:uid="{00000000-0005-0000-0000-000076200000}"/>
    <cellStyle name="Normal 6 9 3 4" xfId="8396" xr:uid="{00000000-0005-0000-0000-000077200000}"/>
    <cellStyle name="Normal 6 9 3 5" xfId="3435" xr:uid="{00000000-0005-0000-0000-000078200000}"/>
    <cellStyle name="Normal 6 9 4" xfId="4119" xr:uid="{00000000-0005-0000-0000-000079200000}"/>
    <cellStyle name="Normal 6 9 4 2" xfId="9105" xr:uid="{00000000-0005-0000-0000-00007A200000}"/>
    <cellStyle name="Normal 6 9 5" xfId="5866" xr:uid="{00000000-0005-0000-0000-00007B200000}"/>
    <cellStyle name="Normal 6 9 5 2" xfId="10808" xr:uid="{00000000-0005-0000-0000-00007C200000}"/>
    <cellStyle name="Normal 6 9 6" xfId="7374" xr:uid="{00000000-0005-0000-0000-00007D200000}"/>
    <cellStyle name="Normal 6 9 7" xfId="2413" xr:uid="{00000000-0005-0000-0000-00007E200000}"/>
    <cellStyle name="Normal 60" xfId="198" xr:uid="{00000000-0005-0000-0000-00007F200000}"/>
    <cellStyle name="Normal 60 2" xfId="591" xr:uid="{00000000-0005-0000-0000-000080200000}"/>
    <cellStyle name="Normal 60 2 2" xfId="1120" xr:uid="{00000000-0005-0000-0000-000081200000}"/>
    <cellStyle name="Normal 60 3" xfId="450" xr:uid="{00000000-0005-0000-0000-000082200000}"/>
    <cellStyle name="Normal 60 4" xfId="334" xr:uid="{00000000-0005-0000-0000-000083200000}"/>
    <cellStyle name="Normal 60 5" xfId="231" xr:uid="{00000000-0005-0000-0000-000084200000}"/>
    <cellStyle name="Normal 60 6" xfId="2178" xr:uid="{00000000-0005-0000-0000-000085200000}"/>
    <cellStyle name="Normal 61" xfId="199" xr:uid="{00000000-0005-0000-0000-000086200000}"/>
    <cellStyle name="Normal 61 2" xfId="592" xr:uid="{00000000-0005-0000-0000-000087200000}"/>
    <cellStyle name="Normal 61 2 2" xfId="1121" xr:uid="{00000000-0005-0000-0000-000088200000}"/>
    <cellStyle name="Normal 61 3" xfId="451" xr:uid="{00000000-0005-0000-0000-000089200000}"/>
    <cellStyle name="Normal 61 4" xfId="335" xr:uid="{00000000-0005-0000-0000-00008A200000}"/>
    <cellStyle name="Normal 61 5" xfId="232" xr:uid="{00000000-0005-0000-0000-00008B200000}"/>
    <cellStyle name="Normal 61 6" xfId="2179" xr:uid="{00000000-0005-0000-0000-00008C200000}"/>
    <cellStyle name="Normal 62" xfId="200" xr:uid="{00000000-0005-0000-0000-00008D200000}"/>
    <cellStyle name="Normal 62 2" xfId="593" xr:uid="{00000000-0005-0000-0000-00008E200000}"/>
    <cellStyle name="Normal 62 2 2" xfId="1122" xr:uid="{00000000-0005-0000-0000-00008F200000}"/>
    <cellStyle name="Normal 62 3" xfId="452" xr:uid="{00000000-0005-0000-0000-000090200000}"/>
    <cellStyle name="Normal 62 4" xfId="336" xr:uid="{00000000-0005-0000-0000-000091200000}"/>
    <cellStyle name="Normal 62 5" xfId="233" xr:uid="{00000000-0005-0000-0000-000092200000}"/>
    <cellStyle name="Normal 62 6" xfId="2180" xr:uid="{00000000-0005-0000-0000-000093200000}"/>
    <cellStyle name="Normal 63" xfId="201" xr:uid="{00000000-0005-0000-0000-000094200000}"/>
    <cellStyle name="Normal 63 2" xfId="594" xr:uid="{00000000-0005-0000-0000-000095200000}"/>
    <cellStyle name="Normal 63 2 2" xfId="1123" xr:uid="{00000000-0005-0000-0000-000096200000}"/>
    <cellStyle name="Normal 63 3" xfId="454" xr:uid="{00000000-0005-0000-0000-000097200000}"/>
    <cellStyle name="Normal 63 4" xfId="338" xr:uid="{00000000-0005-0000-0000-000098200000}"/>
    <cellStyle name="Normal 63 5" xfId="234" xr:uid="{00000000-0005-0000-0000-000099200000}"/>
    <cellStyle name="Normal 63 6" xfId="2181" xr:uid="{00000000-0005-0000-0000-00009A200000}"/>
    <cellStyle name="Normal 64" xfId="202" xr:uid="{00000000-0005-0000-0000-00009B200000}"/>
    <cellStyle name="Normal 64 10" xfId="3702" xr:uid="{00000000-0005-0000-0000-00009C200000}"/>
    <cellStyle name="Normal 64 10 2" xfId="8798" xr:uid="{00000000-0005-0000-0000-00009D200000}"/>
    <cellStyle name="Normal 64 2" xfId="281" xr:uid="{00000000-0005-0000-0000-00009E200000}"/>
    <cellStyle name="Normal 64 2 2" xfId="1021" xr:uid="{00000000-0005-0000-0000-00009F200000}"/>
    <cellStyle name="Normal 64 3" xfId="511" xr:uid="{00000000-0005-0000-0000-0000A0200000}"/>
    <cellStyle name="Normal 64 3 2" xfId="1071" xr:uid="{00000000-0005-0000-0000-0000A1200000}"/>
    <cellStyle name="Normal 64 3 2 2" xfId="1811" xr:uid="{00000000-0005-0000-0000-0000A2200000}"/>
    <cellStyle name="Normal 64 3 2 2 2" xfId="5162" xr:uid="{00000000-0005-0000-0000-0000A3200000}"/>
    <cellStyle name="Normal 64 3 2 2 2 2" xfId="10146" xr:uid="{00000000-0005-0000-0000-0000A4200000}"/>
    <cellStyle name="Normal 64 3 2 2 3" xfId="6891" xr:uid="{00000000-0005-0000-0000-0000A5200000}"/>
    <cellStyle name="Normal 64 3 2 2 3 2" xfId="11833" xr:uid="{00000000-0005-0000-0000-0000A6200000}"/>
    <cellStyle name="Normal 64 3 2 2 4" xfId="8399" xr:uid="{00000000-0005-0000-0000-0000A7200000}"/>
    <cellStyle name="Normal 64 3 2 2 5" xfId="3438" xr:uid="{00000000-0005-0000-0000-0000A8200000}"/>
    <cellStyle name="Normal 64 3 2 3" xfId="4486" xr:uid="{00000000-0005-0000-0000-0000A9200000}"/>
    <cellStyle name="Normal 64 3 2 3 2" xfId="9471" xr:uid="{00000000-0005-0000-0000-0000AA200000}"/>
    <cellStyle name="Normal 64 3 2 4" xfId="6226" xr:uid="{00000000-0005-0000-0000-0000AB200000}"/>
    <cellStyle name="Normal 64 3 2 4 2" xfId="11168" xr:uid="{00000000-0005-0000-0000-0000AC200000}"/>
    <cellStyle name="Normal 64 3 2 5" xfId="7734" xr:uid="{00000000-0005-0000-0000-0000AD200000}"/>
    <cellStyle name="Normal 64 3 2 6" xfId="2773" xr:uid="{00000000-0005-0000-0000-0000AE200000}"/>
    <cellStyle name="Normal 64 3 3" xfId="1810" xr:uid="{00000000-0005-0000-0000-0000AF200000}"/>
    <cellStyle name="Normal 64 3 3 2" xfId="5161" xr:uid="{00000000-0005-0000-0000-0000B0200000}"/>
    <cellStyle name="Normal 64 3 3 2 2" xfId="10145" xr:uid="{00000000-0005-0000-0000-0000B1200000}"/>
    <cellStyle name="Normal 64 3 3 3" xfId="6890" xr:uid="{00000000-0005-0000-0000-0000B2200000}"/>
    <cellStyle name="Normal 64 3 3 3 2" xfId="11832" xr:uid="{00000000-0005-0000-0000-0000B3200000}"/>
    <cellStyle name="Normal 64 3 3 4" xfId="8398" xr:uid="{00000000-0005-0000-0000-0000B4200000}"/>
    <cellStyle name="Normal 64 3 3 5" xfId="3437" xr:uid="{00000000-0005-0000-0000-0000B5200000}"/>
    <cellStyle name="Normal 64 3 4" xfId="4019" xr:uid="{00000000-0005-0000-0000-0000B6200000}"/>
    <cellStyle name="Normal 64 3 4 2" xfId="9090" xr:uid="{00000000-0005-0000-0000-0000B7200000}"/>
    <cellStyle name="Normal 64 3 5" xfId="5774" xr:uid="{00000000-0005-0000-0000-0000B8200000}"/>
    <cellStyle name="Normal 64 3 5 2" xfId="10716" xr:uid="{00000000-0005-0000-0000-0000B9200000}"/>
    <cellStyle name="Normal 64 3 6" xfId="7282" xr:uid="{00000000-0005-0000-0000-0000BA200000}"/>
    <cellStyle name="Normal 64 3 7" xfId="2321" xr:uid="{00000000-0005-0000-0000-0000BB200000}"/>
    <cellStyle name="Normal 64 4" xfId="718" xr:uid="{00000000-0005-0000-0000-0000BC200000}"/>
    <cellStyle name="Normal 64 4 2" xfId="1184" xr:uid="{00000000-0005-0000-0000-0000BD200000}"/>
    <cellStyle name="Normal 64 4 2 2" xfId="1813" xr:uid="{00000000-0005-0000-0000-0000BE200000}"/>
    <cellStyle name="Normal 64 4 2 2 2" xfId="5164" xr:uid="{00000000-0005-0000-0000-0000BF200000}"/>
    <cellStyle name="Normal 64 4 2 2 2 2" xfId="10148" xr:uid="{00000000-0005-0000-0000-0000C0200000}"/>
    <cellStyle name="Normal 64 4 2 2 3" xfId="6893" xr:uid="{00000000-0005-0000-0000-0000C1200000}"/>
    <cellStyle name="Normal 64 4 2 2 3 2" xfId="11835" xr:uid="{00000000-0005-0000-0000-0000C2200000}"/>
    <cellStyle name="Normal 64 4 2 2 4" xfId="8401" xr:uid="{00000000-0005-0000-0000-0000C3200000}"/>
    <cellStyle name="Normal 64 4 2 2 5" xfId="3440" xr:uid="{00000000-0005-0000-0000-0000C4200000}"/>
    <cellStyle name="Normal 64 4 2 3" xfId="4545" xr:uid="{00000000-0005-0000-0000-0000C5200000}"/>
    <cellStyle name="Normal 64 4 2 3 2" xfId="9529" xr:uid="{00000000-0005-0000-0000-0000C6200000}"/>
    <cellStyle name="Normal 64 4 2 4" xfId="6276" xr:uid="{00000000-0005-0000-0000-0000C7200000}"/>
    <cellStyle name="Normal 64 4 2 4 2" xfId="11218" xr:uid="{00000000-0005-0000-0000-0000C8200000}"/>
    <cellStyle name="Normal 64 4 2 5" xfId="7784" xr:uid="{00000000-0005-0000-0000-0000C9200000}"/>
    <cellStyle name="Normal 64 4 2 6" xfId="2823" xr:uid="{00000000-0005-0000-0000-0000CA200000}"/>
    <cellStyle name="Normal 64 4 3" xfId="1812" xr:uid="{00000000-0005-0000-0000-0000CB200000}"/>
    <cellStyle name="Normal 64 4 3 2" xfId="5163" xr:uid="{00000000-0005-0000-0000-0000CC200000}"/>
    <cellStyle name="Normal 64 4 3 2 2" xfId="10147" xr:uid="{00000000-0005-0000-0000-0000CD200000}"/>
    <cellStyle name="Normal 64 4 3 3" xfId="6892" xr:uid="{00000000-0005-0000-0000-0000CE200000}"/>
    <cellStyle name="Normal 64 4 3 3 2" xfId="11834" xr:uid="{00000000-0005-0000-0000-0000CF200000}"/>
    <cellStyle name="Normal 64 4 3 4" xfId="8400" xr:uid="{00000000-0005-0000-0000-0000D0200000}"/>
    <cellStyle name="Normal 64 4 3 5" xfId="3439" xr:uid="{00000000-0005-0000-0000-0000D1200000}"/>
    <cellStyle name="Normal 64 4 4" xfId="4162" xr:uid="{00000000-0005-0000-0000-0000D2200000}"/>
    <cellStyle name="Normal 64 4 4 2" xfId="9148" xr:uid="{00000000-0005-0000-0000-0000D3200000}"/>
    <cellStyle name="Normal 64 4 5" xfId="5909" xr:uid="{00000000-0005-0000-0000-0000D4200000}"/>
    <cellStyle name="Normal 64 4 5 2" xfId="10851" xr:uid="{00000000-0005-0000-0000-0000D5200000}"/>
    <cellStyle name="Normal 64 4 6" xfId="7417" xr:uid="{00000000-0005-0000-0000-0000D6200000}"/>
    <cellStyle name="Normal 64 4 7" xfId="2456" xr:uid="{00000000-0005-0000-0000-0000D7200000}"/>
    <cellStyle name="Normal 64 5" xfId="395" xr:uid="{00000000-0005-0000-0000-0000D8200000}"/>
    <cellStyle name="Normal 64 5 2" xfId="1020" xr:uid="{00000000-0005-0000-0000-0000D9200000}"/>
    <cellStyle name="Normal 64 5 2 2" xfId="1815" xr:uid="{00000000-0005-0000-0000-0000DA200000}"/>
    <cellStyle name="Normal 64 5 2 2 2" xfId="5166" xr:uid="{00000000-0005-0000-0000-0000DB200000}"/>
    <cellStyle name="Normal 64 5 2 2 2 2" xfId="10150" xr:uid="{00000000-0005-0000-0000-0000DC200000}"/>
    <cellStyle name="Normal 64 5 2 2 3" xfId="6895" xr:uid="{00000000-0005-0000-0000-0000DD200000}"/>
    <cellStyle name="Normal 64 5 2 2 3 2" xfId="11837" xr:uid="{00000000-0005-0000-0000-0000DE200000}"/>
    <cellStyle name="Normal 64 5 2 2 4" xfId="8403" xr:uid="{00000000-0005-0000-0000-0000DF200000}"/>
    <cellStyle name="Normal 64 5 2 2 5" xfId="3442" xr:uid="{00000000-0005-0000-0000-0000E0200000}"/>
    <cellStyle name="Normal 64 5 2 3" xfId="4440" xr:uid="{00000000-0005-0000-0000-0000E1200000}"/>
    <cellStyle name="Normal 64 5 2 3 2" xfId="9425" xr:uid="{00000000-0005-0000-0000-0000E2200000}"/>
    <cellStyle name="Normal 64 5 2 4" xfId="6182" xr:uid="{00000000-0005-0000-0000-0000E3200000}"/>
    <cellStyle name="Normal 64 5 2 4 2" xfId="11124" xr:uid="{00000000-0005-0000-0000-0000E4200000}"/>
    <cellStyle name="Normal 64 5 2 5" xfId="7690" xr:uid="{00000000-0005-0000-0000-0000E5200000}"/>
    <cellStyle name="Normal 64 5 2 6" xfId="2729" xr:uid="{00000000-0005-0000-0000-0000E6200000}"/>
    <cellStyle name="Normal 64 5 3" xfId="1814" xr:uid="{00000000-0005-0000-0000-0000E7200000}"/>
    <cellStyle name="Normal 64 5 3 2" xfId="5165" xr:uid="{00000000-0005-0000-0000-0000E8200000}"/>
    <cellStyle name="Normal 64 5 3 2 2" xfId="10149" xr:uid="{00000000-0005-0000-0000-0000E9200000}"/>
    <cellStyle name="Normal 64 5 3 3" xfId="6894" xr:uid="{00000000-0005-0000-0000-0000EA200000}"/>
    <cellStyle name="Normal 64 5 3 3 2" xfId="11836" xr:uid="{00000000-0005-0000-0000-0000EB200000}"/>
    <cellStyle name="Normal 64 5 3 4" xfId="8402" xr:uid="{00000000-0005-0000-0000-0000EC200000}"/>
    <cellStyle name="Normal 64 5 3 5" xfId="3441" xr:uid="{00000000-0005-0000-0000-0000ED200000}"/>
    <cellStyle name="Normal 64 5 4" xfId="3960" xr:uid="{00000000-0005-0000-0000-0000EE200000}"/>
    <cellStyle name="Normal 64 5 4 2" xfId="9039" xr:uid="{00000000-0005-0000-0000-0000EF200000}"/>
    <cellStyle name="Normal 64 5 5" xfId="5725" xr:uid="{00000000-0005-0000-0000-0000F0200000}"/>
    <cellStyle name="Normal 64 5 5 2" xfId="10667" xr:uid="{00000000-0005-0000-0000-0000F1200000}"/>
    <cellStyle name="Normal 64 5 6" xfId="7233" xr:uid="{00000000-0005-0000-0000-0000F2200000}"/>
    <cellStyle name="Normal 64 5 7" xfId="2272" xr:uid="{00000000-0005-0000-0000-0000F3200000}"/>
    <cellStyle name="Normal 64 6" xfId="869" xr:uid="{00000000-0005-0000-0000-0000F4200000}"/>
    <cellStyle name="Normal 64 6 2" xfId="1816" xr:uid="{00000000-0005-0000-0000-0000F5200000}"/>
    <cellStyle name="Normal 64 6 2 2" xfId="5167" xr:uid="{00000000-0005-0000-0000-0000F6200000}"/>
    <cellStyle name="Normal 64 6 2 2 2" xfId="10151" xr:uid="{00000000-0005-0000-0000-0000F7200000}"/>
    <cellStyle name="Normal 64 6 2 3" xfId="6896" xr:uid="{00000000-0005-0000-0000-0000F8200000}"/>
    <cellStyle name="Normal 64 6 2 3 2" xfId="11838" xr:uid="{00000000-0005-0000-0000-0000F9200000}"/>
    <cellStyle name="Normal 64 6 2 4" xfId="8404" xr:uid="{00000000-0005-0000-0000-0000FA200000}"/>
    <cellStyle name="Normal 64 6 2 5" xfId="3443" xr:uid="{00000000-0005-0000-0000-0000FB200000}"/>
    <cellStyle name="Normal 64 6 3" xfId="4303" xr:uid="{00000000-0005-0000-0000-0000FC200000}"/>
    <cellStyle name="Normal 64 6 3 2" xfId="9289" xr:uid="{00000000-0005-0000-0000-0000FD200000}"/>
    <cellStyle name="Normal 64 6 4" xfId="6047" xr:uid="{00000000-0005-0000-0000-0000FE200000}"/>
    <cellStyle name="Normal 64 6 4 2" xfId="10989" xr:uid="{00000000-0005-0000-0000-0000FF200000}"/>
    <cellStyle name="Normal 64 6 5" xfId="7555" xr:uid="{00000000-0005-0000-0000-000000210000}"/>
    <cellStyle name="Normal 64 6 6" xfId="2594" xr:uid="{00000000-0005-0000-0000-000001210000}"/>
    <cellStyle name="Normal 64 7" xfId="1334" xr:uid="{00000000-0005-0000-0000-000002210000}"/>
    <cellStyle name="Normal 64 7 2" xfId="4685" xr:uid="{00000000-0005-0000-0000-000003210000}"/>
    <cellStyle name="Normal 64 7 2 2" xfId="9669" xr:uid="{00000000-0005-0000-0000-000004210000}"/>
    <cellStyle name="Normal 64 7 3" xfId="6414" xr:uid="{00000000-0005-0000-0000-000005210000}"/>
    <cellStyle name="Normal 64 7 3 2" xfId="11356" xr:uid="{00000000-0005-0000-0000-000006210000}"/>
    <cellStyle name="Normal 64 7 4" xfId="7922" xr:uid="{00000000-0005-0000-0000-000007210000}"/>
    <cellStyle name="Normal 64 7 5" xfId="2961" xr:uid="{00000000-0005-0000-0000-000008210000}"/>
    <cellStyle name="Normal 64 8" xfId="280" xr:uid="{00000000-0005-0000-0000-000009210000}"/>
    <cellStyle name="Normal 64 8 2" xfId="3903" xr:uid="{00000000-0005-0000-0000-00000A210000}"/>
    <cellStyle name="Normal 64 8 2 2" xfId="8988" xr:uid="{00000000-0005-0000-0000-00000B210000}"/>
    <cellStyle name="Normal 64 8 3" xfId="5681" xr:uid="{00000000-0005-0000-0000-00000C210000}"/>
    <cellStyle name="Normal 64 8 3 2" xfId="10623" xr:uid="{00000000-0005-0000-0000-00000D210000}"/>
    <cellStyle name="Normal 64 8 4" xfId="7189" xr:uid="{00000000-0005-0000-0000-00000E210000}"/>
    <cellStyle name="Normal 64 8 5" xfId="2228" xr:uid="{00000000-0005-0000-0000-00000F210000}"/>
    <cellStyle name="Normal 64 9" xfId="2182" xr:uid="{00000000-0005-0000-0000-000010210000}"/>
    <cellStyle name="Normal 64 9 2" xfId="5400" xr:uid="{00000000-0005-0000-0000-000011210000}"/>
    <cellStyle name="Normal 64 9 2 2" xfId="10379" xr:uid="{00000000-0005-0000-0000-000012210000}"/>
    <cellStyle name="Normal 64 9 3" xfId="8661" xr:uid="{00000000-0005-0000-0000-000013210000}"/>
    <cellStyle name="Normal 65" xfId="282" xr:uid="{00000000-0005-0000-0000-000014210000}"/>
    <cellStyle name="Normal 65 2" xfId="669" xr:uid="{00000000-0005-0000-0000-000015210000}"/>
    <cellStyle name="Normal 65 2 10" xfId="2412" xr:uid="{00000000-0005-0000-0000-000016210000}"/>
    <cellStyle name="Normal 65 2 2" xfId="810" xr:uid="{00000000-0005-0000-0000-000017210000}"/>
    <cellStyle name="Normal 65 2 2 2" xfId="1275" xr:uid="{00000000-0005-0000-0000-000018210000}"/>
    <cellStyle name="Normal 65 2 2 2 2" xfId="1819" xr:uid="{00000000-0005-0000-0000-000019210000}"/>
    <cellStyle name="Normal 65 2 2 2 2 2" xfId="5170" xr:uid="{00000000-0005-0000-0000-00001A210000}"/>
    <cellStyle name="Normal 65 2 2 2 2 2 2" xfId="10154" xr:uid="{00000000-0005-0000-0000-00001B210000}"/>
    <cellStyle name="Normal 65 2 2 2 2 3" xfId="6899" xr:uid="{00000000-0005-0000-0000-00001C210000}"/>
    <cellStyle name="Normal 65 2 2 2 2 3 2" xfId="11841" xr:uid="{00000000-0005-0000-0000-00001D210000}"/>
    <cellStyle name="Normal 65 2 2 2 2 4" xfId="8407" xr:uid="{00000000-0005-0000-0000-00001E210000}"/>
    <cellStyle name="Normal 65 2 2 2 2 5" xfId="3446" xr:uid="{00000000-0005-0000-0000-00001F210000}"/>
    <cellStyle name="Normal 65 2 2 2 3" xfId="4636" xr:uid="{00000000-0005-0000-0000-000020210000}"/>
    <cellStyle name="Normal 65 2 2 2 3 2" xfId="9620" xr:uid="{00000000-0005-0000-0000-000021210000}"/>
    <cellStyle name="Normal 65 2 2 2 4" xfId="6367" xr:uid="{00000000-0005-0000-0000-000022210000}"/>
    <cellStyle name="Normal 65 2 2 2 4 2" xfId="11309" xr:uid="{00000000-0005-0000-0000-000023210000}"/>
    <cellStyle name="Normal 65 2 2 2 5" xfId="7875" xr:uid="{00000000-0005-0000-0000-000024210000}"/>
    <cellStyle name="Normal 65 2 2 2 6" xfId="2914" xr:uid="{00000000-0005-0000-0000-000025210000}"/>
    <cellStyle name="Normal 65 2 2 3" xfId="1818" xr:uid="{00000000-0005-0000-0000-000026210000}"/>
    <cellStyle name="Normal 65 2 2 3 2" xfId="5169" xr:uid="{00000000-0005-0000-0000-000027210000}"/>
    <cellStyle name="Normal 65 2 2 3 2 2" xfId="10153" xr:uid="{00000000-0005-0000-0000-000028210000}"/>
    <cellStyle name="Normal 65 2 2 3 3" xfId="6898" xr:uid="{00000000-0005-0000-0000-000029210000}"/>
    <cellStyle name="Normal 65 2 2 3 3 2" xfId="11840" xr:uid="{00000000-0005-0000-0000-00002A210000}"/>
    <cellStyle name="Normal 65 2 2 3 4" xfId="8406" xr:uid="{00000000-0005-0000-0000-00002B210000}"/>
    <cellStyle name="Normal 65 2 2 3 5" xfId="3445" xr:uid="{00000000-0005-0000-0000-00002C210000}"/>
    <cellStyle name="Normal 65 2 2 4" xfId="4253" xr:uid="{00000000-0005-0000-0000-00002D210000}"/>
    <cellStyle name="Normal 65 2 2 4 2" xfId="9239" xr:uid="{00000000-0005-0000-0000-00002E210000}"/>
    <cellStyle name="Normal 65 2 2 5" xfId="6000" xr:uid="{00000000-0005-0000-0000-00002F210000}"/>
    <cellStyle name="Normal 65 2 2 5 2" xfId="10942" xr:uid="{00000000-0005-0000-0000-000030210000}"/>
    <cellStyle name="Normal 65 2 2 6" xfId="7508" xr:uid="{00000000-0005-0000-0000-000031210000}"/>
    <cellStyle name="Normal 65 2 2 7" xfId="2547" xr:uid="{00000000-0005-0000-0000-000032210000}"/>
    <cellStyle name="Normal 65 2 3" xfId="963" xr:uid="{00000000-0005-0000-0000-000033210000}"/>
    <cellStyle name="Normal 65 2 3 2" xfId="1820" xr:uid="{00000000-0005-0000-0000-000034210000}"/>
    <cellStyle name="Normal 65 2 3 2 2" xfId="5171" xr:uid="{00000000-0005-0000-0000-000035210000}"/>
    <cellStyle name="Normal 65 2 3 2 2 2" xfId="10155" xr:uid="{00000000-0005-0000-0000-000036210000}"/>
    <cellStyle name="Normal 65 2 3 2 3" xfId="6900" xr:uid="{00000000-0005-0000-0000-000037210000}"/>
    <cellStyle name="Normal 65 2 3 2 3 2" xfId="11842" xr:uid="{00000000-0005-0000-0000-000038210000}"/>
    <cellStyle name="Normal 65 2 3 2 4" xfId="8408" xr:uid="{00000000-0005-0000-0000-000039210000}"/>
    <cellStyle name="Normal 65 2 3 2 5" xfId="3447" xr:uid="{00000000-0005-0000-0000-00003A210000}"/>
    <cellStyle name="Normal 65 2 3 3" xfId="4395" xr:uid="{00000000-0005-0000-0000-00003B210000}"/>
    <cellStyle name="Normal 65 2 3 3 2" xfId="9380" xr:uid="{00000000-0005-0000-0000-00003C210000}"/>
    <cellStyle name="Normal 65 2 3 4" xfId="6138" xr:uid="{00000000-0005-0000-0000-00003D210000}"/>
    <cellStyle name="Normal 65 2 3 4 2" xfId="11080" xr:uid="{00000000-0005-0000-0000-00003E210000}"/>
    <cellStyle name="Normal 65 2 3 5" xfId="7646" xr:uid="{00000000-0005-0000-0000-00003F210000}"/>
    <cellStyle name="Normal 65 2 3 6" xfId="2685" xr:uid="{00000000-0005-0000-0000-000040210000}"/>
    <cellStyle name="Normal 65 2 4" xfId="1817" xr:uid="{00000000-0005-0000-0000-000041210000}"/>
    <cellStyle name="Normal 65 2 4 2" xfId="5168" xr:uid="{00000000-0005-0000-0000-000042210000}"/>
    <cellStyle name="Normal 65 2 4 2 2" xfId="10152" xr:uid="{00000000-0005-0000-0000-000043210000}"/>
    <cellStyle name="Normal 65 2 4 3" xfId="6897" xr:uid="{00000000-0005-0000-0000-000044210000}"/>
    <cellStyle name="Normal 65 2 4 3 2" xfId="11839" xr:uid="{00000000-0005-0000-0000-000045210000}"/>
    <cellStyle name="Normal 65 2 4 4" xfId="8405" xr:uid="{00000000-0005-0000-0000-000046210000}"/>
    <cellStyle name="Normal 65 2 4 5" xfId="3444" xr:uid="{00000000-0005-0000-0000-000047210000}"/>
    <cellStyle name="Normal 65 2 5" xfId="3793" xr:uid="{00000000-0005-0000-0000-000048210000}"/>
    <cellStyle name="Normal 65 2 5 2" xfId="4006" xr:uid="{00000000-0005-0000-0000-000049210000}"/>
    <cellStyle name="Normal 65 2 5 2 2" xfId="9078" xr:uid="{00000000-0005-0000-0000-00004A210000}"/>
    <cellStyle name="Normal 65 2 5 3" xfId="8753" xr:uid="{00000000-0005-0000-0000-00004B210000}"/>
    <cellStyle name="Normal 65 2 6" xfId="4118" xr:uid="{00000000-0005-0000-0000-00004C210000}"/>
    <cellStyle name="Normal 65 2 6 2" xfId="8889" xr:uid="{00000000-0005-0000-0000-00004D210000}"/>
    <cellStyle name="Normal 65 2 7" xfId="5532" xr:uid="{00000000-0005-0000-0000-00004E210000}"/>
    <cellStyle name="Normal 65 2 7 2" xfId="10486" xr:uid="{00000000-0005-0000-0000-00004F210000}"/>
    <cellStyle name="Normal 65 2 8" xfId="5865" xr:uid="{00000000-0005-0000-0000-000050210000}"/>
    <cellStyle name="Normal 65 2 8 2" xfId="10807" xr:uid="{00000000-0005-0000-0000-000051210000}"/>
    <cellStyle name="Normal 65 2 9" xfId="7373" xr:uid="{00000000-0005-0000-0000-000052210000}"/>
    <cellStyle name="Normal 65 3" xfId="1022" xr:uid="{00000000-0005-0000-0000-000053210000}"/>
    <cellStyle name="Normal 66" xfId="396" xr:uid="{00000000-0005-0000-0000-000054210000}"/>
    <cellStyle name="Normal 66 2" xfId="621" xr:uid="{00000000-0005-0000-0000-000055210000}"/>
    <cellStyle name="Normal 66 2 2" xfId="4490" xr:uid="{00000000-0005-0000-0000-000056210000}"/>
    <cellStyle name="Normal 66 3" xfId="513" xr:uid="{00000000-0005-0000-0000-000057210000}"/>
    <cellStyle name="Normal 66 3 2" xfId="1073" xr:uid="{00000000-0005-0000-0000-000058210000}"/>
    <cellStyle name="Normal 66 3 2 2" xfId="1822" xr:uid="{00000000-0005-0000-0000-000059210000}"/>
    <cellStyle name="Normal 66 3 2 2 2" xfId="5173" xr:uid="{00000000-0005-0000-0000-00005A210000}"/>
    <cellStyle name="Normal 66 3 2 2 2 2" xfId="10157" xr:uid="{00000000-0005-0000-0000-00005B210000}"/>
    <cellStyle name="Normal 66 3 2 2 3" xfId="6902" xr:uid="{00000000-0005-0000-0000-00005C210000}"/>
    <cellStyle name="Normal 66 3 2 2 3 2" xfId="11844" xr:uid="{00000000-0005-0000-0000-00005D210000}"/>
    <cellStyle name="Normal 66 3 2 2 4" xfId="8410" xr:uid="{00000000-0005-0000-0000-00005E210000}"/>
    <cellStyle name="Normal 66 3 2 2 5" xfId="3449" xr:uid="{00000000-0005-0000-0000-00005F210000}"/>
    <cellStyle name="Normal 66 3 2 3" xfId="4488" xr:uid="{00000000-0005-0000-0000-000060210000}"/>
    <cellStyle name="Normal 66 3 2 3 2" xfId="9473" xr:uid="{00000000-0005-0000-0000-000061210000}"/>
    <cellStyle name="Normal 66 3 2 4" xfId="6228" xr:uid="{00000000-0005-0000-0000-000062210000}"/>
    <cellStyle name="Normal 66 3 2 4 2" xfId="11170" xr:uid="{00000000-0005-0000-0000-000063210000}"/>
    <cellStyle name="Normal 66 3 2 5" xfId="7736" xr:uid="{00000000-0005-0000-0000-000064210000}"/>
    <cellStyle name="Normal 66 3 2 6" xfId="2775" xr:uid="{00000000-0005-0000-0000-000065210000}"/>
    <cellStyle name="Normal 66 3 3" xfId="1821" xr:uid="{00000000-0005-0000-0000-000066210000}"/>
    <cellStyle name="Normal 66 3 3 2" xfId="5172" xr:uid="{00000000-0005-0000-0000-000067210000}"/>
    <cellStyle name="Normal 66 3 3 2 2" xfId="10156" xr:uid="{00000000-0005-0000-0000-000068210000}"/>
    <cellStyle name="Normal 66 3 3 3" xfId="6901" xr:uid="{00000000-0005-0000-0000-000069210000}"/>
    <cellStyle name="Normal 66 3 3 3 2" xfId="11843" xr:uid="{00000000-0005-0000-0000-00006A210000}"/>
    <cellStyle name="Normal 66 3 3 4" xfId="8409" xr:uid="{00000000-0005-0000-0000-00006B210000}"/>
    <cellStyle name="Normal 66 3 3 5" xfId="3448" xr:uid="{00000000-0005-0000-0000-00006C210000}"/>
    <cellStyle name="Normal 66 3 4" xfId="4021" xr:uid="{00000000-0005-0000-0000-00006D210000}"/>
    <cellStyle name="Normal 66 3 4 2" xfId="9092" xr:uid="{00000000-0005-0000-0000-00006E210000}"/>
    <cellStyle name="Normal 66 3 5" xfId="5776" xr:uid="{00000000-0005-0000-0000-00006F210000}"/>
    <cellStyle name="Normal 66 3 5 2" xfId="10718" xr:uid="{00000000-0005-0000-0000-000070210000}"/>
    <cellStyle name="Normal 66 3 6" xfId="7284" xr:uid="{00000000-0005-0000-0000-000071210000}"/>
    <cellStyle name="Normal 66 3 7" xfId="2323" xr:uid="{00000000-0005-0000-0000-000072210000}"/>
    <cellStyle name="Normal 66 4" xfId="720" xr:uid="{00000000-0005-0000-0000-000073210000}"/>
    <cellStyle name="Normal 66 4 2" xfId="1186" xr:uid="{00000000-0005-0000-0000-000074210000}"/>
    <cellStyle name="Normal 66 4 2 2" xfId="1824" xr:uid="{00000000-0005-0000-0000-000075210000}"/>
    <cellStyle name="Normal 66 4 2 2 2" xfId="5175" xr:uid="{00000000-0005-0000-0000-000076210000}"/>
    <cellStyle name="Normal 66 4 2 2 2 2" xfId="10159" xr:uid="{00000000-0005-0000-0000-000077210000}"/>
    <cellStyle name="Normal 66 4 2 2 3" xfId="6904" xr:uid="{00000000-0005-0000-0000-000078210000}"/>
    <cellStyle name="Normal 66 4 2 2 3 2" xfId="11846" xr:uid="{00000000-0005-0000-0000-000079210000}"/>
    <cellStyle name="Normal 66 4 2 2 4" xfId="8412" xr:uid="{00000000-0005-0000-0000-00007A210000}"/>
    <cellStyle name="Normal 66 4 2 2 5" xfId="3451" xr:uid="{00000000-0005-0000-0000-00007B210000}"/>
    <cellStyle name="Normal 66 4 2 3" xfId="4547" xr:uid="{00000000-0005-0000-0000-00007C210000}"/>
    <cellStyle name="Normal 66 4 2 3 2" xfId="9531" xr:uid="{00000000-0005-0000-0000-00007D210000}"/>
    <cellStyle name="Normal 66 4 2 4" xfId="6278" xr:uid="{00000000-0005-0000-0000-00007E210000}"/>
    <cellStyle name="Normal 66 4 2 4 2" xfId="11220" xr:uid="{00000000-0005-0000-0000-00007F210000}"/>
    <cellStyle name="Normal 66 4 2 5" xfId="7786" xr:uid="{00000000-0005-0000-0000-000080210000}"/>
    <cellStyle name="Normal 66 4 2 6" xfId="2825" xr:uid="{00000000-0005-0000-0000-000081210000}"/>
    <cellStyle name="Normal 66 4 3" xfId="1823" xr:uid="{00000000-0005-0000-0000-000082210000}"/>
    <cellStyle name="Normal 66 4 3 2" xfId="5174" xr:uid="{00000000-0005-0000-0000-000083210000}"/>
    <cellStyle name="Normal 66 4 3 2 2" xfId="10158" xr:uid="{00000000-0005-0000-0000-000084210000}"/>
    <cellStyle name="Normal 66 4 3 3" xfId="6903" xr:uid="{00000000-0005-0000-0000-000085210000}"/>
    <cellStyle name="Normal 66 4 3 3 2" xfId="11845" xr:uid="{00000000-0005-0000-0000-000086210000}"/>
    <cellStyle name="Normal 66 4 3 4" xfId="8411" xr:uid="{00000000-0005-0000-0000-000087210000}"/>
    <cellStyle name="Normal 66 4 3 5" xfId="3450" xr:uid="{00000000-0005-0000-0000-000088210000}"/>
    <cellStyle name="Normal 66 4 4" xfId="4164" xr:uid="{00000000-0005-0000-0000-000089210000}"/>
    <cellStyle name="Normal 66 4 4 2" xfId="9150" xr:uid="{00000000-0005-0000-0000-00008A210000}"/>
    <cellStyle name="Normal 66 4 5" xfId="5911" xr:uid="{00000000-0005-0000-0000-00008B210000}"/>
    <cellStyle name="Normal 66 4 5 2" xfId="10853" xr:uid="{00000000-0005-0000-0000-00008C210000}"/>
    <cellStyle name="Normal 66 4 6" xfId="7419" xr:uid="{00000000-0005-0000-0000-00008D210000}"/>
    <cellStyle name="Normal 66 4 7" xfId="2458" xr:uid="{00000000-0005-0000-0000-00008E210000}"/>
    <cellStyle name="Normal 66 5" xfId="871" xr:uid="{00000000-0005-0000-0000-00008F210000}"/>
    <cellStyle name="Normal 66 5 2" xfId="1825" xr:uid="{00000000-0005-0000-0000-000090210000}"/>
    <cellStyle name="Normal 66 5 2 2" xfId="5176" xr:uid="{00000000-0005-0000-0000-000091210000}"/>
    <cellStyle name="Normal 66 5 2 2 2" xfId="10160" xr:uid="{00000000-0005-0000-0000-000092210000}"/>
    <cellStyle name="Normal 66 5 2 3" xfId="6905" xr:uid="{00000000-0005-0000-0000-000093210000}"/>
    <cellStyle name="Normal 66 5 2 3 2" xfId="11847" xr:uid="{00000000-0005-0000-0000-000094210000}"/>
    <cellStyle name="Normal 66 5 2 4" xfId="8413" xr:uid="{00000000-0005-0000-0000-000095210000}"/>
    <cellStyle name="Normal 66 5 2 5" xfId="3452" xr:uid="{00000000-0005-0000-0000-000096210000}"/>
    <cellStyle name="Normal 66 5 3" xfId="4305" xr:uid="{00000000-0005-0000-0000-000097210000}"/>
    <cellStyle name="Normal 66 5 3 2" xfId="9291" xr:uid="{00000000-0005-0000-0000-000098210000}"/>
    <cellStyle name="Normal 66 5 4" xfId="6049" xr:uid="{00000000-0005-0000-0000-000099210000}"/>
    <cellStyle name="Normal 66 5 4 2" xfId="10991" xr:uid="{00000000-0005-0000-0000-00009A210000}"/>
    <cellStyle name="Normal 66 5 5" xfId="7557" xr:uid="{00000000-0005-0000-0000-00009B210000}"/>
    <cellStyle name="Normal 66 5 6" xfId="2596" xr:uid="{00000000-0005-0000-0000-00009C210000}"/>
    <cellStyle name="Normal 66 6" xfId="3704" xr:uid="{00000000-0005-0000-0000-00009D210000}"/>
    <cellStyle name="Normal 66 6 2" xfId="3909" xr:uid="{00000000-0005-0000-0000-00009E210000}"/>
    <cellStyle name="Normal 66 6 2 2" xfId="8992" xr:uid="{00000000-0005-0000-0000-00009F210000}"/>
    <cellStyle name="Normal 66 6 3" xfId="8663" xr:uid="{00000000-0005-0000-0000-0000A0210000}"/>
    <cellStyle name="Normal 66 7" xfId="3908" xr:uid="{00000000-0005-0000-0000-0000A1210000}"/>
    <cellStyle name="Normal 66 7 2" xfId="8800" xr:uid="{00000000-0005-0000-0000-0000A2210000}"/>
    <cellStyle name="Normal 67" xfId="514" xr:uid="{00000000-0005-0000-0000-0000A3210000}"/>
    <cellStyle name="Normal 67 10" xfId="7285" xr:uid="{00000000-0005-0000-0000-0000A4210000}"/>
    <cellStyle name="Normal 67 11" xfId="2324" xr:uid="{00000000-0005-0000-0000-0000A5210000}"/>
    <cellStyle name="Normal 67 2" xfId="721" xr:uid="{00000000-0005-0000-0000-0000A6210000}"/>
    <cellStyle name="Normal 67 2 2" xfId="1187" xr:uid="{00000000-0005-0000-0000-0000A7210000}"/>
    <cellStyle name="Normal 67 2 2 2" xfId="1828" xr:uid="{00000000-0005-0000-0000-0000A8210000}"/>
    <cellStyle name="Normal 67 2 2 2 2" xfId="5179" xr:uid="{00000000-0005-0000-0000-0000A9210000}"/>
    <cellStyle name="Normal 67 2 2 2 2 2" xfId="10163" xr:uid="{00000000-0005-0000-0000-0000AA210000}"/>
    <cellStyle name="Normal 67 2 2 2 3" xfId="6908" xr:uid="{00000000-0005-0000-0000-0000AB210000}"/>
    <cellStyle name="Normal 67 2 2 2 3 2" xfId="11850" xr:uid="{00000000-0005-0000-0000-0000AC210000}"/>
    <cellStyle name="Normal 67 2 2 2 4" xfId="8416" xr:uid="{00000000-0005-0000-0000-0000AD210000}"/>
    <cellStyle name="Normal 67 2 2 2 5" xfId="3455" xr:uid="{00000000-0005-0000-0000-0000AE210000}"/>
    <cellStyle name="Normal 67 2 2 3" xfId="4548" xr:uid="{00000000-0005-0000-0000-0000AF210000}"/>
    <cellStyle name="Normal 67 2 2 3 2" xfId="9532" xr:uid="{00000000-0005-0000-0000-0000B0210000}"/>
    <cellStyle name="Normal 67 2 2 4" xfId="6279" xr:uid="{00000000-0005-0000-0000-0000B1210000}"/>
    <cellStyle name="Normal 67 2 2 4 2" xfId="11221" xr:uid="{00000000-0005-0000-0000-0000B2210000}"/>
    <cellStyle name="Normal 67 2 2 5" xfId="7787" xr:uid="{00000000-0005-0000-0000-0000B3210000}"/>
    <cellStyle name="Normal 67 2 2 6" xfId="2826" xr:uid="{00000000-0005-0000-0000-0000B4210000}"/>
    <cellStyle name="Normal 67 2 3" xfId="1827" xr:uid="{00000000-0005-0000-0000-0000B5210000}"/>
    <cellStyle name="Normal 67 2 3 2" xfId="5178" xr:uid="{00000000-0005-0000-0000-0000B6210000}"/>
    <cellStyle name="Normal 67 2 3 2 2" xfId="10162" xr:uid="{00000000-0005-0000-0000-0000B7210000}"/>
    <cellStyle name="Normal 67 2 3 3" xfId="6907" xr:uid="{00000000-0005-0000-0000-0000B8210000}"/>
    <cellStyle name="Normal 67 2 3 3 2" xfId="11849" xr:uid="{00000000-0005-0000-0000-0000B9210000}"/>
    <cellStyle name="Normal 67 2 3 4" xfId="8415" xr:uid="{00000000-0005-0000-0000-0000BA210000}"/>
    <cellStyle name="Normal 67 2 3 5" xfId="3454" xr:uid="{00000000-0005-0000-0000-0000BB210000}"/>
    <cellStyle name="Normal 67 2 4" xfId="4165" xr:uid="{00000000-0005-0000-0000-0000BC210000}"/>
    <cellStyle name="Normal 67 2 4 2" xfId="9151" xr:uid="{00000000-0005-0000-0000-0000BD210000}"/>
    <cellStyle name="Normal 67 2 5" xfId="5912" xr:uid="{00000000-0005-0000-0000-0000BE210000}"/>
    <cellStyle name="Normal 67 2 5 2" xfId="10854" xr:uid="{00000000-0005-0000-0000-0000BF210000}"/>
    <cellStyle name="Normal 67 2 6" xfId="7420" xr:uid="{00000000-0005-0000-0000-0000C0210000}"/>
    <cellStyle name="Normal 67 2 7" xfId="2459" xr:uid="{00000000-0005-0000-0000-0000C1210000}"/>
    <cellStyle name="Normal 67 3" xfId="872" xr:uid="{00000000-0005-0000-0000-0000C2210000}"/>
    <cellStyle name="Normal 67 3 2" xfId="1829" xr:uid="{00000000-0005-0000-0000-0000C3210000}"/>
    <cellStyle name="Normal 67 3 2 2" xfId="5180" xr:uid="{00000000-0005-0000-0000-0000C4210000}"/>
    <cellStyle name="Normal 67 3 2 2 2" xfId="10164" xr:uid="{00000000-0005-0000-0000-0000C5210000}"/>
    <cellStyle name="Normal 67 3 2 3" xfId="6909" xr:uid="{00000000-0005-0000-0000-0000C6210000}"/>
    <cellStyle name="Normal 67 3 2 3 2" xfId="11851" xr:uid="{00000000-0005-0000-0000-0000C7210000}"/>
    <cellStyle name="Normal 67 3 2 4" xfId="8417" xr:uid="{00000000-0005-0000-0000-0000C8210000}"/>
    <cellStyle name="Normal 67 3 2 5" xfId="3456" xr:uid="{00000000-0005-0000-0000-0000C9210000}"/>
    <cellStyle name="Normal 67 3 3" xfId="4306" xr:uid="{00000000-0005-0000-0000-0000CA210000}"/>
    <cellStyle name="Normal 67 3 3 2" xfId="9292" xr:uid="{00000000-0005-0000-0000-0000CB210000}"/>
    <cellStyle name="Normal 67 3 4" xfId="6050" xr:uid="{00000000-0005-0000-0000-0000CC210000}"/>
    <cellStyle name="Normal 67 3 4 2" xfId="10992" xr:uid="{00000000-0005-0000-0000-0000CD210000}"/>
    <cellStyle name="Normal 67 3 5" xfId="7558" xr:uid="{00000000-0005-0000-0000-0000CE210000}"/>
    <cellStyle name="Normal 67 3 6" xfId="2597" xr:uid="{00000000-0005-0000-0000-0000CF210000}"/>
    <cellStyle name="Normal 67 4" xfId="1826" xr:uid="{00000000-0005-0000-0000-0000D0210000}"/>
    <cellStyle name="Normal 67 4 2" xfId="5177" xr:uid="{00000000-0005-0000-0000-0000D1210000}"/>
    <cellStyle name="Normal 67 4 2 2" xfId="10161" xr:uid="{00000000-0005-0000-0000-0000D2210000}"/>
    <cellStyle name="Normal 67 4 3" xfId="6906" xr:uid="{00000000-0005-0000-0000-0000D3210000}"/>
    <cellStyle name="Normal 67 4 3 2" xfId="11848" xr:uid="{00000000-0005-0000-0000-0000D4210000}"/>
    <cellStyle name="Normal 67 4 4" xfId="8414" xr:uid="{00000000-0005-0000-0000-0000D5210000}"/>
    <cellStyle name="Normal 67 4 5" xfId="3453" xr:uid="{00000000-0005-0000-0000-0000D6210000}"/>
    <cellStyle name="Normal 67 5" xfId="3705" xr:uid="{00000000-0005-0000-0000-0000D7210000}"/>
    <cellStyle name="Normal 67 5 2" xfId="5467" xr:uid="{00000000-0005-0000-0000-0000D8210000}"/>
    <cellStyle name="Normal 67 5 2 2" xfId="10433" xr:uid="{00000000-0005-0000-0000-0000D9210000}"/>
    <cellStyle name="Normal 67 5 3" xfId="8664" xr:uid="{00000000-0005-0000-0000-0000DA210000}"/>
    <cellStyle name="Normal 67 6" xfId="4022" xr:uid="{00000000-0005-0000-0000-0000DB210000}"/>
    <cellStyle name="Normal 67 6 2" xfId="8754" xr:uid="{00000000-0005-0000-0000-0000DC210000}"/>
    <cellStyle name="Normal 67 6 3" xfId="9093" xr:uid="{00000000-0005-0000-0000-0000DD210000}"/>
    <cellStyle name="Normal 67 7" xfId="3904" xr:uid="{00000000-0005-0000-0000-0000DE210000}"/>
    <cellStyle name="Normal 67 7 2" xfId="8801" xr:uid="{00000000-0005-0000-0000-0000DF210000}"/>
    <cellStyle name="Normal 67 8" xfId="4085" xr:uid="{00000000-0005-0000-0000-0000E0210000}"/>
    <cellStyle name="Normal 67 8 2" xfId="9104" xr:uid="{00000000-0005-0000-0000-0000E1210000}"/>
    <cellStyle name="Normal 67 9" xfId="5777" xr:uid="{00000000-0005-0000-0000-0000E2210000}"/>
    <cellStyle name="Normal 67 9 2" xfId="10719" xr:uid="{00000000-0005-0000-0000-0000E3210000}"/>
    <cellStyle name="Normal 68" xfId="636" xr:uid="{00000000-0005-0000-0000-0000E4210000}"/>
    <cellStyle name="Normal 68 2" xfId="3914" xr:uid="{00000000-0005-0000-0000-0000E5210000}"/>
    <cellStyle name="Normal 69" xfId="403" xr:uid="{00000000-0005-0000-0000-0000E6210000}"/>
    <cellStyle name="Normal 69 2" xfId="5583" xr:uid="{00000000-0005-0000-0000-0000E7210000}"/>
    <cellStyle name="Normal 69 2 2" xfId="5591" xr:uid="{00000000-0005-0000-0000-0000E8210000}"/>
    <cellStyle name="Normal 69 2 2 2" xfId="10536" xr:uid="{00000000-0005-0000-0000-0000E9210000}"/>
    <cellStyle name="Normal 69 2 3" xfId="8674" xr:uid="{00000000-0005-0000-0000-0000EA210000}"/>
    <cellStyle name="Normal 7" xfId="56" xr:uid="{00000000-0005-0000-0000-0000EB210000}"/>
    <cellStyle name="Normal 7 2" xfId="69" xr:uid="{00000000-0005-0000-0000-0000EC210000}"/>
    <cellStyle name="Normal 7 2 2" xfId="596" xr:uid="{00000000-0005-0000-0000-0000ED210000}"/>
    <cellStyle name="Normal 7 2 2 2" xfId="1125" xr:uid="{00000000-0005-0000-0000-0000EE210000}"/>
    <cellStyle name="Normal 7 2 3" xfId="488" xr:uid="{00000000-0005-0000-0000-0000EF210000}"/>
    <cellStyle name="Normal 7 2 4" xfId="372" xr:uid="{00000000-0005-0000-0000-0000F0210000}"/>
    <cellStyle name="Normal 7 3" xfId="595" xr:uid="{00000000-0005-0000-0000-0000F1210000}"/>
    <cellStyle name="Normal 7 3 2" xfId="1124" xr:uid="{00000000-0005-0000-0000-0000F2210000}"/>
    <cellStyle name="Normal 7 4" xfId="406" xr:uid="{00000000-0005-0000-0000-0000F3210000}"/>
    <cellStyle name="Normal 7 5" xfId="290" xr:uid="{00000000-0005-0000-0000-0000F4210000}"/>
    <cellStyle name="Normal 70" xfId="507" xr:uid="{00000000-0005-0000-0000-0000F5210000}"/>
    <cellStyle name="Normal 71" xfId="670" xr:uid="{00000000-0005-0000-0000-0000F6210000}"/>
    <cellStyle name="Normal 72" xfId="671" xr:uid="{00000000-0005-0000-0000-0000F7210000}"/>
    <cellStyle name="Normal 73" xfId="404" xr:uid="{00000000-0005-0000-0000-0000F8210000}"/>
    <cellStyle name="Normal 74" xfId="673" xr:uid="{00000000-0005-0000-0000-0000F9210000}"/>
    <cellStyle name="Normal 75" xfId="672" xr:uid="{00000000-0005-0000-0000-0000FA210000}"/>
    <cellStyle name="Normal 76" xfId="674" xr:uid="{00000000-0005-0000-0000-0000FB210000}"/>
    <cellStyle name="Normal 77" xfId="754" xr:uid="{00000000-0005-0000-0000-0000FC210000}"/>
    <cellStyle name="Normal 78" xfId="811" xr:uid="{00000000-0005-0000-0000-0000FD210000}"/>
    <cellStyle name="Normal 79" xfId="812" xr:uid="{00000000-0005-0000-0000-0000FE210000}"/>
    <cellStyle name="Normal 8" xfId="70" xr:uid="{00000000-0005-0000-0000-0000FF210000}"/>
    <cellStyle name="Normal 8 2" xfId="85" xr:uid="{00000000-0005-0000-0000-000000220000}"/>
    <cellStyle name="Normal 8 2 2" xfId="598" xr:uid="{00000000-0005-0000-0000-000001220000}"/>
    <cellStyle name="Normal 8 2 2 2" xfId="1127" xr:uid="{00000000-0005-0000-0000-000002220000}"/>
    <cellStyle name="Normal 8 2 3" xfId="490" xr:uid="{00000000-0005-0000-0000-000003220000}"/>
    <cellStyle name="Normal 8 2 4" xfId="374" xr:uid="{00000000-0005-0000-0000-000004220000}"/>
    <cellStyle name="Normal 8 3" xfId="597" xr:uid="{00000000-0005-0000-0000-000005220000}"/>
    <cellStyle name="Normal 8 3 2" xfId="1126" xr:uid="{00000000-0005-0000-0000-000006220000}"/>
    <cellStyle name="Normal 8 4" xfId="489" xr:uid="{00000000-0005-0000-0000-000007220000}"/>
    <cellStyle name="Normal 8 5" xfId="373" xr:uid="{00000000-0005-0000-0000-000008220000}"/>
    <cellStyle name="Normal 80" xfId="288" xr:uid="{00000000-0005-0000-0000-000009220000}"/>
    <cellStyle name="Normal 81" xfId="391" xr:uid="{00000000-0005-0000-0000-00000A220000}"/>
    <cellStyle name="Normal 82" xfId="819" xr:uid="{00000000-0005-0000-0000-00000B220000}"/>
    <cellStyle name="Normal 83" xfId="820" xr:uid="{00000000-0005-0000-0000-00000C220000}"/>
    <cellStyle name="Normal 84" xfId="818" xr:uid="{00000000-0005-0000-0000-00000D220000}"/>
    <cellStyle name="Normal 85" xfId="817" xr:uid="{00000000-0005-0000-0000-00000E220000}"/>
    <cellStyle name="Normal 86" xfId="816" xr:uid="{00000000-0005-0000-0000-00000F220000}"/>
    <cellStyle name="Normal 87" xfId="821" xr:uid="{00000000-0005-0000-0000-000010220000}"/>
    <cellStyle name="Normal 88" xfId="1283" xr:uid="{00000000-0005-0000-0000-000011220000}"/>
    <cellStyle name="Normal 89" xfId="1284" xr:uid="{00000000-0005-0000-0000-000012220000}"/>
    <cellStyle name="Normal 9" xfId="75" xr:uid="{00000000-0005-0000-0000-000013220000}"/>
    <cellStyle name="Normal 9 2" xfId="599" xr:uid="{00000000-0005-0000-0000-000014220000}"/>
    <cellStyle name="Normal 9 2 2" xfId="1128" xr:uid="{00000000-0005-0000-0000-000015220000}"/>
    <cellStyle name="Normal 9 3" xfId="407" xr:uid="{00000000-0005-0000-0000-000016220000}"/>
    <cellStyle name="Normal 9 4" xfId="291" xr:uid="{00000000-0005-0000-0000-000017220000}"/>
    <cellStyle name="Normal 90" xfId="1282" xr:uid="{00000000-0005-0000-0000-000018220000}"/>
    <cellStyle name="Normal 91" xfId="1000" xr:uid="{00000000-0005-0000-0000-000019220000}"/>
    <cellStyle name="Normal 92" xfId="1281" xr:uid="{00000000-0005-0000-0000-00001A220000}"/>
    <cellStyle name="Normal 93" xfId="1279" xr:uid="{00000000-0005-0000-0000-00001B220000}"/>
    <cellStyle name="Normal 94" xfId="976" xr:uid="{00000000-0005-0000-0000-00001C220000}"/>
    <cellStyle name="Normal 95" xfId="1288" xr:uid="{00000000-0005-0000-0000-00001D220000}"/>
    <cellStyle name="Normal 96" xfId="1280" xr:uid="{00000000-0005-0000-0000-00001E220000}"/>
    <cellStyle name="Normal 97" xfId="1286" xr:uid="{00000000-0005-0000-0000-00001F220000}"/>
    <cellStyle name="Normal 98" xfId="1285" xr:uid="{00000000-0005-0000-0000-000020220000}"/>
    <cellStyle name="Normal 99" xfId="1289" xr:uid="{00000000-0005-0000-0000-000021220000}"/>
    <cellStyle name="Normal1" xfId="111" xr:uid="{00000000-0005-0000-0000-000022220000}"/>
    <cellStyle name="Normal2" xfId="112" xr:uid="{00000000-0005-0000-0000-000023220000}"/>
    <cellStyle name="Normal3" xfId="113" xr:uid="{00000000-0005-0000-0000-000024220000}"/>
    <cellStyle name="Nota 2" xfId="5406" xr:uid="{00000000-0005-0000-0000-000025220000}"/>
    <cellStyle name="Percent [2]" xfId="114" xr:uid="{00000000-0005-0000-0000-000026220000}"/>
    <cellStyle name="Percent [2] 2" xfId="600" xr:uid="{00000000-0005-0000-0000-000027220000}"/>
    <cellStyle name="Percent [2] 2 2" xfId="1129" xr:uid="{00000000-0005-0000-0000-000028220000}"/>
    <cellStyle name="Percent [2] 3" xfId="491" xr:uid="{00000000-0005-0000-0000-000029220000}"/>
    <cellStyle name="Percent [2] 4" xfId="375" xr:uid="{00000000-0005-0000-0000-00002A220000}"/>
    <cellStyle name="Percent_Sheet1" xfId="115" xr:uid="{00000000-0005-0000-0000-00002B220000}"/>
    <cellStyle name="Percentual" xfId="116" xr:uid="{00000000-0005-0000-0000-00002C220000}"/>
    <cellStyle name="Ponto" xfId="117" xr:uid="{00000000-0005-0000-0000-00002D220000}"/>
    <cellStyle name="Porcentagem 2" xfId="10" xr:uid="{00000000-0005-0000-0000-00002E220000}"/>
    <cellStyle name="Porcentagem 2 2" xfId="277" xr:uid="{00000000-0005-0000-0000-00002F220000}"/>
    <cellStyle name="Porcentagem 2 2 2" xfId="1017" xr:uid="{00000000-0005-0000-0000-000030220000}"/>
    <cellStyle name="Porcentagem 2 3" xfId="966" xr:uid="{00000000-0005-0000-0000-000031220000}"/>
    <cellStyle name="Porcentagem 3" xfId="63" xr:uid="{00000000-0005-0000-0000-000032220000}"/>
    <cellStyle name="Porcentagem 3 2" xfId="72" xr:uid="{00000000-0005-0000-0000-000033220000}"/>
    <cellStyle name="Porcentagem 3 3" xfId="601" xr:uid="{00000000-0005-0000-0000-000034220000}"/>
    <cellStyle name="Porcentagem 4" xfId="59" xr:uid="{00000000-0005-0000-0000-000035220000}"/>
    <cellStyle name="Porcentagem 4 2" xfId="64" xr:uid="{00000000-0005-0000-0000-000036220000}"/>
    <cellStyle name="Porcentagem 4 2 2" xfId="205" xr:uid="{00000000-0005-0000-0000-000037220000}"/>
    <cellStyle name="Porcentagem 4 2 2 2" xfId="1015" xr:uid="{00000000-0005-0000-0000-000038220000}"/>
    <cellStyle name="Porcentagem 4 2 3" xfId="882" xr:uid="{00000000-0005-0000-0000-000039220000}"/>
    <cellStyle name="Porcentagem 5" xfId="90" xr:uid="{00000000-0005-0000-0000-00003A220000}"/>
    <cellStyle name="Porcentagem 6" xfId="138" xr:uid="{00000000-0005-0000-0000-00003B220000}"/>
    <cellStyle name="Porcentagem 6 10" xfId="264" xr:uid="{00000000-0005-0000-0000-00003C220000}"/>
    <cellStyle name="Porcentagem 6 10 2" xfId="3890" xr:uid="{00000000-0005-0000-0000-00003D220000}"/>
    <cellStyle name="Porcentagem 6 10 2 2" xfId="8977" xr:uid="{00000000-0005-0000-0000-00003E220000}"/>
    <cellStyle name="Porcentagem 6 10 3" xfId="5668" xr:uid="{00000000-0005-0000-0000-00003F220000}"/>
    <cellStyle name="Porcentagem 6 10 3 2" xfId="10610" xr:uid="{00000000-0005-0000-0000-000040220000}"/>
    <cellStyle name="Porcentagem 6 10 4" xfId="7176" xr:uid="{00000000-0005-0000-0000-000041220000}"/>
    <cellStyle name="Porcentagem 6 10 5" xfId="2214" xr:uid="{00000000-0005-0000-0000-000042220000}"/>
    <cellStyle name="Porcentagem 6 11" xfId="2139" xr:uid="{00000000-0005-0000-0000-000043220000}"/>
    <cellStyle name="Porcentagem 6 11 2" xfId="5422" xr:uid="{00000000-0005-0000-0000-000044220000}"/>
    <cellStyle name="Porcentagem 6 11 2 2" xfId="10398" xr:uid="{00000000-0005-0000-0000-000045220000}"/>
    <cellStyle name="Porcentagem 6 11 3" xfId="8648" xr:uid="{00000000-0005-0000-0000-000046220000}"/>
    <cellStyle name="Porcentagem 6 12" xfId="3688" xr:uid="{00000000-0005-0000-0000-000047220000}"/>
    <cellStyle name="Porcentagem 6 12 2" xfId="8785" xr:uid="{00000000-0005-0000-0000-000048220000}"/>
    <cellStyle name="Porcentagem 6 13" xfId="3831" xr:uid="{00000000-0005-0000-0000-000049220000}"/>
    <cellStyle name="Porcentagem 6 13 2" xfId="8923" xr:uid="{00000000-0005-0000-0000-00004A220000}"/>
    <cellStyle name="Porcentagem 6 14" xfId="5620" xr:uid="{00000000-0005-0000-0000-00004B220000}"/>
    <cellStyle name="Porcentagem 6 14 2" xfId="10562" xr:uid="{00000000-0005-0000-0000-00004C220000}"/>
    <cellStyle name="Porcentagem 6 15" xfId="7128" xr:uid="{00000000-0005-0000-0000-00004D220000}"/>
    <cellStyle name="Porcentagem 6 16" xfId="2108" xr:uid="{00000000-0005-0000-0000-00004E220000}"/>
    <cellStyle name="Porcentagem 6 2" xfId="175" xr:uid="{00000000-0005-0000-0000-00004F220000}"/>
    <cellStyle name="Porcentagem 6 2 10" xfId="2155" xr:uid="{00000000-0005-0000-0000-000050220000}"/>
    <cellStyle name="Porcentagem 6 2 10 2" xfId="5451" xr:uid="{00000000-0005-0000-0000-000051220000}"/>
    <cellStyle name="Porcentagem 6 2 10 2 2" xfId="10420" xr:uid="{00000000-0005-0000-0000-000052220000}"/>
    <cellStyle name="Porcentagem 6 2 10 3" xfId="8649" xr:uid="{00000000-0005-0000-0000-000053220000}"/>
    <cellStyle name="Porcentagem 6 2 11" xfId="3689" xr:uid="{00000000-0005-0000-0000-000054220000}"/>
    <cellStyle name="Porcentagem 6 2 11 2" xfId="8786" xr:uid="{00000000-0005-0000-0000-000055220000}"/>
    <cellStyle name="Porcentagem 6 2 12" xfId="3851" xr:uid="{00000000-0005-0000-0000-000056220000}"/>
    <cellStyle name="Porcentagem 6 2 12 2" xfId="8942" xr:uid="{00000000-0005-0000-0000-000057220000}"/>
    <cellStyle name="Porcentagem 6 2 13" xfId="5636" xr:uid="{00000000-0005-0000-0000-000058220000}"/>
    <cellStyle name="Porcentagem 6 2 13 2" xfId="10578" xr:uid="{00000000-0005-0000-0000-000059220000}"/>
    <cellStyle name="Porcentagem 6 2 14" xfId="7144" xr:uid="{00000000-0005-0000-0000-00005A220000}"/>
    <cellStyle name="Porcentagem 6 2 15" xfId="2109" xr:uid="{00000000-0005-0000-0000-00005B220000}"/>
    <cellStyle name="Porcentagem 6 2 2" xfId="603" xr:uid="{00000000-0005-0000-0000-00005C220000}"/>
    <cellStyle name="Porcentagem 6 2 2 10" xfId="2356" xr:uid="{00000000-0005-0000-0000-00005D220000}"/>
    <cellStyle name="Porcentagem 6 2 2 2" xfId="753" xr:uid="{00000000-0005-0000-0000-00005E220000}"/>
    <cellStyle name="Porcentagem 6 2 2 2 2" xfId="1219" xr:uid="{00000000-0005-0000-0000-00005F220000}"/>
    <cellStyle name="Porcentagem 6 2 2 2 2 2" xfId="1832" xr:uid="{00000000-0005-0000-0000-000060220000}"/>
    <cellStyle name="Porcentagem 6 2 2 2 2 2 2" xfId="5183" xr:uid="{00000000-0005-0000-0000-000061220000}"/>
    <cellStyle name="Porcentagem 6 2 2 2 2 2 2 2" xfId="10167" xr:uid="{00000000-0005-0000-0000-000062220000}"/>
    <cellStyle name="Porcentagem 6 2 2 2 2 2 3" xfId="6912" xr:uid="{00000000-0005-0000-0000-000063220000}"/>
    <cellStyle name="Porcentagem 6 2 2 2 2 2 3 2" xfId="11854" xr:uid="{00000000-0005-0000-0000-000064220000}"/>
    <cellStyle name="Porcentagem 6 2 2 2 2 2 4" xfId="8420" xr:uid="{00000000-0005-0000-0000-000065220000}"/>
    <cellStyle name="Porcentagem 6 2 2 2 2 2 5" xfId="3459" xr:uid="{00000000-0005-0000-0000-000066220000}"/>
    <cellStyle name="Porcentagem 6 2 2 2 2 3" xfId="4580" xr:uid="{00000000-0005-0000-0000-000067220000}"/>
    <cellStyle name="Porcentagem 6 2 2 2 2 3 2" xfId="9564" xr:uid="{00000000-0005-0000-0000-000068220000}"/>
    <cellStyle name="Porcentagem 6 2 2 2 2 4" xfId="6311" xr:uid="{00000000-0005-0000-0000-000069220000}"/>
    <cellStyle name="Porcentagem 6 2 2 2 2 4 2" xfId="11253" xr:uid="{00000000-0005-0000-0000-00006A220000}"/>
    <cellStyle name="Porcentagem 6 2 2 2 2 5" xfId="7819" xr:uid="{00000000-0005-0000-0000-00006B220000}"/>
    <cellStyle name="Porcentagem 6 2 2 2 2 6" xfId="2858" xr:uid="{00000000-0005-0000-0000-00006C220000}"/>
    <cellStyle name="Porcentagem 6 2 2 2 3" xfId="1831" xr:uid="{00000000-0005-0000-0000-00006D220000}"/>
    <cellStyle name="Porcentagem 6 2 2 2 3 2" xfId="5182" xr:uid="{00000000-0005-0000-0000-00006E220000}"/>
    <cellStyle name="Porcentagem 6 2 2 2 3 2 2" xfId="10166" xr:uid="{00000000-0005-0000-0000-00006F220000}"/>
    <cellStyle name="Porcentagem 6 2 2 2 3 3" xfId="6911" xr:uid="{00000000-0005-0000-0000-000070220000}"/>
    <cellStyle name="Porcentagem 6 2 2 2 3 3 2" xfId="11853" xr:uid="{00000000-0005-0000-0000-000071220000}"/>
    <cellStyle name="Porcentagem 6 2 2 2 3 4" xfId="8419" xr:uid="{00000000-0005-0000-0000-000072220000}"/>
    <cellStyle name="Porcentagem 6 2 2 2 3 5" xfId="3458" xr:uid="{00000000-0005-0000-0000-000073220000}"/>
    <cellStyle name="Porcentagem 6 2 2 2 4" xfId="4197" xr:uid="{00000000-0005-0000-0000-000074220000}"/>
    <cellStyle name="Porcentagem 6 2 2 2 4 2" xfId="9183" xr:uid="{00000000-0005-0000-0000-000075220000}"/>
    <cellStyle name="Porcentagem 6 2 2 2 5" xfId="5944" xr:uid="{00000000-0005-0000-0000-000076220000}"/>
    <cellStyle name="Porcentagem 6 2 2 2 5 2" xfId="10886" xr:uid="{00000000-0005-0000-0000-000077220000}"/>
    <cellStyle name="Porcentagem 6 2 2 2 6" xfId="7452" xr:uid="{00000000-0005-0000-0000-000078220000}"/>
    <cellStyle name="Porcentagem 6 2 2 2 7" xfId="2491" xr:uid="{00000000-0005-0000-0000-000079220000}"/>
    <cellStyle name="Porcentagem 6 2 2 3" xfId="906" xr:uid="{00000000-0005-0000-0000-00007A220000}"/>
    <cellStyle name="Porcentagem 6 2 2 3 2" xfId="1833" xr:uid="{00000000-0005-0000-0000-00007B220000}"/>
    <cellStyle name="Porcentagem 6 2 2 3 2 2" xfId="5184" xr:uid="{00000000-0005-0000-0000-00007C220000}"/>
    <cellStyle name="Porcentagem 6 2 2 3 2 2 2" xfId="10168" xr:uid="{00000000-0005-0000-0000-00007D220000}"/>
    <cellStyle name="Porcentagem 6 2 2 3 2 3" xfId="6913" xr:uid="{00000000-0005-0000-0000-00007E220000}"/>
    <cellStyle name="Porcentagem 6 2 2 3 2 3 2" xfId="11855" xr:uid="{00000000-0005-0000-0000-00007F220000}"/>
    <cellStyle name="Porcentagem 6 2 2 3 2 4" xfId="8421" xr:uid="{00000000-0005-0000-0000-000080220000}"/>
    <cellStyle name="Porcentagem 6 2 2 3 2 5" xfId="3460" xr:uid="{00000000-0005-0000-0000-000081220000}"/>
    <cellStyle name="Porcentagem 6 2 2 3 3" xfId="4339" xr:uid="{00000000-0005-0000-0000-000082220000}"/>
    <cellStyle name="Porcentagem 6 2 2 3 3 2" xfId="9324" xr:uid="{00000000-0005-0000-0000-000083220000}"/>
    <cellStyle name="Porcentagem 6 2 2 3 4" xfId="6082" xr:uid="{00000000-0005-0000-0000-000084220000}"/>
    <cellStyle name="Porcentagem 6 2 2 3 4 2" xfId="11024" xr:uid="{00000000-0005-0000-0000-000085220000}"/>
    <cellStyle name="Porcentagem 6 2 2 3 5" xfId="7590" xr:uid="{00000000-0005-0000-0000-000086220000}"/>
    <cellStyle name="Porcentagem 6 2 2 3 6" xfId="2629" xr:uid="{00000000-0005-0000-0000-000087220000}"/>
    <cellStyle name="Porcentagem 6 2 2 4" xfId="1830" xr:uid="{00000000-0005-0000-0000-000088220000}"/>
    <cellStyle name="Porcentagem 6 2 2 4 2" xfId="5181" xr:uid="{00000000-0005-0000-0000-000089220000}"/>
    <cellStyle name="Porcentagem 6 2 2 4 2 2" xfId="10165" xr:uid="{00000000-0005-0000-0000-00008A220000}"/>
    <cellStyle name="Porcentagem 6 2 2 4 3" xfId="6910" xr:uid="{00000000-0005-0000-0000-00008B220000}"/>
    <cellStyle name="Porcentagem 6 2 2 4 3 2" xfId="11852" xr:uid="{00000000-0005-0000-0000-00008C220000}"/>
    <cellStyle name="Porcentagem 6 2 2 4 4" xfId="8418" xr:uid="{00000000-0005-0000-0000-00008D220000}"/>
    <cellStyle name="Porcentagem 6 2 2 4 5" xfId="3457" xr:uid="{00000000-0005-0000-0000-00008E220000}"/>
    <cellStyle name="Porcentagem 6 2 2 5" xfId="3737" xr:uid="{00000000-0005-0000-0000-00008F220000}"/>
    <cellStyle name="Porcentagem 6 2 2 5 2" xfId="5529" xr:uid="{00000000-0005-0000-0000-000090220000}"/>
    <cellStyle name="Porcentagem 6 2 2 5 2 2" xfId="10484" xr:uid="{00000000-0005-0000-0000-000091220000}"/>
    <cellStyle name="Porcentagem 6 2 2 5 3" xfId="8697" xr:uid="{00000000-0005-0000-0000-000092220000}"/>
    <cellStyle name="Porcentagem 6 2 2 6" xfId="4061" xr:uid="{00000000-0005-0000-0000-000093220000}"/>
    <cellStyle name="Porcentagem 6 2 2 6 2" xfId="8833" xr:uid="{00000000-0005-0000-0000-000094220000}"/>
    <cellStyle name="Porcentagem 6 2 2 7" xfId="5579" xr:uid="{00000000-0005-0000-0000-000095220000}"/>
    <cellStyle name="Porcentagem 6 2 2 7 2" xfId="10526" xr:uid="{00000000-0005-0000-0000-000096220000}"/>
    <cellStyle name="Porcentagem 6 2 2 8" xfId="5809" xr:uid="{00000000-0005-0000-0000-000097220000}"/>
    <cellStyle name="Porcentagem 6 2 2 8 2" xfId="10751" xr:uid="{00000000-0005-0000-0000-000098220000}"/>
    <cellStyle name="Porcentagem 6 2 2 9" xfId="7317" xr:uid="{00000000-0005-0000-0000-000099220000}"/>
    <cellStyle name="Porcentagem 6 2 3" xfId="655" xr:uid="{00000000-0005-0000-0000-00009A220000}"/>
    <cellStyle name="Porcentagem 6 2 3 10" xfId="2398" xr:uid="{00000000-0005-0000-0000-00009B220000}"/>
    <cellStyle name="Porcentagem 6 2 3 2" xfId="796" xr:uid="{00000000-0005-0000-0000-00009C220000}"/>
    <cellStyle name="Porcentagem 6 2 3 2 2" xfId="1261" xr:uid="{00000000-0005-0000-0000-00009D220000}"/>
    <cellStyle name="Porcentagem 6 2 3 2 2 2" xfId="1836" xr:uid="{00000000-0005-0000-0000-00009E220000}"/>
    <cellStyle name="Porcentagem 6 2 3 2 2 2 2" xfId="5187" xr:uid="{00000000-0005-0000-0000-00009F220000}"/>
    <cellStyle name="Porcentagem 6 2 3 2 2 2 2 2" xfId="10171" xr:uid="{00000000-0005-0000-0000-0000A0220000}"/>
    <cellStyle name="Porcentagem 6 2 3 2 2 2 3" xfId="6916" xr:uid="{00000000-0005-0000-0000-0000A1220000}"/>
    <cellStyle name="Porcentagem 6 2 3 2 2 2 3 2" xfId="11858" xr:uid="{00000000-0005-0000-0000-0000A2220000}"/>
    <cellStyle name="Porcentagem 6 2 3 2 2 2 4" xfId="8424" xr:uid="{00000000-0005-0000-0000-0000A3220000}"/>
    <cellStyle name="Porcentagem 6 2 3 2 2 2 5" xfId="3463" xr:uid="{00000000-0005-0000-0000-0000A4220000}"/>
    <cellStyle name="Porcentagem 6 2 3 2 2 3" xfId="4622" xr:uid="{00000000-0005-0000-0000-0000A5220000}"/>
    <cellStyle name="Porcentagem 6 2 3 2 2 3 2" xfId="9606" xr:uid="{00000000-0005-0000-0000-0000A6220000}"/>
    <cellStyle name="Porcentagem 6 2 3 2 2 4" xfId="6353" xr:uid="{00000000-0005-0000-0000-0000A7220000}"/>
    <cellStyle name="Porcentagem 6 2 3 2 2 4 2" xfId="11295" xr:uid="{00000000-0005-0000-0000-0000A8220000}"/>
    <cellStyle name="Porcentagem 6 2 3 2 2 5" xfId="7861" xr:uid="{00000000-0005-0000-0000-0000A9220000}"/>
    <cellStyle name="Porcentagem 6 2 3 2 2 6" xfId="2900" xr:uid="{00000000-0005-0000-0000-0000AA220000}"/>
    <cellStyle name="Porcentagem 6 2 3 2 3" xfId="1835" xr:uid="{00000000-0005-0000-0000-0000AB220000}"/>
    <cellStyle name="Porcentagem 6 2 3 2 3 2" xfId="5186" xr:uid="{00000000-0005-0000-0000-0000AC220000}"/>
    <cellStyle name="Porcentagem 6 2 3 2 3 2 2" xfId="10170" xr:uid="{00000000-0005-0000-0000-0000AD220000}"/>
    <cellStyle name="Porcentagem 6 2 3 2 3 3" xfId="6915" xr:uid="{00000000-0005-0000-0000-0000AE220000}"/>
    <cellStyle name="Porcentagem 6 2 3 2 3 3 2" xfId="11857" xr:uid="{00000000-0005-0000-0000-0000AF220000}"/>
    <cellStyle name="Porcentagem 6 2 3 2 3 4" xfId="8423" xr:uid="{00000000-0005-0000-0000-0000B0220000}"/>
    <cellStyle name="Porcentagem 6 2 3 2 3 5" xfId="3462" xr:uid="{00000000-0005-0000-0000-0000B1220000}"/>
    <cellStyle name="Porcentagem 6 2 3 2 4" xfId="4239" xr:uid="{00000000-0005-0000-0000-0000B2220000}"/>
    <cellStyle name="Porcentagem 6 2 3 2 4 2" xfId="9225" xr:uid="{00000000-0005-0000-0000-0000B3220000}"/>
    <cellStyle name="Porcentagem 6 2 3 2 5" xfId="5986" xr:uid="{00000000-0005-0000-0000-0000B4220000}"/>
    <cellStyle name="Porcentagem 6 2 3 2 5 2" xfId="10928" xr:uid="{00000000-0005-0000-0000-0000B5220000}"/>
    <cellStyle name="Porcentagem 6 2 3 2 6" xfId="7494" xr:uid="{00000000-0005-0000-0000-0000B6220000}"/>
    <cellStyle name="Porcentagem 6 2 3 2 7" xfId="2533" xr:uid="{00000000-0005-0000-0000-0000B7220000}"/>
    <cellStyle name="Porcentagem 6 2 3 3" xfId="949" xr:uid="{00000000-0005-0000-0000-0000B8220000}"/>
    <cellStyle name="Porcentagem 6 2 3 3 2" xfId="1837" xr:uid="{00000000-0005-0000-0000-0000B9220000}"/>
    <cellStyle name="Porcentagem 6 2 3 3 2 2" xfId="5188" xr:uid="{00000000-0005-0000-0000-0000BA220000}"/>
    <cellStyle name="Porcentagem 6 2 3 3 2 2 2" xfId="10172" xr:uid="{00000000-0005-0000-0000-0000BB220000}"/>
    <cellStyle name="Porcentagem 6 2 3 3 2 3" xfId="6917" xr:uid="{00000000-0005-0000-0000-0000BC220000}"/>
    <cellStyle name="Porcentagem 6 2 3 3 2 3 2" xfId="11859" xr:uid="{00000000-0005-0000-0000-0000BD220000}"/>
    <cellStyle name="Porcentagem 6 2 3 3 2 4" xfId="8425" xr:uid="{00000000-0005-0000-0000-0000BE220000}"/>
    <cellStyle name="Porcentagem 6 2 3 3 2 5" xfId="3464" xr:uid="{00000000-0005-0000-0000-0000BF220000}"/>
    <cellStyle name="Porcentagem 6 2 3 3 3" xfId="4381" xr:uid="{00000000-0005-0000-0000-0000C0220000}"/>
    <cellStyle name="Porcentagem 6 2 3 3 3 2" xfId="9366" xr:uid="{00000000-0005-0000-0000-0000C1220000}"/>
    <cellStyle name="Porcentagem 6 2 3 3 4" xfId="6124" xr:uid="{00000000-0005-0000-0000-0000C2220000}"/>
    <cellStyle name="Porcentagem 6 2 3 3 4 2" xfId="11066" xr:uid="{00000000-0005-0000-0000-0000C3220000}"/>
    <cellStyle name="Porcentagem 6 2 3 3 5" xfId="7632" xr:uid="{00000000-0005-0000-0000-0000C4220000}"/>
    <cellStyle name="Porcentagem 6 2 3 3 6" xfId="2671" xr:uid="{00000000-0005-0000-0000-0000C5220000}"/>
    <cellStyle name="Porcentagem 6 2 3 4" xfId="1834" xr:uid="{00000000-0005-0000-0000-0000C6220000}"/>
    <cellStyle name="Porcentagem 6 2 3 4 2" xfId="5185" xr:uid="{00000000-0005-0000-0000-0000C7220000}"/>
    <cellStyle name="Porcentagem 6 2 3 4 2 2" xfId="10169" xr:uid="{00000000-0005-0000-0000-0000C8220000}"/>
    <cellStyle name="Porcentagem 6 2 3 4 3" xfId="6914" xr:uid="{00000000-0005-0000-0000-0000C9220000}"/>
    <cellStyle name="Porcentagem 6 2 3 4 3 2" xfId="11856" xr:uid="{00000000-0005-0000-0000-0000CA220000}"/>
    <cellStyle name="Porcentagem 6 2 3 4 4" xfId="8422" xr:uid="{00000000-0005-0000-0000-0000CB220000}"/>
    <cellStyle name="Porcentagem 6 2 3 4 5" xfId="3461" xr:uid="{00000000-0005-0000-0000-0000CC220000}"/>
    <cellStyle name="Porcentagem 6 2 3 5" xfId="3779" xr:uid="{00000000-0005-0000-0000-0000CD220000}"/>
    <cellStyle name="Porcentagem 6 2 3 5 2" xfId="5545" xr:uid="{00000000-0005-0000-0000-0000CE220000}"/>
    <cellStyle name="Porcentagem 6 2 3 5 2 2" xfId="10495" xr:uid="{00000000-0005-0000-0000-0000CF220000}"/>
    <cellStyle name="Porcentagem 6 2 3 5 3" xfId="8739" xr:uid="{00000000-0005-0000-0000-0000D0220000}"/>
    <cellStyle name="Porcentagem 6 2 3 6" xfId="4104" xr:uid="{00000000-0005-0000-0000-0000D1220000}"/>
    <cellStyle name="Porcentagem 6 2 3 6 2" xfId="8875" xr:uid="{00000000-0005-0000-0000-0000D2220000}"/>
    <cellStyle name="Porcentagem 6 2 3 7" xfId="3855" xr:uid="{00000000-0005-0000-0000-0000D3220000}"/>
    <cellStyle name="Porcentagem 6 2 3 7 2" xfId="8945" xr:uid="{00000000-0005-0000-0000-0000D4220000}"/>
    <cellStyle name="Porcentagem 6 2 3 8" xfId="5851" xr:uid="{00000000-0005-0000-0000-0000D5220000}"/>
    <cellStyle name="Porcentagem 6 2 3 8 2" xfId="10793" xr:uid="{00000000-0005-0000-0000-0000D6220000}"/>
    <cellStyle name="Porcentagem 6 2 3 9" xfId="7359" xr:uid="{00000000-0005-0000-0000-0000D7220000}"/>
    <cellStyle name="Porcentagem 6 2 4" xfId="493" xr:uid="{00000000-0005-0000-0000-0000D8220000}"/>
    <cellStyle name="Porcentagem 6 2 4 2" xfId="1059" xr:uid="{00000000-0005-0000-0000-0000D9220000}"/>
    <cellStyle name="Porcentagem 6 2 4 2 2" xfId="1839" xr:uid="{00000000-0005-0000-0000-0000DA220000}"/>
    <cellStyle name="Porcentagem 6 2 4 2 2 2" xfId="5190" xr:uid="{00000000-0005-0000-0000-0000DB220000}"/>
    <cellStyle name="Porcentagem 6 2 4 2 2 2 2" xfId="10174" xr:uid="{00000000-0005-0000-0000-0000DC220000}"/>
    <cellStyle name="Porcentagem 6 2 4 2 2 3" xfId="6919" xr:uid="{00000000-0005-0000-0000-0000DD220000}"/>
    <cellStyle name="Porcentagem 6 2 4 2 2 3 2" xfId="11861" xr:uid="{00000000-0005-0000-0000-0000DE220000}"/>
    <cellStyle name="Porcentagem 6 2 4 2 2 4" xfId="8427" xr:uid="{00000000-0005-0000-0000-0000DF220000}"/>
    <cellStyle name="Porcentagem 6 2 4 2 2 5" xfId="3466" xr:uid="{00000000-0005-0000-0000-0000E0220000}"/>
    <cellStyle name="Porcentagem 6 2 4 2 3" xfId="4474" xr:uid="{00000000-0005-0000-0000-0000E1220000}"/>
    <cellStyle name="Porcentagem 6 2 4 2 3 2" xfId="9459" xr:uid="{00000000-0005-0000-0000-0000E2220000}"/>
    <cellStyle name="Porcentagem 6 2 4 2 4" xfId="6214" xr:uid="{00000000-0005-0000-0000-0000E3220000}"/>
    <cellStyle name="Porcentagem 6 2 4 2 4 2" xfId="11156" xr:uid="{00000000-0005-0000-0000-0000E4220000}"/>
    <cellStyle name="Porcentagem 6 2 4 2 5" xfId="7722" xr:uid="{00000000-0005-0000-0000-0000E5220000}"/>
    <cellStyle name="Porcentagem 6 2 4 2 6" xfId="2761" xr:uid="{00000000-0005-0000-0000-0000E6220000}"/>
    <cellStyle name="Porcentagem 6 2 4 3" xfId="1838" xr:uid="{00000000-0005-0000-0000-0000E7220000}"/>
    <cellStyle name="Porcentagem 6 2 4 3 2" xfId="5189" xr:uid="{00000000-0005-0000-0000-0000E8220000}"/>
    <cellStyle name="Porcentagem 6 2 4 3 2 2" xfId="10173" xr:uid="{00000000-0005-0000-0000-0000E9220000}"/>
    <cellStyle name="Porcentagem 6 2 4 3 3" xfId="6918" xr:uid="{00000000-0005-0000-0000-0000EA220000}"/>
    <cellStyle name="Porcentagem 6 2 4 3 3 2" xfId="11860" xr:uid="{00000000-0005-0000-0000-0000EB220000}"/>
    <cellStyle name="Porcentagem 6 2 4 3 4" xfId="8426" xr:uid="{00000000-0005-0000-0000-0000EC220000}"/>
    <cellStyle name="Porcentagem 6 2 4 3 5" xfId="3465" xr:uid="{00000000-0005-0000-0000-0000ED220000}"/>
    <cellStyle name="Porcentagem 6 2 4 4" xfId="4005" xr:uid="{00000000-0005-0000-0000-0000EE220000}"/>
    <cellStyle name="Porcentagem 6 2 4 4 2" xfId="9077" xr:uid="{00000000-0005-0000-0000-0000EF220000}"/>
    <cellStyle name="Porcentagem 6 2 4 5" xfId="5762" xr:uid="{00000000-0005-0000-0000-0000F0220000}"/>
    <cellStyle name="Porcentagem 6 2 4 5 2" xfId="10704" xr:uid="{00000000-0005-0000-0000-0000F1220000}"/>
    <cellStyle name="Porcentagem 6 2 4 6" xfId="7270" xr:uid="{00000000-0005-0000-0000-0000F2220000}"/>
    <cellStyle name="Porcentagem 6 2 4 7" xfId="2309" xr:uid="{00000000-0005-0000-0000-0000F3220000}"/>
    <cellStyle name="Porcentagem 6 2 5" xfId="706" xr:uid="{00000000-0005-0000-0000-0000F4220000}"/>
    <cellStyle name="Porcentagem 6 2 5 2" xfId="1172" xr:uid="{00000000-0005-0000-0000-0000F5220000}"/>
    <cellStyle name="Porcentagem 6 2 5 2 2" xfId="1841" xr:uid="{00000000-0005-0000-0000-0000F6220000}"/>
    <cellStyle name="Porcentagem 6 2 5 2 2 2" xfId="5192" xr:uid="{00000000-0005-0000-0000-0000F7220000}"/>
    <cellStyle name="Porcentagem 6 2 5 2 2 2 2" xfId="10176" xr:uid="{00000000-0005-0000-0000-0000F8220000}"/>
    <cellStyle name="Porcentagem 6 2 5 2 2 3" xfId="6921" xr:uid="{00000000-0005-0000-0000-0000F9220000}"/>
    <cellStyle name="Porcentagem 6 2 5 2 2 3 2" xfId="11863" xr:uid="{00000000-0005-0000-0000-0000FA220000}"/>
    <cellStyle name="Porcentagem 6 2 5 2 2 4" xfId="8429" xr:uid="{00000000-0005-0000-0000-0000FB220000}"/>
    <cellStyle name="Porcentagem 6 2 5 2 2 5" xfId="3468" xr:uid="{00000000-0005-0000-0000-0000FC220000}"/>
    <cellStyle name="Porcentagem 6 2 5 2 3" xfId="4533" xr:uid="{00000000-0005-0000-0000-0000FD220000}"/>
    <cellStyle name="Porcentagem 6 2 5 2 3 2" xfId="9517" xr:uid="{00000000-0005-0000-0000-0000FE220000}"/>
    <cellStyle name="Porcentagem 6 2 5 2 4" xfId="6264" xr:uid="{00000000-0005-0000-0000-0000FF220000}"/>
    <cellStyle name="Porcentagem 6 2 5 2 4 2" xfId="11206" xr:uid="{00000000-0005-0000-0000-000000230000}"/>
    <cellStyle name="Porcentagem 6 2 5 2 5" xfId="7772" xr:uid="{00000000-0005-0000-0000-000001230000}"/>
    <cellStyle name="Porcentagem 6 2 5 2 6" xfId="2811" xr:uid="{00000000-0005-0000-0000-000002230000}"/>
    <cellStyle name="Porcentagem 6 2 5 3" xfId="1840" xr:uid="{00000000-0005-0000-0000-000003230000}"/>
    <cellStyle name="Porcentagem 6 2 5 3 2" xfId="5191" xr:uid="{00000000-0005-0000-0000-000004230000}"/>
    <cellStyle name="Porcentagem 6 2 5 3 2 2" xfId="10175" xr:uid="{00000000-0005-0000-0000-000005230000}"/>
    <cellStyle name="Porcentagem 6 2 5 3 3" xfId="6920" xr:uid="{00000000-0005-0000-0000-000006230000}"/>
    <cellStyle name="Porcentagem 6 2 5 3 3 2" xfId="11862" xr:uid="{00000000-0005-0000-0000-000007230000}"/>
    <cellStyle name="Porcentagem 6 2 5 3 4" xfId="8428" xr:uid="{00000000-0005-0000-0000-000008230000}"/>
    <cellStyle name="Porcentagem 6 2 5 3 5" xfId="3467" xr:uid="{00000000-0005-0000-0000-000009230000}"/>
    <cellStyle name="Porcentagem 6 2 5 4" xfId="4150" xr:uid="{00000000-0005-0000-0000-00000A230000}"/>
    <cellStyle name="Porcentagem 6 2 5 4 2" xfId="9136" xr:uid="{00000000-0005-0000-0000-00000B230000}"/>
    <cellStyle name="Porcentagem 6 2 5 5" xfId="5897" xr:uid="{00000000-0005-0000-0000-00000C230000}"/>
    <cellStyle name="Porcentagem 6 2 5 5 2" xfId="10839" xr:uid="{00000000-0005-0000-0000-00000D230000}"/>
    <cellStyle name="Porcentagem 6 2 5 6" xfId="7405" xr:uid="{00000000-0005-0000-0000-00000E230000}"/>
    <cellStyle name="Porcentagem 6 2 5 7" xfId="2444" xr:uid="{00000000-0005-0000-0000-00000F230000}"/>
    <cellStyle name="Porcentagem 6 2 6" xfId="377" xr:uid="{00000000-0005-0000-0000-000010230000}"/>
    <cellStyle name="Porcentagem 6 2 6 2" xfId="1002" xr:uid="{00000000-0005-0000-0000-000011230000}"/>
    <cellStyle name="Porcentagem 6 2 6 2 2" xfId="1843" xr:uid="{00000000-0005-0000-0000-000012230000}"/>
    <cellStyle name="Porcentagem 6 2 6 2 2 2" xfId="5194" xr:uid="{00000000-0005-0000-0000-000013230000}"/>
    <cellStyle name="Porcentagem 6 2 6 2 2 2 2" xfId="10178" xr:uid="{00000000-0005-0000-0000-000014230000}"/>
    <cellStyle name="Porcentagem 6 2 6 2 2 3" xfId="6923" xr:uid="{00000000-0005-0000-0000-000015230000}"/>
    <cellStyle name="Porcentagem 6 2 6 2 2 3 2" xfId="11865" xr:uid="{00000000-0005-0000-0000-000016230000}"/>
    <cellStyle name="Porcentagem 6 2 6 2 2 4" xfId="8431" xr:uid="{00000000-0005-0000-0000-000017230000}"/>
    <cellStyle name="Porcentagem 6 2 6 2 2 5" xfId="3470" xr:uid="{00000000-0005-0000-0000-000018230000}"/>
    <cellStyle name="Porcentagem 6 2 6 2 3" xfId="4428" xr:uid="{00000000-0005-0000-0000-000019230000}"/>
    <cellStyle name="Porcentagem 6 2 6 2 3 2" xfId="9413" xr:uid="{00000000-0005-0000-0000-00001A230000}"/>
    <cellStyle name="Porcentagem 6 2 6 2 4" xfId="6170" xr:uid="{00000000-0005-0000-0000-00001B230000}"/>
    <cellStyle name="Porcentagem 6 2 6 2 4 2" xfId="11112" xr:uid="{00000000-0005-0000-0000-00001C230000}"/>
    <cellStyle name="Porcentagem 6 2 6 2 5" xfId="7678" xr:uid="{00000000-0005-0000-0000-00001D230000}"/>
    <cellStyle name="Porcentagem 6 2 6 2 6" xfId="2717" xr:uid="{00000000-0005-0000-0000-00001E230000}"/>
    <cellStyle name="Porcentagem 6 2 6 3" xfId="1842" xr:uid="{00000000-0005-0000-0000-00001F230000}"/>
    <cellStyle name="Porcentagem 6 2 6 3 2" xfId="5193" xr:uid="{00000000-0005-0000-0000-000020230000}"/>
    <cellStyle name="Porcentagem 6 2 6 3 2 2" xfId="10177" xr:uid="{00000000-0005-0000-0000-000021230000}"/>
    <cellStyle name="Porcentagem 6 2 6 3 3" xfId="6922" xr:uid="{00000000-0005-0000-0000-000022230000}"/>
    <cellStyle name="Porcentagem 6 2 6 3 3 2" xfId="11864" xr:uid="{00000000-0005-0000-0000-000023230000}"/>
    <cellStyle name="Porcentagem 6 2 6 3 4" xfId="8430" xr:uid="{00000000-0005-0000-0000-000024230000}"/>
    <cellStyle name="Porcentagem 6 2 6 3 5" xfId="3469" xr:uid="{00000000-0005-0000-0000-000025230000}"/>
    <cellStyle name="Porcentagem 6 2 6 4" xfId="3946" xr:uid="{00000000-0005-0000-0000-000026230000}"/>
    <cellStyle name="Porcentagem 6 2 6 4 2" xfId="9026" xr:uid="{00000000-0005-0000-0000-000027230000}"/>
    <cellStyle name="Porcentagem 6 2 6 5" xfId="5713" xr:uid="{00000000-0005-0000-0000-000028230000}"/>
    <cellStyle name="Porcentagem 6 2 6 5 2" xfId="10655" xr:uid="{00000000-0005-0000-0000-000029230000}"/>
    <cellStyle name="Porcentagem 6 2 6 6" xfId="7221" xr:uid="{00000000-0005-0000-0000-00002A230000}"/>
    <cellStyle name="Porcentagem 6 2 6 7" xfId="2260" xr:uid="{00000000-0005-0000-0000-00002B230000}"/>
    <cellStyle name="Porcentagem 6 2 7" xfId="855" xr:uid="{00000000-0005-0000-0000-00002C230000}"/>
    <cellStyle name="Porcentagem 6 2 7 2" xfId="1844" xr:uid="{00000000-0005-0000-0000-00002D230000}"/>
    <cellStyle name="Porcentagem 6 2 7 2 2" xfId="5195" xr:uid="{00000000-0005-0000-0000-00002E230000}"/>
    <cellStyle name="Porcentagem 6 2 7 2 2 2" xfId="10179" xr:uid="{00000000-0005-0000-0000-00002F230000}"/>
    <cellStyle name="Porcentagem 6 2 7 2 3" xfId="6924" xr:uid="{00000000-0005-0000-0000-000030230000}"/>
    <cellStyle name="Porcentagem 6 2 7 2 3 2" xfId="11866" xr:uid="{00000000-0005-0000-0000-000031230000}"/>
    <cellStyle name="Porcentagem 6 2 7 2 4" xfId="8432" xr:uid="{00000000-0005-0000-0000-000032230000}"/>
    <cellStyle name="Porcentagem 6 2 7 2 5" xfId="3471" xr:uid="{00000000-0005-0000-0000-000033230000}"/>
    <cellStyle name="Porcentagem 6 2 7 3" xfId="4290" xr:uid="{00000000-0005-0000-0000-000034230000}"/>
    <cellStyle name="Porcentagem 6 2 7 3 2" xfId="9276" xr:uid="{00000000-0005-0000-0000-000035230000}"/>
    <cellStyle name="Porcentagem 6 2 7 4" xfId="6035" xr:uid="{00000000-0005-0000-0000-000036230000}"/>
    <cellStyle name="Porcentagem 6 2 7 4 2" xfId="10977" xr:uid="{00000000-0005-0000-0000-000037230000}"/>
    <cellStyle name="Porcentagem 6 2 7 5" xfId="7543" xr:uid="{00000000-0005-0000-0000-000038230000}"/>
    <cellStyle name="Porcentagem 6 2 7 6" xfId="2582" xr:uid="{00000000-0005-0000-0000-000039230000}"/>
    <cellStyle name="Porcentagem 6 2 8" xfId="1322" xr:uid="{00000000-0005-0000-0000-00003A230000}"/>
    <cellStyle name="Porcentagem 6 2 8 2" xfId="4673" xr:uid="{00000000-0005-0000-0000-00003B230000}"/>
    <cellStyle name="Porcentagem 6 2 8 2 2" xfId="9657" xr:uid="{00000000-0005-0000-0000-00003C230000}"/>
    <cellStyle name="Porcentagem 6 2 8 3" xfId="6402" xr:uid="{00000000-0005-0000-0000-00003D230000}"/>
    <cellStyle name="Porcentagem 6 2 8 3 2" xfId="11344" xr:uid="{00000000-0005-0000-0000-00003E230000}"/>
    <cellStyle name="Porcentagem 6 2 8 4" xfId="7910" xr:uid="{00000000-0005-0000-0000-00003F230000}"/>
    <cellStyle name="Porcentagem 6 2 8 5" xfId="2949" xr:uid="{00000000-0005-0000-0000-000040230000}"/>
    <cellStyle name="Porcentagem 6 2 9" xfId="265" xr:uid="{00000000-0005-0000-0000-000041230000}"/>
    <cellStyle name="Porcentagem 6 2 9 2" xfId="3891" xr:uid="{00000000-0005-0000-0000-000042230000}"/>
    <cellStyle name="Porcentagem 6 2 9 2 2" xfId="8978" xr:uid="{00000000-0005-0000-0000-000043230000}"/>
    <cellStyle name="Porcentagem 6 2 9 3" xfId="5669" xr:uid="{00000000-0005-0000-0000-000044230000}"/>
    <cellStyle name="Porcentagem 6 2 9 3 2" xfId="10611" xr:uid="{00000000-0005-0000-0000-000045230000}"/>
    <cellStyle name="Porcentagem 6 2 9 4" xfId="7177" xr:uid="{00000000-0005-0000-0000-000046230000}"/>
    <cellStyle name="Porcentagem 6 2 9 5" xfId="2215" xr:uid="{00000000-0005-0000-0000-000047230000}"/>
    <cellStyle name="Porcentagem 6 3" xfId="602" xr:uid="{00000000-0005-0000-0000-000048230000}"/>
    <cellStyle name="Porcentagem 6 3 10" xfId="2355" xr:uid="{00000000-0005-0000-0000-000049230000}"/>
    <cellStyle name="Porcentagem 6 3 2" xfId="752" xr:uid="{00000000-0005-0000-0000-00004A230000}"/>
    <cellStyle name="Porcentagem 6 3 2 2" xfId="1218" xr:uid="{00000000-0005-0000-0000-00004B230000}"/>
    <cellStyle name="Porcentagem 6 3 2 2 2" xfId="1847" xr:uid="{00000000-0005-0000-0000-00004C230000}"/>
    <cellStyle name="Porcentagem 6 3 2 2 2 2" xfId="5198" xr:uid="{00000000-0005-0000-0000-00004D230000}"/>
    <cellStyle name="Porcentagem 6 3 2 2 2 2 2" xfId="10182" xr:uid="{00000000-0005-0000-0000-00004E230000}"/>
    <cellStyle name="Porcentagem 6 3 2 2 2 3" xfId="6927" xr:uid="{00000000-0005-0000-0000-00004F230000}"/>
    <cellStyle name="Porcentagem 6 3 2 2 2 3 2" xfId="11869" xr:uid="{00000000-0005-0000-0000-000050230000}"/>
    <cellStyle name="Porcentagem 6 3 2 2 2 4" xfId="8435" xr:uid="{00000000-0005-0000-0000-000051230000}"/>
    <cellStyle name="Porcentagem 6 3 2 2 2 5" xfId="3474" xr:uid="{00000000-0005-0000-0000-000052230000}"/>
    <cellStyle name="Porcentagem 6 3 2 2 3" xfId="4579" xr:uid="{00000000-0005-0000-0000-000053230000}"/>
    <cellStyle name="Porcentagem 6 3 2 2 3 2" xfId="9563" xr:uid="{00000000-0005-0000-0000-000054230000}"/>
    <cellStyle name="Porcentagem 6 3 2 2 4" xfId="6310" xr:uid="{00000000-0005-0000-0000-000055230000}"/>
    <cellStyle name="Porcentagem 6 3 2 2 4 2" xfId="11252" xr:uid="{00000000-0005-0000-0000-000056230000}"/>
    <cellStyle name="Porcentagem 6 3 2 2 5" xfId="7818" xr:uid="{00000000-0005-0000-0000-000057230000}"/>
    <cellStyle name="Porcentagem 6 3 2 2 6" xfId="2857" xr:uid="{00000000-0005-0000-0000-000058230000}"/>
    <cellStyle name="Porcentagem 6 3 2 3" xfId="1846" xr:uid="{00000000-0005-0000-0000-000059230000}"/>
    <cellStyle name="Porcentagem 6 3 2 3 2" xfId="5197" xr:uid="{00000000-0005-0000-0000-00005A230000}"/>
    <cellStyle name="Porcentagem 6 3 2 3 2 2" xfId="10181" xr:uid="{00000000-0005-0000-0000-00005B230000}"/>
    <cellStyle name="Porcentagem 6 3 2 3 3" xfId="6926" xr:uid="{00000000-0005-0000-0000-00005C230000}"/>
    <cellStyle name="Porcentagem 6 3 2 3 3 2" xfId="11868" xr:uid="{00000000-0005-0000-0000-00005D230000}"/>
    <cellStyle name="Porcentagem 6 3 2 3 4" xfId="8434" xr:uid="{00000000-0005-0000-0000-00005E230000}"/>
    <cellStyle name="Porcentagem 6 3 2 3 5" xfId="3473" xr:uid="{00000000-0005-0000-0000-00005F230000}"/>
    <cellStyle name="Porcentagem 6 3 2 4" xfId="4196" xr:uid="{00000000-0005-0000-0000-000060230000}"/>
    <cellStyle name="Porcentagem 6 3 2 4 2" xfId="9182" xr:uid="{00000000-0005-0000-0000-000061230000}"/>
    <cellStyle name="Porcentagem 6 3 2 5" xfId="5943" xr:uid="{00000000-0005-0000-0000-000062230000}"/>
    <cellStyle name="Porcentagem 6 3 2 5 2" xfId="10885" xr:uid="{00000000-0005-0000-0000-000063230000}"/>
    <cellStyle name="Porcentagem 6 3 2 6" xfId="7451" xr:uid="{00000000-0005-0000-0000-000064230000}"/>
    <cellStyle name="Porcentagem 6 3 2 7" xfId="2490" xr:uid="{00000000-0005-0000-0000-000065230000}"/>
    <cellStyle name="Porcentagem 6 3 3" xfId="905" xr:uid="{00000000-0005-0000-0000-000066230000}"/>
    <cellStyle name="Porcentagem 6 3 3 2" xfId="1848" xr:uid="{00000000-0005-0000-0000-000067230000}"/>
    <cellStyle name="Porcentagem 6 3 3 2 2" xfId="5199" xr:uid="{00000000-0005-0000-0000-000068230000}"/>
    <cellStyle name="Porcentagem 6 3 3 2 2 2" xfId="10183" xr:uid="{00000000-0005-0000-0000-000069230000}"/>
    <cellStyle name="Porcentagem 6 3 3 2 3" xfId="6928" xr:uid="{00000000-0005-0000-0000-00006A230000}"/>
    <cellStyle name="Porcentagem 6 3 3 2 3 2" xfId="11870" xr:uid="{00000000-0005-0000-0000-00006B230000}"/>
    <cellStyle name="Porcentagem 6 3 3 2 4" xfId="8436" xr:uid="{00000000-0005-0000-0000-00006C230000}"/>
    <cellStyle name="Porcentagem 6 3 3 2 5" xfId="3475" xr:uid="{00000000-0005-0000-0000-00006D230000}"/>
    <cellStyle name="Porcentagem 6 3 3 3" xfId="4338" xr:uid="{00000000-0005-0000-0000-00006E230000}"/>
    <cellStyle name="Porcentagem 6 3 3 3 2" xfId="9323" xr:uid="{00000000-0005-0000-0000-00006F230000}"/>
    <cellStyle name="Porcentagem 6 3 3 4" xfId="6081" xr:uid="{00000000-0005-0000-0000-000070230000}"/>
    <cellStyle name="Porcentagem 6 3 3 4 2" xfId="11023" xr:uid="{00000000-0005-0000-0000-000071230000}"/>
    <cellStyle name="Porcentagem 6 3 3 5" xfId="7589" xr:uid="{00000000-0005-0000-0000-000072230000}"/>
    <cellStyle name="Porcentagem 6 3 3 6" xfId="2628" xr:uid="{00000000-0005-0000-0000-000073230000}"/>
    <cellStyle name="Porcentagem 6 3 4" xfId="1845" xr:uid="{00000000-0005-0000-0000-000074230000}"/>
    <cellStyle name="Porcentagem 6 3 4 2" xfId="5196" xr:uid="{00000000-0005-0000-0000-000075230000}"/>
    <cellStyle name="Porcentagem 6 3 4 2 2" xfId="10180" xr:uid="{00000000-0005-0000-0000-000076230000}"/>
    <cellStyle name="Porcentagem 6 3 4 3" xfId="6925" xr:uid="{00000000-0005-0000-0000-000077230000}"/>
    <cellStyle name="Porcentagem 6 3 4 3 2" xfId="11867" xr:uid="{00000000-0005-0000-0000-000078230000}"/>
    <cellStyle name="Porcentagem 6 3 4 4" xfId="8433" xr:uid="{00000000-0005-0000-0000-000079230000}"/>
    <cellStyle name="Porcentagem 6 3 4 5" xfId="3472" xr:uid="{00000000-0005-0000-0000-00007A230000}"/>
    <cellStyle name="Porcentagem 6 3 5" xfId="3736" xr:uid="{00000000-0005-0000-0000-00007B230000}"/>
    <cellStyle name="Porcentagem 6 3 5 2" xfId="5441" xr:uid="{00000000-0005-0000-0000-00007C230000}"/>
    <cellStyle name="Porcentagem 6 3 5 2 2" xfId="10414" xr:uid="{00000000-0005-0000-0000-00007D230000}"/>
    <cellStyle name="Porcentagem 6 3 5 3" xfId="8696" xr:uid="{00000000-0005-0000-0000-00007E230000}"/>
    <cellStyle name="Porcentagem 6 3 6" xfId="4060" xr:uid="{00000000-0005-0000-0000-00007F230000}"/>
    <cellStyle name="Porcentagem 6 3 6 2" xfId="8832" xr:uid="{00000000-0005-0000-0000-000080230000}"/>
    <cellStyle name="Porcentagem 6 3 7" xfId="5479" xr:uid="{00000000-0005-0000-0000-000081230000}"/>
    <cellStyle name="Porcentagem 6 3 7 2" xfId="10443" xr:uid="{00000000-0005-0000-0000-000082230000}"/>
    <cellStyle name="Porcentagem 6 3 8" xfId="5808" xr:uid="{00000000-0005-0000-0000-000083230000}"/>
    <cellStyle name="Porcentagem 6 3 8 2" xfId="10750" xr:uid="{00000000-0005-0000-0000-000084230000}"/>
    <cellStyle name="Porcentagem 6 3 9" xfId="7316" xr:uid="{00000000-0005-0000-0000-000085230000}"/>
    <cellStyle name="Porcentagem 6 4" xfId="654" xr:uid="{00000000-0005-0000-0000-000086230000}"/>
    <cellStyle name="Porcentagem 6 4 10" xfId="2397" xr:uid="{00000000-0005-0000-0000-000087230000}"/>
    <cellStyle name="Porcentagem 6 4 2" xfId="795" xr:uid="{00000000-0005-0000-0000-000088230000}"/>
    <cellStyle name="Porcentagem 6 4 2 2" xfId="1260" xr:uid="{00000000-0005-0000-0000-000089230000}"/>
    <cellStyle name="Porcentagem 6 4 2 2 2" xfId="1851" xr:uid="{00000000-0005-0000-0000-00008A230000}"/>
    <cellStyle name="Porcentagem 6 4 2 2 2 2" xfId="5202" xr:uid="{00000000-0005-0000-0000-00008B230000}"/>
    <cellStyle name="Porcentagem 6 4 2 2 2 2 2" xfId="10186" xr:uid="{00000000-0005-0000-0000-00008C230000}"/>
    <cellStyle name="Porcentagem 6 4 2 2 2 3" xfId="6931" xr:uid="{00000000-0005-0000-0000-00008D230000}"/>
    <cellStyle name="Porcentagem 6 4 2 2 2 3 2" xfId="11873" xr:uid="{00000000-0005-0000-0000-00008E230000}"/>
    <cellStyle name="Porcentagem 6 4 2 2 2 4" xfId="8439" xr:uid="{00000000-0005-0000-0000-00008F230000}"/>
    <cellStyle name="Porcentagem 6 4 2 2 2 5" xfId="3478" xr:uid="{00000000-0005-0000-0000-000090230000}"/>
    <cellStyle name="Porcentagem 6 4 2 2 3" xfId="4621" xr:uid="{00000000-0005-0000-0000-000091230000}"/>
    <cellStyle name="Porcentagem 6 4 2 2 3 2" xfId="9605" xr:uid="{00000000-0005-0000-0000-000092230000}"/>
    <cellStyle name="Porcentagem 6 4 2 2 4" xfId="6352" xr:uid="{00000000-0005-0000-0000-000093230000}"/>
    <cellStyle name="Porcentagem 6 4 2 2 4 2" xfId="11294" xr:uid="{00000000-0005-0000-0000-000094230000}"/>
    <cellStyle name="Porcentagem 6 4 2 2 5" xfId="7860" xr:uid="{00000000-0005-0000-0000-000095230000}"/>
    <cellStyle name="Porcentagem 6 4 2 2 6" xfId="2899" xr:uid="{00000000-0005-0000-0000-000096230000}"/>
    <cellStyle name="Porcentagem 6 4 2 3" xfId="1850" xr:uid="{00000000-0005-0000-0000-000097230000}"/>
    <cellStyle name="Porcentagem 6 4 2 3 2" xfId="5201" xr:uid="{00000000-0005-0000-0000-000098230000}"/>
    <cellStyle name="Porcentagem 6 4 2 3 2 2" xfId="10185" xr:uid="{00000000-0005-0000-0000-000099230000}"/>
    <cellStyle name="Porcentagem 6 4 2 3 3" xfId="6930" xr:uid="{00000000-0005-0000-0000-00009A230000}"/>
    <cellStyle name="Porcentagem 6 4 2 3 3 2" xfId="11872" xr:uid="{00000000-0005-0000-0000-00009B230000}"/>
    <cellStyle name="Porcentagem 6 4 2 3 4" xfId="8438" xr:uid="{00000000-0005-0000-0000-00009C230000}"/>
    <cellStyle name="Porcentagem 6 4 2 3 5" xfId="3477" xr:uid="{00000000-0005-0000-0000-00009D230000}"/>
    <cellStyle name="Porcentagem 6 4 2 4" xfId="4238" xr:uid="{00000000-0005-0000-0000-00009E230000}"/>
    <cellStyle name="Porcentagem 6 4 2 4 2" xfId="9224" xr:uid="{00000000-0005-0000-0000-00009F230000}"/>
    <cellStyle name="Porcentagem 6 4 2 5" xfId="5985" xr:uid="{00000000-0005-0000-0000-0000A0230000}"/>
    <cellStyle name="Porcentagem 6 4 2 5 2" xfId="10927" xr:uid="{00000000-0005-0000-0000-0000A1230000}"/>
    <cellStyle name="Porcentagem 6 4 2 6" xfId="7493" xr:uid="{00000000-0005-0000-0000-0000A2230000}"/>
    <cellStyle name="Porcentagem 6 4 2 7" xfId="2532" xr:uid="{00000000-0005-0000-0000-0000A3230000}"/>
    <cellStyle name="Porcentagem 6 4 3" xfId="948" xr:uid="{00000000-0005-0000-0000-0000A4230000}"/>
    <cellStyle name="Porcentagem 6 4 3 2" xfId="1852" xr:uid="{00000000-0005-0000-0000-0000A5230000}"/>
    <cellStyle name="Porcentagem 6 4 3 2 2" xfId="5203" xr:uid="{00000000-0005-0000-0000-0000A6230000}"/>
    <cellStyle name="Porcentagem 6 4 3 2 2 2" xfId="10187" xr:uid="{00000000-0005-0000-0000-0000A7230000}"/>
    <cellStyle name="Porcentagem 6 4 3 2 3" xfId="6932" xr:uid="{00000000-0005-0000-0000-0000A8230000}"/>
    <cellStyle name="Porcentagem 6 4 3 2 3 2" xfId="11874" xr:uid="{00000000-0005-0000-0000-0000A9230000}"/>
    <cellStyle name="Porcentagem 6 4 3 2 4" xfId="8440" xr:uid="{00000000-0005-0000-0000-0000AA230000}"/>
    <cellStyle name="Porcentagem 6 4 3 2 5" xfId="3479" xr:uid="{00000000-0005-0000-0000-0000AB230000}"/>
    <cellStyle name="Porcentagem 6 4 3 3" xfId="4380" xr:uid="{00000000-0005-0000-0000-0000AC230000}"/>
    <cellStyle name="Porcentagem 6 4 3 3 2" xfId="9365" xr:uid="{00000000-0005-0000-0000-0000AD230000}"/>
    <cellStyle name="Porcentagem 6 4 3 4" xfId="6123" xr:uid="{00000000-0005-0000-0000-0000AE230000}"/>
    <cellStyle name="Porcentagem 6 4 3 4 2" xfId="11065" xr:uid="{00000000-0005-0000-0000-0000AF230000}"/>
    <cellStyle name="Porcentagem 6 4 3 5" xfId="7631" xr:uid="{00000000-0005-0000-0000-0000B0230000}"/>
    <cellStyle name="Porcentagem 6 4 3 6" xfId="2670" xr:uid="{00000000-0005-0000-0000-0000B1230000}"/>
    <cellStyle name="Porcentagem 6 4 4" xfId="1849" xr:uid="{00000000-0005-0000-0000-0000B2230000}"/>
    <cellStyle name="Porcentagem 6 4 4 2" xfId="5200" xr:uid="{00000000-0005-0000-0000-0000B3230000}"/>
    <cellStyle name="Porcentagem 6 4 4 2 2" xfId="10184" xr:uid="{00000000-0005-0000-0000-0000B4230000}"/>
    <cellStyle name="Porcentagem 6 4 4 3" xfId="6929" xr:uid="{00000000-0005-0000-0000-0000B5230000}"/>
    <cellStyle name="Porcentagem 6 4 4 3 2" xfId="11871" xr:uid="{00000000-0005-0000-0000-0000B6230000}"/>
    <cellStyle name="Porcentagem 6 4 4 4" xfId="8437" xr:uid="{00000000-0005-0000-0000-0000B7230000}"/>
    <cellStyle name="Porcentagem 6 4 4 5" xfId="3476" xr:uid="{00000000-0005-0000-0000-0000B8230000}"/>
    <cellStyle name="Porcentagem 6 4 5" xfId="3778" xr:uid="{00000000-0005-0000-0000-0000B9230000}"/>
    <cellStyle name="Porcentagem 6 4 5 2" xfId="5546" xr:uid="{00000000-0005-0000-0000-0000BA230000}"/>
    <cellStyle name="Porcentagem 6 4 5 2 2" xfId="10496" xr:uid="{00000000-0005-0000-0000-0000BB230000}"/>
    <cellStyle name="Porcentagem 6 4 5 3" xfId="8738" xr:uid="{00000000-0005-0000-0000-0000BC230000}"/>
    <cellStyle name="Porcentagem 6 4 6" xfId="4103" xr:uid="{00000000-0005-0000-0000-0000BD230000}"/>
    <cellStyle name="Porcentagem 6 4 6 2" xfId="8874" xr:uid="{00000000-0005-0000-0000-0000BE230000}"/>
    <cellStyle name="Porcentagem 6 4 7" xfId="5585" xr:uid="{00000000-0005-0000-0000-0000BF230000}"/>
    <cellStyle name="Porcentagem 6 4 7 2" xfId="10531" xr:uid="{00000000-0005-0000-0000-0000C0230000}"/>
    <cellStyle name="Porcentagem 6 4 8" xfId="5850" xr:uid="{00000000-0005-0000-0000-0000C1230000}"/>
    <cellStyle name="Porcentagem 6 4 8 2" xfId="10792" xr:uid="{00000000-0005-0000-0000-0000C2230000}"/>
    <cellStyle name="Porcentagem 6 4 9" xfId="7358" xr:uid="{00000000-0005-0000-0000-0000C3230000}"/>
    <cellStyle name="Porcentagem 6 5" xfId="492" xr:uid="{00000000-0005-0000-0000-0000C4230000}"/>
    <cellStyle name="Porcentagem 6 5 2" xfId="1058" xr:uid="{00000000-0005-0000-0000-0000C5230000}"/>
    <cellStyle name="Porcentagem 6 5 2 2" xfId="1854" xr:uid="{00000000-0005-0000-0000-0000C6230000}"/>
    <cellStyle name="Porcentagem 6 5 2 2 2" xfId="5205" xr:uid="{00000000-0005-0000-0000-0000C7230000}"/>
    <cellStyle name="Porcentagem 6 5 2 2 2 2" xfId="10189" xr:uid="{00000000-0005-0000-0000-0000C8230000}"/>
    <cellStyle name="Porcentagem 6 5 2 2 3" xfId="6934" xr:uid="{00000000-0005-0000-0000-0000C9230000}"/>
    <cellStyle name="Porcentagem 6 5 2 2 3 2" xfId="11876" xr:uid="{00000000-0005-0000-0000-0000CA230000}"/>
    <cellStyle name="Porcentagem 6 5 2 2 4" xfId="8442" xr:uid="{00000000-0005-0000-0000-0000CB230000}"/>
    <cellStyle name="Porcentagem 6 5 2 2 5" xfId="3481" xr:uid="{00000000-0005-0000-0000-0000CC230000}"/>
    <cellStyle name="Porcentagem 6 5 2 3" xfId="4473" xr:uid="{00000000-0005-0000-0000-0000CD230000}"/>
    <cellStyle name="Porcentagem 6 5 2 3 2" xfId="9458" xr:uid="{00000000-0005-0000-0000-0000CE230000}"/>
    <cellStyle name="Porcentagem 6 5 2 4" xfId="6213" xr:uid="{00000000-0005-0000-0000-0000CF230000}"/>
    <cellStyle name="Porcentagem 6 5 2 4 2" xfId="11155" xr:uid="{00000000-0005-0000-0000-0000D0230000}"/>
    <cellStyle name="Porcentagem 6 5 2 5" xfId="7721" xr:uid="{00000000-0005-0000-0000-0000D1230000}"/>
    <cellStyle name="Porcentagem 6 5 2 6" xfId="2760" xr:uid="{00000000-0005-0000-0000-0000D2230000}"/>
    <cellStyle name="Porcentagem 6 5 3" xfId="1853" xr:uid="{00000000-0005-0000-0000-0000D3230000}"/>
    <cellStyle name="Porcentagem 6 5 3 2" xfId="5204" xr:uid="{00000000-0005-0000-0000-0000D4230000}"/>
    <cellStyle name="Porcentagem 6 5 3 2 2" xfId="10188" xr:uid="{00000000-0005-0000-0000-0000D5230000}"/>
    <cellStyle name="Porcentagem 6 5 3 3" xfId="6933" xr:uid="{00000000-0005-0000-0000-0000D6230000}"/>
    <cellStyle name="Porcentagem 6 5 3 3 2" xfId="11875" xr:uid="{00000000-0005-0000-0000-0000D7230000}"/>
    <cellStyle name="Porcentagem 6 5 3 4" xfId="8441" xr:uid="{00000000-0005-0000-0000-0000D8230000}"/>
    <cellStyle name="Porcentagem 6 5 3 5" xfId="3480" xr:uid="{00000000-0005-0000-0000-0000D9230000}"/>
    <cellStyle name="Porcentagem 6 5 4" xfId="4004" xr:uid="{00000000-0005-0000-0000-0000DA230000}"/>
    <cellStyle name="Porcentagem 6 5 4 2" xfId="9076" xr:uid="{00000000-0005-0000-0000-0000DB230000}"/>
    <cellStyle name="Porcentagem 6 5 5" xfId="5761" xr:uid="{00000000-0005-0000-0000-0000DC230000}"/>
    <cellStyle name="Porcentagem 6 5 5 2" xfId="10703" xr:uid="{00000000-0005-0000-0000-0000DD230000}"/>
    <cellStyle name="Porcentagem 6 5 6" xfId="7269" xr:uid="{00000000-0005-0000-0000-0000DE230000}"/>
    <cellStyle name="Porcentagem 6 5 7" xfId="2308" xr:uid="{00000000-0005-0000-0000-0000DF230000}"/>
    <cellStyle name="Porcentagem 6 6" xfId="705" xr:uid="{00000000-0005-0000-0000-0000E0230000}"/>
    <cellStyle name="Porcentagem 6 6 2" xfId="1171" xr:uid="{00000000-0005-0000-0000-0000E1230000}"/>
    <cellStyle name="Porcentagem 6 6 2 2" xfId="1856" xr:uid="{00000000-0005-0000-0000-0000E2230000}"/>
    <cellStyle name="Porcentagem 6 6 2 2 2" xfId="5207" xr:uid="{00000000-0005-0000-0000-0000E3230000}"/>
    <cellStyle name="Porcentagem 6 6 2 2 2 2" xfId="10191" xr:uid="{00000000-0005-0000-0000-0000E4230000}"/>
    <cellStyle name="Porcentagem 6 6 2 2 3" xfId="6936" xr:uid="{00000000-0005-0000-0000-0000E5230000}"/>
    <cellStyle name="Porcentagem 6 6 2 2 3 2" xfId="11878" xr:uid="{00000000-0005-0000-0000-0000E6230000}"/>
    <cellStyle name="Porcentagem 6 6 2 2 4" xfId="8444" xr:uid="{00000000-0005-0000-0000-0000E7230000}"/>
    <cellStyle name="Porcentagem 6 6 2 2 5" xfId="3483" xr:uid="{00000000-0005-0000-0000-0000E8230000}"/>
    <cellStyle name="Porcentagem 6 6 2 3" xfId="4532" xr:uid="{00000000-0005-0000-0000-0000E9230000}"/>
    <cellStyle name="Porcentagem 6 6 2 3 2" xfId="9516" xr:uid="{00000000-0005-0000-0000-0000EA230000}"/>
    <cellStyle name="Porcentagem 6 6 2 4" xfId="6263" xr:uid="{00000000-0005-0000-0000-0000EB230000}"/>
    <cellStyle name="Porcentagem 6 6 2 4 2" xfId="11205" xr:uid="{00000000-0005-0000-0000-0000EC230000}"/>
    <cellStyle name="Porcentagem 6 6 2 5" xfId="7771" xr:uid="{00000000-0005-0000-0000-0000ED230000}"/>
    <cellStyle name="Porcentagem 6 6 2 6" xfId="2810" xr:uid="{00000000-0005-0000-0000-0000EE230000}"/>
    <cellStyle name="Porcentagem 6 6 3" xfId="1855" xr:uid="{00000000-0005-0000-0000-0000EF230000}"/>
    <cellStyle name="Porcentagem 6 6 3 2" xfId="5206" xr:uid="{00000000-0005-0000-0000-0000F0230000}"/>
    <cellStyle name="Porcentagem 6 6 3 2 2" xfId="10190" xr:uid="{00000000-0005-0000-0000-0000F1230000}"/>
    <cellStyle name="Porcentagem 6 6 3 3" xfId="6935" xr:uid="{00000000-0005-0000-0000-0000F2230000}"/>
    <cellStyle name="Porcentagem 6 6 3 3 2" xfId="11877" xr:uid="{00000000-0005-0000-0000-0000F3230000}"/>
    <cellStyle name="Porcentagem 6 6 3 4" xfId="8443" xr:uid="{00000000-0005-0000-0000-0000F4230000}"/>
    <cellStyle name="Porcentagem 6 6 3 5" xfId="3482" xr:uid="{00000000-0005-0000-0000-0000F5230000}"/>
    <cellStyle name="Porcentagem 6 6 4" xfId="4149" xr:uid="{00000000-0005-0000-0000-0000F6230000}"/>
    <cellStyle name="Porcentagem 6 6 4 2" xfId="9135" xr:uid="{00000000-0005-0000-0000-0000F7230000}"/>
    <cellStyle name="Porcentagem 6 6 5" xfId="5896" xr:uid="{00000000-0005-0000-0000-0000F8230000}"/>
    <cellStyle name="Porcentagem 6 6 5 2" xfId="10838" xr:uid="{00000000-0005-0000-0000-0000F9230000}"/>
    <cellStyle name="Porcentagem 6 6 6" xfId="7404" xr:uid="{00000000-0005-0000-0000-0000FA230000}"/>
    <cellStyle name="Porcentagem 6 6 7" xfId="2443" xr:uid="{00000000-0005-0000-0000-0000FB230000}"/>
    <cellStyle name="Porcentagem 6 7" xfId="376" xr:uid="{00000000-0005-0000-0000-0000FC230000}"/>
    <cellStyle name="Porcentagem 6 7 2" xfId="1001" xr:uid="{00000000-0005-0000-0000-0000FD230000}"/>
    <cellStyle name="Porcentagem 6 7 2 2" xfId="1858" xr:uid="{00000000-0005-0000-0000-0000FE230000}"/>
    <cellStyle name="Porcentagem 6 7 2 2 2" xfId="5209" xr:uid="{00000000-0005-0000-0000-0000FF230000}"/>
    <cellStyle name="Porcentagem 6 7 2 2 2 2" xfId="10193" xr:uid="{00000000-0005-0000-0000-000000240000}"/>
    <cellStyle name="Porcentagem 6 7 2 2 3" xfId="6938" xr:uid="{00000000-0005-0000-0000-000001240000}"/>
    <cellStyle name="Porcentagem 6 7 2 2 3 2" xfId="11880" xr:uid="{00000000-0005-0000-0000-000002240000}"/>
    <cellStyle name="Porcentagem 6 7 2 2 4" xfId="8446" xr:uid="{00000000-0005-0000-0000-000003240000}"/>
    <cellStyle name="Porcentagem 6 7 2 2 5" xfId="3485" xr:uid="{00000000-0005-0000-0000-000004240000}"/>
    <cellStyle name="Porcentagem 6 7 2 3" xfId="4427" xr:uid="{00000000-0005-0000-0000-000005240000}"/>
    <cellStyle name="Porcentagem 6 7 2 3 2" xfId="9412" xr:uid="{00000000-0005-0000-0000-000006240000}"/>
    <cellStyle name="Porcentagem 6 7 2 4" xfId="6169" xr:uid="{00000000-0005-0000-0000-000007240000}"/>
    <cellStyle name="Porcentagem 6 7 2 4 2" xfId="11111" xr:uid="{00000000-0005-0000-0000-000008240000}"/>
    <cellStyle name="Porcentagem 6 7 2 5" xfId="7677" xr:uid="{00000000-0005-0000-0000-000009240000}"/>
    <cellStyle name="Porcentagem 6 7 2 6" xfId="2716" xr:uid="{00000000-0005-0000-0000-00000A240000}"/>
    <cellStyle name="Porcentagem 6 7 3" xfId="1857" xr:uid="{00000000-0005-0000-0000-00000B240000}"/>
    <cellStyle name="Porcentagem 6 7 3 2" xfId="5208" xr:uid="{00000000-0005-0000-0000-00000C240000}"/>
    <cellStyle name="Porcentagem 6 7 3 2 2" xfId="10192" xr:uid="{00000000-0005-0000-0000-00000D240000}"/>
    <cellStyle name="Porcentagem 6 7 3 3" xfId="6937" xr:uid="{00000000-0005-0000-0000-00000E240000}"/>
    <cellStyle name="Porcentagem 6 7 3 3 2" xfId="11879" xr:uid="{00000000-0005-0000-0000-00000F240000}"/>
    <cellStyle name="Porcentagem 6 7 3 4" xfId="8445" xr:uid="{00000000-0005-0000-0000-000010240000}"/>
    <cellStyle name="Porcentagem 6 7 3 5" xfId="3484" xr:uid="{00000000-0005-0000-0000-000011240000}"/>
    <cellStyle name="Porcentagem 6 7 4" xfId="3945" xr:uid="{00000000-0005-0000-0000-000012240000}"/>
    <cellStyle name="Porcentagem 6 7 4 2" xfId="9025" xr:uid="{00000000-0005-0000-0000-000013240000}"/>
    <cellStyle name="Porcentagem 6 7 5" xfId="5712" xr:uid="{00000000-0005-0000-0000-000014240000}"/>
    <cellStyle name="Porcentagem 6 7 5 2" xfId="10654" xr:uid="{00000000-0005-0000-0000-000015240000}"/>
    <cellStyle name="Porcentagem 6 7 6" xfId="7220" xr:uid="{00000000-0005-0000-0000-000016240000}"/>
    <cellStyle name="Porcentagem 6 7 7" xfId="2259" xr:uid="{00000000-0005-0000-0000-000017240000}"/>
    <cellStyle name="Porcentagem 6 8" xfId="854" xr:uid="{00000000-0005-0000-0000-000018240000}"/>
    <cellStyle name="Porcentagem 6 8 2" xfId="1859" xr:uid="{00000000-0005-0000-0000-000019240000}"/>
    <cellStyle name="Porcentagem 6 8 2 2" xfId="5210" xr:uid="{00000000-0005-0000-0000-00001A240000}"/>
    <cellStyle name="Porcentagem 6 8 2 2 2" xfId="10194" xr:uid="{00000000-0005-0000-0000-00001B240000}"/>
    <cellStyle name="Porcentagem 6 8 2 3" xfId="6939" xr:uid="{00000000-0005-0000-0000-00001C240000}"/>
    <cellStyle name="Porcentagem 6 8 2 3 2" xfId="11881" xr:uid="{00000000-0005-0000-0000-00001D240000}"/>
    <cellStyle name="Porcentagem 6 8 2 4" xfId="8447" xr:uid="{00000000-0005-0000-0000-00001E240000}"/>
    <cellStyle name="Porcentagem 6 8 2 5" xfId="3486" xr:uid="{00000000-0005-0000-0000-00001F240000}"/>
    <cellStyle name="Porcentagem 6 8 3" xfId="4289" xr:uid="{00000000-0005-0000-0000-000020240000}"/>
    <cellStyle name="Porcentagem 6 8 3 2" xfId="9275" xr:uid="{00000000-0005-0000-0000-000021240000}"/>
    <cellStyle name="Porcentagem 6 8 4" xfId="6034" xr:uid="{00000000-0005-0000-0000-000022240000}"/>
    <cellStyle name="Porcentagem 6 8 4 2" xfId="10976" xr:uid="{00000000-0005-0000-0000-000023240000}"/>
    <cellStyle name="Porcentagem 6 8 5" xfId="7542" xr:uid="{00000000-0005-0000-0000-000024240000}"/>
    <cellStyle name="Porcentagem 6 8 6" xfId="2581" xr:uid="{00000000-0005-0000-0000-000025240000}"/>
    <cellStyle name="Porcentagem 6 9" xfId="1321" xr:uid="{00000000-0005-0000-0000-000026240000}"/>
    <cellStyle name="Porcentagem 6 9 2" xfId="4672" xr:uid="{00000000-0005-0000-0000-000027240000}"/>
    <cellStyle name="Porcentagem 6 9 2 2" xfId="9656" xr:uid="{00000000-0005-0000-0000-000028240000}"/>
    <cellStyle name="Porcentagem 6 9 3" xfId="6401" xr:uid="{00000000-0005-0000-0000-000029240000}"/>
    <cellStyle name="Porcentagem 6 9 3 2" xfId="11343" xr:uid="{00000000-0005-0000-0000-00002A240000}"/>
    <cellStyle name="Porcentagem 6 9 4" xfId="7909" xr:uid="{00000000-0005-0000-0000-00002B240000}"/>
    <cellStyle name="Porcentagem 6 9 5" xfId="2948" xr:uid="{00000000-0005-0000-0000-00002C240000}"/>
    <cellStyle name="Porcentagem 7" xfId="283" xr:uid="{00000000-0005-0000-0000-00002D240000}"/>
    <cellStyle name="Porcentagem 7 2" xfId="1023" xr:uid="{00000000-0005-0000-0000-00002E240000}"/>
    <cellStyle name="Porcentagem 8" xfId="5384" xr:uid="{00000000-0005-0000-0000-00002F240000}"/>
    <cellStyle name="Porcentagem 9" xfId="76" xr:uid="{00000000-0005-0000-0000-000030240000}"/>
    <cellStyle name="Result" xfId="44" xr:uid="{00000000-0005-0000-0000-000031240000}"/>
    <cellStyle name="Result2" xfId="45" xr:uid="{00000000-0005-0000-0000-000032240000}"/>
    <cellStyle name="Saída 2" xfId="5379" xr:uid="{00000000-0005-0000-0000-000033240000}"/>
    <cellStyle name="Sep. milhar [0]" xfId="118" xr:uid="{00000000-0005-0000-0000-000034240000}"/>
    <cellStyle name="Separador de m" xfId="119" xr:uid="{00000000-0005-0000-0000-000035240000}"/>
    <cellStyle name="Separador de milhares 2" xfId="47" xr:uid="{00000000-0005-0000-0000-000036240000}"/>
    <cellStyle name="Separador de milhares 2 2" xfId="52" xr:uid="{00000000-0005-0000-0000-000037240000}"/>
    <cellStyle name="Separador de milhares 2 2 2" xfId="605" xr:uid="{00000000-0005-0000-0000-000038240000}"/>
    <cellStyle name="Separador de milhares 2 2 2 2" xfId="1131" xr:uid="{00000000-0005-0000-0000-000039240000}"/>
    <cellStyle name="Separador de milhares 2 2 2 2 2" xfId="12248" xr:uid="{00000000-0005-0000-0000-00003A240000}"/>
    <cellStyle name="Separador de milhares 2 2 2 2 2 2" xfId="17729" xr:uid="{00000000-0005-0000-0000-00003B240000}"/>
    <cellStyle name="Separador de milhares 2 2 2 3" xfId="12126" xr:uid="{00000000-0005-0000-0000-00003C240000}"/>
    <cellStyle name="Separador de milhares 2 2 2 3 2" xfId="17607" xr:uid="{00000000-0005-0000-0000-00003D240000}"/>
    <cellStyle name="Separador de milhares 2 2 3" xfId="494" xr:uid="{00000000-0005-0000-0000-00003E240000}"/>
    <cellStyle name="Separador de milhares 2 2 3 2" xfId="12110" xr:uid="{00000000-0005-0000-0000-00003F240000}"/>
    <cellStyle name="Separador de milhares 2 2 3 2 2" xfId="17591" xr:uid="{00000000-0005-0000-0000-000040240000}"/>
    <cellStyle name="Separador de milhares 2 2 4" xfId="378" xr:uid="{00000000-0005-0000-0000-000041240000}"/>
    <cellStyle name="Separador de milhares 2 2 4 2" xfId="12090" xr:uid="{00000000-0005-0000-0000-000042240000}"/>
    <cellStyle name="Separador de milhares 2 2 4 2 2" xfId="17571" xr:uid="{00000000-0005-0000-0000-000043240000}"/>
    <cellStyle name="Separador de milhares 2 2 5" xfId="12052" xr:uid="{00000000-0005-0000-0000-000044240000}"/>
    <cellStyle name="Separador de milhares 2 2 5 2" xfId="17533" xr:uid="{00000000-0005-0000-0000-000045240000}"/>
    <cellStyle name="Separador de milhares 2 3" xfId="604" xr:uid="{00000000-0005-0000-0000-000046240000}"/>
    <cellStyle name="Separador de milhares 2 3 2" xfId="1130" xr:uid="{00000000-0005-0000-0000-000047240000}"/>
    <cellStyle name="Separador de milhares 2 3 2 2" xfId="12247" xr:uid="{00000000-0005-0000-0000-000048240000}"/>
    <cellStyle name="Separador de milhares 2 3 2 2 2" xfId="17728" xr:uid="{00000000-0005-0000-0000-000049240000}"/>
    <cellStyle name="Separador de milhares 2 3 3" xfId="12125" xr:uid="{00000000-0005-0000-0000-00004A240000}"/>
    <cellStyle name="Separador de milhares 2 3 3 2" xfId="17606" xr:uid="{00000000-0005-0000-0000-00004B240000}"/>
    <cellStyle name="Separador de milhares 2 4" xfId="408" xr:uid="{00000000-0005-0000-0000-00004C240000}"/>
    <cellStyle name="Separador de milhares 2 4 2" xfId="12107" xr:uid="{00000000-0005-0000-0000-00004D240000}"/>
    <cellStyle name="Separador de milhares 2 4 2 2" xfId="17588" xr:uid="{00000000-0005-0000-0000-00004E240000}"/>
    <cellStyle name="Separador de milhares 2 5" xfId="292" xr:uid="{00000000-0005-0000-0000-00004F240000}"/>
    <cellStyle name="Separador de milhares 2 5 2" xfId="12087" xr:uid="{00000000-0005-0000-0000-000050240000}"/>
    <cellStyle name="Separador de milhares 2 5 2 2" xfId="17568" xr:uid="{00000000-0005-0000-0000-000051240000}"/>
    <cellStyle name="Separador de milhares 2 6" xfId="12051" xr:uid="{00000000-0005-0000-0000-000052240000}"/>
    <cellStyle name="Separador de milhares 2 6 2" xfId="17532" xr:uid="{00000000-0005-0000-0000-000053240000}"/>
    <cellStyle name="Separador de milhares 3" xfId="53" xr:uid="{00000000-0005-0000-0000-000054240000}"/>
    <cellStyle name="Separador de milhares 3 2" xfId="12053" xr:uid="{00000000-0005-0000-0000-000055240000}"/>
    <cellStyle name="Separador de milhares 3 2 2" xfId="17534" xr:uid="{00000000-0005-0000-0000-000056240000}"/>
    <cellStyle name="Separador de milhares 4" xfId="48" xr:uid="{00000000-0005-0000-0000-000057240000}"/>
    <cellStyle name="Sepavador de milhares [0]_Pasta2" xfId="120" xr:uid="{00000000-0005-0000-0000-000058240000}"/>
    <cellStyle name="Standard_RP100_01 (metr.)" xfId="121" xr:uid="{00000000-0005-0000-0000-000059240000}"/>
    <cellStyle name="Texto de Aviso 2" xfId="5477" xr:uid="{00000000-0005-0000-0000-00005A240000}"/>
    <cellStyle name="Texto Explicativo 2" xfId="5388" xr:uid="{00000000-0005-0000-0000-00005B240000}"/>
    <cellStyle name="Título 1 2" xfId="5596" xr:uid="{00000000-0005-0000-0000-00005C240000}"/>
    <cellStyle name="Título 2 2" xfId="5445" xr:uid="{00000000-0005-0000-0000-00005D240000}"/>
    <cellStyle name="Título 3 2" xfId="5454" xr:uid="{00000000-0005-0000-0000-00005E240000}"/>
    <cellStyle name="Título 4 2" xfId="5531" xr:uid="{00000000-0005-0000-0000-00005F240000}"/>
    <cellStyle name="Titulo1" xfId="122" xr:uid="{00000000-0005-0000-0000-000060240000}"/>
    <cellStyle name="Titulo2" xfId="123" xr:uid="{00000000-0005-0000-0000-000061240000}"/>
    <cellStyle name="Vírgula" xfId="1" builtinId="3"/>
    <cellStyle name="Vírgula 10" xfId="125" xr:uid="{00000000-0005-0000-0000-000063240000}"/>
    <cellStyle name="Vírgula 10 10" xfId="267" xr:uid="{00000000-0005-0000-0000-000064240000}"/>
    <cellStyle name="Vírgula 10 10 2" xfId="3892" xr:uid="{00000000-0005-0000-0000-000065240000}"/>
    <cellStyle name="Vírgula 10 10 2 2" xfId="8979" xr:uid="{00000000-0005-0000-0000-000066240000}"/>
    <cellStyle name="Vírgula 10 10 2 2 2" xfId="14070" xr:uid="{00000000-0005-0000-0000-000067240000}"/>
    <cellStyle name="Vírgula 10 10 2 2 2 2" xfId="19550" xr:uid="{00000000-0005-0000-0000-000068240000}"/>
    <cellStyle name="Vírgula 10 10 2 2 3" xfId="16795" xr:uid="{00000000-0005-0000-0000-000069240000}"/>
    <cellStyle name="Vírgula 10 10 2 3" xfId="12874" xr:uid="{00000000-0005-0000-0000-00006A240000}"/>
    <cellStyle name="Vírgula 10 10 2 3 2" xfId="18354" xr:uid="{00000000-0005-0000-0000-00006B240000}"/>
    <cellStyle name="Vírgula 10 10 2 4" xfId="15600" xr:uid="{00000000-0005-0000-0000-00006C240000}"/>
    <cellStyle name="Vírgula 10 10 3" xfId="5670" xr:uid="{00000000-0005-0000-0000-00006D240000}"/>
    <cellStyle name="Vírgula 10 10 3 2" xfId="10612" xr:uid="{00000000-0005-0000-0000-00006E240000}"/>
    <cellStyle name="Vírgula 10 10 3 2 2" xfId="14458" xr:uid="{00000000-0005-0000-0000-00006F240000}"/>
    <cellStyle name="Vírgula 10 10 3 2 2 2" xfId="19938" xr:uid="{00000000-0005-0000-0000-000070240000}"/>
    <cellStyle name="Vírgula 10 10 3 2 3" xfId="17183" xr:uid="{00000000-0005-0000-0000-000071240000}"/>
    <cellStyle name="Vírgula 10 10 3 3" xfId="13287" xr:uid="{00000000-0005-0000-0000-000072240000}"/>
    <cellStyle name="Vírgula 10 10 3 3 2" xfId="18767" xr:uid="{00000000-0005-0000-0000-000073240000}"/>
    <cellStyle name="Vírgula 10 10 3 4" xfId="16012" xr:uid="{00000000-0005-0000-0000-000074240000}"/>
    <cellStyle name="Vírgula 10 10 4" xfId="7178" xr:uid="{00000000-0005-0000-0000-000075240000}"/>
    <cellStyle name="Vírgula 10 10 4 2" xfId="13644" xr:uid="{00000000-0005-0000-0000-000076240000}"/>
    <cellStyle name="Vírgula 10 10 4 2 2" xfId="19124" xr:uid="{00000000-0005-0000-0000-000077240000}"/>
    <cellStyle name="Vírgula 10 10 4 3" xfId="16369" xr:uid="{00000000-0005-0000-0000-000078240000}"/>
    <cellStyle name="Vírgula 10 10 5" xfId="2217" xr:uid="{00000000-0005-0000-0000-000079240000}"/>
    <cellStyle name="Vírgula 10 10 5 2" xfId="12481" xr:uid="{00000000-0005-0000-0000-00007A240000}"/>
    <cellStyle name="Vírgula 10 10 5 2 2" xfId="17961" xr:uid="{00000000-0005-0000-0000-00007B240000}"/>
    <cellStyle name="Vírgula 10 10 5 3" xfId="15207" xr:uid="{00000000-0005-0000-0000-00007C240000}"/>
    <cellStyle name="Vírgula 10 10 6" xfId="12075" xr:uid="{00000000-0005-0000-0000-00007D240000}"/>
    <cellStyle name="Vírgula 10 10 6 2" xfId="17556" xr:uid="{00000000-0005-0000-0000-00007E240000}"/>
    <cellStyle name="Vírgula 10 10 7" xfId="14835" xr:uid="{00000000-0005-0000-0000-00007F240000}"/>
    <cellStyle name="Vírgula 10 11" xfId="2127" xr:uid="{00000000-0005-0000-0000-000080240000}"/>
    <cellStyle name="Vírgula 10 11 2" xfId="3805" xr:uid="{00000000-0005-0000-0000-000081240000}"/>
    <cellStyle name="Vírgula 10 11 2 2" xfId="8898" xr:uid="{00000000-0005-0000-0000-000082240000}"/>
    <cellStyle name="Vírgula 10 11 2 2 2" xfId="14059" xr:uid="{00000000-0005-0000-0000-000083240000}"/>
    <cellStyle name="Vírgula 10 11 2 2 2 2" xfId="19539" xr:uid="{00000000-0005-0000-0000-000084240000}"/>
    <cellStyle name="Vírgula 10 11 2 2 3" xfId="16784" xr:uid="{00000000-0005-0000-0000-000085240000}"/>
    <cellStyle name="Vírgula 10 11 2 3" xfId="12862" xr:uid="{00000000-0005-0000-0000-000086240000}"/>
    <cellStyle name="Vírgula 10 11 2 3 2" xfId="18342" xr:uid="{00000000-0005-0000-0000-000087240000}"/>
    <cellStyle name="Vírgula 10 11 2 4" xfId="15588" xr:uid="{00000000-0005-0000-0000-000088240000}"/>
    <cellStyle name="Vírgula 10 11 3" xfId="8650" xr:uid="{00000000-0005-0000-0000-000089240000}"/>
    <cellStyle name="Vírgula 10 11 3 2" xfId="13994" xr:uid="{00000000-0005-0000-0000-00008A240000}"/>
    <cellStyle name="Vírgula 10 11 3 2 2" xfId="19474" xr:uid="{00000000-0005-0000-0000-00008B240000}"/>
    <cellStyle name="Vírgula 10 11 3 3" xfId="16719" xr:uid="{00000000-0005-0000-0000-00008C240000}"/>
    <cellStyle name="Vírgula 10 11 4" xfId="12474" xr:uid="{00000000-0005-0000-0000-00008D240000}"/>
    <cellStyle name="Vírgula 10 11 4 2" xfId="17954" xr:uid="{00000000-0005-0000-0000-00008E240000}"/>
    <cellStyle name="Vírgula 10 11 5" xfId="15200" xr:uid="{00000000-0005-0000-0000-00008F240000}"/>
    <cellStyle name="Vírgula 10 12" xfId="3690" xr:uid="{00000000-0005-0000-0000-000090240000}"/>
    <cellStyle name="Vírgula 10 12 2" xfId="8787" xr:uid="{00000000-0005-0000-0000-000091240000}"/>
    <cellStyle name="Vírgula 10 12 2 2" xfId="14026" xr:uid="{00000000-0005-0000-0000-000092240000}"/>
    <cellStyle name="Vírgula 10 12 2 2 2" xfId="19506" xr:uid="{00000000-0005-0000-0000-000093240000}"/>
    <cellStyle name="Vírgula 10 12 2 3" xfId="16751" xr:uid="{00000000-0005-0000-0000-000094240000}"/>
    <cellStyle name="Vírgula 10 12 3" xfId="12829" xr:uid="{00000000-0005-0000-0000-000095240000}"/>
    <cellStyle name="Vírgula 10 12 3 2" xfId="18309" xr:uid="{00000000-0005-0000-0000-000096240000}"/>
    <cellStyle name="Vírgula 10 12 4" xfId="15555" xr:uid="{00000000-0005-0000-0000-000097240000}"/>
    <cellStyle name="Vírgula 10 13" xfId="3819" xr:uid="{00000000-0005-0000-0000-000098240000}"/>
    <cellStyle name="Vírgula 10 13 2" xfId="8911" xr:uid="{00000000-0005-0000-0000-000099240000}"/>
    <cellStyle name="Vírgula 10 13 2 2" xfId="14063" xr:uid="{00000000-0005-0000-0000-00009A240000}"/>
    <cellStyle name="Vírgula 10 13 2 2 2" xfId="19543" xr:uid="{00000000-0005-0000-0000-00009B240000}"/>
    <cellStyle name="Vírgula 10 13 2 3" xfId="16788" xr:uid="{00000000-0005-0000-0000-00009C240000}"/>
    <cellStyle name="Vírgula 10 13 3" xfId="12866" xr:uid="{00000000-0005-0000-0000-00009D240000}"/>
    <cellStyle name="Vírgula 10 13 3 2" xfId="18346" xr:uid="{00000000-0005-0000-0000-00009E240000}"/>
    <cellStyle name="Vírgula 10 13 4" xfId="15592" xr:uid="{00000000-0005-0000-0000-00009F240000}"/>
    <cellStyle name="Vírgula 10 14" xfId="5608" xr:uid="{00000000-0005-0000-0000-0000A0240000}"/>
    <cellStyle name="Vírgula 10 14 2" xfId="10550" xr:uid="{00000000-0005-0000-0000-0000A1240000}"/>
    <cellStyle name="Vírgula 10 14 2 2" xfId="14451" xr:uid="{00000000-0005-0000-0000-0000A2240000}"/>
    <cellStyle name="Vírgula 10 14 2 2 2" xfId="19931" xr:uid="{00000000-0005-0000-0000-0000A3240000}"/>
    <cellStyle name="Vírgula 10 14 2 3" xfId="17176" xr:uid="{00000000-0005-0000-0000-0000A4240000}"/>
    <cellStyle name="Vírgula 10 14 3" xfId="13280" xr:uid="{00000000-0005-0000-0000-0000A5240000}"/>
    <cellStyle name="Vírgula 10 14 3 2" xfId="18760" xr:uid="{00000000-0005-0000-0000-0000A6240000}"/>
    <cellStyle name="Vírgula 10 14 4" xfId="16005" xr:uid="{00000000-0005-0000-0000-0000A7240000}"/>
    <cellStyle name="Vírgula 10 15" xfId="7116" xr:uid="{00000000-0005-0000-0000-0000A8240000}"/>
    <cellStyle name="Vírgula 10 15 2" xfId="13637" xr:uid="{00000000-0005-0000-0000-0000A9240000}"/>
    <cellStyle name="Vírgula 10 15 2 2" xfId="19117" xr:uid="{00000000-0005-0000-0000-0000AA240000}"/>
    <cellStyle name="Vírgula 10 15 3" xfId="16362" xr:uid="{00000000-0005-0000-0000-0000AB240000}"/>
    <cellStyle name="Vírgula 10 16" xfId="2086" xr:uid="{00000000-0005-0000-0000-0000AC240000}"/>
    <cellStyle name="Vírgula 10 16 2" xfId="12465" xr:uid="{00000000-0005-0000-0000-0000AD240000}"/>
    <cellStyle name="Vírgula 10 16 2 2" xfId="17945" xr:uid="{00000000-0005-0000-0000-0000AE240000}"/>
    <cellStyle name="Vírgula 10 16 3" xfId="15191" xr:uid="{00000000-0005-0000-0000-0000AF240000}"/>
    <cellStyle name="Vírgula 10 17" xfId="12066" xr:uid="{00000000-0005-0000-0000-0000B0240000}"/>
    <cellStyle name="Vírgula 10 17 2" xfId="17547" xr:uid="{00000000-0005-0000-0000-0000B1240000}"/>
    <cellStyle name="Vírgula 10 18" xfId="14828" xr:uid="{00000000-0005-0000-0000-0000B2240000}"/>
    <cellStyle name="Vírgula 10 2" xfId="174" xr:uid="{00000000-0005-0000-0000-0000B3240000}"/>
    <cellStyle name="Vírgula 10 2 10" xfId="2154" xr:uid="{00000000-0005-0000-0000-0000B4240000}"/>
    <cellStyle name="Vírgula 10 2 10 2" xfId="5497" xr:uid="{00000000-0005-0000-0000-0000B5240000}"/>
    <cellStyle name="Vírgula 10 2 10 2 2" xfId="10459" xr:uid="{00000000-0005-0000-0000-0000B6240000}"/>
    <cellStyle name="Vírgula 10 2 10 2 2 2" xfId="14427" xr:uid="{00000000-0005-0000-0000-0000B7240000}"/>
    <cellStyle name="Vírgula 10 2 10 2 2 2 2" xfId="19907" xr:uid="{00000000-0005-0000-0000-0000B8240000}"/>
    <cellStyle name="Vírgula 10 2 10 2 2 3" xfId="17152" xr:uid="{00000000-0005-0000-0000-0000B9240000}"/>
    <cellStyle name="Vírgula 10 2 10 2 3" xfId="13256" xr:uid="{00000000-0005-0000-0000-0000BA240000}"/>
    <cellStyle name="Vírgula 10 2 10 2 3 2" xfId="18736" xr:uid="{00000000-0005-0000-0000-0000BB240000}"/>
    <cellStyle name="Vírgula 10 2 10 2 4" xfId="15981" xr:uid="{00000000-0005-0000-0000-0000BC240000}"/>
    <cellStyle name="Vírgula 10 2 10 3" xfId="8651" xr:uid="{00000000-0005-0000-0000-0000BD240000}"/>
    <cellStyle name="Vírgula 10 2 10 3 2" xfId="13995" xr:uid="{00000000-0005-0000-0000-0000BE240000}"/>
    <cellStyle name="Vírgula 10 2 10 3 2 2" xfId="19475" xr:uid="{00000000-0005-0000-0000-0000BF240000}"/>
    <cellStyle name="Vírgula 10 2 10 3 3" xfId="16720" xr:uid="{00000000-0005-0000-0000-0000C0240000}"/>
    <cellStyle name="Vírgula 10 2 10 4" xfId="12480" xr:uid="{00000000-0005-0000-0000-0000C1240000}"/>
    <cellStyle name="Vírgula 10 2 10 4 2" xfId="17960" xr:uid="{00000000-0005-0000-0000-0000C2240000}"/>
    <cellStyle name="Vírgula 10 2 10 5" xfId="15206" xr:uid="{00000000-0005-0000-0000-0000C3240000}"/>
    <cellStyle name="Vírgula 10 2 11" xfId="3691" xr:uid="{00000000-0005-0000-0000-0000C4240000}"/>
    <cellStyle name="Vírgula 10 2 11 2" xfId="8788" xr:uid="{00000000-0005-0000-0000-0000C5240000}"/>
    <cellStyle name="Vírgula 10 2 11 2 2" xfId="14027" xr:uid="{00000000-0005-0000-0000-0000C6240000}"/>
    <cellStyle name="Vírgula 10 2 11 2 2 2" xfId="19507" xr:uid="{00000000-0005-0000-0000-0000C7240000}"/>
    <cellStyle name="Vírgula 10 2 11 2 3" xfId="16752" xr:uid="{00000000-0005-0000-0000-0000C8240000}"/>
    <cellStyle name="Vírgula 10 2 11 3" xfId="12830" xr:uid="{00000000-0005-0000-0000-0000C9240000}"/>
    <cellStyle name="Vírgula 10 2 11 3 2" xfId="18310" xr:uid="{00000000-0005-0000-0000-0000CA240000}"/>
    <cellStyle name="Vírgula 10 2 11 4" xfId="15556" xr:uid="{00000000-0005-0000-0000-0000CB240000}"/>
    <cellStyle name="Vírgula 10 2 12" xfId="3850" xr:uid="{00000000-0005-0000-0000-0000CC240000}"/>
    <cellStyle name="Vírgula 10 2 12 2" xfId="8941" xr:uid="{00000000-0005-0000-0000-0000CD240000}"/>
    <cellStyle name="Vírgula 10 2 12 2 2" xfId="14069" xr:uid="{00000000-0005-0000-0000-0000CE240000}"/>
    <cellStyle name="Vírgula 10 2 12 2 2 2" xfId="19549" xr:uid="{00000000-0005-0000-0000-0000CF240000}"/>
    <cellStyle name="Vírgula 10 2 12 2 3" xfId="16794" xr:uid="{00000000-0005-0000-0000-0000D0240000}"/>
    <cellStyle name="Vírgula 10 2 12 3" xfId="12872" xr:uid="{00000000-0005-0000-0000-0000D1240000}"/>
    <cellStyle name="Vírgula 10 2 12 3 2" xfId="18352" xr:uid="{00000000-0005-0000-0000-0000D2240000}"/>
    <cellStyle name="Vírgula 10 2 12 4" xfId="15598" xr:uid="{00000000-0005-0000-0000-0000D3240000}"/>
    <cellStyle name="Vírgula 10 2 13" xfId="5635" xr:uid="{00000000-0005-0000-0000-0000D4240000}"/>
    <cellStyle name="Vírgula 10 2 13 2" xfId="10577" xr:uid="{00000000-0005-0000-0000-0000D5240000}"/>
    <cellStyle name="Vírgula 10 2 13 2 2" xfId="14457" xr:uid="{00000000-0005-0000-0000-0000D6240000}"/>
    <cellStyle name="Vírgula 10 2 13 2 2 2" xfId="19937" xr:uid="{00000000-0005-0000-0000-0000D7240000}"/>
    <cellStyle name="Vírgula 10 2 13 2 3" xfId="17182" xr:uid="{00000000-0005-0000-0000-0000D8240000}"/>
    <cellStyle name="Vírgula 10 2 13 3" xfId="13286" xr:uid="{00000000-0005-0000-0000-0000D9240000}"/>
    <cellStyle name="Vírgula 10 2 13 3 2" xfId="18766" xr:uid="{00000000-0005-0000-0000-0000DA240000}"/>
    <cellStyle name="Vírgula 10 2 13 4" xfId="16011" xr:uid="{00000000-0005-0000-0000-0000DB240000}"/>
    <cellStyle name="Vírgula 10 2 14" xfId="7143" xr:uid="{00000000-0005-0000-0000-0000DC240000}"/>
    <cellStyle name="Vírgula 10 2 14 2" xfId="13643" xr:uid="{00000000-0005-0000-0000-0000DD240000}"/>
    <cellStyle name="Vírgula 10 2 14 2 2" xfId="19123" xr:uid="{00000000-0005-0000-0000-0000DE240000}"/>
    <cellStyle name="Vírgula 10 2 14 3" xfId="16368" xr:uid="{00000000-0005-0000-0000-0000DF240000}"/>
    <cellStyle name="Vírgula 10 2 15" xfId="2110" xr:uid="{00000000-0005-0000-0000-0000E0240000}"/>
    <cellStyle name="Vírgula 10 2 15 2" xfId="12466" xr:uid="{00000000-0005-0000-0000-0000E1240000}"/>
    <cellStyle name="Vírgula 10 2 15 2 2" xfId="17946" xr:uid="{00000000-0005-0000-0000-0000E2240000}"/>
    <cellStyle name="Vírgula 10 2 15 3" xfId="15192" xr:uid="{00000000-0005-0000-0000-0000E3240000}"/>
    <cellStyle name="Vírgula 10 2 16" xfId="12072" xr:uid="{00000000-0005-0000-0000-0000E4240000}"/>
    <cellStyle name="Vírgula 10 2 16 2" xfId="17553" xr:uid="{00000000-0005-0000-0000-0000E5240000}"/>
    <cellStyle name="Vírgula 10 2 17" xfId="14834" xr:uid="{00000000-0005-0000-0000-0000E6240000}"/>
    <cellStyle name="Vírgula 10 2 2" xfId="607" xr:uid="{00000000-0005-0000-0000-0000E7240000}"/>
    <cellStyle name="Vírgula 10 2 2 10" xfId="2358" xr:uid="{00000000-0005-0000-0000-0000E8240000}"/>
    <cellStyle name="Vírgula 10 2 2 10 2" xfId="12515" xr:uid="{00000000-0005-0000-0000-0000E9240000}"/>
    <cellStyle name="Vírgula 10 2 2 10 2 2" xfId="17995" xr:uid="{00000000-0005-0000-0000-0000EA240000}"/>
    <cellStyle name="Vírgula 10 2 2 10 3" xfId="15241" xr:uid="{00000000-0005-0000-0000-0000EB240000}"/>
    <cellStyle name="Vírgula 10 2 2 11" xfId="12128" xr:uid="{00000000-0005-0000-0000-0000EC240000}"/>
    <cellStyle name="Vírgula 10 2 2 11 2" xfId="17609" xr:uid="{00000000-0005-0000-0000-0000ED240000}"/>
    <cellStyle name="Vírgula 10 2 2 12" xfId="14872" xr:uid="{00000000-0005-0000-0000-0000EE240000}"/>
    <cellStyle name="Vírgula 10 2 2 2" xfId="756" xr:uid="{00000000-0005-0000-0000-0000EF240000}"/>
    <cellStyle name="Vírgula 10 2 2 2 2" xfId="1221" xr:uid="{00000000-0005-0000-0000-0000F0240000}"/>
    <cellStyle name="Vírgula 10 2 2 2 2 2" xfId="1862" xr:uid="{00000000-0005-0000-0000-0000F1240000}"/>
    <cellStyle name="Vírgula 10 2 2 2 2 2 2" xfId="5213" xr:uid="{00000000-0005-0000-0000-0000F2240000}"/>
    <cellStyle name="Vírgula 10 2 2 2 2 2 2 2" xfId="10197" xr:uid="{00000000-0005-0000-0000-0000F3240000}"/>
    <cellStyle name="Vírgula 10 2 2 2 2 2 2 2 2" xfId="14244" xr:uid="{00000000-0005-0000-0000-0000F4240000}"/>
    <cellStyle name="Vírgula 10 2 2 2 2 2 2 2 2 2" xfId="19724" xr:uid="{00000000-0005-0000-0000-0000F5240000}"/>
    <cellStyle name="Vírgula 10 2 2 2 2 2 2 2 3" xfId="16969" xr:uid="{00000000-0005-0000-0000-0000F6240000}"/>
    <cellStyle name="Vírgula 10 2 2 2 2 2 2 3" xfId="13072" xr:uid="{00000000-0005-0000-0000-0000F7240000}"/>
    <cellStyle name="Vírgula 10 2 2 2 2 2 2 3 2" xfId="18552" xr:uid="{00000000-0005-0000-0000-0000F8240000}"/>
    <cellStyle name="Vírgula 10 2 2 2 2 2 2 4" xfId="15798" xr:uid="{00000000-0005-0000-0000-0000F9240000}"/>
    <cellStyle name="Vírgula 10 2 2 2 2 2 3" xfId="6942" xr:uid="{00000000-0005-0000-0000-0000FA240000}"/>
    <cellStyle name="Vírgula 10 2 2 2 2 2 3 2" xfId="11884" xr:uid="{00000000-0005-0000-0000-0000FB240000}"/>
    <cellStyle name="Vírgula 10 2 2 2 2 2 3 2 2" xfId="14644" xr:uid="{00000000-0005-0000-0000-0000FC240000}"/>
    <cellStyle name="Vírgula 10 2 2 2 2 2 3 2 2 2" xfId="20124" xr:uid="{00000000-0005-0000-0000-0000FD240000}"/>
    <cellStyle name="Vírgula 10 2 2 2 2 2 3 2 3" xfId="17369" xr:uid="{00000000-0005-0000-0000-0000FE240000}"/>
    <cellStyle name="Vírgula 10 2 2 2 2 2 3 3" xfId="13473" xr:uid="{00000000-0005-0000-0000-0000FF240000}"/>
    <cellStyle name="Vírgula 10 2 2 2 2 2 3 3 2" xfId="18953" xr:uid="{00000000-0005-0000-0000-000000250000}"/>
    <cellStyle name="Vírgula 10 2 2 2 2 2 3 4" xfId="16198" xr:uid="{00000000-0005-0000-0000-000001250000}"/>
    <cellStyle name="Vírgula 10 2 2 2 2 2 4" xfId="8450" xr:uid="{00000000-0005-0000-0000-000002250000}"/>
    <cellStyle name="Vírgula 10 2 2 2 2 2 4 2" xfId="13830" xr:uid="{00000000-0005-0000-0000-000003250000}"/>
    <cellStyle name="Vírgula 10 2 2 2 2 2 4 2 2" xfId="19310" xr:uid="{00000000-0005-0000-0000-000004250000}"/>
    <cellStyle name="Vírgula 10 2 2 2 2 2 4 3" xfId="16555" xr:uid="{00000000-0005-0000-0000-000005250000}"/>
    <cellStyle name="Vírgula 10 2 2 2 2 2 5" xfId="3489" xr:uid="{00000000-0005-0000-0000-000006250000}"/>
    <cellStyle name="Vírgula 10 2 2 2 2 2 5 2" xfId="12667" xr:uid="{00000000-0005-0000-0000-000007250000}"/>
    <cellStyle name="Vírgula 10 2 2 2 2 2 5 2 2" xfId="18147" xr:uid="{00000000-0005-0000-0000-000008250000}"/>
    <cellStyle name="Vírgula 10 2 2 2 2 2 5 3" xfId="15393" xr:uid="{00000000-0005-0000-0000-000009250000}"/>
    <cellStyle name="Vírgula 10 2 2 2 2 2 6" xfId="12301" xr:uid="{00000000-0005-0000-0000-00000A250000}"/>
    <cellStyle name="Vírgula 10 2 2 2 2 2 6 2" xfId="17781" xr:uid="{00000000-0005-0000-0000-00000B250000}"/>
    <cellStyle name="Vírgula 10 2 2 2 2 2 7" xfId="15027" xr:uid="{00000000-0005-0000-0000-00000C250000}"/>
    <cellStyle name="Vírgula 10 2 2 2 2 3" xfId="4582" xr:uid="{00000000-0005-0000-0000-00000D250000}"/>
    <cellStyle name="Vírgula 10 2 2 2 2 3 2" xfId="9566" xr:uid="{00000000-0005-0000-0000-00000E250000}"/>
    <cellStyle name="Vírgula 10 2 2 2 2 3 2 2" xfId="14209" xr:uid="{00000000-0005-0000-0000-00000F250000}"/>
    <cellStyle name="Vírgula 10 2 2 2 2 3 2 2 2" xfId="19689" xr:uid="{00000000-0005-0000-0000-000010250000}"/>
    <cellStyle name="Vírgula 10 2 2 2 2 3 2 3" xfId="16934" xr:uid="{00000000-0005-0000-0000-000011250000}"/>
    <cellStyle name="Vírgula 10 2 2 2 2 3 3" xfId="13037" xr:uid="{00000000-0005-0000-0000-000012250000}"/>
    <cellStyle name="Vírgula 10 2 2 2 2 3 3 2" xfId="18517" xr:uid="{00000000-0005-0000-0000-000013250000}"/>
    <cellStyle name="Vírgula 10 2 2 2 2 3 4" xfId="15763" xr:uid="{00000000-0005-0000-0000-000014250000}"/>
    <cellStyle name="Vírgula 10 2 2 2 2 4" xfId="6313" xr:uid="{00000000-0005-0000-0000-000015250000}"/>
    <cellStyle name="Vírgula 10 2 2 2 2 4 2" xfId="11255" xr:uid="{00000000-0005-0000-0000-000016250000}"/>
    <cellStyle name="Vírgula 10 2 2 2 2 4 2 2" xfId="14611" xr:uid="{00000000-0005-0000-0000-000017250000}"/>
    <cellStyle name="Vírgula 10 2 2 2 2 4 2 2 2" xfId="20091" xr:uid="{00000000-0005-0000-0000-000018250000}"/>
    <cellStyle name="Vírgula 10 2 2 2 2 4 2 3" xfId="17336" xr:uid="{00000000-0005-0000-0000-000019250000}"/>
    <cellStyle name="Vírgula 10 2 2 2 2 4 3" xfId="13440" xr:uid="{00000000-0005-0000-0000-00001A250000}"/>
    <cellStyle name="Vírgula 10 2 2 2 2 4 3 2" xfId="18920" xr:uid="{00000000-0005-0000-0000-00001B250000}"/>
    <cellStyle name="Vírgula 10 2 2 2 2 4 4" xfId="16165" xr:uid="{00000000-0005-0000-0000-00001C250000}"/>
    <cellStyle name="Vírgula 10 2 2 2 2 5" xfId="7821" xr:uid="{00000000-0005-0000-0000-00001D250000}"/>
    <cellStyle name="Vírgula 10 2 2 2 2 5 2" xfId="13797" xr:uid="{00000000-0005-0000-0000-00001E250000}"/>
    <cellStyle name="Vírgula 10 2 2 2 2 5 2 2" xfId="19277" xr:uid="{00000000-0005-0000-0000-00001F250000}"/>
    <cellStyle name="Vírgula 10 2 2 2 2 5 3" xfId="16522" xr:uid="{00000000-0005-0000-0000-000020250000}"/>
    <cellStyle name="Vírgula 10 2 2 2 2 6" xfId="2860" xr:uid="{00000000-0005-0000-0000-000021250000}"/>
    <cellStyle name="Vírgula 10 2 2 2 2 6 2" xfId="12634" xr:uid="{00000000-0005-0000-0000-000022250000}"/>
    <cellStyle name="Vírgula 10 2 2 2 2 6 2 2" xfId="18114" xr:uid="{00000000-0005-0000-0000-000023250000}"/>
    <cellStyle name="Vírgula 10 2 2 2 2 6 3" xfId="15360" xr:uid="{00000000-0005-0000-0000-000024250000}"/>
    <cellStyle name="Vírgula 10 2 2 2 2 7" xfId="12268" xr:uid="{00000000-0005-0000-0000-000025250000}"/>
    <cellStyle name="Vírgula 10 2 2 2 2 7 2" xfId="17748" xr:uid="{00000000-0005-0000-0000-000026250000}"/>
    <cellStyle name="Vírgula 10 2 2 2 2 8" xfId="14994" xr:uid="{00000000-0005-0000-0000-000027250000}"/>
    <cellStyle name="Vírgula 10 2 2 2 3" xfId="1861" xr:uid="{00000000-0005-0000-0000-000028250000}"/>
    <cellStyle name="Vírgula 10 2 2 2 3 2" xfId="5212" xr:uid="{00000000-0005-0000-0000-000029250000}"/>
    <cellStyle name="Vírgula 10 2 2 2 3 2 2" xfId="10196" xr:uid="{00000000-0005-0000-0000-00002A250000}"/>
    <cellStyle name="Vírgula 10 2 2 2 3 2 2 2" xfId="14243" xr:uid="{00000000-0005-0000-0000-00002B250000}"/>
    <cellStyle name="Vírgula 10 2 2 2 3 2 2 2 2" xfId="19723" xr:uid="{00000000-0005-0000-0000-00002C250000}"/>
    <cellStyle name="Vírgula 10 2 2 2 3 2 2 3" xfId="16968" xr:uid="{00000000-0005-0000-0000-00002D250000}"/>
    <cellStyle name="Vírgula 10 2 2 2 3 2 3" xfId="13071" xr:uid="{00000000-0005-0000-0000-00002E250000}"/>
    <cellStyle name="Vírgula 10 2 2 2 3 2 3 2" xfId="18551" xr:uid="{00000000-0005-0000-0000-00002F250000}"/>
    <cellStyle name="Vírgula 10 2 2 2 3 2 4" xfId="15797" xr:uid="{00000000-0005-0000-0000-000030250000}"/>
    <cellStyle name="Vírgula 10 2 2 2 3 3" xfId="6941" xr:uid="{00000000-0005-0000-0000-000031250000}"/>
    <cellStyle name="Vírgula 10 2 2 2 3 3 2" xfId="11883" xr:uid="{00000000-0005-0000-0000-000032250000}"/>
    <cellStyle name="Vírgula 10 2 2 2 3 3 2 2" xfId="14643" xr:uid="{00000000-0005-0000-0000-000033250000}"/>
    <cellStyle name="Vírgula 10 2 2 2 3 3 2 2 2" xfId="20123" xr:uid="{00000000-0005-0000-0000-000034250000}"/>
    <cellStyle name="Vírgula 10 2 2 2 3 3 2 3" xfId="17368" xr:uid="{00000000-0005-0000-0000-000035250000}"/>
    <cellStyle name="Vírgula 10 2 2 2 3 3 3" xfId="13472" xr:uid="{00000000-0005-0000-0000-000036250000}"/>
    <cellStyle name="Vírgula 10 2 2 2 3 3 3 2" xfId="18952" xr:uid="{00000000-0005-0000-0000-000037250000}"/>
    <cellStyle name="Vírgula 10 2 2 2 3 3 4" xfId="16197" xr:uid="{00000000-0005-0000-0000-000038250000}"/>
    <cellStyle name="Vírgula 10 2 2 2 3 4" xfId="8449" xr:uid="{00000000-0005-0000-0000-000039250000}"/>
    <cellStyle name="Vírgula 10 2 2 2 3 4 2" xfId="13829" xr:uid="{00000000-0005-0000-0000-00003A250000}"/>
    <cellStyle name="Vírgula 10 2 2 2 3 4 2 2" xfId="19309" xr:uid="{00000000-0005-0000-0000-00003B250000}"/>
    <cellStyle name="Vírgula 10 2 2 2 3 4 3" xfId="16554" xr:uid="{00000000-0005-0000-0000-00003C250000}"/>
    <cellStyle name="Vírgula 10 2 2 2 3 5" xfId="3488" xr:uid="{00000000-0005-0000-0000-00003D250000}"/>
    <cellStyle name="Vírgula 10 2 2 2 3 5 2" xfId="12666" xr:uid="{00000000-0005-0000-0000-00003E250000}"/>
    <cellStyle name="Vírgula 10 2 2 2 3 5 2 2" xfId="18146" xr:uid="{00000000-0005-0000-0000-00003F250000}"/>
    <cellStyle name="Vírgula 10 2 2 2 3 5 3" xfId="15392" xr:uid="{00000000-0005-0000-0000-000040250000}"/>
    <cellStyle name="Vírgula 10 2 2 2 3 6" xfId="12300" xr:uid="{00000000-0005-0000-0000-000041250000}"/>
    <cellStyle name="Vírgula 10 2 2 2 3 6 2" xfId="17780" xr:uid="{00000000-0005-0000-0000-000042250000}"/>
    <cellStyle name="Vírgula 10 2 2 2 3 7" xfId="15026" xr:uid="{00000000-0005-0000-0000-000043250000}"/>
    <cellStyle name="Vírgula 10 2 2 2 4" xfId="4199" xr:uid="{00000000-0005-0000-0000-000044250000}"/>
    <cellStyle name="Vírgula 10 2 2 2 4 2" xfId="9185" xr:uid="{00000000-0005-0000-0000-000045250000}"/>
    <cellStyle name="Vírgula 10 2 2 2 4 2 2" xfId="14118" xr:uid="{00000000-0005-0000-0000-000046250000}"/>
    <cellStyle name="Vírgula 10 2 2 2 4 2 2 2" xfId="19598" xr:uid="{00000000-0005-0000-0000-000047250000}"/>
    <cellStyle name="Vírgula 10 2 2 2 4 2 3" xfId="16843" xr:uid="{00000000-0005-0000-0000-000048250000}"/>
    <cellStyle name="Vírgula 10 2 2 2 4 3" xfId="12946" xr:uid="{00000000-0005-0000-0000-000049250000}"/>
    <cellStyle name="Vírgula 10 2 2 2 4 3 2" xfId="18426" xr:uid="{00000000-0005-0000-0000-00004A250000}"/>
    <cellStyle name="Vírgula 10 2 2 2 4 4" xfId="15672" xr:uid="{00000000-0005-0000-0000-00004B250000}"/>
    <cellStyle name="Vírgula 10 2 2 2 5" xfId="5946" xr:uid="{00000000-0005-0000-0000-00004C250000}"/>
    <cellStyle name="Vírgula 10 2 2 2 5 2" xfId="10888" xr:uid="{00000000-0005-0000-0000-00004D250000}"/>
    <cellStyle name="Vírgula 10 2 2 2 5 2 2" xfId="14524" xr:uid="{00000000-0005-0000-0000-00004E250000}"/>
    <cellStyle name="Vírgula 10 2 2 2 5 2 2 2" xfId="20004" xr:uid="{00000000-0005-0000-0000-00004F250000}"/>
    <cellStyle name="Vírgula 10 2 2 2 5 2 3" xfId="17249" xr:uid="{00000000-0005-0000-0000-000050250000}"/>
    <cellStyle name="Vírgula 10 2 2 2 5 3" xfId="13353" xr:uid="{00000000-0005-0000-0000-000051250000}"/>
    <cellStyle name="Vírgula 10 2 2 2 5 3 2" xfId="18833" xr:uid="{00000000-0005-0000-0000-000052250000}"/>
    <cellStyle name="Vírgula 10 2 2 2 5 4" xfId="16078" xr:uid="{00000000-0005-0000-0000-000053250000}"/>
    <cellStyle name="Vírgula 10 2 2 2 6" xfId="7454" xr:uid="{00000000-0005-0000-0000-000054250000}"/>
    <cellStyle name="Vírgula 10 2 2 2 6 2" xfId="13710" xr:uid="{00000000-0005-0000-0000-000055250000}"/>
    <cellStyle name="Vírgula 10 2 2 2 6 2 2" xfId="19190" xr:uid="{00000000-0005-0000-0000-000056250000}"/>
    <cellStyle name="Vírgula 10 2 2 2 6 3" xfId="16435" xr:uid="{00000000-0005-0000-0000-000057250000}"/>
    <cellStyle name="Vírgula 10 2 2 2 7" xfId="2493" xr:uid="{00000000-0005-0000-0000-000058250000}"/>
    <cellStyle name="Vírgula 10 2 2 2 7 2" xfId="12547" xr:uid="{00000000-0005-0000-0000-000059250000}"/>
    <cellStyle name="Vírgula 10 2 2 2 7 2 2" xfId="18027" xr:uid="{00000000-0005-0000-0000-00005A250000}"/>
    <cellStyle name="Vírgula 10 2 2 2 7 3" xfId="15273" xr:uid="{00000000-0005-0000-0000-00005B250000}"/>
    <cellStyle name="Vírgula 10 2 2 2 8" xfId="12165" xr:uid="{00000000-0005-0000-0000-00005C250000}"/>
    <cellStyle name="Vírgula 10 2 2 2 8 2" xfId="17646" xr:uid="{00000000-0005-0000-0000-00005D250000}"/>
    <cellStyle name="Vírgula 10 2 2 2 9" xfId="14905" xr:uid="{00000000-0005-0000-0000-00005E250000}"/>
    <cellStyle name="Vírgula 10 2 2 3" xfId="908" xr:uid="{00000000-0005-0000-0000-00005F250000}"/>
    <cellStyle name="Vírgula 10 2 2 3 2" xfId="1863" xr:uid="{00000000-0005-0000-0000-000060250000}"/>
    <cellStyle name="Vírgula 10 2 2 3 2 2" xfId="5214" xr:uid="{00000000-0005-0000-0000-000061250000}"/>
    <cellStyle name="Vírgula 10 2 2 3 2 2 2" xfId="10198" xr:uid="{00000000-0005-0000-0000-000062250000}"/>
    <cellStyle name="Vírgula 10 2 2 3 2 2 2 2" xfId="14245" xr:uid="{00000000-0005-0000-0000-000063250000}"/>
    <cellStyle name="Vírgula 10 2 2 3 2 2 2 2 2" xfId="19725" xr:uid="{00000000-0005-0000-0000-000064250000}"/>
    <cellStyle name="Vírgula 10 2 2 3 2 2 2 3" xfId="16970" xr:uid="{00000000-0005-0000-0000-000065250000}"/>
    <cellStyle name="Vírgula 10 2 2 3 2 2 3" xfId="13073" xr:uid="{00000000-0005-0000-0000-000066250000}"/>
    <cellStyle name="Vírgula 10 2 2 3 2 2 3 2" xfId="18553" xr:uid="{00000000-0005-0000-0000-000067250000}"/>
    <cellStyle name="Vírgula 10 2 2 3 2 2 4" xfId="15799" xr:uid="{00000000-0005-0000-0000-000068250000}"/>
    <cellStyle name="Vírgula 10 2 2 3 2 3" xfId="6943" xr:uid="{00000000-0005-0000-0000-000069250000}"/>
    <cellStyle name="Vírgula 10 2 2 3 2 3 2" xfId="11885" xr:uid="{00000000-0005-0000-0000-00006A250000}"/>
    <cellStyle name="Vírgula 10 2 2 3 2 3 2 2" xfId="14645" xr:uid="{00000000-0005-0000-0000-00006B250000}"/>
    <cellStyle name="Vírgula 10 2 2 3 2 3 2 2 2" xfId="20125" xr:uid="{00000000-0005-0000-0000-00006C250000}"/>
    <cellStyle name="Vírgula 10 2 2 3 2 3 2 3" xfId="17370" xr:uid="{00000000-0005-0000-0000-00006D250000}"/>
    <cellStyle name="Vírgula 10 2 2 3 2 3 3" xfId="13474" xr:uid="{00000000-0005-0000-0000-00006E250000}"/>
    <cellStyle name="Vírgula 10 2 2 3 2 3 3 2" xfId="18954" xr:uid="{00000000-0005-0000-0000-00006F250000}"/>
    <cellStyle name="Vírgula 10 2 2 3 2 3 4" xfId="16199" xr:uid="{00000000-0005-0000-0000-000070250000}"/>
    <cellStyle name="Vírgula 10 2 2 3 2 4" xfId="8451" xr:uid="{00000000-0005-0000-0000-000071250000}"/>
    <cellStyle name="Vírgula 10 2 2 3 2 4 2" xfId="13831" xr:uid="{00000000-0005-0000-0000-000072250000}"/>
    <cellStyle name="Vírgula 10 2 2 3 2 4 2 2" xfId="19311" xr:uid="{00000000-0005-0000-0000-000073250000}"/>
    <cellStyle name="Vírgula 10 2 2 3 2 4 3" xfId="16556" xr:uid="{00000000-0005-0000-0000-000074250000}"/>
    <cellStyle name="Vírgula 10 2 2 3 2 5" xfId="3490" xr:uid="{00000000-0005-0000-0000-000075250000}"/>
    <cellStyle name="Vírgula 10 2 2 3 2 5 2" xfId="12668" xr:uid="{00000000-0005-0000-0000-000076250000}"/>
    <cellStyle name="Vírgula 10 2 2 3 2 5 2 2" xfId="18148" xr:uid="{00000000-0005-0000-0000-000077250000}"/>
    <cellStyle name="Vírgula 10 2 2 3 2 5 3" xfId="15394" xr:uid="{00000000-0005-0000-0000-000078250000}"/>
    <cellStyle name="Vírgula 10 2 2 3 2 6" xfId="12302" xr:uid="{00000000-0005-0000-0000-000079250000}"/>
    <cellStyle name="Vírgula 10 2 2 3 2 6 2" xfId="17782" xr:uid="{00000000-0005-0000-0000-00007A250000}"/>
    <cellStyle name="Vírgula 10 2 2 3 2 7" xfId="15028" xr:uid="{00000000-0005-0000-0000-00007B250000}"/>
    <cellStyle name="Vírgula 10 2 2 3 3" xfId="4341" xr:uid="{00000000-0005-0000-0000-00007C250000}"/>
    <cellStyle name="Vírgula 10 2 2 3 3 2" xfId="9326" xr:uid="{00000000-0005-0000-0000-00007D250000}"/>
    <cellStyle name="Vírgula 10 2 2 3 3 2 2" xfId="14151" xr:uid="{00000000-0005-0000-0000-00007E250000}"/>
    <cellStyle name="Vírgula 10 2 2 3 3 2 2 2" xfId="19631" xr:uid="{00000000-0005-0000-0000-00007F250000}"/>
    <cellStyle name="Vírgula 10 2 2 3 3 2 3" xfId="16876" xr:uid="{00000000-0005-0000-0000-000080250000}"/>
    <cellStyle name="Vírgula 10 2 2 3 3 3" xfId="12979" xr:uid="{00000000-0005-0000-0000-000081250000}"/>
    <cellStyle name="Vírgula 10 2 2 3 3 3 2" xfId="18459" xr:uid="{00000000-0005-0000-0000-000082250000}"/>
    <cellStyle name="Vírgula 10 2 2 3 3 4" xfId="15705" xr:uid="{00000000-0005-0000-0000-000083250000}"/>
    <cellStyle name="Vírgula 10 2 2 3 4" xfId="6084" xr:uid="{00000000-0005-0000-0000-000084250000}"/>
    <cellStyle name="Vírgula 10 2 2 3 4 2" xfId="11026" xr:uid="{00000000-0005-0000-0000-000085250000}"/>
    <cellStyle name="Vírgula 10 2 2 3 4 2 2" xfId="14557" xr:uid="{00000000-0005-0000-0000-000086250000}"/>
    <cellStyle name="Vírgula 10 2 2 3 4 2 2 2" xfId="20037" xr:uid="{00000000-0005-0000-0000-000087250000}"/>
    <cellStyle name="Vírgula 10 2 2 3 4 2 3" xfId="17282" xr:uid="{00000000-0005-0000-0000-000088250000}"/>
    <cellStyle name="Vírgula 10 2 2 3 4 3" xfId="13386" xr:uid="{00000000-0005-0000-0000-000089250000}"/>
    <cellStyle name="Vírgula 10 2 2 3 4 3 2" xfId="18866" xr:uid="{00000000-0005-0000-0000-00008A250000}"/>
    <cellStyle name="Vírgula 10 2 2 3 4 4" xfId="16111" xr:uid="{00000000-0005-0000-0000-00008B250000}"/>
    <cellStyle name="Vírgula 10 2 2 3 5" xfId="7592" xr:uid="{00000000-0005-0000-0000-00008C250000}"/>
    <cellStyle name="Vírgula 10 2 2 3 5 2" xfId="13743" xr:uid="{00000000-0005-0000-0000-00008D250000}"/>
    <cellStyle name="Vírgula 10 2 2 3 5 2 2" xfId="19223" xr:uid="{00000000-0005-0000-0000-00008E250000}"/>
    <cellStyle name="Vírgula 10 2 2 3 5 3" xfId="16468" xr:uid="{00000000-0005-0000-0000-00008F250000}"/>
    <cellStyle name="Vírgula 10 2 2 3 6" xfId="2631" xr:uid="{00000000-0005-0000-0000-000090250000}"/>
    <cellStyle name="Vírgula 10 2 2 3 6 2" xfId="12580" xr:uid="{00000000-0005-0000-0000-000091250000}"/>
    <cellStyle name="Vírgula 10 2 2 3 6 2 2" xfId="18060" xr:uid="{00000000-0005-0000-0000-000092250000}"/>
    <cellStyle name="Vírgula 10 2 2 3 6 3" xfId="15306" xr:uid="{00000000-0005-0000-0000-000093250000}"/>
    <cellStyle name="Vírgula 10 2 2 3 7" xfId="12199" xr:uid="{00000000-0005-0000-0000-000094250000}"/>
    <cellStyle name="Vírgula 10 2 2 3 7 2" xfId="17680" xr:uid="{00000000-0005-0000-0000-000095250000}"/>
    <cellStyle name="Vírgula 10 2 2 3 8" xfId="14939" xr:uid="{00000000-0005-0000-0000-000096250000}"/>
    <cellStyle name="Vírgula 10 2 2 4" xfId="1860" xr:uid="{00000000-0005-0000-0000-000097250000}"/>
    <cellStyle name="Vírgula 10 2 2 4 2" xfId="5211" xr:uid="{00000000-0005-0000-0000-000098250000}"/>
    <cellStyle name="Vírgula 10 2 2 4 2 2" xfId="10195" xr:uid="{00000000-0005-0000-0000-000099250000}"/>
    <cellStyle name="Vírgula 10 2 2 4 2 2 2" xfId="14242" xr:uid="{00000000-0005-0000-0000-00009A250000}"/>
    <cellStyle name="Vírgula 10 2 2 4 2 2 2 2" xfId="19722" xr:uid="{00000000-0005-0000-0000-00009B250000}"/>
    <cellStyle name="Vírgula 10 2 2 4 2 2 3" xfId="16967" xr:uid="{00000000-0005-0000-0000-00009C250000}"/>
    <cellStyle name="Vírgula 10 2 2 4 2 3" xfId="13070" xr:uid="{00000000-0005-0000-0000-00009D250000}"/>
    <cellStyle name="Vírgula 10 2 2 4 2 3 2" xfId="18550" xr:uid="{00000000-0005-0000-0000-00009E250000}"/>
    <cellStyle name="Vírgula 10 2 2 4 2 4" xfId="15796" xr:uid="{00000000-0005-0000-0000-00009F250000}"/>
    <cellStyle name="Vírgula 10 2 2 4 3" xfId="6940" xr:uid="{00000000-0005-0000-0000-0000A0250000}"/>
    <cellStyle name="Vírgula 10 2 2 4 3 2" xfId="11882" xr:uid="{00000000-0005-0000-0000-0000A1250000}"/>
    <cellStyle name="Vírgula 10 2 2 4 3 2 2" xfId="14642" xr:uid="{00000000-0005-0000-0000-0000A2250000}"/>
    <cellStyle name="Vírgula 10 2 2 4 3 2 2 2" xfId="20122" xr:uid="{00000000-0005-0000-0000-0000A3250000}"/>
    <cellStyle name="Vírgula 10 2 2 4 3 2 3" xfId="17367" xr:uid="{00000000-0005-0000-0000-0000A4250000}"/>
    <cellStyle name="Vírgula 10 2 2 4 3 3" xfId="13471" xr:uid="{00000000-0005-0000-0000-0000A5250000}"/>
    <cellStyle name="Vírgula 10 2 2 4 3 3 2" xfId="18951" xr:uid="{00000000-0005-0000-0000-0000A6250000}"/>
    <cellStyle name="Vírgula 10 2 2 4 3 4" xfId="16196" xr:uid="{00000000-0005-0000-0000-0000A7250000}"/>
    <cellStyle name="Vírgula 10 2 2 4 4" xfId="8448" xr:uid="{00000000-0005-0000-0000-0000A8250000}"/>
    <cellStyle name="Vírgula 10 2 2 4 4 2" xfId="13828" xr:uid="{00000000-0005-0000-0000-0000A9250000}"/>
    <cellStyle name="Vírgula 10 2 2 4 4 2 2" xfId="19308" xr:uid="{00000000-0005-0000-0000-0000AA250000}"/>
    <cellStyle name="Vírgula 10 2 2 4 4 3" xfId="16553" xr:uid="{00000000-0005-0000-0000-0000AB250000}"/>
    <cellStyle name="Vírgula 10 2 2 4 5" xfId="3487" xr:uid="{00000000-0005-0000-0000-0000AC250000}"/>
    <cellStyle name="Vírgula 10 2 2 4 5 2" xfId="12665" xr:uid="{00000000-0005-0000-0000-0000AD250000}"/>
    <cellStyle name="Vírgula 10 2 2 4 5 2 2" xfId="18145" xr:uid="{00000000-0005-0000-0000-0000AE250000}"/>
    <cellStyle name="Vírgula 10 2 2 4 5 3" xfId="15391" xr:uid="{00000000-0005-0000-0000-0000AF250000}"/>
    <cellStyle name="Vírgula 10 2 2 4 6" xfId="12299" xr:uid="{00000000-0005-0000-0000-0000B0250000}"/>
    <cellStyle name="Vírgula 10 2 2 4 6 2" xfId="17779" xr:uid="{00000000-0005-0000-0000-0000B1250000}"/>
    <cellStyle name="Vírgula 10 2 2 4 7" xfId="15025" xr:uid="{00000000-0005-0000-0000-0000B2250000}"/>
    <cellStyle name="Vírgula 10 2 2 5" xfId="3739" xr:uid="{00000000-0005-0000-0000-0000B3250000}"/>
    <cellStyle name="Vírgula 10 2 2 5 2" xfId="5398" xr:uid="{00000000-0005-0000-0000-0000B4250000}"/>
    <cellStyle name="Vírgula 10 2 2 5 2 2" xfId="10377" xr:uid="{00000000-0005-0000-0000-0000B5250000}"/>
    <cellStyle name="Vírgula 10 2 2 5 2 2 2" xfId="14409" xr:uid="{00000000-0005-0000-0000-0000B6250000}"/>
    <cellStyle name="Vírgula 10 2 2 5 2 2 2 2" xfId="19889" xr:uid="{00000000-0005-0000-0000-0000B7250000}"/>
    <cellStyle name="Vírgula 10 2 2 5 2 2 3" xfId="17134" xr:uid="{00000000-0005-0000-0000-0000B8250000}"/>
    <cellStyle name="Vírgula 10 2 2 5 2 3" xfId="13238" xr:uid="{00000000-0005-0000-0000-0000B9250000}"/>
    <cellStyle name="Vírgula 10 2 2 5 2 3 2" xfId="18718" xr:uid="{00000000-0005-0000-0000-0000BA250000}"/>
    <cellStyle name="Vírgula 10 2 2 5 2 4" xfId="15963" xr:uid="{00000000-0005-0000-0000-0000BB250000}"/>
    <cellStyle name="Vírgula 10 2 2 5 3" xfId="8699" xr:uid="{00000000-0005-0000-0000-0000BC250000}"/>
    <cellStyle name="Vírgula 10 2 2 5 3 2" xfId="14006" xr:uid="{00000000-0005-0000-0000-0000BD250000}"/>
    <cellStyle name="Vírgula 10 2 2 5 3 2 2" xfId="19486" xr:uid="{00000000-0005-0000-0000-0000BE250000}"/>
    <cellStyle name="Vírgula 10 2 2 5 3 3" xfId="16731" xr:uid="{00000000-0005-0000-0000-0000BF250000}"/>
    <cellStyle name="Vírgula 10 2 2 5 4" xfId="12841" xr:uid="{00000000-0005-0000-0000-0000C0250000}"/>
    <cellStyle name="Vírgula 10 2 2 5 4 2" xfId="18321" xr:uid="{00000000-0005-0000-0000-0000C1250000}"/>
    <cellStyle name="Vírgula 10 2 2 5 5" xfId="15567" xr:uid="{00000000-0005-0000-0000-0000C2250000}"/>
    <cellStyle name="Vírgula 10 2 2 6" xfId="4063" xr:uid="{00000000-0005-0000-0000-0000C3250000}"/>
    <cellStyle name="Vírgula 10 2 2 6 2" xfId="8835" xr:uid="{00000000-0005-0000-0000-0000C4250000}"/>
    <cellStyle name="Vírgula 10 2 2 6 2 2" xfId="14038" xr:uid="{00000000-0005-0000-0000-0000C5250000}"/>
    <cellStyle name="Vírgula 10 2 2 6 2 2 2" xfId="19518" xr:uid="{00000000-0005-0000-0000-0000C6250000}"/>
    <cellStyle name="Vírgula 10 2 2 6 2 3" xfId="16763" xr:uid="{00000000-0005-0000-0000-0000C7250000}"/>
    <cellStyle name="Vírgula 10 2 2 6 3" xfId="12914" xr:uid="{00000000-0005-0000-0000-0000C8250000}"/>
    <cellStyle name="Vírgula 10 2 2 6 3 2" xfId="18394" xr:uid="{00000000-0005-0000-0000-0000C9250000}"/>
    <cellStyle name="Vírgula 10 2 2 6 4" xfId="15640" xr:uid="{00000000-0005-0000-0000-0000CA250000}"/>
    <cellStyle name="Vírgula 10 2 2 7" xfId="5517" xr:uid="{00000000-0005-0000-0000-0000CB250000}"/>
    <cellStyle name="Vírgula 10 2 2 7 2" xfId="10475" xr:uid="{00000000-0005-0000-0000-0000CC250000}"/>
    <cellStyle name="Vírgula 10 2 2 7 2 2" xfId="14433" xr:uid="{00000000-0005-0000-0000-0000CD250000}"/>
    <cellStyle name="Vírgula 10 2 2 7 2 2 2" xfId="19913" xr:uid="{00000000-0005-0000-0000-0000CE250000}"/>
    <cellStyle name="Vírgula 10 2 2 7 2 3" xfId="17158" xr:uid="{00000000-0005-0000-0000-0000CF250000}"/>
    <cellStyle name="Vírgula 10 2 2 7 3" xfId="13262" xr:uid="{00000000-0005-0000-0000-0000D0250000}"/>
    <cellStyle name="Vírgula 10 2 2 7 3 2" xfId="18742" xr:uid="{00000000-0005-0000-0000-0000D1250000}"/>
    <cellStyle name="Vírgula 10 2 2 7 4" xfId="15987" xr:uid="{00000000-0005-0000-0000-0000D2250000}"/>
    <cellStyle name="Vírgula 10 2 2 8" xfId="5811" xr:uid="{00000000-0005-0000-0000-0000D3250000}"/>
    <cellStyle name="Vírgula 10 2 2 8 2" xfId="10753" xr:uid="{00000000-0005-0000-0000-0000D4250000}"/>
    <cellStyle name="Vírgula 10 2 2 8 2 2" xfId="14492" xr:uid="{00000000-0005-0000-0000-0000D5250000}"/>
    <cellStyle name="Vírgula 10 2 2 8 2 2 2" xfId="19972" xr:uid="{00000000-0005-0000-0000-0000D6250000}"/>
    <cellStyle name="Vírgula 10 2 2 8 2 3" xfId="17217" xr:uid="{00000000-0005-0000-0000-0000D7250000}"/>
    <cellStyle name="Vírgula 10 2 2 8 3" xfId="13321" xr:uid="{00000000-0005-0000-0000-0000D8250000}"/>
    <cellStyle name="Vírgula 10 2 2 8 3 2" xfId="18801" xr:uid="{00000000-0005-0000-0000-0000D9250000}"/>
    <cellStyle name="Vírgula 10 2 2 8 4" xfId="16046" xr:uid="{00000000-0005-0000-0000-0000DA250000}"/>
    <cellStyle name="Vírgula 10 2 2 9" xfId="7319" xr:uid="{00000000-0005-0000-0000-0000DB250000}"/>
    <cellStyle name="Vírgula 10 2 2 9 2" xfId="13678" xr:uid="{00000000-0005-0000-0000-0000DC250000}"/>
    <cellStyle name="Vírgula 10 2 2 9 2 2" xfId="19158" xr:uid="{00000000-0005-0000-0000-0000DD250000}"/>
    <cellStyle name="Vírgula 10 2 2 9 3" xfId="16403" xr:uid="{00000000-0005-0000-0000-0000DE250000}"/>
    <cellStyle name="Vírgula 10 2 3" xfId="657" xr:uid="{00000000-0005-0000-0000-0000DF250000}"/>
    <cellStyle name="Vírgula 10 2 3 10" xfId="2400" xr:uid="{00000000-0005-0000-0000-0000E0250000}"/>
    <cellStyle name="Vírgula 10 2 3 10 2" xfId="12524" xr:uid="{00000000-0005-0000-0000-0000E1250000}"/>
    <cellStyle name="Vírgula 10 2 3 10 2 2" xfId="18004" xr:uid="{00000000-0005-0000-0000-0000E2250000}"/>
    <cellStyle name="Vírgula 10 2 3 10 3" xfId="15250" xr:uid="{00000000-0005-0000-0000-0000E3250000}"/>
    <cellStyle name="Vírgula 10 2 3 11" xfId="12142" xr:uid="{00000000-0005-0000-0000-0000E4250000}"/>
    <cellStyle name="Vírgula 10 2 3 11 2" xfId="17623" xr:uid="{00000000-0005-0000-0000-0000E5250000}"/>
    <cellStyle name="Vírgula 10 2 3 12" xfId="14882" xr:uid="{00000000-0005-0000-0000-0000E6250000}"/>
    <cellStyle name="Vírgula 10 2 3 2" xfId="798" xr:uid="{00000000-0005-0000-0000-0000E7250000}"/>
    <cellStyle name="Vírgula 10 2 3 2 2" xfId="1263" xr:uid="{00000000-0005-0000-0000-0000E8250000}"/>
    <cellStyle name="Vírgula 10 2 3 2 2 2" xfId="1866" xr:uid="{00000000-0005-0000-0000-0000E9250000}"/>
    <cellStyle name="Vírgula 10 2 3 2 2 2 2" xfId="5217" xr:uid="{00000000-0005-0000-0000-0000EA250000}"/>
    <cellStyle name="Vírgula 10 2 3 2 2 2 2 2" xfId="10201" xr:uid="{00000000-0005-0000-0000-0000EB250000}"/>
    <cellStyle name="Vírgula 10 2 3 2 2 2 2 2 2" xfId="14248" xr:uid="{00000000-0005-0000-0000-0000EC250000}"/>
    <cellStyle name="Vírgula 10 2 3 2 2 2 2 2 2 2" xfId="19728" xr:uid="{00000000-0005-0000-0000-0000ED250000}"/>
    <cellStyle name="Vírgula 10 2 3 2 2 2 2 2 3" xfId="16973" xr:uid="{00000000-0005-0000-0000-0000EE250000}"/>
    <cellStyle name="Vírgula 10 2 3 2 2 2 2 3" xfId="13076" xr:uid="{00000000-0005-0000-0000-0000EF250000}"/>
    <cellStyle name="Vírgula 10 2 3 2 2 2 2 3 2" xfId="18556" xr:uid="{00000000-0005-0000-0000-0000F0250000}"/>
    <cellStyle name="Vírgula 10 2 3 2 2 2 2 4" xfId="15802" xr:uid="{00000000-0005-0000-0000-0000F1250000}"/>
    <cellStyle name="Vírgula 10 2 3 2 2 2 3" xfId="6946" xr:uid="{00000000-0005-0000-0000-0000F2250000}"/>
    <cellStyle name="Vírgula 10 2 3 2 2 2 3 2" xfId="11888" xr:uid="{00000000-0005-0000-0000-0000F3250000}"/>
    <cellStyle name="Vírgula 10 2 3 2 2 2 3 2 2" xfId="14648" xr:uid="{00000000-0005-0000-0000-0000F4250000}"/>
    <cellStyle name="Vírgula 10 2 3 2 2 2 3 2 2 2" xfId="20128" xr:uid="{00000000-0005-0000-0000-0000F5250000}"/>
    <cellStyle name="Vírgula 10 2 3 2 2 2 3 2 3" xfId="17373" xr:uid="{00000000-0005-0000-0000-0000F6250000}"/>
    <cellStyle name="Vírgula 10 2 3 2 2 2 3 3" xfId="13477" xr:uid="{00000000-0005-0000-0000-0000F7250000}"/>
    <cellStyle name="Vírgula 10 2 3 2 2 2 3 3 2" xfId="18957" xr:uid="{00000000-0005-0000-0000-0000F8250000}"/>
    <cellStyle name="Vírgula 10 2 3 2 2 2 3 4" xfId="16202" xr:uid="{00000000-0005-0000-0000-0000F9250000}"/>
    <cellStyle name="Vírgula 10 2 3 2 2 2 4" xfId="8454" xr:uid="{00000000-0005-0000-0000-0000FA250000}"/>
    <cellStyle name="Vírgula 10 2 3 2 2 2 4 2" xfId="13834" xr:uid="{00000000-0005-0000-0000-0000FB250000}"/>
    <cellStyle name="Vírgula 10 2 3 2 2 2 4 2 2" xfId="19314" xr:uid="{00000000-0005-0000-0000-0000FC250000}"/>
    <cellStyle name="Vírgula 10 2 3 2 2 2 4 3" xfId="16559" xr:uid="{00000000-0005-0000-0000-0000FD250000}"/>
    <cellStyle name="Vírgula 10 2 3 2 2 2 5" xfId="3493" xr:uid="{00000000-0005-0000-0000-0000FE250000}"/>
    <cellStyle name="Vírgula 10 2 3 2 2 2 5 2" xfId="12671" xr:uid="{00000000-0005-0000-0000-0000FF250000}"/>
    <cellStyle name="Vírgula 10 2 3 2 2 2 5 2 2" xfId="18151" xr:uid="{00000000-0005-0000-0000-000000260000}"/>
    <cellStyle name="Vírgula 10 2 3 2 2 2 5 3" xfId="15397" xr:uid="{00000000-0005-0000-0000-000001260000}"/>
    <cellStyle name="Vírgula 10 2 3 2 2 2 6" xfId="12305" xr:uid="{00000000-0005-0000-0000-000002260000}"/>
    <cellStyle name="Vírgula 10 2 3 2 2 2 6 2" xfId="17785" xr:uid="{00000000-0005-0000-0000-000003260000}"/>
    <cellStyle name="Vírgula 10 2 3 2 2 2 7" xfId="15031" xr:uid="{00000000-0005-0000-0000-000004260000}"/>
    <cellStyle name="Vírgula 10 2 3 2 2 3" xfId="4624" xr:uid="{00000000-0005-0000-0000-000005260000}"/>
    <cellStyle name="Vírgula 10 2 3 2 2 3 2" xfId="9608" xr:uid="{00000000-0005-0000-0000-000006260000}"/>
    <cellStyle name="Vírgula 10 2 3 2 2 3 2 2" xfId="14218" xr:uid="{00000000-0005-0000-0000-000007260000}"/>
    <cellStyle name="Vírgula 10 2 3 2 2 3 2 2 2" xfId="19698" xr:uid="{00000000-0005-0000-0000-000008260000}"/>
    <cellStyle name="Vírgula 10 2 3 2 2 3 2 3" xfId="16943" xr:uid="{00000000-0005-0000-0000-000009260000}"/>
    <cellStyle name="Vírgula 10 2 3 2 2 3 3" xfId="13046" xr:uid="{00000000-0005-0000-0000-00000A260000}"/>
    <cellStyle name="Vírgula 10 2 3 2 2 3 3 2" xfId="18526" xr:uid="{00000000-0005-0000-0000-00000B260000}"/>
    <cellStyle name="Vírgula 10 2 3 2 2 3 4" xfId="15772" xr:uid="{00000000-0005-0000-0000-00000C260000}"/>
    <cellStyle name="Vírgula 10 2 3 2 2 4" xfId="6355" xr:uid="{00000000-0005-0000-0000-00000D260000}"/>
    <cellStyle name="Vírgula 10 2 3 2 2 4 2" xfId="11297" xr:uid="{00000000-0005-0000-0000-00000E260000}"/>
    <cellStyle name="Vírgula 10 2 3 2 2 4 2 2" xfId="14620" xr:uid="{00000000-0005-0000-0000-00000F260000}"/>
    <cellStyle name="Vírgula 10 2 3 2 2 4 2 2 2" xfId="20100" xr:uid="{00000000-0005-0000-0000-000010260000}"/>
    <cellStyle name="Vírgula 10 2 3 2 2 4 2 3" xfId="17345" xr:uid="{00000000-0005-0000-0000-000011260000}"/>
    <cellStyle name="Vírgula 10 2 3 2 2 4 3" xfId="13449" xr:uid="{00000000-0005-0000-0000-000012260000}"/>
    <cellStyle name="Vírgula 10 2 3 2 2 4 3 2" xfId="18929" xr:uid="{00000000-0005-0000-0000-000013260000}"/>
    <cellStyle name="Vírgula 10 2 3 2 2 4 4" xfId="16174" xr:uid="{00000000-0005-0000-0000-000014260000}"/>
    <cellStyle name="Vírgula 10 2 3 2 2 5" xfId="7863" xr:uid="{00000000-0005-0000-0000-000015260000}"/>
    <cellStyle name="Vírgula 10 2 3 2 2 5 2" xfId="13806" xr:uid="{00000000-0005-0000-0000-000016260000}"/>
    <cellStyle name="Vírgula 10 2 3 2 2 5 2 2" xfId="19286" xr:uid="{00000000-0005-0000-0000-000017260000}"/>
    <cellStyle name="Vírgula 10 2 3 2 2 5 3" xfId="16531" xr:uid="{00000000-0005-0000-0000-000018260000}"/>
    <cellStyle name="Vírgula 10 2 3 2 2 6" xfId="2902" xr:uid="{00000000-0005-0000-0000-000019260000}"/>
    <cellStyle name="Vírgula 10 2 3 2 2 6 2" xfId="12643" xr:uid="{00000000-0005-0000-0000-00001A260000}"/>
    <cellStyle name="Vírgula 10 2 3 2 2 6 2 2" xfId="18123" xr:uid="{00000000-0005-0000-0000-00001B260000}"/>
    <cellStyle name="Vírgula 10 2 3 2 2 6 3" xfId="15369" xr:uid="{00000000-0005-0000-0000-00001C260000}"/>
    <cellStyle name="Vírgula 10 2 3 2 2 7" xfId="12277" xr:uid="{00000000-0005-0000-0000-00001D260000}"/>
    <cellStyle name="Vírgula 10 2 3 2 2 7 2" xfId="17757" xr:uid="{00000000-0005-0000-0000-00001E260000}"/>
    <cellStyle name="Vírgula 10 2 3 2 2 8" xfId="15003" xr:uid="{00000000-0005-0000-0000-00001F260000}"/>
    <cellStyle name="Vírgula 10 2 3 2 3" xfId="1865" xr:uid="{00000000-0005-0000-0000-000020260000}"/>
    <cellStyle name="Vírgula 10 2 3 2 3 2" xfId="5216" xr:uid="{00000000-0005-0000-0000-000021260000}"/>
    <cellStyle name="Vírgula 10 2 3 2 3 2 2" xfId="10200" xr:uid="{00000000-0005-0000-0000-000022260000}"/>
    <cellStyle name="Vírgula 10 2 3 2 3 2 2 2" xfId="14247" xr:uid="{00000000-0005-0000-0000-000023260000}"/>
    <cellStyle name="Vírgula 10 2 3 2 3 2 2 2 2" xfId="19727" xr:uid="{00000000-0005-0000-0000-000024260000}"/>
    <cellStyle name="Vírgula 10 2 3 2 3 2 2 3" xfId="16972" xr:uid="{00000000-0005-0000-0000-000025260000}"/>
    <cellStyle name="Vírgula 10 2 3 2 3 2 3" xfId="13075" xr:uid="{00000000-0005-0000-0000-000026260000}"/>
    <cellStyle name="Vírgula 10 2 3 2 3 2 3 2" xfId="18555" xr:uid="{00000000-0005-0000-0000-000027260000}"/>
    <cellStyle name="Vírgula 10 2 3 2 3 2 4" xfId="15801" xr:uid="{00000000-0005-0000-0000-000028260000}"/>
    <cellStyle name="Vírgula 10 2 3 2 3 3" xfId="6945" xr:uid="{00000000-0005-0000-0000-000029260000}"/>
    <cellStyle name="Vírgula 10 2 3 2 3 3 2" xfId="11887" xr:uid="{00000000-0005-0000-0000-00002A260000}"/>
    <cellStyle name="Vírgula 10 2 3 2 3 3 2 2" xfId="14647" xr:uid="{00000000-0005-0000-0000-00002B260000}"/>
    <cellStyle name="Vírgula 10 2 3 2 3 3 2 2 2" xfId="20127" xr:uid="{00000000-0005-0000-0000-00002C260000}"/>
    <cellStyle name="Vírgula 10 2 3 2 3 3 2 3" xfId="17372" xr:uid="{00000000-0005-0000-0000-00002D260000}"/>
    <cellStyle name="Vírgula 10 2 3 2 3 3 3" xfId="13476" xr:uid="{00000000-0005-0000-0000-00002E260000}"/>
    <cellStyle name="Vírgula 10 2 3 2 3 3 3 2" xfId="18956" xr:uid="{00000000-0005-0000-0000-00002F260000}"/>
    <cellStyle name="Vírgula 10 2 3 2 3 3 4" xfId="16201" xr:uid="{00000000-0005-0000-0000-000030260000}"/>
    <cellStyle name="Vírgula 10 2 3 2 3 4" xfId="8453" xr:uid="{00000000-0005-0000-0000-000031260000}"/>
    <cellStyle name="Vírgula 10 2 3 2 3 4 2" xfId="13833" xr:uid="{00000000-0005-0000-0000-000032260000}"/>
    <cellStyle name="Vírgula 10 2 3 2 3 4 2 2" xfId="19313" xr:uid="{00000000-0005-0000-0000-000033260000}"/>
    <cellStyle name="Vírgula 10 2 3 2 3 4 3" xfId="16558" xr:uid="{00000000-0005-0000-0000-000034260000}"/>
    <cellStyle name="Vírgula 10 2 3 2 3 5" xfId="3492" xr:uid="{00000000-0005-0000-0000-000035260000}"/>
    <cellStyle name="Vírgula 10 2 3 2 3 5 2" xfId="12670" xr:uid="{00000000-0005-0000-0000-000036260000}"/>
    <cellStyle name="Vírgula 10 2 3 2 3 5 2 2" xfId="18150" xr:uid="{00000000-0005-0000-0000-000037260000}"/>
    <cellStyle name="Vírgula 10 2 3 2 3 5 3" xfId="15396" xr:uid="{00000000-0005-0000-0000-000038260000}"/>
    <cellStyle name="Vírgula 10 2 3 2 3 6" xfId="12304" xr:uid="{00000000-0005-0000-0000-000039260000}"/>
    <cellStyle name="Vírgula 10 2 3 2 3 6 2" xfId="17784" xr:uid="{00000000-0005-0000-0000-00003A260000}"/>
    <cellStyle name="Vírgula 10 2 3 2 3 7" xfId="15030" xr:uid="{00000000-0005-0000-0000-00003B260000}"/>
    <cellStyle name="Vírgula 10 2 3 2 4" xfId="4241" xr:uid="{00000000-0005-0000-0000-00003C260000}"/>
    <cellStyle name="Vírgula 10 2 3 2 4 2" xfId="9227" xr:uid="{00000000-0005-0000-0000-00003D260000}"/>
    <cellStyle name="Vírgula 10 2 3 2 4 2 2" xfId="14127" xr:uid="{00000000-0005-0000-0000-00003E260000}"/>
    <cellStyle name="Vírgula 10 2 3 2 4 2 2 2" xfId="19607" xr:uid="{00000000-0005-0000-0000-00003F260000}"/>
    <cellStyle name="Vírgula 10 2 3 2 4 2 3" xfId="16852" xr:uid="{00000000-0005-0000-0000-000040260000}"/>
    <cellStyle name="Vírgula 10 2 3 2 4 3" xfId="12955" xr:uid="{00000000-0005-0000-0000-000041260000}"/>
    <cellStyle name="Vírgula 10 2 3 2 4 3 2" xfId="18435" xr:uid="{00000000-0005-0000-0000-000042260000}"/>
    <cellStyle name="Vírgula 10 2 3 2 4 4" xfId="15681" xr:uid="{00000000-0005-0000-0000-000043260000}"/>
    <cellStyle name="Vírgula 10 2 3 2 5" xfId="5988" xr:uid="{00000000-0005-0000-0000-000044260000}"/>
    <cellStyle name="Vírgula 10 2 3 2 5 2" xfId="10930" xr:uid="{00000000-0005-0000-0000-000045260000}"/>
    <cellStyle name="Vírgula 10 2 3 2 5 2 2" xfId="14533" xr:uid="{00000000-0005-0000-0000-000046260000}"/>
    <cellStyle name="Vírgula 10 2 3 2 5 2 2 2" xfId="20013" xr:uid="{00000000-0005-0000-0000-000047260000}"/>
    <cellStyle name="Vírgula 10 2 3 2 5 2 3" xfId="17258" xr:uid="{00000000-0005-0000-0000-000048260000}"/>
    <cellStyle name="Vírgula 10 2 3 2 5 3" xfId="13362" xr:uid="{00000000-0005-0000-0000-000049260000}"/>
    <cellStyle name="Vírgula 10 2 3 2 5 3 2" xfId="18842" xr:uid="{00000000-0005-0000-0000-00004A260000}"/>
    <cellStyle name="Vírgula 10 2 3 2 5 4" xfId="16087" xr:uid="{00000000-0005-0000-0000-00004B260000}"/>
    <cellStyle name="Vírgula 10 2 3 2 6" xfId="7496" xr:uid="{00000000-0005-0000-0000-00004C260000}"/>
    <cellStyle name="Vírgula 10 2 3 2 6 2" xfId="13719" xr:uid="{00000000-0005-0000-0000-00004D260000}"/>
    <cellStyle name="Vírgula 10 2 3 2 6 2 2" xfId="19199" xr:uid="{00000000-0005-0000-0000-00004E260000}"/>
    <cellStyle name="Vírgula 10 2 3 2 6 3" xfId="16444" xr:uid="{00000000-0005-0000-0000-00004F260000}"/>
    <cellStyle name="Vírgula 10 2 3 2 7" xfId="2535" xr:uid="{00000000-0005-0000-0000-000050260000}"/>
    <cellStyle name="Vírgula 10 2 3 2 7 2" xfId="12556" xr:uid="{00000000-0005-0000-0000-000051260000}"/>
    <cellStyle name="Vírgula 10 2 3 2 7 2 2" xfId="18036" xr:uid="{00000000-0005-0000-0000-000052260000}"/>
    <cellStyle name="Vírgula 10 2 3 2 7 3" xfId="15282" xr:uid="{00000000-0005-0000-0000-000053260000}"/>
    <cellStyle name="Vírgula 10 2 3 2 8" xfId="12174" xr:uid="{00000000-0005-0000-0000-000054260000}"/>
    <cellStyle name="Vírgula 10 2 3 2 8 2" xfId="17655" xr:uid="{00000000-0005-0000-0000-000055260000}"/>
    <cellStyle name="Vírgula 10 2 3 2 9" xfId="14914" xr:uid="{00000000-0005-0000-0000-000056260000}"/>
    <cellStyle name="Vírgula 10 2 3 3" xfId="951" xr:uid="{00000000-0005-0000-0000-000057260000}"/>
    <cellStyle name="Vírgula 10 2 3 3 2" xfId="1867" xr:uid="{00000000-0005-0000-0000-000058260000}"/>
    <cellStyle name="Vírgula 10 2 3 3 2 2" xfId="5218" xr:uid="{00000000-0005-0000-0000-000059260000}"/>
    <cellStyle name="Vírgula 10 2 3 3 2 2 2" xfId="10202" xr:uid="{00000000-0005-0000-0000-00005A260000}"/>
    <cellStyle name="Vírgula 10 2 3 3 2 2 2 2" xfId="14249" xr:uid="{00000000-0005-0000-0000-00005B260000}"/>
    <cellStyle name="Vírgula 10 2 3 3 2 2 2 2 2" xfId="19729" xr:uid="{00000000-0005-0000-0000-00005C260000}"/>
    <cellStyle name="Vírgula 10 2 3 3 2 2 2 3" xfId="16974" xr:uid="{00000000-0005-0000-0000-00005D260000}"/>
    <cellStyle name="Vírgula 10 2 3 3 2 2 3" xfId="13077" xr:uid="{00000000-0005-0000-0000-00005E260000}"/>
    <cellStyle name="Vírgula 10 2 3 3 2 2 3 2" xfId="18557" xr:uid="{00000000-0005-0000-0000-00005F260000}"/>
    <cellStyle name="Vírgula 10 2 3 3 2 2 4" xfId="15803" xr:uid="{00000000-0005-0000-0000-000060260000}"/>
    <cellStyle name="Vírgula 10 2 3 3 2 3" xfId="6947" xr:uid="{00000000-0005-0000-0000-000061260000}"/>
    <cellStyle name="Vírgula 10 2 3 3 2 3 2" xfId="11889" xr:uid="{00000000-0005-0000-0000-000062260000}"/>
    <cellStyle name="Vírgula 10 2 3 3 2 3 2 2" xfId="14649" xr:uid="{00000000-0005-0000-0000-000063260000}"/>
    <cellStyle name="Vírgula 10 2 3 3 2 3 2 2 2" xfId="20129" xr:uid="{00000000-0005-0000-0000-000064260000}"/>
    <cellStyle name="Vírgula 10 2 3 3 2 3 2 3" xfId="17374" xr:uid="{00000000-0005-0000-0000-000065260000}"/>
    <cellStyle name="Vírgula 10 2 3 3 2 3 3" xfId="13478" xr:uid="{00000000-0005-0000-0000-000066260000}"/>
    <cellStyle name="Vírgula 10 2 3 3 2 3 3 2" xfId="18958" xr:uid="{00000000-0005-0000-0000-000067260000}"/>
    <cellStyle name="Vírgula 10 2 3 3 2 3 4" xfId="16203" xr:uid="{00000000-0005-0000-0000-000068260000}"/>
    <cellStyle name="Vírgula 10 2 3 3 2 4" xfId="8455" xr:uid="{00000000-0005-0000-0000-000069260000}"/>
    <cellStyle name="Vírgula 10 2 3 3 2 4 2" xfId="13835" xr:uid="{00000000-0005-0000-0000-00006A260000}"/>
    <cellStyle name="Vírgula 10 2 3 3 2 4 2 2" xfId="19315" xr:uid="{00000000-0005-0000-0000-00006B260000}"/>
    <cellStyle name="Vírgula 10 2 3 3 2 4 3" xfId="16560" xr:uid="{00000000-0005-0000-0000-00006C260000}"/>
    <cellStyle name="Vírgula 10 2 3 3 2 5" xfId="3494" xr:uid="{00000000-0005-0000-0000-00006D260000}"/>
    <cellStyle name="Vírgula 10 2 3 3 2 5 2" xfId="12672" xr:uid="{00000000-0005-0000-0000-00006E260000}"/>
    <cellStyle name="Vírgula 10 2 3 3 2 5 2 2" xfId="18152" xr:uid="{00000000-0005-0000-0000-00006F260000}"/>
    <cellStyle name="Vírgula 10 2 3 3 2 5 3" xfId="15398" xr:uid="{00000000-0005-0000-0000-000070260000}"/>
    <cellStyle name="Vírgula 10 2 3 3 2 6" xfId="12306" xr:uid="{00000000-0005-0000-0000-000071260000}"/>
    <cellStyle name="Vírgula 10 2 3 3 2 6 2" xfId="17786" xr:uid="{00000000-0005-0000-0000-000072260000}"/>
    <cellStyle name="Vírgula 10 2 3 3 2 7" xfId="15032" xr:uid="{00000000-0005-0000-0000-000073260000}"/>
    <cellStyle name="Vírgula 10 2 3 3 3" xfId="4383" xr:uid="{00000000-0005-0000-0000-000074260000}"/>
    <cellStyle name="Vírgula 10 2 3 3 3 2" xfId="9368" xr:uid="{00000000-0005-0000-0000-000075260000}"/>
    <cellStyle name="Vírgula 10 2 3 3 3 2 2" xfId="14160" xr:uid="{00000000-0005-0000-0000-000076260000}"/>
    <cellStyle name="Vírgula 10 2 3 3 3 2 2 2" xfId="19640" xr:uid="{00000000-0005-0000-0000-000077260000}"/>
    <cellStyle name="Vírgula 10 2 3 3 3 2 3" xfId="16885" xr:uid="{00000000-0005-0000-0000-000078260000}"/>
    <cellStyle name="Vírgula 10 2 3 3 3 3" xfId="12988" xr:uid="{00000000-0005-0000-0000-000079260000}"/>
    <cellStyle name="Vírgula 10 2 3 3 3 3 2" xfId="18468" xr:uid="{00000000-0005-0000-0000-00007A260000}"/>
    <cellStyle name="Vírgula 10 2 3 3 3 4" xfId="15714" xr:uid="{00000000-0005-0000-0000-00007B260000}"/>
    <cellStyle name="Vírgula 10 2 3 3 4" xfId="6126" xr:uid="{00000000-0005-0000-0000-00007C260000}"/>
    <cellStyle name="Vírgula 10 2 3 3 4 2" xfId="11068" xr:uid="{00000000-0005-0000-0000-00007D260000}"/>
    <cellStyle name="Vírgula 10 2 3 3 4 2 2" xfId="14566" xr:uid="{00000000-0005-0000-0000-00007E260000}"/>
    <cellStyle name="Vírgula 10 2 3 3 4 2 2 2" xfId="20046" xr:uid="{00000000-0005-0000-0000-00007F260000}"/>
    <cellStyle name="Vírgula 10 2 3 3 4 2 3" xfId="17291" xr:uid="{00000000-0005-0000-0000-000080260000}"/>
    <cellStyle name="Vírgula 10 2 3 3 4 3" xfId="13395" xr:uid="{00000000-0005-0000-0000-000081260000}"/>
    <cellStyle name="Vírgula 10 2 3 3 4 3 2" xfId="18875" xr:uid="{00000000-0005-0000-0000-000082260000}"/>
    <cellStyle name="Vírgula 10 2 3 3 4 4" xfId="16120" xr:uid="{00000000-0005-0000-0000-000083260000}"/>
    <cellStyle name="Vírgula 10 2 3 3 5" xfId="7634" xr:uid="{00000000-0005-0000-0000-000084260000}"/>
    <cellStyle name="Vírgula 10 2 3 3 5 2" xfId="13752" xr:uid="{00000000-0005-0000-0000-000085260000}"/>
    <cellStyle name="Vírgula 10 2 3 3 5 2 2" xfId="19232" xr:uid="{00000000-0005-0000-0000-000086260000}"/>
    <cellStyle name="Vírgula 10 2 3 3 5 3" xfId="16477" xr:uid="{00000000-0005-0000-0000-000087260000}"/>
    <cellStyle name="Vírgula 10 2 3 3 6" xfId="2673" xr:uid="{00000000-0005-0000-0000-000088260000}"/>
    <cellStyle name="Vírgula 10 2 3 3 6 2" xfId="12589" xr:uid="{00000000-0005-0000-0000-000089260000}"/>
    <cellStyle name="Vírgula 10 2 3 3 6 2 2" xfId="18069" xr:uid="{00000000-0005-0000-0000-00008A260000}"/>
    <cellStyle name="Vírgula 10 2 3 3 6 3" xfId="15315" xr:uid="{00000000-0005-0000-0000-00008B260000}"/>
    <cellStyle name="Vírgula 10 2 3 3 7" xfId="12209" xr:uid="{00000000-0005-0000-0000-00008C260000}"/>
    <cellStyle name="Vírgula 10 2 3 3 7 2" xfId="17690" xr:uid="{00000000-0005-0000-0000-00008D260000}"/>
    <cellStyle name="Vírgula 10 2 3 3 8" xfId="14948" xr:uid="{00000000-0005-0000-0000-00008E260000}"/>
    <cellStyle name="Vírgula 10 2 3 4" xfId="1864" xr:uid="{00000000-0005-0000-0000-00008F260000}"/>
    <cellStyle name="Vírgula 10 2 3 4 2" xfId="5215" xr:uid="{00000000-0005-0000-0000-000090260000}"/>
    <cellStyle name="Vírgula 10 2 3 4 2 2" xfId="10199" xr:uid="{00000000-0005-0000-0000-000091260000}"/>
    <cellStyle name="Vírgula 10 2 3 4 2 2 2" xfId="14246" xr:uid="{00000000-0005-0000-0000-000092260000}"/>
    <cellStyle name="Vírgula 10 2 3 4 2 2 2 2" xfId="19726" xr:uid="{00000000-0005-0000-0000-000093260000}"/>
    <cellStyle name="Vírgula 10 2 3 4 2 2 3" xfId="16971" xr:uid="{00000000-0005-0000-0000-000094260000}"/>
    <cellStyle name="Vírgula 10 2 3 4 2 3" xfId="13074" xr:uid="{00000000-0005-0000-0000-000095260000}"/>
    <cellStyle name="Vírgula 10 2 3 4 2 3 2" xfId="18554" xr:uid="{00000000-0005-0000-0000-000096260000}"/>
    <cellStyle name="Vírgula 10 2 3 4 2 4" xfId="15800" xr:uid="{00000000-0005-0000-0000-000097260000}"/>
    <cellStyle name="Vírgula 10 2 3 4 3" xfId="6944" xr:uid="{00000000-0005-0000-0000-000098260000}"/>
    <cellStyle name="Vírgula 10 2 3 4 3 2" xfId="11886" xr:uid="{00000000-0005-0000-0000-000099260000}"/>
    <cellStyle name="Vírgula 10 2 3 4 3 2 2" xfId="14646" xr:uid="{00000000-0005-0000-0000-00009A260000}"/>
    <cellStyle name="Vírgula 10 2 3 4 3 2 2 2" xfId="20126" xr:uid="{00000000-0005-0000-0000-00009B260000}"/>
    <cellStyle name="Vírgula 10 2 3 4 3 2 3" xfId="17371" xr:uid="{00000000-0005-0000-0000-00009C260000}"/>
    <cellStyle name="Vírgula 10 2 3 4 3 3" xfId="13475" xr:uid="{00000000-0005-0000-0000-00009D260000}"/>
    <cellStyle name="Vírgula 10 2 3 4 3 3 2" xfId="18955" xr:uid="{00000000-0005-0000-0000-00009E260000}"/>
    <cellStyle name="Vírgula 10 2 3 4 3 4" xfId="16200" xr:uid="{00000000-0005-0000-0000-00009F260000}"/>
    <cellStyle name="Vírgula 10 2 3 4 4" xfId="8452" xr:uid="{00000000-0005-0000-0000-0000A0260000}"/>
    <cellStyle name="Vírgula 10 2 3 4 4 2" xfId="13832" xr:uid="{00000000-0005-0000-0000-0000A1260000}"/>
    <cellStyle name="Vírgula 10 2 3 4 4 2 2" xfId="19312" xr:uid="{00000000-0005-0000-0000-0000A2260000}"/>
    <cellStyle name="Vírgula 10 2 3 4 4 3" xfId="16557" xr:uid="{00000000-0005-0000-0000-0000A3260000}"/>
    <cellStyle name="Vírgula 10 2 3 4 5" xfId="3491" xr:uid="{00000000-0005-0000-0000-0000A4260000}"/>
    <cellStyle name="Vírgula 10 2 3 4 5 2" xfId="12669" xr:uid="{00000000-0005-0000-0000-0000A5260000}"/>
    <cellStyle name="Vírgula 10 2 3 4 5 2 2" xfId="18149" xr:uid="{00000000-0005-0000-0000-0000A6260000}"/>
    <cellStyle name="Vírgula 10 2 3 4 5 3" xfId="15395" xr:uid="{00000000-0005-0000-0000-0000A7260000}"/>
    <cellStyle name="Vírgula 10 2 3 4 6" xfId="12303" xr:uid="{00000000-0005-0000-0000-0000A8260000}"/>
    <cellStyle name="Vírgula 10 2 3 4 6 2" xfId="17783" xr:uid="{00000000-0005-0000-0000-0000A9260000}"/>
    <cellStyle name="Vírgula 10 2 3 4 7" xfId="15029" xr:uid="{00000000-0005-0000-0000-0000AA260000}"/>
    <cellStyle name="Vírgula 10 2 3 5" xfId="3781" xr:uid="{00000000-0005-0000-0000-0000AB260000}"/>
    <cellStyle name="Vírgula 10 2 3 5 2" xfId="5542" xr:uid="{00000000-0005-0000-0000-0000AC260000}"/>
    <cellStyle name="Vírgula 10 2 3 5 2 2" xfId="10493" xr:uid="{00000000-0005-0000-0000-0000AD260000}"/>
    <cellStyle name="Vírgula 10 2 3 5 2 2 2" xfId="14440" xr:uid="{00000000-0005-0000-0000-0000AE260000}"/>
    <cellStyle name="Vírgula 10 2 3 5 2 2 2 2" xfId="19920" xr:uid="{00000000-0005-0000-0000-0000AF260000}"/>
    <cellStyle name="Vírgula 10 2 3 5 2 2 3" xfId="17165" xr:uid="{00000000-0005-0000-0000-0000B0260000}"/>
    <cellStyle name="Vírgula 10 2 3 5 2 3" xfId="13269" xr:uid="{00000000-0005-0000-0000-0000B1260000}"/>
    <cellStyle name="Vírgula 10 2 3 5 2 3 2" xfId="18749" xr:uid="{00000000-0005-0000-0000-0000B2260000}"/>
    <cellStyle name="Vírgula 10 2 3 5 2 4" xfId="15994" xr:uid="{00000000-0005-0000-0000-0000B3260000}"/>
    <cellStyle name="Vírgula 10 2 3 5 3" xfId="8741" xr:uid="{00000000-0005-0000-0000-0000B4260000}"/>
    <cellStyle name="Vírgula 10 2 3 5 3 2" xfId="14015" xr:uid="{00000000-0005-0000-0000-0000B5260000}"/>
    <cellStyle name="Vírgula 10 2 3 5 3 2 2" xfId="19495" xr:uid="{00000000-0005-0000-0000-0000B6260000}"/>
    <cellStyle name="Vírgula 10 2 3 5 3 3" xfId="16740" xr:uid="{00000000-0005-0000-0000-0000B7260000}"/>
    <cellStyle name="Vírgula 10 2 3 5 4" xfId="12850" xr:uid="{00000000-0005-0000-0000-0000B8260000}"/>
    <cellStyle name="Vírgula 10 2 3 5 4 2" xfId="18330" xr:uid="{00000000-0005-0000-0000-0000B9260000}"/>
    <cellStyle name="Vírgula 10 2 3 5 5" xfId="15576" xr:uid="{00000000-0005-0000-0000-0000BA260000}"/>
    <cellStyle name="Vírgula 10 2 3 6" xfId="4106" xr:uid="{00000000-0005-0000-0000-0000BB260000}"/>
    <cellStyle name="Vírgula 10 2 3 6 2" xfId="8877" xr:uid="{00000000-0005-0000-0000-0000BC260000}"/>
    <cellStyle name="Vírgula 10 2 3 6 2 2" xfId="14047" xr:uid="{00000000-0005-0000-0000-0000BD260000}"/>
    <cellStyle name="Vírgula 10 2 3 6 2 2 2" xfId="19527" xr:uid="{00000000-0005-0000-0000-0000BE260000}"/>
    <cellStyle name="Vírgula 10 2 3 6 2 3" xfId="16772" xr:uid="{00000000-0005-0000-0000-0000BF260000}"/>
    <cellStyle name="Vírgula 10 2 3 6 3" xfId="12923" xr:uid="{00000000-0005-0000-0000-0000C0260000}"/>
    <cellStyle name="Vírgula 10 2 3 6 3 2" xfId="18403" xr:uid="{00000000-0005-0000-0000-0000C1260000}"/>
    <cellStyle name="Vírgula 10 2 3 6 4" xfId="15649" xr:uid="{00000000-0005-0000-0000-0000C2260000}"/>
    <cellStyle name="Vírgula 10 2 3 7" xfId="3815" xr:uid="{00000000-0005-0000-0000-0000C3260000}"/>
    <cellStyle name="Vírgula 10 2 3 7 2" xfId="8908" xr:uid="{00000000-0005-0000-0000-0000C4260000}"/>
    <cellStyle name="Vírgula 10 2 3 7 2 2" xfId="14062" xr:uid="{00000000-0005-0000-0000-0000C5260000}"/>
    <cellStyle name="Vírgula 10 2 3 7 2 2 2" xfId="19542" xr:uid="{00000000-0005-0000-0000-0000C6260000}"/>
    <cellStyle name="Vírgula 10 2 3 7 2 3" xfId="16787" xr:uid="{00000000-0005-0000-0000-0000C7260000}"/>
    <cellStyle name="Vírgula 10 2 3 7 3" xfId="12865" xr:uid="{00000000-0005-0000-0000-0000C8260000}"/>
    <cellStyle name="Vírgula 10 2 3 7 3 2" xfId="18345" xr:uid="{00000000-0005-0000-0000-0000C9260000}"/>
    <cellStyle name="Vírgula 10 2 3 7 4" xfId="15591" xr:uid="{00000000-0005-0000-0000-0000CA260000}"/>
    <cellStyle name="Vírgula 10 2 3 8" xfId="5853" xr:uid="{00000000-0005-0000-0000-0000CB260000}"/>
    <cellStyle name="Vírgula 10 2 3 8 2" xfId="10795" xr:uid="{00000000-0005-0000-0000-0000CC260000}"/>
    <cellStyle name="Vírgula 10 2 3 8 2 2" xfId="14501" xr:uid="{00000000-0005-0000-0000-0000CD260000}"/>
    <cellStyle name="Vírgula 10 2 3 8 2 2 2" xfId="19981" xr:uid="{00000000-0005-0000-0000-0000CE260000}"/>
    <cellStyle name="Vírgula 10 2 3 8 2 3" xfId="17226" xr:uid="{00000000-0005-0000-0000-0000CF260000}"/>
    <cellStyle name="Vírgula 10 2 3 8 3" xfId="13330" xr:uid="{00000000-0005-0000-0000-0000D0260000}"/>
    <cellStyle name="Vírgula 10 2 3 8 3 2" xfId="18810" xr:uid="{00000000-0005-0000-0000-0000D1260000}"/>
    <cellStyle name="Vírgula 10 2 3 8 4" xfId="16055" xr:uid="{00000000-0005-0000-0000-0000D2260000}"/>
    <cellStyle name="Vírgula 10 2 3 9" xfId="7361" xr:uid="{00000000-0005-0000-0000-0000D3260000}"/>
    <cellStyle name="Vírgula 10 2 3 9 2" xfId="13687" xr:uid="{00000000-0005-0000-0000-0000D4260000}"/>
    <cellStyle name="Vírgula 10 2 3 9 2 2" xfId="19167" xr:uid="{00000000-0005-0000-0000-0000D5260000}"/>
    <cellStyle name="Vírgula 10 2 3 9 3" xfId="16412" xr:uid="{00000000-0005-0000-0000-0000D6260000}"/>
    <cellStyle name="Vírgula 10 2 4" xfId="496" xr:uid="{00000000-0005-0000-0000-0000D7260000}"/>
    <cellStyle name="Vírgula 10 2 4 2" xfId="1061" xr:uid="{00000000-0005-0000-0000-0000D8260000}"/>
    <cellStyle name="Vírgula 10 2 4 2 2" xfId="1869" xr:uid="{00000000-0005-0000-0000-0000D9260000}"/>
    <cellStyle name="Vírgula 10 2 4 2 2 2" xfId="5220" xr:uid="{00000000-0005-0000-0000-0000DA260000}"/>
    <cellStyle name="Vírgula 10 2 4 2 2 2 2" xfId="10204" xr:uid="{00000000-0005-0000-0000-0000DB260000}"/>
    <cellStyle name="Vírgula 10 2 4 2 2 2 2 2" xfId="14251" xr:uid="{00000000-0005-0000-0000-0000DC260000}"/>
    <cellStyle name="Vírgula 10 2 4 2 2 2 2 2 2" xfId="19731" xr:uid="{00000000-0005-0000-0000-0000DD260000}"/>
    <cellStyle name="Vírgula 10 2 4 2 2 2 2 3" xfId="16976" xr:uid="{00000000-0005-0000-0000-0000DE260000}"/>
    <cellStyle name="Vírgula 10 2 4 2 2 2 3" xfId="13079" xr:uid="{00000000-0005-0000-0000-0000DF260000}"/>
    <cellStyle name="Vírgula 10 2 4 2 2 2 3 2" xfId="18559" xr:uid="{00000000-0005-0000-0000-0000E0260000}"/>
    <cellStyle name="Vírgula 10 2 4 2 2 2 4" xfId="15805" xr:uid="{00000000-0005-0000-0000-0000E1260000}"/>
    <cellStyle name="Vírgula 10 2 4 2 2 3" xfId="6949" xr:uid="{00000000-0005-0000-0000-0000E2260000}"/>
    <cellStyle name="Vírgula 10 2 4 2 2 3 2" xfId="11891" xr:uid="{00000000-0005-0000-0000-0000E3260000}"/>
    <cellStyle name="Vírgula 10 2 4 2 2 3 2 2" xfId="14651" xr:uid="{00000000-0005-0000-0000-0000E4260000}"/>
    <cellStyle name="Vírgula 10 2 4 2 2 3 2 2 2" xfId="20131" xr:uid="{00000000-0005-0000-0000-0000E5260000}"/>
    <cellStyle name="Vírgula 10 2 4 2 2 3 2 3" xfId="17376" xr:uid="{00000000-0005-0000-0000-0000E6260000}"/>
    <cellStyle name="Vírgula 10 2 4 2 2 3 3" xfId="13480" xr:uid="{00000000-0005-0000-0000-0000E7260000}"/>
    <cellStyle name="Vírgula 10 2 4 2 2 3 3 2" xfId="18960" xr:uid="{00000000-0005-0000-0000-0000E8260000}"/>
    <cellStyle name="Vírgula 10 2 4 2 2 3 4" xfId="16205" xr:uid="{00000000-0005-0000-0000-0000E9260000}"/>
    <cellStyle name="Vírgula 10 2 4 2 2 4" xfId="8457" xr:uid="{00000000-0005-0000-0000-0000EA260000}"/>
    <cellStyle name="Vírgula 10 2 4 2 2 4 2" xfId="13837" xr:uid="{00000000-0005-0000-0000-0000EB260000}"/>
    <cellStyle name="Vírgula 10 2 4 2 2 4 2 2" xfId="19317" xr:uid="{00000000-0005-0000-0000-0000EC260000}"/>
    <cellStyle name="Vírgula 10 2 4 2 2 4 3" xfId="16562" xr:uid="{00000000-0005-0000-0000-0000ED260000}"/>
    <cellStyle name="Vírgula 10 2 4 2 2 5" xfId="3496" xr:uid="{00000000-0005-0000-0000-0000EE260000}"/>
    <cellStyle name="Vírgula 10 2 4 2 2 5 2" xfId="12674" xr:uid="{00000000-0005-0000-0000-0000EF260000}"/>
    <cellStyle name="Vírgula 10 2 4 2 2 5 2 2" xfId="18154" xr:uid="{00000000-0005-0000-0000-0000F0260000}"/>
    <cellStyle name="Vírgula 10 2 4 2 2 5 3" xfId="15400" xr:uid="{00000000-0005-0000-0000-0000F1260000}"/>
    <cellStyle name="Vírgula 10 2 4 2 2 6" xfId="12308" xr:uid="{00000000-0005-0000-0000-0000F2260000}"/>
    <cellStyle name="Vírgula 10 2 4 2 2 6 2" xfId="17788" xr:uid="{00000000-0005-0000-0000-0000F3260000}"/>
    <cellStyle name="Vírgula 10 2 4 2 2 7" xfId="15034" xr:uid="{00000000-0005-0000-0000-0000F4260000}"/>
    <cellStyle name="Vírgula 10 2 4 2 3" xfId="4476" xr:uid="{00000000-0005-0000-0000-0000F5260000}"/>
    <cellStyle name="Vírgula 10 2 4 2 3 2" xfId="9461" xr:uid="{00000000-0005-0000-0000-0000F6260000}"/>
    <cellStyle name="Vírgula 10 2 4 2 3 2 2" xfId="14183" xr:uid="{00000000-0005-0000-0000-0000F7260000}"/>
    <cellStyle name="Vírgula 10 2 4 2 3 2 2 2" xfId="19663" xr:uid="{00000000-0005-0000-0000-0000F8260000}"/>
    <cellStyle name="Vírgula 10 2 4 2 3 2 3" xfId="16908" xr:uid="{00000000-0005-0000-0000-0000F9260000}"/>
    <cellStyle name="Vírgula 10 2 4 2 3 3" xfId="13011" xr:uid="{00000000-0005-0000-0000-0000FA260000}"/>
    <cellStyle name="Vírgula 10 2 4 2 3 3 2" xfId="18491" xr:uid="{00000000-0005-0000-0000-0000FB260000}"/>
    <cellStyle name="Vírgula 10 2 4 2 3 4" xfId="15737" xr:uid="{00000000-0005-0000-0000-0000FC260000}"/>
    <cellStyle name="Vírgula 10 2 4 2 4" xfId="6216" xr:uid="{00000000-0005-0000-0000-0000FD260000}"/>
    <cellStyle name="Vírgula 10 2 4 2 4 2" xfId="11158" xr:uid="{00000000-0005-0000-0000-0000FE260000}"/>
    <cellStyle name="Vírgula 10 2 4 2 4 2 2" xfId="14588" xr:uid="{00000000-0005-0000-0000-0000FF260000}"/>
    <cellStyle name="Vírgula 10 2 4 2 4 2 2 2" xfId="20068" xr:uid="{00000000-0005-0000-0000-000000270000}"/>
    <cellStyle name="Vírgula 10 2 4 2 4 2 3" xfId="17313" xr:uid="{00000000-0005-0000-0000-000001270000}"/>
    <cellStyle name="Vírgula 10 2 4 2 4 3" xfId="13417" xr:uid="{00000000-0005-0000-0000-000002270000}"/>
    <cellStyle name="Vírgula 10 2 4 2 4 3 2" xfId="18897" xr:uid="{00000000-0005-0000-0000-000003270000}"/>
    <cellStyle name="Vírgula 10 2 4 2 4 4" xfId="16142" xr:uid="{00000000-0005-0000-0000-000004270000}"/>
    <cellStyle name="Vírgula 10 2 4 2 5" xfId="7724" xr:uid="{00000000-0005-0000-0000-000005270000}"/>
    <cellStyle name="Vírgula 10 2 4 2 5 2" xfId="13774" xr:uid="{00000000-0005-0000-0000-000006270000}"/>
    <cellStyle name="Vírgula 10 2 4 2 5 2 2" xfId="19254" xr:uid="{00000000-0005-0000-0000-000007270000}"/>
    <cellStyle name="Vírgula 10 2 4 2 5 3" xfId="16499" xr:uid="{00000000-0005-0000-0000-000008270000}"/>
    <cellStyle name="Vírgula 10 2 4 2 6" xfId="2763" xr:uid="{00000000-0005-0000-0000-000009270000}"/>
    <cellStyle name="Vírgula 10 2 4 2 6 2" xfId="12611" xr:uid="{00000000-0005-0000-0000-00000A270000}"/>
    <cellStyle name="Vírgula 10 2 4 2 6 2 2" xfId="18091" xr:uid="{00000000-0005-0000-0000-00000B270000}"/>
    <cellStyle name="Vírgula 10 2 4 2 6 3" xfId="15337" xr:uid="{00000000-0005-0000-0000-00000C270000}"/>
    <cellStyle name="Vírgula 10 2 4 2 7" xfId="12237" xr:uid="{00000000-0005-0000-0000-00000D270000}"/>
    <cellStyle name="Vírgula 10 2 4 2 7 2" xfId="17718" xr:uid="{00000000-0005-0000-0000-00000E270000}"/>
    <cellStyle name="Vírgula 10 2 4 2 8" xfId="14971" xr:uid="{00000000-0005-0000-0000-00000F270000}"/>
    <cellStyle name="Vírgula 10 2 4 3" xfId="1868" xr:uid="{00000000-0005-0000-0000-000010270000}"/>
    <cellStyle name="Vírgula 10 2 4 3 2" xfId="5219" xr:uid="{00000000-0005-0000-0000-000011270000}"/>
    <cellStyle name="Vírgula 10 2 4 3 2 2" xfId="10203" xr:uid="{00000000-0005-0000-0000-000012270000}"/>
    <cellStyle name="Vírgula 10 2 4 3 2 2 2" xfId="14250" xr:uid="{00000000-0005-0000-0000-000013270000}"/>
    <cellStyle name="Vírgula 10 2 4 3 2 2 2 2" xfId="19730" xr:uid="{00000000-0005-0000-0000-000014270000}"/>
    <cellStyle name="Vírgula 10 2 4 3 2 2 3" xfId="16975" xr:uid="{00000000-0005-0000-0000-000015270000}"/>
    <cellStyle name="Vírgula 10 2 4 3 2 3" xfId="13078" xr:uid="{00000000-0005-0000-0000-000016270000}"/>
    <cellStyle name="Vírgula 10 2 4 3 2 3 2" xfId="18558" xr:uid="{00000000-0005-0000-0000-000017270000}"/>
    <cellStyle name="Vírgula 10 2 4 3 2 4" xfId="15804" xr:uid="{00000000-0005-0000-0000-000018270000}"/>
    <cellStyle name="Vírgula 10 2 4 3 3" xfId="6948" xr:uid="{00000000-0005-0000-0000-000019270000}"/>
    <cellStyle name="Vírgula 10 2 4 3 3 2" xfId="11890" xr:uid="{00000000-0005-0000-0000-00001A270000}"/>
    <cellStyle name="Vírgula 10 2 4 3 3 2 2" xfId="14650" xr:uid="{00000000-0005-0000-0000-00001B270000}"/>
    <cellStyle name="Vírgula 10 2 4 3 3 2 2 2" xfId="20130" xr:uid="{00000000-0005-0000-0000-00001C270000}"/>
    <cellStyle name="Vírgula 10 2 4 3 3 2 3" xfId="17375" xr:uid="{00000000-0005-0000-0000-00001D270000}"/>
    <cellStyle name="Vírgula 10 2 4 3 3 3" xfId="13479" xr:uid="{00000000-0005-0000-0000-00001E270000}"/>
    <cellStyle name="Vírgula 10 2 4 3 3 3 2" xfId="18959" xr:uid="{00000000-0005-0000-0000-00001F270000}"/>
    <cellStyle name="Vírgula 10 2 4 3 3 4" xfId="16204" xr:uid="{00000000-0005-0000-0000-000020270000}"/>
    <cellStyle name="Vírgula 10 2 4 3 4" xfId="8456" xr:uid="{00000000-0005-0000-0000-000021270000}"/>
    <cellStyle name="Vírgula 10 2 4 3 4 2" xfId="13836" xr:uid="{00000000-0005-0000-0000-000022270000}"/>
    <cellStyle name="Vírgula 10 2 4 3 4 2 2" xfId="19316" xr:uid="{00000000-0005-0000-0000-000023270000}"/>
    <cellStyle name="Vírgula 10 2 4 3 4 3" xfId="16561" xr:uid="{00000000-0005-0000-0000-000024270000}"/>
    <cellStyle name="Vírgula 10 2 4 3 5" xfId="3495" xr:uid="{00000000-0005-0000-0000-000025270000}"/>
    <cellStyle name="Vírgula 10 2 4 3 5 2" xfId="12673" xr:uid="{00000000-0005-0000-0000-000026270000}"/>
    <cellStyle name="Vírgula 10 2 4 3 5 2 2" xfId="18153" xr:uid="{00000000-0005-0000-0000-000027270000}"/>
    <cellStyle name="Vírgula 10 2 4 3 5 3" xfId="15399" xr:uid="{00000000-0005-0000-0000-000028270000}"/>
    <cellStyle name="Vírgula 10 2 4 3 6" xfId="12307" xr:uid="{00000000-0005-0000-0000-000029270000}"/>
    <cellStyle name="Vírgula 10 2 4 3 6 2" xfId="17787" xr:uid="{00000000-0005-0000-0000-00002A270000}"/>
    <cellStyle name="Vírgula 10 2 4 3 7" xfId="15033" xr:uid="{00000000-0005-0000-0000-00002B270000}"/>
    <cellStyle name="Vírgula 10 2 4 4" xfId="4008" xr:uid="{00000000-0005-0000-0000-00002C270000}"/>
    <cellStyle name="Vírgula 10 2 4 4 2" xfId="9080" xr:uid="{00000000-0005-0000-0000-00002D270000}"/>
    <cellStyle name="Vírgula 10 2 4 4 2 2" xfId="14094" xr:uid="{00000000-0005-0000-0000-00002E270000}"/>
    <cellStyle name="Vírgula 10 2 4 4 2 2 2" xfId="19574" xr:uid="{00000000-0005-0000-0000-00002F270000}"/>
    <cellStyle name="Vírgula 10 2 4 4 2 3" xfId="16819" xr:uid="{00000000-0005-0000-0000-000030270000}"/>
    <cellStyle name="Vírgula 10 2 4 4 3" xfId="12902" xr:uid="{00000000-0005-0000-0000-000031270000}"/>
    <cellStyle name="Vírgula 10 2 4 4 3 2" xfId="18382" xr:uid="{00000000-0005-0000-0000-000032270000}"/>
    <cellStyle name="Vírgula 10 2 4 4 4" xfId="15628" xr:uid="{00000000-0005-0000-0000-000033270000}"/>
    <cellStyle name="Vírgula 10 2 4 5" xfId="5764" xr:uid="{00000000-0005-0000-0000-000034270000}"/>
    <cellStyle name="Vírgula 10 2 4 5 2" xfId="10706" xr:uid="{00000000-0005-0000-0000-000035270000}"/>
    <cellStyle name="Vírgula 10 2 4 5 2 2" xfId="14481" xr:uid="{00000000-0005-0000-0000-000036270000}"/>
    <cellStyle name="Vírgula 10 2 4 5 2 2 2" xfId="19961" xr:uid="{00000000-0005-0000-0000-000037270000}"/>
    <cellStyle name="Vírgula 10 2 4 5 2 3" xfId="17206" xr:uid="{00000000-0005-0000-0000-000038270000}"/>
    <cellStyle name="Vírgula 10 2 4 5 3" xfId="13310" xr:uid="{00000000-0005-0000-0000-000039270000}"/>
    <cellStyle name="Vírgula 10 2 4 5 3 2" xfId="18790" xr:uid="{00000000-0005-0000-0000-00003A270000}"/>
    <cellStyle name="Vírgula 10 2 4 5 4" xfId="16035" xr:uid="{00000000-0005-0000-0000-00003B270000}"/>
    <cellStyle name="Vírgula 10 2 4 6" xfId="7272" xr:uid="{00000000-0005-0000-0000-00003C270000}"/>
    <cellStyle name="Vírgula 10 2 4 6 2" xfId="13667" xr:uid="{00000000-0005-0000-0000-00003D270000}"/>
    <cellStyle name="Vírgula 10 2 4 6 2 2" xfId="19147" xr:uid="{00000000-0005-0000-0000-00003E270000}"/>
    <cellStyle name="Vírgula 10 2 4 6 3" xfId="16392" xr:uid="{00000000-0005-0000-0000-00003F270000}"/>
    <cellStyle name="Vírgula 10 2 4 7" xfId="2311" xr:uid="{00000000-0005-0000-0000-000040270000}"/>
    <cellStyle name="Vírgula 10 2 4 7 2" xfId="12504" xr:uid="{00000000-0005-0000-0000-000041270000}"/>
    <cellStyle name="Vírgula 10 2 4 7 2 2" xfId="17984" xr:uid="{00000000-0005-0000-0000-000042270000}"/>
    <cellStyle name="Vírgula 10 2 4 7 3" xfId="15230" xr:uid="{00000000-0005-0000-0000-000043270000}"/>
    <cellStyle name="Vírgula 10 2 4 8" xfId="12112" xr:uid="{00000000-0005-0000-0000-000044270000}"/>
    <cellStyle name="Vírgula 10 2 4 8 2" xfId="17593" xr:uid="{00000000-0005-0000-0000-000045270000}"/>
    <cellStyle name="Vírgula 10 2 4 9" xfId="14861" xr:uid="{00000000-0005-0000-0000-000046270000}"/>
    <cellStyle name="Vírgula 10 2 5" xfId="708" xr:uid="{00000000-0005-0000-0000-000047270000}"/>
    <cellStyle name="Vírgula 10 2 5 2" xfId="1174" xr:uid="{00000000-0005-0000-0000-000048270000}"/>
    <cellStyle name="Vírgula 10 2 5 2 2" xfId="1871" xr:uid="{00000000-0005-0000-0000-000049270000}"/>
    <cellStyle name="Vírgula 10 2 5 2 2 2" xfId="5222" xr:uid="{00000000-0005-0000-0000-00004A270000}"/>
    <cellStyle name="Vírgula 10 2 5 2 2 2 2" xfId="10206" xr:uid="{00000000-0005-0000-0000-00004B270000}"/>
    <cellStyle name="Vírgula 10 2 5 2 2 2 2 2" xfId="14253" xr:uid="{00000000-0005-0000-0000-00004C270000}"/>
    <cellStyle name="Vírgula 10 2 5 2 2 2 2 2 2" xfId="19733" xr:uid="{00000000-0005-0000-0000-00004D270000}"/>
    <cellStyle name="Vírgula 10 2 5 2 2 2 2 3" xfId="16978" xr:uid="{00000000-0005-0000-0000-00004E270000}"/>
    <cellStyle name="Vírgula 10 2 5 2 2 2 3" xfId="13081" xr:uid="{00000000-0005-0000-0000-00004F270000}"/>
    <cellStyle name="Vírgula 10 2 5 2 2 2 3 2" xfId="18561" xr:uid="{00000000-0005-0000-0000-000050270000}"/>
    <cellStyle name="Vírgula 10 2 5 2 2 2 4" xfId="15807" xr:uid="{00000000-0005-0000-0000-000051270000}"/>
    <cellStyle name="Vírgula 10 2 5 2 2 3" xfId="6951" xr:uid="{00000000-0005-0000-0000-000052270000}"/>
    <cellStyle name="Vírgula 10 2 5 2 2 3 2" xfId="11893" xr:uid="{00000000-0005-0000-0000-000053270000}"/>
    <cellStyle name="Vírgula 10 2 5 2 2 3 2 2" xfId="14653" xr:uid="{00000000-0005-0000-0000-000054270000}"/>
    <cellStyle name="Vírgula 10 2 5 2 2 3 2 2 2" xfId="20133" xr:uid="{00000000-0005-0000-0000-000055270000}"/>
    <cellStyle name="Vírgula 10 2 5 2 2 3 2 3" xfId="17378" xr:uid="{00000000-0005-0000-0000-000056270000}"/>
    <cellStyle name="Vírgula 10 2 5 2 2 3 3" xfId="13482" xr:uid="{00000000-0005-0000-0000-000057270000}"/>
    <cellStyle name="Vírgula 10 2 5 2 2 3 3 2" xfId="18962" xr:uid="{00000000-0005-0000-0000-000058270000}"/>
    <cellStyle name="Vírgula 10 2 5 2 2 3 4" xfId="16207" xr:uid="{00000000-0005-0000-0000-000059270000}"/>
    <cellStyle name="Vírgula 10 2 5 2 2 4" xfId="8459" xr:uid="{00000000-0005-0000-0000-00005A270000}"/>
    <cellStyle name="Vírgula 10 2 5 2 2 4 2" xfId="13839" xr:uid="{00000000-0005-0000-0000-00005B270000}"/>
    <cellStyle name="Vírgula 10 2 5 2 2 4 2 2" xfId="19319" xr:uid="{00000000-0005-0000-0000-00005C270000}"/>
    <cellStyle name="Vírgula 10 2 5 2 2 4 3" xfId="16564" xr:uid="{00000000-0005-0000-0000-00005D270000}"/>
    <cellStyle name="Vírgula 10 2 5 2 2 5" xfId="3498" xr:uid="{00000000-0005-0000-0000-00005E270000}"/>
    <cellStyle name="Vírgula 10 2 5 2 2 5 2" xfId="12676" xr:uid="{00000000-0005-0000-0000-00005F270000}"/>
    <cellStyle name="Vírgula 10 2 5 2 2 5 2 2" xfId="18156" xr:uid="{00000000-0005-0000-0000-000060270000}"/>
    <cellStyle name="Vírgula 10 2 5 2 2 5 3" xfId="15402" xr:uid="{00000000-0005-0000-0000-000061270000}"/>
    <cellStyle name="Vírgula 10 2 5 2 2 6" xfId="12310" xr:uid="{00000000-0005-0000-0000-000062270000}"/>
    <cellStyle name="Vírgula 10 2 5 2 2 6 2" xfId="17790" xr:uid="{00000000-0005-0000-0000-000063270000}"/>
    <cellStyle name="Vírgula 10 2 5 2 2 7" xfId="15036" xr:uid="{00000000-0005-0000-0000-000064270000}"/>
    <cellStyle name="Vírgula 10 2 5 2 3" xfId="4535" xr:uid="{00000000-0005-0000-0000-000065270000}"/>
    <cellStyle name="Vírgula 10 2 5 2 3 2" xfId="9519" xr:uid="{00000000-0005-0000-0000-000066270000}"/>
    <cellStyle name="Vírgula 10 2 5 2 3 2 2" xfId="14198" xr:uid="{00000000-0005-0000-0000-000067270000}"/>
    <cellStyle name="Vírgula 10 2 5 2 3 2 2 2" xfId="19678" xr:uid="{00000000-0005-0000-0000-000068270000}"/>
    <cellStyle name="Vírgula 10 2 5 2 3 2 3" xfId="16923" xr:uid="{00000000-0005-0000-0000-000069270000}"/>
    <cellStyle name="Vírgula 10 2 5 2 3 3" xfId="13026" xr:uid="{00000000-0005-0000-0000-00006A270000}"/>
    <cellStyle name="Vírgula 10 2 5 2 3 3 2" xfId="18506" xr:uid="{00000000-0005-0000-0000-00006B270000}"/>
    <cellStyle name="Vírgula 10 2 5 2 3 4" xfId="15752" xr:uid="{00000000-0005-0000-0000-00006C270000}"/>
    <cellStyle name="Vírgula 10 2 5 2 4" xfId="6266" xr:uid="{00000000-0005-0000-0000-00006D270000}"/>
    <cellStyle name="Vírgula 10 2 5 2 4 2" xfId="11208" xr:uid="{00000000-0005-0000-0000-00006E270000}"/>
    <cellStyle name="Vírgula 10 2 5 2 4 2 2" xfId="14600" xr:uid="{00000000-0005-0000-0000-00006F270000}"/>
    <cellStyle name="Vírgula 10 2 5 2 4 2 2 2" xfId="20080" xr:uid="{00000000-0005-0000-0000-000070270000}"/>
    <cellStyle name="Vírgula 10 2 5 2 4 2 3" xfId="17325" xr:uid="{00000000-0005-0000-0000-000071270000}"/>
    <cellStyle name="Vírgula 10 2 5 2 4 3" xfId="13429" xr:uid="{00000000-0005-0000-0000-000072270000}"/>
    <cellStyle name="Vírgula 10 2 5 2 4 3 2" xfId="18909" xr:uid="{00000000-0005-0000-0000-000073270000}"/>
    <cellStyle name="Vírgula 10 2 5 2 4 4" xfId="16154" xr:uid="{00000000-0005-0000-0000-000074270000}"/>
    <cellStyle name="Vírgula 10 2 5 2 5" xfId="7774" xr:uid="{00000000-0005-0000-0000-000075270000}"/>
    <cellStyle name="Vírgula 10 2 5 2 5 2" xfId="13786" xr:uid="{00000000-0005-0000-0000-000076270000}"/>
    <cellStyle name="Vírgula 10 2 5 2 5 2 2" xfId="19266" xr:uid="{00000000-0005-0000-0000-000077270000}"/>
    <cellStyle name="Vírgula 10 2 5 2 5 3" xfId="16511" xr:uid="{00000000-0005-0000-0000-000078270000}"/>
    <cellStyle name="Vírgula 10 2 5 2 6" xfId="2813" xr:uid="{00000000-0005-0000-0000-000079270000}"/>
    <cellStyle name="Vírgula 10 2 5 2 6 2" xfId="12623" xr:uid="{00000000-0005-0000-0000-00007A270000}"/>
    <cellStyle name="Vírgula 10 2 5 2 6 2 2" xfId="18103" xr:uid="{00000000-0005-0000-0000-00007B270000}"/>
    <cellStyle name="Vírgula 10 2 5 2 6 3" xfId="15349" xr:uid="{00000000-0005-0000-0000-00007C270000}"/>
    <cellStyle name="Vírgula 10 2 5 2 7" xfId="12257" xr:uid="{00000000-0005-0000-0000-00007D270000}"/>
    <cellStyle name="Vírgula 10 2 5 2 7 2" xfId="17737" xr:uid="{00000000-0005-0000-0000-00007E270000}"/>
    <cellStyle name="Vírgula 10 2 5 2 8" xfId="14983" xr:uid="{00000000-0005-0000-0000-00007F270000}"/>
    <cellStyle name="Vírgula 10 2 5 3" xfId="1870" xr:uid="{00000000-0005-0000-0000-000080270000}"/>
    <cellStyle name="Vírgula 10 2 5 3 2" xfId="5221" xr:uid="{00000000-0005-0000-0000-000081270000}"/>
    <cellStyle name="Vírgula 10 2 5 3 2 2" xfId="10205" xr:uid="{00000000-0005-0000-0000-000082270000}"/>
    <cellStyle name="Vírgula 10 2 5 3 2 2 2" xfId="14252" xr:uid="{00000000-0005-0000-0000-000083270000}"/>
    <cellStyle name="Vírgula 10 2 5 3 2 2 2 2" xfId="19732" xr:uid="{00000000-0005-0000-0000-000084270000}"/>
    <cellStyle name="Vírgula 10 2 5 3 2 2 3" xfId="16977" xr:uid="{00000000-0005-0000-0000-000085270000}"/>
    <cellStyle name="Vírgula 10 2 5 3 2 3" xfId="13080" xr:uid="{00000000-0005-0000-0000-000086270000}"/>
    <cellStyle name="Vírgula 10 2 5 3 2 3 2" xfId="18560" xr:uid="{00000000-0005-0000-0000-000087270000}"/>
    <cellStyle name="Vírgula 10 2 5 3 2 4" xfId="15806" xr:uid="{00000000-0005-0000-0000-000088270000}"/>
    <cellStyle name="Vírgula 10 2 5 3 3" xfId="6950" xr:uid="{00000000-0005-0000-0000-000089270000}"/>
    <cellStyle name="Vírgula 10 2 5 3 3 2" xfId="11892" xr:uid="{00000000-0005-0000-0000-00008A270000}"/>
    <cellStyle name="Vírgula 10 2 5 3 3 2 2" xfId="14652" xr:uid="{00000000-0005-0000-0000-00008B270000}"/>
    <cellStyle name="Vírgula 10 2 5 3 3 2 2 2" xfId="20132" xr:uid="{00000000-0005-0000-0000-00008C270000}"/>
    <cellStyle name="Vírgula 10 2 5 3 3 2 3" xfId="17377" xr:uid="{00000000-0005-0000-0000-00008D270000}"/>
    <cellStyle name="Vírgula 10 2 5 3 3 3" xfId="13481" xr:uid="{00000000-0005-0000-0000-00008E270000}"/>
    <cellStyle name="Vírgula 10 2 5 3 3 3 2" xfId="18961" xr:uid="{00000000-0005-0000-0000-00008F270000}"/>
    <cellStyle name="Vírgula 10 2 5 3 3 4" xfId="16206" xr:uid="{00000000-0005-0000-0000-000090270000}"/>
    <cellStyle name="Vírgula 10 2 5 3 4" xfId="8458" xr:uid="{00000000-0005-0000-0000-000091270000}"/>
    <cellStyle name="Vírgula 10 2 5 3 4 2" xfId="13838" xr:uid="{00000000-0005-0000-0000-000092270000}"/>
    <cellStyle name="Vírgula 10 2 5 3 4 2 2" xfId="19318" xr:uid="{00000000-0005-0000-0000-000093270000}"/>
    <cellStyle name="Vírgula 10 2 5 3 4 3" xfId="16563" xr:uid="{00000000-0005-0000-0000-000094270000}"/>
    <cellStyle name="Vírgula 10 2 5 3 5" xfId="3497" xr:uid="{00000000-0005-0000-0000-000095270000}"/>
    <cellStyle name="Vírgula 10 2 5 3 5 2" xfId="12675" xr:uid="{00000000-0005-0000-0000-000096270000}"/>
    <cellStyle name="Vírgula 10 2 5 3 5 2 2" xfId="18155" xr:uid="{00000000-0005-0000-0000-000097270000}"/>
    <cellStyle name="Vírgula 10 2 5 3 5 3" xfId="15401" xr:uid="{00000000-0005-0000-0000-000098270000}"/>
    <cellStyle name="Vírgula 10 2 5 3 6" xfId="12309" xr:uid="{00000000-0005-0000-0000-000099270000}"/>
    <cellStyle name="Vírgula 10 2 5 3 6 2" xfId="17789" xr:uid="{00000000-0005-0000-0000-00009A270000}"/>
    <cellStyle name="Vírgula 10 2 5 3 7" xfId="15035" xr:uid="{00000000-0005-0000-0000-00009B270000}"/>
    <cellStyle name="Vírgula 10 2 5 4" xfId="4152" xr:uid="{00000000-0005-0000-0000-00009C270000}"/>
    <cellStyle name="Vírgula 10 2 5 4 2" xfId="9138" xr:uid="{00000000-0005-0000-0000-00009D270000}"/>
    <cellStyle name="Vírgula 10 2 5 4 2 2" xfId="14107" xr:uid="{00000000-0005-0000-0000-00009E270000}"/>
    <cellStyle name="Vírgula 10 2 5 4 2 2 2" xfId="19587" xr:uid="{00000000-0005-0000-0000-00009F270000}"/>
    <cellStyle name="Vírgula 10 2 5 4 2 3" xfId="16832" xr:uid="{00000000-0005-0000-0000-0000A0270000}"/>
    <cellStyle name="Vírgula 10 2 5 4 3" xfId="12935" xr:uid="{00000000-0005-0000-0000-0000A1270000}"/>
    <cellStyle name="Vírgula 10 2 5 4 3 2" xfId="18415" xr:uid="{00000000-0005-0000-0000-0000A2270000}"/>
    <cellStyle name="Vírgula 10 2 5 4 4" xfId="15661" xr:uid="{00000000-0005-0000-0000-0000A3270000}"/>
    <cellStyle name="Vírgula 10 2 5 5" xfId="5899" xr:uid="{00000000-0005-0000-0000-0000A4270000}"/>
    <cellStyle name="Vírgula 10 2 5 5 2" xfId="10841" xr:uid="{00000000-0005-0000-0000-0000A5270000}"/>
    <cellStyle name="Vírgula 10 2 5 5 2 2" xfId="14513" xr:uid="{00000000-0005-0000-0000-0000A6270000}"/>
    <cellStyle name="Vírgula 10 2 5 5 2 2 2" xfId="19993" xr:uid="{00000000-0005-0000-0000-0000A7270000}"/>
    <cellStyle name="Vírgula 10 2 5 5 2 3" xfId="17238" xr:uid="{00000000-0005-0000-0000-0000A8270000}"/>
    <cellStyle name="Vírgula 10 2 5 5 3" xfId="13342" xr:uid="{00000000-0005-0000-0000-0000A9270000}"/>
    <cellStyle name="Vírgula 10 2 5 5 3 2" xfId="18822" xr:uid="{00000000-0005-0000-0000-0000AA270000}"/>
    <cellStyle name="Vírgula 10 2 5 5 4" xfId="16067" xr:uid="{00000000-0005-0000-0000-0000AB270000}"/>
    <cellStyle name="Vírgula 10 2 5 6" xfId="7407" xr:uid="{00000000-0005-0000-0000-0000AC270000}"/>
    <cellStyle name="Vírgula 10 2 5 6 2" xfId="13699" xr:uid="{00000000-0005-0000-0000-0000AD270000}"/>
    <cellStyle name="Vírgula 10 2 5 6 2 2" xfId="19179" xr:uid="{00000000-0005-0000-0000-0000AE270000}"/>
    <cellStyle name="Vírgula 10 2 5 6 3" xfId="16424" xr:uid="{00000000-0005-0000-0000-0000AF270000}"/>
    <cellStyle name="Vírgula 10 2 5 7" xfId="2446" xr:uid="{00000000-0005-0000-0000-0000B0270000}"/>
    <cellStyle name="Vírgula 10 2 5 7 2" xfId="12536" xr:uid="{00000000-0005-0000-0000-0000B1270000}"/>
    <cellStyle name="Vírgula 10 2 5 7 2 2" xfId="18016" xr:uid="{00000000-0005-0000-0000-0000B2270000}"/>
    <cellStyle name="Vírgula 10 2 5 7 3" xfId="15262" xr:uid="{00000000-0005-0000-0000-0000B3270000}"/>
    <cellStyle name="Vírgula 10 2 5 8" xfId="12154" xr:uid="{00000000-0005-0000-0000-0000B4270000}"/>
    <cellStyle name="Vírgula 10 2 5 8 2" xfId="17635" xr:uid="{00000000-0005-0000-0000-0000B5270000}"/>
    <cellStyle name="Vírgula 10 2 5 9" xfId="14894" xr:uid="{00000000-0005-0000-0000-0000B6270000}"/>
    <cellStyle name="Vírgula 10 2 6" xfId="380" xr:uid="{00000000-0005-0000-0000-0000B7270000}"/>
    <cellStyle name="Vírgula 10 2 6 2" xfId="1004" xr:uid="{00000000-0005-0000-0000-0000B8270000}"/>
    <cellStyle name="Vírgula 10 2 6 2 2" xfId="1873" xr:uid="{00000000-0005-0000-0000-0000B9270000}"/>
    <cellStyle name="Vírgula 10 2 6 2 2 2" xfId="5224" xr:uid="{00000000-0005-0000-0000-0000BA270000}"/>
    <cellStyle name="Vírgula 10 2 6 2 2 2 2" xfId="10208" xr:uid="{00000000-0005-0000-0000-0000BB270000}"/>
    <cellStyle name="Vírgula 10 2 6 2 2 2 2 2" xfId="14255" xr:uid="{00000000-0005-0000-0000-0000BC270000}"/>
    <cellStyle name="Vírgula 10 2 6 2 2 2 2 2 2" xfId="19735" xr:uid="{00000000-0005-0000-0000-0000BD270000}"/>
    <cellStyle name="Vírgula 10 2 6 2 2 2 2 3" xfId="16980" xr:uid="{00000000-0005-0000-0000-0000BE270000}"/>
    <cellStyle name="Vírgula 10 2 6 2 2 2 3" xfId="13083" xr:uid="{00000000-0005-0000-0000-0000BF270000}"/>
    <cellStyle name="Vírgula 10 2 6 2 2 2 3 2" xfId="18563" xr:uid="{00000000-0005-0000-0000-0000C0270000}"/>
    <cellStyle name="Vírgula 10 2 6 2 2 2 4" xfId="15809" xr:uid="{00000000-0005-0000-0000-0000C1270000}"/>
    <cellStyle name="Vírgula 10 2 6 2 2 3" xfId="6953" xr:uid="{00000000-0005-0000-0000-0000C2270000}"/>
    <cellStyle name="Vírgula 10 2 6 2 2 3 2" xfId="11895" xr:uid="{00000000-0005-0000-0000-0000C3270000}"/>
    <cellStyle name="Vírgula 10 2 6 2 2 3 2 2" xfId="14655" xr:uid="{00000000-0005-0000-0000-0000C4270000}"/>
    <cellStyle name="Vírgula 10 2 6 2 2 3 2 2 2" xfId="20135" xr:uid="{00000000-0005-0000-0000-0000C5270000}"/>
    <cellStyle name="Vírgula 10 2 6 2 2 3 2 3" xfId="17380" xr:uid="{00000000-0005-0000-0000-0000C6270000}"/>
    <cellStyle name="Vírgula 10 2 6 2 2 3 3" xfId="13484" xr:uid="{00000000-0005-0000-0000-0000C7270000}"/>
    <cellStyle name="Vírgula 10 2 6 2 2 3 3 2" xfId="18964" xr:uid="{00000000-0005-0000-0000-0000C8270000}"/>
    <cellStyle name="Vírgula 10 2 6 2 2 3 4" xfId="16209" xr:uid="{00000000-0005-0000-0000-0000C9270000}"/>
    <cellStyle name="Vírgula 10 2 6 2 2 4" xfId="8461" xr:uid="{00000000-0005-0000-0000-0000CA270000}"/>
    <cellStyle name="Vírgula 10 2 6 2 2 4 2" xfId="13841" xr:uid="{00000000-0005-0000-0000-0000CB270000}"/>
    <cellStyle name="Vírgula 10 2 6 2 2 4 2 2" xfId="19321" xr:uid="{00000000-0005-0000-0000-0000CC270000}"/>
    <cellStyle name="Vírgula 10 2 6 2 2 4 3" xfId="16566" xr:uid="{00000000-0005-0000-0000-0000CD270000}"/>
    <cellStyle name="Vírgula 10 2 6 2 2 5" xfId="3500" xr:uid="{00000000-0005-0000-0000-0000CE270000}"/>
    <cellStyle name="Vírgula 10 2 6 2 2 5 2" xfId="12678" xr:uid="{00000000-0005-0000-0000-0000CF270000}"/>
    <cellStyle name="Vírgula 10 2 6 2 2 5 2 2" xfId="18158" xr:uid="{00000000-0005-0000-0000-0000D0270000}"/>
    <cellStyle name="Vírgula 10 2 6 2 2 5 3" xfId="15404" xr:uid="{00000000-0005-0000-0000-0000D1270000}"/>
    <cellStyle name="Vírgula 10 2 6 2 2 6" xfId="12312" xr:uid="{00000000-0005-0000-0000-0000D2270000}"/>
    <cellStyle name="Vírgula 10 2 6 2 2 6 2" xfId="17792" xr:uid="{00000000-0005-0000-0000-0000D3270000}"/>
    <cellStyle name="Vírgula 10 2 6 2 2 7" xfId="15038" xr:uid="{00000000-0005-0000-0000-0000D4270000}"/>
    <cellStyle name="Vírgula 10 2 6 2 3" xfId="4430" xr:uid="{00000000-0005-0000-0000-0000D5270000}"/>
    <cellStyle name="Vírgula 10 2 6 2 3 2" xfId="9415" xr:uid="{00000000-0005-0000-0000-0000D6270000}"/>
    <cellStyle name="Vírgula 10 2 6 2 3 2 2" xfId="14173" xr:uid="{00000000-0005-0000-0000-0000D7270000}"/>
    <cellStyle name="Vírgula 10 2 6 2 3 2 2 2" xfId="19653" xr:uid="{00000000-0005-0000-0000-0000D8270000}"/>
    <cellStyle name="Vírgula 10 2 6 2 3 2 3" xfId="16898" xr:uid="{00000000-0005-0000-0000-0000D9270000}"/>
    <cellStyle name="Vírgula 10 2 6 2 3 3" xfId="13001" xr:uid="{00000000-0005-0000-0000-0000DA270000}"/>
    <cellStyle name="Vírgula 10 2 6 2 3 3 2" xfId="18481" xr:uid="{00000000-0005-0000-0000-0000DB270000}"/>
    <cellStyle name="Vírgula 10 2 6 2 3 4" xfId="15727" xr:uid="{00000000-0005-0000-0000-0000DC270000}"/>
    <cellStyle name="Vírgula 10 2 6 2 4" xfId="6172" xr:uid="{00000000-0005-0000-0000-0000DD270000}"/>
    <cellStyle name="Vírgula 10 2 6 2 4 2" xfId="11114" xr:uid="{00000000-0005-0000-0000-0000DE270000}"/>
    <cellStyle name="Vírgula 10 2 6 2 4 2 2" xfId="14578" xr:uid="{00000000-0005-0000-0000-0000DF270000}"/>
    <cellStyle name="Vírgula 10 2 6 2 4 2 2 2" xfId="20058" xr:uid="{00000000-0005-0000-0000-0000E0270000}"/>
    <cellStyle name="Vírgula 10 2 6 2 4 2 3" xfId="17303" xr:uid="{00000000-0005-0000-0000-0000E1270000}"/>
    <cellStyle name="Vírgula 10 2 6 2 4 3" xfId="13407" xr:uid="{00000000-0005-0000-0000-0000E2270000}"/>
    <cellStyle name="Vírgula 10 2 6 2 4 3 2" xfId="18887" xr:uid="{00000000-0005-0000-0000-0000E3270000}"/>
    <cellStyle name="Vírgula 10 2 6 2 4 4" xfId="16132" xr:uid="{00000000-0005-0000-0000-0000E4270000}"/>
    <cellStyle name="Vírgula 10 2 6 2 5" xfId="7680" xr:uid="{00000000-0005-0000-0000-0000E5270000}"/>
    <cellStyle name="Vírgula 10 2 6 2 5 2" xfId="13764" xr:uid="{00000000-0005-0000-0000-0000E6270000}"/>
    <cellStyle name="Vírgula 10 2 6 2 5 2 2" xfId="19244" xr:uid="{00000000-0005-0000-0000-0000E7270000}"/>
    <cellStyle name="Vírgula 10 2 6 2 5 3" xfId="16489" xr:uid="{00000000-0005-0000-0000-0000E8270000}"/>
    <cellStyle name="Vírgula 10 2 6 2 6" xfId="2719" xr:uid="{00000000-0005-0000-0000-0000E9270000}"/>
    <cellStyle name="Vírgula 10 2 6 2 6 2" xfId="12601" xr:uid="{00000000-0005-0000-0000-0000EA270000}"/>
    <cellStyle name="Vírgula 10 2 6 2 6 2 2" xfId="18081" xr:uid="{00000000-0005-0000-0000-0000EB270000}"/>
    <cellStyle name="Vírgula 10 2 6 2 6 3" xfId="15327" xr:uid="{00000000-0005-0000-0000-0000EC270000}"/>
    <cellStyle name="Vírgula 10 2 6 2 7" xfId="12222" xr:uid="{00000000-0005-0000-0000-0000ED270000}"/>
    <cellStyle name="Vírgula 10 2 6 2 7 2" xfId="17703" xr:uid="{00000000-0005-0000-0000-0000EE270000}"/>
    <cellStyle name="Vírgula 10 2 6 2 8" xfId="14960" xr:uid="{00000000-0005-0000-0000-0000EF270000}"/>
    <cellStyle name="Vírgula 10 2 6 3" xfId="1872" xr:uid="{00000000-0005-0000-0000-0000F0270000}"/>
    <cellStyle name="Vírgula 10 2 6 3 2" xfId="5223" xr:uid="{00000000-0005-0000-0000-0000F1270000}"/>
    <cellStyle name="Vírgula 10 2 6 3 2 2" xfId="10207" xr:uid="{00000000-0005-0000-0000-0000F2270000}"/>
    <cellStyle name="Vírgula 10 2 6 3 2 2 2" xfId="14254" xr:uid="{00000000-0005-0000-0000-0000F3270000}"/>
    <cellStyle name="Vírgula 10 2 6 3 2 2 2 2" xfId="19734" xr:uid="{00000000-0005-0000-0000-0000F4270000}"/>
    <cellStyle name="Vírgula 10 2 6 3 2 2 3" xfId="16979" xr:uid="{00000000-0005-0000-0000-0000F5270000}"/>
    <cellStyle name="Vírgula 10 2 6 3 2 3" xfId="13082" xr:uid="{00000000-0005-0000-0000-0000F6270000}"/>
    <cellStyle name="Vírgula 10 2 6 3 2 3 2" xfId="18562" xr:uid="{00000000-0005-0000-0000-0000F7270000}"/>
    <cellStyle name="Vírgula 10 2 6 3 2 4" xfId="15808" xr:uid="{00000000-0005-0000-0000-0000F8270000}"/>
    <cellStyle name="Vírgula 10 2 6 3 3" xfId="6952" xr:uid="{00000000-0005-0000-0000-0000F9270000}"/>
    <cellStyle name="Vírgula 10 2 6 3 3 2" xfId="11894" xr:uid="{00000000-0005-0000-0000-0000FA270000}"/>
    <cellStyle name="Vírgula 10 2 6 3 3 2 2" xfId="14654" xr:uid="{00000000-0005-0000-0000-0000FB270000}"/>
    <cellStyle name="Vírgula 10 2 6 3 3 2 2 2" xfId="20134" xr:uid="{00000000-0005-0000-0000-0000FC270000}"/>
    <cellStyle name="Vírgula 10 2 6 3 3 2 3" xfId="17379" xr:uid="{00000000-0005-0000-0000-0000FD270000}"/>
    <cellStyle name="Vírgula 10 2 6 3 3 3" xfId="13483" xr:uid="{00000000-0005-0000-0000-0000FE270000}"/>
    <cellStyle name="Vírgula 10 2 6 3 3 3 2" xfId="18963" xr:uid="{00000000-0005-0000-0000-0000FF270000}"/>
    <cellStyle name="Vírgula 10 2 6 3 3 4" xfId="16208" xr:uid="{00000000-0005-0000-0000-000000280000}"/>
    <cellStyle name="Vírgula 10 2 6 3 4" xfId="8460" xr:uid="{00000000-0005-0000-0000-000001280000}"/>
    <cellStyle name="Vírgula 10 2 6 3 4 2" xfId="13840" xr:uid="{00000000-0005-0000-0000-000002280000}"/>
    <cellStyle name="Vírgula 10 2 6 3 4 2 2" xfId="19320" xr:uid="{00000000-0005-0000-0000-000003280000}"/>
    <cellStyle name="Vírgula 10 2 6 3 4 3" xfId="16565" xr:uid="{00000000-0005-0000-0000-000004280000}"/>
    <cellStyle name="Vírgula 10 2 6 3 5" xfId="3499" xr:uid="{00000000-0005-0000-0000-000005280000}"/>
    <cellStyle name="Vírgula 10 2 6 3 5 2" xfId="12677" xr:uid="{00000000-0005-0000-0000-000006280000}"/>
    <cellStyle name="Vírgula 10 2 6 3 5 2 2" xfId="18157" xr:uid="{00000000-0005-0000-0000-000007280000}"/>
    <cellStyle name="Vírgula 10 2 6 3 5 3" xfId="15403" xr:uid="{00000000-0005-0000-0000-000008280000}"/>
    <cellStyle name="Vírgula 10 2 6 3 6" xfId="12311" xr:uid="{00000000-0005-0000-0000-000009280000}"/>
    <cellStyle name="Vírgula 10 2 6 3 6 2" xfId="17791" xr:uid="{00000000-0005-0000-0000-00000A280000}"/>
    <cellStyle name="Vírgula 10 2 6 3 7" xfId="15037" xr:uid="{00000000-0005-0000-0000-00000B280000}"/>
    <cellStyle name="Vírgula 10 2 6 4" xfId="3948" xr:uid="{00000000-0005-0000-0000-00000C280000}"/>
    <cellStyle name="Vírgula 10 2 6 4 2" xfId="9028" xr:uid="{00000000-0005-0000-0000-00000D280000}"/>
    <cellStyle name="Vírgula 10 2 6 4 2 2" xfId="14082" xr:uid="{00000000-0005-0000-0000-00000E280000}"/>
    <cellStyle name="Vírgula 10 2 6 4 2 2 2" xfId="19562" xr:uid="{00000000-0005-0000-0000-00000F280000}"/>
    <cellStyle name="Vírgula 10 2 6 4 2 3" xfId="16807" xr:uid="{00000000-0005-0000-0000-000010280000}"/>
    <cellStyle name="Vírgula 10 2 6 4 3" xfId="12887" xr:uid="{00000000-0005-0000-0000-000011280000}"/>
    <cellStyle name="Vírgula 10 2 6 4 3 2" xfId="18367" xr:uid="{00000000-0005-0000-0000-000012280000}"/>
    <cellStyle name="Vírgula 10 2 6 4 4" xfId="15613" xr:uid="{00000000-0005-0000-0000-000013280000}"/>
    <cellStyle name="Vírgula 10 2 6 5" xfId="5715" xr:uid="{00000000-0005-0000-0000-000014280000}"/>
    <cellStyle name="Vírgula 10 2 6 5 2" xfId="10657" xr:uid="{00000000-0005-0000-0000-000015280000}"/>
    <cellStyle name="Vírgula 10 2 6 5 2 2" xfId="14469" xr:uid="{00000000-0005-0000-0000-000016280000}"/>
    <cellStyle name="Vírgula 10 2 6 5 2 2 2" xfId="19949" xr:uid="{00000000-0005-0000-0000-000017280000}"/>
    <cellStyle name="Vírgula 10 2 6 5 2 3" xfId="17194" xr:uid="{00000000-0005-0000-0000-000018280000}"/>
    <cellStyle name="Vírgula 10 2 6 5 3" xfId="13298" xr:uid="{00000000-0005-0000-0000-000019280000}"/>
    <cellStyle name="Vírgula 10 2 6 5 3 2" xfId="18778" xr:uid="{00000000-0005-0000-0000-00001A280000}"/>
    <cellStyle name="Vírgula 10 2 6 5 4" xfId="16023" xr:uid="{00000000-0005-0000-0000-00001B280000}"/>
    <cellStyle name="Vírgula 10 2 6 6" xfId="7223" xr:uid="{00000000-0005-0000-0000-00001C280000}"/>
    <cellStyle name="Vírgula 10 2 6 6 2" xfId="13655" xr:uid="{00000000-0005-0000-0000-00001D280000}"/>
    <cellStyle name="Vírgula 10 2 6 6 2 2" xfId="19135" xr:uid="{00000000-0005-0000-0000-00001E280000}"/>
    <cellStyle name="Vírgula 10 2 6 6 3" xfId="16380" xr:uid="{00000000-0005-0000-0000-00001F280000}"/>
    <cellStyle name="Vírgula 10 2 6 7" xfId="2262" xr:uid="{00000000-0005-0000-0000-000020280000}"/>
    <cellStyle name="Vírgula 10 2 6 7 2" xfId="12492" xr:uid="{00000000-0005-0000-0000-000021280000}"/>
    <cellStyle name="Vírgula 10 2 6 7 2 2" xfId="17972" xr:uid="{00000000-0005-0000-0000-000022280000}"/>
    <cellStyle name="Vírgula 10 2 6 7 3" xfId="15218" xr:uid="{00000000-0005-0000-0000-000023280000}"/>
    <cellStyle name="Vírgula 10 2 6 8" xfId="12092" xr:uid="{00000000-0005-0000-0000-000024280000}"/>
    <cellStyle name="Vírgula 10 2 6 8 2" xfId="17573" xr:uid="{00000000-0005-0000-0000-000025280000}"/>
    <cellStyle name="Vírgula 10 2 6 9" xfId="14848" xr:uid="{00000000-0005-0000-0000-000026280000}"/>
    <cellStyle name="Vírgula 10 2 7" xfId="858" xr:uid="{00000000-0005-0000-0000-000027280000}"/>
    <cellStyle name="Vírgula 10 2 7 2" xfId="1874" xr:uid="{00000000-0005-0000-0000-000028280000}"/>
    <cellStyle name="Vírgula 10 2 7 2 2" xfId="5225" xr:uid="{00000000-0005-0000-0000-000029280000}"/>
    <cellStyle name="Vírgula 10 2 7 2 2 2" xfId="10209" xr:uid="{00000000-0005-0000-0000-00002A280000}"/>
    <cellStyle name="Vírgula 10 2 7 2 2 2 2" xfId="14256" xr:uid="{00000000-0005-0000-0000-00002B280000}"/>
    <cellStyle name="Vírgula 10 2 7 2 2 2 2 2" xfId="19736" xr:uid="{00000000-0005-0000-0000-00002C280000}"/>
    <cellStyle name="Vírgula 10 2 7 2 2 2 3" xfId="16981" xr:uid="{00000000-0005-0000-0000-00002D280000}"/>
    <cellStyle name="Vírgula 10 2 7 2 2 3" xfId="13084" xr:uid="{00000000-0005-0000-0000-00002E280000}"/>
    <cellStyle name="Vírgula 10 2 7 2 2 3 2" xfId="18564" xr:uid="{00000000-0005-0000-0000-00002F280000}"/>
    <cellStyle name="Vírgula 10 2 7 2 2 4" xfId="15810" xr:uid="{00000000-0005-0000-0000-000030280000}"/>
    <cellStyle name="Vírgula 10 2 7 2 3" xfId="6954" xr:uid="{00000000-0005-0000-0000-000031280000}"/>
    <cellStyle name="Vírgula 10 2 7 2 3 2" xfId="11896" xr:uid="{00000000-0005-0000-0000-000032280000}"/>
    <cellStyle name="Vírgula 10 2 7 2 3 2 2" xfId="14656" xr:uid="{00000000-0005-0000-0000-000033280000}"/>
    <cellStyle name="Vírgula 10 2 7 2 3 2 2 2" xfId="20136" xr:uid="{00000000-0005-0000-0000-000034280000}"/>
    <cellStyle name="Vírgula 10 2 7 2 3 2 3" xfId="17381" xr:uid="{00000000-0005-0000-0000-000035280000}"/>
    <cellStyle name="Vírgula 10 2 7 2 3 3" xfId="13485" xr:uid="{00000000-0005-0000-0000-000036280000}"/>
    <cellStyle name="Vírgula 10 2 7 2 3 3 2" xfId="18965" xr:uid="{00000000-0005-0000-0000-000037280000}"/>
    <cellStyle name="Vírgula 10 2 7 2 3 4" xfId="16210" xr:uid="{00000000-0005-0000-0000-000038280000}"/>
    <cellStyle name="Vírgula 10 2 7 2 4" xfId="8462" xr:uid="{00000000-0005-0000-0000-000039280000}"/>
    <cellStyle name="Vírgula 10 2 7 2 4 2" xfId="13842" xr:uid="{00000000-0005-0000-0000-00003A280000}"/>
    <cellStyle name="Vírgula 10 2 7 2 4 2 2" xfId="19322" xr:uid="{00000000-0005-0000-0000-00003B280000}"/>
    <cellStyle name="Vírgula 10 2 7 2 4 3" xfId="16567" xr:uid="{00000000-0005-0000-0000-00003C280000}"/>
    <cellStyle name="Vírgula 10 2 7 2 5" xfId="3501" xr:uid="{00000000-0005-0000-0000-00003D280000}"/>
    <cellStyle name="Vírgula 10 2 7 2 5 2" xfId="12679" xr:uid="{00000000-0005-0000-0000-00003E280000}"/>
    <cellStyle name="Vírgula 10 2 7 2 5 2 2" xfId="18159" xr:uid="{00000000-0005-0000-0000-00003F280000}"/>
    <cellStyle name="Vírgula 10 2 7 2 5 3" xfId="15405" xr:uid="{00000000-0005-0000-0000-000040280000}"/>
    <cellStyle name="Vírgula 10 2 7 2 6" xfId="12313" xr:uid="{00000000-0005-0000-0000-000041280000}"/>
    <cellStyle name="Vírgula 10 2 7 2 6 2" xfId="17793" xr:uid="{00000000-0005-0000-0000-000042280000}"/>
    <cellStyle name="Vírgula 10 2 7 2 7" xfId="15039" xr:uid="{00000000-0005-0000-0000-000043280000}"/>
    <cellStyle name="Vírgula 10 2 7 3" xfId="4293" xr:uid="{00000000-0005-0000-0000-000044280000}"/>
    <cellStyle name="Vírgula 10 2 7 3 2" xfId="9279" xr:uid="{00000000-0005-0000-0000-000045280000}"/>
    <cellStyle name="Vírgula 10 2 7 3 2 2" xfId="14140" xr:uid="{00000000-0005-0000-0000-000046280000}"/>
    <cellStyle name="Vírgula 10 2 7 3 2 2 2" xfId="19620" xr:uid="{00000000-0005-0000-0000-000047280000}"/>
    <cellStyle name="Vírgula 10 2 7 3 2 3" xfId="16865" xr:uid="{00000000-0005-0000-0000-000048280000}"/>
    <cellStyle name="Vírgula 10 2 7 3 3" xfId="12968" xr:uid="{00000000-0005-0000-0000-000049280000}"/>
    <cellStyle name="Vírgula 10 2 7 3 3 2" xfId="18448" xr:uid="{00000000-0005-0000-0000-00004A280000}"/>
    <cellStyle name="Vírgula 10 2 7 3 4" xfId="15694" xr:uid="{00000000-0005-0000-0000-00004B280000}"/>
    <cellStyle name="Vírgula 10 2 7 4" xfId="6037" xr:uid="{00000000-0005-0000-0000-00004C280000}"/>
    <cellStyle name="Vírgula 10 2 7 4 2" xfId="10979" xr:uid="{00000000-0005-0000-0000-00004D280000}"/>
    <cellStyle name="Vírgula 10 2 7 4 2 2" xfId="14546" xr:uid="{00000000-0005-0000-0000-00004E280000}"/>
    <cellStyle name="Vírgula 10 2 7 4 2 2 2" xfId="20026" xr:uid="{00000000-0005-0000-0000-00004F280000}"/>
    <cellStyle name="Vírgula 10 2 7 4 2 3" xfId="17271" xr:uid="{00000000-0005-0000-0000-000050280000}"/>
    <cellStyle name="Vírgula 10 2 7 4 3" xfId="13375" xr:uid="{00000000-0005-0000-0000-000051280000}"/>
    <cellStyle name="Vírgula 10 2 7 4 3 2" xfId="18855" xr:uid="{00000000-0005-0000-0000-000052280000}"/>
    <cellStyle name="Vírgula 10 2 7 4 4" xfId="16100" xr:uid="{00000000-0005-0000-0000-000053280000}"/>
    <cellStyle name="Vírgula 10 2 7 5" xfId="7545" xr:uid="{00000000-0005-0000-0000-000054280000}"/>
    <cellStyle name="Vírgula 10 2 7 5 2" xfId="13732" xr:uid="{00000000-0005-0000-0000-000055280000}"/>
    <cellStyle name="Vírgula 10 2 7 5 2 2" xfId="19212" xr:uid="{00000000-0005-0000-0000-000056280000}"/>
    <cellStyle name="Vírgula 10 2 7 5 3" xfId="16457" xr:uid="{00000000-0005-0000-0000-000057280000}"/>
    <cellStyle name="Vírgula 10 2 7 6" xfId="2584" xr:uid="{00000000-0005-0000-0000-000058280000}"/>
    <cellStyle name="Vírgula 10 2 7 6 2" xfId="12569" xr:uid="{00000000-0005-0000-0000-000059280000}"/>
    <cellStyle name="Vírgula 10 2 7 6 2 2" xfId="18049" xr:uid="{00000000-0005-0000-0000-00005A280000}"/>
    <cellStyle name="Vírgula 10 2 7 6 3" xfId="15295" xr:uid="{00000000-0005-0000-0000-00005B280000}"/>
    <cellStyle name="Vírgula 10 2 7 7" xfId="12188" xr:uid="{00000000-0005-0000-0000-00005C280000}"/>
    <cellStyle name="Vírgula 10 2 7 7 2" xfId="17669" xr:uid="{00000000-0005-0000-0000-00005D280000}"/>
    <cellStyle name="Vírgula 10 2 7 8" xfId="14927" xr:uid="{00000000-0005-0000-0000-00005E280000}"/>
    <cellStyle name="Vírgula 10 2 8" xfId="1324" xr:uid="{00000000-0005-0000-0000-00005F280000}"/>
    <cellStyle name="Vírgula 10 2 8 2" xfId="4675" xr:uid="{00000000-0005-0000-0000-000060280000}"/>
    <cellStyle name="Vírgula 10 2 8 2 2" xfId="9659" xr:uid="{00000000-0005-0000-0000-000061280000}"/>
    <cellStyle name="Vírgula 10 2 8 2 2 2" xfId="14233" xr:uid="{00000000-0005-0000-0000-000062280000}"/>
    <cellStyle name="Vírgula 10 2 8 2 2 2 2" xfId="19713" xr:uid="{00000000-0005-0000-0000-000063280000}"/>
    <cellStyle name="Vírgula 10 2 8 2 2 3" xfId="16958" xr:uid="{00000000-0005-0000-0000-000064280000}"/>
    <cellStyle name="Vírgula 10 2 8 2 3" xfId="13061" xr:uid="{00000000-0005-0000-0000-000065280000}"/>
    <cellStyle name="Vírgula 10 2 8 2 3 2" xfId="18541" xr:uid="{00000000-0005-0000-0000-000066280000}"/>
    <cellStyle name="Vírgula 10 2 8 2 4" xfId="15787" xr:uid="{00000000-0005-0000-0000-000067280000}"/>
    <cellStyle name="Vírgula 10 2 8 3" xfId="6404" xr:uid="{00000000-0005-0000-0000-000068280000}"/>
    <cellStyle name="Vírgula 10 2 8 3 2" xfId="11346" xr:uid="{00000000-0005-0000-0000-000069280000}"/>
    <cellStyle name="Vírgula 10 2 8 3 2 2" xfId="14633" xr:uid="{00000000-0005-0000-0000-00006A280000}"/>
    <cellStyle name="Vírgula 10 2 8 3 2 2 2" xfId="20113" xr:uid="{00000000-0005-0000-0000-00006B280000}"/>
    <cellStyle name="Vírgula 10 2 8 3 2 3" xfId="17358" xr:uid="{00000000-0005-0000-0000-00006C280000}"/>
    <cellStyle name="Vírgula 10 2 8 3 3" xfId="13462" xr:uid="{00000000-0005-0000-0000-00006D280000}"/>
    <cellStyle name="Vírgula 10 2 8 3 3 2" xfId="18942" xr:uid="{00000000-0005-0000-0000-00006E280000}"/>
    <cellStyle name="Vírgula 10 2 8 3 4" xfId="16187" xr:uid="{00000000-0005-0000-0000-00006F280000}"/>
    <cellStyle name="Vírgula 10 2 8 4" xfId="7912" xr:uid="{00000000-0005-0000-0000-000070280000}"/>
    <cellStyle name="Vírgula 10 2 8 4 2" xfId="13819" xr:uid="{00000000-0005-0000-0000-000071280000}"/>
    <cellStyle name="Vírgula 10 2 8 4 2 2" xfId="19299" xr:uid="{00000000-0005-0000-0000-000072280000}"/>
    <cellStyle name="Vírgula 10 2 8 4 3" xfId="16544" xr:uid="{00000000-0005-0000-0000-000073280000}"/>
    <cellStyle name="Vírgula 10 2 8 5" xfId="2951" xr:uid="{00000000-0005-0000-0000-000074280000}"/>
    <cellStyle name="Vírgula 10 2 8 5 2" xfId="12656" xr:uid="{00000000-0005-0000-0000-000075280000}"/>
    <cellStyle name="Vírgula 10 2 8 5 2 2" xfId="18136" xr:uid="{00000000-0005-0000-0000-000076280000}"/>
    <cellStyle name="Vírgula 10 2 8 5 3" xfId="15382" xr:uid="{00000000-0005-0000-0000-000077280000}"/>
    <cellStyle name="Vírgula 10 2 8 6" xfId="12290" xr:uid="{00000000-0005-0000-0000-000078280000}"/>
    <cellStyle name="Vírgula 10 2 8 6 2" xfId="17770" xr:uid="{00000000-0005-0000-0000-000079280000}"/>
    <cellStyle name="Vírgula 10 2 8 7" xfId="15016" xr:uid="{00000000-0005-0000-0000-00007A280000}"/>
    <cellStyle name="Vírgula 10 2 9" xfId="268" xr:uid="{00000000-0005-0000-0000-00007B280000}"/>
    <cellStyle name="Vírgula 10 2 9 2" xfId="3893" xr:uid="{00000000-0005-0000-0000-00007C280000}"/>
    <cellStyle name="Vírgula 10 2 9 2 2" xfId="8980" xr:uid="{00000000-0005-0000-0000-00007D280000}"/>
    <cellStyle name="Vírgula 10 2 9 2 2 2" xfId="14071" xr:uid="{00000000-0005-0000-0000-00007E280000}"/>
    <cellStyle name="Vírgula 10 2 9 2 2 2 2" xfId="19551" xr:uid="{00000000-0005-0000-0000-00007F280000}"/>
    <cellStyle name="Vírgula 10 2 9 2 2 3" xfId="16796" xr:uid="{00000000-0005-0000-0000-000080280000}"/>
    <cellStyle name="Vírgula 10 2 9 2 3" xfId="12875" xr:uid="{00000000-0005-0000-0000-000081280000}"/>
    <cellStyle name="Vírgula 10 2 9 2 3 2" xfId="18355" xr:uid="{00000000-0005-0000-0000-000082280000}"/>
    <cellStyle name="Vírgula 10 2 9 2 4" xfId="15601" xr:uid="{00000000-0005-0000-0000-000083280000}"/>
    <cellStyle name="Vírgula 10 2 9 3" xfId="5671" xr:uid="{00000000-0005-0000-0000-000084280000}"/>
    <cellStyle name="Vírgula 10 2 9 3 2" xfId="10613" xr:uid="{00000000-0005-0000-0000-000085280000}"/>
    <cellStyle name="Vírgula 10 2 9 3 2 2" xfId="14459" xr:uid="{00000000-0005-0000-0000-000086280000}"/>
    <cellStyle name="Vírgula 10 2 9 3 2 2 2" xfId="19939" xr:uid="{00000000-0005-0000-0000-000087280000}"/>
    <cellStyle name="Vírgula 10 2 9 3 2 3" xfId="17184" xr:uid="{00000000-0005-0000-0000-000088280000}"/>
    <cellStyle name="Vírgula 10 2 9 3 3" xfId="13288" xr:uid="{00000000-0005-0000-0000-000089280000}"/>
    <cellStyle name="Vírgula 10 2 9 3 3 2" xfId="18768" xr:uid="{00000000-0005-0000-0000-00008A280000}"/>
    <cellStyle name="Vírgula 10 2 9 3 4" xfId="16013" xr:uid="{00000000-0005-0000-0000-00008B280000}"/>
    <cellStyle name="Vírgula 10 2 9 4" xfId="7179" xr:uid="{00000000-0005-0000-0000-00008C280000}"/>
    <cellStyle name="Vírgula 10 2 9 4 2" xfId="13645" xr:uid="{00000000-0005-0000-0000-00008D280000}"/>
    <cellStyle name="Vírgula 10 2 9 4 2 2" xfId="19125" xr:uid="{00000000-0005-0000-0000-00008E280000}"/>
    <cellStyle name="Vírgula 10 2 9 4 3" xfId="16370" xr:uid="{00000000-0005-0000-0000-00008F280000}"/>
    <cellStyle name="Vírgula 10 2 9 5" xfId="2218" xr:uid="{00000000-0005-0000-0000-000090280000}"/>
    <cellStyle name="Vírgula 10 2 9 5 2" xfId="12482" xr:uid="{00000000-0005-0000-0000-000091280000}"/>
    <cellStyle name="Vírgula 10 2 9 5 2 2" xfId="17962" xr:uid="{00000000-0005-0000-0000-000092280000}"/>
    <cellStyle name="Vírgula 10 2 9 5 3" xfId="15208" xr:uid="{00000000-0005-0000-0000-000093280000}"/>
    <cellStyle name="Vírgula 10 2 9 6" xfId="12076" xr:uid="{00000000-0005-0000-0000-000094280000}"/>
    <cellStyle name="Vírgula 10 2 9 6 2" xfId="17557" xr:uid="{00000000-0005-0000-0000-000095280000}"/>
    <cellStyle name="Vírgula 10 2 9 7" xfId="14836" xr:uid="{00000000-0005-0000-0000-000096280000}"/>
    <cellStyle name="Vírgula 10 3" xfId="606" xr:uid="{00000000-0005-0000-0000-000097280000}"/>
    <cellStyle name="Vírgula 10 3 10" xfId="2357" xr:uid="{00000000-0005-0000-0000-000098280000}"/>
    <cellStyle name="Vírgula 10 3 10 2" xfId="12514" xr:uid="{00000000-0005-0000-0000-000099280000}"/>
    <cellStyle name="Vírgula 10 3 10 2 2" xfId="17994" xr:uid="{00000000-0005-0000-0000-00009A280000}"/>
    <cellStyle name="Vírgula 10 3 10 3" xfId="15240" xr:uid="{00000000-0005-0000-0000-00009B280000}"/>
    <cellStyle name="Vírgula 10 3 11" xfId="12127" xr:uid="{00000000-0005-0000-0000-00009C280000}"/>
    <cellStyle name="Vírgula 10 3 11 2" xfId="17608" xr:uid="{00000000-0005-0000-0000-00009D280000}"/>
    <cellStyle name="Vírgula 10 3 12" xfId="14871" xr:uid="{00000000-0005-0000-0000-00009E280000}"/>
    <cellStyle name="Vírgula 10 3 2" xfId="755" xr:uid="{00000000-0005-0000-0000-00009F280000}"/>
    <cellStyle name="Vírgula 10 3 2 2" xfId="1220" xr:uid="{00000000-0005-0000-0000-0000A0280000}"/>
    <cellStyle name="Vírgula 10 3 2 2 2" xfId="1877" xr:uid="{00000000-0005-0000-0000-0000A1280000}"/>
    <cellStyle name="Vírgula 10 3 2 2 2 2" xfId="5228" xr:uid="{00000000-0005-0000-0000-0000A2280000}"/>
    <cellStyle name="Vírgula 10 3 2 2 2 2 2" xfId="10212" xr:uid="{00000000-0005-0000-0000-0000A3280000}"/>
    <cellStyle name="Vírgula 10 3 2 2 2 2 2 2" xfId="14259" xr:uid="{00000000-0005-0000-0000-0000A4280000}"/>
    <cellStyle name="Vírgula 10 3 2 2 2 2 2 2 2" xfId="19739" xr:uid="{00000000-0005-0000-0000-0000A5280000}"/>
    <cellStyle name="Vírgula 10 3 2 2 2 2 2 3" xfId="16984" xr:uid="{00000000-0005-0000-0000-0000A6280000}"/>
    <cellStyle name="Vírgula 10 3 2 2 2 2 3" xfId="13087" xr:uid="{00000000-0005-0000-0000-0000A7280000}"/>
    <cellStyle name="Vírgula 10 3 2 2 2 2 3 2" xfId="18567" xr:uid="{00000000-0005-0000-0000-0000A8280000}"/>
    <cellStyle name="Vírgula 10 3 2 2 2 2 4" xfId="15813" xr:uid="{00000000-0005-0000-0000-0000A9280000}"/>
    <cellStyle name="Vírgula 10 3 2 2 2 3" xfId="6957" xr:uid="{00000000-0005-0000-0000-0000AA280000}"/>
    <cellStyle name="Vírgula 10 3 2 2 2 3 2" xfId="11899" xr:uid="{00000000-0005-0000-0000-0000AB280000}"/>
    <cellStyle name="Vírgula 10 3 2 2 2 3 2 2" xfId="14659" xr:uid="{00000000-0005-0000-0000-0000AC280000}"/>
    <cellStyle name="Vírgula 10 3 2 2 2 3 2 2 2" xfId="20139" xr:uid="{00000000-0005-0000-0000-0000AD280000}"/>
    <cellStyle name="Vírgula 10 3 2 2 2 3 2 3" xfId="17384" xr:uid="{00000000-0005-0000-0000-0000AE280000}"/>
    <cellStyle name="Vírgula 10 3 2 2 2 3 3" xfId="13488" xr:uid="{00000000-0005-0000-0000-0000AF280000}"/>
    <cellStyle name="Vírgula 10 3 2 2 2 3 3 2" xfId="18968" xr:uid="{00000000-0005-0000-0000-0000B0280000}"/>
    <cellStyle name="Vírgula 10 3 2 2 2 3 4" xfId="16213" xr:uid="{00000000-0005-0000-0000-0000B1280000}"/>
    <cellStyle name="Vírgula 10 3 2 2 2 4" xfId="8465" xr:uid="{00000000-0005-0000-0000-0000B2280000}"/>
    <cellStyle name="Vírgula 10 3 2 2 2 4 2" xfId="13845" xr:uid="{00000000-0005-0000-0000-0000B3280000}"/>
    <cellStyle name="Vírgula 10 3 2 2 2 4 2 2" xfId="19325" xr:uid="{00000000-0005-0000-0000-0000B4280000}"/>
    <cellStyle name="Vírgula 10 3 2 2 2 4 3" xfId="16570" xr:uid="{00000000-0005-0000-0000-0000B5280000}"/>
    <cellStyle name="Vírgula 10 3 2 2 2 5" xfId="3504" xr:uid="{00000000-0005-0000-0000-0000B6280000}"/>
    <cellStyle name="Vírgula 10 3 2 2 2 5 2" xfId="12682" xr:uid="{00000000-0005-0000-0000-0000B7280000}"/>
    <cellStyle name="Vírgula 10 3 2 2 2 5 2 2" xfId="18162" xr:uid="{00000000-0005-0000-0000-0000B8280000}"/>
    <cellStyle name="Vírgula 10 3 2 2 2 5 3" xfId="15408" xr:uid="{00000000-0005-0000-0000-0000B9280000}"/>
    <cellStyle name="Vírgula 10 3 2 2 2 6" xfId="12316" xr:uid="{00000000-0005-0000-0000-0000BA280000}"/>
    <cellStyle name="Vírgula 10 3 2 2 2 6 2" xfId="17796" xr:uid="{00000000-0005-0000-0000-0000BB280000}"/>
    <cellStyle name="Vírgula 10 3 2 2 2 7" xfId="15042" xr:uid="{00000000-0005-0000-0000-0000BC280000}"/>
    <cellStyle name="Vírgula 10 3 2 2 3" xfId="4581" xr:uid="{00000000-0005-0000-0000-0000BD280000}"/>
    <cellStyle name="Vírgula 10 3 2 2 3 2" xfId="9565" xr:uid="{00000000-0005-0000-0000-0000BE280000}"/>
    <cellStyle name="Vírgula 10 3 2 2 3 2 2" xfId="14208" xr:uid="{00000000-0005-0000-0000-0000BF280000}"/>
    <cellStyle name="Vírgula 10 3 2 2 3 2 2 2" xfId="19688" xr:uid="{00000000-0005-0000-0000-0000C0280000}"/>
    <cellStyle name="Vírgula 10 3 2 2 3 2 3" xfId="16933" xr:uid="{00000000-0005-0000-0000-0000C1280000}"/>
    <cellStyle name="Vírgula 10 3 2 2 3 3" xfId="13036" xr:uid="{00000000-0005-0000-0000-0000C2280000}"/>
    <cellStyle name="Vírgula 10 3 2 2 3 3 2" xfId="18516" xr:uid="{00000000-0005-0000-0000-0000C3280000}"/>
    <cellStyle name="Vírgula 10 3 2 2 3 4" xfId="15762" xr:uid="{00000000-0005-0000-0000-0000C4280000}"/>
    <cellStyle name="Vírgula 10 3 2 2 4" xfId="6312" xr:uid="{00000000-0005-0000-0000-0000C5280000}"/>
    <cellStyle name="Vírgula 10 3 2 2 4 2" xfId="11254" xr:uid="{00000000-0005-0000-0000-0000C6280000}"/>
    <cellStyle name="Vírgula 10 3 2 2 4 2 2" xfId="14610" xr:uid="{00000000-0005-0000-0000-0000C7280000}"/>
    <cellStyle name="Vírgula 10 3 2 2 4 2 2 2" xfId="20090" xr:uid="{00000000-0005-0000-0000-0000C8280000}"/>
    <cellStyle name="Vírgula 10 3 2 2 4 2 3" xfId="17335" xr:uid="{00000000-0005-0000-0000-0000C9280000}"/>
    <cellStyle name="Vírgula 10 3 2 2 4 3" xfId="13439" xr:uid="{00000000-0005-0000-0000-0000CA280000}"/>
    <cellStyle name="Vírgula 10 3 2 2 4 3 2" xfId="18919" xr:uid="{00000000-0005-0000-0000-0000CB280000}"/>
    <cellStyle name="Vírgula 10 3 2 2 4 4" xfId="16164" xr:uid="{00000000-0005-0000-0000-0000CC280000}"/>
    <cellStyle name="Vírgula 10 3 2 2 5" xfId="7820" xr:uid="{00000000-0005-0000-0000-0000CD280000}"/>
    <cellStyle name="Vírgula 10 3 2 2 5 2" xfId="13796" xr:uid="{00000000-0005-0000-0000-0000CE280000}"/>
    <cellStyle name="Vírgula 10 3 2 2 5 2 2" xfId="19276" xr:uid="{00000000-0005-0000-0000-0000CF280000}"/>
    <cellStyle name="Vírgula 10 3 2 2 5 3" xfId="16521" xr:uid="{00000000-0005-0000-0000-0000D0280000}"/>
    <cellStyle name="Vírgula 10 3 2 2 6" xfId="2859" xr:uid="{00000000-0005-0000-0000-0000D1280000}"/>
    <cellStyle name="Vírgula 10 3 2 2 6 2" xfId="12633" xr:uid="{00000000-0005-0000-0000-0000D2280000}"/>
    <cellStyle name="Vírgula 10 3 2 2 6 2 2" xfId="18113" xr:uid="{00000000-0005-0000-0000-0000D3280000}"/>
    <cellStyle name="Vírgula 10 3 2 2 6 3" xfId="15359" xr:uid="{00000000-0005-0000-0000-0000D4280000}"/>
    <cellStyle name="Vírgula 10 3 2 2 7" xfId="12267" xr:uid="{00000000-0005-0000-0000-0000D5280000}"/>
    <cellStyle name="Vírgula 10 3 2 2 7 2" xfId="17747" xr:uid="{00000000-0005-0000-0000-0000D6280000}"/>
    <cellStyle name="Vírgula 10 3 2 2 8" xfId="14993" xr:uid="{00000000-0005-0000-0000-0000D7280000}"/>
    <cellStyle name="Vírgula 10 3 2 3" xfId="1876" xr:uid="{00000000-0005-0000-0000-0000D8280000}"/>
    <cellStyle name="Vírgula 10 3 2 3 2" xfId="5227" xr:uid="{00000000-0005-0000-0000-0000D9280000}"/>
    <cellStyle name="Vírgula 10 3 2 3 2 2" xfId="10211" xr:uid="{00000000-0005-0000-0000-0000DA280000}"/>
    <cellStyle name="Vírgula 10 3 2 3 2 2 2" xfId="14258" xr:uid="{00000000-0005-0000-0000-0000DB280000}"/>
    <cellStyle name="Vírgula 10 3 2 3 2 2 2 2" xfId="19738" xr:uid="{00000000-0005-0000-0000-0000DC280000}"/>
    <cellStyle name="Vírgula 10 3 2 3 2 2 3" xfId="16983" xr:uid="{00000000-0005-0000-0000-0000DD280000}"/>
    <cellStyle name="Vírgula 10 3 2 3 2 3" xfId="13086" xr:uid="{00000000-0005-0000-0000-0000DE280000}"/>
    <cellStyle name="Vírgula 10 3 2 3 2 3 2" xfId="18566" xr:uid="{00000000-0005-0000-0000-0000DF280000}"/>
    <cellStyle name="Vírgula 10 3 2 3 2 4" xfId="15812" xr:uid="{00000000-0005-0000-0000-0000E0280000}"/>
    <cellStyle name="Vírgula 10 3 2 3 3" xfId="6956" xr:uid="{00000000-0005-0000-0000-0000E1280000}"/>
    <cellStyle name="Vírgula 10 3 2 3 3 2" xfId="11898" xr:uid="{00000000-0005-0000-0000-0000E2280000}"/>
    <cellStyle name="Vírgula 10 3 2 3 3 2 2" xfId="14658" xr:uid="{00000000-0005-0000-0000-0000E3280000}"/>
    <cellStyle name="Vírgula 10 3 2 3 3 2 2 2" xfId="20138" xr:uid="{00000000-0005-0000-0000-0000E4280000}"/>
    <cellStyle name="Vírgula 10 3 2 3 3 2 3" xfId="17383" xr:uid="{00000000-0005-0000-0000-0000E5280000}"/>
    <cellStyle name="Vírgula 10 3 2 3 3 3" xfId="13487" xr:uid="{00000000-0005-0000-0000-0000E6280000}"/>
    <cellStyle name="Vírgula 10 3 2 3 3 3 2" xfId="18967" xr:uid="{00000000-0005-0000-0000-0000E7280000}"/>
    <cellStyle name="Vírgula 10 3 2 3 3 4" xfId="16212" xr:uid="{00000000-0005-0000-0000-0000E8280000}"/>
    <cellStyle name="Vírgula 10 3 2 3 4" xfId="8464" xr:uid="{00000000-0005-0000-0000-0000E9280000}"/>
    <cellStyle name="Vírgula 10 3 2 3 4 2" xfId="13844" xr:uid="{00000000-0005-0000-0000-0000EA280000}"/>
    <cellStyle name="Vírgula 10 3 2 3 4 2 2" xfId="19324" xr:uid="{00000000-0005-0000-0000-0000EB280000}"/>
    <cellStyle name="Vírgula 10 3 2 3 4 3" xfId="16569" xr:uid="{00000000-0005-0000-0000-0000EC280000}"/>
    <cellStyle name="Vírgula 10 3 2 3 5" xfId="3503" xr:uid="{00000000-0005-0000-0000-0000ED280000}"/>
    <cellStyle name="Vírgula 10 3 2 3 5 2" xfId="12681" xr:uid="{00000000-0005-0000-0000-0000EE280000}"/>
    <cellStyle name="Vírgula 10 3 2 3 5 2 2" xfId="18161" xr:uid="{00000000-0005-0000-0000-0000EF280000}"/>
    <cellStyle name="Vírgula 10 3 2 3 5 3" xfId="15407" xr:uid="{00000000-0005-0000-0000-0000F0280000}"/>
    <cellStyle name="Vírgula 10 3 2 3 6" xfId="12315" xr:uid="{00000000-0005-0000-0000-0000F1280000}"/>
    <cellStyle name="Vírgula 10 3 2 3 6 2" xfId="17795" xr:uid="{00000000-0005-0000-0000-0000F2280000}"/>
    <cellStyle name="Vírgula 10 3 2 3 7" xfId="15041" xr:uid="{00000000-0005-0000-0000-0000F3280000}"/>
    <cellStyle name="Vírgula 10 3 2 4" xfId="4198" xr:uid="{00000000-0005-0000-0000-0000F4280000}"/>
    <cellStyle name="Vírgula 10 3 2 4 2" xfId="9184" xr:uid="{00000000-0005-0000-0000-0000F5280000}"/>
    <cellStyle name="Vírgula 10 3 2 4 2 2" xfId="14117" xr:uid="{00000000-0005-0000-0000-0000F6280000}"/>
    <cellStyle name="Vírgula 10 3 2 4 2 2 2" xfId="19597" xr:uid="{00000000-0005-0000-0000-0000F7280000}"/>
    <cellStyle name="Vírgula 10 3 2 4 2 3" xfId="16842" xr:uid="{00000000-0005-0000-0000-0000F8280000}"/>
    <cellStyle name="Vírgula 10 3 2 4 3" xfId="12945" xr:uid="{00000000-0005-0000-0000-0000F9280000}"/>
    <cellStyle name="Vírgula 10 3 2 4 3 2" xfId="18425" xr:uid="{00000000-0005-0000-0000-0000FA280000}"/>
    <cellStyle name="Vírgula 10 3 2 4 4" xfId="15671" xr:uid="{00000000-0005-0000-0000-0000FB280000}"/>
    <cellStyle name="Vírgula 10 3 2 5" xfId="5945" xr:uid="{00000000-0005-0000-0000-0000FC280000}"/>
    <cellStyle name="Vírgula 10 3 2 5 2" xfId="10887" xr:uid="{00000000-0005-0000-0000-0000FD280000}"/>
    <cellStyle name="Vírgula 10 3 2 5 2 2" xfId="14523" xr:uid="{00000000-0005-0000-0000-0000FE280000}"/>
    <cellStyle name="Vírgula 10 3 2 5 2 2 2" xfId="20003" xr:uid="{00000000-0005-0000-0000-0000FF280000}"/>
    <cellStyle name="Vírgula 10 3 2 5 2 3" xfId="17248" xr:uid="{00000000-0005-0000-0000-000000290000}"/>
    <cellStyle name="Vírgula 10 3 2 5 3" xfId="13352" xr:uid="{00000000-0005-0000-0000-000001290000}"/>
    <cellStyle name="Vírgula 10 3 2 5 3 2" xfId="18832" xr:uid="{00000000-0005-0000-0000-000002290000}"/>
    <cellStyle name="Vírgula 10 3 2 5 4" xfId="16077" xr:uid="{00000000-0005-0000-0000-000003290000}"/>
    <cellStyle name="Vírgula 10 3 2 6" xfId="7453" xr:uid="{00000000-0005-0000-0000-000004290000}"/>
    <cellStyle name="Vírgula 10 3 2 6 2" xfId="13709" xr:uid="{00000000-0005-0000-0000-000005290000}"/>
    <cellStyle name="Vírgula 10 3 2 6 2 2" xfId="19189" xr:uid="{00000000-0005-0000-0000-000006290000}"/>
    <cellStyle name="Vírgula 10 3 2 6 3" xfId="16434" xr:uid="{00000000-0005-0000-0000-000007290000}"/>
    <cellStyle name="Vírgula 10 3 2 7" xfId="2492" xr:uid="{00000000-0005-0000-0000-000008290000}"/>
    <cellStyle name="Vírgula 10 3 2 7 2" xfId="12546" xr:uid="{00000000-0005-0000-0000-000009290000}"/>
    <cellStyle name="Vírgula 10 3 2 7 2 2" xfId="18026" xr:uid="{00000000-0005-0000-0000-00000A290000}"/>
    <cellStyle name="Vírgula 10 3 2 7 3" xfId="15272" xr:uid="{00000000-0005-0000-0000-00000B290000}"/>
    <cellStyle name="Vírgula 10 3 2 8" xfId="12164" xr:uid="{00000000-0005-0000-0000-00000C290000}"/>
    <cellStyle name="Vírgula 10 3 2 8 2" xfId="17645" xr:uid="{00000000-0005-0000-0000-00000D290000}"/>
    <cellStyle name="Vírgula 10 3 2 9" xfId="14904" xr:uid="{00000000-0005-0000-0000-00000E290000}"/>
    <cellStyle name="Vírgula 10 3 3" xfId="907" xr:uid="{00000000-0005-0000-0000-00000F290000}"/>
    <cellStyle name="Vírgula 10 3 3 2" xfId="1878" xr:uid="{00000000-0005-0000-0000-000010290000}"/>
    <cellStyle name="Vírgula 10 3 3 2 2" xfId="5229" xr:uid="{00000000-0005-0000-0000-000011290000}"/>
    <cellStyle name="Vírgula 10 3 3 2 2 2" xfId="10213" xr:uid="{00000000-0005-0000-0000-000012290000}"/>
    <cellStyle name="Vírgula 10 3 3 2 2 2 2" xfId="14260" xr:uid="{00000000-0005-0000-0000-000013290000}"/>
    <cellStyle name="Vírgula 10 3 3 2 2 2 2 2" xfId="19740" xr:uid="{00000000-0005-0000-0000-000014290000}"/>
    <cellStyle name="Vírgula 10 3 3 2 2 2 3" xfId="16985" xr:uid="{00000000-0005-0000-0000-000015290000}"/>
    <cellStyle name="Vírgula 10 3 3 2 2 3" xfId="13088" xr:uid="{00000000-0005-0000-0000-000016290000}"/>
    <cellStyle name="Vírgula 10 3 3 2 2 3 2" xfId="18568" xr:uid="{00000000-0005-0000-0000-000017290000}"/>
    <cellStyle name="Vírgula 10 3 3 2 2 4" xfId="15814" xr:uid="{00000000-0005-0000-0000-000018290000}"/>
    <cellStyle name="Vírgula 10 3 3 2 3" xfId="6958" xr:uid="{00000000-0005-0000-0000-000019290000}"/>
    <cellStyle name="Vírgula 10 3 3 2 3 2" xfId="11900" xr:uid="{00000000-0005-0000-0000-00001A290000}"/>
    <cellStyle name="Vírgula 10 3 3 2 3 2 2" xfId="14660" xr:uid="{00000000-0005-0000-0000-00001B290000}"/>
    <cellStyle name="Vírgula 10 3 3 2 3 2 2 2" xfId="20140" xr:uid="{00000000-0005-0000-0000-00001C290000}"/>
    <cellStyle name="Vírgula 10 3 3 2 3 2 3" xfId="17385" xr:uid="{00000000-0005-0000-0000-00001D290000}"/>
    <cellStyle name="Vírgula 10 3 3 2 3 3" xfId="13489" xr:uid="{00000000-0005-0000-0000-00001E290000}"/>
    <cellStyle name="Vírgula 10 3 3 2 3 3 2" xfId="18969" xr:uid="{00000000-0005-0000-0000-00001F290000}"/>
    <cellStyle name="Vírgula 10 3 3 2 3 4" xfId="16214" xr:uid="{00000000-0005-0000-0000-000020290000}"/>
    <cellStyle name="Vírgula 10 3 3 2 4" xfId="8466" xr:uid="{00000000-0005-0000-0000-000021290000}"/>
    <cellStyle name="Vírgula 10 3 3 2 4 2" xfId="13846" xr:uid="{00000000-0005-0000-0000-000022290000}"/>
    <cellStyle name="Vírgula 10 3 3 2 4 2 2" xfId="19326" xr:uid="{00000000-0005-0000-0000-000023290000}"/>
    <cellStyle name="Vírgula 10 3 3 2 4 3" xfId="16571" xr:uid="{00000000-0005-0000-0000-000024290000}"/>
    <cellStyle name="Vírgula 10 3 3 2 5" xfId="3505" xr:uid="{00000000-0005-0000-0000-000025290000}"/>
    <cellStyle name="Vírgula 10 3 3 2 5 2" xfId="12683" xr:uid="{00000000-0005-0000-0000-000026290000}"/>
    <cellStyle name="Vírgula 10 3 3 2 5 2 2" xfId="18163" xr:uid="{00000000-0005-0000-0000-000027290000}"/>
    <cellStyle name="Vírgula 10 3 3 2 5 3" xfId="15409" xr:uid="{00000000-0005-0000-0000-000028290000}"/>
    <cellStyle name="Vírgula 10 3 3 2 6" xfId="12317" xr:uid="{00000000-0005-0000-0000-000029290000}"/>
    <cellStyle name="Vírgula 10 3 3 2 6 2" xfId="17797" xr:uid="{00000000-0005-0000-0000-00002A290000}"/>
    <cellStyle name="Vírgula 10 3 3 2 7" xfId="15043" xr:uid="{00000000-0005-0000-0000-00002B290000}"/>
    <cellStyle name="Vírgula 10 3 3 3" xfId="4340" xr:uid="{00000000-0005-0000-0000-00002C290000}"/>
    <cellStyle name="Vírgula 10 3 3 3 2" xfId="9325" xr:uid="{00000000-0005-0000-0000-00002D290000}"/>
    <cellStyle name="Vírgula 10 3 3 3 2 2" xfId="14150" xr:uid="{00000000-0005-0000-0000-00002E290000}"/>
    <cellStyle name="Vírgula 10 3 3 3 2 2 2" xfId="19630" xr:uid="{00000000-0005-0000-0000-00002F290000}"/>
    <cellStyle name="Vírgula 10 3 3 3 2 3" xfId="16875" xr:uid="{00000000-0005-0000-0000-000030290000}"/>
    <cellStyle name="Vírgula 10 3 3 3 3" xfId="12978" xr:uid="{00000000-0005-0000-0000-000031290000}"/>
    <cellStyle name="Vírgula 10 3 3 3 3 2" xfId="18458" xr:uid="{00000000-0005-0000-0000-000032290000}"/>
    <cellStyle name="Vírgula 10 3 3 3 4" xfId="15704" xr:uid="{00000000-0005-0000-0000-000033290000}"/>
    <cellStyle name="Vírgula 10 3 3 4" xfId="6083" xr:uid="{00000000-0005-0000-0000-000034290000}"/>
    <cellStyle name="Vírgula 10 3 3 4 2" xfId="11025" xr:uid="{00000000-0005-0000-0000-000035290000}"/>
    <cellStyle name="Vírgula 10 3 3 4 2 2" xfId="14556" xr:uid="{00000000-0005-0000-0000-000036290000}"/>
    <cellStyle name="Vírgula 10 3 3 4 2 2 2" xfId="20036" xr:uid="{00000000-0005-0000-0000-000037290000}"/>
    <cellStyle name="Vírgula 10 3 3 4 2 3" xfId="17281" xr:uid="{00000000-0005-0000-0000-000038290000}"/>
    <cellStyle name="Vírgula 10 3 3 4 3" xfId="13385" xr:uid="{00000000-0005-0000-0000-000039290000}"/>
    <cellStyle name="Vírgula 10 3 3 4 3 2" xfId="18865" xr:uid="{00000000-0005-0000-0000-00003A290000}"/>
    <cellStyle name="Vírgula 10 3 3 4 4" xfId="16110" xr:uid="{00000000-0005-0000-0000-00003B290000}"/>
    <cellStyle name="Vírgula 10 3 3 5" xfId="7591" xr:uid="{00000000-0005-0000-0000-00003C290000}"/>
    <cellStyle name="Vírgula 10 3 3 5 2" xfId="13742" xr:uid="{00000000-0005-0000-0000-00003D290000}"/>
    <cellStyle name="Vírgula 10 3 3 5 2 2" xfId="19222" xr:uid="{00000000-0005-0000-0000-00003E290000}"/>
    <cellStyle name="Vírgula 10 3 3 5 3" xfId="16467" xr:uid="{00000000-0005-0000-0000-00003F290000}"/>
    <cellStyle name="Vírgula 10 3 3 6" xfId="2630" xr:uid="{00000000-0005-0000-0000-000040290000}"/>
    <cellStyle name="Vírgula 10 3 3 6 2" xfId="12579" xr:uid="{00000000-0005-0000-0000-000041290000}"/>
    <cellStyle name="Vírgula 10 3 3 6 2 2" xfId="18059" xr:uid="{00000000-0005-0000-0000-000042290000}"/>
    <cellStyle name="Vírgula 10 3 3 6 3" xfId="15305" xr:uid="{00000000-0005-0000-0000-000043290000}"/>
    <cellStyle name="Vírgula 10 3 3 7" xfId="12198" xr:uid="{00000000-0005-0000-0000-000044290000}"/>
    <cellStyle name="Vírgula 10 3 3 7 2" xfId="17679" xr:uid="{00000000-0005-0000-0000-000045290000}"/>
    <cellStyle name="Vírgula 10 3 3 8" xfId="14938" xr:uid="{00000000-0005-0000-0000-000046290000}"/>
    <cellStyle name="Vírgula 10 3 4" xfId="1875" xr:uid="{00000000-0005-0000-0000-000047290000}"/>
    <cellStyle name="Vírgula 10 3 4 2" xfId="5226" xr:uid="{00000000-0005-0000-0000-000048290000}"/>
    <cellStyle name="Vírgula 10 3 4 2 2" xfId="10210" xr:uid="{00000000-0005-0000-0000-000049290000}"/>
    <cellStyle name="Vírgula 10 3 4 2 2 2" xfId="14257" xr:uid="{00000000-0005-0000-0000-00004A290000}"/>
    <cellStyle name="Vírgula 10 3 4 2 2 2 2" xfId="19737" xr:uid="{00000000-0005-0000-0000-00004B290000}"/>
    <cellStyle name="Vírgula 10 3 4 2 2 3" xfId="16982" xr:uid="{00000000-0005-0000-0000-00004C290000}"/>
    <cellStyle name="Vírgula 10 3 4 2 3" xfId="13085" xr:uid="{00000000-0005-0000-0000-00004D290000}"/>
    <cellStyle name="Vírgula 10 3 4 2 3 2" xfId="18565" xr:uid="{00000000-0005-0000-0000-00004E290000}"/>
    <cellStyle name="Vírgula 10 3 4 2 4" xfId="15811" xr:uid="{00000000-0005-0000-0000-00004F290000}"/>
    <cellStyle name="Vírgula 10 3 4 3" xfId="6955" xr:uid="{00000000-0005-0000-0000-000050290000}"/>
    <cellStyle name="Vírgula 10 3 4 3 2" xfId="11897" xr:uid="{00000000-0005-0000-0000-000051290000}"/>
    <cellStyle name="Vírgula 10 3 4 3 2 2" xfId="14657" xr:uid="{00000000-0005-0000-0000-000052290000}"/>
    <cellStyle name="Vírgula 10 3 4 3 2 2 2" xfId="20137" xr:uid="{00000000-0005-0000-0000-000053290000}"/>
    <cellStyle name="Vírgula 10 3 4 3 2 3" xfId="17382" xr:uid="{00000000-0005-0000-0000-000054290000}"/>
    <cellStyle name="Vírgula 10 3 4 3 3" xfId="13486" xr:uid="{00000000-0005-0000-0000-000055290000}"/>
    <cellStyle name="Vírgula 10 3 4 3 3 2" xfId="18966" xr:uid="{00000000-0005-0000-0000-000056290000}"/>
    <cellStyle name="Vírgula 10 3 4 3 4" xfId="16211" xr:uid="{00000000-0005-0000-0000-000057290000}"/>
    <cellStyle name="Vírgula 10 3 4 4" xfId="8463" xr:uid="{00000000-0005-0000-0000-000058290000}"/>
    <cellStyle name="Vírgula 10 3 4 4 2" xfId="13843" xr:uid="{00000000-0005-0000-0000-000059290000}"/>
    <cellStyle name="Vírgula 10 3 4 4 2 2" xfId="19323" xr:uid="{00000000-0005-0000-0000-00005A290000}"/>
    <cellStyle name="Vírgula 10 3 4 4 3" xfId="16568" xr:uid="{00000000-0005-0000-0000-00005B290000}"/>
    <cellStyle name="Vírgula 10 3 4 5" xfId="3502" xr:uid="{00000000-0005-0000-0000-00005C290000}"/>
    <cellStyle name="Vírgula 10 3 4 5 2" xfId="12680" xr:uid="{00000000-0005-0000-0000-00005D290000}"/>
    <cellStyle name="Vírgula 10 3 4 5 2 2" xfId="18160" xr:uid="{00000000-0005-0000-0000-00005E290000}"/>
    <cellStyle name="Vírgula 10 3 4 5 3" xfId="15406" xr:uid="{00000000-0005-0000-0000-00005F290000}"/>
    <cellStyle name="Vírgula 10 3 4 6" xfId="12314" xr:uid="{00000000-0005-0000-0000-000060290000}"/>
    <cellStyle name="Vírgula 10 3 4 6 2" xfId="17794" xr:uid="{00000000-0005-0000-0000-000061290000}"/>
    <cellStyle name="Vírgula 10 3 4 7" xfId="15040" xr:uid="{00000000-0005-0000-0000-000062290000}"/>
    <cellStyle name="Vírgula 10 3 5" xfId="3738" xr:uid="{00000000-0005-0000-0000-000063290000}"/>
    <cellStyle name="Vírgula 10 3 5 2" xfId="3803" xr:uid="{00000000-0005-0000-0000-000064290000}"/>
    <cellStyle name="Vírgula 10 3 5 2 2" xfId="8896" xr:uid="{00000000-0005-0000-0000-000065290000}"/>
    <cellStyle name="Vírgula 10 3 5 2 2 2" xfId="14058" xr:uid="{00000000-0005-0000-0000-000066290000}"/>
    <cellStyle name="Vírgula 10 3 5 2 2 2 2" xfId="19538" xr:uid="{00000000-0005-0000-0000-000067290000}"/>
    <cellStyle name="Vírgula 10 3 5 2 2 3" xfId="16783" xr:uid="{00000000-0005-0000-0000-000068290000}"/>
    <cellStyle name="Vírgula 10 3 5 2 3" xfId="12861" xr:uid="{00000000-0005-0000-0000-000069290000}"/>
    <cellStyle name="Vírgula 10 3 5 2 3 2" xfId="18341" xr:uid="{00000000-0005-0000-0000-00006A290000}"/>
    <cellStyle name="Vírgula 10 3 5 2 4" xfId="15587" xr:uid="{00000000-0005-0000-0000-00006B290000}"/>
    <cellStyle name="Vírgula 10 3 5 3" xfId="8698" xr:uid="{00000000-0005-0000-0000-00006C290000}"/>
    <cellStyle name="Vírgula 10 3 5 3 2" xfId="14005" xr:uid="{00000000-0005-0000-0000-00006D290000}"/>
    <cellStyle name="Vírgula 10 3 5 3 2 2" xfId="19485" xr:uid="{00000000-0005-0000-0000-00006E290000}"/>
    <cellStyle name="Vírgula 10 3 5 3 3" xfId="16730" xr:uid="{00000000-0005-0000-0000-00006F290000}"/>
    <cellStyle name="Vírgula 10 3 5 4" xfId="12840" xr:uid="{00000000-0005-0000-0000-000070290000}"/>
    <cellStyle name="Vírgula 10 3 5 4 2" xfId="18320" xr:uid="{00000000-0005-0000-0000-000071290000}"/>
    <cellStyle name="Vírgula 10 3 5 5" xfId="15566" xr:uid="{00000000-0005-0000-0000-000072290000}"/>
    <cellStyle name="Vírgula 10 3 6" xfId="4062" xr:uid="{00000000-0005-0000-0000-000073290000}"/>
    <cellStyle name="Vírgula 10 3 6 2" xfId="8834" xr:uid="{00000000-0005-0000-0000-000074290000}"/>
    <cellStyle name="Vírgula 10 3 6 2 2" xfId="14037" xr:uid="{00000000-0005-0000-0000-000075290000}"/>
    <cellStyle name="Vírgula 10 3 6 2 2 2" xfId="19517" xr:uid="{00000000-0005-0000-0000-000076290000}"/>
    <cellStyle name="Vírgula 10 3 6 2 3" xfId="16762" xr:uid="{00000000-0005-0000-0000-000077290000}"/>
    <cellStyle name="Vírgula 10 3 6 3" xfId="12913" xr:uid="{00000000-0005-0000-0000-000078290000}"/>
    <cellStyle name="Vírgula 10 3 6 3 2" xfId="18393" xr:uid="{00000000-0005-0000-0000-000079290000}"/>
    <cellStyle name="Vírgula 10 3 6 4" xfId="15639" xr:uid="{00000000-0005-0000-0000-00007A290000}"/>
    <cellStyle name="Vírgula 10 3 7" xfId="5404" xr:uid="{00000000-0005-0000-0000-00007B290000}"/>
    <cellStyle name="Vírgula 10 3 7 2" xfId="10382" xr:uid="{00000000-0005-0000-0000-00007C290000}"/>
    <cellStyle name="Vírgula 10 3 7 2 2" xfId="14411" xr:uid="{00000000-0005-0000-0000-00007D290000}"/>
    <cellStyle name="Vírgula 10 3 7 2 2 2" xfId="19891" xr:uid="{00000000-0005-0000-0000-00007E290000}"/>
    <cellStyle name="Vírgula 10 3 7 2 3" xfId="17136" xr:uid="{00000000-0005-0000-0000-00007F290000}"/>
    <cellStyle name="Vírgula 10 3 7 3" xfId="13240" xr:uid="{00000000-0005-0000-0000-000080290000}"/>
    <cellStyle name="Vírgula 10 3 7 3 2" xfId="18720" xr:uid="{00000000-0005-0000-0000-000081290000}"/>
    <cellStyle name="Vírgula 10 3 7 4" xfId="15965" xr:uid="{00000000-0005-0000-0000-000082290000}"/>
    <cellStyle name="Vírgula 10 3 8" xfId="5810" xr:uid="{00000000-0005-0000-0000-000083290000}"/>
    <cellStyle name="Vírgula 10 3 8 2" xfId="10752" xr:uid="{00000000-0005-0000-0000-000084290000}"/>
    <cellStyle name="Vírgula 10 3 8 2 2" xfId="14491" xr:uid="{00000000-0005-0000-0000-000085290000}"/>
    <cellStyle name="Vírgula 10 3 8 2 2 2" xfId="19971" xr:uid="{00000000-0005-0000-0000-000086290000}"/>
    <cellStyle name="Vírgula 10 3 8 2 3" xfId="17216" xr:uid="{00000000-0005-0000-0000-000087290000}"/>
    <cellStyle name="Vírgula 10 3 8 3" xfId="13320" xr:uid="{00000000-0005-0000-0000-000088290000}"/>
    <cellStyle name="Vírgula 10 3 8 3 2" xfId="18800" xr:uid="{00000000-0005-0000-0000-000089290000}"/>
    <cellStyle name="Vírgula 10 3 8 4" xfId="16045" xr:uid="{00000000-0005-0000-0000-00008A290000}"/>
    <cellStyle name="Vírgula 10 3 9" xfId="7318" xr:uid="{00000000-0005-0000-0000-00008B290000}"/>
    <cellStyle name="Vírgula 10 3 9 2" xfId="13677" xr:uid="{00000000-0005-0000-0000-00008C290000}"/>
    <cellStyle name="Vírgula 10 3 9 2 2" xfId="19157" xr:uid="{00000000-0005-0000-0000-00008D290000}"/>
    <cellStyle name="Vírgula 10 3 9 3" xfId="16402" xr:uid="{00000000-0005-0000-0000-00008E290000}"/>
    <cellStyle name="Vírgula 10 4" xfId="656" xr:uid="{00000000-0005-0000-0000-00008F290000}"/>
    <cellStyle name="Vírgula 10 4 10" xfId="2399" xr:uid="{00000000-0005-0000-0000-000090290000}"/>
    <cellStyle name="Vírgula 10 4 10 2" xfId="12523" xr:uid="{00000000-0005-0000-0000-000091290000}"/>
    <cellStyle name="Vírgula 10 4 10 2 2" xfId="18003" xr:uid="{00000000-0005-0000-0000-000092290000}"/>
    <cellStyle name="Vírgula 10 4 10 3" xfId="15249" xr:uid="{00000000-0005-0000-0000-000093290000}"/>
    <cellStyle name="Vírgula 10 4 11" xfId="12141" xr:uid="{00000000-0005-0000-0000-000094290000}"/>
    <cellStyle name="Vírgula 10 4 11 2" xfId="17622" xr:uid="{00000000-0005-0000-0000-000095290000}"/>
    <cellStyle name="Vírgula 10 4 12" xfId="14881" xr:uid="{00000000-0005-0000-0000-000096290000}"/>
    <cellStyle name="Vírgula 10 4 2" xfId="797" xr:uid="{00000000-0005-0000-0000-000097290000}"/>
    <cellStyle name="Vírgula 10 4 2 2" xfId="1262" xr:uid="{00000000-0005-0000-0000-000098290000}"/>
    <cellStyle name="Vírgula 10 4 2 2 2" xfId="1881" xr:uid="{00000000-0005-0000-0000-000099290000}"/>
    <cellStyle name="Vírgula 10 4 2 2 2 2" xfId="5232" xr:uid="{00000000-0005-0000-0000-00009A290000}"/>
    <cellStyle name="Vírgula 10 4 2 2 2 2 2" xfId="10216" xr:uid="{00000000-0005-0000-0000-00009B290000}"/>
    <cellStyle name="Vírgula 10 4 2 2 2 2 2 2" xfId="14263" xr:uid="{00000000-0005-0000-0000-00009C290000}"/>
    <cellStyle name="Vírgula 10 4 2 2 2 2 2 2 2" xfId="19743" xr:uid="{00000000-0005-0000-0000-00009D290000}"/>
    <cellStyle name="Vírgula 10 4 2 2 2 2 2 3" xfId="16988" xr:uid="{00000000-0005-0000-0000-00009E290000}"/>
    <cellStyle name="Vírgula 10 4 2 2 2 2 3" xfId="13091" xr:uid="{00000000-0005-0000-0000-00009F290000}"/>
    <cellStyle name="Vírgula 10 4 2 2 2 2 3 2" xfId="18571" xr:uid="{00000000-0005-0000-0000-0000A0290000}"/>
    <cellStyle name="Vírgula 10 4 2 2 2 2 4" xfId="15817" xr:uid="{00000000-0005-0000-0000-0000A1290000}"/>
    <cellStyle name="Vírgula 10 4 2 2 2 3" xfId="6961" xr:uid="{00000000-0005-0000-0000-0000A2290000}"/>
    <cellStyle name="Vírgula 10 4 2 2 2 3 2" xfId="11903" xr:uid="{00000000-0005-0000-0000-0000A3290000}"/>
    <cellStyle name="Vírgula 10 4 2 2 2 3 2 2" xfId="14663" xr:uid="{00000000-0005-0000-0000-0000A4290000}"/>
    <cellStyle name="Vírgula 10 4 2 2 2 3 2 2 2" xfId="20143" xr:uid="{00000000-0005-0000-0000-0000A5290000}"/>
    <cellStyle name="Vírgula 10 4 2 2 2 3 2 3" xfId="17388" xr:uid="{00000000-0005-0000-0000-0000A6290000}"/>
    <cellStyle name="Vírgula 10 4 2 2 2 3 3" xfId="13492" xr:uid="{00000000-0005-0000-0000-0000A7290000}"/>
    <cellStyle name="Vírgula 10 4 2 2 2 3 3 2" xfId="18972" xr:uid="{00000000-0005-0000-0000-0000A8290000}"/>
    <cellStyle name="Vírgula 10 4 2 2 2 3 4" xfId="16217" xr:uid="{00000000-0005-0000-0000-0000A9290000}"/>
    <cellStyle name="Vírgula 10 4 2 2 2 4" xfId="8469" xr:uid="{00000000-0005-0000-0000-0000AA290000}"/>
    <cellStyle name="Vírgula 10 4 2 2 2 4 2" xfId="13849" xr:uid="{00000000-0005-0000-0000-0000AB290000}"/>
    <cellStyle name="Vírgula 10 4 2 2 2 4 2 2" xfId="19329" xr:uid="{00000000-0005-0000-0000-0000AC290000}"/>
    <cellStyle name="Vírgula 10 4 2 2 2 4 3" xfId="16574" xr:uid="{00000000-0005-0000-0000-0000AD290000}"/>
    <cellStyle name="Vírgula 10 4 2 2 2 5" xfId="3508" xr:uid="{00000000-0005-0000-0000-0000AE290000}"/>
    <cellStyle name="Vírgula 10 4 2 2 2 5 2" xfId="12686" xr:uid="{00000000-0005-0000-0000-0000AF290000}"/>
    <cellStyle name="Vírgula 10 4 2 2 2 5 2 2" xfId="18166" xr:uid="{00000000-0005-0000-0000-0000B0290000}"/>
    <cellStyle name="Vírgula 10 4 2 2 2 5 3" xfId="15412" xr:uid="{00000000-0005-0000-0000-0000B1290000}"/>
    <cellStyle name="Vírgula 10 4 2 2 2 6" xfId="12320" xr:uid="{00000000-0005-0000-0000-0000B2290000}"/>
    <cellStyle name="Vírgula 10 4 2 2 2 6 2" xfId="17800" xr:uid="{00000000-0005-0000-0000-0000B3290000}"/>
    <cellStyle name="Vírgula 10 4 2 2 2 7" xfId="15046" xr:uid="{00000000-0005-0000-0000-0000B4290000}"/>
    <cellStyle name="Vírgula 10 4 2 2 3" xfId="4623" xr:uid="{00000000-0005-0000-0000-0000B5290000}"/>
    <cellStyle name="Vírgula 10 4 2 2 3 2" xfId="9607" xr:uid="{00000000-0005-0000-0000-0000B6290000}"/>
    <cellStyle name="Vírgula 10 4 2 2 3 2 2" xfId="14217" xr:uid="{00000000-0005-0000-0000-0000B7290000}"/>
    <cellStyle name="Vírgula 10 4 2 2 3 2 2 2" xfId="19697" xr:uid="{00000000-0005-0000-0000-0000B8290000}"/>
    <cellStyle name="Vírgula 10 4 2 2 3 2 3" xfId="16942" xr:uid="{00000000-0005-0000-0000-0000B9290000}"/>
    <cellStyle name="Vírgula 10 4 2 2 3 3" xfId="13045" xr:uid="{00000000-0005-0000-0000-0000BA290000}"/>
    <cellStyle name="Vírgula 10 4 2 2 3 3 2" xfId="18525" xr:uid="{00000000-0005-0000-0000-0000BB290000}"/>
    <cellStyle name="Vírgula 10 4 2 2 3 4" xfId="15771" xr:uid="{00000000-0005-0000-0000-0000BC290000}"/>
    <cellStyle name="Vírgula 10 4 2 2 4" xfId="6354" xr:uid="{00000000-0005-0000-0000-0000BD290000}"/>
    <cellStyle name="Vírgula 10 4 2 2 4 2" xfId="11296" xr:uid="{00000000-0005-0000-0000-0000BE290000}"/>
    <cellStyle name="Vírgula 10 4 2 2 4 2 2" xfId="14619" xr:uid="{00000000-0005-0000-0000-0000BF290000}"/>
    <cellStyle name="Vírgula 10 4 2 2 4 2 2 2" xfId="20099" xr:uid="{00000000-0005-0000-0000-0000C0290000}"/>
    <cellStyle name="Vírgula 10 4 2 2 4 2 3" xfId="17344" xr:uid="{00000000-0005-0000-0000-0000C1290000}"/>
    <cellStyle name="Vírgula 10 4 2 2 4 3" xfId="13448" xr:uid="{00000000-0005-0000-0000-0000C2290000}"/>
    <cellStyle name="Vírgula 10 4 2 2 4 3 2" xfId="18928" xr:uid="{00000000-0005-0000-0000-0000C3290000}"/>
    <cellStyle name="Vírgula 10 4 2 2 4 4" xfId="16173" xr:uid="{00000000-0005-0000-0000-0000C4290000}"/>
    <cellStyle name="Vírgula 10 4 2 2 5" xfId="7862" xr:uid="{00000000-0005-0000-0000-0000C5290000}"/>
    <cellStyle name="Vírgula 10 4 2 2 5 2" xfId="13805" xr:uid="{00000000-0005-0000-0000-0000C6290000}"/>
    <cellStyle name="Vírgula 10 4 2 2 5 2 2" xfId="19285" xr:uid="{00000000-0005-0000-0000-0000C7290000}"/>
    <cellStyle name="Vírgula 10 4 2 2 5 3" xfId="16530" xr:uid="{00000000-0005-0000-0000-0000C8290000}"/>
    <cellStyle name="Vírgula 10 4 2 2 6" xfId="2901" xr:uid="{00000000-0005-0000-0000-0000C9290000}"/>
    <cellStyle name="Vírgula 10 4 2 2 6 2" xfId="12642" xr:uid="{00000000-0005-0000-0000-0000CA290000}"/>
    <cellStyle name="Vírgula 10 4 2 2 6 2 2" xfId="18122" xr:uid="{00000000-0005-0000-0000-0000CB290000}"/>
    <cellStyle name="Vírgula 10 4 2 2 6 3" xfId="15368" xr:uid="{00000000-0005-0000-0000-0000CC290000}"/>
    <cellStyle name="Vírgula 10 4 2 2 7" xfId="12276" xr:uid="{00000000-0005-0000-0000-0000CD290000}"/>
    <cellStyle name="Vírgula 10 4 2 2 7 2" xfId="17756" xr:uid="{00000000-0005-0000-0000-0000CE290000}"/>
    <cellStyle name="Vírgula 10 4 2 2 8" xfId="15002" xr:uid="{00000000-0005-0000-0000-0000CF290000}"/>
    <cellStyle name="Vírgula 10 4 2 3" xfId="1880" xr:uid="{00000000-0005-0000-0000-0000D0290000}"/>
    <cellStyle name="Vírgula 10 4 2 3 2" xfId="5231" xr:uid="{00000000-0005-0000-0000-0000D1290000}"/>
    <cellStyle name="Vírgula 10 4 2 3 2 2" xfId="10215" xr:uid="{00000000-0005-0000-0000-0000D2290000}"/>
    <cellStyle name="Vírgula 10 4 2 3 2 2 2" xfId="14262" xr:uid="{00000000-0005-0000-0000-0000D3290000}"/>
    <cellStyle name="Vírgula 10 4 2 3 2 2 2 2" xfId="19742" xr:uid="{00000000-0005-0000-0000-0000D4290000}"/>
    <cellStyle name="Vírgula 10 4 2 3 2 2 3" xfId="16987" xr:uid="{00000000-0005-0000-0000-0000D5290000}"/>
    <cellStyle name="Vírgula 10 4 2 3 2 3" xfId="13090" xr:uid="{00000000-0005-0000-0000-0000D6290000}"/>
    <cellStyle name="Vírgula 10 4 2 3 2 3 2" xfId="18570" xr:uid="{00000000-0005-0000-0000-0000D7290000}"/>
    <cellStyle name="Vírgula 10 4 2 3 2 4" xfId="15816" xr:uid="{00000000-0005-0000-0000-0000D8290000}"/>
    <cellStyle name="Vírgula 10 4 2 3 3" xfId="6960" xr:uid="{00000000-0005-0000-0000-0000D9290000}"/>
    <cellStyle name="Vírgula 10 4 2 3 3 2" xfId="11902" xr:uid="{00000000-0005-0000-0000-0000DA290000}"/>
    <cellStyle name="Vírgula 10 4 2 3 3 2 2" xfId="14662" xr:uid="{00000000-0005-0000-0000-0000DB290000}"/>
    <cellStyle name="Vírgula 10 4 2 3 3 2 2 2" xfId="20142" xr:uid="{00000000-0005-0000-0000-0000DC290000}"/>
    <cellStyle name="Vírgula 10 4 2 3 3 2 3" xfId="17387" xr:uid="{00000000-0005-0000-0000-0000DD290000}"/>
    <cellStyle name="Vírgula 10 4 2 3 3 3" xfId="13491" xr:uid="{00000000-0005-0000-0000-0000DE290000}"/>
    <cellStyle name="Vírgula 10 4 2 3 3 3 2" xfId="18971" xr:uid="{00000000-0005-0000-0000-0000DF290000}"/>
    <cellStyle name="Vírgula 10 4 2 3 3 4" xfId="16216" xr:uid="{00000000-0005-0000-0000-0000E0290000}"/>
    <cellStyle name="Vírgula 10 4 2 3 4" xfId="8468" xr:uid="{00000000-0005-0000-0000-0000E1290000}"/>
    <cellStyle name="Vírgula 10 4 2 3 4 2" xfId="13848" xr:uid="{00000000-0005-0000-0000-0000E2290000}"/>
    <cellStyle name="Vírgula 10 4 2 3 4 2 2" xfId="19328" xr:uid="{00000000-0005-0000-0000-0000E3290000}"/>
    <cellStyle name="Vírgula 10 4 2 3 4 3" xfId="16573" xr:uid="{00000000-0005-0000-0000-0000E4290000}"/>
    <cellStyle name="Vírgula 10 4 2 3 5" xfId="3507" xr:uid="{00000000-0005-0000-0000-0000E5290000}"/>
    <cellStyle name="Vírgula 10 4 2 3 5 2" xfId="12685" xr:uid="{00000000-0005-0000-0000-0000E6290000}"/>
    <cellStyle name="Vírgula 10 4 2 3 5 2 2" xfId="18165" xr:uid="{00000000-0005-0000-0000-0000E7290000}"/>
    <cellStyle name="Vírgula 10 4 2 3 5 3" xfId="15411" xr:uid="{00000000-0005-0000-0000-0000E8290000}"/>
    <cellStyle name="Vírgula 10 4 2 3 6" xfId="12319" xr:uid="{00000000-0005-0000-0000-0000E9290000}"/>
    <cellStyle name="Vírgula 10 4 2 3 6 2" xfId="17799" xr:uid="{00000000-0005-0000-0000-0000EA290000}"/>
    <cellStyle name="Vírgula 10 4 2 3 7" xfId="15045" xr:uid="{00000000-0005-0000-0000-0000EB290000}"/>
    <cellStyle name="Vírgula 10 4 2 4" xfId="4240" xr:uid="{00000000-0005-0000-0000-0000EC290000}"/>
    <cellStyle name="Vírgula 10 4 2 4 2" xfId="9226" xr:uid="{00000000-0005-0000-0000-0000ED290000}"/>
    <cellStyle name="Vírgula 10 4 2 4 2 2" xfId="14126" xr:uid="{00000000-0005-0000-0000-0000EE290000}"/>
    <cellStyle name="Vírgula 10 4 2 4 2 2 2" xfId="19606" xr:uid="{00000000-0005-0000-0000-0000EF290000}"/>
    <cellStyle name="Vírgula 10 4 2 4 2 3" xfId="16851" xr:uid="{00000000-0005-0000-0000-0000F0290000}"/>
    <cellStyle name="Vírgula 10 4 2 4 3" xfId="12954" xr:uid="{00000000-0005-0000-0000-0000F1290000}"/>
    <cellStyle name="Vírgula 10 4 2 4 3 2" xfId="18434" xr:uid="{00000000-0005-0000-0000-0000F2290000}"/>
    <cellStyle name="Vírgula 10 4 2 4 4" xfId="15680" xr:uid="{00000000-0005-0000-0000-0000F3290000}"/>
    <cellStyle name="Vírgula 10 4 2 5" xfId="5987" xr:uid="{00000000-0005-0000-0000-0000F4290000}"/>
    <cellStyle name="Vírgula 10 4 2 5 2" xfId="10929" xr:uid="{00000000-0005-0000-0000-0000F5290000}"/>
    <cellStyle name="Vírgula 10 4 2 5 2 2" xfId="14532" xr:uid="{00000000-0005-0000-0000-0000F6290000}"/>
    <cellStyle name="Vírgula 10 4 2 5 2 2 2" xfId="20012" xr:uid="{00000000-0005-0000-0000-0000F7290000}"/>
    <cellStyle name="Vírgula 10 4 2 5 2 3" xfId="17257" xr:uid="{00000000-0005-0000-0000-0000F8290000}"/>
    <cellStyle name="Vírgula 10 4 2 5 3" xfId="13361" xr:uid="{00000000-0005-0000-0000-0000F9290000}"/>
    <cellStyle name="Vírgula 10 4 2 5 3 2" xfId="18841" xr:uid="{00000000-0005-0000-0000-0000FA290000}"/>
    <cellStyle name="Vírgula 10 4 2 5 4" xfId="16086" xr:uid="{00000000-0005-0000-0000-0000FB290000}"/>
    <cellStyle name="Vírgula 10 4 2 6" xfId="7495" xr:uid="{00000000-0005-0000-0000-0000FC290000}"/>
    <cellStyle name="Vírgula 10 4 2 6 2" xfId="13718" xr:uid="{00000000-0005-0000-0000-0000FD290000}"/>
    <cellStyle name="Vírgula 10 4 2 6 2 2" xfId="19198" xr:uid="{00000000-0005-0000-0000-0000FE290000}"/>
    <cellStyle name="Vírgula 10 4 2 6 3" xfId="16443" xr:uid="{00000000-0005-0000-0000-0000FF290000}"/>
    <cellStyle name="Vírgula 10 4 2 7" xfId="2534" xr:uid="{00000000-0005-0000-0000-0000002A0000}"/>
    <cellStyle name="Vírgula 10 4 2 7 2" xfId="12555" xr:uid="{00000000-0005-0000-0000-0000012A0000}"/>
    <cellStyle name="Vírgula 10 4 2 7 2 2" xfId="18035" xr:uid="{00000000-0005-0000-0000-0000022A0000}"/>
    <cellStyle name="Vírgula 10 4 2 7 3" xfId="15281" xr:uid="{00000000-0005-0000-0000-0000032A0000}"/>
    <cellStyle name="Vírgula 10 4 2 8" xfId="12173" xr:uid="{00000000-0005-0000-0000-0000042A0000}"/>
    <cellStyle name="Vírgula 10 4 2 8 2" xfId="17654" xr:uid="{00000000-0005-0000-0000-0000052A0000}"/>
    <cellStyle name="Vírgula 10 4 2 9" xfId="14913" xr:uid="{00000000-0005-0000-0000-0000062A0000}"/>
    <cellStyle name="Vírgula 10 4 3" xfId="950" xr:uid="{00000000-0005-0000-0000-0000072A0000}"/>
    <cellStyle name="Vírgula 10 4 3 2" xfId="1882" xr:uid="{00000000-0005-0000-0000-0000082A0000}"/>
    <cellStyle name="Vírgula 10 4 3 2 2" xfId="5233" xr:uid="{00000000-0005-0000-0000-0000092A0000}"/>
    <cellStyle name="Vírgula 10 4 3 2 2 2" xfId="10217" xr:uid="{00000000-0005-0000-0000-00000A2A0000}"/>
    <cellStyle name="Vírgula 10 4 3 2 2 2 2" xfId="14264" xr:uid="{00000000-0005-0000-0000-00000B2A0000}"/>
    <cellStyle name="Vírgula 10 4 3 2 2 2 2 2" xfId="19744" xr:uid="{00000000-0005-0000-0000-00000C2A0000}"/>
    <cellStyle name="Vírgula 10 4 3 2 2 2 3" xfId="16989" xr:uid="{00000000-0005-0000-0000-00000D2A0000}"/>
    <cellStyle name="Vírgula 10 4 3 2 2 3" xfId="13092" xr:uid="{00000000-0005-0000-0000-00000E2A0000}"/>
    <cellStyle name="Vírgula 10 4 3 2 2 3 2" xfId="18572" xr:uid="{00000000-0005-0000-0000-00000F2A0000}"/>
    <cellStyle name="Vírgula 10 4 3 2 2 4" xfId="15818" xr:uid="{00000000-0005-0000-0000-0000102A0000}"/>
    <cellStyle name="Vírgula 10 4 3 2 3" xfId="6962" xr:uid="{00000000-0005-0000-0000-0000112A0000}"/>
    <cellStyle name="Vírgula 10 4 3 2 3 2" xfId="11904" xr:uid="{00000000-0005-0000-0000-0000122A0000}"/>
    <cellStyle name="Vírgula 10 4 3 2 3 2 2" xfId="14664" xr:uid="{00000000-0005-0000-0000-0000132A0000}"/>
    <cellStyle name="Vírgula 10 4 3 2 3 2 2 2" xfId="20144" xr:uid="{00000000-0005-0000-0000-0000142A0000}"/>
    <cellStyle name="Vírgula 10 4 3 2 3 2 3" xfId="17389" xr:uid="{00000000-0005-0000-0000-0000152A0000}"/>
    <cellStyle name="Vírgula 10 4 3 2 3 3" xfId="13493" xr:uid="{00000000-0005-0000-0000-0000162A0000}"/>
    <cellStyle name="Vírgula 10 4 3 2 3 3 2" xfId="18973" xr:uid="{00000000-0005-0000-0000-0000172A0000}"/>
    <cellStyle name="Vírgula 10 4 3 2 3 4" xfId="16218" xr:uid="{00000000-0005-0000-0000-0000182A0000}"/>
    <cellStyle name="Vírgula 10 4 3 2 4" xfId="8470" xr:uid="{00000000-0005-0000-0000-0000192A0000}"/>
    <cellStyle name="Vírgula 10 4 3 2 4 2" xfId="13850" xr:uid="{00000000-0005-0000-0000-00001A2A0000}"/>
    <cellStyle name="Vírgula 10 4 3 2 4 2 2" xfId="19330" xr:uid="{00000000-0005-0000-0000-00001B2A0000}"/>
    <cellStyle name="Vírgula 10 4 3 2 4 3" xfId="16575" xr:uid="{00000000-0005-0000-0000-00001C2A0000}"/>
    <cellStyle name="Vírgula 10 4 3 2 5" xfId="3509" xr:uid="{00000000-0005-0000-0000-00001D2A0000}"/>
    <cellStyle name="Vírgula 10 4 3 2 5 2" xfId="12687" xr:uid="{00000000-0005-0000-0000-00001E2A0000}"/>
    <cellStyle name="Vírgula 10 4 3 2 5 2 2" xfId="18167" xr:uid="{00000000-0005-0000-0000-00001F2A0000}"/>
    <cellStyle name="Vírgula 10 4 3 2 5 3" xfId="15413" xr:uid="{00000000-0005-0000-0000-0000202A0000}"/>
    <cellStyle name="Vírgula 10 4 3 2 6" xfId="12321" xr:uid="{00000000-0005-0000-0000-0000212A0000}"/>
    <cellStyle name="Vírgula 10 4 3 2 6 2" xfId="17801" xr:uid="{00000000-0005-0000-0000-0000222A0000}"/>
    <cellStyle name="Vírgula 10 4 3 2 7" xfId="15047" xr:uid="{00000000-0005-0000-0000-0000232A0000}"/>
    <cellStyle name="Vírgula 10 4 3 3" xfId="4382" xr:uid="{00000000-0005-0000-0000-0000242A0000}"/>
    <cellStyle name="Vírgula 10 4 3 3 2" xfId="9367" xr:uid="{00000000-0005-0000-0000-0000252A0000}"/>
    <cellStyle name="Vírgula 10 4 3 3 2 2" xfId="14159" xr:uid="{00000000-0005-0000-0000-0000262A0000}"/>
    <cellStyle name="Vírgula 10 4 3 3 2 2 2" xfId="19639" xr:uid="{00000000-0005-0000-0000-0000272A0000}"/>
    <cellStyle name="Vírgula 10 4 3 3 2 3" xfId="16884" xr:uid="{00000000-0005-0000-0000-0000282A0000}"/>
    <cellStyle name="Vírgula 10 4 3 3 3" xfId="12987" xr:uid="{00000000-0005-0000-0000-0000292A0000}"/>
    <cellStyle name="Vírgula 10 4 3 3 3 2" xfId="18467" xr:uid="{00000000-0005-0000-0000-00002A2A0000}"/>
    <cellStyle name="Vírgula 10 4 3 3 4" xfId="15713" xr:uid="{00000000-0005-0000-0000-00002B2A0000}"/>
    <cellStyle name="Vírgula 10 4 3 4" xfId="6125" xr:uid="{00000000-0005-0000-0000-00002C2A0000}"/>
    <cellStyle name="Vírgula 10 4 3 4 2" xfId="11067" xr:uid="{00000000-0005-0000-0000-00002D2A0000}"/>
    <cellStyle name="Vírgula 10 4 3 4 2 2" xfId="14565" xr:uid="{00000000-0005-0000-0000-00002E2A0000}"/>
    <cellStyle name="Vírgula 10 4 3 4 2 2 2" xfId="20045" xr:uid="{00000000-0005-0000-0000-00002F2A0000}"/>
    <cellStyle name="Vírgula 10 4 3 4 2 3" xfId="17290" xr:uid="{00000000-0005-0000-0000-0000302A0000}"/>
    <cellStyle name="Vírgula 10 4 3 4 3" xfId="13394" xr:uid="{00000000-0005-0000-0000-0000312A0000}"/>
    <cellStyle name="Vírgula 10 4 3 4 3 2" xfId="18874" xr:uid="{00000000-0005-0000-0000-0000322A0000}"/>
    <cellStyle name="Vírgula 10 4 3 4 4" xfId="16119" xr:uid="{00000000-0005-0000-0000-0000332A0000}"/>
    <cellStyle name="Vírgula 10 4 3 5" xfId="7633" xr:uid="{00000000-0005-0000-0000-0000342A0000}"/>
    <cellStyle name="Vírgula 10 4 3 5 2" xfId="13751" xr:uid="{00000000-0005-0000-0000-0000352A0000}"/>
    <cellStyle name="Vírgula 10 4 3 5 2 2" xfId="19231" xr:uid="{00000000-0005-0000-0000-0000362A0000}"/>
    <cellStyle name="Vírgula 10 4 3 5 3" xfId="16476" xr:uid="{00000000-0005-0000-0000-0000372A0000}"/>
    <cellStyle name="Vírgula 10 4 3 6" xfId="2672" xr:uid="{00000000-0005-0000-0000-0000382A0000}"/>
    <cellStyle name="Vírgula 10 4 3 6 2" xfId="12588" xr:uid="{00000000-0005-0000-0000-0000392A0000}"/>
    <cellStyle name="Vírgula 10 4 3 6 2 2" xfId="18068" xr:uid="{00000000-0005-0000-0000-00003A2A0000}"/>
    <cellStyle name="Vírgula 10 4 3 6 3" xfId="15314" xr:uid="{00000000-0005-0000-0000-00003B2A0000}"/>
    <cellStyle name="Vírgula 10 4 3 7" xfId="12208" xr:uid="{00000000-0005-0000-0000-00003C2A0000}"/>
    <cellStyle name="Vírgula 10 4 3 7 2" xfId="17689" xr:uid="{00000000-0005-0000-0000-00003D2A0000}"/>
    <cellStyle name="Vírgula 10 4 3 8" xfId="14947" xr:uid="{00000000-0005-0000-0000-00003E2A0000}"/>
    <cellStyle name="Vírgula 10 4 4" xfId="1879" xr:uid="{00000000-0005-0000-0000-00003F2A0000}"/>
    <cellStyle name="Vírgula 10 4 4 2" xfId="5230" xr:uid="{00000000-0005-0000-0000-0000402A0000}"/>
    <cellStyle name="Vírgula 10 4 4 2 2" xfId="10214" xr:uid="{00000000-0005-0000-0000-0000412A0000}"/>
    <cellStyle name="Vírgula 10 4 4 2 2 2" xfId="14261" xr:uid="{00000000-0005-0000-0000-0000422A0000}"/>
    <cellStyle name="Vírgula 10 4 4 2 2 2 2" xfId="19741" xr:uid="{00000000-0005-0000-0000-0000432A0000}"/>
    <cellStyle name="Vírgula 10 4 4 2 2 3" xfId="16986" xr:uid="{00000000-0005-0000-0000-0000442A0000}"/>
    <cellStyle name="Vírgula 10 4 4 2 3" xfId="13089" xr:uid="{00000000-0005-0000-0000-0000452A0000}"/>
    <cellStyle name="Vírgula 10 4 4 2 3 2" xfId="18569" xr:uid="{00000000-0005-0000-0000-0000462A0000}"/>
    <cellStyle name="Vírgula 10 4 4 2 4" xfId="15815" xr:uid="{00000000-0005-0000-0000-0000472A0000}"/>
    <cellStyle name="Vírgula 10 4 4 3" xfId="6959" xr:uid="{00000000-0005-0000-0000-0000482A0000}"/>
    <cellStyle name="Vírgula 10 4 4 3 2" xfId="11901" xr:uid="{00000000-0005-0000-0000-0000492A0000}"/>
    <cellStyle name="Vírgula 10 4 4 3 2 2" xfId="14661" xr:uid="{00000000-0005-0000-0000-00004A2A0000}"/>
    <cellStyle name="Vírgula 10 4 4 3 2 2 2" xfId="20141" xr:uid="{00000000-0005-0000-0000-00004B2A0000}"/>
    <cellStyle name="Vírgula 10 4 4 3 2 3" xfId="17386" xr:uid="{00000000-0005-0000-0000-00004C2A0000}"/>
    <cellStyle name="Vírgula 10 4 4 3 3" xfId="13490" xr:uid="{00000000-0005-0000-0000-00004D2A0000}"/>
    <cellStyle name="Vírgula 10 4 4 3 3 2" xfId="18970" xr:uid="{00000000-0005-0000-0000-00004E2A0000}"/>
    <cellStyle name="Vírgula 10 4 4 3 4" xfId="16215" xr:uid="{00000000-0005-0000-0000-00004F2A0000}"/>
    <cellStyle name="Vírgula 10 4 4 4" xfId="8467" xr:uid="{00000000-0005-0000-0000-0000502A0000}"/>
    <cellStyle name="Vírgula 10 4 4 4 2" xfId="13847" xr:uid="{00000000-0005-0000-0000-0000512A0000}"/>
    <cellStyle name="Vírgula 10 4 4 4 2 2" xfId="19327" xr:uid="{00000000-0005-0000-0000-0000522A0000}"/>
    <cellStyle name="Vírgula 10 4 4 4 3" xfId="16572" xr:uid="{00000000-0005-0000-0000-0000532A0000}"/>
    <cellStyle name="Vírgula 10 4 4 5" xfId="3506" xr:uid="{00000000-0005-0000-0000-0000542A0000}"/>
    <cellStyle name="Vírgula 10 4 4 5 2" xfId="12684" xr:uid="{00000000-0005-0000-0000-0000552A0000}"/>
    <cellStyle name="Vírgula 10 4 4 5 2 2" xfId="18164" xr:uid="{00000000-0005-0000-0000-0000562A0000}"/>
    <cellStyle name="Vírgula 10 4 4 5 3" xfId="15410" xr:uid="{00000000-0005-0000-0000-0000572A0000}"/>
    <cellStyle name="Vírgula 10 4 4 6" xfId="12318" xr:uid="{00000000-0005-0000-0000-0000582A0000}"/>
    <cellStyle name="Vírgula 10 4 4 6 2" xfId="17798" xr:uid="{00000000-0005-0000-0000-0000592A0000}"/>
    <cellStyle name="Vírgula 10 4 4 7" xfId="15044" xr:uid="{00000000-0005-0000-0000-00005A2A0000}"/>
    <cellStyle name="Vírgula 10 4 5" xfId="3780" xr:uid="{00000000-0005-0000-0000-00005B2A0000}"/>
    <cellStyle name="Vírgula 10 4 5 2" xfId="5437" xr:uid="{00000000-0005-0000-0000-00005C2A0000}"/>
    <cellStyle name="Vírgula 10 4 5 2 2" xfId="10411" xr:uid="{00000000-0005-0000-0000-00005D2A0000}"/>
    <cellStyle name="Vírgula 10 4 5 2 2 2" xfId="14418" xr:uid="{00000000-0005-0000-0000-00005E2A0000}"/>
    <cellStyle name="Vírgula 10 4 5 2 2 2 2" xfId="19898" xr:uid="{00000000-0005-0000-0000-00005F2A0000}"/>
    <cellStyle name="Vírgula 10 4 5 2 2 3" xfId="17143" xr:uid="{00000000-0005-0000-0000-0000602A0000}"/>
    <cellStyle name="Vírgula 10 4 5 2 3" xfId="13247" xr:uid="{00000000-0005-0000-0000-0000612A0000}"/>
    <cellStyle name="Vírgula 10 4 5 2 3 2" xfId="18727" xr:uid="{00000000-0005-0000-0000-0000622A0000}"/>
    <cellStyle name="Vírgula 10 4 5 2 4" xfId="15972" xr:uid="{00000000-0005-0000-0000-0000632A0000}"/>
    <cellStyle name="Vírgula 10 4 5 3" xfId="8740" xr:uid="{00000000-0005-0000-0000-0000642A0000}"/>
    <cellStyle name="Vírgula 10 4 5 3 2" xfId="14014" xr:uid="{00000000-0005-0000-0000-0000652A0000}"/>
    <cellStyle name="Vírgula 10 4 5 3 2 2" xfId="19494" xr:uid="{00000000-0005-0000-0000-0000662A0000}"/>
    <cellStyle name="Vírgula 10 4 5 3 3" xfId="16739" xr:uid="{00000000-0005-0000-0000-0000672A0000}"/>
    <cellStyle name="Vírgula 10 4 5 4" xfId="12849" xr:uid="{00000000-0005-0000-0000-0000682A0000}"/>
    <cellStyle name="Vírgula 10 4 5 4 2" xfId="18329" xr:uid="{00000000-0005-0000-0000-0000692A0000}"/>
    <cellStyle name="Vírgula 10 4 5 5" xfId="15575" xr:uid="{00000000-0005-0000-0000-00006A2A0000}"/>
    <cellStyle name="Vírgula 10 4 6" xfId="4105" xr:uid="{00000000-0005-0000-0000-00006B2A0000}"/>
    <cellStyle name="Vírgula 10 4 6 2" xfId="8876" xr:uid="{00000000-0005-0000-0000-00006C2A0000}"/>
    <cellStyle name="Vírgula 10 4 6 2 2" xfId="14046" xr:uid="{00000000-0005-0000-0000-00006D2A0000}"/>
    <cellStyle name="Vírgula 10 4 6 2 2 2" xfId="19526" xr:uid="{00000000-0005-0000-0000-00006E2A0000}"/>
    <cellStyle name="Vírgula 10 4 6 2 3" xfId="16771" xr:uid="{00000000-0005-0000-0000-00006F2A0000}"/>
    <cellStyle name="Vírgula 10 4 6 3" xfId="12922" xr:uid="{00000000-0005-0000-0000-0000702A0000}"/>
    <cellStyle name="Vírgula 10 4 6 3 2" xfId="18402" xr:uid="{00000000-0005-0000-0000-0000712A0000}"/>
    <cellStyle name="Vírgula 10 4 6 4" xfId="15648" xr:uid="{00000000-0005-0000-0000-0000722A0000}"/>
    <cellStyle name="Vírgula 10 4 7" xfId="5525" xr:uid="{00000000-0005-0000-0000-0000732A0000}"/>
    <cellStyle name="Vírgula 10 4 7 2" xfId="10480" xr:uid="{00000000-0005-0000-0000-0000742A0000}"/>
    <cellStyle name="Vírgula 10 4 7 2 2" xfId="14435" xr:uid="{00000000-0005-0000-0000-0000752A0000}"/>
    <cellStyle name="Vírgula 10 4 7 2 2 2" xfId="19915" xr:uid="{00000000-0005-0000-0000-0000762A0000}"/>
    <cellStyle name="Vírgula 10 4 7 2 3" xfId="17160" xr:uid="{00000000-0005-0000-0000-0000772A0000}"/>
    <cellStyle name="Vírgula 10 4 7 3" xfId="13264" xr:uid="{00000000-0005-0000-0000-0000782A0000}"/>
    <cellStyle name="Vírgula 10 4 7 3 2" xfId="18744" xr:uid="{00000000-0005-0000-0000-0000792A0000}"/>
    <cellStyle name="Vírgula 10 4 7 4" xfId="15989" xr:uid="{00000000-0005-0000-0000-00007A2A0000}"/>
    <cellStyle name="Vírgula 10 4 8" xfId="5852" xr:uid="{00000000-0005-0000-0000-00007B2A0000}"/>
    <cellStyle name="Vírgula 10 4 8 2" xfId="10794" xr:uid="{00000000-0005-0000-0000-00007C2A0000}"/>
    <cellStyle name="Vírgula 10 4 8 2 2" xfId="14500" xr:uid="{00000000-0005-0000-0000-00007D2A0000}"/>
    <cellStyle name="Vírgula 10 4 8 2 2 2" xfId="19980" xr:uid="{00000000-0005-0000-0000-00007E2A0000}"/>
    <cellStyle name="Vírgula 10 4 8 2 3" xfId="17225" xr:uid="{00000000-0005-0000-0000-00007F2A0000}"/>
    <cellStyle name="Vírgula 10 4 8 3" xfId="13329" xr:uid="{00000000-0005-0000-0000-0000802A0000}"/>
    <cellStyle name="Vírgula 10 4 8 3 2" xfId="18809" xr:uid="{00000000-0005-0000-0000-0000812A0000}"/>
    <cellStyle name="Vírgula 10 4 8 4" xfId="16054" xr:uid="{00000000-0005-0000-0000-0000822A0000}"/>
    <cellStyle name="Vírgula 10 4 9" xfId="7360" xr:uid="{00000000-0005-0000-0000-0000832A0000}"/>
    <cellStyle name="Vírgula 10 4 9 2" xfId="13686" xr:uid="{00000000-0005-0000-0000-0000842A0000}"/>
    <cellStyle name="Vírgula 10 4 9 2 2" xfId="19166" xr:uid="{00000000-0005-0000-0000-0000852A0000}"/>
    <cellStyle name="Vírgula 10 4 9 3" xfId="16411" xr:uid="{00000000-0005-0000-0000-0000862A0000}"/>
    <cellStyle name="Vírgula 10 5" xfId="495" xr:uid="{00000000-0005-0000-0000-0000872A0000}"/>
    <cellStyle name="Vírgula 10 5 2" xfId="1060" xr:uid="{00000000-0005-0000-0000-0000882A0000}"/>
    <cellStyle name="Vírgula 10 5 2 2" xfId="1884" xr:uid="{00000000-0005-0000-0000-0000892A0000}"/>
    <cellStyle name="Vírgula 10 5 2 2 2" xfId="5235" xr:uid="{00000000-0005-0000-0000-00008A2A0000}"/>
    <cellStyle name="Vírgula 10 5 2 2 2 2" xfId="10219" xr:uid="{00000000-0005-0000-0000-00008B2A0000}"/>
    <cellStyle name="Vírgula 10 5 2 2 2 2 2" xfId="14266" xr:uid="{00000000-0005-0000-0000-00008C2A0000}"/>
    <cellStyle name="Vírgula 10 5 2 2 2 2 2 2" xfId="19746" xr:uid="{00000000-0005-0000-0000-00008D2A0000}"/>
    <cellStyle name="Vírgula 10 5 2 2 2 2 3" xfId="16991" xr:uid="{00000000-0005-0000-0000-00008E2A0000}"/>
    <cellStyle name="Vírgula 10 5 2 2 2 3" xfId="13094" xr:uid="{00000000-0005-0000-0000-00008F2A0000}"/>
    <cellStyle name="Vírgula 10 5 2 2 2 3 2" xfId="18574" xr:uid="{00000000-0005-0000-0000-0000902A0000}"/>
    <cellStyle name="Vírgula 10 5 2 2 2 4" xfId="15820" xr:uid="{00000000-0005-0000-0000-0000912A0000}"/>
    <cellStyle name="Vírgula 10 5 2 2 3" xfId="6964" xr:uid="{00000000-0005-0000-0000-0000922A0000}"/>
    <cellStyle name="Vírgula 10 5 2 2 3 2" xfId="11906" xr:uid="{00000000-0005-0000-0000-0000932A0000}"/>
    <cellStyle name="Vírgula 10 5 2 2 3 2 2" xfId="14666" xr:uid="{00000000-0005-0000-0000-0000942A0000}"/>
    <cellStyle name="Vírgula 10 5 2 2 3 2 2 2" xfId="20146" xr:uid="{00000000-0005-0000-0000-0000952A0000}"/>
    <cellStyle name="Vírgula 10 5 2 2 3 2 3" xfId="17391" xr:uid="{00000000-0005-0000-0000-0000962A0000}"/>
    <cellStyle name="Vírgula 10 5 2 2 3 3" xfId="13495" xr:uid="{00000000-0005-0000-0000-0000972A0000}"/>
    <cellStyle name="Vírgula 10 5 2 2 3 3 2" xfId="18975" xr:uid="{00000000-0005-0000-0000-0000982A0000}"/>
    <cellStyle name="Vírgula 10 5 2 2 3 4" xfId="16220" xr:uid="{00000000-0005-0000-0000-0000992A0000}"/>
    <cellStyle name="Vírgula 10 5 2 2 4" xfId="8472" xr:uid="{00000000-0005-0000-0000-00009A2A0000}"/>
    <cellStyle name="Vírgula 10 5 2 2 4 2" xfId="13852" xr:uid="{00000000-0005-0000-0000-00009B2A0000}"/>
    <cellStyle name="Vírgula 10 5 2 2 4 2 2" xfId="19332" xr:uid="{00000000-0005-0000-0000-00009C2A0000}"/>
    <cellStyle name="Vírgula 10 5 2 2 4 3" xfId="16577" xr:uid="{00000000-0005-0000-0000-00009D2A0000}"/>
    <cellStyle name="Vírgula 10 5 2 2 5" xfId="3511" xr:uid="{00000000-0005-0000-0000-00009E2A0000}"/>
    <cellStyle name="Vírgula 10 5 2 2 5 2" xfId="12689" xr:uid="{00000000-0005-0000-0000-00009F2A0000}"/>
    <cellStyle name="Vírgula 10 5 2 2 5 2 2" xfId="18169" xr:uid="{00000000-0005-0000-0000-0000A02A0000}"/>
    <cellStyle name="Vírgula 10 5 2 2 5 3" xfId="15415" xr:uid="{00000000-0005-0000-0000-0000A12A0000}"/>
    <cellStyle name="Vírgula 10 5 2 2 6" xfId="12323" xr:uid="{00000000-0005-0000-0000-0000A22A0000}"/>
    <cellStyle name="Vírgula 10 5 2 2 6 2" xfId="17803" xr:uid="{00000000-0005-0000-0000-0000A32A0000}"/>
    <cellStyle name="Vírgula 10 5 2 2 7" xfId="15049" xr:uid="{00000000-0005-0000-0000-0000A42A0000}"/>
    <cellStyle name="Vírgula 10 5 2 3" xfId="4475" xr:uid="{00000000-0005-0000-0000-0000A52A0000}"/>
    <cellStyle name="Vírgula 10 5 2 3 2" xfId="9460" xr:uid="{00000000-0005-0000-0000-0000A62A0000}"/>
    <cellStyle name="Vírgula 10 5 2 3 2 2" xfId="14182" xr:uid="{00000000-0005-0000-0000-0000A72A0000}"/>
    <cellStyle name="Vírgula 10 5 2 3 2 2 2" xfId="19662" xr:uid="{00000000-0005-0000-0000-0000A82A0000}"/>
    <cellStyle name="Vírgula 10 5 2 3 2 3" xfId="16907" xr:uid="{00000000-0005-0000-0000-0000A92A0000}"/>
    <cellStyle name="Vírgula 10 5 2 3 3" xfId="13010" xr:uid="{00000000-0005-0000-0000-0000AA2A0000}"/>
    <cellStyle name="Vírgula 10 5 2 3 3 2" xfId="18490" xr:uid="{00000000-0005-0000-0000-0000AB2A0000}"/>
    <cellStyle name="Vírgula 10 5 2 3 4" xfId="15736" xr:uid="{00000000-0005-0000-0000-0000AC2A0000}"/>
    <cellStyle name="Vírgula 10 5 2 4" xfId="6215" xr:uid="{00000000-0005-0000-0000-0000AD2A0000}"/>
    <cellStyle name="Vírgula 10 5 2 4 2" xfId="11157" xr:uid="{00000000-0005-0000-0000-0000AE2A0000}"/>
    <cellStyle name="Vírgula 10 5 2 4 2 2" xfId="14587" xr:uid="{00000000-0005-0000-0000-0000AF2A0000}"/>
    <cellStyle name="Vírgula 10 5 2 4 2 2 2" xfId="20067" xr:uid="{00000000-0005-0000-0000-0000B02A0000}"/>
    <cellStyle name="Vírgula 10 5 2 4 2 3" xfId="17312" xr:uid="{00000000-0005-0000-0000-0000B12A0000}"/>
    <cellStyle name="Vírgula 10 5 2 4 3" xfId="13416" xr:uid="{00000000-0005-0000-0000-0000B22A0000}"/>
    <cellStyle name="Vírgula 10 5 2 4 3 2" xfId="18896" xr:uid="{00000000-0005-0000-0000-0000B32A0000}"/>
    <cellStyle name="Vírgula 10 5 2 4 4" xfId="16141" xr:uid="{00000000-0005-0000-0000-0000B42A0000}"/>
    <cellStyle name="Vírgula 10 5 2 5" xfId="7723" xr:uid="{00000000-0005-0000-0000-0000B52A0000}"/>
    <cellStyle name="Vírgula 10 5 2 5 2" xfId="13773" xr:uid="{00000000-0005-0000-0000-0000B62A0000}"/>
    <cellStyle name="Vírgula 10 5 2 5 2 2" xfId="19253" xr:uid="{00000000-0005-0000-0000-0000B72A0000}"/>
    <cellStyle name="Vírgula 10 5 2 5 3" xfId="16498" xr:uid="{00000000-0005-0000-0000-0000B82A0000}"/>
    <cellStyle name="Vírgula 10 5 2 6" xfId="2762" xr:uid="{00000000-0005-0000-0000-0000B92A0000}"/>
    <cellStyle name="Vírgula 10 5 2 6 2" xfId="12610" xr:uid="{00000000-0005-0000-0000-0000BA2A0000}"/>
    <cellStyle name="Vírgula 10 5 2 6 2 2" xfId="18090" xr:uid="{00000000-0005-0000-0000-0000BB2A0000}"/>
    <cellStyle name="Vírgula 10 5 2 6 3" xfId="15336" xr:uid="{00000000-0005-0000-0000-0000BC2A0000}"/>
    <cellStyle name="Vírgula 10 5 2 7" xfId="12236" xr:uid="{00000000-0005-0000-0000-0000BD2A0000}"/>
    <cellStyle name="Vírgula 10 5 2 7 2" xfId="17717" xr:uid="{00000000-0005-0000-0000-0000BE2A0000}"/>
    <cellStyle name="Vírgula 10 5 2 8" xfId="14970" xr:uid="{00000000-0005-0000-0000-0000BF2A0000}"/>
    <cellStyle name="Vírgula 10 5 3" xfId="1883" xr:uid="{00000000-0005-0000-0000-0000C02A0000}"/>
    <cellStyle name="Vírgula 10 5 3 2" xfId="5234" xr:uid="{00000000-0005-0000-0000-0000C12A0000}"/>
    <cellStyle name="Vírgula 10 5 3 2 2" xfId="10218" xr:uid="{00000000-0005-0000-0000-0000C22A0000}"/>
    <cellStyle name="Vírgula 10 5 3 2 2 2" xfId="14265" xr:uid="{00000000-0005-0000-0000-0000C32A0000}"/>
    <cellStyle name="Vírgula 10 5 3 2 2 2 2" xfId="19745" xr:uid="{00000000-0005-0000-0000-0000C42A0000}"/>
    <cellStyle name="Vírgula 10 5 3 2 2 3" xfId="16990" xr:uid="{00000000-0005-0000-0000-0000C52A0000}"/>
    <cellStyle name="Vírgula 10 5 3 2 3" xfId="13093" xr:uid="{00000000-0005-0000-0000-0000C62A0000}"/>
    <cellStyle name="Vírgula 10 5 3 2 3 2" xfId="18573" xr:uid="{00000000-0005-0000-0000-0000C72A0000}"/>
    <cellStyle name="Vírgula 10 5 3 2 4" xfId="15819" xr:uid="{00000000-0005-0000-0000-0000C82A0000}"/>
    <cellStyle name="Vírgula 10 5 3 3" xfId="6963" xr:uid="{00000000-0005-0000-0000-0000C92A0000}"/>
    <cellStyle name="Vírgula 10 5 3 3 2" xfId="11905" xr:uid="{00000000-0005-0000-0000-0000CA2A0000}"/>
    <cellStyle name="Vírgula 10 5 3 3 2 2" xfId="14665" xr:uid="{00000000-0005-0000-0000-0000CB2A0000}"/>
    <cellStyle name="Vírgula 10 5 3 3 2 2 2" xfId="20145" xr:uid="{00000000-0005-0000-0000-0000CC2A0000}"/>
    <cellStyle name="Vírgula 10 5 3 3 2 3" xfId="17390" xr:uid="{00000000-0005-0000-0000-0000CD2A0000}"/>
    <cellStyle name="Vírgula 10 5 3 3 3" xfId="13494" xr:uid="{00000000-0005-0000-0000-0000CE2A0000}"/>
    <cellStyle name="Vírgula 10 5 3 3 3 2" xfId="18974" xr:uid="{00000000-0005-0000-0000-0000CF2A0000}"/>
    <cellStyle name="Vírgula 10 5 3 3 4" xfId="16219" xr:uid="{00000000-0005-0000-0000-0000D02A0000}"/>
    <cellStyle name="Vírgula 10 5 3 4" xfId="8471" xr:uid="{00000000-0005-0000-0000-0000D12A0000}"/>
    <cellStyle name="Vírgula 10 5 3 4 2" xfId="13851" xr:uid="{00000000-0005-0000-0000-0000D22A0000}"/>
    <cellStyle name="Vírgula 10 5 3 4 2 2" xfId="19331" xr:uid="{00000000-0005-0000-0000-0000D32A0000}"/>
    <cellStyle name="Vírgula 10 5 3 4 3" xfId="16576" xr:uid="{00000000-0005-0000-0000-0000D42A0000}"/>
    <cellStyle name="Vírgula 10 5 3 5" xfId="3510" xr:uid="{00000000-0005-0000-0000-0000D52A0000}"/>
    <cellStyle name="Vírgula 10 5 3 5 2" xfId="12688" xr:uid="{00000000-0005-0000-0000-0000D62A0000}"/>
    <cellStyle name="Vírgula 10 5 3 5 2 2" xfId="18168" xr:uid="{00000000-0005-0000-0000-0000D72A0000}"/>
    <cellStyle name="Vírgula 10 5 3 5 3" xfId="15414" xr:uid="{00000000-0005-0000-0000-0000D82A0000}"/>
    <cellStyle name="Vírgula 10 5 3 6" xfId="12322" xr:uid="{00000000-0005-0000-0000-0000D92A0000}"/>
    <cellStyle name="Vírgula 10 5 3 6 2" xfId="17802" xr:uid="{00000000-0005-0000-0000-0000DA2A0000}"/>
    <cellStyle name="Vírgula 10 5 3 7" xfId="15048" xr:uid="{00000000-0005-0000-0000-0000DB2A0000}"/>
    <cellStyle name="Vírgula 10 5 4" xfId="4007" xr:uid="{00000000-0005-0000-0000-0000DC2A0000}"/>
    <cellStyle name="Vírgula 10 5 4 2" xfId="9079" xr:uid="{00000000-0005-0000-0000-0000DD2A0000}"/>
    <cellStyle name="Vírgula 10 5 4 2 2" xfId="14093" xr:uid="{00000000-0005-0000-0000-0000DE2A0000}"/>
    <cellStyle name="Vírgula 10 5 4 2 2 2" xfId="19573" xr:uid="{00000000-0005-0000-0000-0000DF2A0000}"/>
    <cellStyle name="Vírgula 10 5 4 2 3" xfId="16818" xr:uid="{00000000-0005-0000-0000-0000E02A0000}"/>
    <cellStyle name="Vírgula 10 5 4 3" xfId="12901" xr:uid="{00000000-0005-0000-0000-0000E12A0000}"/>
    <cellStyle name="Vírgula 10 5 4 3 2" xfId="18381" xr:uid="{00000000-0005-0000-0000-0000E22A0000}"/>
    <cellStyle name="Vírgula 10 5 4 4" xfId="15627" xr:uid="{00000000-0005-0000-0000-0000E32A0000}"/>
    <cellStyle name="Vírgula 10 5 5" xfId="5763" xr:uid="{00000000-0005-0000-0000-0000E42A0000}"/>
    <cellStyle name="Vírgula 10 5 5 2" xfId="10705" xr:uid="{00000000-0005-0000-0000-0000E52A0000}"/>
    <cellStyle name="Vírgula 10 5 5 2 2" xfId="14480" xr:uid="{00000000-0005-0000-0000-0000E62A0000}"/>
    <cellStyle name="Vírgula 10 5 5 2 2 2" xfId="19960" xr:uid="{00000000-0005-0000-0000-0000E72A0000}"/>
    <cellStyle name="Vírgula 10 5 5 2 3" xfId="17205" xr:uid="{00000000-0005-0000-0000-0000E82A0000}"/>
    <cellStyle name="Vírgula 10 5 5 3" xfId="13309" xr:uid="{00000000-0005-0000-0000-0000E92A0000}"/>
    <cellStyle name="Vírgula 10 5 5 3 2" xfId="18789" xr:uid="{00000000-0005-0000-0000-0000EA2A0000}"/>
    <cellStyle name="Vírgula 10 5 5 4" xfId="16034" xr:uid="{00000000-0005-0000-0000-0000EB2A0000}"/>
    <cellStyle name="Vírgula 10 5 6" xfId="7271" xr:uid="{00000000-0005-0000-0000-0000EC2A0000}"/>
    <cellStyle name="Vírgula 10 5 6 2" xfId="13666" xr:uid="{00000000-0005-0000-0000-0000ED2A0000}"/>
    <cellStyle name="Vírgula 10 5 6 2 2" xfId="19146" xr:uid="{00000000-0005-0000-0000-0000EE2A0000}"/>
    <cellStyle name="Vírgula 10 5 6 3" xfId="16391" xr:uid="{00000000-0005-0000-0000-0000EF2A0000}"/>
    <cellStyle name="Vírgula 10 5 7" xfId="2310" xr:uid="{00000000-0005-0000-0000-0000F02A0000}"/>
    <cellStyle name="Vírgula 10 5 7 2" xfId="12503" xr:uid="{00000000-0005-0000-0000-0000F12A0000}"/>
    <cellStyle name="Vírgula 10 5 7 2 2" xfId="17983" xr:uid="{00000000-0005-0000-0000-0000F22A0000}"/>
    <cellStyle name="Vírgula 10 5 7 3" xfId="15229" xr:uid="{00000000-0005-0000-0000-0000F32A0000}"/>
    <cellStyle name="Vírgula 10 5 8" xfId="12111" xr:uid="{00000000-0005-0000-0000-0000F42A0000}"/>
    <cellStyle name="Vírgula 10 5 8 2" xfId="17592" xr:uid="{00000000-0005-0000-0000-0000F52A0000}"/>
    <cellStyle name="Vírgula 10 5 9" xfId="14860" xr:uid="{00000000-0005-0000-0000-0000F62A0000}"/>
    <cellStyle name="Vírgula 10 6" xfId="707" xr:uid="{00000000-0005-0000-0000-0000F72A0000}"/>
    <cellStyle name="Vírgula 10 6 2" xfId="1173" xr:uid="{00000000-0005-0000-0000-0000F82A0000}"/>
    <cellStyle name="Vírgula 10 6 2 2" xfId="1886" xr:uid="{00000000-0005-0000-0000-0000F92A0000}"/>
    <cellStyle name="Vírgula 10 6 2 2 2" xfId="5237" xr:uid="{00000000-0005-0000-0000-0000FA2A0000}"/>
    <cellStyle name="Vírgula 10 6 2 2 2 2" xfId="10221" xr:uid="{00000000-0005-0000-0000-0000FB2A0000}"/>
    <cellStyle name="Vírgula 10 6 2 2 2 2 2" xfId="14268" xr:uid="{00000000-0005-0000-0000-0000FC2A0000}"/>
    <cellStyle name="Vírgula 10 6 2 2 2 2 2 2" xfId="19748" xr:uid="{00000000-0005-0000-0000-0000FD2A0000}"/>
    <cellStyle name="Vírgula 10 6 2 2 2 2 3" xfId="16993" xr:uid="{00000000-0005-0000-0000-0000FE2A0000}"/>
    <cellStyle name="Vírgula 10 6 2 2 2 3" xfId="13096" xr:uid="{00000000-0005-0000-0000-0000FF2A0000}"/>
    <cellStyle name="Vírgula 10 6 2 2 2 3 2" xfId="18576" xr:uid="{00000000-0005-0000-0000-0000002B0000}"/>
    <cellStyle name="Vírgula 10 6 2 2 2 4" xfId="15822" xr:uid="{00000000-0005-0000-0000-0000012B0000}"/>
    <cellStyle name="Vírgula 10 6 2 2 3" xfId="6966" xr:uid="{00000000-0005-0000-0000-0000022B0000}"/>
    <cellStyle name="Vírgula 10 6 2 2 3 2" xfId="11908" xr:uid="{00000000-0005-0000-0000-0000032B0000}"/>
    <cellStyle name="Vírgula 10 6 2 2 3 2 2" xfId="14668" xr:uid="{00000000-0005-0000-0000-0000042B0000}"/>
    <cellStyle name="Vírgula 10 6 2 2 3 2 2 2" xfId="20148" xr:uid="{00000000-0005-0000-0000-0000052B0000}"/>
    <cellStyle name="Vírgula 10 6 2 2 3 2 3" xfId="17393" xr:uid="{00000000-0005-0000-0000-0000062B0000}"/>
    <cellStyle name="Vírgula 10 6 2 2 3 3" xfId="13497" xr:uid="{00000000-0005-0000-0000-0000072B0000}"/>
    <cellStyle name="Vírgula 10 6 2 2 3 3 2" xfId="18977" xr:uid="{00000000-0005-0000-0000-0000082B0000}"/>
    <cellStyle name="Vírgula 10 6 2 2 3 4" xfId="16222" xr:uid="{00000000-0005-0000-0000-0000092B0000}"/>
    <cellStyle name="Vírgula 10 6 2 2 4" xfId="8474" xr:uid="{00000000-0005-0000-0000-00000A2B0000}"/>
    <cellStyle name="Vírgula 10 6 2 2 4 2" xfId="13854" xr:uid="{00000000-0005-0000-0000-00000B2B0000}"/>
    <cellStyle name="Vírgula 10 6 2 2 4 2 2" xfId="19334" xr:uid="{00000000-0005-0000-0000-00000C2B0000}"/>
    <cellStyle name="Vírgula 10 6 2 2 4 3" xfId="16579" xr:uid="{00000000-0005-0000-0000-00000D2B0000}"/>
    <cellStyle name="Vírgula 10 6 2 2 5" xfId="3513" xr:uid="{00000000-0005-0000-0000-00000E2B0000}"/>
    <cellStyle name="Vírgula 10 6 2 2 5 2" xfId="12691" xr:uid="{00000000-0005-0000-0000-00000F2B0000}"/>
    <cellStyle name="Vírgula 10 6 2 2 5 2 2" xfId="18171" xr:uid="{00000000-0005-0000-0000-0000102B0000}"/>
    <cellStyle name="Vírgula 10 6 2 2 5 3" xfId="15417" xr:uid="{00000000-0005-0000-0000-0000112B0000}"/>
    <cellStyle name="Vírgula 10 6 2 2 6" xfId="12325" xr:uid="{00000000-0005-0000-0000-0000122B0000}"/>
    <cellStyle name="Vírgula 10 6 2 2 6 2" xfId="17805" xr:uid="{00000000-0005-0000-0000-0000132B0000}"/>
    <cellStyle name="Vírgula 10 6 2 2 7" xfId="15051" xr:uid="{00000000-0005-0000-0000-0000142B0000}"/>
    <cellStyle name="Vírgula 10 6 2 3" xfId="4534" xr:uid="{00000000-0005-0000-0000-0000152B0000}"/>
    <cellStyle name="Vírgula 10 6 2 3 2" xfId="9518" xr:uid="{00000000-0005-0000-0000-0000162B0000}"/>
    <cellStyle name="Vírgula 10 6 2 3 2 2" xfId="14197" xr:uid="{00000000-0005-0000-0000-0000172B0000}"/>
    <cellStyle name="Vírgula 10 6 2 3 2 2 2" xfId="19677" xr:uid="{00000000-0005-0000-0000-0000182B0000}"/>
    <cellStyle name="Vírgula 10 6 2 3 2 3" xfId="16922" xr:uid="{00000000-0005-0000-0000-0000192B0000}"/>
    <cellStyle name="Vírgula 10 6 2 3 3" xfId="13025" xr:uid="{00000000-0005-0000-0000-00001A2B0000}"/>
    <cellStyle name="Vírgula 10 6 2 3 3 2" xfId="18505" xr:uid="{00000000-0005-0000-0000-00001B2B0000}"/>
    <cellStyle name="Vírgula 10 6 2 3 4" xfId="15751" xr:uid="{00000000-0005-0000-0000-00001C2B0000}"/>
    <cellStyle name="Vírgula 10 6 2 4" xfId="6265" xr:uid="{00000000-0005-0000-0000-00001D2B0000}"/>
    <cellStyle name="Vírgula 10 6 2 4 2" xfId="11207" xr:uid="{00000000-0005-0000-0000-00001E2B0000}"/>
    <cellStyle name="Vírgula 10 6 2 4 2 2" xfId="14599" xr:uid="{00000000-0005-0000-0000-00001F2B0000}"/>
    <cellStyle name="Vírgula 10 6 2 4 2 2 2" xfId="20079" xr:uid="{00000000-0005-0000-0000-0000202B0000}"/>
    <cellStyle name="Vírgula 10 6 2 4 2 3" xfId="17324" xr:uid="{00000000-0005-0000-0000-0000212B0000}"/>
    <cellStyle name="Vírgula 10 6 2 4 3" xfId="13428" xr:uid="{00000000-0005-0000-0000-0000222B0000}"/>
    <cellStyle name="Vírgula 10 6 2 4 3 2" xfId="18908" xr:uid="{00000000-0005-0000-0000-0000232B0000}"/>
    <cellStyle name="Vírgula 10 6 2 4 4" xfId="16153" xr:uid="{00000000-0005-0000-0000-0000242B0000}"/>
    <cellStyle name="Vírgula 10 6 2 5" xfId="7773" xr:uid="{00000000-0005-0000-0000-0000252B0000}"/>
    <cellStyle name="Vírgula 10 6 2 5 2" xfId="13785" xr:uid="{00000000-0005-0000-0000-0000262B0000}"/>
    <cellStyle name="Vírgula 10 6 2 5 2 2" xfId="19265" xr:uid="{00000000-0005-0000-0000-0000272B0000}"/>
    <cellStyle name="Vírgula 10 6 2 5 3" xfId="16510" xr:uid="{00000000-0005-0000-0000-0000282B0000}"/>
    <cellStyle name="Vírgula 10 6 2 6" xfId="2812" xr:uid="{00000000-0005-0000-0000-0000292B0000}"/>
    <cellStyle name="Vírgula 10 6 2 6 2" xfId="12622" xr:uid="{00000000-0005-0000-0000-00002A2B0000}"/>
    <cellStyle name="Vírgula 10 6 2 6 2 2" xfId="18102" xr:uid="{00000000-0005-0000-0000-00002B2B0000}"/>
    <cellStyle name="Vírgula 10 6 2 6 3" xfId="15348" xr:uid="{00000000-0005-0000-0000-00002C2B0000}"/>
    <cellStyle name="Vírgula 10 6 2 7" xfId="12256" xr:uid="{00000000-0005-0000-0000-00002D2B0000}"/>
    <cellStyle name="Vírgula 10 6 2 7 2" xfId="17736" xr:uid="{00000000-0005-0000-0000-00002E2B0000}"/>
    <cellStyle name="Vírgula 10 6 2 8" xfId="14982" xr:uid="{00000000-0005-0000-0000-00002F2B0000}"/>
    <cellStyle name="Vírgula 10 6 3" xfId="1885" xr:uid="{00000000-0005-0000-0000-0000302B0000}"/>
    <cellStyle name="Vírgula 10 6 3 2" xfId="5236" xr:uid="{00000000-0005-0000-0000-0000312B0000}"/>
    <cellStyle name="Vírgula 10 6 3 2 2" xfId="10220" xr:uid="{00000000-0005-0000-0000-0000322B0000}"/>
    <cellStyle name="Vírgula 10 6 3 2 2 2" xfId="14267" xr:uid="{00000000-0005-0000-0000-0000332B0000}"/>
    <cellStyle name="Vírgula 10 6 3 2 2 2 2" xfId="19747" xr:uid="{00000000-0005-0000-0000-0000342B0000}"/>
    <cellStyle name="Vírgula 10 6 3 2 2 3" xfId="16992" xr:uid="{00000000-0005-0000-0000-0000352B0000}"/>
    <cellStyle name="Vírgula 10 6 3 2 3" xfId="13095" xr:uid="{00000000-0005-0000-0000-0000362B0000}"/>
    <cellStyle name="Vírgula 10 6 3 2 3 2" xfId="18575" xr:uid="{00000000-0005-0000-0000-0000372B0000}"/>
    <cellStyle name="Vírgula 10 6 3 2 4" xfId="15821" xr:uid="{00000000-0005-0000-0000-0000382B0000}"/>
    <cellStyle name="Vírgula 10 6 3 3" xfId="6965" xr:uid="{00000000-0005-0000-0000-0000392B0000}"/>
    <cellStyle name="Vírgula 10 6 3 3 2" xfId="11907" xr:uid="{00000000-0005-0000-0000-00003A2B0000}"/>
    <cellStyle name="Vírgula 10 6 3 3 2 2" xfId="14667" xr:uid="{00000000-0005-0000-0000-00003B2B0000}"/>
    <cellStyle name="Vírgula 10 6 3 3 2 2 2" xfId="20147" xr:uid="{00000000-0005-0000-0000-00003C2B0000}"/>
    <cellStyle name="Vírgula 10 6 3 3 2 3" xfId="17392" xr:uid="{00000000-0005-0000-0000-00003D2B0000}"/>
    <cellStyle name="Vírgula 10 6 3 3 3" xfId="13496" xr:uid="{00000000-0005-0000-0000-00003E2B0000}"/>
    <cellStyle name="Vírgula 10 6 3 3 3 2" xfId="18976" xr:uid="{00000000-0005-0000-0000-00003F2B0000}"/>
    <cellStyle name="Vírgula 10 6 3 3 4" xfId="16221" xr:uid="{00000000-0005-0000-0000-0000402B0000}"/>
    <cellStyle name="Vírgula 10 6 3 4" xfId="8473" xr:uid="{00000000-0005-0000-0000-0000412B0000}"/>
    <cellStyle name="Vírgula 10 6 3 4 2" xfId="13853" xr:uid="{00000000-0005-0000-0000-0000422B0000}"/>
    <cellStyle name="Vírgula 10 6 3 4 2 2" xfId="19333" xr:uid="{00000000-0005-0000-0000-0000432B0000}"/>
    <cellStyle name="Vírgula 10 6 3 4 3" xfId="16578" xr:uid="{00000000-0005-0000-0000-0000442B0000}"/>
    <cellStyle name="Vírgula 10 6 3 5" xfId="3512" xr:uid="{00000000-0005-0000-0000-0000452B0000}"/>
    <cellStyle name="Vírgula 10 6 3 5 2" xfId="12690" xr:uid="{00000000-0005-0000-0000-0000462B0000}"/>
    <cellStyle name="Vírgula 10 6 3 5 2 2" xfId="18170" xr:uid="{00000000-0005-0000-0000-0000472B0000}"/>
    <cellStyle name="Vírgula 10 6 3 5 3" xfId="15416" xr:uid="{00000000-0005-0000-0000-0000482B0000}"/>
    <cellStyle name="Vírgula 10 6 3 6" xfId="12324" xr:uid="{00000000-0005-0000-0000-0000492B0000}"/>
    <cellStyle name="Vírgula 10 6 3 6 2" xfId="17804" xr:uid="{00000000-0005-0000-0000-00004A2B0000}"/>
    <cellStyle name="Vírgula 10 6 3 7" xfId="15050" xr:uid="{00000000-0005-0000-0000-00004B2B0000}"/>
    <cellStyle name="Vírgula 10 6 4" xfId="4151" xr:uid="{00000000-0005-0000-0000-00004C2B0000}"/>
    <cellStyle name="Vírgula 10 6 4 2" xfId="9137" xr:uid="{00000000-0005-0000-0000-00004D2B0000}"/>
    <cellStyle name="Vírgula 10 6 4 2 2" xfId="14106" xr:uid="{00000000-0005-0000-0000-00004E2B0000}"/>
    <cellStyle name="Vírgula 10 6 4 2 2 2" xfId="19586" xr:uid="{00000000-0005-0000-0000-00004F2B0000}"/>
    <cellStyle name="Vírgula 10 6 4 2 3" xfId="16831" xr:uid="{00000000-0005-0000-0000-0000502B0000}"/>
    <cellStyle name="Vírgula 10 6 4 3" xfId="12934" xr:uid="{00000000-0005-0000-0000-0000512B0000}"/>
    <cellStyle name="Vírgula 10 6 4 3 2" xfId="18414" xr:uid="{00000000-0005-0000-0000-0000522B0000}"/>
    <cellStyle name="Vírgula 10 6 4 4" xfId="15660" xr:uid="{00000000-0005-0000-0000-0000532B0000}"/>
    <cellStyle name="Vírgula 10 6 5" xfId="5898" xr:uid="{00000000-0005-0000-0000-0000542B0000}"/>
    <cellStyle name="Vírgula 10 6 5 2" xfId="10840" xr:uid="{00000000-0005-0000-0000-0000552B0000}"/>
    <cellStyle name="Vírgula 10 6 5 2 2" xfId="14512" xr:uid="{00000000-0005-0000-0000-0000562B0000}"/>
    <cellStyle name="Vírgula 10 6 5 2 2 2" xfId="19992" xr:uid="{00000000-0005-0000-0000-0000572B0000}"/>
    <cellStyle name="Vírgula 10 6 5 2 3" xfId="17237" xr:uid="{00000000-0005-0000-0000-0000582B0000}"/>
    <cellStyle name="Vírgula 10 6 5 3" xfId="13341" xr:uid="{00000000-0005-0000-0000-0000592B0000}"/>
    <cellStyle name="Vírgula 10 6 5 3 2" xfId="18821" xr:uid="{00000000-0005-0000-0000-00005A2B0000}"/>
    <cellStyle name="Vírgula 10 6 5 4" xfId="16066" xr:uid="{00000000-0005-0000-0000-00005B2B0000}"/>
    <cellStyle name="Vírgula 10 6 6" xfId="7406" xr:uid="{00000000-0005-0000-0000-00005C2B0000}"/>
    <cellStyle name="Vírgula 10 6 6 2" xfId="13698" xr:uid="{00000000-0005-0000-0000-00005D2B0000}"/>
    <cellStyle name="Vírgula 10 6 6 2 2" xfId="19178" xr:uid="{00000000-0005-0000-0000-00005E2B0000}"/>
    <cellStyle name="Vírgula 10 6 6 3" xfId="16423" xr:uid="{00000000-0005-0000-0000-00005F2B0000}"/>
    <cellStyle name="Vírgula 10 6 7" xfId="2445" xr:uid="{00000000-0005-0000-0000-0000602B0000}"/>
    <cellStyle name="Vírgula 10 6 7 2" xfId="12535" xr:uid="{00000000-0005-0000-0000-0000612B0000}"/>
    <cellStyle name="Vírgula 10 6 7 2 2" xfId="18015" xr:uid="{00000000-0005-0000-0000-0000622B0000}"/>
    <cellStyle name="Vírgula 10 6 7 3" xfId="15261" xr:uid="{00000000-0005-0000-0000-0000632B0000}"/>
    <cellStyle name="Vírgula 10 6 8" xfId="12153" xr:uid="{00000000-0005-0000-0000-0000642B0000}"/>
    <cellStyle name="Vírgula 10 6 8 2" xfId="17634" xr:uid="{00000000-0005-0000-0000-0000652B0000}"/>
    <cellStyle name="Vírgula 10 6 9" xfId="14893" xr:uid="{00000000-0005-0000-0000-0000662B0000}"/>
    <cellStyle name="Vírgula 10 7" xfId="379" xr:uid="{00000000-0005-0000-0000-0000672B0000}"/>
    <cellStyle name="Vírgula 10 7 2" xfId="1003" xr:uid="{00000000-0005-0000-0000-0000682B0000}"/>
    <cellStyle name="Vírgula 10 7 2 2" xfId="1888" xr:uid="{00000000-0005-0000-0000-0000692B0000}"/>
    <cellStyle name="Vírgula 10 7 2 2 2" xfId="5239" xr:uid="{00000000-0005-0000-0000-00006A2B0000}"/>
    <cellStyle name="Vírgula 10 7 2 2 2 2" xfId="10223" xr:uid="{00000000-0005-0000-0000-00006B2B0000}"/>
    <cellStyle name="Vírgula 10 7 2 2 2 2 2" xfId="14270" xr:uid="{00000000-0005-0000-0000-00006C2B0000}"/>
    <cellStyle name="Vírgula 10 7 2 2 2 2 2 2" xfId="19750" xr:uid="{00000000-0005-0000-0000-00006D2B0000}"/>
    <cellStyle name="Vírgula 10 7 2 2 2 2 3" xfId="16995" xr:uid="{00000000-0005-0000-0000-00006E2B0000}"/>
    <cellStyle name="Vírgula 10 7 2 2 2 3" xfId="13098" xr:uid="{00000000-0005-0000-0000-00006F2B0000}"/>
    <cellStyle name="Vírgula 10 7 2 2 2 3 2" xfId="18578" xr:uid="{00000000-0005-0000-0000-0000702B0000}"/>
    <cellStyle name="Vírgula 10 7 2 2 2 4" xfId="15824" xr:uid="{00000000-0005-0000-0000-0000712B0000}"/>
    <cellStyle name="Vírgula 10 7 2 2 3" xfId="6968" xr:uid="{00000000-0005-0000-0000-0000722B0000}"/>
    <cellStyle name="Vírgula 10 7 2 2 3 2" xfId="11910" xr:uid="{00000000-0005-0000-0000-0000732B0000}"/>
    <cellStyle name="Vírgula 10 7 2 2 3 2 2" xfId="14670" xr:uid="{00000000-0005-0000-0000-0000742B0000}"/>
    <cellStyle name="Vírgula 10 7 2 2 3 2 2 2" xfId="20150" xr:uid="{00000000-0005-0000-0000-0000752B0000}"/>
    <cellStyle name="Vírgula 10 7 2 2 3 2 3" xfId="17395" xr:uid="{00000000-0005-0000-0000-0000762B0000}"/>
    <cellStyle name="Vírgula 10 7 2 2 3 3" xfId="13499" xr:uid="{00000000-0005-0000-0000-0000772B0000}"/>
    <cellStyle name="Vírgula 10 7 2 2 3 3 2" xfId="18979" xr:uid="{00000000-0005-0000-0000-0000782B0000}"/>
    <cellStyle name="Vírgula 10 7 2 2 3 4" xfId="16224" xr:uid="{00000000-0005-0000-0000-0000792B0000}"/>
    <cellStyle name="Vírgula 10 7 2 2 4" xfId="8476" xr:uid="{00000000-0005-0000-0000-00007A2B0000}"/>
    <cellStyle name="Vírgula 10 7 2 2 4 2" xfId="13856" xr:uid="{00000000-0005-0000-0000-00007B2B0000}"/>
    <cellStyle name="Vírgula 10 7 2 2 4 2 2" xfId="19336" xr:uid="{00000000-0005-0000-0000-00007C2B0000}"/>
    <cellStyle name="Vírgula 10 7 2 2 4 3" xfId="16581" xr:uid="{00000000-0005-0000-0000-00007D2B0000}"/>
    <cellStyle name="Vírgula 10 7 2 2 5" xfId="3515" xr:uid="{00000000-0005-0000-0000-00007E2B0000}"/>
    <cellStyle name="Vírgula 10 7 2 2 5 2" xfId="12693" xr:uid="{00000000-0005-0000-0000-00007F2B0000}"/>
    <cellStyle name="Vírgula 10 7 2 2 5 2 2" xfId="18173" xr:uid="{00000000-0005-0000-0000-0000802B0000}"/>
    <cellStyle name="Vírgula 10 7 2 2 5 3" xfId="15419" xr:uid="{00000000-0005-0000-0000-0000812B0000}"/>
    <cellStyle name="Vírgula 10 7 2 2 6" xfId="12327" xr:uid="{00000000-0005-0000-0000-0000822B0000}"/>
    <cellStyle name="Vírgula 10 7 2 2 6 2" xfId="17807" xr:uid="{00000000-0005-0000-0000-0000832B0000}"/>
    <cellStyle name="Vírgula 10 7 2 2 7" xfId="15053" xr:uid="{00000000-0005-0000-0000-0000842B0000}"/>
    <cellStyle name="Vírgula 10 7 2 3" xfId="4429" xr:uid="{00000000-0005-0000-0000-0000852B0000}"/>
    <cellStyle name="Vírgula 10 7 2 3 2" xfId="9414" xr:uid="{00000000-0005-0000-0000-0000862B0000}"/>
    <cellStyle name="Vírgula 10 7 2 3 2 2" xfId="14172" xr:uid="{00000000-0005-0000-0000-0000872B0000}"/>
    <cellStyle name="Vírgula 10 7 2 3 2 2 2" xfId="19652" xr:uid="{00000000-0005-0000-0000-0000882B0000}"/>
    <cellStyle name="Vírgula 10 7 2 3 2 3" xfId="16897" xr:uid="{00000000-0005-0000-0000-0000892B0000}"/>
    <cellStyle name="Vírgula 10 7 2 3 3" xfId="13000" xr:uid="{00000000-0005-0000-0000-00008A2B0000}"/>
    <cellStyle name="Vírgula 10 7 2 3 3 2" xfId="18480" xr:uid="{00000000-0005-0000-0000-00008B2B0000}"/>
    <cellStyle name="Vírgula 10 7 2 3 4" xfId="15726" xr:uid="{00000000-0005-0000-0000-00008C2B0000}"/>
    <cellStyle name="Vírgula 10 7 2 4" xfId="6171" xr:uid="{00000000-0005-0000-0000-00008D2B0000}"/>
    <cellStyle name="Vírgula 10 7 2 4 2" xfId="11113" xr:uid="{00000000-0005-0000-0000-00008E2B0000}"/>
    <cellStyle name="Vírgula 10 7 2 4 2 2" xfId="14577" xr:uid="{00000000-0005-0000-0000-00008F2B0000}"/>
    <cellStyle name="Vírgula 10 7 2 4 2 2 2" xfId="20057" xr:uid="{00000000-0005-0000-0000-0000902B0000}"/>
    <cellStyle name="Vírgula 10 7 2 4 2 3" xfId="17302" xr:uid="{00000000-0005-0000-0000-0000912B0000}"/>
    <cellStyle name="Vírgula 10 7 2 4 3" xfId="13406" xr:uid="{00000000-0005-0000-0000-0000922B0000}"/>
    <cellStyle name="Vírgula 10 7 2 4 3 2" xfId="18886" xr:uid="{00000000-0005-0000-0000-0000932B0000}"/>
    <cellStyle name="Vírgula 10 7 2 4 4" xfId="16131" xr:uid="{00000000-0005-0000-0000-0000942B0000}"/>
    <cellStyle name="Vírgula 10 7 2 5" xfId="7679" xr:uid="{00000000-0005-0000-0000-0000952B0000}"/>
    <cellStyle name="Vírgula 10 7 2 5 2" xfId="13763" xr:uid="{00000000-0005-0000-0000-0000962B0000}"/>
    <cellStyle name="Vírgula 10 7 2 5 2 2" xfId="19243" xr:uid="{00000000-0005-0000-0000-0000972B0000}"/>
    <cellStyle name="Vírgula 10 7 2 5 3" xfId="16488" xr:uid="{00000000-0005-0000-0000-0000982B0000}"/>
    <cellStyle name="Vírgula 10 7 2 6" xfId="2718" xr:uid="{00000000-0005-0000-0000-0000992B0000}"/>
    <cellStyle name="Vírgula 10 7 2 6 2" xfId="12600" xr:uid="{00000000-0005-0000-0000-00009A2B0000}"/>
    <cellStyle name="Vírgula 10 7 2 6 2 2" xfId="18080" xr:uid="{00000000-0005-0000-0000-00009B2B0000}"/>
    <cellStyle name="Vírgula 10 7 2 6 3" xfId="15326" xr:uid="{00000000-0005-0000-0000-00009C2B0000}"/>
    <cellStyle name="Vírgula 10 7 2 7" xfId="12221" xr:uid="{00000000-0005-0000-0000-00009D2B0000}"/>
    <cellStyle name="Vírgula 10 7 2 7 2" xfId="17702" xr:uid="{00000000-0005-0000-0000-00009E2B0000}"/>
    <cellStyle name="Vírgula 10 7 2 8" xfId="14959" xr:uid="{00000000-0005-0000-0000-00009F2B0000}"/>
    <cellStyle name="Vírgula 10 7 3" xfId="1887" xr:uid="{00000000-0005-0000-0000-0000A02B0000}"/>
    <cellStyle name="Vírgula 10 7 3 2" xfId="5238" xr:uid="{00000000-0005-0000-0000-0000A12B0000}"/>
    <cellStyle name="Vírgula 10 7 3 2 2" xfId="10222" xr:uid="{00000000-0005-0000-0000-0000A22B0000}"/>
    <cellStyle name="Vírgula 10 7 3 2 2 2" xfId="14269" xr:uid="{00000000-0005-0000-0000-0000A32B0000}"/>
    <cellStyle name="Vírgula 10 7 3 2 2 2 2" xfId="19749" xr:uid="{00000000-0005-0000-0000-0000A42B0000}"/>
    <cellStyle name="Vírgula 10 7 3 2 2 3" xfId="16994" xr:uid="{00000000-0005-0000-0000-0000A52B0000}"/>
    <cellStyle name="Vírgula 10 7 3 2 3" xfId="13097" xr:uid="{00000000-0005-0000-0000-0000A62B0000}"/>
    <cellStyle name="Vírgula 10 7 3 2 3 2" xfId="18577" xr:uid="{00000000-0005-0000-0000-0000A72B0000}"/>
    <cellStyle name="Vírgula 10 7 3 2 4" xfId="15823" xr:uid="{00000000-0005-0000-0000-0000A82B0000}"/>
    <cellStyle name="Vírgula 10 7 3 3" xfId="6967" xr:uid="{00000000-0005-0000-0000-0000A92B0000}"/>
    <cellStyle name="Vírgula 10 7 3 3 2" xfId="11909" xr:uid="{00000000-0005-0000-0000-0000AA2B0000}"/>
    <cellStyle name="Vírgula 10 7 3 3 2 2" xfId="14669" xr:uid="{00000000-0005-0000-0000-0000AB2B0000}"/>
    <cellStyle name="Vírgula 10 7 3 3 2 2 2" xfId="20149" xr:uid="{00000000-0005-0000-0000-0000AC2B0000}"/>
    <cellStyle name="Vírgula 10 7 3 3 2 3" xfId="17394" xr:uid="{00000000-0005-0000-0000-0000AD2B0000}"/>
    <cellStyle name="Vírgula 10 7 3 3 3" xfId="13498" xr:uid="{00000000-0005-0000-0000-0000AE2B0000}"/>
    <cellStyle name="Vírgula 10 7 3 3 3 2" xfId="18978" xr:uid="{00000000-0005-0000-0000-0000AF2B0000}"/>
    <cellStyle name="Vírgula 10 7 3 3 4" xfId="16223" xr:uid="{00000000-0005-0000-0000-0000B02B0000}"/>
    <cellStyle name="Vírgula 10 7 3 4" xfId="8475" xr:uid="{00000000-0005-0000-0000-0000B12B0000}"/>
    <cellStyle name="Vírgula 10 7 3 4 2" xfId="13855" xr:uid="{00000000-0005-0000-0000-0000B22B0000}"/>
    <cellStyle name="Vírgula 10 7 3 4 2 2" xfId="19335" xr:uid="{00000000-0005-0000-0000-0000B32B0000}"/>
    <cellStyle name="Vírgula 10 7 3 4 3" xfId="16580" xr:uid="{00000000-0005-0000-0000-0000B42B0000}"/>
    <cellStyle name="Vírgula 10 7 3 5" xfId="3514" xr:uid="{00000000-0005-0000-0000-0000B52B0000}"/>
    <cellStyle name="Vírgula 10 7 3 5 2" xfId="12692" xr:uid="{00000000-0005-0000-0000-0000B62B0000}"/>
    <cellStyle name="Vírgula 10 7 3 5 2 2" xfId="18172" xr:uid="{00000000-0005-0000-0000-0000B72B0000}"/>
    <cellStyle name="Vírgula 10 7 3 5 3" xfId="15418" xr:uid="{00000000-0005-0000-0000-0000B82B0000}"/>
    <cellStyle name="Vírgula 10 7 3 6" xfId="12326" xr:uid="{00000000-0005-0000-0000-0000B92B0000}"/>
    <cellStyle name="Vírgula 10 7 3 6 2" xfId="17806" xr:uid="{00000000-0005-0000-0000-0000BA2B0000}"/>
    <cellStyle name="Vírgula 10 7 3 7" xfId="15052" xr:uid="{00000000-0005-0000-0000-0000BB2B0000}"/>
    <cellStyle name="Vírgula 10 7 4" xfId="3947" xr:uid="{00000000-0005-0000-0000-0000BC2B0000}"/>
    <cellStyle name="Vírgula 10 7 4 2" xfId="9027" xr:uid="{00000000-0005-0000-0000-0000BD2B0000}"/>
    <cellStyle name="Vírgula 10 7 4 2 2" xfId="14081" xr:uid="{00000000-0005-0000-0000-0000BE2B0000}"/>
    <cellStyle name="Vírgula 10 7 4 2 2 2" xfId="19561" xr:uid="{00000000-0005-0000-0000-0000BF2B0000}"/>
    <cellStyle name="Vírgula 10 7 4 2 3" xfId="16806" xr:uid="{00000000-0005-0000-0000-0000C02B0000}"/>
    <cellStyle name="Vírgula 10 7 4 3" xfId="12886" xr:uid="{00000000-0005-0000-0000-0000C12B0000}"/>
    <cellStyle name="Vírgula 10 7 4 3 2" xfId="18366" xr:uid="{00000000-0005-0000-0000-0000C22B0000}"/>
    <cellStyle name="Vírgula 10 7 4 4" xfId="15612" xr:uid="{00000000-0005-0000-0000-0000C32B0000}"/>
    <cellStyle name="Vírgula 10 7 5" xfId="5714" xr:uid="{00000000-0005-0000-0000-0000C42B0000}"/>
    <cellStyle name="Vírgula 10 7 5 2" xfId="10656" xr:uid="{00000000-0005-0000-0000-0000C52B0000}"/>
    <cellStyle name="Vírgula 10 7 5 2 2" xfId="14468" xr:uid="{00000000-0005-0000-0000-0000C62B0000}"/>
    <cellStyle name="Vírgula 10 7 5 2 2 2" xfId="19948" xr:uid="{00000000-0005-0000-0000-0000C72B0000}"/>
    <cellStyle name="Vírgula 10 7 5 2 3" xfId="17193" xr:uid="{00000000-0005-0000-0000-0000C82B0000}"/>
    <cellStyle name="Vírgula 10 7 5 3" xfId="13297" xr:uid="{00000000-0005-0000-0000-0000C92B0000}"/>
    <cellStyle name="Vírgula 10 7 5 3 2" xfId="18777" xr:uid="{00000000-0005-0000-0000-0000CA2B0000}"/>
    <cellStyle name="Vírgula 10 7 5 4" xfId="16022" xr:uid="{00000000-0005-0000-0000-0000CB2B0000}"/>
    <cellStyle name="Vírgula 10 7 6" xfId="7222" xr:uid="{00000000-0005-0000-0000-0000CC2B0000}"/>
    <cellStyle name="Vírgula 10 7 6 2" xfId="13654" xr:uid="{00000000-0005-0000-0000-0000CD2B0000}"/>
    <cellStyle name="Vírgula 10 7 6 2 2" xfId="19134" xr:uid="{00000000-0005-0000-0000-0000CE2B0000}"/>
    <cellStyle name="Vírgula 10 7 6 3" xfId="16379" xr:uid="{00000000-0005-0000-0000-0000CF2B0000}"/>
    <cellStyle name="Vírgula 10 7 7" xfId="2261" xr:uid="{00000000-0005-0000-0000-0000D02B0000}"/>
    <cellStyle name="Vírgula 10 7 7 2" xfId="12491" xr:uid="{00000000-0005-0000-0000-0000D12B0000}"/>
    <cellStyle name="Vírgula 10 7 7 2 2" xfId="17971" xr:uid="{00000000-0005-0000-0000-0000D22B0000}"/>
    <cellStyle name="Vírgula 10 7 7 3" xfId="15217" xr:uid="{00000000-0005-0000-0000-0000D32B0000}"/>
    <cellStyle name="Vírgula 10 7 8" xfId="12091" xr:uid="{00000000-0005-0000-0000-0000D42B0000}"/>
    <cellStyle name="Vírgula 10 7 8 2" xfId="17572" xr:uid="{00000000-0005-0000-0000-0000D52B0000}"/>
    <cellStyle name="Vírgula 10 7 9" xfId="14847" xr:uid="{00000000-0005-0000-0000-0000D62B0000}"/>
    <cellStyle name="Vírgula 10 8" xfId="857" xr:uid="{00000000-0005-0000-0000-0000D72B0000}"/>
    <cellStyle name="Vírgula 10 8 2" xfId="1889" xr:uid="{00000000-0005-0000-0000-0000D82B0000}"/>
    <cellStyle name="Vírgula 10 8 2 2" xfId="5240" xr:uid="{00000000-0005-0000-0000-0000D92B0000}"/>
    <cellStyle name="Vírgula 10 8 2 2 2" xfId="10224" xr:uid="{00000000-0005-0000-0000-0000DA2B0000}"/>
    <cellStyle name="Vírgula 10 8 2 2 2 2" xfId="14271" xr:uid="{00000000-0005-0000-0000-0000DB2B0000}"/>
    <cellStyle name="Vírgula 10 8 2 2 2 2 2" xfId="19751" xr:uid="{00000000-0005-0000-0000-0000DC2B0000}"/>
    <cellStyle name="Vírgula 10 8 2 2 2 3" xfId="16996" xr:uid="{00000000-0005-0000-0000-0000DD2B0000}"/>
    <cellStyle name="Vírgula 10 8 2 2 3" xfId="13099" xr:uid="{00000000-0005-0000-0000-0000DE2B0000}"/>
    <cellStyle name="Vírgula 10 8 2 2 3 2" xfId="18579" xr:uid="{00000000-0005-0000-0000-0000DF2B0000}"/>
    <cellStyle name="Vírgula 10 8 2 2 4" xfId="15825" xr:uid="{00000000-0005-0000-0000-0000E02B0000}"/>
    <cellStyle name="Vírgula 10 8 2 3" xfId="6969" xr:uid="{00000000-0005-0000-0000-0000E12B0000}"/>
    <cellStyle name="Vírgula 10 8 2 3 2" xfId="11911" xr:uid="{00000000-0005-0000-0000-0000E22B0000}"/>
    <cellStyle name="Vírgula 10 8 2 3 2 2" xfId="14671" xr:uid="{00000000-0005-0000-0000-0000E32B0000}"/>
    <cellStyle name="Vírgula 10 8 2 3 2 2 2" xfId="20151" xr:uid="{00000000-0005-0000-0000-0000E42B0000}"/>
    <cellStyle name="Vírgula 10 8 2 3 2 3" xfId="17396" xr:uid="{00000000-0005-0000-0000-0000E52B0000}"/>
    <cellStyle name="Vírgula 10 8 2 3 3" xfId="13500" xr:uid="{00000000-0005-0000-0000-0000E62B0000}"/>
    <cellStyle name="Vírgula 10 8 2 3 3 2" xfId="18980" xr:uid="{00000000-0005-0000-0000-0000E72B0000}"/>
    <cellStyle name="Vírgula 10 8 2 3 4" xfId="16225" xr:uid="{00000000-0005-0000-0000-0000E82B0000}"/>
    <cellStyle name="Vírgula 10 8 2 4" xfId="8477" xr:uid="{00000000-0005-0000-0000-0000E92B0000}"/>
    <cellStyle name="Vírgula 10 8 2 4 2" xfId="13857" xr:uid="{00000000-0005-0000-0000-0000EA2B0000}"/>
    <cellStyle name="Vírgula 10 8 2 4 2 2" xfId="19337" xr:uid="{00000000-0005-0000-0000-0000EB2B0000}"/>
    <cellStyle name="Vírgula 10 8 2 4 3" xfId="16582" xr:uid="{00000000-0005-0000-0000-0000EC2B0000}"/>
    <cellStyle name="Vírgula 10 8 2 5" xfId="3516" xr:uid="{00000000-0005-0000-0000-0000ED2B0000}"/>
    <cellStyle name="Vírgula 10 8 2 5 2" xfId="12694" xr:uid="{00000000-0005-0000-0000-0000EE2B0000}"/>
    <cellStyle name="Vírgula 10 8 2 5 2 2" xfId="18174" xr:uid="{00000000-0005-0000-0000-0000EF2B0000}"/>
    <cellStyle name="Vírgula 10 8 2 5 3" xfId="15420" xr:uid="{00000000-0005-0000-0000-0000F02B0000}"/>
    <cellStyle name="Vírgula 10 8 2 6" xfId="12328" xr:uid="{00000000-0005-0000-0000-0000F12B0000}"/>
    <cellStyle name="Vírgula 10 8 2 6 2" xfId="17808" xr:uid="{00000000-0005-0000-0000-0000F22B0000}"/>
    <cellStyle name="Vírgula 10 8 2 7" xfId="15054" xr:uid="{00000000-0005-0000-0000-0000F32B0000}"/>
    <cellStyle name="Vírgula 10 8 3" xfId="4292" xr:uid="{00000000-0005-0000-0000-0000F42B0000}"/>
    <cellStyle name="Vírgula 10 8 3 2" xfId="9278" xr:uid="{00000000-0005-0000-0000-0000F52B0000}"/>
    <cellStyle name="Vírgula 10 8 3 2 2" xfId="14139" xr:uid="{00000000-0005-0000-0000-0000F62B0000}"/>
    <cellStyle name="Vírgula 10 8 3 2 2 2" xfId="19619" xr:uid="{00000000-0005-0000-0000-0000F72B0000}"/>
    <cellStyle name="Vírgula 10 8 3 2 3" xfId="16864" xr:uid="{00000000-0005-0000-0000-0000F82B0000}"/>
    <cellStyle name="Vírgula 10 8 3 3" xfId="12967" xr:uid="{00000000-0005-0000-0000-0000F92B0000}"/>
    <cellStyle name="Vírgula 10 8 3 3 2" xfId="18447" xr:uid="{00000000-0005-0000-0000-0000FA2B0000}"/>
    <cellStyle name="Vírgula 10 8 3 4" xfId="15693" xr:uid="{00000000-0005-0000-0000-0000FB2B0000}"/>
    <cellStyle name="Vírgula 10 8 4" xfId="6036" xr:uid="{00000000-0005-0000-0000-0000FC2B0000}"/>
    <cellStyle name="Vírgula 10 8 4 2" xfId="10978" xr:uid="{00000000-0005-0000-0000-0000FD2B0000}"/>
    <cellStyle name="Vírgula 10 8 4 2 2" xfId="14545" xr:uid="{00000000-0005-0000-0000-0000FE2B0000}"/>
    <cellStyle name="Vírgula 10 8 4 2 2 2" xfId="20025" xr:uid="{00000000-0005-0000-0000-0000FF2B0000}"/>
    <cellStyle name="Vírgula 10 8 4 2 3" xfId="17270" xr:uid="{00000000-0005-0000-0000-0000002C0000}"/>
    <cellStyle name="Vírgula 10 8 4 3" xfId="13374" xr:uid="{00000000-0005-0000-0000-0000012C0000}"/>
    <cellStyle name="Vírgula 10 8 4 3 2" xfId="18854" xr:uid="{00000000-0005-0000-0000-0000022C0000}"/>
    <cellStyle name="Vírgula 10 8 4 4" xfId="16099" xr:uid="{00000000-0005-0000-0000-0000032C0000}"/>
    <cellStyle name="Vírgula 10 8 5" xfId="7544" xr:uid="{00000000-0005-0000-0000-0000042C0000}"/>
    <cellStyle name="Vírgula 10 8 5 2" xfId="13731" xr:uid="{00000000-0005-0000-0000-0000052C0000}"/>
    <cellStyle name="Vírgula 10 8 5 2 2" xfId="19211" xr:uid="{00000000-0005-0000-0000-0000062C0000}"/>
    <cellStyle name="Vírgula 10 8 5 3" xfId="16456" xr:uid="{00000000-0005-0000-0000-0000072C0000}"/>
    <cellStyle name="Vírgula 10 8 6" xfId="2583" xr:uid="{00000000-0005-0000-0000-0000082C0000}"/>
    <cellStyle name="Vírgula 10 8 6 2" xfId="12568" xr:uid="{00000000-0005-0000-0000-0000092C0000}"/>
    <cellStyle name="Vírgula 10 8 6 2 2" xfId="18048" xr:uid="{00000000-0005-0000-0000-00000A2C0000}"/>
    <cellStyle name="Vírgula 10 8 6 3" xfId="15294" xr:uid="{00000000-0005-0000-0000-00000B2C0000}"/>
    <cellStyle name="Vírgula 10 8 7" xfId="12187" xr:uid="{00000000-0005-0000-0000-00000C2C0000}"/>
    <cellStyle name="Vírgula 10 8 7 2" xfId="17668" xr:uid="{00000000-0005-0000-0000-00000D2C0000}"/>
    <cellStyle name="Vírgula 10 8 8" xfId="14926" xr:uid="{00000000-0005-0000-0000-00000E2C0000}"/>
    <cellStyle name="Vírgula 10 9" xfId="1323" xr:uid="{00000000-0005-0000-0000-00000F2C0000}"/>
    <cellStyle name="Vírgula 10 9 2" xfId="4674" xr:uid="{00000000-0005-0000-0000-0000102C0000}"/>
    <cellStyle name="Vírgula 10 9 2 2" xfId="9658" xr:uid="{00000000-0005-0000-0000-0000112C0000}"/>
    <cellStyle name="Vírgula 10 9 2 2 2" xfId="14232" xr:uid="{00000000-0005-0000-0000-0000122C0000}"/>
    <cellStyle name="Vírgula 10 9 2 2 2 2" xfId="19712" xr:uid="{00000000-0005-0000-0000-0000132C0000}"/>
    <cellStyle name="Vírgula 10 9 2 2 3" xfId="16957" xr:uid="{00000000-0005-0000-0000-0000142C0000}"/>
    <cellStyle name="Vírgula 10 9 2 3" xfId="13060" xr:uid="{00000000-0005-0000-0000-0000152C0000}"/>
    <cellStyle name="Vírgula 10 9 2 3 2" xfId="18540" xr:uid="{00000000-0005-0000-0000-0000162C0000}"/>
    <cellStyle name="Vírgula 10 9 2 4" xfId="15786" xr:uid="{00000000-0005-0000-0000-0000172C0000}"/>
    <cellStyle name="Vírgula 10 9 3" xfId="6403" xr:uid="{00000000-0005-0000-0000-0000182C0000}"/>
    <cellStyle name="Vírgula 10 9 3 2" xfId="11345" xr:uid="{00000000-0005-0000-0000-0000192C0000}"/>
    <cellStyle name="Vírgula 10 9 3 2 2" xfId="14632" xr:uid="{00000000-0005-0000-0000-00001A2C0000}"/>
    <cellStyle name="Vírgula 10 9 3 2 2 2" xfId="20112" xr:uid="{00000000-0005-0000-0000-00001B2C0000}"/>
    <cellStyle name="Vírgula 10 9 3 2 3" xfId="17357" xr:uid="{00000000-0005-0000-0000-00001C2C0000}"/>
    <cellStyle name="Vírgula 10 9 3 3" xfId="13461" xr:uid="{00000000-0005-0000-0000-00001D2C0000}"/>
    <cellStyle name="Vírgula 10 9 3 3 2" xfId="18941" xr:uid="{00000000-0005-0000-0000-00001E2C0000}"/>
    <cellStyle name="Vírgula 10 9 3 4" xfId="16186" xr:uid="{00000000-0005-0000-0000-00001F2C0000}"/>
    <cellStyle name="Vírgula 10 9 4" xfId="7911" xr:uid="{00000000-0005-0000-0000-0000202C0000}"/>
    <cellStyle name="Vírgula 10 9 4 2" xfId="13818" xr:uid="{00000000-0005-0000-0000-0000212C0000}"/>
    <cellStyle name="Vírgula 10 9 4 2 2" xfId="19298" xr:uid="{00000000-0005-0000-0000-0000222C0000}"/>
    <cellStyle name="Vírgula 10 9 4 3" xfId="16543" xr:uid="{00000000-0005-0000-0000-0000232C0000}"/>
    <cellStyle name="Vírgula 10 9 5" xfId="2950" xr:uid="{00000000-0005-0000-0000-0000242C0000}"/>
    <cellStyle name="Vírgula 10 9 5 2" xfId="12655" xr:uid="{00000000-0005-0000-0000-0000252C0000}"/>
    <cellStyle name="Vírgula 10 9 5 2 2" xfId="18135" xr:uid="{00000000-0005-0000-0000-0000262C0000}"/>
    <cellStyle name="Vírgula 10 9 5 3" xfId="15381" xr:uid="{00000000-0005-0000-0000-0000272C0000}"/>
    <cellStyle name="Vírgula 10 9 6" xfId="12289" xr:uid="{00000000-0005-0000-0000-0000282C0000}"/>
    <cellStyle name="Vírgula 10 9 6 2" xfId="17769" xr:uid="{00000000-0005-0000-0000-0000292C0000}"/>
    <cellStyle name="Vírgula 10 9 7" xfId="15015" xr:uid="{00000000-0005-0000-0000-00002A2C0000}"/>
    <cellStyle name="Vírgula 11" xfId="159" xr:uid="{00000000-0005-0000-0000-00002B2C0000}"/>
    <cellStyle name="Vírgula 11 2" xfId="608" xr:uid="{00000000-0005-0000-0000-00002C2C0000}"/>
    <cellStyle name="Vírgula 11 2 2" xfId="1132" xr:uid="{00000000-0005-0000-0000-00002D2C0000}"/>
    <cellStyle name="Vírgula 11 3" xfId="497" xr:uid="{00000000-0005-0000-0000-00002E2C0000}"/>
    <cellStyle name="Vírgula 11 4" xfId="381" xr:uid="{00000000-0005-0000-0000-00002F2C0000}"/>
    <cellStyle name="Vírgula 12" xfId="162" xr:uid="{00000000-0005-0000-0000-0000302C0000}"/>
    <cellStyle name="Vírgula 12 10" xfId="2142" xr:uid="{00000000-0005-0000-0000-0000312C0000}"/>
    <cellStyle name="Vírgula 12 10 2" xfId="5478" xr:uid="{00000000-0005-0000-0000-0000322C0000}"/>
    <cellStyle name="Vírgula 12 10 2 2" xfId="10442" xr:uid="{00000000-0005-0000-0000-0000332C0000}"/>
    <cellStyle name="Vírgula 12 10 2 2 2" xfId="14426" xr:uid="{00000000-0005-0000-0000-0000342C0000}"/>
    <cellStyle name="Vírgula 12 10 2 2 2 2" xfId="19906" xr:uid="{00000000-0005-0000-0000-0000352C0000}"/>
    <cellStyle name="Vírgula 12 10 2 2 3" xfId="17151" xr:uid="{00000000-0005-0000-0000-0000362C0000}"/>
    <cellStyle name="Vírgula 12 10 2 3" xfId="13255" xr:uid="{00000000-0005-0000-0000-0000372C0000}"/>
    <cellStyle name="Vírgula 12 10 2 3 2" xfId="18735" xr:uid="{00000000-0005-0000-0000-0000382C0000}"/>
    <cellStyle name="Vírgula 12 10 2 4" xfId="15980" xr:uid="{00000000-0005-0000-0000-0000392C0000}"/>
    <cellStyle name="Vírgula 12 10 3" xfId="8652" xr:uid="{00000000-0005-0000-0000-00003A2C0000}"/>
    <cellStyle name="Vírgula 12 10 3 2" xfId="13996" xr:uid="{00000000-0005-0000-0000-00003B2C0000}"/>
    <cellStyle name="Vírgula 12 10 3 2 2" xfId="19476" xr:uid="{00000000-0005-0000-0000-00003C2C0000}"/>
    <cellStyle name="Vírgula 12 10 3 3" xfId="16721" xr:uid="{00000000-0005-0000-0000-00003D2C0000}"/>
    <cellStyle name="Vírgula 12 10 4" xfId="12477" xr:uid="{00000000-0005-0000-0000-00003E2C0000}"/>
    <cellStyle name="Vírgula 12 10 4 2" xfId="17957" xr:uid="{00000000-0005-0000-0000-00003F2C0000}"/>
    <cellStyle name="Vírgula 12 10 5" xfId="15203" xr:uid="{00000000-0005-0000-0000-0000402C0000}"/>
    <cellStyle name="Vírgula 12 11" xfId="3692" xr:uid="{00000000-0005-0000-0000-0000412C0000}"/>
    <cellStyle name="Vírgula 12 11 2" xfId="8789" xr:uid="{00000000-0005-0000-0000-0000422C0000}"/>
    <cellStyle name="Vírgula 12 11 2 2" xfId="14028" xr:uid="{00000000-0005-0000-0000-0000432C0000}"/>
    <cellStyle name="Vírgula 12 11 2 2 2" xfId="19508" xr:uid="{00000000-0005-0000-0000-0000442C0000}"/>
    <cellStyle name="Vírgula 12 11 2 3" xfId="16753" xr:uid="{00000000-0005-0000-0000-0000452C0000}"/>
    <cellStyle name="Vírgula 12 11 3" xfId="12831" xr:uid="{00000000-0005-0000-0000-0000462C0000}"/>
    <cellStyle name="Vírgula 12 11 3 2" xfId="18311" xr:uid="{00000000-0005-0000-0000-0000472C0000}"/>
    <cellStyle name="Vírgula 12 11 4" xfId="15557" xr:uid="{00000000-0005-0000-0000-0000482C0000}"/>
    <cellStyle name="Vírgula 12 12" xfId="3838" xr:uid="{00000000-0005-0000-0000-0000492C0000}"/>
    <cellStyle name="Vírgula 12 12 2" xfId="8929" xr:uid="{00000000-0005-0000-0000-00004A2C0000}"/>
    <cellStyle name="Vírgula 12 12 2 2" xfId="14066" xr:uid="{00000000-0005-0000-0000-00004B2C0000}"/>
    <cellStyle name="Vírgula 12 12 2 2 2" xfId="19546" xr:uid="{00000000-0005-0000-0000-00004C2C0000}"/>
    <cellStyle name="Vírgula 12 12 2 3" xfId="16791" xr:uid="{00000000-0005-0000-0000-00004D2C0000}"/>
    <cellStyle name="Vírgula 12 12 3" xfId="12869" xr:uid="{00000000-0005-0000-0000-00004E2C0000}"/>
    <cellStyle name="Vírgula 12 12 3 2" xfId="18349" xr:uid="{00000000-0005-0000-0000-00004F2C0000}"/>
    <cellStyle name="Vírgula 12 12 4" xfId="15595" xr:uid="{00000000-0005-0000-0000-0000502C0000}"/>
    <cellStyle name="Vírgula 12 13" xfId="5623" xr:uid="{00000000-0005-0000-0000-0000512C0000}"/>
    <cellStyle name="Vírgula 12 13 2" xfId="10565" xr:uid="{00000000-0005-0000-0000-0000522C0000}"/>
    <cellStyle name="Vírgula 12 13 2 2" xfId="14454" xr:uid="{00000000-0005-0000-0000-0000532C0000}"/>
    <cellStyle name="Vírgula 12 13 2 2 2" xfId="19934" xr:uid="{00000000-0005-0000-0000-0000542C0000}"/>
    <cellStyle name="Vírgula 12 13 2 3" xfId="17179" xr:uid="{00000000-0005-0000-0000-0000552C0000}"/>
    <cellStyle name="Vírgula 12 13 3" xfId="13283" xr:uid="{00000000-0005-0000-0000-0000562C0000}"/>
    <cellStyle name="Vírgula 12 13 3 2" xfId="18763" xr:uid="{00000000-0005-0000-0000-0000572C0000}"/>
    <cellStyle name="Vírgula 12 13 4" xfId="16008" xr:uid="{00000000-0005-0000-0000-0000582C0000}"/>
    <cellStyle name="Vírgula 12 14" xfId="7131" xr:uid="{00000000-0005-0000-0000-0000592C0000}"/>
    <cellStyle name="Vírgula 12 14 2" xfId="13640" xr:uid="{00000000-0005-0000-0000-00005A2C0000}"/>
    <cellStyle name="Vírgula 12 14 2 2" xfId="19120" xr:uid="{00000000-0005-0000-0000-00005B2C0000}"/>
    <cellStyle name="Vírgula 12 14 3" xfId="16365" xr:uid="{00000000-0005-0000-0000-00005C2C0000}"/>
    <cellStyle name="Vírgula 12 15" xfId="2111" xr:uid="{00000000-0005-0000-0000-00005D2C0000}"/>
    <cellStyle name="Vírgula 12 15 2" xfId="12467" xr:uid="{00000000-0005-0000-0000-00005E2C0000}"/>
    <cellStyle name="Vírgula 12 15 2 2" xfId="17947" xr:uid="{00000000-0005-0000-0000-00005F2C0000}"/>
    <cellStyle name="Vírgula 12 15 3" xfId="15193" xr:uid="{00000000-0005-0000-0000-0000602C0000}"/>
    <cellStyle name="Vírgula 12 16" xfId="12069" xr:uid="{00000000-0005-0000-0000-0000612C0000}"/>
    <cellStyle name="Vírgula 12 16 2" xfId="17550" xr:uid="{00000000-0005-0000-0000-0000622C0000}"/>
    <cellStyle name="Vírgula 12 17" xfId="14831" xr:uid="{00000000-0005-0000-0000-0000632C0000}"/>
    <cellStyle name="Vírgula 12 2" xfId="609" xr:uid="{00000000-0005-0000-0000-0000642C0000}"/>
    <cellStyle name="Vírgula 12 2 10" xfId="2359" xr:uid="{00000000-0005-0000-0000-0000652C0000}"/>
    <cellStyle name="Vírgula 12 2 10 2" xfId="12516" xr:uid="{00000000-0005-0000-0000-0000662C0000}"/>
    <cellStyle name="Vírgula 12 2 10 2 2" xfId="17996" xr:uid="{00000000-0005-0000-0000-0000672C0000}"/>
    <cellStyle name="Vírgula 12 2 10 3" xfId="15242" xr:uid="{00000000-0005-0000-0000-0000682C0000}"/>
    <cellStyle name="Vírgula 12 2 11" xfId="12129" xr:uid="{00000000-0005-0000-0000-0000692C0000}"/>
    <cellStyle name="Vírgula 12 2 11 2" xfId="17610" xr:uid="{00000000-0005-0000-0000-00006A2C0000}"/>
    <cellStyle name="Vírgula 12 2 12" xfId="14873" xr:uid="{00000000-0005-0000-0000-00006B2C0000}"/>
    <cellStyle name="Vírgula 12 2 2" xfId="757" xr:uid="{00000000-0005-0000-0000-00006C2C0000}"/>
    <cellStyle name="Vírgula 12 2 2 2" xfId="1222" xr:uid="{00000000-0005-0000-0000-00006D2C0000}"/>
    <cellStyle name="Vírgula 12 2 2 2 2" xfId="1892" xr:uid="{00000000-0005-0000-0000-00006E2C0000}"/>
    <cellStyle name="Vírgula 12 2 2 2 2 2" xfId="5243" xr:uid="{00000000-0005-0000-0000-00006F2C0000}"/>
    <cellStyle name="Vírgula 12 2 2 2 2 2 2" xfId="10227" xr:uid="{00000000-0005-0000-0000-0000702C0000}"/>
    <cellStyle name="Vírgula 12 2 2 2 2 2 2 2" xfId="14274" xr:uid="{00000000-0005-0000-0000-0000712C0000}"/>
    <cellStyle name="Vírgula 12 2 2 2 2 2 2 2 2" xfId="19754" xr:uid="{00000000-0005-0000-0000-0000722C0000}"/>
    <cellStyle name="Vírgula 12 2 2 2 2 2 2 3" xfId="16999" xr:uid="{00000000-0005-0000-0000-0000732C0000}"/>
    <cellStyle name="Vírgula 12 2 2 2 2 2 3" xfId="13102" xr:uid="{00000000-0005-0000-0000-0000742C0000}"/>
    <cellStyle name="Vírgula 12 2 2 2 2 2 3 2" xfId="18582" xr:uid="{00000000-0005-0000-0000-0000752C0000}"/>
    <cellStyle name="Vírgula 12 2 2 2 2 2 4" xfId="15828" xr:uid="{00000000-0005-0000-0000-0000762C0000}"/>
    <cellStyle name="Vírgula 12 2 2 2 2 3" xfId="6972" xr:uid="{00000000-0005-0000-0000-0000772C0000}"/>
    <cellStyle name="Vírgula 12 2 2 2 2 3 2" xfId="11914" xr:uid="{00000000-0005-0000-0000-0000782C0000}"/>
    <cellStyle name="Vírgula 12 2 2 2 2 3 2 2" xfId="14674" xr:uid="{00000000-0005-0000-0000-0000792C0000}"/>
    <cellStyle name="Vírgula 12 2 2 2 2 3 2 2 2" xfId="20154" xr:uid="{00000000-0005-0000-0000-00007A2C0000}"/>
    <cellStyle name="Vírgula 12 2 2 2 2 3 2 3" xfId="17399" xr:uid="{00000000-0005-0000-0000-00007B2C0000}"/>
    <cellStyle name="Vírgula 12 2 2 2 2 3 3" xfId="13503" xr:uid="{00000000-0005-0000-0000-00007C2C0000}"/>
    <cellStyle name="Vírgula 12 2 2 2 2 3 3 2" xfId="18983" xr:uid="{00000000-0005-0000-0000-00007D2C0000}"/>
    <cellStyle name="Vírgula 12 2 2 2 2 3 4" xfId="16228" xr:uid="{00000000-0005-0000-0000-00007E2C0000}"/>
    <cellStyle name="Vírgula 12 2 2 2 2 4" xfId="8480" xr:uid="{00000000-0005-0000-0000-00007F2C0000}"/>
    <cellStyle name="Vírgula 12 2 2 2 2 4 2" xfId="13860" xr:uid="{00000000-0005-0000-0000-0000802C0000}"/>
    <cellStyle name="Vírgula 12 2 2 2 2 4 2 2" xfId="19340" xr:uid="{00000000-0005-0000-0000-0000812C0000}"/>
    <cellStyle name="Vírgula 12 2 2 2 2 4 3" xfId="16585" xr:uid="{00000000-0005-0000-0000-0000822C0000}"/>
    <cellStyle name="Vírgula 12 2 2 2 2 5" xfId="3519" xr:uid="{00000000-0005-0000-0000-0000832C0000}"/>
    <cellStyle name="Vírgula 12 2 2 2 2 5 2" xfId="12697" xr:uid="{00000000-0005-0000-0000-0000842C0000}"/>
    <cellStyle name="Vírgula 12 2 2 2 2 5 2 2" xfId="18177" xr:uid="{00000000-0005-0000-0000-0000852C0000}"/>
    <cellStyle name="Vírgula 12 2 2 2 2 5 3" xfId="15423" xr:uid="{00000000-0005-0000-0000-0000862C0000}"/>
    <cellStyle name="Vírgula 12 2 2 2 2 6" xfId="12331" xr:uid="{00000000-0005-0000-0000-0000872C0000}"/>
    <cellStyle name="Vírgula 12 2 2 2 2 6 2" xfId="17811" xr:uid="{00000000-0005-0000-0000-0000882C0000}"/>
    <cellStyle name="Vírgula 12 2 2 2 2 7" xfId="15057" xr:uid="{00000000-0005-0000-0000-0000892C0000}"/>
    <cellStyle name="Vírgula 12 2 2 2 3" xfId="4583" xr:uid="{00000000-0005-0000-0000-00008A2C0000}"/>
    <cellStyle name="Vírgula 12 2 2 2 3 2" xfId="9567" xr:uid="{00000000-0005-0000-0000-00008B2C0000}"/>
    <cellStyle name="Vírgula 12 2 2 2 3 2 2" xfId="14210" xr:uid="{00000000-0005-0000-0000-00008C2C0000}"/>
    <cellStyle name="Vírgula 12 2 2 2 3 2 2 2" xfId="19690" xr:uid="{00000000-0005-0000-0000-00008D2C0000}"/>
    <cellStyle name="Vírgula 12 2 2 2 3 2 3" xfId="16935" xr:uid="{00000000-0005-0000-0000-00008E2C0000}"/>
    <cellStyle name="Vírgula 12 2 2 2 3 3" xfId="13038" xr:uid="{00000000-0005-0000-0000-00008F2C0000}"/>
    <cellStyle name="Vírgula 12 2 2 2 3 3 2" xfId="18518" xr:uid="{00000000-0005-0000-0000-0000902C0000}"/>
    <cellStyle name="Vírgula 12 2 2 2 3 4" xfId="15764" xr:uid="{00000000-0005-0000-0000-0000912C0000}"/>
    <cellStyle name="Vírgula 12 2 2 2 4" xfId="6314" xr:uid="{00000000-0005-0000-0000-0000922C0000}"/>
    <cellStyle name="Vírgula 12 2 2 2 4 2" xfId="11256" xr:uid="{00000000-0005-0000-0000-0000932C0000}"/>
    <cellStyle name="Vírgula 12 2 2 2 4 2 2" xfId="14612" xr:uid="{00000000-0005-0000-0000-0000942C0000}"/>
    <cellStyle name="Vírgula 12 2 2 2 4 2 2 2" xfId="20092" xr:uid="{00000000-0005-0000-0000-0000952C0000}"/>
    <cellStyle name="Vírgula 12 2 2 2 4 2 3" xfId="17337" xr:uid="{00000000-0005-0000-0000-0000962C0000}"/>
    <cellStyle name="Vírgula 12 2 2 2 4 3" xfId="13441" xr:uid="{00000000-0005-0000-0000-0000972C0000}"/>
    <cellStyle name="Vírgula 12 2 2 2 4 3 2" xfId="18921" xr:uid="{00000000-0005-0000-0000-0000982C0000}"/>
    <cellStyle name="Vírgula 12 2 2 2 4 4" xfId="16166" xr:uid="{00000000-0005-0000-0000-0000992C0000}"/>
    <cellStyle name="Vírgula 12 2 2 2 5" xfId="7822" xr:uid="{00000000-0005-0000-0000-00009A2C0000}"/>
    <cellStyle name="Vírgula 12 2 2 2 5 2" xfId="13798" xr:uid="{00000000-0005-0000-0000-00009B2C0000}"/>
    <cellStyle name="Vírgula 12 2 2 2 5 2 2" xfId="19278" xr:uid="{00000000-0005-0000-0000-00009C2C0000}"/>
    <cellStyle name="Vírgula 12 2 2 2 5 3" xfId="16523" xr:uid="{00000000-0005-0000-0000-00009D2C0000}"/>
    <cellStyle name="Vírgula 12 2 2 2 6" xfId="2861" xr:uid="{00000000-0005-0000-0000-00009E2C0000}"/>
    <cellStyle name="Vírgula 12 2 2 2 6 2" xfId="12635" xr:uid="{00000000-0005-0000-0000-00009F2C0000}"/>
    <cellStyle name="Vírgula 12 2 2 2 6 2 2" xfId="18115" xr:uid="{00000000-0005-0000-0000-0000A02C0000}"/>
    <cellStyle name="Vírgula 12 2 2 2 6 3" xfId="15361" xr:uid="{00000000-0005-0000-0000-0000A12C0000}"/>
    <cellStyle name="Vírgula 12 2 2 2 7" xfId="12269" xr:uid="{00000000-0005-0000-0000-0000A22C0000}"/>
    <cellStyle name="Vírgula 12 2 2 2 7 2" xfId="17749" xr:uid="{00000000-0005-0000-0000-0000A32C0000}"/>
    <cellStyle name="Vírgula 12 2 2 2 8" xfId="14995" xr:uid="{00000000-0005-0000-0000-0000A42C0000}"/>
    <cellStyle name="Vírgula 12 2 2 3" xfId="1891" xr:uid="{00000000-0005-0000-0000-0000A52C0000}"/>
    <cellStyle name="Vírgula 12 2 2 3 2" xfId="5242" xr:uid="{00000000-0005-0000-0000-0000A62C0000}"/>
    <cellStyle name="Vírgula 12 2 2 3 2 2" xfId="10226" xr:uid="{00000000-0005-0000-0000-0000A72C0000}"/>
    <cellStyle name="Vírgula 12 2 2 3 2 2 2" xfId="14273" xr:uid="{00000000-0005-0000-0000-0000A82C0000}"/>
    <cellStyle name="Vírgula 12 2 2 3 2 2 2 2" xfId="19753" xr:uid="{00000000-0005-0000-0000-0000A92C0000}"/>
    <cellStyle name="Vírgula 12 2 2 3 2 2 3" xfId="16998" xr:uid="{00000000-0005-0000-0000-0000AA2C0000}"/>
    <cellStyle name="Vírgula 12 2 2 3 2 3" xfId="13101" xr:uid="{00000000-0005-0000-0000-0000AB2C0000}"/>
    <cellStyle name="Vírgula 12 2 2 3 2 3 2" xfId="18581" xr:uid="{00000000-0005-0000-0000-0000AC2C0000}"/>
    <cellStyle name="Vírgula 12 2 2 3 2 4" xfId="15827" xr:uid="{00000000-0005-0000-0000-0000AD2C0000}"/>
    <cellStyle name="Vírgula 12 2 2 3 3" xfId="6971" xr:uid="{00000000-0005-0000-0000-0000AE2C0000}"/>
    <cellStyle name="Vírgula 12 2 2 3 3 2" xfId="11913" xr:uid="{00000000-0005-0000-0000-0000AF2C0000}"/>
    <cellStyle name="Vírgula 12 2 2 3 3 2 2" xfId="14673" xr:uid="{00000000-0005-0000-0000-0000B02C0000}"/>
    <cellStyle name="Vírgula 12 2 2 3 3 2 2 2" xfId="20153" xr:uid="{00000000-0005-0000-0000-0000B12C0000}"/>
    <cellStyle name="Vírgula 12 2 2 3 3 2 3" xfId="17398" xr:uid="{00000000-0005-0000-0000-0000B22C0000}"/>
    <cellStyle name="Vírgula 12 2 2 3 3 3" xfId="13502" xr:uid="{00000000-0005-0000-0000-0000B32C0000}"/>
    <cellStyle name="Vírgula 12 2 2 3 3 3 2" xfId="18982" xr:uid="{00000000-0005-0000-0000-0000B42C0000}"/>
    <cellStyle name="Vírgula 12 2 2 3 3 4" xfId="16227" xr:uid="{00000000-0005-0000-0000-0000B52C0000}"/>
    <cellStyle name="Vírgula 12 2 2 3 4" xfId="8479" xr:uid="{00000000-0005-0000-0000-0000B62C0000}"/>
    <cellStyle name="Vírgula 12 2 2 3 4 2" xfId="13859" xr:uid="{00000000-0005-0000-0000-0000B72C0000}"/>
    <cellStyle name="Vírgula 12 2 2 3 4 2 2" xfId="19339" xr:uid="{00000000-0005-0000-0000-0000B82C0000}"/>
    <cellStyle name="Vírgula 12 2 2 3 4 3" xfId="16584" xr:uid="{00000000-0005-0000-0000-0000B92C0000}"/>
    <cellStyle name="Vírgula 12 2 2 3 5" xfId="3518" xr:uid="{00000000-0005-0000-0000-0000BA2C0000}"/>
    <cellStyle name="Vírgula 12 2 2 3 5 2" xfId="12696" xr:uid="{00000000-0005-0000-0000-0000BB2C0000}"/>
    <cellStyle name="Vírgula 12 2 2 3 5 2 2" xfId="18176" xr:uid="{00000000-0005-0000-0000-0000BC2C0000}"/>
    <cellStyle name="Vírgula 12 2 2 3 5 3" xfId="15422" xr:uid="{00000000-0005-0000-0000-0000BD2C0000}"/>
    <cellStyle name="Vírgula 12 2 2 3 6" xfId="12330" xr:uid="{00000000-0005-0000-0000-0000BE2C0000}"/>
    <cellStyle name="Vírgula 12 2 2 3 6 2" xfId="17810" xr:uid="{00000000-0005-0000-0000-0000BF2C0000}"/>
    <cellStyle name="Vírgula 12 2 2 3 7" xfId="15056" xr:uid="{00000000-0005-0000-0000-0000C02C0000}"/>
    <cellStyle name="Vírgula 12 2 2 4" xfId="4200" xr:uid="{00000000-0005-0000-0000-0000C12C0000}"/>
    <cellStyle name="Vírgula 12 2 2 4 2" xfId="9186" xr:uid="{00000000-0005-0000-0000-0000C22C0000}"/>
    <cellStyle name="Vírgula 12 2 2 4 2 2" xfId="14119" xr:uid="{00000000-0005-0000-0000-0000C32C0000}"/>
    <cellStyle name="Vírgula 12 2 2 4 2 2 2" xfId="19599" xr:uid="{00000000-0005-0000-0000-0000C42C0000}"/>
    <cellStyle name="Vírgula 12 2 2 4 2 3" xfId="16844" xr:uid="{00000000-0005-0000-0000-0000C52C0000}"/>
    <cellStyle name="Vírgula 12 2 2 4 3" xfId="12947" xr:uid="{00000000-0005-0000-0000-0000C62C0000}"/>
    <cellStyle name="Vírgula 12 2 2 4 3 2" xfId="18427" xr:uid="{00000000-0005-0000-0000-0000C72C0000}"/>
    <cellStyle name="Vírgula 12 2 2 4 4" xfId="15673" xr:uid="{00000000-0005-0000-0000-0000C82C0000}"/>
    <cellStyle name="Vírgula 12 2 2 5" xfId="5947" xr:uid="{00000000-0005-0000-0000-0000C92C0000}"/>
    <cellStyle name="Vírgula 12 2 2 5 2" xfId="10889" xr:uid="{00000000-0005-0000-0000-0000CA2C0000}"/>
    <cellStyle name="Vírgula 12 2 2 5 2 2" xfId="14525" xr:uid="{00000000-0005-0000-0000-0000CB2C0000}"/>
    <cellStyle name="Vírgula 12 2 2 5 2 2 2" xfId="20005" xr:uid="{00000000-0005-0000-0000-0000CC2C0000}"/>
    <cellStyle name="Vírgula 12 2 2 5 2 3" xfId="17250" xr:uid="{00000000-0005-0000-0000-0000CD2C0000}"/>
    <cellStyle name="Vírgula 12 2 2 5 3" xfId="13354" xr:uid="{00000000-0005-0000-0000-0000CE2C0000}"/>
    <cellStyle name="Vírgula 12 2 2 5 3 2" xfId="18834" xr:uid="{00000000-0005-0000-0000-0000CF2C0000}"/>
    <cellStyle name="Vírgula 12 2 2 5 4" xfId="16079" xr:uid="{00000000-0005-0000-0000-0000D02C0000}"/>
    <cellStyle name="Vírgula 12 2 2 6" xfId="7455" xr:uid="{00000000-0005-0000-0000-0000D12C0000}"/>
    <cellStyle name="Vírgula 12 2 2 6 2" xfId="13711" xr:uid="{00000000-0005-0000-0000-0000D22C0000}"/>
    <cellStyle name="Vírgula 12 2 2 6 2 2" xfId="19191" xr:uid="{00000000-0005-0000-0000-0000D32C0000}"/>
    <cellStyle name="Vírgula 12 2 2 6 3" xfId="16436" xr:uid="{00000000-0005-0000-0000-0000D42C0000}"/>
    <cellStyle name="Vírgula 12 2 2 7" xfId="2494" xr:uid="{00000000-0005-0000-0000-0000D52C0000}"/>
    <cellStyle name="Vírgula 12 2 2 7 2" xfId="12548" xr:uid="{00000000-0005-0000-0000-0000D62C0000}"/>
    <cellStyle name="Vírgula 12 2 2 7 2 2" xfId="18028" xr:uid="{00000000-0005-0000-0000-0000D72C0000}"/>
    <cellStyle name="Vírgula 12 2 2 7 3" xfId="15274" xr:uid="{00000000-0005-0000-0000-0000D82C0000}"/>
    <cellStyle name="Vírgula 12 2 2 8" xfId="12166" xr:uid="{00000000-0005-0000-0000-0000D92C0000}"/>
    <cellStyle name="Vírgula 12 2 2 8 2" xfId="17647" xr:uid="{00000000-0005-0000-0000-0000DA2C0000}"/>
    <cellStyle name="Vírgula 12 2 2 9" xfId="14906" xr:uid="{00000000-0005-0000-0000-0000DB2C0000}"/>
    <cellStyle name="Vírgula 12 2 3" xfId="909" xr:uid="{00000000-0005-0000-0000-0000DC2C0000}"/>
    <cellStyle name="Vírgula 12 2 3 2" xfId="1893" xr:uid="{00000000-0005-0000-0000-0000DD2C0000}"/>
    <cellStyle name="Vírgula 12 2 3 2 2" xfId="5244" xr:uid="{00000000-0005-0000-0000-0000DE2C0000}"/>
    <cellStyle name="Vírgula 12 2 3 2 2 2" xfId="10228" xr:uid="{00000000-0005-0000-0000-0000DF2C0000}"/>
    <cellStyle name="Vírgula 12 2 3 2 2 2 2" xfId="14275" xr:uid="{00000000-0005-0000-0000-0000E02C0000}"/>
    <cellStyle name="Vírgula 12 2 3 2 2 2 2 2" xfId="19755" xr:uid="{00000000-0005-0000-0000-0000E12C0000}"/>
    <cellStyle name="Vírgula 12 2 3 2 2 2 3" xfId="17000" xr:uid="{00000000-0005-0000-0000-0000E22C0000}"/>
    <cellStyle name="Vírgula 12 2 3 2 2 3" xfId="13103" xr:uid="{00000000-0005-0000-0000-0000E32C0000}"/>
    <cellStyle name="Vírgula 12 2 3 2 2 3 2" xfId="18583" xr:uid="{00000000-0005-0000-0000-0000E42C0000}"/>
    <cellStyle name="Vírgula 12 2 3 2 2 4" xfId="15829" xr:uid="{00000000-0005-0000-0000-0000E52C0000}"/>
    <cellStyle name="Vírgula 12 2 3 2 3" xfId="6973" xr:uid="{00000000-0005-0000-0000-0000E62C0000}"/>
    <cellStyle name="Vírgula 12 2 3 2 3 2" xfId="11915" xr:uid="{00000000-0005-0000-0000-0000E72C0000}"/>
    <cellStyle name="Vírgula 12 2 3 2 3 2 2" xfId="14675" xr:uid="{00000000-0005-0000-0000-0000E82C0000}"/>
    <cellStyle name="Vírgula 12 2 3 2 3 2 2 2" xfId="20155" xr:uid="{00000000-0005-0000-0000-0000E92C0000}"/>
    <cellStyle name="Vírgula 12 2 3 2 3 2 3" xfId="17400" xr:uid="{00000000-0005-0000-0000-0000EA2C0000}"/>
    <cellStyle name="Vírgula 12 2 3 2 3 3" xfId="13504" xr:uid="{00000000-0005-0000-0000-0000EB2C0000}"/>
    <cellStyle name="Vírgula 12 2 3 2 3 3 2" xfId="18984" xr:uid="{00000000-0005-0000-0000-0000EC2C0000}"/>
    <cellStyle name="Vírgula 12 2 3 2 3 4" xfId="16229" xr:uid="{00000000-0005-0000-0000-0000ED2C0000}"/>
    <cellStyle name="Vírgula 12 2 3 2 4" xfId="8481" xr:uid="{00000000-0005-0000-0000-0000EE2C0000}"/>
    <cellStyle name="Vírgula 12 2 3 2 4 2" xfId="13861" xr:uid="{00000000-0005-0000-0000-0000EF2C0000}"/>
    <cellStyle name="Vírgula 12 2 3 2 4 2 2" xfId="19341" xr:uid="{00000000-0005-0000-0000-0000F02C0000}"/>
    <cellStyle name="Vírgula 12 2 3 2 4 3" xfId="16586" xr:uid="{00000000-0005-0000-0000-0000F12C0000}"/>
    <cellStyle name="Vírgula 12 2 3 2 5" xfId="3520" xr:uid="{00000000-0005-0000-0000-0000F22C0000}"/>
    <cellStyle name="Vírgula 12 2 3 2 5 2" xfId="12698" xr:uid="{00000000-0005-0000-0000-0000F32C0000}"/>
    <cellStyle name="Vírgula 12 2 3 2 5 2 2" xfId="18178" xr:uid="{00000000-0005-0000-0000-0000F42C0000}"/>
    <cellStyle name="Vírgula 12 2 3 2 5 3" xfId="15424" xr:uid="{00000000-0005-0000-0000-0000F52C0000}"/>
    <cellStyle name="Vírgula 12 2 3 2 6" xfId="12332" xr:uid="{00000000-0005-0000-0000-0000F62C0000}"/>
    <cellStyle name="Vírgula 12 2 3 2 6 2" xfId="17812" xr:uid="{00000000-0005-0000-0000-0000F72C0000}"/>
    <cellStyle name="Vírgula 12 2 3 2 7" xfId="15058" xr:uid="{00000000-0005-0000-0000-0000F82C0000}"/>
    <cellStyle name="Vírgula 12 2 3 3" xfId="4342" xr:uid="{00000000-0005-0000-0000-0000F92C0000}"/>
    <cellStyle name="Vírgula 12 2 3 3 2" xfId="9327" xr:uid="{00000000-0005-0000-0000-0000FA2C0000}"/>
    <cellStyle name="Vírgula 12 2 3 3 2 2" xfId="14152" xr:uid="{00000000-0005-0000-0000-0000FB2C0000}"/>
    <cellStyle name="Vírgula 12 2 3 3 2 2 2" xfId="19632" xr:uid="{00000000-0005-0000-0000-0000FC2C0000}"/>
    <cellStyle name="Vírgula 12 2 3 3 2 3" xfId="16877" xr:uid="{00000000-0005-0000-0000-0000FD2C0000}"/>
    <cellStyle name="Vírgula 12 2 3 3 3" xfId="12980" xr:uid="{00000000-0005-0000-0000-0000FE2C0000}"/>
    <cellStyle name="Vírgula 12 2 3 3 3 2" xfId="18460" xr:uid="{00000000-0005-0000-0000-0000FF2C0000}"/>
    <cellStyle name="Vírgula 12 2 3 3 4" xfId="15706" xr:uid="{00000000-0005-0000-0000-0000002D0000}"/>
    <cellStyle name="Vírgula 12 2 3 4" xfId="6085" xr:uid="{00000000-0005-0000-0000-0000012D0000}"/>
    <cellStyle name="Vírgula 12 2 3 4 2" xfId="11027" xr:uid="{00000000-0005-0000-0000-0000022D0000}"/>
    <cellStyle name="Vírgula 12 2 3 4 2 2" xfId="14558" xr:uid="{00000000-0005-0000-0000-0000032D0000}"/>
    <cellStyle name="Vírgula 12 2 3 4 2 2 2" xfId="20038" xr:uid="{00000000-0005-0000-0000-0000042D0000}"/>
    <cellStyle name="Vírgula 12 2 3 4 2 3" xfId="17283" xr:uid="{00000000-0005-0000-0000-0000052D0000}"/>
    <cellStyle name="Vírgula 12 2 3 4 3" xfId="13387" xr:uid="{00000000-0005-0000-0000-0000062D0000}"/>
    <cellStyle name="Vírgula 12 2 3 4 3 2" xfId="18867" xr:uid="{00000000-0005-0000-0000-0000072D0000}"/>
    <cellStyle name="Vírgula 12 2 3 4 4" xfId="16112" xr:uid="{00000000-0005-0000-0000-0000082D0000}"/>
    <cellStyle name="Vírgula 12 2 3 5" xfId="7593" xr:uid="{00000000-0005-0000-0000-0000092D0000}"/>
    <cellStyle name="Vírgula 12 2 3 5 2" xfId="13744" xr:uid="{00000000-0005-0000-0000-00000A2D0000}"/>
    <cellStyle name="Vírgula 12 2 3 5 2 2" xfId="19224" xr:uid="{00000000-0005-0000-0000-00000B2D0000}"/>
    <cellStyle name="Vírgula 12 2 3 5 3" xfId="16469" xr:uid="{00000000-0005-0000-0000-00000C2D0000}"/>
    <cellStyle name="Vírgula 12 2 3 6" xfId="2632" xr:uid="{00000000-0005-0000-0000-00000D2D0000}"/>
    <cellStyle name="Vírgula 12 2 3 6 2" xfId="12581" xr:uid="{00000000-0005-0000-0000-00000E2D0000}"/>
    <cellStyle name="Vírgula 12 2 3 6 2 2" xfId="18061" xr:uid="{00000000-0005-0000-0000-00000F2D0000}"/>
    <cellStyle name="Vírgula 12 2 3 6 3" xfId="15307" xr:uid="{00000000-0005-0000-0000-0000102D0000}"/>
    <cellStyle name="Vírgula 12 2 3 7" xfId="12200" xr:uid="{00000000-0005-0000-0000-0000112D0000}"/>
    <cellStyle name="Vírgula 12 2 3 7 2" xfId="17681" xr:uid="{00000000-0005-0000-0000-0000122D0000}"/>
    <cellStyle name="Vírgula 12 2 3 8" xfId="14940" xr:uid="{00000000-0005-0000-0000-0000132D0000}"/>
    <cellStyle name="Vírgula 12 2 4" xfId="1890" xr:uid="{00000000-0005-0000-0000-0000142D0000}"/>
    <cellStyle name="Vírgula 12 2 4 2" xfId="5241" xr:uid="{00000000-0005-0000-0000-0000152D0000}"/>
    <cellStyle name="Vírgula 12 2 4 2 2" xfId="10225" xr:uid="{00000000-0005-0000-0000-0000162D0000}"/>
    <cellStyle name="Vírgula 12 2 4 2 2 2" xfId="14272" xr:uid="{00000000-0005-0000-0000-0000172D0000}"/>
    <cellStyle name="Vírgula 12 2 4 2 2 2 2" xfId="19752" xr:uid="{00000000-0005-0000-0000-0000182D0000}"/>
    <cellStyle name="Vírgula 12 2 4 2 2 3" xfId="16997" xr:uid="{00000000-0005-0000-0000-0000192D0000}"/>
    <cellStyle name="Vírgula 12 2 4 2 3" xfId="13100" xr:uid="{00000000-0005-0000-0000-00001A2D0000}"/>
    <cellStyle name="Vírgula 12 2 4 2 3 2" xfId="18580" xr:uid="{00000000-0005-0000-0000-00001B2D0000}"/>
    <cellStyle name="Vírgula 12 2 4 2 4" xfId="15826" xr:uid="{00000000-0005-0000-0000-00001C2D0000}"/>
    <cellStyle name="Vírgula 12 2 4 3" xfId="6970" xr:uid="{00000000-0005-0000-0000-00001D2D0000}"/>
    <cellStyle name="Vírgula 12 2 4 3 2" xfId="11912" xr:uid="{00000000-0005-0000-0000-00001E2D0000}"/>
    <cellStyle name="Vírgula 12 2 4 3 2 2" xfId="14672" xr:uid="{00000000-0005-0000-0000-00001F2D0000}"/>
    <cellStyle name="Vírgula 12 2 4 3 2 2 2" xfId="20152" xr:uid="{00000000-0005-0000-0000-0000202D0000}"/>
    <cellStyle name="Vírgula 12 2 4 3 2 3" xfId="17397" xr:uid="{00000000-0005-0000-0000-0000212D0000}"/>
    <cellStyle name="Vírgula 12 2 4 3 3" xfId="13501" xr:uid="{00000000-0005-0000-0000-0000222D0000}"/>
    <cellStyle name="Vírgula 12 2 4 3 3 2" xfId="18981" xr:uid="{00000000-0005-0000-0000-0000232D0000}"/>
    <cellStyle name="Vírgula 12 2 4 3 4" xfId="16226" xr:uid="{00000000-0005-0000-0000-0000242D0000}"/>
    <cellStyle name="Vírgula 12 2 4 4" xfId="8478" xr:uid="{00000000-0005-0000-0000-0000252D0000}"/>
    <cellStyle name="Vírgula 12 2 4 4 2" xfId="13858" xr:uid="{00000000-0005-0000-0000-0000262D0000}"/>
    <cellStyle name="Vírgula 12 2 4 4 2 2" xfId="19338" xr:uid="{00000000-0005-0000-0000-0000272D0000}"/>
    <cellStyle name="Vírgula 12 2 4 4 3" xfId="16583" xr:uid="{00000000-0005-0000-0000-0000282D0000}"/>
    <cellStyle name="Vírgula 12 2 4 5" xfId="3517" xr:uid="{00000000-0005-0000-0000-0000292D0000}"/>
    <cellStyle name="Vírgula 12 2 4 5 2" xfId="12695" xr:uid="{00000000-0005-0000-0000-00002A2D0000}"/>
    <cellStyle name="Vírgula 12 2 4 5 2 2" xfId="18175" xr:uid="{00000000-0005-0000-0000-00002B2D0000}"/>
    <cellStyle name="Vírgula 12 2 4 5 3" xfId="15421" xr:uid="{00000000-0005-0000-0000-00002C2D0000}"/>
    <cellStyle name="Vírgula 12 2 4 6" xfId="12329" xr:uid="{00000000-0005-0000-0000-00002D2D0000}"/>
    <cellStyle name="Vírgula 12 2 4 6 2" xfId="17809" xr:uid="{00000000-0005-0000-0000-00002E2D0000}"/>
    <cellStyle name="Vírgula 12 2 4 7" xfId="15055" xr:uid="{00000000-0005-0000-0000-00002F2D0000}"/>
    <cellStyle name="Vírgula 12 2 5" xfId="3740" xr:uid="{00000000-0005-0000-0000-0000302D0000}"/>
    <cellStyle name="Vírgula 12 2 5 2" xfId="5553" xr:uid="{00000000-0005-0000-0000-0000312D0000}"/>
    <cellStyle name="Vírgula 12 2 5 2 2" xfId="10503" xr:uid="{00000000-0005-0000-0000-0000322D0000}"/>
    <cellStyle name="Vírgula 12 2 5 2 2 2" xfId="14442" xr:uid="{00000000-0005-0000-0000-0000332D0000}"/>
    <cellStyle name="Vírgula 12 2 5 2 2 2 2" xfId="19922" xr:uid="{00000000-0005-0000-0000-0000342D0000}"/>
    <cellStyle name="Vírgula 12 2 5 2 2 3" xfId="17167" xr:uid="{00000000-0005-0000-0000-0000352D0000}"/>
    <cellStyle name="Vírgula 12 2 5 2 3" xfId="13271" xr:uid="{00000000-0005-0000-0000-0000362D0000}"/>
    <cellStyle name="Vírgula 12 2 5 2 3 2" xfId="18751" xr:uid="{00000000-0005-0000-0000-0000372D0000}"/>
    <cellStyle name="Vírgula 12 2 5 2 4" xfId="15996" xr:uid="{00000000-0005-0000-0000-0000382D0000}"/>
    <cellStyle name="Vírgula 12 2 5 3" xfId="8700" xr:uid="{00000000-0005-0000-0000-0000392D0000}"/>
    <cellStyle name="Vírgula 12 2 5 3 2" xfId="14007" xr:uid="{00000000-0005-0000-0000-00003A2D0000}"/>
    <cellStyle name="Vírgula 12 2 5 3 2 2" xfId="19487" xr:uid="{00000000-0005-0000-0000-00003B2D0000}"/>
    <cellStyle name="Vírgula 12 2 5 3 3" xfId="16732" xr:uid="{00000000-0005-0000-0000-00003C2D0000}"/>
    <cellStyle name="Vírgula 12 2 5 4" xfId="12842" xr:uid="{00000000-0005-0000-0000-00003D2D0000}"/>
    <cellStyle name="Vírgula 12 2 5 4 2" xfId="18322" xr:uid="{00000000-0005-0000-0000-00003E2D0000}"/>
    <cellStyle name="Vírgula 12 2 5 5" xfId="15568" xr:uid="{00000000-0005-0000-0000-00003F2D0000}"/>
    <cellStyle name="Vírgula 12 2 6" xfId="4064" xr:uid="{00000000-0005-0000-0000-0000402D0000}"/>
    <cellStyle name="Vírgula 12 2 6 2" xfId="8836" xr:uid="{00000000-0005-0000-0000-0000412D0000}"/>
    <cellStyle name="Vírgula 12 2 6 2 2" xfId="14039" xr:uid="{00000000-0005-0000-0000-0000422D0000}"/>
    <cellStyle name="Vírgula 12 2 6 2 2 2" xfId="19519" xr:uid="{00000000-0005-0000-0000-0000432D0000}"/>
    <cellStyle name="Vírgula 12 2 6 2 3" xfId="16764" xr:uid="{00000000-0005-0000-0000-0000442D0000}"/>
    <cellStyle name="Vírgula 12 2 6 3" xfId="12915" xr:uid="{00000000-0005-0000-0000-0000452D0000}"/>
    <cellStyle name="Vírgula 12 2 6 3 2" xfId="18395" xr:uid="{00000000-0005-0000-0000-0000462D0000}"/>
    <cellStyle name="Vírgula 12 2 6 4" xfId="15641" xr:uid="{00000000-0005-0000-0000-0000472D0000}"/>
    <cellStyle name="Vírgula 12 2 7" xfId="5514" xr:uid="{00000000-0005-0000-0000-0000482D0000}"/>
    <cellStyle name="Vírgula 12 2 7 2" xfId="10472" xr:uid="{00000000-0005-0000-0000-0000492D0000}"/>
    <cellStyle name="Vírgula 12 2 7 2 2" xfId="14431" xr:uid="{00000000-0005-0000-0000-00004A2D0000}"/>
    <cellStyle name="Vírgula 12 2 7 2 2 2" xfId="19911" xr:uid="{00000000-0005-0000-0000-00004B2D0000}"/>
    <cellStyle name="Vírgula 12 2 7 2 3" xfId="17156" xr:uid="{00000000-0005-0000-0000-00004C2D0000}"/>
    <cellStyle name="Vírgula 12 2 7 3" xfId="13260" xr:uid="{00000000-0005-0000-0000-00004D2D0000}"/>
    <cellStyle name="Vírgula 12 2 7 3 2" xfId="18740" xr:uid="{00000000-0005-0000-0000-00004E2D0000}"/>
    <cellStyle name="Vírgula 12 2 7 4" xfId="15985" xr:uid="{00000000-0005-0000-0000-00004F2D0000}"/>
    <cellStyle name="Vírgula 12 2 8" xfId="5812" xr:uid="{00000000-0005-0000-0000-0000502D0000}"/>
    <cellStyle name="Vírgula 12 2 8 2" xfId="10754" xr:uid="{00000000-0005-0000-0000-0000512D0000}"/>
    <cellStyle name="Vírgula 12 2 8 2 2" xfId="14493" xr:uid="{00000000-0005-0000-0000-0000522D0000}"/>
    <cellStyle name="Vírgula 12 2 8 2 2 2" xfId="19973" xr:uid="{00000000-0005-0000-0000-0000532D0000}"/>
    <cellStyle name="Vírgula 12 2 8 2 3" xfId="17218" xr:uid="{00000000-0005-0000-0000-0000542D0000}"/>
    <cellStyle name="Vírgula 12 2 8 3" xfId="13322" xr:uid="{00000000-0005-0000-0000-0000552D0000}"/>
    <cellStyle name="Vírgula 12 2 8 3 2" xfId="18802" xr:uid="{00000000-0005-0000-0000-0000562D0000}"/>
    <cellStyle name="Vírgula 12 2 8 4" xfId="16047" xr:uid="{00000000-0005-0000-0000-0000572D0000}"/>
    <cellStyle name="Vírgula 12 2 9" xfId="7320" xr:uid="{00000000-0005-0000-0000-0000582D0000}"/>
    <cellStyle name="Vírgula 12 2 9 2" xfId="13679" xr:uid="{00000000-0005-0000-0000-0000592D0000}"/>
    <cellStyle name="Vírgula 12 2 9 2 2" xfId="19159" xr:uid="{00000000-0005-0000-0000-00005A2D0000}"/>
    <cellStyle name="Vírgula 12 2 9 3" xfId="16404" xr:uid="{00000000-0005-0000-0000-00005B2D0000}"/>
    <cellStyle name="Vírgula 12 3" xfId="658" xr:uid="{00000000-0005-0000-0000-00005C2D0000}"/>
    <cellStyle name="Vírgula 12 3 10" xfId="2401" xr:uid="{00000000-0005-0000-0000-00005D2D0000}"/>
    <cellStyle name="Vírgula 12 3 10 2" xfId="12525" xr:uid="{00000000-0005-0000-0000-00005E2D0000}"/>
    <cellStyle name="Vírgula 12 3 10 2 2" xfId="18005" xr:uid="{00000000-0005-0000-0000-00005F2D0000}"/>
    <cellStyle name="Vírgula 12 3 10 3" xfId="15251" xr:uid="{00000000-0005-0000-0000-0000602D0000}"/>
    <cellStyle name="Vírgula 12 3 11" xfId="12143" xr:uid="{00000000-0005-0000-0000-0000612D0000}"/>
    <cellStyle name="Vírgula 12 3 11 2" xfId="17624" xr:uid="{00000000-0005-0000-0000-0000622D0000}"/>
    <cellStyle name="Vírgula 12 3 12" xfId="14883" xr:uid="{00000000-0005-0000-0000-0000632D0000}"/>
    <cellStyle name="Vírgula 12 3 2" xfId="799" xr:uid="{00000000-0005-0000-0000-0000642D0000}"/>
    <cellStyle name="Vírgula 12 3 2 2" xfId="1264" xr:uid="{00000000-0005-0000-0000-0000652D0000}"/>
    <cellStyle name="Vírgula 12 3 2 2 2" xfId="1896" xr:uid="{00000000-0005-0000-0000-0000662D0000}"/>
    <cellStyle name="Vírgula 12 3 2 2 2 2" xfId="5247" xr:uid="{00000000-0005-0000-0000-0000672D0000}"/>
    <cellStyle name="Vírgula 12 3 2 2 2 2 2" xfId="10231" xr:uid="{00000000-0005-0000-0000-0000682D0000}"/>
    <cellStyle name="Vírgula 12 3 2 2 2 2 2 2" xfId="14278" xr:uid="{00000000-0005-0000-0000-0000692D0000}"/>
    <cellStyle name="Vírgula 12 3 2 2 2 2 2 2 2" xfId="19758" xr:uid="{00000000-0005-0000-0000-00006A2D0000}"/>
    <cellStyle name="Vírgula 12 3 2 2 2 2 2 3" xfId="17003" xr:uid="{00000000-0005-0000-0000-00006B2D0000}"/>
    <cellStyle name="Vírgula 12 3 2 2 2 2 3" xfId="13106" xr:uid="{00000000-0005-0000-0000-00006C2D0000}"/>
    <cellStyle name="Vírgula 12 3 2 2 2 2 3 2" xfId="18586" xr:uid="{00000000-0005-0000-0000-00006D2D0000}"/>
    <cellStyle name="Vírgula 12 3 2 2 2 2 4" xfId="15832" xr:uid="{00000000-0005-0000-0000-00006E2D0000}"/>
    <cellStyle name="Vírgula 12 3 2 2 2 3" xfId="6976" xr:uid="{00000000-0005-0000-0000-00006F2D0000}"/>
    <cellStyle name="Vírgula 12 3 2 2 2 3 2" xfId="11918" xr:uid="{00000000-0005-0000-0000-0000702D0000}"/>
    <cellStyle name="Vírgula 12 3 2 2 2 3 2 2" xfId="14678" xr:uid="{00000000-0005-0000-0000-0000712D0000}"/>
    <cellStyle name="Vírgula 12 3 2 2 2 3 2 2 2" xfId="20158" xr:uid="{00000000-0005-0000-0000-0000722D0000}"/>
    <cellStyle name="Vírgula 12 3 2 2 2 3 2 3" xfId="17403" xr:uid="{00000000-0005-0000-0000-0000732D0000}"/>
    <cellStyle name="Vírgula 12 3 2 2 2 3 3" xfId="13507" xr:uid="{00000000-0005-0000-0000-0000742D0000}"/>
    <cellStyle name="Vírgula 12 3 2 2 2 3 3 2" xfId="18987" xr:uid="{00000000-0005-0000-0000-0000752D0000}"/>
    <cellStyle name="Vírgula 12 3 2 2 2 3 4" xfId="16232" xr:uid="{00000000-0005-0000-0000-0000762D0000}"/>
    <cellStyle name="Vírgula 12 3 2 2 2 4" xfId="8484" xr:uid="{00000000-0005-0000-0000-0000772D0000}"/>
    <cellStyle name="Vírgula 12 3 2 2 2 4 2" xfId="13864" xr:uid="{00000000-0005-0000-0000-0000782D0000}"/>
    <cellStyle name="Vírgula 12 3 2 2 2 4 2 2" xfId="19344" xr:uid="{00000000-0005-0000-0000-0000792D0000}"/>
    <cellStyle name="Vírgula 12 3 2 2 2 4 3" xfId="16589" xr:uid="{00000000-0005-0000-0000-00007A2D0000}"/>
    <cellStyle name="Vírgula 12 3 2 2 2 5" xfId="3523" xr:uid="{00000000-0005-0000-0000-00007B2D0000}"/>
    <cellStyle name="Vírgula 12 3 2 2 2 5 2" xfId="12701" xr:uid="{00000000-0005-0000-0000-00007C2D0000}"/>
    <cellStyle name="Vírgula 12 3 2 2 2 5 2 2" xfId="18181" xr:uid="{00000000-0005-0000-0000-00007D2D0000}"/>
    <cellStyle name="Vírgula 12 3 2 2 2 5 3" xfId="15427" xr:uid="{00000000-0005-0000-0000-00007E2D0000}"/>
    <cellStyle name="Vírgula 12 3 2 2 2 6" xfId="12335" xr:uid="{00000000-0005-0000-0000-00007F2D0000}"/>
    <cellStyle name="Vírgula 12 3 2 2 2 6 2" xfId="17815" xr:uid="{00000000-0005-0000-0000-0000802D0000}"/>
    <cellStyle name="Vírgula 12 3 2 2 2 7" xfId="15061" xr:uid="{00000000-0005-0000-0000-0000812D0000}"/>
    <cellStyle name="Vírgula 12 3 2 2 3" xfId="4625" xr:uid="{00000000-0005-0000-0000-0000822D0000}"/>
    <cellStyle name="Vírgula 12 3 2 2 3 2" xfId="9609" xr:uid="{00000000-0005-0000-0000-0000832D0000}"/>
    <cellStyle name="Vírgula 12 3 2 2 3 2 2" xfId="14219" xr:uid="{00000000-0005-0000-0000-0000842D0000}"/>
    <cellStyle name="Vírgula 12 3 2 2 3 2 2 2" xfId="19699" xr:uid="{00000000-0005-0000-0000-0000852D0000}"/>
    <cellStyle name="Vírgula 12 3 2 2 3 2 3" xfId="16944" xr:uid="{00000000-0005-0000-0000-0000862D0000}"/>
    <cellStyle name="Vírgula 12 3 2 2 3 3" xfId="13047" xr:uid="{00000000-0005-0000-0000-0000872D0000}"/>
    <cellStyle name="Vírgula 12 3 2 2 3 3 2" xfId="18527" xr:uid="{00000000-0005-0000-0000-0000882D0000}"/>
    <cellStyle name="Vírgula 12 3 2 2 3 4" xfId="15773" xr:uid="{00000000-0005-0000-0000-0000892D0000}"/>
    <cellStyle name="Vírgula 12 3 2 2 4" xfId="6356" xr:uid="{00000000-0005-0000-0000-00008A2D0000}"/>
    <cellStyle name="Vírgula 12 3 2 2 4 2" xfId="11298" xr:uid="{00000000-0005-0000-0000-00008B2D0000}"/>
    <cellStyle name="Vírgula 12 3 2 2 4 2 2" xfId="14621" xr:uid="{00000000-0005-0000-0000-00008C2D0000}"/>
    <cellStyle name="Vírgula 12 3 2 2 4 2 2 2" xfId="20101" xr:uid="{00000000-0005-0000-0000-00008D2D0000}"/>
    <cellStyle name="Vírgula 12 3 2 2 4 2 3" xfId="17346" xr:uid="{00000000-0005-0000-0000-00008E2D0000}"/>
    <cellStyle name="Vírgula 12 3 2 2 4 3" xfId="13450" xr:uid="{00000000-0005-0000-0000-00008F2D0000}"/>
    <cellStyle name="Vírgula 12 3 2 2 4 3 2" xfId="18930" xr:uid="{00000000-0005-0000-0000-0000902D0000}"/>
    <cellStyle name="Vírgula 12 3 2 2 4 4" xfId="16175" xr:uid="{00000000-0005-0000-0000-0000912D0000}"/>
    <cellStyle name="Vírgula 12 3 2 2 5" xfId="7864" xr:uid="{00000000-0005-0000-0000-0000922D0000}"/>
    <cellStyle name="Vírgula 12 3 2 2 5 2" xfId="13807" xr:uid="{00000000-0005-0000-0000-0000932D0000}"/>
    <cellStyle name="Vírgula 12 3 2 2 5 2 2" xfId="19287" xr:uid="{00000000-0005-0000-0000-0000942D0000}"/>
    <cellStyle name="Vírgula 12 3 2 2 5 3" xfId="16532" xr:uid="{00000000-0005-0000-0000-0000952D0000}"/>
    <cellStyle name="Vírgula 12 3 2 2 6" xfId="2903" xr:uid="{00000000-0005-0000-0000-0000962D0000}"/>
    <cellStyle name="Vírgula 12 3 2 2 6 2" xfId="12644" xr:uid="{00000000-0005-0000-0000-0000972D0000}"/>
    <cellStyle name="Vírgula 12 3 2 2 6 2 2" xfId="18124" xr:uid="{00000000-0005-0000-0000-0000982D0000}"/>
    <cellStyle name="Vírgula 12 3 2 2 6 3" xfId="15370" xr:uid="{00000000-0005-0000-0000-0000992D0000}"/>
    <cellStyle name="Vírgula 12 3 2 2 7" xfId="12278" xr:uid="{00000000-0005-0000-0000-00009A2D0000}"/>
    <cellStyle name="Vírgula 12 3 2 2 7 2" xfId="17758" xr:uid="{00000000-0005-0000-0000-00009B2D0000}"/>
    <cellStyle name="Vírgula 12 3 2 2 8" xfId="15004" xr:uid="{00000000-0005-0000-0000-00009C2D0000}"/>
    <cellStyle name="Vírgula 12 3 2 3" xfId="1895" xr:uid="{00000000-0005-0000-0000-00009D2D0000}"/>
    <cellStyle name="Vírgula 12 3 2 3 2" xfId="5246" xr:uid="{00000000-0005-0000-0000-00009E2D0000}"/>
    <cellStyle name="Vírgula 12 3 2 3 2 2" xfId="10230" xr:uid="{00000000-0005-0000-0000-00009F2D0000}"/>
    <cellStyle name="Vírgula 12 3 2 3 2 2 2" xfId="14277" xr:uid="{00000000-0005-0000-0000-0000A02D0000}"/>
    <cellStyle name="Vírgula 12 3 2 3 2 2 2 2" xfId="19757" xr:uid="{00000000-0005-0000-0000-0000A12D0000}"/>
    <cellStyle name="Vírgula 12 3 2 3 2 2 3" xfId="17002" xr:uid="{00000000-0005-0000-0000-0000A22D0000}"/>
    <cellStyle name="Vírgula 12 3 2 3 2 3" xfId="13105" xr:uid="{00000000-0005-0000-0000-0000A32D0000}"/>
    <cellStyle name="Vírgula 12 3 2 3 2 3 2" xfId="18585" xr:uid="{00000000-0005-0000-0000-0000A42D0000}"/>
    <cellStyle name="Vírgula 12 3 2 3 2 4" xfId="15831" xr:uid="{00000000-0005-0000-0000-0000A52D0000}"/>
    <cellStyle name="Vírgula 12 3 2 3 3" xfId="6975" xr:uid="{00000000-0005-0000-0000-0000A62D0000}"/>
    <cellStyle name="Vírgula 12 3 2 3 3 2" xfId="11917" xr:uid="{00000000-0005-0000-0000-0000A72D0000}"/>
    <cellStyle name="Vírgula 12 3 2 3 3 2 2" xfId="14677" xr:uid="{00000000-0005-0000-0000-0000A82D0000}"/>
    <cellStyle name="Vírgula 12 3 2 3 3 2 2 2" xfId="20157" xr:uid="{00000000-0005-0000-0000-0000A92D0000}"/>
    <cellStyle name="Vírgula 12 3 2 3 3 2 3" xfId="17402" xr:uid="{00000000-0005-0000-0000-0000AA2D0000}"/>
    <cellStyle name="Vírgula 12 3 2 3 3 3" xfId="13506" xr:uid="{00000000-0005-0000-0000-0000AB2D0000}"/>
    <cellStyle name="Vírgula 12 3 2 3 3 3 2" xfId="18986" xr:uid="{00000000-0005-0000-0000-0000AC2D0000}"/>
    <cellStyle name="Vírgula 12 3 2 3 3 4" xfId="16231" xr:uid="{00000000-0005-0000-0000-0000AD2D0000}"/>
    <cellStyle name="Vírgula 12 3 2 3 4" xfId="8483" xr:uid="{00000000-0005-0000-0000-0000AE2D0000}"/>
    <cellStyle name="Vírgula 12 3 2 3 4 2" xfId="13863" xr:uid="{00000000-0005-0000-0000-0000AF2D0000}"/>
    <cellStyle name="Vírgula 12 3 2 3 4 2 2" xfId="19343" xr:uid="{00000000-0005-0000-0000-0000B02D0000}"/>
    <cellStyle name="Vírgula 12 3 2 3 4 3" xfId="16588" xr:uid="{00000000-0005-0000-0000-0000B12D0000}"/>
    <cellStyle name="Vírgula 12 3 2 3 5" xfId="3522" xr:uid="{00000000-0005-0000-0000-0000B22D0000}"/>
    <cellStyle name="Vírgula 12 3 2 3 5 2" xfId="12700" xr:uid="{00000000-0005-0000-0000-0000B32D0000}"/>
    <cellStyle name="Vírgula 12 3 2 3 5 2 2" xfId="18180" xr:uid="{00000000-0005-0000-0000-0000B42D0000}"/>
    <cellStyle name="Vírgula 12 3 2 3 5 3" xfId="15426" xr:uid="{00000000-0005-0000-0000-0000B52D0000}"/>
    <cellStyle name="Vírgula 12 3 2 3 6" xfId="12334" xr:uid="{00000000-0005-0000-0000-0000B62D0000}"/>
    <cellStyle name="Vírgula 12 3 2 3 6 2" xfId="17814" xr:uid="{00000000-0005-0000-0000-0000B72D0000}"/>
    <cellStyle name="Vírgula 12 3 2 3 7" xfId="15060" xr:uid="{00000000-0005-0000-0000-0000B82D0000}"/>
    <cellStyle name="Vírgula 12 3 2 4" xfId="4242" xr:uid="{00000000-0005-0000-0000-0000B92D0000}"/>
    <cellStyle name="Vírgula 12 3 2 4 2" xfId="9228" xr:uid="{00000000-0005-0000-0000-0000BA2D0000}"/>
    <cellStyle name="Vírgula 12 3 2 4 2 2" xfId="14128" xr:uid="{00000000-0005-0000-0000-0000BB2D0000}"/>
    <cellStyle name="Vírgula 12 3 2 4 2 2 2" xfId="19608" xr:uid="{00000000-0005-0000-0000-0000BC2D0000}"/>
    <cellStyle name="Vírgula 12 3 2 4 2 3" xfId="16853" xr:uid="{00000000-0005-0000-0000-0000BD2D0000}"/>
    <cellStyle name="Vírgula 12 3 2 4 3" xfId="12956" xr:uid="{00000000-0005-0000-0000-0000BE2D0000}"/>
    <cellStyle name="Vírgula 12 3 2 4 3 2" xfId="18436" xr:uid="{00000000-0005-0000-0000-0000BF2D0000}"/>
    <cellStyle name="Vírgula 12 3 2 4 4" xfId="15682" xr:uid="{00000000-0005-0000-0000-0000C02D0000}"/>
    <cellStyle name="Vírgula 12 3 2 5" xfId="5989" xr:uid="{00000000-0005-0000-0000-0000C12D0000}"/>
    <cellStyle name="Vírgula 12 3 2 5 2" xfId="10931" xr:uid="{00000000-0005-0000-0000-0000C22D0000}"/>
    <cellStyle name="Vírgula 12 3 2 5 2 2" xfId="14534" xr:uid="{00000000-0005-0000-0000-0000C32D0000}"/>
    <cellStyle name="Vírgula 12 3 2 5 2 2 2" xfId="20014" xr:uid="{00000000-0005-0000-0000-0000C42D0000}"/>
    <cellStyle name="Vírgula 12 3 2 5 2 3" xfId="17259" xr:uid="{00000000-0005-0000-0000-0000C52D0000}"/>
    <cellStyle name="Vírgula 12 3 2 5 3" xfId="13363" xr:uid="{00000000-0005-0000-0000-0000C62D0000}"/>
    <cellStyle name="Vírgula 12 3 2 5 3 2" xfId="18843" xr:uid="{00000000-0005-0000-0000-0000C72D0000}"/>
    <cellStyle name="Vírgula 12 3 2 5 4" xfId="16088" xr:uid="{00000000-0005-0000-0000-0000C82D0000}"/>
    <cellStyle name="Vírgula 12 3 2 6" xfId="7497" xr:uid="{00000000-0005-0000-0000-0000C92D0000}"/>
    <cellStyle name="Vírgula 12 3 2 6 2" xfId="13720" xr:uid="{00000000-0005-0000-0000-0000CA2D0000}"/>
    <cellStyle name="Vírgula 12 3 2 6 2 2" xfId="19200" xr:uid="{00000000-0005-0000-0000-0000CB2D0000}"/>
    <cellStyle name="Vírgula 12 3 2 6 3" xfId="16445" xr:uid="{00000000-0005-0000-0000-0000CC2D0000}"/>
    <cellStyle name="Vírgula 12 3 2 7" xfId="2536" xr:uid="{00000000-0005-0000-0000-0000CD2D0000}"/>
    <cellStyle name="Vírgula 12 3 2 7 2" xfId="12557" xr:uid="{00000000-0005-0000-0000-0000CE2D0000}"/>
    <cellStyle name="Vírgula 12 3 2 7 2 2" xfId="18037" xr:uid="{00000000-0005-0000-0000-0000CF2D0000}"/>
    <cellStyle name="Vírgula 12 3 2 7 3" xfId="15283" xr:uid="{00000000-0005-0000-0000-0000D02D0000}"/>
    <cellStyle name="Vírgula 12 3 2 8" xfId="12175" xr:uid="{00000000-0005-0000-0000-0000D12D0000}"/>
    <cellStyle name="Vírgula 12 3 2 8 2" xfId="17656" xr:uid="{00000000-0005-0000-0000-0000D22D0000}"/>
    <cellStyle name="Vírgula 12 3 2 9" xfId="14915" xr:uid="{00000000-0005-0000-0000-0000D32D0000}"/>
    <cellStyle name="Vírgula 12 3 3" xfId="952" xr:uid="{00000000-0005-0000-0000-0000D42D0000}"/>
    <cellStyle name="Vírgula 12 3 3 2" xfId="1897" xr:uid="{00000000-0005-0000-0000-0000D52D0000}"/>
    <cellStyle name="Vírgula 12 3 3 2 2" xfId="5248" xr:uid="{00000000-0005-0000-0000-0000D62D0000}"/>
    <cellStyle name="Vírgula 12 3 3 2 2 2" xfId="10232" xr:uid="{00000000-0005-0000-0000-0000D72D0000}"/>
    <cellStyle name="Vírgula 12 3 3 2 2 2 2" xfId="14279" xr:uid="{00000000-0005-0000-0000-0000D82D0000}"/>
    <cellStyle name="Vírgula 12 3 3 2 2 2 2 2" xfId="19759" xr:uid="{00000000-0005-0000-0000-0000D92D0000}"/>
    <cellStyle name="Vírgula 12 3 3 2 2 2 3" xfId="17004" xr:uid="{00000000-0005-0000-0000-0000DA2D0000}"/>
    <cellStyle name="Vírgula 12 3 3 2 2 3" xfId="13107" xr:uid="{00000000-0005-0000-0000-0000DB2D0000}"/>
    <cellStyle name="Vírgula 12 3 3 2 2 3 2" xfId="18587" xr:uid="{00000000-0005-0000-0000-0000DC2D0000}"/>
    <cellStyle name="Vírgula 12 3 3 2 2 4" xfId="15833" xr:uid="{00000000-0005-0000-0000-0000DD2D0000}"/>
    <cellStyle name="Vírgula 12 3 3 2 3" xfId="6977" xr:uid="{00000000-0005-0000-0000-0000DE2D0000}"/>
    <cellStyle name="Vírgula 12 3 3 2 3 2" xfId="11919" xr:uid="{00000000-0005-0000-0000-0000DF2D0000}"/>
    <cellStyle name="Vírgula 12 3 3 2 3 2 2" xfId="14679" xr:uid="{00000000-0005-0000-0000-0000E02D0000}"/>
    <cellStyle name="Vírgula 12 3 3 2 3 2 2 2" xfId="20159" xr:uid="{00000000-0005-0000-0000-0000E12D0000}"/>
    <cellStyle name="Vírgula 12 3 3 2 3 2 3" xfId="17404" xr:uid="{00000000-0005-0000-0000-0000E22D0000}"/>
    <cellStyle name="Vírgula 12 3 3 2 3 3" xfId="13508" xr:uid="{00000000-0005-0000-0000-0000E32D0000}"/>
    <cellStyle name="Vírgula 12 3 3 2 3 3 2" xfId="18988" xr:uid="{00000000-0005-0000-0000-0000E42D0000}"/>
    <cellStyle name="Vírgula 12 3 3 2 3 4" xfId="16233" xr:uid="{00000000-0005-0000-0000-0000E52D0000}"/>
    <cellStyle name="Vírgula 12 3 3 2 4" xfId="8485" xr:uid="{00000000-0005-0000-0000-0000E62D0000}"/>
    <cellStyle name="Vírgula 12 3 3 2 4 2" xfId="13865" xr:uid="{00000000-0005-0000-0000-0000E72D0000}"/>
    <cellStyle name="Vírgula 12 3 3 2 4 2 2" xfId="19345" xr:uid="{00000000-0005-0000-0000-0000E82D0000}"/>
    <cellStyle name="Vírgula 12 3 3 2 4 3" xfId="16590" xr:uid="{00000000-0005-0000-0000-0000E92D0000}"/>
    <cellStyle name="Vírgula 12 3 3 2 5" xfId="3524" xr:uid="{00000000-0005-0000-0000-0000EA2D0000}"/>
    <cellStyle name="Vírgula 12 3 3 2 5 2" xfId="12702" xr:uid="{00000000-0005-0000-0000-0000EB2D0000}"/>
    <cellStyle name="Vírgula 12 3 3 2 5 2 2" xfId="18182" xr:uid="{00000000-0005-0000-0000-0000EC2D0000}"/>
    <cellStyle name="Vírgula 12 3 3 2 5 3" xfId="15428" xr:uid="{00000000-0005-0000-0000-0000ED2D0000}"/>
    <cellStyle name="Vírgula 12 3 3 2 6" xfId="12336" xr:uid="{00000000-0005-0000-0000-0000EE2D0000}"/>
    <cellStyle name="Vírgula 12 3 3 2 6 2" xfId="17816" xr:uid="{00000000-0005-0000-0000-0000EF2D0000}"/>
    <cellStyle name="Vírgula 12 3 3 2 7" xfId="15062" xr:uid="{00000000-0005-0000-0000-0000F02D0000}"/>
    <cellStyle name="Vírgula 12 3 3 3" xfId="4384" xr:uid="{00000000-0005-0000-0000-0000F12D0000}"/>
    <cellStyle name="Vírgula 12 3 3 3 2" xfId="9369" xr:uid="{00000000-0005-0000-0000-0000F22D0000}"/>
    <cellStyle name="Vírgula 12 3 3 3 2 2" xfId="14161" xr:uid="{00000000-0005-0000-0000-0000F32D0000}"/>
    <cellStyle name="Vírgula 12 3 3 3 2 2 2" xfId="19641" xr:uid="{00000000-0005-0000-0000-0000F42D0000}"/>
    <cellStyle name="Vírgula 12 3 3 3 2 3" xfId="16886" xr:uid="{00000000-0005-0000-0000-0000F52D0000}"/>
    <cellStyle name="Vírgula 12 3 3 3 3" xfId="12989" xr:uid="{00000000-0005-0000-0000-0000F62D0000}"/>
    <cellStyle name="Vírgula 12 3 3 3 3 2" xfId="18469" xr:uid="{00000000-0005-0000-0000-0000F72D0000}"/>
    <cellStyle name="Vírgula 12 3 3 3 4" xfId="15715" xr:uid="{00000000-0005-0000-0000-0000F82D0000}"/>
    <cellStyle name="Vírgula 12 3 3 4" xfId="6127" xr:uid="{00000000-0005-0000-0000-0000F92D0000}"/>
    <cellStyle name="Vírgula 12 3 3 4 2" xfId="11069" xr:uid="{00000000-0005-0000-0000-0000FA2D0000}"/>
    <cellStyle name="Vírgula 12 3 3 4 2 2" xfId="14567" xr:uid="{00000000-0005-0000-0000-0000FB2D0000}"/>
    <cellStyle name="Vírgula 12 3 3 4 2 2 2" xfId="20047" xr:uid="{00000000-0005-0000-0000-0000FC2D0000}"/>
    <cellStyle name="Vírgula 12 3 3 4 2 3" xfId="17292" xr:uid="{00000000-0005-0000-0000-0000FD2D0000}"/>
    <cellStyle name="Vírgula 12 3 3 4 3" xfId="13396" xr:uid="{00000000-0005-0000-0000-0000FE2D0000}"/>
    <cellStyle name="Vírgula 12 3 3 4 3 2" xfId="18876" xr:uid="{00000000-0005-0000-0000-0000FF2D0000}"/>
    <cellStyle name="Vírgula 12 3 3 4 4" xfId="16121" xr:uid="{00000000-0005-0000-0000-0000002E0000}"/>
    <cellStyle name="Vírgula 12 3 3 5" xfId="7635" xr:uid="{00000000-0005-0000-0000-0000012E0000}"/>
    <cellStyle name="Vírgula 12 3 3 5 2" xfId="13753" xr:uid="{00000000-0005-0000-0000-0000022E0000}"/>
    <cellStyle name="Vírgula 12 3 3 5 2 2" xfId="19233" xr:uid="{00000000-0005-0000-0000-0000032E0000}"/>
    <cellStyle name="Vírgula 12 3 3 5 3" xfId="16478" xr:uid="{00000000-0005-0000-0000-0000042E0000}"/>
    <cellStyle name="Vírgula 12 3 3 6" xfId="2674" xr:uid="{00000000-0005-0000-0000-0000052E0000}"/>
    <cellStyle name="Vírgula 12 3 3 6 2" xfId="12590" xr:uid="{00000000-0005-0000-0000-0000062E0000}"/>
    <cellStyle name="Vírgula 12 3 3 6 2 2" xfId="18070" xr:uid="{00000000-0005-0000-0000-0000072E0000}"/>
    <cellStyle name="Vírgula 12 3 3 6 3" xfId="15316" xr:uid="{00000000-0005-0000-0000-0000082E0000}"/>
    <cellStyle name="Vírgula 12 3 3 7" xfId="12210" xr:uid="{00000000-0005-0000-0000-0000092E0000}"/>
    <cellStyle name="Vírgula 12 3 3 7 2" xfId="17691" xr:uid="{00000000-0005-0000-0000-00000A2E0000}"/>
    <cellStyle name="Vírgula 12 3 3 8" xfId="14949" xr:uid="{00000000-0005-0000-0000-00000B2E0000}"/>
    <cellStyle name="Vírgula 12 3 4" xfId="1894" xr:uid="{00000000-0005-0000-0000-00000C2E0000}"/>
    <cellStyle name="Vírgula 12 3 4 2" xfId="5245" xr:uid="{00000000-0005-0000-0000-00000D2E0000}"/>
    <cellStyle name="Vírgula 12 3 4 2 2" xfId="10229" xr:uid="{00000000-0005-0000-0000-00000E2E0000}"/>
    <cellStyle name="Vírgula 12 3 4 2 2 2" xfId="14276" xr:uid="{00000000-0005-0000-0000-00000F2E0000}"/>
    <cellStyle name="Vírgula 12 3 4 2 2 2 2" xfId="19756" xr:uid="{00000000-0005-0000-0000-0000102E0000}"/>
    <cellStyle name="Vírgula 12 3 4 2 2 3" xfId="17001" xr:uid="{00000000-0005-0000-0000-0000112E0000}"/>
    <cellStyle name="Vírgula 12 3 4 2 3" xfId="13104" xr:uid="{00000000-0005-0000-0000-0000122E0000}"/>
    <cellStyle name="Vírgula 12 3 4 2 3 2" xfId="18584" xr:uid="{00000000-0005-0000-0000-0000132E0000}"/>
    <cellStyle name="Vírgula 12 3 4 2 4" xfId="15830" xr:uid="{00000000-0005-0000-0000-0000142E0000}"/>
    <cellStyle name="Vírgula 12 3 4 3" xfId="6974" xr:uid="{00000000-0005-0000-0000-0000152E0000}"/>
    <cellStyle name="Vírgula 12 3 4 3 2" xfId="11916" xr:uid="{00000000-0005-0000-0000-0000162E0000}"/>
    <cellStyle name="Vírgula 12 3 4 3 2 2" xfId="14676" xr:uid="{00000000-0005-0000-0000-0000172E0000}"/>
    <cellStyle name="Vírgula 12 3 4 3 2 2 2" xfId="20156" xr:uid="{00000000-0005-0000-0000-0000182E0000}"/>
    <cellStyle name="Vírgula 12 3 4 3 2 3" xfId="17401" xr:uid="{00000000-0005-0000-0000-0000192E0000}"/>
    <cellStyle name="Vírgula 12 3 4 3 3" xfId="13505" xr:uid="{00000000-0005-0000-0000-00001A2E0000}"/>
    <cellStyle name="Vírgula 12 3 4 3 3 2" xfId="18985" xr:uid="{00000000-0005-0000-0000-00001B2E0000}"/>
    <cellStyle name="Vírgula 12 3 4 3 4" xfId="16230" xr:uid="{00000000-0005-0000-0000-00001C2E0000}"/>
    <cellStyle name="Vírgula 12 3 4 4" xfId="8482" xr:uid="{00000000-0005-0000-0000-00001D2E0000}"/>
    <cellStyle name="Vírgula 12 3 4 4 2" xfId="13862" xr:uid="{00000000-0005-0000-0000-00001E2E0000}"/>
    <cellStyle name="Vírgula 12 3 4 4 2 2" xfId="19342" xr:uid="{00000000-0005-0000-0000-00001F2E0000}"/>
    <cellStyle name="Vírgula 12 3 4 4 3" xfId="16587" xr:uid="{00000000-0005-0000-0000-0000202E0000}"/>
    <cellStyle name="Vírgula 12 3 4 5" xfId="3521" xr:uid="{00000000-0005-0000-0000-0000212E0000}"/>
    <cellStyle name="Vírgula 12 3 4 5 2" xfId="12699" xr:uid="{00000000-0005-0000-0000-0000222E0000}"/>
    <cellStyle name="Vírgula 12 3 4 5 2 2" xfId="18179" xr:uid="{00000000-0005-0000-0000-0000232E0000}"/>
    <cellStyle name="Vírgula 12 3 4 5 3" xfId="15425" xr:uid="{00000000-0005-0000-0000-0000242E0000}"/>
    <cellStyle name="Vírgula 12 3 4 6" xfId="12333" xr:uid="{00000000-0005-0000-0000-0000252E0000}"/>
    <cellStyle name="Vírgula 12 3 4 6 2" xfId="17813" xr:uid="{00000000-0005-0000-0000-0000262E0000}"/>
    <cellStyle name="Vírgula 12 3 4 7" xfId="15059" xr:uid="{00000000-0005-0000-0000-0000272E0000}"/>
    <cellStyle name="Vírgula 12 3 5" xfId="3782" xr:uid="{00000000-0005-0000-0000-0000282E0000}"/>
    <cellStyle name="Vírgula 12 3 5 2" xfId="5568" xr:uid="{00000000-0005-0000-0000-0000292E0000}"/>
    <cellStyle name="Vírgula 12 3 5 2 2" xfId="10517" xr:uid="{00000000-0005-0000-0000-00002A2E0000}"/>
    <cellStyle name="Vírgula 12 3 5 2 2 2" xfId="14445" xr:uid="{00000000-0005-0000-0000-00002B2E0000}"/>
    <cellStyle name="Vírgula 12 3 5 2 2 2 2" xfId="19925" xr:uid="{00000000-0005-0000-0000-00002C2E0000}"/>
    <cellStyle name="Vírgula 12 3 5 2 2 3" xfId="17170" xr:uid="{00000000-0005-0000-0000-00002D2E0000}"/>
    <cellStyle name="Vírgula 12 3 5 2 3" xfId="13274" xr:uid="{00000000-0005-0000-0000-00002E2E0000}"/>
    <cellStyle name="Vírgula 12 3 5 2 3 2" xfId="18754" xr:uid="{00000000-0005-0000-0000-00002F2E0000}"/>
    <cellStyle name="Vírgula 12 3 5 2 4" xfId="15999" xr:uid="{00000000-0005-0000-0000-0000302E0000}"/>
    <cellStyle name="Vírgula 12 3 5 3" xfId="8742" xr:uid="{00000000-0005-0000-0000-0000312E0000}"/>
    <cellStyle name="Vírgula 12 3 5 3 2" xfId="14016" xr:uid="{00000000-0005-0000-0000-0000322E0000}"/>
    <cellStyle name="Vírgula 12 3 5 3 2 2" xfId="19496" xr:uid="{00000000-0005-0000-0000-0000332E0000}"/>
    <cellStyle name="Vírgula 12 3 5 3 3" xfId="16741" xr:uid="{00000000-0005-0000-0000-0000342E0000}"/>
    <cellStyle name="Vírgula 12 3 5 4" xfId="12851" xr:uid="{00000000-0005-0000-0000-0000352E0000}"/>
    <cellStyle name="Vírgula 12 3 5 4 2" xfId="18331" xr:uid="{00000000-0005-0000-0000-0000362E0000}"/>
    <cellStyle name="Vírgula 12 3 5 5" xfId="15577" xr:uid="{00000000-0005-0000-0000-0000372E0000}"/>
    <cellStyle name="Vírgula 12 3 6" xfId="4107" xr:uid="{00000000-0005-0000-0000-0000382E0000}"/>
    <cellStyle name="Vírgula 12 3 6 2" xfId="8878" xr:uid="{00000000-0005-0000-0000-0000392E0000}"/>
    <cellStyle name="Vírgula 12 3 6 2 2" xfId="14048" xr:uid="{00000000-0005-0000-0000-00003A2E0000}"/>
    <cellStyle name="Vírgula 12 3 6 2 2 2" xfId="19528" xr:uid="{00000000-0005-0000-0000-00003B2E0000}"/>
    <cellStyle name="Vírgula 12 3 6 2 3" xfId="16773" xr:uid="{00000000-0005-0000-0000-00003C2E0000}"/>
    <cellStyle name="Vírgula 12 3 6 3" xfId="12924" xr:uid="{00000000-0005-0000-0000-00003D2E0000}"/>
    <cellStyle name="Vírgula 12 3 6 3 2" xfId="18404" xr:uid="{00000000-0005-0000-0000-00003E2E0000}"/>
    <cellStyle name="Vírgula 12 3 6 4" xfId="15650" xr:uid="{00000000-0005-0000-0000-00003F2E0000}"/>
    <cellStyle name="Vírgula 12 3 7" xfId="5564" xr:uid="{00000000-0005-0000-0000-0000402E0000}"/>
    <cellStyle name="Vírgula 12 3 7 2" xfId="10513" xr:uid="{00000000-0005-0000-0000-0000412E0000}"/>
    <cellStyle name="Vírgula 12 3 7 2 2" xfId="14444" xr:uid="{00000000-0005-0000-0000-0000422E0000}"/>
    <cellStyle name="Vírgula 12 3 7 2 2 2" xfId="19924" xr:uid="{00000000-0005-0000-0000-0000432E0000}"/>
    <cellStyle name="Vírgula 12 3 7 2 3" xfId="17169" xr:uid="{00000000-0005-0000-0000-0000442E0000}"/>
    <cellStyle name="Vírgula 12 3 7 3" xfId="13273" xr:uid="{00000000-0005-0000-0000-0000452E0000}"/>
    <cellStyle name="Vírgula 12 3 7 3 2" xfId="18753" xr:uid="{00000000-0005-0000-0000-0000462E0000}"/>
    <cellStyle name="Vírgula 12 3 7 4" xfId="15998" xr:uid="{00000000-0005-0000-0000-0000472E0000}"/>
    <cellStyle name="Vírgula 12 3 8" xfId="5854" xr:uid="{00000000-0005-0000-0000-0000482E0000}"/>
    <cellStyle name="Vírgula 12 3 8 2" xfId="10796" xr:uid="{00000000-0005-0000-0000-0000492E0000}"/>
    <cellStyle name="Vírgula 12 3 8 2 2" xfId="14502" xr:uid="{00000000-0005-0000-0000-00004A2E0000}"/>
    <cellStyle name="Vírgula 12 3 8 2 2 2" xfId="19982" xr:uid="{00000000-0005-0000-0000-00004B2E0000}"/>
    <cellStyle name="Vírgula 12 3 8 2 3" xfId="17227" xr:uid="{00000000-0005-0000-0000-00004C2E0000}"/>
    <cellStyle name="Vírgula 12 3 8 3" xfId="13331" xr:uid="{00000000-0005-0000-0000-00004D2E0000}"/>
    <cellStyle name="Vírgula 12 3 8 3 2" xfId="18811" xr:uid="{00000000-0005-0000-0000-00004E2E0000}"/>
    <cellStyle name="Vírgula 12 3 8 4" xfId="16056" xr:uid="{00000000-0005-0000-0000-00004F2E0000}"/>
    <cellStyle name="Vírgula 12 3 9" xfId="7362" xr:uid="{00000000-0005-0000-0000-0000502E0000}"/>
    <cellStyle name="Vírgula 12 3 9 2" xfId="13688" xr:uid="{00000000-0005-0000-0000-0000512E0000}"/>
    <cellStyle name="Vírgula 12 3 9 2 2" xfId="19168" xr:uid="{00000000-0005-0000-0000-0000522E0000}"/>
    <cellStyle name="Vírgula 12 3 9 3" xfId="16413" xr:uid="{00000000-0005-0000-0000-0000532E0000}"/>
    <cellStyle name="Vírgula 12 4" xfId="498" xr:uid="{00000000-0005-0000-0000-0000542E0000}"/>
    <cellStyle name="Vírgula 12 4 2" xfId="1062" xr:uid="{00000000-0005-0000-0000-0000552E0000}"/>
    <cellStyle name="Vírgula 12 4 2 2" xfId="1899" xr:uid="{00000000-0005-0000-0000-0000562E0000}"/>
    <cellStyle name="Vírgula 12 4 2 2 2" xfId="5250" xr:uid="{00000000-0005-0000-0000-0000572E0000}"/>
    <cellStyle name="Vírgula 12 4 2 2 2 2" xfId="10234" xr:uid="{00000000-0005-0000-0000-0000582E0000}"/>
    <cellStyle name="Vírgula 12 4 2 2 2 2 2" xfId="14281" xr:uid="{00000000-0005-0000-0000-0000592E0000}"/>
    <cellStyle name="Vírgula 12 4 2 2 2 2 2 2" xfId="19761" xr:uid="{00000000-0005-0000-0000-00005A2E0000}"/>
    <cellStyle name="Vírgula 12 4 2 2 2 2 3" xfId="17006" xr:uid="{00000000-0005-0000-0000-00005B2E0000}"/>
    <cellStyle name="Vírgula 12 4 2 2 2 3" xfId="13109" xr:uid="{00000000-0005-0000-0000-00005C2E0000}"/>
    <cellStyle name="Vírgula 12 4 2 2 2 3 2" xfId="18589" xr:uid="{00000000-0005-0000-0000-00005D2E0000}"/>
    <cellStyle name="Vírgula 12 4 2 2 2 4" xfId="15835" xr:uid="{00000000-0005-0000-0000-00005E2E0000}"/>
    <cellStyle name="Vírgula 12 4 2 2 3" xfId="6979" xr:uid="{00000000-0005-0000-0000-00005F2E0000}"/>
    <cellStyle name="Vírgula 12 4 2 2 3 2" xfId="11921" xr:uid="{00000000-0005-0000-0000-0000602E0000}"/>
    <cellStyle name="Vírgula 12 4 2 2 3 2 2" xfId="14681" xr:uid="{00000000-0005-0000-0000-0000612E0000}"/>
    <cellStyle name="Vírgula 12 4 2 2 3 2 2 2" xfId="20161" xr:uid="{00000000-0005-0000-0000-0000622E0000}"/>
    <cellStyle name="Vírgula 12 4 2 2 3 2 3" xfId="17406" xr:uid="{00000000-0005-0000-0000-0000632E0000}"/>
    <cellStyle name="Vírgula 12 4 2 2 3 3" xfId="13510" xr:uid="{00000000-0005-0000-0000-0000642E0000}"/>
    <cellStyle name="Vírgula 12 4 2 2 3 3 2" xfId="18990" xr:uid="{00000000-0005-0000-0000-0000652E0000}"/>
    <cellStyle name="Vírgula 12 4 2 2 3 4" xfId="16235" xr:uid="{00000000-0005-0000-0000-0000662E0000}"/>
    <cellStyle name="Vírgula 12 4 2 2 4" xfId="8487" xr:uid="{00000000-0005-0000-0000-0000672E0000}"/>
    <cellStyle name="Vírgula 12 4 2 2 4 2" xfId="13867" xr:uid="{00000000-0005-0000-0000-0000682E0000}"/>
    <cellStyle name="Vírgula 12 4 2 2 4 2 2" xfId="19347" xr:uid="{00000000-0005-0000-0000-0000692E0000}"/>
    <cellStyle name="Vírgula 12 4 2 2 4 3" xfId="16592" xr:uid="{00000000-0005-0000-0000-00006A2E0000}"/>
    <cellStyle name="Vírgula 12 4 2 2 5" xfId="3526" xr:uid="{00000000-0005-0000-0000-00006B2E0000}"/>
    <cellStyle name="Vírgula 12 4 2 2 5 2" xfId="12704" xr:uid="{00000000-0005-0000-0000-00006C2E0000}"/>
    <cellStyle name="Vírgula 12 4 2 2 5 2 2" xfId="18184" xr:uid="{00000000-0005-0000-0000-00006D2E0000}"/>
    <cellStyle name="Vírgula 12 4 2 2 5 3" xfId="15430" xr:uid="{00000000-0005-0000-0000-00006E2E0000}"/>
    <cellStyle name="Vírgula 12 4 2 2 6" xfId="12338" xr:uid="{00000000-0005-0000-0000-00006F2E0000}"/>
    <cellStyle name="Vírgula 12 4 2 2 6 2" xfId="17818" xr:uid="{00000000-0005-0000-0000-0000702E0000}"/>
    <cellStyle name="Vírgula 12 4 2 2 7" xfId="15064" xr:uid="{00000000-0005-0000-0000-0000712E0000}"/>
    <cellStyle name="Vírgula 12 4 2 3" xfId="4477" xr:uid="{00000000-0005-0000-0000-0000722E0000}"/>
    <cellStyle name="Vírgula 12 4 2 3 2" xfId="9462" xr:uid="{00000000-0005-0000-0000-0000732E0000}"/>
    <cellStyle name="Vírgula 12 4 2 3 2 2" xfId="14184" xr:uid="{00000000-0005-0000-0000-0000742E0000}"/>
    <cellStyle name="Vírgula 12 4 2 3 2 2 2" xfId="19664" xr:uid="{00000000-0005-0000-0000-0000752E0000}"/>
    <cellStyle name="Vírgula 12 4 2 3 2 3" xfId="16909" xr:uid="{00000000-0005-0000-0000-0000762E0000}"/>
    <cellStyle name="Vírgula 12 4 2 3 3" xfId="13012" xr:uid="{00000000-0005-0000-0000-0000772E0000}"/>
    <cellStyle name="Vírgula 12 4 2 3 3 2" xfId="18492" xr:uid="{00000000-0005-0000-0000-0000782E0000}"/>
    <cellStyle name="Vírgula 12 4 2 3 4" xfId="15738" xr:uid="{00000000-0005-0000-0000-0000792E0000}"/>
    <cellStyle name="Vírgula 12 4 2 4" xfId="6217" xr:uid="{00000000-0005-0000-0000-00007A2E0000}"/>
    <cellStyle name="Vírgula 12 4 2 4 2" xfId="11159" xr:uid="{00000000-0005-0000-0000-00007B2E0000}"/>
    <cellStyle name="Vírgula 12 4 2 4 2 2" xfId="14589" xr:uid="{00000000-0005-0000-0000-00007C2E0000}"/>
    <cellStyle name="Vírgula 12 4 2 4 2 2 2" xfId="20069" xr:uid="{00000000-0005-0000-0000-00007D2E0000}"/>
    <cellStyle name="Vírgula 12 4 2 4 2 3" xfId="17314" xr:uid="{00000000-0005-0000-0000-00007E2E0000}"/>
    <cellStyle name="Vírgula 12 4 2 4 3" xfId="13418" xr:uid="{00000000-0005-0000-0000-00007F2E0000}"/>
    <cellStyle name="Vírgula 12 4 2 4 3 2" xfId="18898" xr:uid="{00000000-0005-0000-0000-0000802E0000}"/>
    <cellStyle name="Vírgula 12 4 2 4 4" xfId="16143" xr:uid="{00000000-0005-0000-0000-0000812E0000}"/>
    <cellStyle name="Vírgula 12 4 2 5" xfId="7725" xr:uid="{00000000-0005-0000-0000-0000822E0000}"/>
    <cellStyle name="Vírgula 12 4 2 5 2" xfId="13775" xr:uid="{00000000-0005-0000-0000-0000832E0000}"/>
    <cellStyle name="Vírgula 12 4 2 5 2 2" xfId="19255" xr:uid="{00000000-0005-0000-0000-0000842E0000}"/>
    <cellStyle name="Vírgula 12 4 2 5 3" xfId="16500" xr:uid="{00000000-0005-0000-0000-0000852E0000}"/>
    <cellStyle name="Vírgula 12 4 2 6" xfId="2764" xr:uid="{00000000-0005-0000-0000-0000862E0000}"/>
    <cellStyle name="Vírgula 12 4 2 6 2" xfId="12612" xr:uid="{00000000-0005-0000-0000-0000872E0000}"/>
    <cellStyle name="Vírgula 12 4 2 6 2 2" xfId="18092" xr:uid="{00000000-0005-0000-0000-0000882E0000}"/>
    <cellStyle name="Vírgula 12 4 2 6 3" xfId="15338" xr:uid="{00000000-0005-0000-0000-0000892E0000}"/>
    <cellStyle name="Vírgula 12 4 2 7" xfId="12238" xr:uid="{00000000-0005-0000-0000-00008A2E0000}"/>
    <cellStyle name="Vírgula 12 4 2 7 2" xfId="17719" xr:uid="{00000000-0005-0000-0000-00008B2E0000}"/>
    <cellStyle name="Vírgula 12 4 2 8" xfId="14972" xr:uid="{00000000-0005-0000-0000-00008C2E0000}"/>
    <cellStyle name="Vírgula 12 4 3" xfId="1898" xr:uid="{00000000-0005-0000-0000-00008D2E0000}"/>
    <cellStyle name="Vírgula 12 4 3 2" xfId="5249" xr:uid="{00000000-0005-0000-0000-00008E2E0000}"/>
    <cellStyle name="Vírgula 12 4 3 2 2" xfId="10233" xr:uid="{00000000-0005-0000-0000-00008F2E0000}"/>
    <cellStyle name="Vírgula 12 4 3 2 2 2" xfId="14280" xr:uid="{00000000-0005-0000-0000-0000902E0000}"/>
    <cellStyle name="Vírgula 12 4 3 2 2 2 2" xfId="19760" xr:uid="{00000000-0005-0000-0000-0000912E0000}"/>
    <cellStyle name="Vírgula 12 4 3 2 2 3" xfId="17005" xr:uid="{00000000-0005-0000-0000-0000922E0000}"/>
    <cellStyle name="Vírgula 12 4 3 2 3" xfId="13108" xr:uid="{00000000-0005-0000-0000-0000932E0000}"/>
    <cellStyle name="Vírgula 12 4 3 2 3 2" xfId="18588" xr:uid="{00000000-0005-0000-0000-0000942E0000}"/>
    <cellStyle name="Vírgula 12 4 3 2 4" xfId="15834" xr:uid="{00000000-0005-0000-0000-0000952E0000}"/>
    <cellStyle name="Vírgula 12 4 3 3" xfId="6978" xr:uid="{00000000-0005-0000-0000-0000962E0000}"/>
    <cellStyle name="Vírgula 12 4 3 3 2" xfId="11920" xr:uid="{00000000-0005-0000-0000-0000972E0000}"/>
    <cellStyle name="Vírgula 12 4 3 3 2 2" xfId="14680" xr:uid="{00000000-0005-0000-0000-0000982E0000}"/>
    <cellStyle name="Vírgula 12 4 3 3 2 2 2" xfId="20160" xr:uid="{00000000-0005-0000-0000-0000992E0000}"/>
    <cellStyle name="Vírgula 12 4 3 3 2 3" xfId="17405" xr:uid="{00000000-0005-0000-0000-00009A2E0000}"/>
    <cellStyle name="Vírgula 12 4 3 3 3" xfId="13509" xr:uid="{00000000-0005-0000-0000-00009B2E0000}"/>
    <cellStyle name="Vírgula 12 4 3 3 3 2" xfId="18989" xr:uid="{00000000-0005-0000-0000-00009C2E0000}"/>
    <cellStyle name="Vírgula 12 4 3 3 4" xfId="16234" xr:uid="{00000000-0005-0000-0000-00009D2E0000}"/>
    <cellStyle name="Vírgula 12 4 3 4" xfId="8486" xr:uid="{00000000-0005-0000-0000-00009E2E0000}"/>
    <cellStyle name="Vírgula 12 4 3 4 2" xfId="13866" xr:uid="{00000000-0005-0000-0000-00009F2E0000}"/>
    <cellStyle name="Vírgula 12 4 3 4 2 2" xfId="19346" xr:uid="{00000000-0005-0000-0000-0000A02E0000}"/>
    <cellStyle name="Vírgula 12 4 3 4 3" xfId="16591" xr:uid="{00000000-0005-0000-0000-0000A12E0000}"/>
    <cellStyle name="Vírgula 12 4 3 5" xfId="3525" xr:uid="{00000000-0005-0000-0000-0000A22E0000}"/>
    <cellStyle name="Vírgula 12 4 3 5 2" xfId="12703" xr:uid="{00000000-0005-0000-0000-0000A32E0000}"/>
    <cellStyle name="Vírgula 12 4 3 5 2 2" xfId="18183" xr:uid="{00000000-0005-0000-0000-0000A42E0000}"/>
    <cellStyle name="Vírgula 12 4 3 5 3" xfId="15429" xr:uid="{00000000-0005-0000-0000-0000A52E0000}"/>
    <cellStyle name="Vírgula 12 4 3 6" xfId="12337" xr:uid="{00000000-0005-0000-0000-0000A62E0000}"/>
    <cellStyle name="Vírgula 12 4 3 6 2" xfId="17817" xr:uid="{00000000-0005-0000-0000-0000A72E0000}"/>
    <cellStyle name="Vírgula 12 4 3 7" xfId="15063" xr:uid="{00000000-0005-0000-0000-0000A82E0000}"/>
    <cellStyle name="Vírgula 12 4 4" xfId="4009" xr:uid="{00000000-0005-0000-0000-0000A92E0000}"/>
    <cellStyle name="Vírgula 12 4 4 2" xfId="9081" xr:uid="{00000000-0005-0000-0000-0000AA2E0000}"/>
    <cellStyle name="Vírgula 12 4 4 2 2" xfId="14095" xr:uid="{00000000-0005-0000-0000-0000AB2E0000}"/>
    <cellStyle name="Vírgula 12 4 4 2 2 2" xfId="19575" xr:uid="{00000000-0005-0000-0000-0000AC2E0000}"/>
    <cellStyle name="Vírgula 12 4 4 2 3" xfId="16820" xr:uid="{00000000-0005-0000-0000-0000AD2E0000}"/>
    <cellStyle name="Vírgula 12 4 4 3" xfId="12903" xr:uid="{00000000-0005-0000-0000-0000AE2E0000}"/>
    <cellStyle name="Vírgula 12 4 4 3 2" xfId="18383" xr:uid="{00000000-0005-0000-0000-0000AF2E0000}"/>
    <cellStyle name="Vírgula 12 4 4 4" xfId="15629" xr:uid="{00000000-0005-0000-0000-0000B02E0000}"/>
    <cellStyle name="Vírgula 12 4 5" xfId="5765" xr:uid="{00000000-0005-0000-0000-0000B12E0000}"/>
    <cellStyle name="Vírgula 12 4 5 2" xfId="10707" xr:uid="{00000000-0005-0000-0000-0000B22E0000}"/>
    <cellStyle name="Vírgula 12 4 5 2 2" xfId="14482" xr:uid="{00000000-0005-0000-0000-0000B32E0000}"/>
    <cellStyle name="Vírgula 12 4 5 2 2 2" xfId="19962" xr:uid="{00000000-0005-0000-0000-0000B42E0000}"/>
    <cellStyle name="Vírgula 12 4 5 2 3" xfId="17207" xr:uid="{00000000-0005-0000-0000-0000B52E0000}"/>
    <cellStyle name="Vírgula 12 4 5 3" xfId="13311" xr:uid="{00000000-0005-0000-0000-0000B62E0000}"/>
    <cellStyle name="Vírgula 12 4 5 3 2" xfId="18791" xr:uid="{00000000-0005-0000-0000-0000B72E0000}"/>
    <cellStyle name="Vírgula 12 4 5 4" xfId="16036" xr:uid="{00000000-0005-0000-0000-0000B82E0000}"/>
    <cellStyle name="Vírgula 12 4 6" xfId="7273" xr:uid="{00000000-0005-0000-0000-0000B92E0000}"/>
    <cellStyle name="Vírgula 12 4 6 2" xfId="13668" xr:uid="{00000000-0005-0000-0000-0000BA2E0000}"/>
    <cellStyle name="Vírgula 12 4 6 2 2" xfId="19148" xr:uid="{00000000-0005-0000-0000-0000BB2E0000}"/>
    <cellStyle name="Vírgula 12 4 6 3" xfId="16393" xr:uid="{00000000-0005-0000-0000-0000BC2E0000}"/>
    <cellStyle name="Vírgula 12 4 7" xfId="2312" xr:uid="{00000000-0005-0000-0000-0000BD2E0000}"/>
    <cellStyle name="Vírgula 12 4 7 2" xfId="12505" xr:uid="{00000000-0005-0000-0000-0000BE2E0000}"/>
    <cellStyle name="Vírgula 12 4 7 2 2" xfId="17985" xr:uid="{00000000-0005-0000-0000-0000BF2E0000}"/>
    <cellStyle name="Vírgula 12 4 7 3" xfId="15231" xr:uid="{00000000-0005-0000-0000-0000C02E0000}"/>
    <cellStyle name="Vírgula 12 4 8" xfId="12113" xr:uid="{00000000-0005-0000-0000-0000C12E0000}"/>
    <cellStyle name="Vírgula 12 4 8 2" xfId="17594" xr:uid="{00000000-0005-0000-0000-0000C22E0000}"/>
    <cellStyle name="Vírgula 12 4 9" xfId="14862" xr:uid="{00000000-0005-0000-0000-0000C32E0000}"/>
    <cellStyle name="Vírgula 12 5" xfId="709" xr:uid="{00000000-0005-0000-0000-0000C42E0000}"/>
    <cellStyle name="Vírgula 12 5 2" xfId="1175" xr:uid="{00000000-0005-0000-0000-0000C52E0000}"/>
    <cellStyle name="Vírgula 12 5 2 2" xfId="1901" xr:uid="{00000000-0005-0000-0000-0000C62E0000}"/>
    <cellStyle name="Vírgula 12 5 2 2 2" xfId="5252" xr:uid="{00000000-0005-0000-0000-0000C72E0000}"/>
    <cellStyle name="Vírgula 12 5 2 2 2 2" xfId="10236" xr:uid="{00000000-0005-0000-0000-0000C82E0000}"/>
    <cellStyle name="Vírgula 12 5 2 2 2 2 2" xfId="14283" xr:uid="{00000000-0005-0000-0000-0000C92E0000}"/>
    <cellStyle name="Vírgula 12 5 2 2 2 2 2 2" xfId="19763" xr:uid="{00000000-0005-0000-0000-0000CA2E0000}"/>
    <cellStyle name="Vírgula 12 5 2 2 2 2 3" xfId="17008" xr:uid="{00000000-0005-0000-0000-0000CB2E0000}"/>
    <cellStyle name="Vírgula 12 5 2 2 2 3" xfId="13111" xr:uid="{00000000-0005-0000-0000-0000CC2E0000}"/>
    <cellStyle name="Vírgula 12 5 2 2 2 3 2" xfId="18591" xr:uid="{00000000-0005-0000-0000-0000CD2E0000}"/>
    <cellStyle name="Vírgula 12 5 2 2 2 4" xfId="15837" xr:uid="{00000000-0005-0000-0000-0000CE2E0000}"/>
    <cellStyle name="Vírgula 12 5 2 2 3" xfId="6981" xr:uid="{00000000-0005-0000-0000-0000CF2E0000}"/>
    <cellStyle name="Vírgula 12 5 2 2 3 2" xfId="11923" xr:uid="{00000000-0005-0000-0000-0000D02E0000}"/>
    <cellStyle name="Vírgula 12 5 2 2 3 2 2" xfId="14683" xr:uid="{00000000-0005-0000-0000-0000D12E0000}"/>
    <cellStyle name="Vírgula 12 5 2 2 3 2 2 2" xfId="20163" xr:uid="{00000000-0005-0000-0000-0000D22E0000}"/>
    <cellStyle name="Vírgula 12 5 2 2 3 2 3" xfId="17408" xr:uid="{00000000-0005-0000-0000-0000D32E0000}"/>
    <cellStyle name="Vírgula 12 5 2 2 3 3" xfId="13512" xr:uid="{00000000-0005-0000-0000-0000D42E0000}"/>
    <cellStyle name="Vírgula 12 5 2 2 3 3 2" xfId="18992" xr:uid="{00000000-0005-0000-0000-0000D52E0000}"/>
    <cellStyle name="Vírgula 12 5 2 2 3 4" xfId="16237" xr:uid="{00000000-0005-0000-0000-0000D62E0000}"/>
    <cellStyle name="Vírgula 12 5 2 2 4" xfId="8489" xr:uid="{00000000-0005-0000-0000-0000D72E0000}"/>
    <cellStyle name="Vírgula 12 5 2 2 4 2" xfId="13869" xr:uid="{00000000-0005-0000-0000-0000D82E0000}"/>
    <cellStyle name="Vírgula 12 5 2 2 4 2 2" xfId="19349" xr:uid="{00000000-0005-0000-0000-0000D92E0000}"/>
    <cellStyle name="Vírgula 12 5 2 2 4 3" xfId="16594" xr:uid="{00000000-0005-0000-0000-0000DA2E0000}"/>
    <cellStyle name="Vírgula 12 5 2 2 5" xfId="3528" xr:uid="{00000000-0005-0000-0000-0000DB2E0000}"/>
    <cellStyle name="Vírgula 12 5 2 2 5 2" xfId="12706" xr:uid="{00000000-0005-0000-0000-0000DC2E0000}"/>
    <cellStyle name="Vírgula 12 5 2 2 5 2 2" xfId="18186" xr:uid="{00000000-0005-0000-0000-0000DD2E0000}"/>
    <cellStyle name="Vírgula 12 5 2 2 5 3" xfId="15432" xr:uid="{00000000-0005-0000-0000-0000DE2E0000}"/>
    <cellStyle name="Vírgula 12 5 2 2 6" xfId="12340" xr:uid="{00000000-0005-0000-0000-0000DF2E0000}"/>
    <cellStyle name="Vírgula 12 5 2 2 6 2" xfId="17820" xr:uid="{00000000-0005-0000-0000-0000E02E0000}"/>
    <cellStyle name="Vírgula 12 5 2 2 7" xfId="15066" xr:uid="{00000000-0005-0000-0000-0000E12E0000}"/>
    <cellStyle name="Vírgula 12 5 2 3" xfId="4536" xr:uid="{00000000-0005-0000-0000-0000E22E0000}"/>
    <cellStyle name="Vírgula 12 5 2 3 2" xfId="9520" xr:uid="{00000000-0005-0000-0000-0000E32E0000}"/>
    <cellStyle name="Vírgula 12 5 2 3 2 2" xfId="14199" xr:uid="{00000000-0005-0000-0000-0000E42E0000}"/>
    <cellStyle name="Vírgula 12 5 2 3 2 2 2" xfId="19679" xr:uid="{00000000-0005-0000-0000-0000E52E0000}"/>
    <cellStyle name="Vírgula 12 5 2 3 2 3" xfId="16924" xr:uid="{00000000-0005-0000-0000-0000E62E0000}"/>
    <cellStyle name="Vírgula 12 5 2 3 3" xfId="13027" xr:uid="{00000000-0005-0000-0000-0000E72E0000}"/>
    <cellStyle name="Vírgula 12 5 2 3 3 2" xfId="18507" xr:uid="{00000000-0005-0000-0000-0000E82E0000}"/>
    <cellStyle name="Vírgula 12 5 2 3 4" xfId="15753" xr:uid="{00000000-0005-0000-0000-0000E92E0000}"/>
    <cellStyle name="Vírgula 12 5 2 4" xfId="6267" xr:uid="{00000000-0005-0000-0000-0000EA2E0000}"/>
    <cellStyle name="Vírgula 12 5 2 4 2" xfId="11209" xr:uid="{00000000-0005-0000-0000-0000EB2E0000}"/>
    <cellStyle name="Vírgula 12 5 2 4 2 2" xfId="14601" xr:uid="{00000000-0005-0000-0000-0000EC2E0000}"/>
    <cellStyle name="Vírgula 12 5 2 4 2 2 2" xfId="20081" xr:uid="{00000000-0005-0000-0000-0000ED2E0000}"/>
    <cellStyle name="Vírgula 12 5 2 4 2 3" xfId="17326" xr:uid="{00000000-0005-0000-0000-0000EE2E0000}"/>
    <cellStyle name="Vírgula 12 5 2 4 3" xfId="13430" xr:uid="{00000000-0005-0000-0000-0000EF2E0000}"/>
    <cellStyle name="Vírgula 12 5 2 4 3 2" xfId="18910" xr:uid="{00000000-0005-0000-0000-0000F02E0000}"/>
    <cellStyle name="Vírgula 12 5 2 4 4" xfId="16155" xr:uid="{00000000-0005-0000-0000-0000F12E0000}"/>
    <cellStyle name="Vírgula 12 5 2 5" xfId="7775" xr:uid="{00000000-0005-0000-0000-0000F22E0000}"/>
    <cellStyle name="Vírgula 12 5 2 5 2" xfId="13787" xr:uid="{00000000-0005-0000-0000-0000F32E0000}"/>
    <cellStyle name="Vírgula 12 5 2 5 2 2" xfId="19267" xr:uid="{00000000-0005-0000-0000-0000F42E0000}"/>
    <cellStyle name="Vírgula 12 5 2 5 3" xfId="16512" xr:uid="{00000000-0005-0000-0000-0000F52E0000}"/>
    <cellStyle name="Vírgula 12 5 2 6" xfId="2814" xr:uid="{00000000-0005-0000-0000-0000F62E0000}"/>
    <cellStyle name="Vírgula 12 5 2 6 2" xfId="12624" xr:uid="{00000000-0005-0000-0000-0000F72E0000}"/>
    <cellStyle name="Vírgula 12 5 2 6 2 2" xfId="18104" xr:uid="{00000000-0005-0000-0000-0000F82E0000}"/>
    <cellStyle name="Vírgula 12 5 2 6 3" xfId="15350" xr:uid="{00000000-0005-0000-0000-0000F92E0000}"/>
    <cellStyle name="Vírgula 12 5 2 7" xfId="12258" xr:uid="{00000000-0005-0000-0000-0000FA2E0000}"/>
    <cellStyle name="Vírgula 12 5 2 7 2" xfId="17738" xr:uid="{00000000-0005-0000-0000-0000FB2E0000}"/>
    <cellStyle name="Vírgula 12 5 2 8" xfId="14984" xr:uid="{00000000-0005-0000-0000-0000FC2E0000}"/>
    <cellStyle name="Vírgula 12 5 3" xfId="1900" xr:uid="{00000000-0005-0000-0000-0000FD2E0000}"/>
    <cellStyle name="Vírgula 12 5 3 2" xfId="5251" xr:uid="{00000000-0005-0000-0000-0000FE2E0000}"/>
    <cellStyle name="Vírgula 12 5 3 2 2" xfId="10235" xr:uid="{00000000-0005-0000-0000-0000FF2E0000}"/>
    <cellStyle name="Vírgula 12 5 3 2 2 2" xfId="14282" xr:uid="{00000000-0005-0000-0000-0000002F0000}"/>
    <cellStyle name="Vírgula 12 5 3 2 2 2 2" xfId="19762" xr:uid="{00000000-0005-0000-0000-0000012F0000}"/>
    <cellStyle name="Vírgula 12 5 3 2 2 3" xfId="17007" xr:uid="{00000000-0005-0000-0000-0000022F0000}"/>
    <cellStyle name="Vírgula 12 5 3 2 3" xfId="13110" xr:uid="{00000000-0005-0000-0000-0000032F0000}"/>
    <cellStyle name="Vírgula 12 5 3 2 3 2" xfId="18590" xr:uid="{00000000-0005-0000-0000-0000042F0000}"/>
    <cellStyle name="Vírgula 12 5 3 2 4" xfId="15836" xr:uid="{00000000-0005-0000-0000-0000052F0000}"/>
    <cellStyle name="Vírgula 12 5 3 3" xfId="6980" xr:uid="{00000000-0005-0000-0000-0000062F0000}"/>
    <cellStyle name="Vírgula 12 5 3 3 2" xfId="11922" xr:uid="{00000000-0005-0000-0000-0000072F0000}"/>
    <cellStyle name="Vírgula 12 5 3 3 2 2" xfId="14682" xr:uid="{00000000-0005-0000-0000-0000082F0000}"/>
    <cellStyle name="Vírgula 12 5 3 3 2 2 2" xfId="20162" xr:uid="{00000000-0005-0000-0000-0000092F0000}"/>
    <cellStyle name="Vírgula 12 5 3 3 2 3" xfId="17407" xr:uid="{00000000-0005-0000-0000-00000A2F0000}"/>
    <cellStyle name="Vírgula 12 5 3 3 3" xfId="13511" xr:uid="{00000000-0005-0000-0000-00000B2F0000}"/>
    <cellStyle name="Vírgula 12 5 3 3 3 2" xfId="18991" xr:uid="{00000000-0005-0000-0000-00000C2F0000}"/>
    <cellStyle name="Vírgula 12 5 3 3 4" xfId="16236" xr:uid="{00000000-0005-0000-0000-00000D2F0000}"/>
    <cellStyle name="Vírgula 12 5 3 4" xfId="8488" xr:uid="{00000000-0005-0000-0000-00000E2F0000}"/>
    <cellStyle name="Vírgula 12 5 3 4 2" xfId="13868" xr:uid="{00000000-0005-0000-0000-00000F2F0000}"/>
    <cellStyle name="Vírgula 12 5 3 4 2 2" xfId="19348" xr:uid="{00000000-0005-0000-0000-0000102F0000}"/>
    <cellStyle name="Vírgula 12 5 3 4 3" xfId="16593" xr:uid="{00000000-0005-0000-0000-0000112F0000}"/>
    <cellStyle name="Vírgula 12 5 3 5" xfId="3527" xr:uid="{00000000-0005-0000-0000-0000122F0000}"/>
    <cellStyle name="Vírgula 12 5 3 5 2" xfId="12705" xr:uid="{00000000-0005-0000-0000-0000132F0000}"/>
    <cellStyle name="Vírgula 12 5 3 5 2 2" xfId="18185" xr:uid="{00000000-0005-0000-0000-0000142F0000}"/>
    <cellStyle name="Vírgula 12 5 3 5 3" xfId="15431" xr:uid="{00000000-0005-0000-0000-0000152F0000}"/>
    <cellStyle name="Vírgula 12 5 3 6" xfId="12339" xr:uid="{00000000-0005-0000-0000-0000162F0000}"/>
    <cellStyle name="Vírgula 12 5 3 6 2" xfId="17819" xr:uid="{00000000-0005-0000-0000-0000172F0000}"/>
    <cellStyle name="Vírgula 12 5 3 7" xfId="15065" xr:uid="{00000000-0005-0000-0000-0000182F0000}"/>
    <cellStyle name="Vírgula 12 5 4" xfId="4153" xr:uid="{00000000-0005-0000-0000-0000192F0000}"/>
    <cellStyle name="Vírgula 12 5 4 2" xfId="9139" xr:uid="{00000000-0005-0000-0000-00001A2F0000}"/>
    <cellStyle name="Vírgula 12 5 4 2 2" xfId="14108" xr:uid="{00000000-0005-0000-0000-00001B2F0000}"/>
    <cellStyle name="Vírgula 12 5 4 2 2 2" xfId="19588" xr:uid="{00000000-0005-0000-0000-00001C2F0000}"/>
    <cellStyle name="Vírgula 12 5 4 2 3" xfId="16833" xr:uid="{00000000-0005-0000-0000-00001D2F0000}"/>
    <cellStyle name="Vírgula 12 5 4 3" xfId="12936" xr:uid="{00000000-0005-0000-0000-00001E2F0000}"/>
    <cellStyle name="Vírgula 12 5 4 3 2" xfId="18416" xr:uid="{00000000-0005-0000-0000-00001F2F0000}"/>
    <cellStyle name="Vírgula 12 5 4 4" xfId="15662" xr:uid="{00000000-0005-0000-0000-0000202F0000}"/>
    <cellStyle name="Vírgula 12 5 5" xfId="5900" xr:uid="{00000000-0005-0000-0000-0000212F0000}"/>
    <cellStyle name="Vírgula 12 5 5 2" xfId="10842" xr:uid="{00000000-0005-0000-0000-0000222F0000}"/>
    <cellStyle name="Vírgula 12 5 5 2 2" xfId="14514" xr:uid="{00000000-0005-0000-0000-0000232F0000}"/>
    <cellStyle name="Vírgula 12 5 5 2 2 2" xfId="19994" xr:uid="{00000000-0005-0000-0000-0000242F0000}"/>
    <cellStyle name="Vírgula 12 5 5 2 3" xfId="17239" xr:uid="{00000000-0005-0000-0000-0000252F0000}"/>
    <cellStyle name="Vírgula 12 5 5 3" xfId="13343" xr:uid="{00000000-0005-0000-0000-0000262F0000}"/>
    <cellStyle name="Vírgula 12 5 5 3 2" xfId="18823" xr:uid="{00000000-0005-0000-0000-0000272F0000}"/>
    <cellStyle name="Vírgula 12 5 5 4" xfId="16068" xr:uid="{00000000-0005-0000-0000-0000282F0000}"/>
    <cellStyle name="Vírgula 12 5 6" xfId="7408" xr:uid="{00000000-0005-0000-0000-0000292F0000}"/>
    <cellStyle name="Vírgula 12 5 6 2" xfId="13700" xr:uid="{00000000-0005-0000-0000-00002A2F0000}"/>
    <cellStyle name="Vírgula 12 5 6 2 2" xfId="19180" xr:uid="{00000000-0005-0000-0000-00002B2F0000}"/>
    <cellStyle name="Vírgula 12 5 6 3" xfId="16425" xr:uid="{00000000-0005-0000-0000-00002C2F0000}"/>
    <cellStyle name="Vírgula 12 5 7" xfId="2447" xr:uid="{00000000-0005-0000-0000-00002D2F0000}"/>
    <cellStyle name="Vírgula 12 5 7 2" xfId="12537" xr:uid="{00000000-0005-0000-0000-00002E2F0000}"/>
    <cellStyle name="Vírgula 12 5 7 2 2" xfId="18017" xr:uid="{00000000-0005-0000-0000-00002F2F0000}"/>
    <cellStyle name="Vírgula 12 5 7 3" xfId="15263" xr:uid="{00000000-0005-0000-0000-0000302F0000}"/>
    <cellStyle name="Vírgula 12 5 8" xfId="12155" xr:uid="{00000000-0005-0000-0000-0000312F0000}"/>
    <cellStyle name="Vírgula 12 5 8 2" xfId="17636" xr:uid="{00000000-0005-0000-0000-0000322F0000}"/>
    <cellStyle name="Vírgula 12 5 9" xfId="14895" xr:uid="{00000000-0005-0000-0000-0000332F0000}"/>
    <cellStyle name="Vírgula 12 6" xfId="382" xr:uid="{00000000-0005-0000-0000-0000342F0000}"/>
    <cellStyle name="Vírgula 12 6 2" xfId="1005" xr:uid="{00000000-0005-0000-0000-0000352F0000}"/>
    <cellStyle name="Vírgula 12 6 2 2" xfId="1903" xr:uid="{00000000-0005-0000-0000-0000362F0000}"/>
    <cellStyle name="Vírgula 12 6 2 2 2" xfId="5254" xr:uid="{00000000-0005-0000-0000-0000372F0000}"/>
    <cellStyle name="Vírgula 12 6 2 2 2 2" xfId="10238" xr:uid="{00000000-0005-0000-0000-0000382F0000}"/>
    <cellStyle name="Vírgula 12 6 2 2 2 2 2" xfId="14285" xr:uid="{00000000-0005-0000-0000-0000392F0000}"/>
    <cellStyle name="Vírgula 12 6 2 2 2 2 2 2" xfId="19765" xr:uid="{00000000-0005-0000-0000-00003A2F0000}"/>
    <cellStyle name="Vírgula 12 6 2 2 2 2 3" xfId="17010" xr:uid="{00000000-0005-0000-0000-00003B2F0000}"/>
    <cellStyle name="Vírgula 12 6 2 2 2 3" xfId="13113" xr:uid="{00000000-0005-0000-0000-00003C2F0000}"/>
    <cellStyle name="Vírgula 12 6 2 2 2 3 2" xfId="18593" xr:uid="{00000000-0005-0000-0000-00003D2F0000}"/>
    <cellStyle name="Vírgula 12 6 2 2 2 4" xfId="15839" xr:uid="{00000000-0005-0000-0000-00003E2F0000}"/>
    <cellStyle name="Vírgula 12 6 2 2 3" xfId="6983" xr:uid="{00000000-0005-0000-0000-00003F2F0000}"/>
    <cellStyle name="Vírgula 12 6 2 2 3 2" xfId="11925" xr:uid="{00000000-0005-0000-0000-0000402F0000}"/>
    <cellStyle name="Vírgula 12 6 2 2 3 2 2" xfId="14685" xr:uid="{00000000-0005-0000-0000-0000412F0000}"/>
    <cellStyle name="Vírgula 12 6 2 2 3 2 2 2" xfId="20165" xr:uid="{00000000-0005-0000-0000-0000422F0000}"/>
    <cellStyle name="Vírgula 12 6 2 2 3 2 3" xfId="17410" xr:uid="{00000000-0005-0000-0000-0000432F0000}"/>
    <cellStyle name="Vírgula 12 6 2 2 3 3" xfId="13514" xr:uid="{00000000-0005-0000-0000-0000442F0000}"/>
    <cellStyle name="Vírgula 12 6 2 2 3 3 2" xfId="18994" xr:uid="{00000000-0005-0000-0000-0000452F0000}"/>
    <cellStyle name="Vírgula 12 6 2 2 3 4" xfId="16239" xr:uid="{00000000-0005-0000-0000-0000462F0000}"/>
    <cellStyle name="Vírgula 12 6 2 2 4" xfId="8491" xr:uid="{00000000-0005-0000-0000-0000472F0000}"/>
    <cellStyle name="Vírgula 12 6 2 2 4 2" xfId="13871" xr:uid="{00000000-0005-0000-0000-0000482F0000}"/>
    <cellStyle name="Vírgula 12 6 2 2 4 2 2" xfId="19351" xr:uid="{00000000-0005-0000-0000-0000492F0000}"/>
    <cellStyle name="Vírgula 12 6 2 2 4 3" xfId="16596" xr:uid="{00000000-0005-0000-0000-00004A2F0000}"/>
    <cellStyle name="Vírgula 12 6 2 2 5" xfId="3530" xr:uid="{00000000-0005-0000-0000-00004B2F0000}"/>
    <cellStyle name="Vírgula 12 6 2 2 5 2" xfId="12708" xr:uid="{00000000-0005-0000-0000-00004C2F0000}"/>
    <cellStyle name="Vírgula 12 6 2 2 5 2 2" xfId="18188" xr:uid="{00000000-0005-0000-0000-00004D2F0000}"/>
    <cellStyle name="Vírgula 12 6 2 2 5 3" xfId="15434" xr:uid="{00000000-0005-0000-0000-00004E2F0000}"/>
    <cellStyle name="Vírgula 12 6 2 2 6" xfId="12342" xr:uid="{00000000-0005-0000-0000-00004F2F0000}"/>
    <cellStyle name="Vírgula 12 6 2 2 6 2" xfId="17822" xr:uid="{00000000-0005-0000-0000-0000502F0000}"/>
    <cellStyle name="Vírgula 12 6 2 2 7" xfId="15068" xr:uid="{00000000-0005-0000-0000-0000512F0000}"/>
    <cellStyle name="Vírgula 12 6 2 3" xfId="4431" xr:uid="{00000000-0005-0000-0000-0000522F0000}"/>
    <cellStyle name="Vírgula 12 6 2 3 2" xfId="9416" xr:uid="{00000000-0005-0000-0000-0000532F0000}"/>
    <cellStyle name="Vírgula 12 6 2 3 2 2" xfId="14174" xr:uid="{00000000-0005-0000-0000-0000542F0000}"/>
    <cellStyle name="Vírgula 12 6 2 3 2 2 2" xfId="19654" xr:uid="{00000000-0005-0000-0000-0000552F0000}"/>
    <cellStyle name="Vírgula 12 6 2 3 2 3" xfId="16899" xr:uid="{00000000-0005-0000-0000-0000562F0000}"/>
    <cellStyle name="Vírgula 12 6 2 3 3" xfId="13002" xr:uid="{00000000-0005-0000-0000-0000572F0000}"/>
    <cellStyle name="Vírgula 12 6 2 3 3 2" xfId="18482" xr:uid="{00000000-0005-0000-0000-0000582F0000}"/>
    <cellStyle name="Vírgula 12 6 2 3 4" xfId="15728" xr:uid="{00000000-0005-0000-0000-0000592F0000}"/>
    <cellStyle name="Vírgula 12 6 2 4" xfId="6173" xr:uid="{00000000-0005-0000-0000-00005A2F0000}"/>
    <cellStyle name="Vírgula 12 6 2 4 2" xfId="11115" xr:uid="{00000000-0005-0000-0000-00005B2F0000}"/>
    <cellStyle name="Vírgula 12 6 2 4 2 2" xfId="14579" xr:uid="{00000000-0005-0000-0000-00005C2F0000}"/>
    <cellStyle name="Vírgula 12 6 2 4 2 2 2" xfId="20059" xr:uid="{00000000-0005-0000-0000-00005D2F0000}"/>
    <cellStyle name="Vírgula 12 6 2 4 2 3" xfId="17304" xr:uid="{00000000-0005-0000-0000-00005E2F0000}"/>
    <cellStyle name="Vírgula 12 6 2 4 3" xfId="13408" xr:uid="{00000000-0005-0000-0000-00005F2F0000}"/>
    <cellStyle name="Vírgula 12 6 2 4 3 2" xfId="18888" xr:uid="{00000000-0005-0000-0000-0000602F0000}"/>
    <cellStyle name="Vírgula 12 6 2 4 4" xfId="16133" xr:uid="{00000000-0005-0000-0000-0000612F0000}"/>
    <cellStyle name="Vírgula 12 6 2 5" xfId="7681" xr:uid="{00000000-0005-0000-0000-0000622F0000}"/>
    <cellStyle name="Vírgula 12 6 2 5 2" xfId="13765" xr:uid="{00000000-0005-0000-0000-0000632F0000}"/>
    <cellStyle name="Vírgula 12 6 2 5 2 2" xfId="19245" xr:uid="{00000000-0005-0000-0000-0000642F0000}"/>
    <cellStyle name="Vírgula 12 6 2 5 3" xfId="16490" xr:uid="{00000000-0005-0000-0000-0000652F0000}"/>
    <cellStyle name="Vírgula 12 6 2 6" xfId="2720" xr:uid="{00000000-0005-0000-0000-0000662F0000}"/>
    <cellStyle name="Vírgula 12 6 2 6 2" xfId="12602" xr:uid="{00000000-0005-0000-0000-0000672F0000}"/>
    <cellStyle name="Vírgula 12 6 2 6 2 2" xfId="18082" xr:uid="{00000000-0005-0000-0000-0000682F0000}"/>
    <cellStyle name="Vírgula 12 6 2 6 3" xfId="15328" xr:uid="{00000000-0005-0000-0000-0000692F0000}"/>
    <cellStyle name="Vírgula 12 6 2 7" xfId="12223" xr:uid="{00000000-0005-0000-0000-00006A2F0000}"/>
    <cellStyle name="Vírgula 12 6 2 7 2" xfId="17704" xr:uid="{00000000-0005-0000-0000-00006B2F0000}"/>
    <cellStyle name="Vírgula 12 6 2 8" xfId="14961" xr:uid="{00000000-0005-0000-0000-00006C2F0000}"/>
    <cellStyle name="Vírgula 12 6 3" xfId="1902" xr:uid="{00000000-0005-0000-0000-00006D2F0000}"/>
    <cellStyle name="Vírgula 12 6 3 2" xfId="5253" xr:uid="{00000000-0005-0000-0000-00006E2F0000}"/>
    <cellStyle name="Vírgula 12 6 3 2 2" xfId="10237" xr:uid="{00000000-0005-0000-0000-00006F2F0000}"/>
    <cellStyle name="Vírgula 12 6 3 2 2 2" xfId="14284" xr:uid="{00000000-0005-0000-0000-0000702F0000}"/>
    <cellStyle name="Vírgula 12 6 3 2 2 2 2" xfId="19764" xr:uid="{00000000-0005-0000-0000-0000712F0000}"/>
    <cellStyle name="Vírgula 12 6 3 2 2 3" xfId="17009" xr:uid="{00000000-0005-0000-0000-0000722F0000}"/>
    <cellStyle name="Vírgula 12 6 3 2 3" xfId="13112" xr:uid="{00000000-0005-0000-0000-0000732F0000}"/>
    <cellStyle name="Vírgula 12 6 3 2 3 2" xfId="18592" xr:uid="{00000000-0005-0000-0000-0000742F0000}"/>
    <cellStyle name="Vírgula 12 6 3 2 4" xfId="15838" xr:uid="{00000000-0005-0000-0000-0000752F0000}"/>
    <cellStyle name="Vírgula 12 6 3 3" xfId="6982" xr:uid="{00000000-0005-0000-0000-0000762F0000}"/>
    <cellStyle name="Vírgula 12 6 3 3 2" xfId="11924" xr:uid="{00000000-0005-0000-0000-0000772F0000}"/>
    <cellStyle name="Vírgula 12 6 3 3 2 2" xfId="14684" xr:uid="{00000000-0005-0000-0000-0000782F0000}"/>
    <cellStyle name="Vírgula 12 6 3 3 2 2 2" xfId="20164" xr:uid="{00000000-0005-0000-0000-0000792F0000}"/>
    <cellStyle name="Vírgula 12 6 3 3 2 3" xfId="17409" xr:uid="{00000000-0005-0000-0000-00007A2F0000}"/>
    <cellStyle name="Vírgula 12 6 3 3 3" xfId="13513" xr:uid="{00000000-0005-0000-0000-00007B2F0000}"/>
    <cellStyle name="Vírgula 12 6 3 3 3 2" xfId="18993" xr:uid="{00000000-0005-0000-0000-00007C2F0000}"/>
    <cellStyle name="Vírgula 12 6 3 3 4" xfId="16238" xr:uid="{00000000-0005-0000-0000-00007D2F0000}"/>
    <cellStyle name="Vírgula 12 6 3 4" xfId="8490" xr:uid="{00000000-0005-0000-0000-00007E2F0000}"/>
    <cellStyle name="Vírgula 12 6 3 4 2" xfId="13870" xr:uid="{00000000-0005-0000-0000-00007F2F0000}"/>
    <cellStyle name="Vírgula 12 6 3 4 2 2" xfId="19350" xr:uid="{00000000-0005-0000-0000-0000802F0000}"/>
    <cellStyle name="Vírgula 12 6 3 4 3" xfId="16595" xr:uid="{00000000-0005-0000-0000-0000812F0000}"/>
    <cellStyle name="Vírgula 12 6 3 5" xfId="3529" xr:uid="{00000000-0005-0000-0000-0000822F0000}"/>
    <cellStyle name="Vírgula 12 6 3 5 2" xfId="12707" xr:uid="{00000000-0005-0000-0000-0000832F0000}"/>
    <cellStyle name="Vírgula 12 6 3 5 2 2" xfId="18187" xr:uid="{00000000-0005-0000-0000-0000842F0000}"/>
    <cellStyle name="Vírgula 12 6 3 5 3" xfId="15433" xr:uid="{00000000-0005-0000-0000-0000852F0000}"/>
    <cellStyle name="Vírgula 12 6 3 6" xfId="12341" xr:uid="{00000000-0005-0000-0000-0000862F0000}"/>
    <cellStyle name="Vírgula 12 6 3 6 2" xfId="17821" xr:uid="{00000000-0005-0000-0000-0000872F0000}"/>
    <cellStyle name="Vírgula 12 6 3 7" xfId="15067" xr:uid="{00000000-0005-0000-0000-0000882F0000}"/>
    <cellStyle name="Vírgula 12 6 4" xfId="3949" xr:uid="{00000000-0005-0000-0000-0000892F0000}"/>
    <cellStyle name="Vírgula 12 6 4 2" xfId="9029" xr:uid="{00000000-0005-0000-0000-00008A2F0000}"/>
    <cellStyle name="Vírgula 12 6 4 2 2" xfId="14083" xr:uid="{00000000-0005-0000-0000-00008B2F0000}"/>
    <cellStyle name="Vírgula 12 6 4 2 2 2" xfId="19563" xr:uid="{00000000-0005-0000-0000-00008C2F0000}"/>
    <cellStyle name="Vírgula 12 6 4 2 3" xfId="16808" xr:uid="{00000000-0005-0000-0000-00008D2F0000}"/>
    <cellStyle name="Vírgula 12 6 4 3" xfId="12888" xr:uid="{00000000-0005-0000-0000-00008E2F0000}"/>
    <cellStyle name="Vírgula 12 6 4 3 2" xfId="18368" xr:uid="{00000000-0005-0000-0000-00008F2F0000}"/>
    <cellStyle name="Vírgula 12 6 4 4" xfId="15614" xr:uid="{00000000-0005-0000-0000-0000902F0000}"/>
    <cellStyle name="Vírgula 12 6 5" xfId="5716" xr:uid="{00000000-0005-0000-0000-0000912F0000}"/>
    <cellStyle name="Vírgula 12 6 5 2" xfId="10658" xr:uid="{00000000-0005-0000-0000-0000922F0000}"/>
    <cellStyle name="Vírgula 12 6 5 2 2" xfId="14470" xr:uid="{00000000-0005-0000-0000-0000932F0000}"/>
    <cellStyle name="Vírgula 12 6 5 2 2 2" xfId="19950" xr:uid="{00000000-0005-0000-0000-0000942F0000}"/>
    <cellStyle name="Vírgula 12 6 5 2 3" xfId="17195" xr:uid="{00000000-0005-0000-0000-0000952F0000}"/>
    <cellStyle name="Vírgula 12 6 5 3" xfId="13299" xr:uid="{00000000-0005-0000-0000-0000962F0000}"/>
    <cellStyle name="Vírgula 12 6 5 3 2" xfId="18779" xr:uid="{00000000-0005-0000-0000-0000972F0000}"/>
    <cellStyle name="Vírgula 12 6 5 4" xfId="16024" xr:uid="{00000000-0005-0000-0000-0000982F0000}"/>
    <cellStyle name="Vírgula 12 6 6" xfId="7224" xr:uid="{00000000-0005-0000-0000-0000992F0000}"/>
    <cellStyle name="Vírgula 12 6 6 2" xfId="13656" xr:uid="{00000000-0005-0000-0000-00009A2F0000}"/>
    <cellStyle name="Vírgula 12 6 6 2 2" xfId="19136" xr:uid="{00000000-0005-0000-0000-00009B2F0000}"/>
    <cellStyle name="Vírgula 12 6 6 3" xfId="16381" xr:uid="{00000000-0005-0000-0000-00009C2F0000}"/>
    <cellStyle name="Vírgula 12 6 7" xfId="2263" xr:uid="{00000000-0005-0000-0000-00009D2F0000}"/>
    <cellStyle name="Vírgula 12 6 7 2" xfId="12493" xr:uid="{00000000-0005-0000-0000-00009E2F0000}"/>
    <cellStyle name="Vírgula 12 6 7 2 2" xfId="17973" xr:uid="{00000000-0005-0000-0000-00009F2F0000}"/>
    <cellStyle name="Vírgula 12 6 7 3" xfId="15219" xr:uid="{00000000-0005-0000-0000-0000A02F0000}"/>
    <cellStyle name="Vírgula 12 6 8" xfId="12093" xr:uid="{00000000-0005-0000-0000-0000A12F0000}"/>
    <cellStyle name="Vírgula 12 6 8 2" xfId="17574" xr:uid="{00000000-0005-0000-0000-0000A22F0000}"/>
    <cellStyle name="Vírgula 12 6 9" xfId="14849" xr:uid="{00000000-0005-0000-0000-0000A32F0000}"/>
    <cellStyle name="Vírgula 12 7" xfId="859" xr:uid="{00000000-0005-0000-0000-0000A42F0000}"/>
    <cellStyle name="Vírgula 12 7 2" xfId="1904" xr:uid="{00000000-0005-0000-0000-0000A52F0000}"/>
    <cellStyle name="Vírgula 12 7 2 2" xfId="5255" xr:uid="{00000000-0005-0000-0000-0000A62F0000}"/>
    <cellStyle name="Vírgula 12 7 2 2 2" xfId="10239" xr:uid="{00000000-0005-0000-0000-0000A72F0000}"/>
    <cellStyle name="Vírgula 12 7 2 2 2 2" xfId="14286" xr:uid="{00000000-0005-0000-0000-0000A82F0000}"/>
    <cellStyle name="Vírgula 12 7 2 2 2 2 2" xfId="19766" xr:uid="{00000000-0005-0000-0000-0000A92F0000}"/>
    <cellStyle name="Vírgula 12 7 2 2 2 3" xfId="17011" xr:uid="{00000000-0005-0000-0000-0000AA2F0000}"/>
    <cellStyle name="Vírgula 12 7 2 2 3" xfId="13114" xr:uid="{00000000-0005-0000-0000-0000AB2F0000}"/>
    <cellStyle name="Vírgula 12 7 2 2 3 2" xfId="18594" xr:uid="{00000000-0005-0000-0000-0000AC2F0000}"/>
    <cellStyle name="Vírgula 12 7 2 2 4" xfId="15840" xr:uid="{00000000-0005-0000-0000-0000AD2F0000}"/>
    <cellStyle name="Vírgula 12 7 2 3" xfId="6984" xr:uid="{00000000-0005-0000-0000-0000AE2F0000}"/>
    <cellStyle name="Vírgula 12 7 2 3 2" xfId="11926" xr:uid="{00000000-0005-0000-0000-0000AF2F0000}"/>
    <cellStyle name="Vírgula 12 7 2 3 2 2" xfId="14686" xr:uid="{00000000-0005-0000-0000-0000B02F0000}"/>
    <cellStyle name="Vírgula 12 7 2 3 2 2 2" xfId="20166" xr:uid="{00000000-0005-0000-0000-0000B12F0000}"/>
    <cellStyle name="Vírgula 12 7 2 3 2 3" xfId="17411" xr:uid="{00000000-0005-0000-0000-0000B22F0000}"/>
    <cellStyle name="Vírgula 12 7 2 3 3" xfId="13515" xr:uid="{00000000-0005-0000-0000-0000B32F0000}"/>
    <cellStyle name="Vírgula 12 7 2 3 3 2" xfId="18995" xr:uid="{00000000-0005-0000-0000-0000B42F0000}"/>
    <cellStyle name="Vírgula 12 7 2 3 4" xfId="16240" xr:uid="{00000000-0005-0000-0000-0000B52F0000}"/>
    <cellStyle name="Vírgula 12 7 2 4" xfId="8492" xr:uid="{00000000-0005-0000-0000-0000B62F0000}"/>
    <cellStyle name="Vírgula 12 7 2 4 2" xfId="13872" xr:uid="{00000000-0005-0000-0000-0000B72F0000}"/>
    <cellStyle name="Vírgula 12 7 2 4 2 2" xfId="19352" xr:uid="{00000000-0005-0000-0000-0000B82F0000}"/>
    <cellStyle name="Vírgula 12 7 2 4 3" xfId="16597" xr:uid="{00000000-0005-0000-0000-0000B92F0000}"/>
    <cellStyle name="Vírgula 12 7 2 5" xfId="3531" xr:uid="{00000000-0005-0000-0000-0000BA2F0000}"/>
    <cellStyle name="Vírgula 12 7 2 5 2" xfId="12709" xr:uid="{00000000-0005-0000-0000-0000BB2F0000}"/>
    <cellStyle name="Vírgula 12 7 2 5 2 2" xfId="18189" xr:uid="{00000000-0005-0000-0000-0000BC2F0000}"/>
    <cellStyle name="Vírgula 12 7 2 5 3" xfId="15435" xr:uid="{00000000-0005-0000-0000-0000BD2F0000}"/>
    <cellStyle name="Vírgula 12 7 2 6" xfId="12343" xr:uid="{00000000-0005-0000-0000-0000BE2F0000}"/>
    <cellStyle name="Vírgula 12 7 2 6 2" xfId="17823" xr:uid="{00000000-0005-0000-0000-0000BF2F0000}"/>
    <cellStyle name="Vírgula 12 7 2 7" xfId="15069" xr:uid="{00000000-0005-0000-0000-0000C02F0000}"/>
    <cellStyle name="Vírgula 12 7 3" xfId="4294" xr:uid="{00000000-0005-0000-0000-0000C12F0000}"/>
    <cellStyle name="Vírgula 12 7 3 2" xfId="9280" xr:uid="{00000000-0005-0000-0000-0000C22F0000}"/>
    <cellStyle name="Vírgula 12 7 3 2 2" xfId="14141" xr:uid="{00000000-0005-0000-0000-0000C32F0000}"/>
    <cellStyle name="Vírgula 12 7 3 2 2 2" xfId="19621" xr:uid="{00000000-0005-0000-0000-0000C42F0000}"/>
    <cellStyle name="Vírgula 12 7 3 2 3" xfId="16866" xr:uid="{00000000-0005-0000-0000-0000C52F0000}"/>
    <cellStyle name="Vírgula 12 7 3 3" xfId="12969" xr:uid="{00000000-0005-0000-0000-0000C62F0000}"/>
    <cellStyle name="Vírgula 12 7 3 3 2" xfId="18449" xr:uid="{00000000-0005-0000-0000-0000C72F0000}"/>
    <cellStyle name="Vírgula 12 7 3 4" xfId="15695" xr:uid="{00000000-0005-0000-0000-0000C82F0000}"/>
    <cellStyle name="Vírgula 12 7 4" xfId="6038" xr:uid="{00000000-0005-0000-0000-0000C92F0000}"/>
    <cellStyle name="Vírgula 12 7 4 2" xfId="10980" xr:uid="{00000000-0005-0000-0000-0000CA2F0000}"/>
    <cellStyle name="Vírgula 12 7 4 2 2" xfId="14547" xr:uid="{00000000-0005-0000-0000-0000CB2F0000}"/>
    <cellStyle name="Vírgula 12 7 4 2 2 2" xfId="20027" xr:uid="{00000000-0005-0000-0000-0000CC2F0000}"/>
    <cellStyle name="Vírgula 12 7 4 2 3" xfId="17272" xr:uid="{00000000-0005-0000-0000-0000CD2F0000}"/>
    <cellStyle name="Vírgula 12 7 4 3" xfId="13376" xr:uid="{00000000-0005-0000-0000-0000CE2F0000}"/>
    <cellStyle name="Vírgula 12 7 4 3 2" xfId="18856" xr:uid="{00000000-0005-0000-0000-0000CF2F0000}"/>
    <cellStyle name="Vírgula 12 7 4 4" xfId="16101" xr:uid="{00000000-0005-0000-0000-0000D02F0000}"/>
    <cellStyle name="Vírgula 12 7 5" xfId="7546" xr:uid="{00000000-0005-0000-0000-0000D12F0000}"/>
    <cellStyle name="Vírgula 12 7 5 2" xfId="13733" xr:uid="{00000000-0005-0000-0000-0000D22F0000}"/>
    <cellStyle name="Vírgula 12 7 5 2 2" xfId="19213" xr:uid="{00000000-0005-0000-0000-0000D32F0000}"/>
    <cellStyle name="Vírgula 12 7 5 3" xfId="16458" xr:uid="{00000000-0005-0000-0000-0000D42F0000}"/>
    <cellStyle name="Vírgula 12 7 6" xfId="2585" xr:uid="{00000000-0005-0000-0000-0000D52F0000}"/>
    <cellStyle name="Vírgula 12 7 6 2" xfId="12570" xr:uid="{00000000-0005-0000-0000-0000D62F0000}"/>
    <cellStyle name="Vírgula 12 7 6 2 2" xfId="18050" xr:uid="{00000000-0005-0000-0000-0000D72F0000}"/>
    <cellStyle name="Vírgula 12 7 6 3" xfId="15296" xr:uid="{00000000-0005-0000-0000-0000D82F0000}"/>
    <cellStyle name="Vírgula 12 7 7" xfId="12189" xr:uid="{00000000-0005-0000-0000-0000D92F0000}"/>
    <cellStyle name="Vírgula 12 7 7 2" xfId="17670" xr:uid="{00000000-0005-0000-0000-0000DA2F0000}"/>
    <cellStyle name="Vírgula 12 7 8" xfId="14928" xr:uid="{00000000-0005-0000-0000-0000DB2F0000}"/>
    <cellStyle name="Vírgula 12 8" xfId="1325" xr:uid="{00000000-0005-0000-0000-0000DC2F0000}"/>
    <cellStyle name="Vírgula 12 8 2" xfId="4676" xr:uid="{00000000-0005-0000-0000-0000DD2F0000}"/>
    <cellStyle name="Vírgula 12 8 2 2" xfId="9660" xr:uid="{00000000-0005-0000-0000-0000DE2F0000}"/>
    <cellStyle name="Vírgula 12 8 2 2 2" xfId="14234" xr:uid="{00000000-0005-0000-0000-0000DF2F0000}"/>
    <cellStyle name="Vírgula 12 8 2 2 2 2" xfId="19714" xr:uid="{00000000-0005-0000-0000-0000E02F0000}"/>
    <cellStyle name="Vírgula 12 8 2 2 3" xfId="16959" xr:uid="{00000000-0005-0000-0000-0000E12F0000}"/>
    <cellStyle name="Vírgula 12 8 2 3" xfId="13062" xr:uid="{00000000-0005-0000-0000-0000E22F0000}"/>
    <cellStyle name="Vírgula 12 8 2 3 2" xfId="18542" xr:uid="{00000000-0005-0000-0000-0000E32F0000}"/>
    <cellStyle name="Vírgula 12 8 2 4" xfId="15788" xr:uid="{00000000-0005-0000-0000-0000E42F0000}"/>
    <cellStyle name="Vírgula 12 8 3" xfId="6405" xr:uid="{00000000-0005-0000-0000-0000E52F0000}"/>
    <cellStyle name="Vírgula 12 8 3 2" xfId="11347" xr:uid="{00000000-0005-0000-0000-0000E62F0000}"/>
    <cellStyle name="Vírgula 12 8 3 2 2" xfId="14634" xr:uid="{00000000-0005-0000-0000-0000E72F0000}"/>
    <cellStyle name="Vírgula 12 8 3 2 2 2" xfId="20114" xr:uid="{00000000-0005-0000-0000-0000E82F0000}"/>
    <cellStyle name="Vírgula 12 8 3 2 3" xfId="17359" xr:uid="{00000000-0005-0000-0000-0000E92F0000}"/>
    <cellStyle name="Vírgula 12 8 3 3" xfId="13463" xr:uid="{00000000-0005-0000-0000-0000EA2F0000}"/>
    <cellStyle name="Vírgula 12 8 3 3 2" xfId="18943" xr:uid="{00000000-0005-0000-0000-0000EB2F0000}"/>
    <cellStyle name="Vírgula 12 8 3 4" xfId="16188" xr:uid="{00000000-0005-0000-0000-0000EC2F0000}"/>
    <cellStyle name="Vírgula 12 8 4" xfId="7913" xr:uid="{00000000-0005-0000-0000-0000ED2F0000}"/>
    <cellStyle name="Vírgula 12 8 4 2" xfId="13820" xr:uid="{00000000-0005-0000-0000-0000EE2F0000}"/>
    <cellStyle name="Vírgula 12 8 4 2 2" xfId="19300" xr:uid="{00000000-0005-0000-0000-0000EF2F0000}"/>
    <cellStyle name="Vírgula 12 8 4 3" xfId="16545" xr:uid="{00000000-0005-0000-0000-0000F02F0000}"/>
    <cellStyle name="Vírgula 12 8 5" xfId="2952" xr:uid="{00000000-0005-0000-0000-0000F12F0000}"/>
    <cellStyle name="Vírgula 12 8 5 2" xfId="12657" xr:uid="{00000000-0005-0000-0000-0000F22F0000}"/>
    <cellStyle name="Vírgula 12 8 5 2 2" xfId="18137" xr:uid="{00000000-0005-0000-0000-0000F32F0000}"/>
    <cellStyle name="Vírgula 12 8 5 3" xfId="15383" xr:uid="{00000000-0005-0000-0000-0000F42F0000}"/>
    <cellStyle name="Vírgula 12 8 6" xfId="12291" xr:uid="{00000000-0005-0000-0000-0000F52F0000}"/>
    <cellStyle name="Vírgula 12 8 6 2" xfId="17771" xr:uid="{00000000-0005-0000-0000-0000F62F0000}"/>
    <cellStyle name="Vírgula 12 8 7" xfId="15017" xr:uid="{00000000-0005-0000-0000-0000F72F0000}"/>
    <cellStyle name="Vírgula 12 9" xfId="269" xr:uid="{00000000-0005-0000-0000-0000F82F0000}"/>
    <cellStyle name="Vírgula 12 9 2" xfId="3894" xr:uid="{00000000-0005-0000-0000-0000F92F0000}"/>
    <cellStyle name="Vírgula 12 9 2 2" xfId="8981" xr:uid="{00000000-0005-0000-0000-0000FA2F0000}"/>
    <cellStyle name="Vírgula 12 9 2 2 2" xfId="14072" xr:uid="{00000000-0005-0000-0000-0000FB2F0000}"/>
    <cellStyle name="Vírgula 12 9 2 2 2 2" xfId="19552" xr:uid="{00000000-0005-0000-0000-0000FC2F0000}"/>
    <cellStyle name="Vírgula 12 9 2 2 3" xfId="16797" xr:uid="{00000000-0005-0000-0000-0000FD2F0000}"/>
    <cellStyle name="Vírgula 12 9 2 3" xfId="12876" xr:uid="{00000000-0005-0000-0000-0000FE2F0000}"/>
    <cellStyle name="Vírgula 12 9 2 3 2" xfId="18356" xr:uid="{00000000-0005-0000-0000-0000FF2F0000}"/>
    <cellStyle name="Vírgula 12 9 2 4" xfId="15602" xr:uid="{00000000-0005-0000-0000-000000300000}"/>
    <cellStyle name="Vírgula 12 9 3" xfId="5672" xr:uid="{00000000-0005-0000-0000-000001300000}"/>
    <cellStyle name="Vírgula 12 9 3 2" xfId="10614" xr:uid="{00000000-0005-0000-0000-000002300000}"/>
    <cellStyle name="Vírgula 12 9 3 2 2" xfId="14460" xr:uid="{00000000-0005-0000-0000-000003300000}"/>
    <cellStyle name="Vírgula 12 9 3 2 2 2" xfId="19940" xr:uid="{00000000-0005-0000-0000-000004300000}"/>
    <cellStyle name="Vírgula 12 9 3 2 3" xfId="17185" xr:uid="{00000000-0005-0000-0000-000005300000}"/>
    <cellStyle name="Vírgula 12 9 3 3" xfId="13289" xr:uid="{00000000-0005-0000-0000-000006300000}"/>
    <cellStyle name="Vírgula 12 9 3 3 2" xfId="18769" xr:uid="{00000000-0005-0000-0000-000007300000}"/>
    <cellStyle name="Vírgula 12 9 3 4" xfId="16014" xr:uid="{00000000-0005-0000-0000-000008300000}"/>
    <cellStyle name="Vírgula 12 9 4" xfId="7180" xr:uid="{00000000-0005-0000-0000-000009300000}"/>
    <cellStyle name="Vírgula 12 9 4 2" xfId="13646" xr:uid="{00000000-0005-0000-0000-00000A300000}"/>
    <cellStyle name="Vírgula 12 9 4 2 2" xfId="19126" xr:uid="{00000000-0005-0000-0000-00000B300000}"/>
    <cellStyle name="Vírgula 12 9 4 3" xfId="16371" xr:uid="{00000000-0005-0000-0000-00000C300000}"/>
    <cellStyle name="Vírgula 12 9 5" xfId="2219" xr:uid="{00000000-0005-0000-0000-00000D300000}"/>
    <cellStyle name="Vírgula 12 9 5 2" xfId="12483" xr:uid="{00000000-0005-0000-0000-00000E300000}"/>
    <cellStyle name="Vírgula 12 9 5 2 2" xfId="17963" xr:uid="{00000000-0005-0000-0000-00000F300000}"/>
    <cellStyle name="Vírgula 12 9 5 3" xfId="15209" xr:uid="{00000000-0005-0000-0000-000010300000}"/>
    <cellStyle name="Vírgula 12 9 6" xfId="12077" xr:uid="{00000000-0005-0000-0000-000011300000}"/>
    <cellStyle name="Vírgula 12 9 6 2" xfId="17558" xr:uid="{00000000-0005-0000-0000-000012300000}"/>
    <cellStyle name="Vírgula 12 9 7" xfId="14837" xr:uid="{00000000-0005-0000-0000-000013300000}"/>
    <cellStyle name="Vírgula 13" xfId="284" xr:uid="{00000000-0005-0000-0000-000014300000}"/>
    <cellStyle name="Vírgula 13 2" xfId="1024" xr:uid="{00000000-0005-0000-0000-000015300000}"/>
    <cellStyle name="Vírgula 13 2 2" xfId="12234" xr:uid="{00000000-0005-0000-0000-000016300000}"/>
    <cellStyle name="Vírgula 13 2 2 2" xfId="17715" xr:uid="{00000000-0005-0000-0000-000017300000}"/>
    <cellStyle name="Vírgula 13 3" xfId="12085" xr:uid="{00000000-0005-0000-0000-000018300000}"/>
    <cellStyle name="Vírgula 13 3 2" xfId="17566" xr:uid="{00000000-0005-0000-0000-000019300000}"/>
    <cellStyle name="Vírgula 14" xfId="823" xr:uid="{00000000-0005-0000-0000-00001A300000}"/>
    <cellStyle name="Vírgula 14 2" xfId="5391" xr:uid="{00000000-0005-0000-0000-00001B300000}"/>
    <cellStyle name="Vírgula 14 2 2" xfId="13237" xr:uid="{00000000-0005-0000-0000-00001C300000}"/>
    <cellStyle name="Vírgula 14 2 2 2" xfId="18717" xr:uid="{00000000-0005-0000-0000-00001D300000}"/>
    <cellStyle name="Vírgula 14 3" xfId="12186" xr:uid="{00000000-0005-0000-0000-00001E300000}"/>
    <cellStyle name="Vírgula 14 3 2" xfId="17667" xr:uid="{00000000-0005-0000-0000-00001F300000}"/>
    <cellStyle name="Vírgula 15" xfId="46" xr:uid="{00000000-0005-0000-0000-000020300000}"/>
    <cellStyle name="Vírgula 15 2" xfId="14820" xr:uid="{00000000-0005-0000-0000-000021300000}"/>
    <cellStyle name="Vírgula 16" xfId="12050" xr:uid="{00000000-0005-0000-0000-000022300000}"/>
    <cellStyle name="Vírgula 16 2" xfId="17531" xr:uid="{00000000-0005-0000-0000-000023300000}"/>
    <cellStyle name="Vírgula 17" xfId="14806" xr:uid="{00000000-0005-0000-0000-000024300000}"/>
    <cellStyle name="Vírgula 2" xfId="5" xr:uid="{00000000-0005-0000-0000-000025300000}"/>
    <cellStyle name="Vírgula 2 2" xfId="6" xr:uid="{00000000-0005-0000-0000-000026300000}"/>
    <cellStyle name="Vírgula 2 2 2" xfId="18" xr:uid="{00000000-0005-0000-0000-000027300000}"/>
    <cellStyle name="Vírgula 2 2 2 2" xfId="1027" xr:uid="{00000000-0005-0000-0000-000028300000}"/>
    <cellStyle name="Vírgula 2 2 2 2 2" xfId="12235" xr:uid="{00000000-0005-0000-0000-000029300000}"/>
    <cellStyle name="Vírgula 2 2 2 2 2 2" xfId="17716" xr:uid="{00000000-0005-0000-0000-00002A300000}"/>
    <cellStyle name="Vírgula 2 2 2 3" xfId="287" xr:uid="{00000000-0005-0000-0000-00002B300000}"/>
    <cellStyle name="Vírgula 2 2 2 3 2" xfId="14846" xr:uid="{00000000-0005-0000-0000-00002C300000}"/>
    <cellStyle name="Vírgula 2 2 2 4" xfId="12086" xr:uid="{00000000-0005-0000-0000-00002D300000}"/>
    <cellStyle name="Vírgula 2 2 2 4 2" xfId="17567" xr:uid="{00000000-0005-0000-0000-00002E300000}"/>
    <cellStyle name="Vírgula 2 2 2 5" xfId="14814" xr:uid="{00000000-0005-0000-0000-00002F300000}"/>
    <cellStyle name="Vírgula 2 2 3" xfId="33" xr:uid="{00000000-0005-0000-0000-000030300000}"/>
    <cellStyle name="Vírgula 2 2 3 2" xfId="1006" xr:uid="{00000000-0005-0000-0000-000031300000}"/>
    <cellStyle name="Vírgula 2 2 3 2 2" xfId="14962" xr:uid="{00000000-0005-0000-0000-000032300000}"/>
    <cellStyle name="Vírgula 2 2 3 3" xfId="12224" xr:uid="{00000000-0005-0000-0000-000033300000}"/>
    <cellStyle name="Vírgula 2 2 3 3 2" xfId="17705" xr:uid="{00000000-0005-0000-0000-000034300000}"/>
    <cellStyle name="Vírgula 2 2 3 4" xfId="14818" xr:uid="{00000000-0005-0000-0000-000035300000}"/>
    <cellStyle name="Vírgula 2 2 4" xfId="3973" xr:uid="{00000000-0005-0000-0000-000036300000}"/>
    <cellStyle name="Vírgula 2 2 4 2" xfId="5414" xr:uid="{00000000-0005-0000-0000-000037300000}"/>
    <cellStyle name="Vírgula 2 2 4 2 2" xfId="10391" xr:uid="{00000000-0005-0000-0000-000038300000}"/>
    <cellStyle name="Vírgula 2 2 4 2 2 2" xfId="14413" xr:uid="{00000000-0005-0000-0000-000039300000}"/>
    <cellStyle name="Vírgula 2 2 4 2 2 2 2" xfId="19893" xr:uid="{00000000-0005-0000-0000-00003A300000}"/>
    <cellStyle name="Vírgula 2 2 4 2 2 3" xfId="17138" xr:uid="{00000000-0005-0000-0000-00003B300000}"/>
    <cellStyle name="Vírgula 2 2 4 2 3" xfId="13242" xr:uid="{00000000-0005-0000-0000-00003C300000}"/>
    <cellStyle name="Vírgula 2 2 4 2 3 2" xfId="18722" xr:uid="{00000000-0005-0000-0000-00003D300000}"/>
    <cellStyle name="Vírgula 2 2 4 2 4" xfId="15967" xr:uid="{00000000-0005-0000-0000-00003E300000}"/>
    <cellStyle name="Vírgula 2 2 4 3" xfId="8617" xr:uid="{00000000-0005-0000-0000-00003F300000}"/>
    <cellStyle name="Vírgula 2 2 4 3 2" xfId="13993" xr:uid="{00000000-0005-0000-0000-000040300000}"/>
    <cellStyle name="Vírgula 2 2 4 3 2 2" xfId="19473" xr:uid="{00000000-0005-0000-0000-000041300000}"/>
    <cellStyle name="Vírgula 2 2 4 3 3" xfId="16718" xr:uid="{00000000-0005-0000-0000-000042300000}"/>
    <cellStyle name="Vírgula 2 2 4 4" xfId="12900" xr:uid="{00000000-0005-0000-0000-000043300000}"/>
    <cellStyle name="Vírgula 2 2 4 4 2" xfId="18380" xr:uid="{00000000-0005-0000-0000-000044300000}"/>
    <cellStyle name="Vírgula 2 2 4 5" xfId="15626" xr:uid="{00000000-0005-0000-0000-000045300000}"/>
    <cellStyle name="Vírgula 2 2 5" xfId="74" xr:uid="{00000000-0005-0000-0000-000046300000}"/>
    <cellStyle name="Vírgula 2 2 5 2" xfId="14825" xr:uid="{00000000-0005-0000-0000-000047300000}"/>
    <cellStyle name="Vírgula 2 2 6" xfId="12061" xr:uid="{00000000-0005-0000-0000-000048300000}"/>
    <cellStyle name="Vírgula 2 2 6 2" xfId="17542" xr:uid="{00000000-0005-0000-0000-000049300000}"/>
    <cellStyle name="Vírgula 2 2 7" xfId="14808" xr:uid="{00000000-0005-0000-0000-00004A300000}"/>
    <cellStyle name="Vírgula 2 3" xfId="11" xr:uid="{00000000-0005-0000-0000-00004B300000}"/>
    <cellStyle name="Vírgula 2 3 2" xfId="1016" xr:uid="{00000000-0005-0000-0000-00004C300000}"/>
    <cellStyle name="Vírgula 2 3 2 2" xfId="12232" xr:uid="{00000000-0005-0000-0000-00004D300000}"/>
    <cellStyle name="Vírgula 2 3 2 2 2" xfId="17713" xr:uid="{00000000-0005-0000-0000-00004E300000}"/>
    <cellStyle name="Vírgula 2 3 3" xfId="276" xr:uid="{00000000-0005-0000-0000-00004F300000}"/>
    <cellStyle name="Vírgula 2 3 3 2" xfId="14844" xr:uid="{00000000-0005-0000-0000-000050300000}"/>
    <cellStyle name="Vírgula 2 3 4" xfId="14810" xr:uid="{00000000-0005-0000-0000-000051300000}"/>
    <cellStyle name="Vírgula 2 4" xfId="17" xr:uid="{00000000-0005-0000-0000-000052300000}"/>
    <cellStyle name="Vírgula 2 4 2" xfId="400" xr:uid="{00000000-0005-0000-0000-000053300000}"/>
    <cellStyle name="Vírgula 2 4 2 2" xfId="14857" xr:uid="{00000000-0005-0000-0000-000054300000}"/>
    <cellStyle name="Vírgula 2 4 3" xfId="12104" xr:uid="{00000000-0005-0000-0000-000055300000}"/>
    <cellStyle name="Vírgula 2 4 3 2" xfId="17585" xr:uid="{00000000-0005-0000-0000-000056300000}"/>
    <cellStyle name="Vírgula 2 4 4" xfId="14813" xr:uid="{00000000-0005-0000-0000-000057300000}"/>
    <cellStyle name="Vírgula 2 5" xfId="32" xr:uid="{00000000-0005-0000-0000-000058300000}"/>
    <cellStyle name="Vírgula 2 5 2" xfId="886" xr:uid="{00000000-0005-0000-0000-000059300000}"/>
    <cellStyle name="Vírgula 2 5 2 2" xfId="14937" xr:uid="{00000000-0005-0000-0000-00005A300000}"/>
    <cellStyle name="Vírgula 2 5 3" xfId="14817" xr:uid="{00000000-0005-0000-0000-00005B300000}"/>
    <cellStyle name="Vírgula 2 6" xfId="3856" xr:uid="{00000000-0005-0000-0000-00005C300000}"/>
    <cellStyle name="Vírgula 2 6 2" xfId="5438" xr:uid="{00000000-0005-0000-0000-00005D300000}"/>
    <cellStyle name="Vírgula 2 6 2 2" xfId="10412" xr:uid="{00000000-0005-0000-0000-00005E300000}"/>
    <cellStyle name="Vírgula 2 6 2 2 2" xfId="14419" xr:uid="{00000000-0005-0000-0000-00005F300000}"/>
    <cellStyle name="Vírgula 2 6 2 2 2 2" xfId="19899" xr:uid="{00000000-0005-0000-0000-000060300000}"/>
    <cellStyle name="Vírgula 2 6 2 2 3" xfId="17144" xr:uid="{00000000-0005-0000-0000-000061300000}"/>
    <cellStyle name="Vírgula 2 6 2 3" xfId="13248" xr:uid="{00000000-0005-0000-0000-000062300000}"/>
    <cellStyle name="Vírgula 2 6 2 3 2" xfId="18728" xr:uid="{00000000-0005-0000-0000-000063300000}"/>
    <cellStyle name="Vírgula 2 6 2 4" xfId="15973" xr:uid="{00000000-0005-0000-0000-000064300000}"/>
    <cellStyle name="Vírgula 2 6 3" xfId="8614" xr:uid="{00000000-0005-0000-0000-000065300000}"/>
    <cellStyle name="Vírgula 2 6 3 2" xfId="13992" xr:uid="{00000000-0005-0000-0000-000066300000}"/>
    <cellStyle name="Vírgula 2 6 3 2 2" xfId="19472" xr:uid="{00000000-0005-0000-0000-000067300000}"/>
    <cellStyle name="Vírgula 2 6 3 3" xfId="16717" xr:uid="{00000000-0005-0000-0000-000068300000}"/>
    <cellStyle name="Vírgula 2 6 4" xfId="12873" xr:uid="{00000000-0005-0000-0000-000069300000}"/>
    <cellStyle name="Vírgula 2 6 4 2" xfId="18353" xr:uid="{00000000-0005-0000-0000-00006A300000}"/>
    <cellStyle name="Vírgula 2 6 5" xfId="15599" xr:uid="{00000000-0005-0000-0000-00006B300000}"/>
    <cellStyle name="Vírgula 2 7" xfId="57" xr:uid="{00000000-0005-0000-0000-00006C300000}"/>
    <cellStyle name="Vírgula 2 7 2" xfId="14821" xr:uid="{00000000-0005-0000-0000-00006D300000}"/>
    <cellStyle name="Vírgula 2 8" xfId="12054" xr:uid="{00000000-0005-0000-0000-00006E300000}"/>
    <cellStyle name="Vírgula 2 8 2" xfId="17535" xr:uid="{00000000-0005-0000-0000-00006F300000}"/>
    <cellStyle name="Vírgula 2 9" xfId="14807" xr:uid="{00000000-0005-0000-0000-000070300000}"/>
    <cellStyle name="Vírgula 3" xfId="13" xr:uid="{00000000-0005-0000-0000-000071300000}"/>
    <cellStyle name="Vírgula 3 2" xfId="19" xr:uid="{00000000-0005-0000-0000-000072300000}"/>
    <cellStyle name="Vírgula 3 2 2" xfId="611" xr:uid="{00000000-0005-0000-0000-000073300000}"/>
    <cellStyle name="Vírgula 3 2 2 2" xfId="1134" xr:uid="{00000000-0005-0000-0000-000074300000}"/>
    <cellStyle name="Vírgula 3 2 2 2 2" xfId="12251" xr:uid="{00000000-0005-0000-0000-000075300000}"/>
    <cellStyle name="Vírgula 3 2 2 2 2 2" xfId="17731" xr:uid="{00000000-0005-0000-0000-000076300000}"/>
    <cellStyle name="Vírgula 3 2 2 3" xfId="12131" xr:uid="{00000000-0005-0000-0000-000077300000}"/>
    <cellStyle name="Vírgula 3 2 2 3 2" xfId="17612" xr:uid="{00000000-0005-0000-0000-000078300000}"/>
    <cellStyle name="Vírgula 3 2 3" xfId="410" xr:uid="{00000000-0005-0000-0000-000079300000}"/>
    <cellStyle name="Vírgula 3 2 3 2" xfId="12109" xr:uid="{00000000-0005-0000-0000-00007A300000}"/>
    <cellStyle name="Vírgula 3 2 3 2 2" xfId="17590" xr:uid="{00000000-0005-0000-0000-00007B300000}"/>
    <cellStyle name="Vírgula 3 2 4" xfId="294" xr:uid="{00000000-0005-0000-0000-00007C300000}"/>
    <cellStyle name="Vírgula 3 2 4 2" xfId="12089" xr:uid="{00000000-0005-0000-0000-00007D300000}"/>
    <cellStyle name="Vírgula 3 2 4 2 2" xfId="17570" xr:uid="{00000000-0005-0000-0000-00007E300000}"/>
    <cellStyle name="Vírgula 3 2 5" xfId="66" xr:uid="{00000000-0005-0000-0000-00007F300000}"/>
    <cellStyle name="Vírgula 3 2 5 2" xfId="14824" xr:uid="{00000000-0005-0000-0000-000080300000}"/>
    <cellStyle name="Vírgula 3 2 6" xfId="12057" xr:uid="{00000000-0005-0000-0000-000081300000}"/>
    <cellStyle name="Vírgula 3 2 6 2" xfId="17538" xr:uid="{00000000-0005-0000-0000-000082300000}"/>
    <cellStyle name="Vírgula 3 2 7" xfId="14815" xr:uid="{00000000-0005-0000-0000-000083300000}"/>
    <cellStyle name="Vírgula 3 3" xfId="34" xr:uid="{00000000-0005-0000-0000-000084300000}"/>
    <cellStyle name="Vírgula 3 3 2" xfId="1133" xr:uid="{00000000-0005-0000-0000-000085300000}"/>
    <cellStyle name="Vírgula 3 3 2 2" xfId="12250" xr:uid="{00000000-0005-0000-0000-000086300000}"/>
    <cellStyle name="Vírgula 3 3 2 2 2" xfId="17730" xr:uid="{00000000-0005-0000-0000-000087300000}"/>
    <cellStyle name="Vírgula 3 3 3" xfId="610" xr:uid="{00000000-0005-0000-0000-000088300000}"/>
    <cellStyle name="Vírgula 3 3 3 2" xfId="14874" xr:uid="{00000000-0005-0000-0000-000089300000}"/>
    <cellStyle name="Vírgula 3 3 4" xfId="12130" xr:uid="{00000000-0005-0000-0000-00008A300000}"/>
    <cellStyle name="Vírgula 3 3 4 2" xfId="17611" xr:uid="{00000000-0005-0000-0000-00008B300000}"/>
    <cellStyle name="Vírgula 3 3 5" xfId="14819" xr:uid="{00000000-0005-0000-0000-00008C300000}"/>
    <cellStyle name="Vírgula 3 4" xfId="409" xr:uid="{00000000-0005-0000-0000-00008D300000}"/>
    <cellStyle name="Vírgula 3 4 2" xfId="12108" xr:uid="{00000000-0005-0000-0000-00008E300000}"/>
    <cellStyle name="Vírgula 3 4 2 2" xfId="17589" xr:uid="{00000000-0005-0000-0000-00008F300000}"/>
    <cellStyle name="Vírgula 3 5" xfId="293" xr:uid="{00000000-0005-0000-0000-000090300000}"/>
    <cellStyle name="Vírgula 3 5 2" xfId="12088" xr:uid="{00000000-0005-0000-0000-000091300000}"/>
    <cellStyle name="Vírgula 3 5 2 2" xfId="17569" xr:uid="{00000000-0005-0000-0000-000092300000}"/>
    <cellStyle name="Vírgula 3 6" xfId="5440" xr:uid="{00000000-0005-0000-0000-000093300000}"/>
    <cellStyle name="Vírgula 3 7" xfId="65" xr:uid="{00000000-0005-0000-0000-000094300000}"/>
    <cellStyle name="Vírgula 3 7 2" xfId="14823" xr:uid="{00000000-0005-0000-0000-000095300000}"/>
    <cellStyle name="Vírgula 3 8" xfId="12056" xr:uid="{00000000-0005-0000-0000-000096300000}"/>
    <cellStyle name="Vírgula 3 8 2" xfId="17537" xr:uid="{00000000-0005-0000-0000-000097300000}"/>
    <cellStyle name="Vírgula 3 9" xfId="14811" xr:uid="{00000000-0005-0000-0000-000098300000}"/>
    <cellStyle name="Vírgula 4" xfId="67" xr:uid="{00000000-0005-0000-0000-000099300000}"/>
    <cellStyle name="Vírgula 4 2" xfId="12058" xr:uid="{00000000-0005-0000-0000-00009A300000}"/>
    <cellStyle name="Vírgula 4 2 2" xfId="17539" xr:uid="{00000000-0005-0000-0000-00009B300000}"/>
    <cellStyle name="Vírgula 5" xfId="58" xr:uid="{00000000-0005-0000-0000-00009C300000}"/>
    <cellStyle name="Vírgula 5 2" xfId="68" xr:uid="{00000000-0005-0000-0000-00009D300000}"/>
    <cellStyle name="Vírgula 5 2 2" xfId="206" xr:uid="{00000000-0005-0000-0000-00009E300000}"/>
    <cellStyle name="Vírgula 5 2 2 2" xfId="1014" xr:uid="{00000000-0005-0000-0000-00009F300000}"/>
    <cellStyle name="Vírgula 5 2 2 2 2" xfId="12231" xr:uid="{00000000-0005-0000-0000-0000A0300000}"/>
    <cellStyle name="Vírgula 5 2 2 2 2 2" xfId="17712" xr:uid="{00000000-0005-0000-0000-0000A1300000}"/>
    <cellStyle name="Vírgula 5 2 2 3" xfId="12073" xr:uid="{00000000-0005-0000-0000-0000A2300000}"/>
    <cellStyle name="Vírgula 5 2 2 3 2" xfId="17554" xr:uid="{00000000-0005-0000-0000-0000A3300000}"/>
    <cellStyle name="Vírgula 5 2 3" xfId="964" xr:uid="{00000000-0005-0000-0000-0000A4300000}"/>
    <cellStyle name="Vírgula 5 2 3 2" xfId="12220" xr:uid="{00000000-0005-0000-0000-0000A5300000}"/>
    <cellStyle name="Vírgula 5 2 3 2 2" xfId="17701" xr:uid="{00000000-0005-0000-0000-0000A6300000}"/>
    <cellStyle name="Vírgula 5 2 4" xfId="12059" xr:uid="{00000000-0005-0000-0000-0000A7300000}"/>
    <cellStyle name="Vírgula 5 2 4 2" xfId="17540" xr:uid="{00000000-0005-0000-0000-0000A8300000}"/>
    <cellStyle name="Vírgula 5 3" xfId="910" xr:uid="{00000000-0005-0000-0000-0000A9300000}"/>
    <cellStyle name="Vírgula 5 3 2" xfId="12201" xr:uid="{00000000-0005-0000-0000-0000AA300000}"/>
    <cellStyle name="Vírgula 5 3 2 2" xfId="17682" xr:uid="{00000000-0005-0000-0000-0000AB300000}"/>
    <cellStyle name="Vírgula 5 4" xfId="12055" xr:uid="{00000000-0005-0000-0000-0000AC300000}"/>
    <cellStyle name="Vírgula 5 4 2" xfId="17536" xr:uid="{00000000-0005-0000-0000-0000AD300000}"/>
    <cellStyle name="Vírgula 6" xfId="73" xr:uid="{00000000-0005-0000-0000-0000AE300000}"/>
    <cellStyle name="Vírgula 6 2" xfId="86" xr:uid="{00000000-0005-0000-0000-0000AF300000}"/>
    <cellStyle name="Vírgula 6 2 2" xfId="613" xr:uid="{00000000-0005-0000-0000-0000B0300000}"/>
    <cellStyle name="Vírgula 6 2 2 2" xfId="1136" xr:uid="{00000000-0005-0000-0000-0000B1300000}"/>
    <cellStyle name="Vírgula 6 2 2 2 2" xfId="12253" xr:uid="{00000000-0005-0000-0000-0000B2300000}"/>
    <cellStyle name="Vírgula 6 2 2 2 2 2" xfId="17733" xr:uid="{00000000-0005-0000-0000-0000B3300000}"/>
    <cellStyle name="Vírgula 6 2 2 3" xfId="12133" xr:uid="{00000000-0005-0000-0000-0000B4300000}"/>
    <cellStyle name="Vírgula 6 2 2 3 2" xfId="17614" xr:uid="{00000000-0005-0000-0000-0000B5300000}"/>
    <cellStyle name="Vírgula 6 2 3" xfId="500" xr:uid="{00000000-0005-0000-0000-0000B6300000}"/>
    <cellStyle name="Vírgula 6 2 3 2" xfId="12115" xr:uid="{00000000-0005-0000-0000-0000B7300000}"/>
    <cellStyle name="Vírgula 6 2 3 2 2" xfId="17596" xr:uid="{00000000-0005-0000-0000-0000B8300000}"/>
    <cellStyle name="Vírgula 6 2 4" xfId="384" xr:uid="{00000000-0005-0000-0000-0000B9300000}"/>
    <cellStyle name="Vírgula 6 2 4 2" xfId="12095" xr:uid="{00000000-0005-0000-0000-0000BA300000}"/>
    <cellStyle name="Vírgula 6 2 4 2 2" xfId="17576" xr:uid="{00000000-0005-0000-0000-0000BB300000}"/>
    <cellStyle name="Vírgula 6 2 5" xfId="12063" xr:uid="{00000000-0005-0000-0000-0000BC300000}"/>
    <cellStyle name="Vírgula 6 2 5 2" xfId="17544" xr:uid="{00000000-0005-0000-0000-0000BD300000}"/>
    <cellStyle name="Vírgula 6 3" xfId="207" xr:uid="{00000000-0005-0000-0000-0000BE300000}"/>
    <cellStyle name="Vírgula 6 3 2" xfId="614" xr:uid="{00000000-0005-0000-0000-0000BF300000}"/>
    <cellStyle name="Vírgula 6 3 2 2" xfId="1137" xr:uid="{00000000-0005-0000-0000-0000C0300000}"/>
    <cellStyle name="Vírgula 6 3 2 2 2" xfId="12254" xr:uid="{00000000-0005-0000-0000-0000C1300000}"/>
    <cellStyle name="Vírgula 6 3 2 2 2 2" xfId="17734" xr:uid="{00000000-0005-0000-0000-0000C2300000}"/>
    <cellStyle name="Vírgula 6 3 2 3" xfId="12134" xr:uid="{00000000-0005-0000-0000-0000C3300000}"/>
    <cellStyle name="Vírgula 6 3 2 3 2" xfId="17615" xr:uid="{00000000-0005-0000-0000-0000C4300000}"/>
    <cellStyle name="Vírgula 6 3 3" xfId="508" xr:uid="{00000000-0005-0000-0000-0000C5300000}"/>
    <cellStyle name="Vírgula 6 3 3 2" xfId="12122" xr:uid="{00000000-0005-0000-0000-0000C6300000}"/>
    <cellStyle name="Vírgula 6 3 3 2 2" xfId="17603" xr:uid="{00000000-0005-0000-0000-0000C7300000}"/>
    <cellStyle name="Vírgula 6 3 4" xfId="392" xr:uid="{00000000-0005-0000-0000-0000C8300000}"/>
    <cellStyle name="Vírgula 6 3 4 2" xfId="12102" xr:uid="{00000000-0005-0000-0000-0000C9300000}"/>
    <cellStyle name="Vírgula 6 3 4 2 2" xfId="17583" xr:uid="{00000000-0005-0000-0000-0000CA300000}"/>
    <cellStyle name="Vírgula 6 3 5" xfId="12074" xr:uid="{00000000-0005-0000-0000-0000CB300000}"/>
    <cellStyle name="Vírgula 6 3 5 2" xfId="17555" xr:uid="{00000000-0005-0000-0000-0000CC300000}"/>
    <cellStyle name="Vírgula 6 4" xfId="612" xr:uid="{00000000-0005-0000-0000-0000CD300000}"/>
    <cellStyle name="Vírgula 6 4 2" xfId="1135" xr:uid="{00000000-0005-0000-0000-0000CE300000}"/>
    <cellStyle name="Vírgula 6 4 2 2" xfId="12252" xr:uid="{00000000-0005-0000-0000-0000CF300000}"/>
    <cellStyle name="Vírgula 6 4 2 2 2" xfId="17732" xr:uid="{00000000-0005-0000-0000-0000D0300000}"/>
    <cellStyle name="Vírgula 6 4 3" xfId="12132" xr:uid="{00000000-0005-0000-0000-0000D1300000}"/>
    <cellStyle name="Vírgula 6 4 3 2" xfId="17613" xr:uid="{00000000-0005-0000-0000-0000D2300000}"/>
    <cellStyle name="Vírgula 6 5" xfId="499" xr:uid="{00000000-0005-0000-0000-0000D3300000}"/>
    <cellStyle name="Vírgula 6 5 2" xfId="12114" xr:uid="{00000000-0005-0000-0000-0000D4300000}"/>
    <cellStyle name="Vírgula 6 5 2 2" xfId="17595" xr:uid="{00000000-0005-0000-0000-0000D5300000}"/>
    <cellStyle name="Vírgula 6 6" xfId="383" xr:uid="{00000000-0005-0000-0000-0000D6300000}"/>
    <cellStyle name="Vírgula 6 6 2" xfId="12094" xr:uid="{00000000-0005-0000-0000-0000D7300000}"/>
    <cellStyle name="Vírgula 6 6 2 2" xfId="17575" xr:uid="{00000000-0005-0000-0000-0000D8300000}"/>
    <cellStyle name="Vírgula 6 7" xfId="12060" xr:uid="{00000000-0005-0000-0000-0000D9300000}"/>
    <cellStyle name="Vírgula 6 7 2" xfId="17541" xr:uid="{00000000-0005-0000-0000-0000DA300000}"/>
    <cellStyle name="Vírgula 7" xfId="79" xr:uid="{00000000-0005-0000-0000-0000DB300000}"/>
    <cellStyle name="Vírgula 7 10" xfId="860" xr:uid="{00000000-0005-0000-0000-0000DC300000}"/>
    <cellStyle name="Vírgula 7 10 2" xfId="1905" xr:uid="{00000000-0005-0000-0000-0000DD300000}"/>
    <cellStyle name="Vírgula 7 10 2 2" xfId="5256" xr:uid="{00000000-0005-0000-0000-0000DE300000}"/>
    <cellStyle name="Vírgula 7 10 2 2 2" xfId="10240" xr:uid="{00000000-0005-0000-0000-0000DF300000}"/>
    <cellStyle name="Vírgula 7 10 2 2 2 2" xfId="14287" xr:uid="{00000000-0005-0000-0000-0000E0300000}"/>
    <cellStyle name="Vírgula 7 10 2 2 2 2 2" xfId="19767" xr:uid="{00000000-0005-0000-0000-0000E1300000}"/>
    <cellStyle name="Vírgula 7 10 2 2 2 3" xfId="17012" xr:uid="{00000000-0005-0000-0000-0000E2300000}"/>
    <cellStyle name="Vírgula 7 10 2 2 3" xfId="13115" xr:uid="{00000000-0005-0000-0000-0000E3300000}"/>
    <cellStyle name="Vírgula 7 10 2 2 3 2" xfId="18595" xr:uid="{00000000-0005-0000-0000-0000E4300000}"/>
    <cellStyle name="Vírgula 7 10 2 2 4" xfId="15841" xr:uid="{00000000-0005-0000-0000-0000E5300000}"/>
    <cellStyle name="Vírgula 7 10 2 3" xfId="6985" xr:uid="{00000000-0005-0000-0000-0000E6300000}"/>
    <cellStyle name="Vírgula 7 10 2 3 2" xfId="11927" xr:uid="{00000000-0005-0000-0000-0000E7300000}"/>
    <cellStyle name="Vírgula 7 10 2 3 2 2" xfId="14687" xr:uid="{00000000-0005-0000-0000-0000E8300000}"/>
    <cellStyle name="Vírgula 7 10 2 3 2 2 2" xfId="20167" xr:uid="{00000000-0005-0000-0000-0000E9300000}"/>
    <cellStyle name="Vírgula 7 10 2 3 2 3" xfId="17412" xr:uid="{00000000-0005-0000-0000-0000EA300000}"/>
    <cellStyle name="Vírgula 7 10 2 3 3" xfId="13516" xr:uid="{00000000-0005-0000-0000-0000EB300000}"/>
    <cellStyle name="Vírgula 7 10 2 3 3 2" xfId="18996" xr:uid="{00000000-0005-0000-0000-0000EC300000}"/>
    <cellStyle name="Vírgula 7 10 2 3 4" xfId="16241" xr:uid="{00000000-0005-0000-0000-0000ED300000}"/>
    <cellStyle name="Vírgula 7 10 2 4" xfId="8493" xr:uid="{00000000-0005-0000-0000-0000EE300000}"/>
    <cellStyle name="Vírgula 7 10 2 4 2" xfId="13873" xr:uid="{00000000-0005-0000-0000-0000EF300000}"/>
    <cellStyle name="Vírgula 7 10 2 4 2 2" xfId="19353" xr:uid="{00000000-0005-0000-0000-0000F0300000}"/>
    <cellStyle name="Vírgula 7 10 2 4 3" xfId="16598" xr:uid="{00000000-0005-0000-0000-0000F1300000}"/>
    <cellStyle name="Vírgula 7 10 2 5" xfId="3532" xr:uid="{00000000-0005-0000-0000-0000F2300000}"/>
    <cellStyle name="Vírgula 7 10 2 5 2" xfId="12710" xr:uid="{00000000-0005-0000-0000-0000F3300000}"/>
    <cellStyle name="Vírgula 7 10 2 5 2 2" xfId="18190" xr:uid="{00000000-0005-0000-0000-0000F4300000}"/>
    <cellStyle name="Vírgula 7 10 2 5 3" xfId="15436" xr:uid="{00000000-0005-0000-0000-0000F5300000}"/>
    <cellStyle name="Vírgula 7 10 2 6" xfId="12344" xr:uid="{00000000-0005-0000-0000-0000F6300000}"/>
    <cellStyle name="Vírgula 7 10 2 6 2" xfId="17824" xr:uid="{00000000-0005-0000-0000-0000F7300000}"/>
    <cellStyle name="Vírgula 7 10 2 7" xfId="15070" xr:uid="{00000000-0005-0000-0000-0000F8300000}"/>
    <cellStyle name="Vírgula 7 10 3" xfId="4295" xr:uid="{00000000-0005-0000-0000-0000F9300000}"/>
    <cellStyle name="Vírgula 7 10 3 2" xfId="9281" xr:uid="{00000000-0005-0000-0000-0000FA300000}"/>
    <cellStyle name="Vírgula 7 10 3 2 2" xfId="14142" xr:uid="{00000000-0005-0000-0000-0000FB300000}"/>
    <cellStyle name="Vírgula 7 10 3 2 2 2" xfId="19622" xr:uid="{00000000-0005-0000-0000-0000FC300000}"/>
    <cellStyle name="Vírgula 7 10 3 2 3" xfId="16867" xr:uid="{00000000-0005-0000-0000-0000FD300000}"/>
    <cellStyle name="Vírgula 7 10 3 3" xfId="12970" xr:uid="{00000000-0005-0000-0000-0000FE300000}"/>
    <cellStyle name="Vírgula 7 10 3 3 2" xfId="18450" xr:uid="{00000000-0005-0000-0000-0000FF300000}"/>
    <cellStyle name="Vírgula 7 10 3 4" xfId="15696" xr:uid="{00000000-0005-0000-0000-000000310000}"/>
    <cellStyle name="Vírgula 7 10 4" xfId="6039" xr:uid="{00000000-0005-0000-0000-000001310000}"/>
    <cellStyle name="Vírgula 7 10 4 2" xfId="10981" xr:uid="{00000000-0005-0000-0000-000002310000}"/>
    <cellStyle name="Vírgula 7 10 4 2 2" xfId="14548" xr:uid="{00000000-0005-0000-0000-000003310000}"/>
    <cellStyle name="Vírgula 7 10 4 2 2 2" xfId="20028" xr:uid="{00000000-0005-0000-0000-000004310000}"/>
    <cellStyle name="Vírgula 7 10 4 2 3" xfId="17273" xr:uid="{00000000-0005-0000-0000-000005310000}"/>
    <cellStyle name="Vírgula 7 10 4 3" xfId="13377" xr:uid="{00000000-0005-0000-0000-000006310000}"/>
    <cellStyle name="Vírgula 7 10 4 3 2" xfId="18857" xr:uid="{00000000-0005-0000-0000-000007310000}"/>
    <cellStyle name="Vírgula 7 10 4 4" xfId="16102" xr:uid="{00000000-0005-0000-0000-000008310000}"/>
    <cellStyle name="Vírgula 7 10 5" xfId="7547" xr:uid="{00000000-0005-0000-0000-000009310000}"/>
    <cellStyle name="Vírgula 7 10 5 2" xfId="13734" xr:uid="{00000000-0005-0000-0000-00000A310000}"/>
    <cellStyle name="Vírgula 7 10 5 2 2" xfId="19214" xr:uid="{00000000-0005-0000-0000-00000B310000}"/>
    <cellStyle name="Vírgula 7 10 5 3" xfId="16459" xr:uid="{00000000-0005-0000-0000-00000C310000}"/>
    <cellStyle name="Vírgula 7 10 6" xfId="2586" xr:uid="{00000000-0005-0000-0000-00000D310000}"/>
    <cellStyle name="Vírgula 7 10 6 2" xfId="12571" xr:uid="{00000000-0005-0000-0000-00000E310000}"/>
    <cellStyle name="Vírgula 7 10 6 2 2" xfId="18051" xr:uid="{00000000-0005-0000-0000-00000F310000}"/>
    <cellStyle name="Vírgula 7 10 6 3" xfId="15297" xr:uid="{00000000-0005-0000-0000-000010310000}"/>
    <cellStyle name="Vírgula 7 10 7" xfId="12190" xr:uid="{00000000-0005-0000-0000-000011310000}"/>
    <cellStyle name="Vírgula 7 10 7 2" xfId="17671" xr:uid="{00000000-0005-0000-0000-000012310000}"/>
    <cellStyle name="Vírgula 7 10 8" xfId="14929" xr:uid="{00000000-0005-0000-0000-000013310000}"/>
    <cellStyle name="Vírgula 7 11" xfId="1326" xr:uid="{00000000-0005-0000-0000-000014310000}"/>
    <cellStyle name="Vírgula 7 11 2" xfId="4677" xr:uid="{00000000-0005-0000-0000-000015310000}"/>
    <cellStyle name="Vírgula 7 11 2 2" xfId="9661" xr:uid="{00000000-0005-0000-0000-000016310000}"/>
    <cellStyle name="Vírgula 7 11 2 2 2" xfId="14235" xr:uid="{00000000-0005-0000-0000-000017310000}"/>
    <cellStyle name="Vírgula 7 11 2 2 2 2" xfId="19715" xr:uid="{00000000-0005-0000-0000-000018310000}"/>
    <cellStyle name="Vírgula 7 11 2 2 3" xfId="16960" xr:uid="{00000000-0005-0000-0000-000019310000}"/>
    <cellStyle name="Vírgula 7 11 2 3" xfId="13063" xr:uid="{00000000-0005-0000-0000-00001A310000}"/>
    <cellStyle name="Vírgula 7 11 2 3 2" xfId="18543" xr:uid="{00000000-0005-0000-0000-00001B310000}"/>
    <cellStyle name="Vírgula 7 11 2 4" xfId="15789" xr:uid="{00000000-0005-0000-0000-00001C310000}"/>
    <cellStyle name="Vírgula 7 11 3" xfId="6406" xr:uid="{00000000-0005-0000-0000-00001D310000}"/>
    <cellStyle name="Vírgula 7 11 3 2" xfId="11348" xr:uid="{00000000-0005-0000-0000-00001E310000}"/>
    <cellStyle name="Vírgula 7 11 3 2 2" xfId="14635" xr:uid="{00000000-0005-0000-0000-00001F310000}"/>
    <cellStyle name="Vírgula 7 11 3 2 2 2" xfId="20115" xr:uid="{00000000-0005-0000-0000-000020310000}"/>
    <cellStyle name="Vírgula 7 11 3 2 3" xfId="17360" xr:uid="{00000000-0005-0000-0000-000021310000}"/>
    <cellStyle name="Vírgula 7 11 3 3" xfId="13464" xr:uid="{00000000-0005-0000-0000-000022310000}"/>
    <cellStyle name="Vírgula 7 11 3 3 2" xfId="18944" xr:uid="{00000000-0005-0000-0000-000023310000}"/>
    <cellStyle name="Vírgula 7 11 3 4" xfId="16189" xr:uid="{00000000-0005-0000-0000-000024310000}"/>
    <cellStyle name="Vírgula 7 11 4" xfId="7914" xr:uid="{00000000-0005-0000-0000-000025310000}"/>
    <cellStyle name="Vírgula 7 11 4 2" xfId="13821" xr:uid="{00000000-0005-0000-0000-000026310000}"/>
    <cellStyle name="Vírgula 7 11 4 2 2" xfId="19301" xr:uid="{00000000-0005-0000-0000-000027310000}"/>
    <cellStyle name="Vírgula 7 11 4 3" xfId="16546" xr:uid="{00000000-0005-0000-0000-000028310000}"/>
    <cellStyle name="Vírgula 7 11 5" xfId="2953" xr:uid="{00000000-0005-0000-0000-000029310000}"/>
    <cellStyle name="Vírgula 7 11 5 2" xfId="12658" xr:uid="{00000000-0005-0000-0000-00002A310000}"/>
    <cellStyle name="Vírgula 7 11 5 2 2" xfId="18138" xr:uid="{00000000-0005-0000-0000-00002B310000}"/>
    <cellStyle name="Vírgula 7 11 5 3" xfId="15384" xr:uid="{00000000-0005-0000-0000-00002C310000}"/>
    <cellStyle name="Vírgula 7 11 6" xfId="12292" xr:uid="{00000000-0005-0000-0000-00002D310000}"/>
    <cellStyle name="Vírgula 7 11 6 2" xfId="17772" xr:uid="{00000000-0005-0000-0000-00002E310000}"/>
    <cellStyle name="Vírgula 7 11 7" xfId="15018" xr:uid="{00000000-0005-0000-0000-00002F310000}"/>
    <cellStyle name="Vírgula 7 12" xfId="270" xr:uid="{00000000-0005-0000-0000-000030310000}"/>
    <cellStyle name="Vírgula 7 12 2" xfId="3895" xr:uid="{00000000-0005-0000-0000-000031310000}"/>
    <cellStyle name="Vírgula 7 12 2 2" xfId="8982" xr:uid="{00000000-0005-0000-0000-000032310000}"/>
    <cellStyle name="Vírgula 7 12 2 2 2" xfId="14073" xr:uid="{00000000-0005-0000-0000-000033310000}"/>
    <cellStyle name="Vírgula 7 12 2 2 2 2" xfId="19553" xr:uid="{00000000-0005-0000-0000-000034310000}"/>
    <cellStyle name="Vírgula 7 12 2 2 3" xfId="16798" xr:uid="{00000000-0005-0000-0000-000035310000}"/>
    <cellStyle name="Vírgula 7 12 2 3" xfId="12877" xr:uid="{00000000-0005-0000-0000-000036310000}"/>
    <cellStyle name="Vírgula 7 12 2 3 2" xfId="18357" xr:uid="{00000000-0005-0000-0000-000037310000}"/>
    <cellStyle name="Vírgula 7 12 2 4" xfId="15603" xr:uid="{00000000-0005-0000-0000-000038310000}"/>
    <cellStyle name="Vírgula 7 12 3" xfId="5673" xr:uid="{00000000-0005-0000-0000-000039310000}"/>
    <cellStyle name="Vírgula 7 12 3 2" xfId="10615" xr:uid="{00000000-0005-0000-0000-00003A310000}"/>
    <cellStyle name="Vírgula 7 12 3 2 2" xfId="14461" xr:uid="{00000000-0005-0000-0000-00003B310000}"/>
    <cellStyle name="Vírgula 7 12 3 2 2 2" xfId="19941" xr:uid="{00000000-0005-0000-0000-00003C310000}"/>
    <cellStyle name="Vírgula 7 12 3 2 3" xfId="17186" xr:uid="{00000000-0005-0000-0000-00003D310000}"/>
    <cellStyle name="Vírgula 7 12 3 3" xfId="13290" xr:uid="{00000000-0005-0000-0000-00003E310000}"/>
    <cellStyle name="Vírgula 7 12 3 3 2" xfId="18770" xr:uid="{00000000-0005-0000-0000-00003F310000}"/>
    <cellStyle name="Vírgula 7 12 3 4" xfId="16015" xr:uid="{00000000-0005-0000-0000-000040310000}"/>
    <cellStyle name="Vírgula 7 12 4" xfId="7181" xr:uid="{00000000-0005-0000-0000-000041310000}"/>
    <cellStyle name="Vírgula 7 12 4 2" xfId="13647" xr:uid="{00000000-0005-0000-0000-000042310000}"/>
    <cellStyle name="Vírgula 7 12 4 2 2" xfId="19127" xr:uid="{00000000-0005-0000-0000-000043310000}"/>
    <cellStyle name="Vírgula 7 12 4 3" xfId="16372" xr:uid="{00000000-0005-0000-0000-000044310000}"/>
    <cellStyle name="Vírgula 7 12 5" xfId="2220" xr:uid="{00000000-0005-0000-0000-000045310000}"/>
    <cellStyle name="Vírgula 7 12 5 2" xfId="12484" xr:uid="{00000000-0005-0000-0000-000046310000}"/>
    <cellStyle name="Vírgula 7 12 5 2 2" xfId="17964" xr:uid="{00000000-0005-0000-0000-000047310000}"/>
    <cellStyle name="Vírgula 7 12 5 3" xfId="15210" xr:uid="{00000000-0005-0000-0000-000048310000}"/>
    <cellStyle name="Vírgula 7 12 6" xfId="12078" xr:uid="{00000000-0005-0000-0000-000049310000}"/>
    <cellStyle name="Vírgula 7 12 6 2" xfId="17559" xr:uid="{00000000-0005-0000-0000-00004A310000}"/>
    <cellStyle name="Vírgula 7 12 7" xfId="14838" xr:uid="{00000000-0005-0000-0000-00004B310000}"/>
    <cellStyle name="Vírgula 7 13" xfId="2120" xr:uid="{00000000-0005-0000-0000-00004C310000}"/>
    <cellStyle name="Vírgula 7 13 2" xfId="5449" xr:uid="{00000000-0005-0000-0000-00004D310000}"/>
    <cellStyle name="Vírgula 7 13 2 2" xfId="10419" xr:uid="{00000000-0005-0000-0000-00004E310000}"/>
    <cellStyle name="Vírgula 7 13 2 2 2" xfId="14420" xr:uid="{00000000-0005-0000-0000-00004F310000}"/>
    <cellStyle name="Vírgula 7 13 2 2 2 2" xfId="19900" xr:uid="{00000000-0005-0000-0000-000050310000}"/>
    <cellStyle name="Vírgula 7 13 2 2 3" xfId="17145" xr:uid="{00000000-0005-0000-0000-000051310000}"/>
    <cellStyle name="Vírgula 7 13 2 3" xfId="13249" xr:uid="{00000000-0005-0000-0000-000052310000}"/>
    <cellStyle name="Vírgula 7 13 2 3 2" xfId="18729" xr:uid="{00000000-0005-0000-0000-000053310000}"/>
    <cellStyle name="Vírgula 7 13 2 4" xfId="15974" xr:uid="{00000000-0005-0000-0000-000054310000}"/>
    <cellStyle name="Vírgula 7 13 3" xfId="8653" xr:uid="{00000000-0005-0000-0000-000055310000}"/>
    <cellStyle name="Vírgula 7 13 3 2" xfId="13997" xr:uid="{00000000-0005-0000-0000-000056310000}"/>
    <cellStyle name="Vírgula 7 13 3 2 2" xfId="19477" xr:uid="{00000000-0005-0000-0000-000057310000}"/>
    <cellStyle name="Vírgula 7 13 3 3" xfId="16722" xr:uid="{00000000-0005-0000-0000-000058310000}"/>
    <cellStyle name="Vírgula 7 13 4" xfId="12472" xr:uid="{00000000-0005-0000-0000-000059310000}"/>
    <cellStyle name="Vírgula 7 13 4 2" xfId="17952" xr:uid="{00000000-0005-0000-0000-00005A310000}"/>
    <cellStyle name="Vírgula 7 13 5" xfId="15198" xr:uid="{00000000-0005-0000-0000-00005B310000}"/>
    <cellStyle name="Vírgula 7 14" xfId="3693" xr:uid="{00000000-0005-0000-0000-00005C310000}"/>
    <cellStyle name="Vírgula 7 14 2" xfId="8790" xr:uid="{00000000-0005-0000-0000-00005D310000}"/>
    <cellStyle name="Vírgula 7 14 2 2" xfId="14029" xr:uid="{00000000-0005-0000-0000-00005E310000}"/>
    <cellStyle name="Vírgula 7 14 2 2 2" xfId="19509" xr:uid="{00000000-0005-0000-0000-00005F310000}"/>
    <cellStyle name="Vírgula 7 14 2 3" xfId="16754" xr:uid="{00000000-0005-0000-0000-000060310000}"/>
    <cellStyle name="Vírgula 7 14 3" xfId="12832" xr:uid="{00000000-0005-0000-0000-000061310000}"/>
    <cellStyle name="Vírgula 7 14 3 2" xfId="18312" xr:uid="{00000000-0005-0000-0000-000062310000}"/>
    <cellStyle name="Vírgula 7 14 4" xfId="15558" xr:uid="{00000000-0005-0000-0000-000063310000}"/>
    <cellStyle name="Vírgula 7 15" xfId="3807" xr:uid="{00000000-0005-0000-0000-000064310000}"/>
    <cellStyle name="Vírgula 7 15 2" xfId="8900" xr:uid="{00000000-0005-0000-0000-000065310000}"/>
    <cellStyle name="Vírgula 7 15 2 2" xfId="14060" xr:uid="{00000000-0005-0000-0000-000066310000}"/>
    <cellStyle name="Vírgula 7 15 2 2 2" xfId="19540" xr:uid="{00000000-0005-0000-0000-000067310000}"/>
    <cellStyle name="Vírgula 7 15 2 3" xfId="16785" xr:uid="{00000000-0005-0000-0000-000068310000}"/>
    <cellStyle name="Vírgula 7 15 3" xfId="12863" xr:uid="{00000000-0005-0000-0000-000069310000}"/>
    <cellStyle name="Vírgula 7 15 3 2" xfId="18343" xr:uid="{00000000-0005-0000-0000-00006A310000}"/>
    <cellStyle name="Vírgula 7 15 4" xfId="15589" xr:uid="{00000000-0005-0000-0000-00006B310000}"/>
    <cellStyle name="Vírgula 7 16" xfId="5601" xr:uid="{00000000-0005-0000-0000-00006C310000}"/>
    <cellStyle name="Vírgula 7 16 2" xfId="10543" xr:uid="{00000000-0005-0000-0000-00006D310000}"/>
    <cellStyle name="Vírgula 7 16 2 2" xfId="14449" xr:uid="{00000000-0005-0000-0000-00006E310000}"/>
    <cellStyle name="Vírgula 7 16 2 2 2" xfId="19929" xr:uid="{00000000-0005-0000-0000-00006F310000}"/>
    <cellStyle name="Vírgula 7 16 2 3" xfId="17174" xr:uid="{00000000-0005-0000-0000-000070310000}"/>
    <cellStyle name="Vírgula 7 16 3" xfId="13278" xr:uid="{00000000-0005-0000-0000-000071310000}"/>
    <cellStyle name="Vírgula 7 16 3 2" xfId="18758" xr:uid="{00000000-0005-0000-0000-000072310000}"/>
    <cellStyle name="Vírgula 7 16 4" xfId="16003" xr:uid="{00000000-0005-0000-0000-000073310000}"/>
    <cellStyle name="Vírgula 7 17" xfId="7109" xr:uid="{00000000-0005-0000-0000-000074310000}"/>
    <cellStyle name="Vírgula 7 17 2" xfId="13635" xr:uid="{00000000-0005-0000-0000-000075310000}"/>
    <cellStyle name="Vírgula 7 17 2 2" xfId="19115" xr:uid="{00000000-0005-0000-0000-000076310000}"/>
    <cellStyle name="Vírgula 7 17 3" xfId="16360" xr:uid="{00000000-0005-0000-0000-000077310000}"/>
    <cellStyle name="Vírgula 7 18" xfId="2079" xr:uid="{00000000-0005-0000-0000-000078310000}"/>
    <cellStyle name="Vírgula 7 18 2" xfId="12463" xr:uid="{00000000-0005-0000-0000-000079310000}"/>
    <cellStyle name="Vírgula 7 18 2 2" xfId="17943" xr:uid="{00000000-0005-0000-0000-00007A310000}"/>
    <cellStyle name="Vírgula 7 18 3" xfId="15189" xr:uid="{00000000-0005-0000-0000-00007B310000}"/>
    <cellStyle name="Vírgula 7 19" xfId="12062" xr:uid="{00000000-0005-0000-0000-00007C310000}"/>
    <cellStyle name="Vírgula 7 19 2" xfId="17543" xr:uid="{00000000-0005-0000-0000-00007D310000}"/>
    <cellStyle name="Vírgula 7 2" xfId="133" xr:uid="{00000000-0005-0000-0000-00007E310000}"/>
    <cellStyle name="Vírgula 7 2 10" xfId="2135" xr:uid="{00000000-0005-0000-0000-00007F310000}"/>
    <cellStyle name="Vírgula 7 2 10 2" xfId="5389" xr:uid="{00000000-0005-0000-0000-000080310000}"/>
    <cellStyle name="Vírgula 7 2 10 2 2" xfId="10369" xr:uid="{00000000-0005-0000-0000-000081310000}"/>
    <cellStyle name="Vírgula 7 2 10 2 2 2" xfId="14408" xr:uid="{00000000-0005-0000-0000-000082310000}"/>
    <cellStyle name="Vírgula 7 2 10 2 2 2 2" xfId="19888" xr:uid="{00000000-0005-0000-0000-000083310000}"/>
    <cellStyle name="Vírgula 7 2 10 2 2 3" xfId="17133" xr:uid="{00000000-0005-0000-0000-000084310000}"/>
    <cellStyle name="Vírgula 7 2 10 2 3" xfId="13236" xr:uid="{00000000-0005-0000-0000-000085310000}"/>
    <cellStyle name="Vírgula 7 2 10 2 3 2" xfId="18716" xr:uid="{00000000-0005-0000-0000-000086310000}"/>
    <cellStyle name="Vírgula 7 2 10 2 4" xfId="15962" xr:uid="{00000000-0005-0000-0000-000087310000}"/>
    <cellStyle name="Vírgula 7 2 10 3" xfId="8654" xr:uid="{00000000-0005-0000-0000-000088310000}"/>
    <cellStyle name="Vírgula 7 2 10 3 2" xfId="13998" xr:uid="{00000000-0005-0000-0000-000089310000}"/>
    <cellStyle name="Vírgula 7 2 10 3 2 2" xfId="19478" xr:uid="{00000000-0005-0000-0000-00008A310000}"/>
    <cellStyle name="Vírgula 7 2 10 3 3" xfId="16723" xr:uid="{00000000-0005-0000-0000-00008B310000}"/>
    <cellStyle name="Vírgula 7 2 10 4" xfId="12475" xr:uid="{00000000-0005-0000-0000-00008C310000}"/>
    <cellStyle name="Vírgula 7 2 10 4 2" xfId="17955" xr:uid="{00000000-0005-0000-0000-00008D310000}"/>
    <cellStyle name="Vírgula 7 2 10 5" xfId="15201" xr:uid="{00000000-0005-0000-0000-00008E310000}"/>
    <cellStyle name="Vírgula 7 2 11" xfId="3694" xr:uid="{00000000-0005-0000-0000-00008F310000}"/>
    <cellStyle name="Vírgula 7 2 11 2" xfId="8791" xr:uid="{00000000-0005-0000-0000-000090310000}"/>
    <cellStyle name="Vírgula 7 2 11 2 2" xfId="14030" xr:uid="{00000000-0005-0000-0000-000091310000}"/>
    <cellStyle name="Vírgula 7 2 11 2 2 2" xfId="19510" xr:uid="{00000000-0005-0000-0000-000092310000}"/>
    <cellStyle name="Vírgula 7 2 11 2 3" xfId="16755" xr:uid="{00000000-0005-0000-0000-000093310000}"/>
    <cellStyle name="Vírgula 7 2 11 3" xfId="12833" xr:uid="{00000000-0005-0000-0000-000094310000}"/>
    <cellStyle name="Vírgula 7 2 11 3 2" xfId="18313" xr:uid="{00000000-0005-0000-0000-000095310000}"/>
    <cellStyle name="Vírgula 7 2 11 4" xfId="15559" xr:uid="{00000000-0005-0000-0000-000096310000}"/>
    <cellStyle name="Vírgula 7 2 12" xfId="3827" xr:uid="{00000000-0005-0000-0000-000097310000}"/>
    <cellStyle name="Vírgula 7 2 12 2" xfId="8919" xr:uid="{00000000-0005-0000-0000-000098310000}"/>
    <cellStyle name="Vírgula 7 2 12 2 2" xfId="14064" xr:uid="{00000000-0005-0000-0000-000099310000}"/>
    <cellStyle name="Vírgula 7 2 12 2 2 2" xfId="19544" xr:uid="{00000000-0005-0000-0000-00009A310000}"/>
    <cellStyle name="Vírgula 7 2 12 2 3" xfId="16789" xr:uid="{00000000-0005-0000-0000-00009B310000}"/>
    <cellStyle name="Vírgula 7 2 12 3" xfId="12867" xr:uid="{00000000-0005-0000-0000-00009C310000}"/>
    <cellStyle name="Vírgula 7 2 12 3 2" xfId="18347" xr:uid="{00000000-0005-0000-0000-00009D310000}"/>
    <cellStyle name="Vírgula 7 2 12 4" xfId="15593" xr:uid="{00000000-0005-0000-0000-00009E310000}"/>
    <cellStyle name="Vírgula 7 2 13" xfId="5616" xr:uid="{00000000-0005-0000-0000-00009F310000}"/>
    <cellStyle name="Vírgula 7 2 13 2" xfId="10558" xr:uid="{00000000-0005-0000-0000-0000A0310000}"/>
    <cellStyle name="Vírgula 7 2 13 2 2" xfId="14452" xr:uid="{00000000-0005-0000-0000-0000A1310000}"/>
    <cellStyle name="Vírgula 7 2 13 2 2 2" xfId="19932" xr:uid="{00000000-0005-0000-0000-0000A2310000}"/>
    <cellStyle name="Vírgula 7 2 13 2 3" xfId="17177" xr:uid="{00000000-0005-0000-0000-0000A3310000}"/>
    <cellStyle name="Vírgula 7 2 13 3" xfId="13281" xr:uid="{00000000-0005-0000-0000-0000A4310000}"/>
    <cellStyle name="Vírgula 7 2 13 3 2" xfId="18761" xr:uid="{00000000-0005-0000-0000-0000A5310000}"/>
    <cellStyle name="Vírgula 7 2 13 4" xfId="16006" xr:uid="{00000000-0005-0000-0000-0000A6310000}"/>
    <cellStyle name="Vírgula 7 2 14" xfId="7124" xr:uid="{00000000-0005-0000-0000-0000A7310000}"/>
    <cellStyle name="Vírgula 7 2 14 2" xfId="13638" xr:uid="{00000000-0005-0000-0000-0000A8310000}"/>
    <cellStyle name="Vírgula 7 2 14 2 2" xfId="19118" xr:uid="{00000000-0005-0000-0000-0000A9310000}"/>
    <cellStyle name="Vírgula 7 2 14 3" xfId="16363" xr:uid="{00000000-0005-0000-0000-0000AA310000}"/>
    <cellStyle name="Vírgula 7 2 15" xfId="2112" xr:uid="{00000000-0005-0000-0000-0000AB310000}"/>
    <cellStyle name="Vírgula 7 2 15 2" xfId="12468" xr:uid="{00000000-0005-0000-0000-0000AC310000}"/>
    <cellStyle name="Vírgula 7 2 15 2 2" xfId="17948" xr:uid="{00000000-0005-0000-0000-0000AD310000}"/>
    <cellStyle name="Vírgula 7 2 15 3" xfId="15194" xr:uid="{00000000-0005-0000-0000-0000AE310000}"/>
    <cellStyle name="Vírgula 7 2 16" xfId="12067" xr:uid="{00000000-0005-0000-0000-0000AF310000}"/>
    <cellStyle name="Vírgula 7 2 16 2" xfId="17548" xr:uid="{00000000-0005-0000-0000-0000B0310000}"/>
    <cellStyle name="Vírgula 7 2 17" xfId="14829" xr:uid="{00000000-0005-0000-0000-0000B1310000}"/>
    <cellStyle name="Vírgula 7 2 2" xfId="616" xr:uid="{00000000-0005-0000-0000-0000B2310000}"/>
    <cellStyle name="Vírgula 7 2 2 10" xfId="2361" xr:uid="{00000000-0005-0000-0000-0000B3310000}"/>
    <cellStyle name="Vírgula 7 2 2 10 2" xfId="12518" xr:uid="{00000000-0005-0000-0000-0000B4310000}"/>
    <cellStyle name="Vírgula 7 2 2 10 2 2" xfId="17998" xr:uid="{00000000-0005-0000-0000-0000B5310000}"/>
    <cellStyle name="Vírgula 7 2 2 10 3" xfId="15244" xr:uid="{00000000-0005-0000-0000-0000B6310000}"/>
    <cellStyle name="Vírgula 7 2 2 11" xfId="12136" xr:uid="{00000000-0005-0000-0000-0000B7310000}"/>
    <cellStyle name="Vírgula 7 2 2 11 2" xfId="17617" xr:uid="{00000000-0005-0000-0000-0000B8310000}"/>
    <cellStyle name="Vírgula 7 2 2 12" xfId="14876" xr:uid="{00000000-0005-0000-0000-0000B9310000}"/>
    <cellStyle name="Vírgula 7 2 2 2" xfId="759" xr:uid="{00000000-0005-0000-0000-0000BA310000}"/>
    <cellStyle name="Vírgula 7 2 2 2 2" xfId="1224" xr:uid="{00000000-0005-0000-0000-0000BB310000}"/>
    <cellStyle name="Vírgula 7 2 2 2 2 2" xfId="1908" xr:uid="{00000000-0005-0000-0000-0000BC310000}"/>
    <cellStyle name="Vírgula 7 2 2 2 2 2 2" xfId="5259" xr:uid="{00000000-0005-0000-0000-0000BD310000}"/>
    <cellStyle name="Vírgula 7 2 2 2 2 2 2 2" xfId="10243" xr:uid="{00000000-0005-0000-0000-0000BE310000}"/>
    <cellStyle name="Vírgula 7 2 2 2 2 2 2 2 2" xfId="14290" xr:uid="{00000000-0005-0000-0000-0000BF310000}"/>
    <cellStyle name="Vírgula 7 2 2 2 2 2 2 2 2 2" xfId="19770" xr:uid="{00000000-0005-0000-0000-0000C0310000}"/>
    <cellStyle name="Vírgula 7 2 2 2 2 2 2 2 3" xfId="17015" xr:uid="{00000000-0005-0000-0000-0000C1310000}"/>
    <cellStyle name="Vírgula 7 2 2 2 2 2 2 3" xfId="13118" xr:uid="{00000000-0005-0000-0000-0000C2310000}"/>
    <cellStyle name="Vírgula 7 2 2 2 2 2 2 3 2" xfId="18598" xr:uid="{00000000-0005-0000-0000-0000C3310000}"/>
    <cellStyle name="Vírgula 7 2 2 2 2 2 2 4" xfId="15844" xr:uid="{00000000-0005-0000-0000-0000C4310000}"/>
    <cellStyle name="Vírgula 7 2 2 2 2 2 3" xfId="6988" xr:uid="{00000000-0005-0000-0000-0000C5310000}"/>
    <cellStyle name="Vírgula 7 2 2 2 2 2 3 2" xfId="11930" xr:uid="{00000000-0005-0000-0000-0000C6310000}"/>
    <cellStyle name="Vírgula 7 2 2 2 2 2 3 2 2" xfId="14690" xr:uid="{00000000-0005-0000-0000-0000C7310000}"/>
    <cellStyle name="Vírgula 7 2 2 2 2 2 3 2 2 2" xfId="20170" xr:uid="{00000000-0005-0000-0000-0000C8310000}"/>
    <cellStyle name="Vírgula 7 2 2 2 2 2 3 2 3" xfId="17415" xr:uid="{00000000-0005-0000-0000-0000C9310000}"/>
    <cellStyle name="Vírgula 7 2 2 2 2 2 3 3" xfId="13519" xr:uid="{00000000-0005-0000-0000-0000CA310000}"/>
    <cellStyle name="Vírgula 7 2 2 2 2 2 3 3 2" xfId="18999" xr:uid="{00000000-0005-0000-0000-0000CB310000}"/>
    <cellStyle name="Vírgula 7 2 2 2 2 2 3 4" xfId="16244" xr:uid="{00000000-0005-0000-0000-0000CC310000}"/>
    <cellStyle name="Vírgula 7 2 2 2 2 2 4" xfId="8496" xr:uid="{00000000-0005-0000-0000-0000CD310000}"/>
    <cellStyle name="Vírgula 7 2 2 2 2 2 4 2" xfId="13876" xr:uid="{00000000-0005-0000-0000-0000CE310000}"/>
    <cellStyle name="Vírgula 7 2 2 2 2 2 4 2 2" xfId="19356" xr:uid="{00000000-0005-0000-0000-0000CF310000}"/>
    <cellStyle name="Vírgula 7 2 2 2 2 2 4 3" xfId="16601" xr:uid="{00000000-0005-0000-0000-0000D0310000}"/>
    <cellStyle name="Vírgula 7 2 2 2 2 2 5" xfId="3535" xr:uid="{00000000-0005-0000-0000-0000D1310000}"/>
    <cellStyle name="Vírgula 7 2 2 2 2 2 5 2" xfId="12713" xr:uid="{00000000-0005-0000-0000-0000D2310000}"/>
    <cellStyle name="Vírgula 7 2 2 2 2 2 5 2 2" xfId="18193" xr:uid="{00000000-0005-0000-0000-0000D3310000}"/>
    <cellStyle name="Vírgula 7 2 2 2 2 2 5 3" xfId="15439" xr:uid="{00000000-0005-0000-0000-0000D4310000}"/>
    <cellStyle name="Vírgula 7 2 2 2 2 2 6" xfId="12347" xr:uid="{00000000-0005-0000-0000-0000D5310000}"/>
    <cellStyle name="Vírgula 7 2 2 2 2 2 6 2" xfId="17827" xr:uid="{00000000-0005-0000-0000-0000D6310000}"/>
    <cellStyle name="Vírgula 7 2 2 2 2 2 7" xfId="15073" xr:uid="{00000000-0005-0000-0000-0000D7310000}"/>
    <cellStyle name="Vírgula 7 2 2 2 2 3" xfId="4585" xr:uid="{00000000-0005-0000-0000-0000D8310000}"/>
    <cellStyle name="Vírgula 7 2 2 2 2 3 2" xfId="9569" xr:uid="{00000000-0005-0000-0000-0000D9310000}"/>
    <cellStyle name="Vírgula 7 2 2 2 2 3 2 2" xfId="14212" xr:uid="{00000000-0005-0000-0000-0000DA310000}"/>
    <cellStyle name="Vírgula 7 2 2 2 2 3 2 2 2" xfId="19692" xr:uid="{00000000-0005-0000-0000-0000DB310000}"/>
    <cellStyle name="Vírgula 7 2 2 2 2 3 2 3" xfId="16937" xr:uid="{00000000-0005-0000-0000-0000DC310000}"/>
    <cellStyle name="Vírgula 7 2 2 2 2 3 3" xfId="13040" xr:uid="{00000000-0005-0000-0000-0000DD310000}"/>
    <cellStyle name="Vírgula 7 2 2 2 2 3 3 2" xfId="18520" xr:uid="{00000000-0005-0000-0000-0000DE310000}"/>
    <cellStyle name="Vírgula 7 2 2 2 2 3 4" xfId="15766" xr:uid="{00000000-0005-0000-0000-0000DF310000}"/>
    <cellStyle name="Vírgula 7 2 2 2 2 4" xfId="6316" xr:uid="{00000000-0005-0000-0000-0000E0310000}"/>
    <cellStyle name="Vírgula 7 2 2 2 2 4 2" xfId="11258" xr:uid="{00000000-0005-0000-0000-0000E1310000}"/>
    <cellStyle name="Vírgula 7 2 2 2 2 4 2 2" xfId="14614" xr:uid="{00000000-0005-0000-0000-0000E2310000}"/>
    <cellStyle name="Vírgula 7 2 2 2 2 4 2 2 2" xfId="20094" xr:uid="{00000000-0005-0000-0000-0000E3310000}"/>
    <cellStyle name="Vírgula 7 2 2 2 2 4 2 3" xfId="17339" xr:uid="{00000000-0005-0000-0000-0000E4310000}"/>
    <cellStyle name="Vírgula 7 2 2 2 2 4 3" xfId="13443" xr:uid="{00000000-0005-0000-0000-0000E5310000}"/>
    <cellStyle name="Vírgula 7 2 2 2 2 4 3 2" xfId="18923" xr:uid="{00000000-0005-0000-0000-0000E6310000}"/>
    <cellStyle name="Vírgula 7 2 2 2 2 4 4" xfId="16168" xr:uid="{00000000-0005-0000-0000-0000E7310000}"/>
    <cellStyle name="Vírgula 7 2 2 2 2 5" xfId="7824" xr:uid="{00000000-0005-0000-0000-0000E8310000}"/>
    <cellStyle name="Vírgula 7 2 2 2 2 5 2" xfId="13800" xr:uid="{00000000-0005-0000-0000-0000E9310000}"/>
    <cellStyle name="Vírgula 7 2 2 2 2 5 2 2" xfId="19280" xr:uid="{00000000-0005-0000-0000-0000EA310000}"/>
    <cellStyle name="Vírgula 7 2 2 2 2 5 3" xfId="16525" xr:uid="{00000000-0005-0000-0000-0000EB310000}"/>
    <cellStyle name="Vírgula 7 2 2 2 2 6" xfId="2863" xr:uid="{00000000-0005-0000-0000-0000EC310000}"/>
    <cellStyle name="Vírgula 7 2 2 2 2 6 2" xfId="12637" xr:uid="{00000000-0005-0000-0000-0000ED310000}"/>
    <cellStyle name="Vírgula 7 2 2 2 2 6 2 2" xfId="18117" xr:uid="{00000000-0005-0000-0000-0000EE310000}"/>
    <cellStyle name="Vírgula 7 2 2 2 2 6 3" xfId="15363" xr:uid="{00000000-0005-0000-0000-0000EF310000}"/>
    <cellStyle name="Vírgula 7 2 2 2 2 7" xfId="12271" xr:uid="{00000000-0005-0000-0000-0000F0310000}"/>
    <cellStyle name="Vírgula 7 2 2 2 2 7 2" xfId="17751" xr:uid="{00000000-0005-0000-0000-0000F1310000}"/>
    <cellStyle name="Vírgula 7 2 2 2 2 8" xfId="14997" xr:uid="{00000000-0005-0000-0000-0000F2310000}"/>
    <cellStyle name="Vírgula 7 2 2 2 3" xfId="1907" xr:uid="{00000000-0005-0000-0000-0000F3310000}"/>
    <cellStyle name="Vírgula 7 2 2 2 3 2" xfId="5258" xr:uid="{00000000-0005-0000-0000-0000F4310000}"/>
    <cellStyle name="Vírgula 7 2 2 2 3 2 2" xfId="10242" xr:uid="{00000000-0005-0000-0000-0000F5310000}"/>
    <cellStyle name="Vírgula 7 2 2 2 3 2 2 2" xfId="14289" xr:uid="{00000000-0005-0000-0000-0000F6310000}"/>
    <cellStyle name="Vírgula 7 2 2 2 3 2 2 2 2" xfId="19769" xr:uid="{00000000-0005-0000-0000-0000F7310000}"/>
    <cellStyle name="Vírgula 7 2 2 2 3 2 2 3" xfId="17014" xr:uid="{00000000-0005-0000-0000-0000F8310000}"/>
    <cellStyle name="Vírgula 7 2 2 2 3 2 3" xfId="13117" xr:uid="{00000000-0005-0000-0000-0000F9310000}"/>
    <cellStyle name="Vírgula 7 2 2 2 3 2 3 2" xfId="18597" xr:uid="{00000000-0005-0000-0000-0000FA310000}"/>
    <cellStyle name="Vírgula 7 2 2 2 3 2 4" xfId="15843" xr:uid="{00000000-0005-0000-0000-0000FB310000}"/>
    <cellStyle name="Vírgula 7 2 2 2 3 3" xfId="6987" xr:uid="{00000000-0005-0000-0000-0000FC310000}"/>
    <cellStyle name="Vírgula 7 2 2 2 3 3 2" xfId="11929" xr:uid="{00000000-0005-0000-0000-0000FD310000}"/>
    <cellStyle name="Vírgula 7 2 2 2 3 3 2 2" xfId="14689" xr:uid="{00000000-0005-0000-0000-0000FE310000}"/>
    <cellStyle name="Vírgula 7 2 2 2 3 3 2 2 2" xfId="20169" xr:uid="{00000000-0005-0000-0000-0000FF310000}"/>
    <cellStyle name="Vírgula 7 2 2 2 3 3 2 3" xfId="17414" xr:uid="{00000000-0005-0000-0000-000000320000}"/>
    <cellStyle name="Vírgula 7 2 2 2 3 3 3" xfId="13518" xr:uid="{00000000-0005-0000-0000-000001320000}"/>
    <cellStyle name="Vírgula 7 2 2 2 3 3 3 2" xfId="18998" xr:uid="{00000000-0005-0000-0000-000002320000}"/>
    <cellStyle name="Vírgula 7 2 2 2 3 3 4" xfId="16243" xr:uid="{00000000-0005-0000-0000-000003320000}"/>
    <cellStyle name="Vírgula 7 2 2 2 3 4" xfId="8495" xr:uid="{00000000-0005-0000-0000-000004320000}"/>
    <cellStyle name="Vírgula 7 2 2 2 3 4 2" xfId="13875" xr:uid="{00000000-0005-0000-0000-000005320000}"/>
    <cellStyle name="Vírgula 7 2 2 2 3 4 2 2" xfId="19355" xr:uid="{00000000-0005-0000-0000-000006320000}"/>
    <cellStyle name="Vírgula 7 2 2 2 3 4 3" xfId="16600" xr:uid="{00000000-0005-0000-0000-000007320000}"/>
    <cellStyle name="Vírgula 7 2 2 2 3 5" xfId="3534" xr:uid="{00000000-0005-0000-0000-000008320000}"/>
    <cellStyle name="Vírgula 7 2 2 2 3 5 2" xfId="12712" xr:uid="{00000000-0005-0000-0000-000009320000}"/>
    <cellStyle name="Vírgula 7 2 2 2 3 5 2 2" xfId="18192" xr:uid="{00000000-0005-0000-0000-00000A320000}"/>
    <cellStyle name="Vírgula 7 2 2 2 3 5 3" xfId="15438" xr:uid="{00000000-0005-0000-0000-00000B320000}"/>
    <cellStyle name="Vírgula 7 2 2 2 3 6" xfId="12346" xr:uid="{00000000-0005-0000-0000-00000C320000}"/>
    <cellStyle name="Vírgula 7 2 2 2 3 6 2" xfId="17826" xr:uid="{00000000-0005-0000-0000-00000D320000}"/>
    <cellStyle name="Vírgula 7 2 2 2 3 7" xfId="15072" xr:uid="{00000000-0005-0000-0000-00000E320000}"/>
    <cellStyle name="Vírgula 7 2 2 2 4" xfId="4202" xr:uid="{00000000-0005-0000-0000-00000F320000}"/>
    <cellStyle name="Vírgula 7 2 2 2 4 2" xfId="9188" xr:uid="{00000000-0005-0000-0000-000010320000}"/>
    <cellStyle name="Vírgula 7 2 2 2 4 2 2" xfId="14121" xr:uid="{00000000-0005-0000-0000-000011320000}"/>
    <cellStyle name="Vírgula 7 2 2 2 4 2 2 2" xfId="19601" xr:uid="{00000000-0005-0000-0000-000012320000}"/>
    <cellStyle name="Vírgula 7 2 2 2 4 2 3" xfId="16846" xr:uid="{00000000-0005-0000-0000-000013320000}"/>
    <cellStyle name="Vírgula 7 2 2 2 4 3" xfId="12949" xr:uid="{00000000-0005-0000-0000-000014320000}"/>
    <cellStyle name="Vírgula 7 2 2 2 4 3 2" xfId="18429" xr:uid="{00000000-0005-0000-0000-000015320000}"/>
    <cellStyle name="Vírgula 7 2 2 2 4 4" xfId="15675" xr:uid="{00000000-0005-0000-0000-000016320000}"/>
    <cellStyle name="Vírgula 7 2 2 2 5" xfId="5949" xr:uid="{00000000-0005-0000-0000-000017320000}"/>
    <cellStyle name="Vírgula 7 2 2 2 5 2" xfId="10891" xr:uid="{00000000-0005-0000-0000-000018320000}"/>
    <cellStyle name="Vírgula 7 2 2 2 5 2 2" xfId="14527" xr:uid="{00000000-0005-0000-0000-000019320000}"/>
    <cellStyle name="Vírgula 7 2 2 2 5 2 2 2" xfId="20007" xr:uid="{00000000-0005-0000-0000-00001A320000}"/>
    <cellStyle name="Vírgula 7 2 2 2 5 2 3" xfId="17252" xr:uid="{00000000-0005-0000-0000-00001B320000}"/>
    <cellStyle name="Vírgula 7 2 2 2 5 3" xfId="13356" xr:uid="{00000000-0005-0000-0000-00001C320000}"/>
    <cellStyle name="Vírgula 7 2 2 2 5 3 2" xfId="18836" xr:uid="{00000000-0005-0000-0000-00001D320000}"/>
    <cellStyle name="Vírgula 7 2 2 2 5 4" xfId="16081" xr:uid="{00000000-0005-0000-0000-00001E320000}"/>
    <cellStyle name="Vírgula 7 2 2 2 6" xfId="7457" xr:uid="{00000000-0005-0000-0000-00001F320000}"/>
    <cellStyle name="Vírgula 7 2 2 2 6 2" xfId="13713" xr:uid="{00000000-0005-0000-0000-000020320000}"/>
    <cellStyle name="Vírgula 7 2 2 2 6 2 2" xfId="19193" xr:uid="{00000000-0005-0000-0000-000021320000}"/>
    <cellStyle name="Vírgula 7 2 2 2 6 3" xfId="16438" xr:uid="{00000000-0005-0000-0000-000022320000}"/>
    <cellStyle name="Vírgula 7 2 2 2 7" xfId="2496" xr:uid="{00000000-0005-0000-0000-000023320000}"/>
    <cellStyle name="Vírgula 7 2 2 2 7 2" xfId="12550" xr:uid="{00000000-0005-0000-0000-000024320000}"/>
    <cellStyle name="Vírgula 7 2 2 2 7 2 2" xfId="18030" xr:uid="{00000000-0005-0000-0000-000025320000}"/>
    <cellStyle name="Vírgula 7 2 2 2 7 3" xfId="15276" xr:uid="{00000000-0005-0000-0000-000026320000}"/>
    <cellStyle name="Vírgula 7 2 2 2 8" xfId="12168" xr:uid="{00000000-0005-0000-0000-000027320000}"/>
    <cellStyle name="Vírgula 7 2 2 2 8 2" xfId="17649" xr:uid="{00000000-0005-0000-0000-000028320000}"/>
    <cellStyle name="Vírgula 7 2 2 2 9" xfId="14908" xr:uid="{00000000-0005-0000-0000-000029320000}"/>
    <cellStyle name="Vírgula 7 2 2 3" xfId="912" xr:uid="{00000000-0005-0000-0000-00002A320000}"/>
    <cellStyle name="Vírgula 7 2 2 3 2" xfId="1909" xr:uid="{00000000-0005-0000-0000-00002B320000}"/>
    <cellStyle name="Vírgula 7 2 2 3 2 2" xfId="5260" xr:uid="{00000000-0005-0000-0000-00002C320000}"/>
    <cellStyle name="Vírgula 7 2 2 3 2 2 2" xfId="10244" xr:uid="{00000000-0005-0000-0000-00002D320000}"/>
    <cellStyle name="Vírgula 7 2 2 3 2 2 2 2" xfId="14291" xr:uid="{00000000-0005-0000-0000-00002E320000}"/>
    <cellStyle name="Vírgula 7 2 2 3 2 2 2 2 2" xfId="19771" xr:uid="{00000000-0005-0000-0000-00002F320000}"/>
    <cellStyle name="Vírgula 7 2 2 3 2 2 2 3" xfId="17016" xr:uid="{00000000-0005-0000-0000-000030320000}"/>
    <cellStyle name="Vírgula 7 2 2 3 2 2 3" xfId="13119" xr:uid="{00000000-0005-0000-0000-000031320000}"/>
    <cellStyle name="Vírgula 7 2 2 3 2 2 3 2" xfId="18599" xr:uid="{00000000-0005-0000-0000-000032320000}"/>
    <cellStyle name="Vírgula 7 2 2 3 2 2 4" xfId="15845" xr:uid="{00000000-0005-0000-0000-000033320000}"/>
    <cellStyle name="Vírgula 7 2 2 3 2 3" xfId="6989" xr:uid="{00000000-0005-0000-0000-000034320000}"/>
    <cellStyle name="Vírgula 7 2 2 3 2 3 2" xfId="11931" xr:uid="{00000000-0005-0000-0000-000035320000}"/>
    <cellStyle name="Vírgula 7 2 2 3 2 3 2 2" xfId="14691" xr:uid="{00000000-0005-0000-0000-000036320000}"/>
    <cellStyle name="Vírgula 7 2 2 3 2 3 2 2 2" xfId="20171" xr:uid="{00000000-0005-0000-0000-000037320000}"/>
    <cellStyle name="Vírgula 7 2 2 3 2 3 2 3" xfId="17416" xr:uid="{00000000-0005-0000-0000-000038320000}"/>
    <cellStyle name="Vírgula 7 2 2 3 2 3 3" xfId="13520" xr:uid="{00000000-0005-0000-0000-000039320000}"/>
    <cellStyle name="Vírgula 7 2 2 3 2 3 3 2" xfId="19000" xr:uid="{00000000-0005-0000-0000-00003A320000}"/>
    <cellStyle name="Vírgula 7 2 2 3 2 3 4" xfId="16245" xr:uid="{00000000-0005-0000-0000-00003B320000}"/>
    <cellStyle name="Vírgula 7 2 2 3 2 4" xfId="8497" xr:uid="{00000000-0005-0000-0000-00003C320000}"/>
    <cellStyle name="Vírgula 7 2 2 3 2 4 2" xfId="13877" xr:uid="{00000000-0005-0000-0000-00003D320000}"/>
    <cellStyle name="Vírgula 7 2 2 3 2 4 2 2" xfId="19357" xr:uid="{00000000-0005-0000-0000-00003E320000}"/>
    <cellStyle name="Vírgula 7 2 2 3 2 4 3" xfId="16602" xr:uid="{00000000-0005-0000-0000-00003F320000}"/>
    <cellStyle name="Vírgula 7 2 2 3 2 5" xfId="3536" xr:uid="{00000000-0005-0000-0000-000040320000}"/>
    <cellStyle name="Vírgula 7 2 2 3 2 5 2" xfId="12714" xr:uid="{00000000-0005-0000-0000-000041320000}"/>
    <cellStyle name="Vírgula 7 2 2 3 2 5 2 2" xfId="18194" xr:uid="{00000000-0005-0000-0000-000042320000}"/>
    <cellStyle name="Vírgula 7 2 2 3 2 5 3" xfId="15440" xr:uid="{00000000-0005-0000-0000-000043320000}"/>
    <cellStyle name="Vírgula 7 2 2 3 2 6" xfId="12348" xr:uid="{00000000-0005-0000-0000-000044320000}"/>
    <cellStyle name="Vírgula 7 2 2 3 2 6 2" xfId="17828" xr:uid="{00000000-0005-0000-0000-000045320000}"/>
    <cellStyle name="Vírgula 7 2 2 3 2 7" xfId="15074" xr:uid="{00000000-0005-0000-0000-000046320000}"/>
    <cellStyle name="Vírgula 7 2 2 3 3" xfId="4344" xr:uid="{00000000-0005-0000-0000-000047320000}"/>
    <cellStyle name="Vírgula 7 2 2 3 3 2" xfId="9329" xr:uid="{00000000-0005-0000-0000-000048320000}"/>
    <cellStyle name="Vírgula 7 2 2 3 3 2 2" xfId="14154" xr:uid="{00000000-0005-0000-0000-000049320000}"/>
    <cellStyle name="Vírgula 7 2 2 3 3 2 2 2" xfId="19634" xr:uid="{00000000-0005-0000-0000-00004A320000}"/>
    <cellStyle name="Vírgula 7 2 2 3 3 2 3" xfId="16879" xr:uid="{00000000-0005-0000-0000-00004B320000}"/>
    <cellStyle name="Vírgula 7 2 2 3 3 3" xfId="12982" xr:uid="{00000000-0005-0000-0000-00004C320000}"/>
    <cellStyle name="Vírgula 7 2 2 3 3 3 2" xfId="18462" xr:uid="{00000000-0005-0000-0000-00004D320000}"/>
    <cellStyle name="Vírgula 7 2 2 3 3 4" xfId="15708" xr:uid="{00000000-0005-0000-0000-00004E320000}"/>
    <cellStyle name="Vírgula 7 2 2 3 4" xfId="6087" xr:uid="{00000000-0005-0000-0000-00004F320000}"/>
    <cellStyle name="Vírgula 7 2 2 3 4 2" xfId="11029" xr:uid="{00000000-0005-0000-0000-000050320000}"/>
    <cellStyle name="Vírgula 7 2 2 3 4 2 2" xfId="14560" xr:uid="{00000000-0005-0000-0000-000051320000}"/>
    <cellStyle name="Vírgula 7 2 2 3 4 2 2 2" xfId="20040" xr:uid="{00000000-0005-0000-0000-000052320000}"/>
    <cellStyle name="Vírgula 7 2 2 3 4 2 3" xfId="17285" xr:uid="{00000000-0005-0000-0000-000053320000}"/>
    <cellStyle name="Vírgula 7 2 2 3 4 3" xfId="13389" xr:uid="{00000000-0005-0000-0000-000054320000}"/>
    <cellStyle name="Vírgula 7 2 2 3 4 3 2" xfId="18869" xr:uid="{00000000-0005-0000-0000-000055320000}"/>
    <cellStyle name="Vírgula 7 2 2 3 4 4" xfId="16114" xr:uid="{00000000-0005-0000-0000-000056320000}"/>
    <cellStyle name="Vírgula 7 2 2 3 5" xfId="7595" xr:uid="{00000000-0005-0000-0000-000057320000}"/>
    <cellStyle name="Vírgula 7 2 2 3 5 2" xfId="13746" xr:uid="{00000000-0005-0000-0000-000058320000}"/>
    <cellStyle name="Vírgula 7 2 2 3 5 2 2" xfId="19226" xr:uid="{00000000-0005-0000-0000-000059320000}"/>
    <cellStyle name="Vírgula 7 2 2 3 5 3" xfId="16471" xr:uid="{00000000-0005-0000-0000-00005A320000}"/>
    <cellStyle name="Vírgula 7 2 2 3 6" xfId="2634" xr:uid="{00000000-0005-0000-0000-00005B320000}"/>
    <cellStyle name="Vírgula 7 2 2 3 6 2" xfId="12583" xr:uid="{00000000-0005-0000-0000-00005C320000}"/>
    <cellStyle name="Vírgula 7 2 2 3 6 2 2" xfId="18063" xr:uid="{00000000-0005-0000-0000-00005D320000}"/>
    <cellStyle name="Vírgula 7 2 2 3 6 3" xfId="15309" xr:uid="{00000000-0005-0000-0000-00005E320000}"/>
    <cellStyle name="Vírgula 7 2 2 3 7" xfId="12203" xr:uid="{00000000-0005-0000-0000-00005F320000}"/>
    <cellStyle name="Vírgula 7 2 2 3 7 2" xfId="17684" xr:uid="{00000000-0005-0000-0000-000060320000}"/>
    <cellStyle name="Vírgula 7 2 2 3 8" xfId="14942" xr:uid="{00000000-0005-0000-0000-000061320000}"/>
    <cellStyle name="Vírgula 7 2 2 4" xfId="1906" xr:uid="{00000000-0005-0000-0000-000062320000}"/>
    <cellStyle name="Vírgula 7 2 2 4 2" xfId="5257" xr:uid="{00000000-0005-0000-0000-000063320000}"/>
    <cellStyle name="Vírgula 7 2 2 4 2 2" xfId="10241" xr:uid="{00000000-0005-0000-0000-000064320000}"/>
    <cellStyle name="Vírgula 7 2 2 4 2 2 2" xfId="14288" xr:uid="{00000000-0005-0000-0000-000065320000}"/>
    <cellStyle name="Vírgula 7 2 2 4 2 2 2 2" xfId="19768" xr:uid="{00000000-0005-0000-0000-000066320000}"/>
    <cellStyle name="Vírgula 7 2 2 4 2 2 3" xfId="17013" xr:uid="{00000000-0005-0000-0000-000067320000}"/>
    <cellStyle name="Vírgula 7 2 2 4 2 3" xfId="13116" xr:uid="{00000000-0005-0000-0000-000068320000}"/>
    <cellStyle name="Vírgula 7 2 2 4 2 3 2" xfId="18596" xr:uid="{00000000-0005-0000-0000-000069320000}"/>
    <cellStyle name="Vírgula 7 2 2 4 2 4" xfId="15842" xr:uid="{00000000-0005-0000-0000-00006A320000}"/>
    <cellStyle name="Vírgula 7 2 2 4 3" xfId="6986" xr:uid="{00000000-0005-0000-0000-00006B320000}"/>
    <cellStyle name="Vírgula 7 2 2 4 3 2" xfId="11928" xr:uid="{00000000-0005-0000-0000-00006C320000}"/>
    <cellStyle name="Vírgula 7 2 2 4 3 2 2" xfId="14688" xr:uid="{00000000-0005-0000-0000-00006D320000}"/>
    <cellStyle name="Vírgula 7 2 2 4 3 2 2 2" xfId="20168" xr:uid="{00000000-0005-0000-0000-00006E320000}"/>
    <cellStyle name="Vírgula 7 2 2 4 3 2 3" xfId="17413" xr:uid="{00000000-0005-0000-0000-00006F320000}"/>
    <cellStyle name="Vírgula 7 2 2 4 3 3" xfId="13517" xr:uid="{00000000-0005-0000-0000-000070320000}"/>
    <cellStyle name="Vírgula 7 2 2 4 3 3 2" xfId="18997" xr:uid="{00000000-0005-0000-0000-000071320000}"/>
    <cellStyle name="Vírgula 7 2 2 4 3 4" xfId="16242" xr:uid="{00000000-0005-0000-0000-000072320000}"/>
    <cellStyle name="Vírgula 7 2 2 4 4" xfId="8494" xr:uid="{00000000-0005-0000-0000-000073320000}"/>
    <cellStyle name="Vírgula 7 2 2 4 4 2" xfId="13874" xr:uid="{00000000-0005-0000-0000-000074320000}"/>
    <cellStyle name="Vírgula 7 2 2 4 4 2 2" xfId="19354" xr:uid="{00000000-0005-0000-0000-000075320000}"/>
    <cellStyle name="Vírgula 7 2 2 4 4 3" xfId="16599" xr:uid="{00000000-0005-0000-0000-000076320000}"/>
    <cellStyle name="Vírgula 7 2 2 4 5" xfId="3533" xr:uid="{00000000-0005-0000-0000-000077320000}"/>
    <cellStyle name="Vírgula 7 2 2 4 5 2" xfId="12711" xr:uid="{00000000-0005-0000-0000-000078320000}"/>
    <cellStyle name="Vírgula 7 2 2 4 5 2 2" xfId="18191" xr:uid="{00000000-0005-0000-0000-000079320000}"/>
    <cellStyle name="Vírgula 7 2 2 4 5 3" xfId="15437" xr:uid="{00000000-0005-0000-0000-00007A320000}"/>
    <cellStyle name="Vírgula 7 2 2 4 6" xfId="12345" xr:uid="{00000000-0005-0000-0000-00007B320000}"/>
    <cellStyle name="Vírgula 7 2 2 4 6 2" xfId="17825" xr:uid="{00000000-0005-0000-0000-00007C320000}"/>
    <cellStyle name="Vírgula 7 2 2 4 7" xfId="15071" xr:uid="{00000000-0005-0000-0000-00007D320000}"/>
    <cellStyle name="Vírgula 7 2 2 5" xfId="3742" xr:uid="{00000000-0005-0000-0000-00007E320000}"/>
    <cellStyle name="Vírgula 7 2 2 5 2" xfId="5474" xr:uid="{00000000-0005-0000-0000-00007F320000}"/>
    <cellStyle name="Vírgula 7 2 2 5 2 2" xfId="10439" xr:uid="{00000000-0005-0000-0000-000080320000}"/>
    <cellStyle name="Vírgula 7 2 2 5 2 2 2" xfId="14424" xr:uid="{00000000-0005-0000-0000-000081320000}"/>
    <cellStyle name="Vírgula 7 2 2 5 2 2 2 2" xfId="19904" xr:uid="{00000000-0005-0000-0000-000082320000}"/>
    <cellStyle name="Vírgula 7 2 2 5 2 2 3" xfId="17149" xr:uid="{00000000-0005-0000-0000-000083320000}"/>
    <cellStyle name="Vírgula 7 2 2 5 2 3" xfId="13253" xr:uid="{00000000-0005-0000-0000-000084320000}"/>
    <cellStyle name="Vírgula 7 2 2 5 2 3 2" xfId="18733" xr:uid="{00000000-0005-0000-0000-000085320000}"/>
    <cellStyle name="Vírgula 7 2 2 5 2 4" xfId="15978" xr:uid="{00000000-0005-0000-0000-000086320000}"/>
    <cellStyle name="Vírgula 7 2 2 5 3" xfId="8702" xr:uid="{00000000-0005-0000-0000-000087320000}"/>
    <cellStyle name="Vírgula 7 2 2 5 3 2" xfId="14009" xr:uid="{00000000-0005-0000-0000-000088320000}"/>
    <cellStyle name="Vírgula 7 2 2 5 3 2 2" xfId="19489" xr:uid="{00000000-0005-0000-0000-000089320000}"/>
    <cellStyle name="Vírgula 7 2 2 5 3 3" xfId="16734" xr:uid="{00000000-0005-0000-0000-00008A320000}"/>
    <cellStyle name="Vírgula 7 2 2 5 4" xfId="12844" xr:uid="{00000000-0005-0000-0000-00008B320000}"/>
    <cellStyle name="Vírgula 7 2 2 5 4 2" xfId="18324" xr:uid="{00000000-0005-0000-0000-00008C320000}"/>
    <cellStyle name="Vírgula 7 2 2 5 5" xfId="15570" xr:uid="{00000000-0005-0000-0000-00008D320000}"/>
    <cellStyle name="Vírgula 7 2 2 6" xfId="4066" xr:uid="{00000000-0005-0000-0000-00008E320000}"/>
    <cellStyle name="Vírgula 7 2 2 6 2" xfId="8838" xr:uid="{00000000-0005-0000-0000-00008F320000}"/>
    <cellStyle name="Vírgula 7 2 2 6 2 2" xfId="14041" xr:uid="{00000000-0005-0000-0000-000090320000}"/>
    <cellStyle name="Vírgula 7 2 2 6 2 2 2" xfId="19521" xr:uid="{00000000-0005-0000-0000-000091320000}"/>
    <cellStyle name="Vírgula 7 2 2 6 2 3" xfId="16766" xr:uid="{00000000-0005-0000-0000-000092320000}"/>
    <cellStyle name="Vírgula 7 2 2 6 3" xfId="12917" xr:uid="{00000000-0005-0000-0000-000093320000}"/>
    <cellStyle name="Vírgula 7 2 2 6 3 2" xfId="18397" xr:uid="{00000000-0005-0000-0000-000094320000}"/>
    <cellStyle name="Vírgula 7 2 2 6 4" xfId="15643" xr:uid="{00000000-0005-0000-0000-000095320000}"/>
    <cellStyle name="Vírgula 7 2 2 7" xfId="5402" xr:uid="{00000000-0005-0000-0000-000096320000}"/>
    <cellStyle name="Vírgula 7 2 2 7 2" xfId="10380" xr:uid="{00000000-0005-0000-0000-000097320000}"/>
    <cellStyle name="Vírgula 7 2 2 7 2 2" xfId="14410" xr:uid="{00000000-0005-0000-0000-000098320000}"/>
    <cellStyle name="Vírgula 7 2 2 7 2 2 2" xfId="19890" xr:uid="{00000000-0005-0000-0000-000099320000}"/>
    <cellStyle name="Vírgula 7 2 2 7 2 3" xfId="17135" xr:uid="{00000000-0005-0000-0000-00009A320000}"/>
    <cellStyle name="Vírgula 7 2 2 7 3" xfId="13239" xr:uid="{00000000-0005-0000-0000-00009B320000}"/>
    <cellStyle name="Vírgula 7 2 2 7 3 2" xfId="18719" xr:uid="{00000000-0005-0000-0000-00009C320000}"/>
    <cellStyle name="Vírgula 7 2 2 7 4" xfId="15964" xr:uid="{00000000-0005-0000-0000-00009D320000}"/>
    <cellStyle name="Vírgula 7 2 2 8" xfId="5814" xr:uid="{00000000-0005-0000-0000-00009E320000}"/>
    <cellStyle name="Vírgula 7 2 2 8 2" xfId="10756" xr:uid="{00000000-0005-0000-0000-00009F320000}"/>
    <cellStyle name="Vírgula 7 2 2 8 2 2" xfId="14495" xr:uid="{00000000-0005-0000-0000-0000A0320000}"/>
    <cellStyle name="Vírgula 7 2 2 8 2 2 2" xfId="19975" xr:uid="{00000000-0005-0000-0000-0000A1320000}"/>
    <cellStyle name="Vírgula 7 2 2 8 2 3" xfId="17220" xr:uid="{00000000-0005-0000-0000-0000A2320000}"/>
    <cellStyle name="Vírgula 7 2 2 8 3" xfId="13324" xr:uid="{00000000-0005-0000-0000-0000A3320000}"/>
    <cellStyle name="Vírgula 7 2 2 8 3 2" xfId="18804" xr:uid="{00000000-0005-0000-0000-0000A4320000}"/>
    <cellStyle name="Vírgula 7 2 2 8 4" xfId="16049" xr:uid="{00000000-0005-0000-0000-0000A5320000}"/>
    <cellStyle name="Vírgula 7 2 2 9" xfId="7322" xr:uid="{00000000-0005-0000-0000-0000A6320000}"/>
    <cellStyle name="Vírgula 7 2 2 9 2" xfId="13681" xr:uid="{00000000-0005-0000-0000-0000A7320000}"/>
    <cellStyle name="Vírgula 7 2 2 9 2 2" xfId="19161" xr:uid="{00000000-0005-0000-0000-0000A8320000}"/>
    <cellStyle name="Vírgula 7 2 2 9 3" xfId="16406" xr:uid="{00000000-0005-0000-0000-0000A9320000}"/>
    <cellStyle name="Vírgula 7 2 3" xfId="660" xr:uid="{00000000-0005-0000-0000-0000AA320000}"/>
    <cellStyle name="Vírgula 7 2 3 10" xfId="2403" xr:uid="{00000000-0005-0000-0000-0000AB320000}"/>
    <cellStyle name="Vírgula 7 2 3 10 2" xfId="12527" xr:uid="{00000000-0005-0000-0000-0000AC320000}"/>
    <cellStyle name="Vírgula 7 2 3 10 2 2" xfId="18007" xr:uid="{00000000-0005-0000-0000-0000AD320000}"/>
    <cellStyle name="Vírgula 7 2 3 10 3" xfId="15253" xr:uid="{00000000-0005-0000-0000-0000AE320000}"/>
    <cellStyle name="Vírgula 7 2 3 11" xfId="12145" xr:uid="{00000000-0005-0000-0000-0000AF320000}"/>
    <cellStyle name="Vírgula 7 2 3 11 2" xfId="17626" xr:uid="{00000000-0005-0000-0000-0000B0320000}"/>
    <cellStyle name="Vírgula 7 2 3 12" xfId="14885" xr:uid="{00000000-0005-0000-0000-0000B1320000}"/>
    <cellStyle name="Vírgula 7 2 3 2" xfId="801" xr:uid="{00000000-0005-0000-0000-0000B2320000}"/>
    <cellStyle name="Vírgula 7 2 3 2 2" xfId="1266" xr:uid="{00000000-0005-0000-0000-0000B3320000}"/>
    <cellStyle name="Vírgula 7 2 3 2 2 2" xfId="1912" xr:uid="{00000000-0005-0000-0000-0000B4320000}"/>
    <cellStyle name="Vírgula 7 2 3 2 2 2 2" xfId="5263" xr:uid="{00000000-0005-0000-0000-0000B5320000}"/>
    <cellStyle name="Vírgula 7 2 3 2 2 2 2 2" xfId="10247" xr:uid="{00000000-0005-0000-0000-0000B6320000}"/>
    <cellStyle name="Vírgula 7 2 3 2 2 2 2 2 2" xfId="14294" xr:uid="{00000000-0005-0000-0000-0000B7320000}"/>
    <cellStyle name="Vírgula 7 2 3 2 2 2 2 2 2 2" xfId="19774" xr:uid="{00000000-0005-0000-0000-0000B8320000}"/>
    <cellStyle name="Vírgula 7 2 3 2 2 2 2 2 3" xfId="17019" xr:uid="{00000000-0005-0000-0000-0000B9320000}"/>
    <cellStyle name="Vírgula 7 2 3 2 2 2 2 3" xfId="13122" xr:uid="{00000000-0005-0000-0000-0000BA320000}"/>
    <cellStyle name="Vírgula 7 2 3 2 2 2 2 3 2" xfId="18602" xr:uid="{00000000-0005-0000-0000-0000BB320000}"/>
    <cellStyle name="Vírgula 7 2 3 2 2 2 2 4" xfId="15848" xr:uid="{00000000-0005-0000-0000-0000BC320000}"/>
    <cellStyle name="Vírgula 7 2 3 2 2 2 3" xfId="6992" xr:uid="{00000000-0005-0000-0000-0000BD320000}"/>
    <cellStyle name="Vírgula 7 2 3 2 2 2 3 2" xfId="11934" xr:uid="{00000000-0005-0000-0000-0000BE320000}"/>
    <cellStyle name="Vírgula 7 2 3 2 2 2 3 2 2" xfId="14694" xr:uid="{00000000-0005-0000-0000-0000BF320000}"/>
    <cellStyle name="Vírgula 7 2 3 2 2 2 3 2 2 2" xfId="20174" xr:uid="{00000000-0005-0000-0000-0000C0320000}"/>
    <cellStyle name="Vírgula 7 2 3 2 2 2 3 2 3" xfId="17419" xr:uid="{00000000-0005-0000-0000-0000C1320000}"/>
    <cellStyle name="Vírgula 7 2 3 2 2 2 3 3" xfId="13523" xr:uid="{00000000-0005-0000-0000-0000C2320000}"/>
    <cellStyle name="Vírgula 7 2 3 2 2 2 3 3 2" xfId="19003" xr:uid="{00000000-0005-0000-0000-0000C3320000}"/>
    <cellStyle name="Vírgula 7 2 3 2 2 2 3 4" xfId="16248" xr:uid="{00000000-0005-0000-0000-0000C4320000}"/>
    <cellStyle name="Vírgula 7 2 3 2 2 2 4" xfId="8500" xr:uid="{00000000-0005-0000-0000-0000C5320000}"/>
    <cellStyle name="Vírgula 7 2 3 2 2 2 4 2" xfId="13880" xr:uid="{00000000-0005-0000-0000-0000C6320000}"/>
    <cellStyle name="Vírgula 7 2 3 2 2 2 4 2 2" xfId="19360" xr:uid="{00000000-0005-0000-0000-0000C7320000}"/>
    <cellStyle name="Vírgula 7 2 3 2 2 2 4 3" xfId="16605" xr:uid="{00000000-0005-0000-0000-0000C8320000}"/>
    <cellStyle name="Vírgula 7 2 3 2 2 2 5" xfId="3539" xr:uid="{00000000-0005-0000-0000-0000C9320000}"/>
    <cellStyle name="Vírgula 7 2 3 2 2 2 5 2" xfId="12717" xr:uid="{00000000-0005-0000-0000-0000CA320000}"/>
    <cellStyle name="Vírgula 7 2 3 2 2 2 5 2 2" xfId="18197" xr:uid="{00000000-0005-0000-0000-0000CB320000}"/>
    <cellStyle name="Vírgula 7 2 3 2 2 2 5 3" xfId="15443" xr:uid="{00000000-0005-0000-0000-0000CC320000}"/>
    <cellStyle name="Vírgula 7 2 3 2 2 2 6" xfId="12351" xr:uid="{00000000-0005-0000-0000-0000CD320000}"/>
    <cellStyle name="Vírgula 7 2 3 2 2 2 6 2" xfId="17831" xr:uid="{00000000-0005-0000-0000-0000CE320000}"/>
    <cellStyle name="Vírgula 7 2 3 2 2 2 7" xfId="15077" xr:uid="{00000000-0005-0000-0000-0000CF320000}"/>
    <cellStyle name="Vírgula 7 2 3 2 2 3" xfId="4627" xr:uid="{00000000-0005-0000-0000-0000D0320000}"/>
    <cellStyle name="Vírgula 7 2 3 2 2 3 2" xfId="9611" xr:uid="{00000000-0005-0000-0000-0000D1320000}"/>
    <cellStyle name="Vírgula 7 2 3 2 2 3 2 2" xfId="14221" xr:uid="{00000000-0005-0000-0000-0000D2320000}"/>
    <cellStyle name="Vírgula 7 2 3 2 2 3 2 2 2" xfId="19701" xr:uid="{00000000-0005-0000-0000-0000D3320000}"/>
    <cellStyle name="Vírgula 7 2 3 2 2 3 2 3" xfId="16946" xr:uid="{00000000-0005-0000-0000-0000D4320000}"/>
    <cellStyle name="Vírgula 7 2 3 2 2 3 3" xfId="13049" xr:uid="{00000000-0005-0000-0000-0000D5320000}"/>
    <cellStyle name="Vírgula 7 2 3 2 2 3 3 2" xfId="18529" xr:uid="{00000000-0005-0000-0000-0000D6320000}"/>
    <cellStyle name="Vírgula 7 2 3 2 2 3 4" xfId="15775" xr:uid="{00000000-0005-0000-0000-0000D7320000}"/>
    <cellStyle name="Vírgula 7 2 3 2 2 4" xfId="6358" xr:uid="{00000000-0005-0000-0000-0000D8320000}"/>
    <cellStyle name="Vírgula 7 2 3 2 2 4 2" xfId="11300" xr:uid="{00000000-0005-0000-0000-0000D9320000}"/>
    <cellStyle name="Vírgula 7 2 3 2 2 4 2 2" xfId="14623" xr:uid="{00000000-0005-0000-0000-0000DA320000}"/>
    <cellStyle name="Vírgula 7 2 3 2 2 4 2 2 2" xfId="20103" xr:uid="{00000000-0005-0000-0000-0000DB320000}"/>
    <cellStyle name="Vírgula 7 2 3 2 2 4 2 3" xfId="17348" xr:uid="{00000000-0005-0000-0000-0000DC320000}"/>
    <cellStyle name="Vírgula 7 2 3 2 2 4 3" xfId="13452" xr:uid="{00000000-0005-0000-0000-0000DD320000}"/>
    <cellStyle name="Vírgula 7 2 3 2 2 4 3 2" xfId="18932" xr:uid="{00000000-0005-0000-0000-0000DE320000}"/>
    <cellStyle name="Vírgula 7 2 3 2 2 4 4" xfId="16177" xr:uid="{00000000-0005-0000-0000-0000DF320000}"/>
    <cellStyle name="Vírgula 7 2 3 2 2 5" xfId="7866" xr:uid="{00000000-0005-0000-0000-0000E0320000}"/>
    <cellStyle name="Vírgula 7 2 3 2 2 5 2" xfId="13809" xr:uid="{00000000-0005-0000-0000-0000E1320000}"/>
    <cellStyle name="Vírgula 7 2 3 2 2 5 2 2" xfId="19289" xr:uid="{00000000-0005-0000-0000-0000E2320000}"/>
    <cellStyle name="Vírgula 7 2 3 2 2 5 3" xfId="16534" xr:uid="{00000000-0005-0000-0000-0000E3320000}"/>
    <cellStyle name="Vírgula 7 2 3 2 2 6" xfId="2905" xr:uid="{00000000-0005-0000-0000-0000E4320000}"/>
    <cellStyle name="Vírgula 7 2 3 2 2 6 2" xfId="12646" xr:uid="{00000000-0005-0000-0000-0000E5320000}"/>
    <cellStyle name="Vírgula 7 2 3 2 2 6 2 2" xfId="18126" xr:uid="{00000000-0005-0000-0000-0000E6320000}"/>
    <cellStyle name="Vírgula 7 2 3 2 2 6 3" xfId="15372" xr:uid="{00000000-0005-0000-0000-0000E7320000}"/>
    <cellStyle name="Vírgula 7 2 3 2 2 7" xfId="12280" xr:uid="{00000000-0005-0000-0000-0000E8320000}"/>
    <cellStyle name="Vírgula 7 2 3 2 2 7 2" xfId="17760" xr:uid="{00000000-0005-0000-0000-0000E9320000}"/>
    <cellStyle name="Vírgula 7 2 3 2 2 8" xfId="15006" xr:uid="{00000000-0005-0000-0000-0000EA320000}"/>
    <cellStyle name="Vírgula 7 2 3 2 3" xfId="1911" xr:uid="{00000000-0005-0000-0000-0000EB320000}"/>
    <cellStyle name="Vírgula 7 2 3 2 3 2" xfId="5262" xr:uid="{00000000-0005-0000-0000-0000EC320000}"/>
    <cellStyle name="Vírgula 7 2 3 2 3 2 2" xfId="10246" xr:uid="{00000000-0005-0000-0000-0000ED320000}"/>
    <cellStyle name="Vírgula 7 2 3 2 3 2 2 2" xfId="14293" xr:uid="{00000000-0005-0000-0000-0000EE320000}"/>
    <cellStyle name="Vírgula 7 2 3 2 3 2 2 2 2" xfId="19773" xr:uid="{00000000-0005-0000-0000-0000EF320000}"/>
    <cellStyle name="Vírgula 7 2 3 2 3 2 2 3" xfId="17018" xr:uid="{00000000-0005-0000-0000-0000F0320000}"/>
    <cellStyle name="Vírgula 7 2 3 2 3 2 3" xfId="13121" xr:uid="{00000000-0005-0000-0000-0000F1320000}"/>
    <cellStyle name="Vírgula 7 2 3 2 3 2 3 2" xfId="18601" xr:uid="{00000000-0005-0000-0000-0000F2320000}"/>
    <cellStyle name="Vírgula 7 2 3 2 3 2 4" xfId="15847" xr:uid="{00000000-0005-0000-0000-0000F3320000}"/>
    <cellStyle name="Vírgula 7 2 3 2 3 3" xfId="6991" xr:uid="{00000000-0005-0000-0000-0000F4320000}"/>
    <cellStyle name="Vírgula 7 2 3 2 3 3 2" xfId="11933" xr:uid="{00000000-0005-0000-0000-0000F5320000}"/>
    <cellStyle name="Vírgula 7 2 3 2 3 3 2 2" xfId="14693" xr:uid="{00000000-0005-0000-0000-0000F6320000}"/>
    <cellStyle name="Vírgula 7 2 3 2 3 3 2 2 2" xfId="20173" xr:uid="{00000000-0005-0000-0000-0000F7320000}"/>
    <cellStyle name="Vírgula 7 2 3 2 3 3 2 3" xfId="17418" xr:uid="{00000000-0005-0000-0000-0000F8320000}"/>
    <cellStyle name="Vírgula 7 2 3 2 3 3 3" xfId="13522" xr:uid="{00000000-0005-0000-0000-0000F9320000}"/>
    <cellStyle name="Vírgula 7 2 3 2 3 3 3 2" xfId="19002" xr:uid="{00000000-0005-0000-0000-0000FA320000}"/>
    <cellStyle name="Vírgula 7 2 3 2 3 3 4" xfId="16247" xr:uid="{00000000-0005-0000-0000-0000FB320000}"/>
    <cellStyle name="Vírgula 7 2 3 2 3 4" xfId="8499" xr:uid="{00000000-0005-0000-0000-0000FC320000}"/>
    <cellStyle name="Vírgula 7 2 3 2 3 4 2" xfId="13879" xr:uid="{00000000-0005-0000-0000-0000FD320000}"/>
    <cellStyle name="Vírgula 7 2 3 2 3 4 2 2" xfId="19359" xr:uid="{00000000-0005-0000-0000-0000FE320000}"/>
    <cellStyle name="Vírgula 7 2 3 2 3 4 3" xfId="16604" xr:uid="{00000000-0005-0000-0000-0000FF320000}"/>
    <cellStyle name="Vírgula 7 2 3 2 3 5" xfId="3538" xr:uid="{00000000-0005-0000-0000-000000330000}"/>
    <cellStyle name="Vírgula 7 2 3 2 3 5 2" xfId="12716" xr:uid="{00000000-0005-0000-0000-000001330000}"/>
    <cellStyle name="Vírgula 7 2 3 2 3 5 2 2" xfId="18196" xr:uid="{00000000-0005-0000-0000-000002330000}"/>
    <cellStyle name="Vírgula 7 2 3 2 3 5 3" xfId="15442" xr:uid="{00000000-0005-0000-0000-000003330000}"/>
    <cellStyle name="Vírgula 7 2 3 2 3 6" xfId="12350" xr:uid="{00000000-0005-0000-0000-000004330000}"/>
    <cellStyle name="Vírgula 7 2 3 2 3 6 2" xfId="17830" xr:uid="{00000000-0005-0000-0000-000005330000}"/>
    <cellStyle name="Vírgula 7 2 3 2 3 7" xfId="15076" xr:uid="{00000000-0005-0000-0000-000006330000}"/>
    <cellStyle name="Vírgula 7 2 3 2 4" xfId="4244" xr:uid="{00000000-0005-0000-0000-000007330000}"/>
    <cellStyle name="Vírgula 7 2 3 2 4 2" xfId="9230" xr:uid="{00000000-0005-0000-0000-000008330000}"/>
    <cellStyle name="Vírgula 7 2 3 2 4 2 2" xfId="14130" xr:uid="{00000000-0005-0000-0000-000009330000}"/>
    <cellStyle name="Vírgula 7 2 3 2 4 2 2 2" xfId="19610" xr:uid="{00000000-0005-0000-0000-00000A330000}"/>
    <cellStyle name="Vírgula 7 2 3 2 4 2 3" xfId="16855" xr:uid="{00000000-0005-0000-0000-00000B330000}"/>
    <cellStyle name="Vírgula 7 2 3 2 4 3" xfId="12958" xr:uid="{00000000-0005-0000-0000-00000C330000}"/>
    <cellStyle name="Vírgula 7 2 3 2 4 3 2" xfId="18438" xr:uid="{00000000-0005-0000-0000-00000D330000}"/>
    <cellStyle name="Vírgula 7 2 3 2 4 4" xfId="15684" xr:uid="{00000000-0005-0000-0000-00000E330000}"/>
    <cellStyle name="Vírgula 7 2 3 2 5" xfId="5991" xr:uid="{00000000-0005-0000-0000-00000F330000}"/>
    <cellStyle name="Vírgula 7 2 3 2 5 2" xfId="10933" xr:uid="{00000000-0005-0000-0000-000010330000}"/>
    <cellStyle name="Vírgula 7 2 3 2 5 2 2" xfId="14536" xr:uid="{00000000-0005-0000-0000-000011330000}"/>
    <cellStyle name="Vírgula 7 2 3 2 5 2 2 2" xfId="20016" xr:uid="{00000000-0005-0000-0000-000012330000}"/>
    <cellStyle name="Vírgula 7 2 3 2 5 2 3" xfId="17261" xr:uid="{00000000-0005-0000-0000-000013330000}"/>
    <cellStyle name="Vírgula 7 2 3 2 5 3" xfId="13365" xr:uid="{00000000-0005-0000-0000-000014330000}"/>
    <cellStyle name="Vírgula 7 2 3 2 5 3 2" xfId="18845" xr:uid="{00000000-0005-0000-0000-000015330000}"/>
    <cellStyle name="Vírgula 7 2 3 2 5 4" xfId="16090" xr:uid="{00000000-0005-0000-0000-000016330000}"/>
    <cellStyle name="Vírgula 7 2 3 2 6" xfId="7499" xr:uid="{00000000-0005-0000-0000-000017330000}"/>
    <cellStyle name="Vírgula 7 2 3 2 6 2" xfId="13722" xr:uid="{00000000-0005-0000-0000-000018330000}"/>
    <cellStyle name="Vírgula 7 2 3 2 6 2 2" xfId="19202" xr:uid="{00000000-0005-0000-0000-000019330000}"/>
    <cellStyle name="Vírgula 7 2 3 2 6 3" xfId="16447" xr:uid="{00000000-0005-0000-0000-00001A330000}"/>
    <cellStyle name="Vírgula 7 2 3 2 7" xfId="2538" xr:uid="{00000000-0005-0000-0000-00001B330000}"/>
    <cellStyle name="Vírgula 7 2 3 2 7 2" xfId="12559" xr:uid="{00000000-0005-0000-0000-00001C330000}"/>
    <cellStyle name="Vírgula 7 2 3 2 7 2 2" xfId="18039" xr:uid="{00000000-0005-0000-0000-00001D330000}"/>
    <cellStyle name="Vírgula 7 2 3 2 7 3" xfId="15285" xr:uid="{00000000-0005-0000-0000-00001E330000}"/>
    <cellStyle name="Vírgula 7 2 3 2 8" xfId="12177" xr:uid="{00000000-0005-0000-0000-00001F330000}"/>
    <cellStyle name="Vírgula 7 2 3 2 8 2" xfId="17658" xr:uid="{00000000-0005-0000-0000-000020330000}"/>
    <cellStyle name="Vírgula 7 2 3 2 9" xfId="14917" xr:uid="{00000000-0005-0000-0000-000021330000}"/>
    <cellStyle name="Vírgula 7 2 3 3" xfId="954" xr:uid="{00000000-0005-0000-0000-000022330000}"/>
    <cellStyle name="Vírgula 7 2 3 3 2" xfId="1913" xr:uid="{00000000-0005-0000-0000-000023330000}"/>
    <cellStyle name="Vírgula 7 2 3 3 2 2" xfId="5264" xr:uid="{00000000-0005-0000-0000-000024330000}"/>
    <cellStyle name="Vírgula 7 2 3 3 2 2 2" xfId="10248" xr:uid="{00000000-0005-0000-0000-000025330000}"/>
    <cellStyle name="Vírgula 7 2 3 3 2 2 2 2" xfId="14295" xr:uid="{00000000-0005-0000-0000-000026330000}"/>
    <cellStyle name="Vírgula 7 2 3 3 2 2 2 2 2" xfId="19775" xr:uid="{00000000-0005-0000-0000-000027330000}"/>
    <cellStyle name="Vírgula 7 2 3 3 2 2 2 3" xfId="17020" xr:uid="{00000000-0005-0000-0000-000028330000}"/>
    <cellStyle name="Vírgula 7 2 3 3 2 2 3" xfId="13123" xr:uid="{00000000-0005-0000-0000-000029330000}"/>
    <cellStyle name="Vírgula 7 2 3 3 2 2 3 2" xfId="18603" xr:uid="{00000000-0005-0000-0000-00002A330000}"/>
    <cellStyle name="Vírgula 7 2 3 3 2 2 4" xfId="15849" xr:uid="{00000000-0005-0000-0000-00002B330000}"/>
    <cellStyle name="Vírgula 7 2 3 3 2 3" xfId="6993" xr:uid="{00000000-0005-0000-0000-00002C330000}"/>
    <cellStyle name="Vírgula 7 2 3 3 2 3 2" xfId="11935" xr:uid="{00000000-0005-0000-0000-00002D330000}"/>
    <cellStyle name="Vírgula 7 2 3 3 2 3 2 2" xfId="14695" xr:uid="{00000000-0005-0000-0000-00002E330000}"/>
    <cellStyle name="Vírgula 7 2 3 3 2 3 2 2 2" xfId="20175" xr:uid="{00000000-0005-0000-0000-00002F330000}"/>
    <cellStyle name="Vírgula 7 2 3 3 2 3 2 3" xfId="17420" xr:uid="{00000000-0005-0000-0000-000030330000}"/>
    <cellStyle name="Vírgula 7 2 3 3 2 3 3" xfId="13524" xr:uid="{00000000-0005-0000-0000-000031330000}"/>
    <cellStyle name="Vírgula 7 2 3 3 2 3 3 2" xfId="19004" xr:uid="{00000000-0005-0000-0000-000032330000}"/>
    <cellStyle name="Vírgula 7 2 3 3 2 3 4" xfId="16249" xr:uid="{00000000-0005-0000-0000-000033330000}"/>
    <cellStyle name="Vírgula 7 2 3 3 2 4" xfId="8501" xr:uid="{00000000-0005-0000-0000-000034330000}"/>
    <cellStyle name="Vírgula 7 2 3 3 2 4 2" xfId="13881" xr:uid="{00000000-0005-0000-0000-000035330000}"/>
    <cellStyle name="Vírgula 7 2 3 3 2 4 2 2" xfId="19361" xr:uid="{00000000-0005-0000-0000-000036330000}"/>
    <cellStyle name="Vírgula 7 2 3 3 2 4 3" xfId="16606" xr:uid="{00000000-0005-0000-0000-000037330000}"/>
    <cellStyle name="Vírgula 7 2 3 3 2 5" xfId="3540" xr:uid="{00000000-0005-0000-0000-000038330000}"/>
    <cellStyle name="Vírgula 7 2 3 3 2 5 2" xfId="12718" xr:uid="{00000000-0005-0000-0000-000039330000}"/>
    <cellStyle name="Vírgula 7 2 3 3 2 5 2 2" xfId="18198" xr:uid="{00000000-0005-0000-0000-00003A330000}"/>
    <cellStyle name="Vírgula 7 2 3 3 2 5 3" xfId="15444" xr:uid="{00000000-0005-0000-0000-00003B330000}"/>
    <cellStyle name="Vírgula 7 2 3 3 2 6" xfId="12352" xr:uid="{00000000-0005-0000-0000-00003C330000}"/>
    <cellStyle name="Vírgula 7 2 3 3 2 6 2" xfId="17832" xr:uid="{00000000-0005-0000-0000-00003D330000}"/>
    <cellStyle name="Vírgula 7 2 3 3 2 7" xfId="15078" xr:uid="{00000000-0005-0000-0000-00003E330000}"/>
    <cellStyle name="Vírgula 7 2 3 3 3" xfId="4386" xr:uid="{00000000-0005-0000-0000-00003F330000}"/>
    <cellStyle name="Vírgula 7 2 3 3 3 2" xfId="9371" xr:uid="{00000000-0005-0000-0000-000040330000}"/>
    <cellStyle name="Vírgula 7 2 3 3 3 2 2" xfId="14163" xr:uid="{00000000-0005-0000-0000-000041330000}"/>
    <cellStyle name="Vírgula 7 2 3 3 3 2 2 2" xfId="19643" xr:uid="{00000000-0005-0000-0000-000042330000}"/>
    <cellStyle name="Vírgula 7 2 3 3 3 2 3" xfId="16888" xr:uid="{00000000-0005-0000-0000-000043330000}"/>
    <cellStyle name="Vírgula 7 2 3 3 3 3" xfId="12991" xr:uid="{00000000-0005-0000-0000-000044330000}"/>
    <cellStyle name="Vírgula 7 2 3 3 3 3 2" xfId="18471" xr:uid="{00000000-0005-0000-0000-000045330000}"/>
    <cellStyle name="Vírgula 7 2 3 3 3 4" xfId="15717" xr:uid="{00000000-0005-0000-0000-000046330000}"/>
    <cellStyle name="Vírgula 7 2 3 3 4" xfId="6129" xr:uid="{00000000-0005-0000-0000-000047330000}"/>
    <cellStyle name="Vírgula 7 2 3 3 4 2" xfId="11071" xr:uid="{00000000-0005-0000-0000-000048330000}"/>
    <cellStyle name="Vírgula 7 2 3 3 4 2 2" xfId="14569" xr:uid="{00000000-0005-0000-0000-000049330000}"/>
    <cellStyle name="Vírgula 7 2 3 3 4 2 2 2" xfId="20049" xr:uid="{00000000-0005-0000-0000-00004A330000}"/>
    <cellStyle name="Vírgula 7 2 3 3 4 2 3" xfId="17294" xr:uid="{00000000-0005-0000-0000-00004B330000}"/>
    <cellStyle name="Vírgula 7 2 3 3 4 3" xfId="13398" xr:uid="{00000000-0005-0000-0000-00004C330000}"/>
    <cellStyle name="Vírgula 7 2 3 3 4 3 2" xfId="18878" xr:uid="{00000000-0005-0000-0000-00004D330000}"/>
    <cellStyle name="Vírgula 7 2 3 3 4 4" xfId="16123" xr:uid="{00000000-0005-0000-0000-00004E330000}"/>
    <cellStyle name="Vírgula 7 2 3 3 5" xfId="7637" xr:uid="{00000000-0005-0000-0000-00004F330000}"/>
    <cellStyle name="Vírgula 7 2 3 3 5 2" xfId="13755" xr:uid="{00000000-0005-0000-0000-000050330000}"/>
    <cellStyle name="Vírgula 7 2 3 3 5 2 2" xfId="19235" xr:uid="{00000000-0005-0000-0000-000051330000}"/>
    <cellStyle name="Vírgula 7 2 3 3 5 3" xfId="16480" xr:uid="{00000000-0005-0000-0000-000052330000}"/>
    <cellStyle name="Vírgula 7 2 3 3 6" xfId="2676" xr:uid="{00000000-0005-0000-0000-000053330000}"/>
    <cellStyle name="Vírgula 7 2 3 3 6 2" xfId="12592" xr:uid="{00000000-0005-0000-0000-000054330000}"/>
    <cellStyle name="Vírgula 7 2 3 3 6 2 2" xfId="18072" xr:uid="{00000000-0005-0000-0000-000055330000}"/>
    <cellStyle name="Vírgula 7 2 3 3 6 3" xfId="15318" xr:uid="{00000000-0005-0000-0000-000056330000}"/>
    <cellStyle name="Vírgula 7 2 3 3 7" xfId="12212" xr:uid="{00000000-0005-0000-0000-000057330000}"/>
    <cellStyle name="Vírgula 7 2 3 3 7 2" xfId="17693" xr:uid="{00000000-0005-0000-0000-000058330000}"/>
    <cellStyle name="Vírgula 7 2 3 3 8" xfId="14951" xr:uid="{00000000-0005-0000-0000-000059330000}"/>
    <cellStyle name="Vírgula 7 2 3 4" xfId="1910" xr:uid="{00000000-0005-0000-0000-00005A330000}"/>
    <cellStyle name="Vírgula 7 2 3 4 2" xfId="5261" xr:uid="{00000000-0005-0000-0000-00005B330000}"/>
    <cellStyle name="Vírgula 7 2 3 4 2 2" xfId="10245" xr:uid="{00000000-0005-0000-0000-00005C330000}"/>
    <cellStyle name="Vírgula 7 2 3 4 2 2 2" xfId="14292" xr:uid="{00000000-0005-0000-0000-00005D330000}"/>
    <cellStyle name="Vírgula 7 2 3 4 2 2 2 2" xfId="19772" xr:uid="{00000000-0005-0000-0000-00005E330000}"/>
    <cellStyle name="Vírgula 7 2 3 4 2 2 3" xfId="17017" xr:uid="{00000000-0005-0000-0000-00005F330000}"/>
    <cellStyle name="Vírgula 7 2 3 4 2 3" xfId="13120" xr:uid="{00000000-0005-0000-0000-000060330000}"/>
    <cellStyle name="Vírgula 7 2 3 4 2 3 2" xfId="18600" xr:uid="{00000000-0005-0000-0000-000061330000}"/>
    <cellStyle name="Vírgula 7 2 3 4 2 4" xfId="15846" xr:uid="{00000000-0005-0000-0000-000062330000}"/>
    <cellStyle name="Vírgula 7 2 3 4 3" xfId="6990" xr:uid="{00000000-0005-0000-0000-000063330000}"/>
    <cellStyle name="Vírgula 7 2 3 4 3 2" xfId="11932" xr:uid="{00000000-0005-0000-0000-000064330000}"/>
    <cellStyle name="Vírgula 7 2 3 4 3 2 2" xfId="14692" xr:uid="{00000000-0005-0000-0000-000065330000}"/>
    <cellStyle name="Vírgula 7 2 3 4 3 2 2 2" xfId="20172" xr:uid="{00000000-0005-0000-0000-000066330000}"/>
    <cellStyle name="Vírgula 7 2 3 4 3 2 3" xfId="17417" xr:uid="{00000000-0005-0000-0000-000067330000}"/>
    <cellStyle name="Vírgula 7 2 3 4 3 3" xfId="13521" xr:uid="{00000000-0005-0000-0000-000068330000}"/>
    <cellStyle name="Vírgula 7 2 3 4 3 3 2" xfId="19001" xr:uid="{00000000-0005-0000-0000-000069330000}"/>
    <cellStyle name="Vírgula 7 2 3 4 3 4" xfId="16246" xr:uid="{00000000-0005-0000-0000-00006A330000}"/>
    <cellStyle name="Vírgula 7 2 3 4 4" xfId="8498" xr:uid="{00000000-0005-0000-0000-00006B330000}"/>
    <cellStyle name="Vírgula 7 2 3 4 4 2" xfId="13878" xr:uid="{00000000-0005-0000-0000-00006C330000}"/>
    <cellStyle name="Vírgula 7 2 3 4 4 2 2" xfId="19358" xr:uid="{00000000-0005-0000-0000-00006D330000}"/>
    <cellStyle name="Vírgula 7 2 3 4 4 3" xfId="16603" xr:uid="{00000000-0005-0000-0000-00006E330000}"/>
    <cellStyle name="Vírgula 7 2 3 4 5" xfId="3537" xr:uid="{00000000-0005-0000-0000-00006F330000}"/>
    <cellStyle name="Vírgula 7 2 3 4 5 2" xfId="12715" xr:uid="{00000000-0005-0000-0000-000070330000}"/>
    <cellStyle name="Vírgula 7 2 3 4 5 2 2" xfId="18195" xr:uid="{00000000-0005-0000-0000-000071330000}"/>
    <cellStyle name="Vírgula 7 2 3 4 5 3" xfId="15441" xr:uid="{00000000-0005-0000-0000-000072330000}"/>
    <cellStyle name="Vírgula 7 2 3 4 6" xfId="12349" xr:uid="{00000000-0005-0000-0000-000073330000}"/>
    <cellStyle name="Vírgula 7 2 3 4 6 2" xfId="17829" xr:uid="{00000000-0005-0000-0000-000074330000}"/>
    <cellStyle name="Vírgula 7 2 3 4 7" xfId="15075" xr:uid="{00000000-0005-0000-0000-000075330000}"/>
    <cellStyle name="Vírgula 7 2 3 5" xfId="3784" xr:uid="{00000000-0005-0000-0000-000076330000}"/>
    <cellStyle name="Vírgula 7 2 3 5 2" xfId="5415" xr:uid="{00000000-0005-0000-0000-000077330000}"/>
    <cellStyle name="Vírgula 7 2 3 5 2 2" xfId="10392" xr:uid="{00000000-0005-0000-0000-000078330000}"/>
    <cellStyle name="Vírgula 7 2 3 5 2 2 2" xfId="14414" xr:uid="{00000000-0005-0000-0000-000079330000}"/>
    <cellStyle name="Vírgula 7 2 3 5 2 2 2 2" xfId="19894" xr:uid="{00000000-0005-0000-0000-00007A330000}"/>
    <cellStyle name="Vírgula 7 2 3 5 2 2 3" xfId="17139" xr:uid="{00000000-0005-0000-0000-00007B330000}"/>
    <cellStyle name="Vírgula 7 2 3 5 2 3" xfId="13243" xr:uid="{00000000-0005-0000-0000-00007C330000}"/>
    <cellStyle name="Vírgula 7 2 3 5 2 3 2" xfId="18723" xr:uid="{00000000-0005-0000-0000-00007D330000}"/>
    <cellStyle name="Vírgula 7 2 3 5 2 4" xfId="15968" xr:uid="{00000000-0005-0000-0000-00007E330000}"/>
    <cellStyle name="Vírgula 7 2 3 5 3" xfId="8744" xr:uid="{00000000-0005-0000-0000-00007F330000}"/>
    <cellStyle name="Vírgula 7 2 3 5 3 2" xfId="14018" xr:uid="{00000000-0005-0000-0000-000080330000}"/>
    <cellStyle name="Vírgula 7 2 3 5 3 2 2" xfId="19498" xr:uid="{00000000-0005-0000-0000-000081330000}"/>
    <cellStyle name="Vírgula 7 2 3 5 3 3" xfId="16743" xr:uid="{00000000-0005-0000-0000-000082330000}"/>
    <cellStyle name="Vírgula 7 2 3 5 4" xfId="12853" xr:uid="{00000000-0005-0000-0000-000083330000}"/>
    <cellStyle name="Vírgula 7 2 3 5 4 2" xfId="18333" xr:uid="{00000000-0005-0000-0000-000084330000}"/>
    <cellStyle name="Vírgula 7 2 3 5 5" xfId="15579" xr:uid="{00000000-0005-0000-0000-000085330000}"/>
    <cellStyle name="Vírgula 7 2 3 6" xfId="4109" xr:uid="{00000000-0005-0000-0000-000086330000}"/>
    <cellStyle name="Vírgula 7 2 3 6 2" xfId="8880" xr:uid="{00000000-0005-0000-0000-000087330000}"/>
    <cellStyle name="Vírgula 7 2 3 6 2 2" xfId="14050" xr:uid="{00000000-0005-0000-0000-000088330000}"/>
    <cellStyle name="Vírgula 7 2 3 6 2 2 2" xfId="19530" xr:uid="{00000000-0005-0000-0000-000089330000}"/>
    <cellStyle name="Vírgula 7 2 3 6 2 3" xfId="16775" xr:uid="{00000000-0005-0000-0000-00008A330000}"/>
    <cellStyle name="Vírgula 7 2 3 6 3" xfId="12926" xr:uid="{00000000-0005-0000-0000-00008B330000}"/>
    <cellStyle name="Vírgula 7 2 3 6 3 2" xfId="18406" xr:uid="{00000000-0005-0000-0000-00008C330000}"/>
    <cellStyle name="Vírgula 7 2 3 6 4" xfId="15652" xr:uid="{00000000-0005-0000-0000-00008D330000}"/>
    <cellStyle name="Vírgula 7 2 3 7" xfId="5515" xr:uid="{00000000-0005-0000-0000-00008E330000}"/>
    <cellStyle name="Vírgula 7 2 3 7 2" xfId="10473" xr:uid="{00000000-0005-0000-0000-00008F330000}"/>
    <cellStyle name="Vírgula 7 2 3 7 2 2" xfId="14432" xr:uid="{00000000-0005-0000-0000-000090330000}"/>
    <cellStyle name="Vírgula 7 2 3 7 2 2 2" xfId="19912" xr:uid="{00000000-0005-0000-0000-000091330000}"/>
    <cellStyle name="Vírgula 7 2 3 7 2 3" xfId="17157" xr:uid="{00000000-0005-0000-0000-000092330000}"/>
    <cellStyle name="Vírgula 7 2 3 7 3" xfId="13261" xr:uid="{00000000-0005-0000-0000-000093330000}"/>
    <cellStyle name="Vírgula 7 2 3 7 3 2" xfId="18741" xr:uid="{00000000-0005-0000-0000-000094330000}"/>
    <cellStyle name="Vírgula 7 2 3 7 4" xfId="15986" xr:uid="{00000000-0005-0000-0000-000095330000}"/>
    <cellStyle name="Vírgula 7 2 3 8" xfId="5856" xr:uid="{00000000-0005-0000-0000-000096330000}"/>
    <cellStyle name="Vírgula 7 2 3 8 2" xfId="10798" xr:uid="{00000000-0005-0000-0000-000097330000}"/>
    <cellStyle name="Vírgula 7 2 3 8 2 2" xfId="14504" xr:uid="{00000000-0005-0000-0000-000098330000}"/>
    <cellStyle name="Vírgula 7 2 3 8 2 2 2" xfId="19984" xr:uid="{00000000-0005-0000-0000-000099330000}"/>
    <cellStyle name="Vírgula 7 2 3 8 2 3" xfId="17229" xr:uid="{00000000-0005-0000-0000-00009A330000}"/>
    <cellStyle name="Vírgula 7 2 3 8 3" xfId="13333" xr:uid="{00000000-0005-0000-0000-00009B330000}"/>
    <cellStyle name="Vírgula 7 2 3 8 3 2" xfId="18813" xr:uid="{00000000-0005-0000-0000-00009C330000}"/>
    <cellStyle name="Vírgula 7 2 3 8 4" xfId="16058" xr:uid="{00000000-0005-0000-0000-00009D330000}"/>
    <cellStyle name="Vírgula 7 2 3 9" xfId="7364" xr:uid="{00000000-0005-0000-0000-00009E330000}"/>
    <cellStyle name="Vírgula 7 2 3 9 2" xfId="13690" xr:uid="{00000000-0005-0000-0000-00009F330000}"/>
    <cellStyle name="Vírgula 7 2 3 9 2 2" xfId="19170" xr:uid="{00000000-0005-0000-0000-0000A0330000}"/>
    <cellStyle name="Vírgula 7 2 3 9 3" xfId="16415" xr:uid="{00000000-0005-0000-0000-0000A1330000}"/>
    <cellStyle name="Vírgula 7 2 4" xfId="502" xr:uid="{00000000-0005-0000-0000-0000A2330000}"/>
    <cellStyle name="Vírgula 7 2 4 2" xfId="1064" xr:uid="{00000000-0005-0000-0000-0000A3330000}"/>
    <cellStyle name="Vírgula 7 2 4 2 2" xfId="1915" xr:uid="{00000000-0005-0000-0000-0000A4330000}"/>
    <cellStyle name="Vírgula 7 2 4 2 2 2" xfId="5266" xr:uid="{00000000-0005-0000-0000-0000A5330000}"/>
    <cellStyle name="Vírgula 7 2 4 2 2 2 2" xfId="10250" xr:uid="{00000000-0005-0000-0000-0000A6330000}"/>
    <cellStyle name="Vírgula 7 2 4 2 2 2 2 2" xfId="14297" xr:uid="{00000000-0005-0000-0000-0000A7330000}"/>
    <cellStyle name="Vírgula 7 2 4 2 2 2 2 2 2" xfId="19777" xr:uid="{00000000-0005-0000-0000-0000A8330000}"/>
    <cellStyle name="Vírgula 7 2 4 2 2 2 2 3" xfId="17022" xr:uid="{00000000-0005-0000-0000-0000A9330000}"/>
    <cellStyle name="Vírgula 7 2 4 2 2 2 3" xfId="13125" xr:uid="{00000000-0005-0000-0000-0000AA330000}"/>
    <cellStyle name="Vírgula 7 2 4 2 2 2 3 2" xfId="18605" xr:uid="{00000000-0005-0000-0000-0000AB330000}"/>
    <cellStyle name="Vírgula 7 2 4 2 2 2 4" xfId="15851" xr:uid="{00000000-0005-0000-0000-0000AC330000}"/>
    <cellStyle name="Vírgula 7 2 4 2 2 3" xfId="6995" xr:uid="{00000000-0005-0000-0000-0000AD330000}"/>
    <cellStyle name="Vírgula 7 2 4 2 2 3 2" xfId="11937" xr:uid="{00000000-0005-0000-0000-0000AE330000}"/>
    <cellStyle name="Vírgula 7 2 4 2 2 3 2 2" xfId="14697" xr:uid="{00000000-0005-0000-0000-0000AF330000}"/>
    <cellStyle name="Vírgula 7 2 4 2 2 3 2 2 2" xfId="20177" xr:uid="{00000000-0005-0000-0000-0000B0330000}"/>
    <cellStyle name="Vírgula 7 2 4 2 2 3 2 3" xfId="17422" xr:uid="{00000000-0005-0000-0000-0000B1330000}"/>
    <cellStyle name="Vírgula 7 2 4 2 2 3 3" xfId="13526" xr:uid="{00000000-0005-0000-0000-0000B2330000}"/>
    <cellStyle name="Vírgula 7 2 4 2 2 3 3 2" xfId="19006" xr:uid="{00000000-0005-0000-0000-0000B3330000}"/>
    <cellStyle name="Vírgula 7 2 4 2 2 3 4" xfId="16251" xr:uid="{00000000-0005-0000-0000-0000B4330000}"/>
    <cellStyle name="Vírgula 7 2 4 2 2 4" xfId="8503" xr:uid="{00000000-0005-0000-0000-0000B5330000}"/>
    <cellStyle name="Vírgula 7 2 4 2 2 4 2" xfId="13883" xr:uid="{00000000-0005-0000-0000-0000B6330000}"/>
    <cellStyle name="Vírgula 7 2 4 2 2 4 2 2" xfId="19363" xr:uid="{00000000-0005-0000-0000-0000B7330000}"/>
    <cellStyle name="Vírgula 7 2 4 2 2 4 3" xfId="16608" xr:uid="{00000000-0005-0000-0000-0000B8330000}"/>
    <cellStyle name="Vírgula 7 2 4 2 2 5" xfId="3542" xr:uid="{00000000-0005-0000-0000-0000B9330000}"/>
    <cellStyle name="Vírgula 7 2 4 2 2 5 2" xfId="12720" xr:uid="{00000000-0005-0000-0000-0000BA330000}"/>
    <cellStyle name="Vírgula 7 2 4 2 2 5 2 2" xfId="18200" xr:uid="{00000000-0005-0000-0000-0000BB330000}"/>
    <cellStyle name="Vírgula 7 2 4 2 2 5 3" xfId="15446" xr:uid="{00000000-0005-0000-0000-0000BC330000}"/>
    <cellStyle name="Vírgula 7 2 4 2 2 6" xfId="12354" xr:uid="{00000000-0005-0000-0000-0000BD330000}"/>
    <cellStyle name="Vírgula 7 2 4 2 2 6 2" xfId="17834" xr:uid="{00000000-0005-0000-0000-0000BE330000}"/>
    <cellStyle name="Vírgula 7 2 4 2 2 7" xfId="15080" xr:uid="{00000000-0005-0000-0000-0000BF330000}"/>
    <cellStyle name="Vírgula 7 2 4 2 3" xfId="4479" xr:uid="{00000000-0005-0000-0000-0000C0330000}"/>
    <cellStyle name="Vírgula 7 2 4 2 3 2" xfId="9464" xr:uid="{00000000-0005-0000-0000-0000C1330000}"/>
    <cellStyle name="Vírgula 7 2 4 2 3 2 2" xfId="14186" xr:uid="{00000000-0005-0000-0000-0000C2330000}"/>
    <cellStyle name="Vírgula 7 2 4 2 3 2 2 2" xfId="19666" xr:uid="{00000000-0005-0000-0000-0000C3330000}"/>
    <cellStyle name="Vírgula 7 2 4 2 3 2 3" xfId="16911" xr:uid="{00000000-0005-0000-0000-0000C4330000}"/>
    <cellStyle name="Vírgula 7 2 4 2 3 3" xfId="13014" xr:uid="{00000000-0005-0000-0000-0000C5330000}"/>
    <cellStyle name="Vírgula 7 2 4 2 3 3 2" xfId="18494" xr:uid="{00000000-0005-0000-0000-0000C6330000}"/>
    <cellStyle name="Vírgula 7 2 4 2 3 4" xfId="15740" xr:uid="{00000000-0005-0000-0000-0000C7330000}"/>
    <cellStyle name="Vírgula 7 2 4 2 4" xfId="6219" xr:uid="{00000000-0005-0000-0000-0000C8330000}"/>
    <cellStyle name="Vírgula 7 2 4 2 4 2" xfId="11161" xr:uid="{00000000-0005-0000-0000-0000C9330000}"/>
    <cellStyle name="Vírgula 7 2 4 2 4 2 2" xfId="14591" xr:uid="{00000000-0005-0000-0000-0000CA330000}"/>
    <cellStyle name="Vírgula 7 2 4 2 4 2 2 2" xfId="20071" xr:uid="{00000000-0005-0000-0000-0000CB330000}"/>
    <cellStyle name="Vírgula 7 2 4 2 4 2 3" xfId="17316" xr:uid="{00000000-0005-0000-0000-0000CC330000}"/>
    <cellStyle name="Vírgula 7 2 4 2 4 3" xfId="13420" xr:uid="{00000000-0005-0000-0000-0000CD330000}"/>
    <cellStyle name="Vírgula 7 2 4 2 4 3 2" xfId="18900" xr:uid="{00000000-0005-0000-0000-0000CE330000}"/>
    <cellStyle name="Vírgula 7 2 4 2 4 4" xfId="16145" xr:uid="{00000000-0005-0000-0000-0000CF330000}"/>
    <cellStyle name="Vírgula 7 2 4 2 5" xfId="7727" xr:uid="{00000000-0005-0000-0000-0000D0330000}"/>
    <cellStyle name="Vírgula 7 2 4 2 5 2" xfId="13777" xr:uid="{00000000-0005-0000-0000-0000D1330000}"/>
    <cellStyle name="Vírgula 7 2 4 2 5 2 2" xfId="19257" xr:uid="{00000000-0005-0000-0000-0000D2330000}"/>
    <cellStyle name="Vírgula 7 2 4 2 5 3" xfId="16502" xr:uid="{00000000-0005-0000-0000-0000D3330000}"/>
    <cellStyle name="Vírgula 7 2 4 2 6" xfId="2766" xr:uid="{00000000-0005-0000-0000-0000D4330000}"/>
    <cellStyle name="Vírgula 7 2 4 2 6 2" xfId="12614" xr:uid="{00000000-0005-0000-0000-0000D5330000}"/>
    <cellStyle name="Vírgula 7 2 4 2 6 2 2" xfId="18094" xr:uid="{00000000-0005-0000-0000-0000D6330000}"/>
    <cellStyle name="Vírgula 7 2 4 2 6 3" xfId="15340" xr:uid="{00000000-0005-0000-0000-0000D7330000}"/>
    <cellStyle name="Vírgula 7 2 4 2 7" xfId="12240" xr:uid="{00000000-0005-0000-0000-0000D8330000}"/>
    <cellStyle name="Vírgula 7 2 4 2 7 2" xfId="17721" xr:uid="{00000000-0005-0000-0000-0000D9330000}"/>
    <cellStyle name="Vírgula 7 2 4 2 8" xfId="14974" xr:uid="{00000000-0005-0000-0000-0000DA330000}"/>
    <cellStyle name="Vírgula 7 2 4 3" xfId="1914" xr:uid="{00000000-0005-0000-0000-0000DB330000}"/>
    <cellStyle name="Vírgula 7 2 4 3 2" xfId="5265" xr:uid="{00000000-0005-0000-0000-0000DC330000}"/>
    <cellStyle name="Vírgula 7 2 4 3 2 2" xfId="10249" xr:uid="{00000000-0005-0000-0000-0000DD330000}"/>
    <cellStyle name="Vírgula 7 2 4 3 2 2 2" xfId="14296" xr:uid="{00000000-0005-0000-0000-0000DE330000}"/>
    <cellStyle name="Vírgula 7 2 4 3 2 2 2 2" xfId="19776" xr:uid="{00000000-0005-0000-0000-0000DF330000}"/>
    <cellStyle name="Vírgula 7 2 4 3 2 2 3" xfId="17021" xr:uid="{00000000-0005-0000-0000-0000E0330000}"/>
    <cellStyle name="Vírgula 7 2 4 3 2 3" xfId="13124" xr:uid="{00000000-0005-0000-0000-0000E1330000}"/>
    <cellStyle name="Vírgula 7 2 4 3 2 3 2" xfId="18604" xr:uid="{00000000-0005-0000-0000-0000E2330000}"/>
    <cellStyle name="Vírgula 7 2 4 3 2 4" xfId="15850" xr:uid="{00000000-0005-0000-0000-0000E3330000}"/>
    <cellStyle name="Vírgula 7 2 4 3 3" xfId="6994" xr:uid="{00000000-0005-0000-0000-0000E4330000}"/>
    <cellStyle name="Vírgula 7 2 4 3 3 2" xfId="11936" xr:uid="{00000000-0005-0000-0000-0000E5330000}"/>
    <cellStyle name="Vírgula 7 2 4 3 3 2 2" xfId="14696" xr:uid="{00000000-0005-0000-0000-0000E6330000}"/>
    <cellStyle name="Vírgula 7 2 4 3 3 2 2 2" xfId="20176" xr:uid="{00000000-0005-0000-0000-0000E7330000}"/>
    <cellStyle name="Vírgula 7 2 4 3 3 2 3" xfId="17421" xr:uid="{00000000-0005-0000-0000-0000E8330000}"/>
    <cellStyle name="Vírgula 7 2 4 3 3 3" xfId="13525" xr:uid="{00000000-0005-0000-0000-0000E9330000}"/>
    <cellStyle name="Vírgula 7 2 4 3 3 3 2" xfId="19005" xr:uid="{00000000-0005-0000-0000-0000EA330000}"/>
    <cellStyle name="Vírgula 7 2 4 3 3 4" xfId="16250" xr:uid="{00000000-0005-0000-0000-0000EB330000}"/>
    <cellStyle name="Vírgula 7 2 4 3 4" xfId="8502" xr:uid="{00000000-0005-0000-0000-0000EC330000}"/>
    <cellStyle name="Vírgula 7 2 4 3 4 2" xfId="13882" xr:uid="{00000000-0005-0000-0000-0000ED330000}"/>
    <cellStyle name="Vírgula 7 2 4 3 4 2 2" xfId="19362" xr:uid="{00000000-0005-0000-0000-0000EE330000}"/>
    <cellStyle name="Vírgula 7 2 4 3 4 3" xfId="16607" xr:uid="{00000000-0005-0000-0000-0000EF330000}"/>
    <cellStyle name="Vírgula 7 2 4 3 5" xfId="3541" xr:uid="{00000000-0005-0000-0000-0000F0330000}"/>
    <cellStyle name="Vírgula 7 2 4 3 5 2" xfId="12719" xr:uid="{00000000-0005-0000-0000-0000F1330000}"/>
    <cellStyle name="Vírgula 7 2 4 3 5 2 2" xfId="18199" xr:uid="{00000000-0005-0000-0000-0000F2330000}"/>
    <cellStyle name="Vírgula 7 2 4 3 5 3" xfId="15445" xr:uid="{00000000-0005-0000-0000-0000F3330000}"/>
    <cellStyle name="Vírgula 7 2 4 3 6" xfId="12353" xr:uid="{00000000-0005-0000-0000-0000F4330000}"/>
    <cellStyle name="Vírgula 7 2 4 3 6 2" xfId="17833" xr:uid="{00000000-0005-0000-0000-0000F5330000}"/>
    <cellStyle name="Vírgula 7 2 4 3 7" xfId="15079" xr:uid="{00000000-0005-0000-0000-0000F6330000}"/>
    <cellStyle name="Vírgula 7 2 4 4" xfId="4011" xr:uid="{00000000-0005-0000-0000-0000F7330000}"/>
    <cellStyle name="Vírgula 7 2 4 4 2" xfId="9083" xr:uid="{00000000-0005-0000-0000-0000F8330000}"/>
    <cellStyle name="Vírgula 7 2 4 4 2 2" xfId="14097" xr:uid="{00000000-0005-0000-0000-0000F9330000}"/>
    <cellStyle name="Vírgula 7 2 4 4 2 2 2" xfId="19577" xr:uid="{00000000-0005-0000-0000-0000FA330000}"/>
    <cellStyle name="Vírgula 7 2 4 4 2 3" xfId="16822" xr:uid="{00000000-0005-0000-0000-0000FB330000}"/>
    <cellStyle name="Vírgula 7 2 4 4 3" xfId="12905" xr:uid="{00000000-0005-0000-0000-0000FC330000}"/>
    <cellStyle name="Vírgula 7 2 4 4 3 2" xfId="18385" xr:uid="{00000000-0005-0000-0000-0000FD330000}"/>
    <cellStyle name="Vírgula 7 2 4 4 4" xfId="15631" xr:uid="{00000000-0005-0000-0000-0000FE330000}"/>
    <cellStyle name="Vírgula 7 2 4 5" xfId="5767" xr:uid="{00000000-0005-0000-0000-0000FF330000}"/>
    <cellStyle name="Vírgula 7 2 4 5 2" xfId="10709" xr:uid="{00000000-0005-0000-0000-000000340000}"/>
    <cellStyle name="Vírgula 7 2 4 5 2 2" xfId="14484" xr:uid="{00000000-0005-0000-0000-000001340000}"/>
    <cellStyle name="Vírgula 7 2 4 5 2 2 2" xfId="19964" xr:uid="{00000000-0005-0000-0000-000002340000}"/>
    <cellStyle name="Vírgula 7 2 4 5 2 3" xfId="17209" xr:uid="{00000000-0005-0000-0000-000003340000}"/>
    <cellStyle name="Vírgula 7 2 4 5 3" xfId="13313" xr:uid="{00000000-0005-0000-0000-000004340000}"/>
    <cellStyle name="Vírgula 7 2 4 5 3 2" xfId="18793" xr:uid="{00000000-0005-0000-0000-000005340000}"/>
    <cellStyle name="Vírgula 7 2 4 5 4" xfId="16038" xr:uid="{00000000-0005-0000-0000-000006340000}"/>
    <cellStyle name="Vírgula 7 2 4 6" xfId="7275" xr:uid="{00000000-0005-0000-0000-000007340000}"/>
    <cellStyle name="Vírgula 7 2 4 6 2" xfId="13670" xr:uid="{00000000-0005-0000-0000-000008340000}"/>
    <cellStyle name="Vírgula 7 2 4 6 2 2" xfId="19150" xr:uid="{00000000-0005-0000-0000-000009340000}"/>
    <cellStyle name="Vírgula 7 2 4 6 3" xfId="16395" xr:uid="{00000000-0005-0000-0000-00000A340000}"/>
    <cellStyle name="Vírgula 7 2 4 7" xfId="2314" xr:uid="{00000000-0005-0000-0000-00000B340000}"/>
    <cellStyle name="Vírgula 7 2 4 7 2" xfId="12507" xr:uid="{00000000-0005-0000-0000-00000C340000}"/>
    <cellStyle name="Vírgula 7 2 4 7 2 2" xfId="17987" xr:uid="{00000000-0005-0000-0000-00000D340000}"/>
    <cellStyle name="Vírgula 7 2 4 7 3" xfId="15233" xr:uid="{00000000-0005-0000-0000-00000E340000}"/>
    <cellStyle name="Vírgula 7 2 4 8" xfId="12117" xr:uid="{00000000-0005-0000-0000-00000F340000}"/>
    <cellStyle name="Vírgula 7 2 4 8 2" xfId="17598" xr:uid="{00000000-0005-0000-0000-000010340000}"/>
    <cellStyle name="Vírgula 7 2 4 9" xfId="14864" xr:uid="{00000000-0005-0000-0000-000011340000}"/>
    <cellStyle name="Vírgula 7 2 5" xfId="711" xr:uid="{00000000-0005-0000-0000-000012340000}"/>
    <cellStyle name="Vírgula 7 2 5 2" xfId="1177" xr:uid="{00000000-0005-0000-0000-000013340000}"/>
    <cellStyle name="Vírgula 7 2 5 2 2" xfId="1917" xr:uid="{00000000-0005-0000-0000-000014340000}"/>
    <cellStyle name="Vírgula 7 2 5 2 2 2" xfId="5268" xr:uid="{00000000-0005-0000-0000-000015340000}"/>
    <cellStyle name="Vírgula 7 2 5 2 2 2 2" xfId="10252" xr:uid="{00000000-0005-0000-0000-000016340000}"/>
    <cellStyle name="Vírgula 7 2 5 2 2 2 2 2" xfId="14299" xr:uid="{00000000-0005-0000-0000-000017340000}"/>
    <cellStyle name="Vírgula 7 2 5 2 2 2 2 2 2" xfId="19779" xr:uid="{00000000-0005-0000-0000-000018340000}"/>
    <cellStyle name="Vírgula 7 2 5 2 2 2 2 3" xfId="17024" xr:uid="{00000000-0005-0000-0000-000019340000}"/>
    <cellStyle name="Vírgula 7 2 5 2 2 2 3" xfId="13127" xr:uid="{00000000-0005-0000-0000-00001A340000}"/>
    <cellStyle name="Vírgula 7 2 5 2 2 2 3 2" xfId="18607" xr:uid="{00000000-0005-0000-0000-00001B340000}"/>
    <cellStyle name="Vírgula 7 2 5 2 2 2 4" xfId="15853" xr:uid="{00000000-0005-0000-0000-00001C340000}"/>
    <cellStyle name="Vírgula 7 2 5 2 2 3" xfId="6997" xr:uid="{00000000-0005-0000-0000-00001D340000}"/>
    <cellStyle name="Vírgula 7 2 5 2 2 3 2" xfId="11939" xr:uid="{00000000-0005-0000-0000-00001E340000}"/>
    <cellStyle name="Vírgula 7 2 5 2 2 3 2 2" xfId="14699" xr:uid="{00000000-0005-0000-0000-00001F340000}"/>
    <cellStyle name="Vírgula 7 2 5 2 2 3 2 2 2" xfId="20179" xr:uid="{00000000-0005-0000-0000-000020340000}"/>
    <cellStyle name="Vírgula 7 2 5 2 2 3 2 3" xfId="17424" xr:uid="{00000000-0005-0000-0000-000021340000}"/>
    <cellStyle name="Vírgula 7 2 5 2 2 3 3" xfId="13528" xr:uid="{00000000-0005-0000-0000-000022340000}"/>
    <cellStyle name="Vírgula 7 2 5 2 2 3 3 2" xfId="19008" xr:uid="{00000000-0005-0000-0000-000023340000}"/>
    <cellStyle name="Vírgula 7 2 5 2 2 3 4" xfId="16253" xr:uid="{00000000-0005-0000-0000-000024340000}"/>
    <cellStyle name="Vírgula 7 2 5 2 2 4" xfId="8505" xr:uid="{00000000-0005-0000-0000-000025340000}"/>
    <cellStyle name="Vírgula 7 2 5 2 2 4 2" xfId="13885" xr:uid="{00000000-0005-0000-0000-000026340000}"/>
    <cellStyle name="Vírgula 7 2 5 2 2 4 2 2" xfId="19365" xr:uid="{00000000-0005-0000-0000-000027340000}"/>
    <cellStyle name="Vírgula 7 2 5 2 2 4 3" xfId="16610" xr:uid="{00000000-0005-0000-0000-000028340000}"/>
    <cellStyle name="Vírgula 7 2 5 2 2 5" xfId="3544" xr:uid="{00000000-0005-0000-0000-000029340000}"/>
    <cellStyle name="Vírgula 7 2 5 2 2 5 2" xfId="12722" xr:uid="{00000000-0005-0000-0000-00002A340000}"/>
    <cellStyle name="Vírgula 7 2 5 2 2 5 2 2" xfId="18202" xr:uid="{00000000-0005-0000-0000-00002B340000}"/>
    <cellStyle name="Vírgula 7 2 5 2 2 5 3" xfId="15448" xr:uid="{00000000-0005-0000-0000-00002C340000}"/>
    <cellStyle name="Vírgula 7 2 5 2 2 6" xfId="12356" xr:uid="{00000000-0005-0000-0000-00002D340000}"/>
    <cellStyle name="Vírgula 7 2 5 2 2 6 2" xfId="17836" xr:uid="{00000000-0005-0000-0000-00002E340000}"/>
    <cellStyle name="Vírgula 7 2 5 2 2 7" xfId="15082" xr:uid="{00000000-0005-0000-0000-00002F340000}"/>
    <cellStyle name="Vírgula 7 2 5 2 3" xfId="4538" xr:uid="{00000000-0005-0000-0000-000030340000}"/>
    <cellStyle name="Vírgula 7 2 5 2 3 2" xfId="9522" xr:uid="{00000000-0005-0000-0000-000031340000}"/>
    <cellStyle name="Vírgula 7 2 5 2 3 2 2" xfId="14201" xr:uid="{00000000-0005-0000-0000-000032340000}"/>
    <cellStyle name="Vírgula 7 2 5 2 3 2 2 2" xfId="19681" xr:uid="{00000000-0005-0000-0000-000033340000}"/>
    <cellStyle name="Vírgula 7 2 5 2 3 2 3" xfId="16926" xr:uid="{00000000-0005-0000-0000-000034340000}"/>
    <cellStyle name="Vírgula 7 2 5 2 3 3" xfId="13029" xr:uid="{00000000-0005-0000-0000-000035340000}"/>
    <cellStyle name="Vírgula 7 2 5 2 3 3 2" xfId="18509" xr:uid="{00000000-0005-0000-0000-000036340000}"/>
    <cellStyle name="Vírgula 7 2 5 2 3 4" xfId="15755" xr:uid="{00000000-0005-0000-0000-000037340000}"/>
    <cellStyle name="Vírgula 7 2 5 2 4" xfId="6269" xr:uid="{00000000-0005-0000-0000-000038340000}"/>
    <cellStyle name="Vírgula 7 2 5 2 4 2" xfId="11211" xr:uid="{00000000-0005-0000-0000-000039340000}"/>
    <cellStyle name="Vírgula 7 2 5 2 4 2 2" xfId="14603" xr:uid="{00000000-0005-0000-0000-00003A340000}"/>
    <cellStyle name="Vírgula 7 2 5 2 4 2 2 2" xfId="20083" xr:uid="{00000000-0005-0000-0000-00003B340000}"/>
    <cellStyle name="Vírgula 7 2 5 2 4 2 3" xfId="17328" xr:uid="{00000000-0005-0000-0000-00003C340000}"/>
    <cellStyle name="Vírgula 7 2 5 2 4 3" xfId="13432" xr:uid="{00000000-0005-0000-0000-00003D340000}"/>
    <cellStyle name="Vírgula 7 2 5 2 4 3 2" xfId="18912" xr:uid="{00000000-0005-0000-0000-00003E340000}"/>
    <cellStyle name="Vírgula 7 2 5 2 4 4" xfId="16157" xr:uid="{00000000-0005-0000-0000-00003F340000}"/>
    <cellStyle name="Vírgula 7 2 5 2 5" xfId="7777" xr:uid="{00000000-0005-0000-0000-000040340000}"/>
    <cellStyle name="Vírgula 7 2 5 2 5 2" xfId="13789" xr:uid="{00000000-0005-0000-0000-000041340000}"/>
    <cellStyle name="Vírgula 7 2 5 2 5 2 2" xfId="19269" xr:uid="{00000000-0005-0000-0000-000042340000}"/>
    <cellStyle name="Vírgula 7 2 5 2 5 3" xfId="16514" xr:uid="{00000000-0005-0000-0000-000043340000}"/>
    <cellStyle name="Vírgula 7 2 5 2 6" xfId="2816" xr:uid="{00000000-0005-0000-0000-000044340000}"/>
    <cellStyle name="Vírgula 7 2 5 2 6 2" xfId="12626" xr:uid="{00000000-0005-0000-0000-000045340000}"/>
    <cellStyle name="Vírgula 7 2 5 2 6 2 2" xfId="18106" xr:uid="{00000000-0005-0000-0000-000046340000}"/>
    <cellStyle name="Vírgula 7 2 5 2 6 3" xfId="15352" xr:uid="{00000000-0005-0000-0000-000047340000}"/>
    <cellStyle name="Vírgula 7 2 5 2 7" xfId="12260" xr:uid="{00000000-0005-0000-0000-000048340000}"/>
    <cellStyle name="Vírgula 7 2 5 2 7 2" xfId="17740" xr:uid="{00000000-0005-0000-0000-000049340000}"/>
    <cellStyle name="Vírgula 7 2 5 2 8" xfId="14986" xr:uid="{00000000-0005-0000-0000-00004A340000}"/>
    <cellStyle name="Vírgula 7 2 5 3" xfId="1916" xr:uid="{00000000-0005-0000-0000-00004B340000}"/>
    <cellStyle name="Vírgula 7 2 5 3 2" xfId="5267" xr:uid="{00000000-0005-0000-0000-00004C340000}"/>
    <cellStyle name="Vírgula 7 2 5 3 2 2" xfId="10251" xr:uid="{00000000-0005-0000-0000-00004D340000}"/>
    <cellStyle name="Vírgula 7 2 5 3 2 2 2" xfId="14298" xr:uid="{00000000-0005-0000-0000-00004E340000}"/>
    <cellStyle name="Vírgula 7 2 5 3 2 2 2 2" xfId="19778" xr:uid="{00000000-0005-0000-0000-00004F340000}"/>
    <cellStyle name="Vírgula 7 2 5 3 2 2 3" xfId="17023" xr:uid="{00000000-0005-0000-0000-000050340000}"/>
    <cellStyle name="Vírgula 7 2 5 3 2 3" xfId="13126" xr:uid="{00000000-0005-0000-0000-000051340000}"/>
    <cellStyle name="Vírgula 7 2 5 3 2 3 2" xfId="18606" xr:uid="{00000000-0005-0000-0000-000052340000}"/>
    <cellStyle name="Vírgula 7 2 5 3 2 4" xfId="15852" xr:uid="{00000000-0005-0000-0000-000053340000}"/>
    <cellStyle name="Vírgula 7 2 5 3 3" xfId="6996" xr:uid="{00000000-0005-0000-0000-000054340000}"/>
    <cellStyle name="Vírgula 7 2 5 3 3 2" xfId="11938" xr:uid="{00000000-0005-0000-0000-000055340000}"/>
    <cellStyle name="Vírgula 7 2 5 3 3 2 2" xfId="14698" xr:uid="{00000000-0005-0000-0000-000056340000}"/>
    <cellStyle name="Vírgula 7 2 5 3 3 2 2 2" xfId="20178" xr:uid="{00000000-0005-0000-0000-000057340000}"/>
    <cellStyle name="Vírgula 7 2 5 3 3 2 3" xfId="17423" xr:uid="{00000000-0005-0000-0000-000058340000}"/>
    <cellStyle name="Vírgula 7 2 5 3 3 3" xfId="13527" xr:uid="{00000000-0005-0000-0000-000059340000}"/>
    <cellStyle name="Vírgula 7 2 5 3 3 3 2" xfId="19007" xr:uid="{00000000-0005-0000-0000-00005A340000}"/>
    <cellStyle name="Vírgula 7 2 5 3 3 4" xfId="16252" xr:uid="{00000000-0005-0000-0000-00005B340000}"/>
    <cellStyle name="Vírgula 7 2 5 3 4" xfId="8504" xr:uid="{00000000-0005-0000-0000-00005C340000}"/>
    <cellStyle name="Vírgula 7 2 5 3 4 2" xfId="13884" xr:uid="{00000000-0005-0000-0000-00005D340000}"/>
    <cellStyle name="Vírgula 7 2 5 3 4 2 2" xfId="19364" xr:uid="{00000000-0005-0000-0000-00005E340000}"/>
    <cellStyle name="Vírgula 7 2 5 3 4 3" xfId="16609" xr:uid="{00000000-0005-0000-0000-00005F340000}"/>
    <cellStyle name="Vírgula 7 2 5 3 5" xfId="3543" xr:uid="{00000000-0005-0000-0000-000060340000}"/>
    <cellStyle name="Vírgula 7 2 5 3 5 2" xfId="12721" xr:uid="{00000000-0005-0000-0000-000061340000}"/>
    <cellStyle name="Vírgula 7 2 5 3 5 2 2" xfId="18201" xr:uid="{00000000-0005-0000-0000-000062340000}"/>
    <cellStyle name="Vírgula 7 2 5 3 5 3" xfId="15447" xr:uid="{00000000-0005-0000-0000-000063340000}"/>
    <cellStyle name="Vírgula 7 2 5 3 6" xfId="12355" xr:uid="{00000000-0005-0000-0000-000064340000}"/>
    <cellStyle name="Vírgula 7 2 5 3 6 2" xfId="17835" xr:uid="{00000000-0005-0000-0000-000065340000}"/>
    <cellStyle name="Vírgula 7 2 5 3 7" xfId="15081" xr:uid="{00000000-0005-0000-0000-000066340000}"/>
    <cellStyle name="Vírgula 7 2 5 4" xfId="4155" xr:uid="{00000000-0005-0000-0000-000067340000}"/>
    <cellStyle name="Vírgula 7 2 5 4 2" xfId="9141" xr:uid="{00000000-0005-0000-0000-000068340000}"/>
    <cellStyle name="Vírgula 7 2 5 4 2 2" xfId="14110" xr:uid="{00000000-0005-0000-0000-000069340000}"/>
    <cellStyle name="Vírgula 7 2 5 4 2 2 2" xfId="19590" xr:uid="{00000000-0005-0000-0000-00006A340000}"/>
    <cellStyle name="Vírgula 7 2 5 4 2 3" xfId="16835" xr:uid="{00000000-0005-0000-0000-00006B340000}"/>
    <cellStyle name="Vírgula 7 2 5 4 3" xfId="12938" xr:uid="{00000000-0005-0000-0000-00006C340000}"/>
    <cellStyle name="Vírgula 7 2 5 4 3 2" xfId="18418" xr:uid="{00000000-0005-0000-0000-00006D340000}"/>
    <cellStyle name="Vírgula 7 2 5 4 4" xfId="15664" xr:uid="{00000000-0005-0000-0000-00006E340000}"/>
    <cellStyle name="Vírgula 7 2 5 5" xfId="5902" xr:uid="{00000000-0005-0000-0000-00006F340000}"/>
    <cellStyle name="Vírgula 7 2 5 5 2" xfId="10844" xr:uid="{00000000-0005-0000-0000-000070340000}"/>
    <cellStyle name="Vírgula 7 2 5 5 2 2" xfId="14516" xr:uid="{00000000-0005-0000-0000-000071340000}"/>
    <cellStyle name="Vírgula 7 2 5 5 2 2 2" xfId="19996" xr:uid="{00000000-0005-0000-0000-000072340000}"/>
    <cellStyle name="Vírgula 7 2 5 5 2 3" xfId="17241" xr:uid="{00000000-0005-0000-0000-000073340000}"/>
    <cellStyle name="Vírgula 7 2 5 5 3" xfId="13345" xr:uid="{00000000-0005-0000-0000-000074340000}"/>
    <cellStyle name="Vírgula 7 2 5 5 3 2" xfId="18825" xr:uid="{00000000-0005-0000-0000-000075340000}"/>
    <cellStyle name="Vírgula 7 2 5 5 4" xfId="16070" xr:uid="{00000000-0005-0000-0000-000076340000}"/>
    <cellStyle name="Vírgula 7 2 5 6" xfId="7410" xr:uid="{00000000-0005-0000-0000-000077340000}"/>
    <cellStyle name="Vírgula 7 2 5 6 2" xfId="13702" xr:uid="{00000000-0005-0000-0000-000078340000}"/>
    <cellStyle name="Vírgula 7 2 5 6 2 2" xfId="19182" xr:uid="{00000000-0005-0000-0000-000079340000}"/>
    <cellStyle name="Vírgula 7 2 5 6 3" xfId="16427" xr:uid="{00000000-0005-0000-0000-00007A340000}"/>
    <cellStyle name="Vírgula 7 2 5 7" xfId="2449" xr:uid="{00000000-0005-0000-0000-00007B340000}"/>
    <cellStyle name="Vírgula 7 2 5 7 2" xfId="12539" xr:uid="{00000000-0005-0000-0000-00007C340000}"/>
    <cellStyle name="Vírgula 7 2 5 7 2 2" xfId="18019" xr:uid="{00000000-0005-0000-0000-00007D340000}"/>
    <cellStyle name="Vírgula 7 2 5 7 3" xfId="15265" xr:uid="{00000000-0005-0000-0000-00007E340000}"/>
    <cellStyle name="Vírgula 7 2 5 8" xfId="12157" xr:uid="{00000000-0005-0000-0000-00007F340000}"/>
    <cellStyle name="Vírgula 7 2 5 8 2" xfId="17638" xr:uid="{00000000-0005-0000-0000-000080340000}"/>
    <cellStyle name="Vírgula 7 2 5 9" xfId="14897" xr:uid="{00000000-0005-0000-0000-000081340000}"/>
    <cellStyle name="Vírgula 7 2 6" xfId="386" xr:uid="{00000000-0005-0000-0000-000082340000}"/>
    <cellStyle name="Vírgula 7 2 6 2" xfId="1008" xr:uid="{00000000-0005-0000-0000-000083340000}"/>
    <cellStyle name="Vírgula 7 2 6 2 2" xfId="1919" xr:uid="{00000000-0005-0000-0000-000084340000}"/>
    <cellStyle name="Vírgula 7 2 6 2 2 2" xfId="5270" xr:uid="{00000000-0005-0000-0000-000085340000}"/>
    <cellStyle name="Vírgula 7 2 6 2 2 2 2" xfId="10254" xr:uid="{00000000-0005-0000-0000-000086340000}"/>
    <cellStyle name="Vírgula 7 2 6 2 2 2 2 2" xfId="14301" xr:uid="{00000000-0005-0000-0000-000087340000}"/>
    <cellStyle name="Vírgula 7 2 6 2 2 2 2 2 2" xfId="19781" xr:uid="{00000000-0005-0000-0000-000088340000}"/>
    <cellStyle name="Vírgula 7 2 6 2 2 2 2 3" xfId="17026" xr:uid="{00000000-0005-0000-0000-000089340000}"/>
    <cellStyle name="Vírgula 7 2 6 2 2 2 3" xfId="13129" xr:uid="{00000000-0005-0000-0000-00008A340000}"/>
    <cellStyle name="Vírgula 7 2 6 2 2 2 3 2" xfId="18609" xr:uid="{00000000-0005-0000-0000-00008B340000}"/>
    <cellStyle name="Vírgula 7 2 6 2 2 2 4" xfId="15855" xr:uid="{00000000-0005-0000-0000-00008C340000}"/>
    <cellStyle name="Vírgula 7 2 6 2 2 3" xfId="6999" xr:uid="{00000000-0005-0000-0000-00008D340000}"/>
    <cellStyle name="Vírgula 7 2 6 2 2 3 2" xfId="11941" xr:uid="{00000000-0005-0000-0000-00008E340000}"/>
    <cellStyle name="Vírgula 7 2 6 2 2 3 2 2" xfId="14701" xr:uid="{00000000-0005-0000-0000-00008F340000}"/>
    <cellStyle name="Vírgula 7 2 6 2 2 3 2 2 2" xfId="20181" xr:uid="{00000000-0005-0000-0000-000090340000}"/>
    <cellStyle name="Vírgula 7 2 6 2 2 3 2 3" xfId="17426" xr:uid="{00000000-0005-0000-0000-000091340000}"/>
    <cellStyle name="Vírgula 7 2 6 2 2 3 3" xfId="13530" xr:uid="{00000000-0005-0000-0000-000092340000}"/>
    <cellStyle name="Vírgula 7 2 6 2 2 3 3 2" xfId="19010" xr:uid="{00000000-0005-0000-0000-000093340000}"/>
    <cellStyle name="Vírgula 7 2 6 2 2 3 4" xfId="16255" xr:uid="{00000000-0005-0000-0000-000094340000}"/>
    <cellStyle name="Vírgula 7 2 6 2 2 4" xfId="8507" xr:uid="{00000000-0005-0000-0000-000095340000}"/>
    <cellStyle name="Vírgula 7 2 6 2 2 4 2" xfId="13887" xr:uid="{00000000-0005-0000-0000-000096340000}"/>
    <cellStyle name="Vírgula 7 2 6 2 2 4 2 2" xfId="19367" xr:uid="{00000000-0005-0000-0000-000097340000}"/>
    <cellStyle name="Vírgula 7 2 6 2 2 4 3" xfId="16612" xr:uid="{00000000-0005-0000-0000-000098340000}"/>
    <cellStyle name="Vírgula 7 2 6 2 2 5" xfId="3546" xr:uid="{00000000-0005-0000-0000-000099340000}"/>
    <cellStyle name="Vírgula 7 2 6 2 2 5 2" xfId="12724" xr:uid="{00000000-0005-0000-0000-00009A340000}"/>
    <cellStyle name="Vírgula 7 2 6 2 2 5 2 2" xfId="18204" xr:uid="{00000000-0005-0000-0000-00009B340000}"/>
    <cellStyle name="Vírgula 7 2 6 2 2 5 3" xfId="15450" xr:uid="{00000000-0005-0000-0000-00009C340000}"/>
    <cellStyle name="Vírgula 7 2 6 2 2 6" xfId="12358" xr:uid="{00000000-0005-0000-0000-00009D340000}"/>
    <cellStyle name="Vírgula 7 2 6 2 2 6 2" xfId="17838" xr:uid="{00000000-0005-0000-0000-00009E340000}"/>
    <cellStyle name="Vírgula 7 2 6 2 2 7" xfId="15084" xr:uid="{00000000-0005-0000-0000-00009F340000}"/>
    <cellStyle name="Vírgula 7 2 6 2 3" xfId="4433" xr:uid="{00000000-0005-0000-0000-0000A0340000}"/>
    <cellStyle name="Vírgula 7 2 6 2 3 2" xfId="9418" xr:uid="{00000000-0005-0000-0000-0000A1340000}"/>
    <cellStyle name="Vírgula 7 2 6 2 3 2 2" xfId="14176" xr:uid="{00000000-0005-0000-0000-0000A2340000}"/>
    <cellStyle name="Vírgula 7 2 6 2 3 2 2 2" xfId="19656" xr:uid="{00000000-0005-0000-0000-0000A3340000}"/>
    <cellStyle name="Vírgula 7 2 6 2 3 2 3" xfId="16901" xr:uid="{00000000-0005-0000-0000-0000A4340000}"/>
    <cellStyle name="Vírgula 7 2 6 2 3 3" xfId="13004" xr:uid="{00000000-0005-0000-0000-0000A5340000}"/>
    <cellStyle name="Vírgula 7 2 6 2 3 3 2" xfId="18484" xr:uid="{00000000-0005-0000-0000-0000A6340000}"/>
    <cellStyle name="Vírgula 7 2 6 2 3 4" xfId="15730" xr:uid="{00000000-0005-0000-0000-0000A7340000}"/>
    <cellStyle name="Vírgula 7 2 6 2 4" xfId="6175" xr:uid="{00000000-0005-0000-0000-0000A8340000}"/>
    <cellStyle name="Vírgula 7 2 6 2 4 2" xfId="11117" xr:uid="{00000000-0005-0000-0000-0000A9340000}"/>
    <cellStyle name="Vírgula 7 2 6 2 4 2 2" xfId="14581" xr:uid="{00000000-0005-0000-0000-0000AA340000}"/>
    <cellStyle name="Vírgula 7 2 6 2 4 2 2 2" xfId="20061" xr:uid="{00000000-0005-0000-0000-0000AB340000}"/>
    <cellStyle name="Vírgula 7 2 6 2 4 2 3" xfId="17306" xr:uid="{00000000-0005-0000-0000-0000AC340000}"/>
    <cellStyle name="Vírgula 7 2 6 2 4 3" xfId="13410" xr:uid="{00000000-0005-0000-0000-0000AD340000}"/>
    <cellStyle name="Vírgula 7 2 6 2 4 3 2" xfId="18890" xr:uid="{00000000-0005-0000-0000-0000AE340000}"/>
    <cellStyle name="Vírgula 7 2 6 2 4 4" xfId="16135" xr:uid="{00000000-0005-0000-0000-0000AF340000}"/>
    <cellStyle name="Vírgula 7 2 6 2 5" xfId="7683" xr:uid="{00000000-0005-0000-0000-0000B0340000}"/>
    <cellStyle name="Vírgula 7 2 6 2 5 2" xfId="13767" xr:uid="{00000000-0005-0000-0000-0000B1340000}"/>
    <cellStyle name="Vírgula 7 2 6 2 5 2 2" xfId="19247" xr:uid="{00000000-0005-0000-0000-0000B2340000}"/>
    <cellStyle name="Vírgula 7 2 6 2 5 3" xfId="16492" xr:uid="{00000000-0005-0000-0000-0000B3340000}"/>
    <cellStyle name="Vírgula 7 2 6 2 6" xfId="2722" xr:uid="{00000000-0005-0000-0000-0000B4340000}"/>
    <cellStyle name="Vírgula 7 2 6 2 6 2" xfId="12604" xr:uid="{00000000-0005-0000-0000-0000B5340000}"/>
    <cellStyle name="Vírgula 7 2 6 2 6 2 2" xfId="18084" xr:uid="{00000000-0005-0000-0000-0000B6340000}"/>
    <cellStyle name="Vírgula 7 2 6 2 6 3" xfId="15330" xr:uid="{00000000-0005-0000-0000-0000B7340000}"/>
    <cellStyle name="Vírgula 7 2 6 2 7" xfId="12226" xr:uid="{00000000-0005-0000-0000-0000B8340000}"/>
    <cellStyle name="Vírgula 7 2 6 2 7 2" xfId="17707" xr:uid="{00000000-0005-0000-0000-0000B9340000}"/>
    <cellStyle name="Vírgula 7 2 6 2 8" xfId="14964" xr:uid="{00000000-0005-0000-0000-0000BA340000}"/>
    <cellStyle name="Vírgula 7 2 6 3" xfId="1918" xr:uid="{00000000-0005-0000-0000-0000BB340000}"/>
    <cellStyle name="Vírgula 7 2 6 3 2" xfId="5269" xr:uid="{00000000-0005-0000-0000-0000BC340000}"/>
    <cellStyle name="Vírgula 7 2 6 3 2 2" xfId="10253" xr:uid="{00000000-0005-0000-0000-0000BD340000}"/>
    <cellStyle name="Vírgula 7 2 6 3 2 2 2" xfId="14300" xr:uid="{00000000-0005-0000-0000-0000BE340000}"/>
    <cellStyle name="Vírgula 7 2 6 3 2 2 2 2" xfId="19780" xr:uid="{00000000-0005-0000-0000-0000BF340000}"/>
    <cellStyle name="Vírgula 7 2 6 3 2 2 3" xfId="17025" xr:uid="{00000000-0005-0000-0000-0000C0340000}"/>
    <cellStyle name="Vírgula 7 2 6 3 2 3" xfId="13128" xr:uid="{00000000-0005-0000-0000-0000C1340000}"/>
    <cellStyle name="Vírgula 7 2 6 3 2 3 2" xfId="18608" xr:uid="{00000000-0005-0000-0000-0000C2340000}"/>
    <cellStyle name="Vírgula 7 2 6 3 2 4" xfId="15854" xr:uid="{00000000-0005-0000-0000-0000C3340000}"/>
    <cellStyle name="Vírgula 7 2 6 3 3" xfId="6998" xr:uid="{00000000-0005-0000-0000-0000C4340000}"/>
    <cellStyle name="Vírgula 7 2 6 3 3 2" xfId="11940" xr:uid="{00000000-0005-0000-0000-0000C5340000}"/>
    <cellStyle name="Vírgula 7 2 6 3 3 2 2" xfId="14700" xr:uid="{00000000-0005-0000-0000-0000C6340000}"/>
    <cellStyle name="Vírgula 7 2 6 3 3 2 2 2" xfId="20180" xr:uid="{00000000-0005-0000-0000-0000C7340000}"/>
    <cellStyle name="Vírgula 7 2 6 3 3 2 3" xfId="17425" xr:uid="{00000000-0005-0000-0000-0000C8340000}"/>
    <cellStyle name="Vírgula 7 2 6 3 3 3" xfId="13529" xr:uid="{00000000-0005-0000-0000-0000C9340000}"/>
    <cellStyle name="Vírgula 7 2 6 3 3 3 2" xfId="19009" xr:uid="{00000000-0005-0000-0000-0000CA340000}"/>
    <cellStyle name="Vírgula 7 2 6 3 3 4" xfId="16254" xr:uid="{00000000-0005-0000-0000-0000CB340000}"/>
    <cellStyle name="Vírgula 7 2 6 3 4" xfId="8506" xr:uid="{00000000-0005-0000-0000-0000CC340000}"/>
    <cellStyle name="Vírgula 7 2 6 3 4 2" xfId="13886" xr:uid="{00000000-0005-0000-0000-0000CD340000}"/>
    <cellStyle name="Vírgula 7 2 6 3 4 2 2" xfId="19366" xr:uid="{00000000-0005-0000-0000-0000CE340000}"/>
    <cellStyle name="Vírgula 7 2 6 3 4 3" xfId="16611" xr:uid="{00000000-0005-0000-0000-0000CF340000}"/>
    <cellStyle name="Vírgula 7 2 6 3 5" xfId="3545" xr:uid="{00000000-0005-0000-0000-0000D0340000}"/>
    <cellStyle name="Vírgula 7 2 6 3 5 2" xfId="12723" xr:uid="{00000000-0005-0000-0000-0000D1340000}"/>
    <cellStyle name="Vírgula 7 2 6 3 5 2 2" xfId="18203" xr:uid="{00000000-0005-0000-0000-0000D2340000}"/>
    <cellStyle name="Vírgula 7 2 6 3 5 3" xfId="15449" xr:uid="{00000000-0005-0000-0000-0000D3340000}"/>
    <cellStyle name="Vírgula 7 2 6 3 6" xfId="12357" xr:uid="{00000000-0005-0000-0000-0000D4340000}"/>
    <cellStyle name="Vírgula 7 2 6 3 6 2" xfId="17837" xr:uid="{00000000-0005-0000-0000-0000D5340000}"/>
    <cellStyle name="Vírgula 7 2 6 3 7" xfId="15083" xr:uid="{00000000-0005-0000-0000-0000D6340000}"/>
    <cellStyle name="Vírgula 7 2 6 4" xfId="3952" xr:uid="{00000000-0005-0000-0000-0000D7340000}"/>
    <cellStyle name="Vírgula 7 2 6 4 2" xfId="9031" xr:uid="{00000000-0005-0000-0000-0000D8340000}"/>
    <cellStyle name="Vírgula 7 2 6 4 2 2" xfId="14085" xr:uid="{00000000-0005-0000-0000-0000D9340000}"/>
    <cellStyle name="Vírgula 7 2 6 4 2 2 2" xfId="19565" xr:uid="{00000000-0005-0000-0000-0000DA340000}"/>
    <cellStyle name="Vírgula 7 2 6 4 2 3" xfId="16810" xr:uid="{00000000-0005-0000-0000-0000DB340000}"/>
    <cellStyle name="Vírgula 7 2 6 4 3" xfId="12890" xr:uid="{00000000-0005-0000-0000-0000DC340000}"/>
    <cellStyle name="Vírgula 7 2 6 4 3 2" xfId="18370" xr:uid="{00000000-0005-0000-0000-0000DD340000}"/>
    <cellStyle name="Vírgula 7 2 6 4 4" xfId="15616" xr:uid="{00000000-0005-0000-0000-0000DE340000}"/>
    <cellStyle name="Vírgula 7 2 6 5" xfId="5718" xr:uid="{00000000-0005-0000-0000-0000DF340000}"/>
    <cellStyle name="Vírgula 7 2 6 5 2" xfId="10660" xr:uid="{00000000-0005-0000-0000-0000E0340000}"/>
    <cellStyle name="Vírgula 7 2 6 5 2 2" xfId="14472" xr:uid="{00000000-0005-0000-0000-0000E1340000}"/>
    <cellStyle name="Vírgula 7 2 6 5 2 2 2" xfId="19952" xr:uid="{00000000-0005-0000-0000-0000E2340000}"/>
    <cellStyle name="Vírgula 7 2 6 5 2 3" xfId="17197" xr:uid="{00000000-0005-0000-0000-0000E3340000}"/>
    <cellStyle name="Vírgula 7 2 6 5 3" xfId="13301" xr:uid="{00000000-0005-0000-0000-0000E4340000}"/>
    <cellStyle name="Vírgula 7 2 6 5 3 2" xfId="18781" xr:uid="{00000000-0005-0000-0000-0000E5340000}"/>
    <cellStyle name="Vírgula 7 2 6 5 4" xfId="16026" xr:uid="{00000000-0005-0000-0000-0000E6340000}"/>
    <cellStyle name="Vírgula 7 2 6 6" xfId="7226" xr:uid="{00000000-0005-0000-0000-0000E7340000}"/>
    <cellStyle name="Vírgula 7 2 6 6 2" xfId="13658" xr:uid="{00000000-0005-0000-0000-0000E8340000}"/>
    <cellStyle name="Vírgula 7 2 6 6 2 2" xfId="19138" xr:uid="{00000000-0005-0000-0000-0000E9340000}"/>
    <cellStyle name="Vírgula 7 2 6 6 3" xfId="16383" xr:uid="{00000000-0005-0000-0000-0000EA340000}"/>
    <cellStyle name="Vírgula 7 2 6 7" xfId="2265" xr:uid="{00000000-0005-0000-0000-0000EB340000}"/>
    <cellStyle name="Vírgula 7 2 6 7 2" xfId="12495" xr:uid="{00000000-0005-0000-0000-0000EC340000}"/>
    <cellStyle name="Vírgula 7 2 6 7 2 2" xfId="17975" xr:uid="{00000000-0005-0000-0000-0000ED340000}"/>
    <cellStyle name="Vírgula 7 2 6 7 3" xfId="15221" xr:uid="{00000000-0005-0000-0000-0000EE340000}"/>
    <cellStyle name="Vírgula 7 2 6 8" xfId="12097" xr:uid="{00000000-0005-0000-0000-0000EF340000}"/>
    <cellStyle name="Vírgula 7 2 6 8 2" xfId="17578" xr:uid="{00000000-0005-0000-0000-0000F0340000}"/>
    <cellStyle name="Vírgula 7 2 6 9" xfId="14851" xr:uid="{00000000-0005-0000-0000-0000F1340000}"/>
    <cellStyle name="Vírgula 7 2 7" xfId="861" xr:uid="{00000000-0005-0000-0000-0000F2340000}"/>
    <cellStyle name="Vírgula 7 2 7 2" xfId="1920" xr:uid="{00000000-0005-0000-0000-0000F3340000}"/>
    <cellStyle name="Vírgula 7 2 7 2 2" xfId="5271" xr:uid="{00000000-0005-0000-0000-0000F4340000}"/>
    <cellStyle name="Vírgula 7 2 7 2 2 2" xfId="10255" xr:uid="{00000000-0005-0000-0000-0000F5340000}"/>
    <cellStyle name="Vírgula 7 2 7 2 2 2 2" xfId="14302" xr:uid="{00000000-0005-0000-0000-0000F6340000}"/>
    <cellStyle name="Vírgula 7 2 7 2 2 2 2 2" xfId="19782" xr:uid="{00000000-0005-0000-0000-0000F7340000}"/>
    <cellStyle name="Vírgula 7 2 7 2 2 2 3" xfId="17027" xr:uid="{00000000-0005-0000-0000-0000F8340000}"/>
    <cellStyle name="Vírgula 7 2 7 2 2 3" xfId="13130" xr:uid="{00000000-0005-0000-0000-0000F9340000}"/>
    <cellStyle name="Vírgula 7 2 7 2 2 3 2" xfId="18610" xr:uid="{00000000-0005-0000-0000-0000FA340000}"/>
    <cellStyle name="Vírgula 7 2 7 2 2 4" xfId="15856" xr:uid="{00000000-0005-0000-0000-0000FB340000}"/>
    <cellStyle name="Vírgula 7 2 7 2 3" xfId="7000" xr:uid="{00000000-0005-0000-0000-0000FC340000}"/>
    <cellStyle name="Vírgula 7 2 7 2 3 2" xfId="11942" xr:uid="{00000000-0005-0000-0000-0000FD340000}"/>
    <cellStyle name="Vírgula 7 2 7 2 3 2 2" xfId="14702" xr:uid="{00000000-0005-0000-0000-0000FE340000}"/>
    <cellStyle name="Vírgula 7 2 7 2 3 2 2 2" xfId="20182" xr:uid="{00000000-0005-0000-0000-0000FF340000}"/>
    <cellStyle name="Vírgula 7 2 7 2 3 2 3" xfId="17427" xr:uid="{00000000-0005-0000-0000-000000350000}"/>
    <cellStyle name="Vírgula 7 2 7 2 3 3" xfId="13531" xr:uid="{00000000-0005-0000-0000-000001350000}"/>
    <cellStyle name="Vírgula 7 2 7 2 3 3 2" xfId="19011" xr:uid="{00000000-0005-0000-0000-000002350000}"/>
    <cellStyle name="Vírgula 7 2 7 2 3 4" xfId="16256" xr:uid="{00000000-0005-0000-0000-000003350000}"/>
    <cellStyle name="Vírgula 7 2 7 2 4" xfId="8508" xr:uid="{00000000-0005-0000-0000-000004350000}"/>
    <cellStyle name="Vírgula 7 2 7 2 4 2" xfId="13888" xr:uid="{00000000-0005-0000-0000-000005350000}"/>
    <cellStyle name="Vírgula 7 2 7 2 4 2 2" xfId="19368" xr:uid="{00000000-0005-0000-0000-000006350000}"/>
    <cellStyle name="Vírgula 7 2 7 2 4 3" xfId="16613" xr:uid="{00000000-0005-0000-0000-000007350000}"/>
    <cellStyle name="Vírgula 7 2 7 2 5" xfId="3547" xr:uid="{00000000-0005-0000-0000-000008350000}"/>
    <cellStyle name="Vírgula 7 2 7 2 5 2" xfId="12725" xr:uid="{00000000-0005-0000-0000-000009350000}"/>
    <cellStyle name="Vírgula 7 2 7 2 5 2 2" xfId="18205" xr:uid="{00000000-0005-0000-0000-00000A350000}"/>
    <cellStyle name="Vírgula 7 2 7 2 5 3" xfId="15451" xr:uid="{00000000-0005-0000-0000-00000B350000}"/>
    <cellStyle name="Vírgula 7 2 7 2 6" xfId="12359" xr:uid="{00000000-0005-0000-0000-00000C350000}"/>
    <cellStyle name="Vírgula 7 2 7 2 6 2" xfId="17839" xr:uid="{00000000-0005-0000-0000-00000D350000}"/>
    <cellStyle name="Vírgula 7 2 7 2 7" xfId="15085" xr:uid="{00000000-0005-0000-0000-00000E350000}"/>
    <cellStyle name="Vírgula 7 2 7 3" xfId="4296" xr:uid="{00000000-0005-0000-0000-00000F350000}"/>
    <cellStyle name="Vírgula 7 2 7 3 2" xfId="9282" xr:uid="{00000000-0005-0000-0000-000010350000}"/>
    <cellStyle name="Vírgula 7 2 7 3 2 2" xfId="14143" xr:uid="{00000000-0005-0000-0000-000011350000}"/>
    <cellStyle name="Vírgula 7 2 7 3 2 2 2" xfId="19623" xr:uid="{00000000-0005-0000-0000-000012350000}"/>
    <cellStyle name="Vírgula 7 2 7 3 2 3" xfId="16868" xr:uid="{00000000-0005-0000-0000-000013350000}"/>
    <cellStyle name="Vírgula 7 2 7 3 3" xfId="12971" xr:uid="{00000000-0005-0000-0000-000014350000}"/>
    <cellStyle name="Vírgula 7 2 7 3 3 2" xfId="18451" xr:uid="{00000000-0005-0000-0000-000015350000}"/>
    <cellStyle name="Vírgula 7 2 7 3 4" xfId="15697" xr:uid="{00000000-0005-0000-0000-000016350000}"/>
    <cellStyle name="Vírgula 7 2 7 4" xfId="6040" xr:uid="{00000000-0005-0000-0000-000017350000}"/>
    <cellStyle name="Vírgula 7 2 7 4 2" xfId="10982" xr:uid="{00000000-0005-0000-0000-000018350000}"/>
    <cellStyle name="Vírgula 7 2 7 4 2 2" xfId="14549" xr:uid="{00000000-0005-0000-0000-000019350000}"/>
    <cellStyle name="Vírgula 7 2 7 4 2 2 2" xfId="20029" xr:uid="{00000000-0005-0000-0000-00001A350000}"/>
    <cellStyle name="Vírgula 7 2 7 4 2 3" xfId="17274" xr:uid="{00000000-0005-0000-0000-00001B350000}"/>
    <cellStyle name="Vírgula 7 2 7 4 3" xfId="13378" xr:uid="{00000000-0005-0000-0000-00001C350000}"/>
    <cellStyle name="Vírgula 7 2 7 4 3 2" xfId="18858" xr:uid="{00000000-0005-0000-0000-00001D350000}"/>
    <cellStyle name="Vírgula 7 2 7 4 4" xfId="16103" xr:uid="{00000000-0005-0000-0000-00001E350000}"/>
    <cellStyle name="Vírgula 7 2 7 5" xfId="7548" xr:uid="{00000000-0005-0000-0000-00001F350000}"/>
    <cellStyle name="Vírgula 7 2 7 5 2" xfId="13735" xr:uid="{00000000-0005-0000-0000-000020350000}"/>
    <cellStyle name="Vírgula 7 2 7 5 2 2" xfId="19215" xr:uid="{00000000-0005-0000-0000-000021350000}"/>
    <cellStyle name="Vírgula 7 2 7 5 3" xfId="16460" xr:uid="{00000000-0005-0000-0000-000022350000}"/>
    <cellStyle name="Vírgula 7 2 7 6" xfId="2587" xr:uid="{00000000-0005-0000-0000-000023350000}"/>
    <cellStyle name="Vírgula 7 2 7 6 2" xfId="12572" xr:uid="{00000000-0005-0000-0000-000024350000}"/>
    <cellStyle name="Vírgula 7 2 7 6 2 2" xfId="18052" xr:uid="{00000000-0005-0000-0000-000025350000}"/>
    <cellStyle name="Vírgula 7 2 7 6 3" xfId="15298" xr:uid="{00000000-0005-0000-0000-000026350000}"/>
    <cellStyle name="Vírgula 7 2 7 7" xfId="12191" xr:uid="{00000000-0005-0000-0000-000027350000}"/>
    <cellStyle name="Vírgula 7 2 7 7 2" xfId="17672" xr:uid="{00000000-0005-0000-0000-000028350000}"/>
    <cellStyle name="Vírgula 7 2 7 8" xfId="14930" xr:uid="{00000000-0005-0000-0000-000029350000}"/>
    <cellStyle name="Vírgula 7 2 8" xfId="1327" xr:uid="{00000000-0005-0000-0000-00002A350000}"/>
    <cellStyle name="Vírgula 7 2 8 2" xfId="4678" xr:uid="{00000000-0005-0000-0000-00002B350000}"/>
    <cellStyle name="Vírgula 7 2 8 2 2" xfId="9662" xr:uid="{00000000-0005-0000-0000-00002C350000}"/>
    <cellStyle name="Vírgula 7 2 8 2 2 2" xfId="14236" xr:uid="{00000000-0005-0000-0000-00002D350000}"/>
    <cellStyle name="Vírgula 7 2 8 2 2 2 2" xfId="19716" xr:uid="{00000000-0005-0000-0000-00002E350000}"/>
    <cellStyle name="Vírgula 7 2 8 2 2 3" xfId="16961" xr:uid="{00000000-0005-0000-0000-00002F350000}"/>
    <cellStyle name="Vírgula 7 2 8 2 3" xfId="13064" xr:uid="{00000000-0005-0000-0000-000030350000}"/>
    <cellStyle name="Vírgula 7 2 8 2 3 2" xfId="18544" xr:uid="{00000000-0005-0000-0000-000031350000}"/>
    <cellStyle name="Vírgula 7 2 8 2 4" xfId="15790" xr:uid="{00000000-0005-0000-0000-000032350000}"/>
    <cellStyle name="Vírgula 7 2 8 3" xfId="6407" xr:uid="{00000000-0005-0000-0000-000033350000}"/>
    <cellStyle name="Vírgula 7 2 8 3 2" xfId="11349" xr:uid="{00000000-0005-0000-0000-000034350000}"/>
    <cellStyle name="Vírgula 7 2 8 3 2 2" xfId="14636" xr:uid="{00000000-0005-0000-0000-000035350000}"/>
    <cellStyle name="Vírgula 7 2 8 3 2 2 2" xfId="20116" xr:uid="{00000000-0005-0000-0000-000036350000}"/>
    <cellStyle name="Vírgula 7 2 8 3 2 3" xfId="17361" xr:uid="{00000000-0005-0000-0000-000037350000}"/>
    <cellStyle name="Vírgula 7 2 8 3 3" xfId="13465" xr:uid="{00000000-0005-0000-0000-000038350000}"/>
    <cellStyle name="Vírgula 7 2 8 3 3 2" xfId="18945" xr:uid="{00000000-0005-0000-0000-000039350000}"/>
    <cellStyle name="Vírgula 7 2 8 3 4" xfId="16190" xr:uid="{00000000-0005-0000-0000-00003A350000}"/>
    <cellStyle name="Vírgula 7 2 8 4" xfId="7915" xr:uid="{00000000-0005-0000-0000-00003B350000}"/>
    <cellStyle name="Vírgula 7 2 8 4 2" xfId="13822" xr:uid="{00000000-0005-0000-0000-00003C350000}"/>
    <cellStyle name="Vírgula 7 2 8 4 2 2" xfId="19302" xr:uid="{00000000-0005-0000-0000-00003D350000}"/>
    <cellStyle name="Vírgula 7 2 8 4 3" xfId="16547" xr:uid="{00000000-0005-0000-0000-00003E350000}"/>
    <cellStyle name="Vírgula 7 2 8 5" xfId="2954" xr:uid="{00000000-0005-0000-0000-00003F350000}"/>
    <cellStyle name="Vírgula 7 2 8 5 2" xfId="12659" xr:uid="{00000000-0005-0000-0000-000040350000}"/>
    <cellStyle name="Vírgula 7 2 8 5 2 2" xfId="18139" xr:uid="{00000000-0005-0000-0000-000041350000}"/>
    <cellStyle name="Vírgula 7 2 8 5 3" xfId="15385" xr:uid="{00000000-0005-0000-0000-000042350000}"/>
    <cellStyle name="Vírgula 7 2 8 6" xfId="12293" xr:uid="{00000000-0005-0000-0000-000043350000}"/>
    <cellStyle name="Vírgula 7 2 8 6 2" xfId="17773" xr:uid="{00000000-0005-0000-0000-000044350000}"/>
    <cellStyle name="Vírgula 7 2 8 7" xfId="15019" xr:uid="{00000000-0005-0000-0000-000045350000}"/>
    <cellStyle name="Vírgula 7 2 9" xfId="271" xr:uid="{00000000-0005-0000-0000-000046350000}"/>
    <cellStyle name="Vírgula 7 2 9 2" xfId="3896" xr:uid="{00000000-0005-0000-0000-000047350000}"/>
    <cellStyle name="Vírgula 7 2 9 2 2" xfId="8983" xr:uid="{00000000-0005-0000-0000-000048350000}"/>
    <cellStyle name="Vírgula 7 2 9 2 2 2" xfId="14074" xr:uid="{00000000-0005-0000-0000-000049350000}"/>
    <cellStyle name="Vírgula 7 2 9 2 2 2 2" xfId="19554" xr:uid="{00000000-0005-0000-0000-00004A350000}"/>
    <cellStyle name="Vírgula 7 2 9 2 2 3" xfId="16799" xr:uid="{00000000-0005-0000-0000-00004B350000}"/>
    <cellStyle name="Vírgula 7 2 9 2 3" xfId="12878" xr:uid="{00000000-0005-0000-0000-00004C350000}"/>
    <cellStyle name="Vírgula 7 2 9 2 3 2" xfId="18358" xr:uid="{00000000-0005-0000-0000-00004D350000}"/>
    <cellStyle name="Vírgula 7 2 9 2 4" xfId="15604" xr:uid="{00000000-0005-0000-0000-00004E350000}"/>
    <cellStyle name="Vírgula 7 2 9 3" xfId="5674" xr:uid="{00000000-0005-0000-0000-00004F350000}"/>
    <cellStyle name="Vírgula 7 2 9 3 2" xfId="10616" xr:uid="{00000000-0005-0000-0000-000050350000}"/>
    <cellStyle name="Vírgula 7 2 9 3 2 2" xfId="14462" xr:uid="{00000000-0005-0000-0000-000051350000}"/>
    <cellStyle name="Vírgula 7 2 9 3 2 2 2" xfId="19942" xr:uid="{00000000-0005-0000-0000-000052350000}"/>
    <cellStyle name="Vírgula 7 2 9 3 2 3" xfId="17187" xr:uid="{00000000-0005-0000-0000-000053350000}"/>
    <cellStyle name="Vírgula 7 2 9 3 3" xfId="13291" xr:uid="{00000000-0005-0000-0000-000054350000}"/>
    <cellStyle name="Vírgula 7 2 9 3 3 2" xfId="18771" xr:uid="{00000000-0005-0000-0000-000055350000}"/>
    <cellStyle name="Vírgula 7 2 9 3 4" xfId="16016" xr:uid="{00000000-0005-0000-0000-000056350000}"/>
    <cellStyle name="Vírgula 7 2 9 4" xfId="7182" xr:uid="{00000000-0005-0000-0000-000057350000}"/>
    <cellStyle name="Vírgula 7 2 9 4 2" xfId="13648" xr:uid="{00000000-0005-0000-0000-000058350000}"/>
    <cellStyle name="Vírgula 7 2 9 4 2 2" xfId="19128" xr:uid="{00000000-0005-0000-0000-000059350000}"/>
    <cellStyle name="Vírgula 7 2 9 4 3" xfId="16373" xr:uid="{00000000-0005-0000-0000-00005A350000}"/>
    <cellStyle name="Vírgula 7 2 9 5" xfId="2221" xr:uid="{00000000-0005-0000-0000-00005B350000}"/>
    <cellStyle name="Vírgula 7 2 9 5 2" xfId="12485" xr:uid="{00000000-0005-0000-0000-00005C350000}"/>
    <cellStyle name="Vírgula 7 2 9 5 2 2" xfId="17965" xr:uid="{00000000-0005-0000-0000-00005D350000}"/>
    <cellStyle name="Vírgula 7 2 9 5 3" xfId="15211" xr:uid="{00000000-0005-0000-0000-00005E350000}"/>
    <cellStyle name="Vírgula 7 2 9 6" xfId="12079" xr:uid="{00000000-0005-0000-0000-00005F350000}"/>
    <cellStyle name="Vírgula 7 2 9 6 2" xfId="17560" xr:uid="{00000000-0005-0000-0000-000060350000}"/>
    <cellStyle name="Vírgula 7 2 9 7" xfId="14839" xr:uid="{00000000-0005-0000-0000-000061350000}"/>
    <cellStyle name="Vírgula 7 20" xfId="14826" xr:uid="{00000000-0005-0000-0000-000062350000}"/>
    <cellStyle name="Vírgula 7 3" xfId="170" xr:uid="{00000000-0005-0000-0000-000063350000}"/>
    <cellStyle name="Vírgula 7 3 10" xfId="2150" xr:uid="{00000000-0005-0000-0000-000064350000}"/>
    <cellStyle name="Vírgula 7 3 10 2" xfId="4403" xr:uid="{00000000-0005-0000-0000-000065350000}"/>
    <cellStyle name="Vírgula 7 3 10 2 2" xfId="9388" xr:uid="{00000000-0005-0000-0000-000066350000}"/>
    <cellStyle name="Vírgula 7 3 10 2 2 2" xfId="14171" xr:uid="{00000000-0005-0000-0000-000067350000}"/>
    <cellStyle name="Vírgula 7 3 10 2 2 2 2" xfId="19651" xr:uid="{00000000-0005-0000-0000-000068350000}"/>
    <cellStyle name="Vírgula 7 3 10 2 2 3" xfId="16896" xr:uid="{00000000-0005-0000-0000-000069350000}"/>
    <cellStyle name="Vírgula 7 3 10 2 3" xfId="12999" xr:uid="{00000000-0005-0000-0000-00006A350000}"/>
    <cellStyle name="Vírgula 7 3 10 2 3 2" xfId="18479" xr:uid="{00000000-0005-0000-0000-00006B350000}"/>
    <cellStyle name="Vírgula 7 3 10 2 4" xfId="15725" xr:uid="{00000000-0005-0000-0000-00006C350000}"/>
    <cellStyle name="Vírgula 7 3 10 3" xfId="8655" xr:uid="{00000000-0005-0000-0000-00006D350000}"/>
    <cellStyle name="Vírgula 7 3 10 3 2" xfId="13999" xr:uid="{00000000-0005-0000-0000-00006E350000}"/>
    <cellStyle name="Vírgula 7 3 10 3 2 2" xfId="19479" xr:uid="{00000000-0005-0000-0000-00006F350000}"/>
    <cellStyle name="Vírgula 7 3 10 3 3" xfId="16724" xr:uid="{00000000-0005-0000-0000-000070350000}"/>
    <cellStyle name="Vírgula 7 3 10 4" xfId="12478" xr:uid="{00000000-0005-0000-0000-000071350000}"/>
    <cellStyle name="Vírgula 7 3 10 4 2" xfId="17958" xr:uid="{00000000-0005-0000-0000-000072350000}"/>
    <cellStyle name="Vírgula 7 3 10 5" xfId="15204" xr:uid="{00000000-0005-0000-0000-000073350000}"/>
    <cellStyle name="Vírgula 7 3 11" xfId="3695" xr:uid="{00000000-0005-0000-0000-000074350000}"/>
    <cellStyle name="Vírgula 7 3 11 2" xfId="8792" xr:uid="{00000000-0005-0000-0000-000075350000}"/>
    <cellStyle name="Vírgula 7 3 11 2 2" xfId="14031" xr:uid="{00000000-0005-0000-0000-000076350000}"/>
    <cellStyle name="Vírgula 7 3 11 2 2 2" xfId="19511" xr:uid="{00000000-0005-0000-0000-000077350000}"/>
    <cellStyle name="Vírgula 7 3 11 2 3" xfId="16756" xr:uid="{00000000-0005-0000-0000-000078350000}"/>
    <cellStyle name="Vírgula 7 3 11 3" xfId="12834" xr:uid="{00000000-0005-0000-0000-000079350000}"/>
    <cellStyle name="Vírgula 7 3 11 3 2" xfId="18314" xr:uid="{00000000-0005-0000-0000-00007A350000}"/>
    <cellStyle name="Vírgula 7 3 11 4" xfId="15560" xr:uid="{00000000-0005-0000-0000-00007B350000}"/>
    <cellStyle name="Vírgula 7 3 12" xfId="3846" xr:uid="{00000000-0005-0000-0000-00007C350000}"/>
    <cellStyle name="Vírgula 7 3 12 2" xfId="8937" xr:uid="{00000000-0005-0000-0000-00007D350000}"/>
    <cellStyle name="Vírgula 7 3 12 2 2" xfId="14067" xr:uid="{00000000-0005-0000-0000-00007E350000}"/>
    <cellStyle name="Vírgula 7 3 12 2 2 2" xfId="19547" xr:uid="{00000000-0005-0000-0000-00007F350000}"/>
    <cellStyle name="Vírgula 7 3 12 2 3" xfId="16792" xr:uid="{00000000-0005-0000-0000-000080350000}"/>
    <cellStyle name="Vírgula 7 3 12 3" xfId="12870" xr:uid="{00000000-0005-0000-0000-000081350000}"/>
    <cellStyle name="Vírgula 7 3 12 3 2" xfId="18350" xr:uid="{00000000-0005-0000-0000-000082350000}"/>
    <cellStyle name="Vírgula 7 3 12 4" xfId="15596" xr:uid="{00000000-0005-0000-0000-000083350000}"/>
    <cellStyle name="Vírgula 7 3 13" xfId="5631" xr:uid="{00000000-0005-0000-0000-000084350000}"/>
    <cellStyle name="Vírgula 7 3 13 2" xfId="10573" xr:uid="{00000000-0005-0000-0000-000085350000}"/>
    <cellStyle name="Vírgula 7 3 13 2 2" xfId="14455" xr:uid="{00000000-0005-0000-0000-000086350000}"/>
    <cellStyle name="Vírgula 7 3 13 2 2 2" xfId="19935" xr:uid="{00000000-0005-0000-0000-000087350000}"/>
    <cellStyle name="Vírgula 7 3 13 2 3" xfId="17180" xr:uid="{00000000-0005-0000-0000-000088350000}"/>
    <cellStyle name="Vírgula 7 3 13 3" xfId="13284" xr:uid="{00000000-0005-0000-0000-000089350000}"/>
    <cellStyle name="Vírgula 7 3 13 3 2" xfId="18764" xr:uid="{00000000-0005-0000-0000-00008A350000}"/>
    <cellStyle name="Vírgula 7 3 13 4" xfId="16009" xr:uid="{00000000-0005-0000-0000-00008B350000}"/>
    <cellStyle name="Vírgula 7 3 14" xfId="7139" xr:uid="{00000000-0005-0000-0000-00008C350000}"/>
    <cellStyle name="Vírgula 7 3 14 2" xfId="13641" xr:uid="{00000000-0005-0000-0000-00008D350000}"/>
    <cellStyle name="Vírgula 7 3 14 2 2" xfId="19121" xr:uid="{00000000-0005-0000-0000-00008E350000}"/>
    <cellStyle name="Vírgula 7 3 14 3" xfId="16366" xr:uid="{00000000-0005-0000-0000-00008F350000}"/>
    <cellStyle name="Vírgula 7 3 15" xfId="2113" xr:uid="{00000000-0005-0000-0000-000090350000}"/>
    <cellStyle name="Vírgula 7 3 15 2" xfId="12469" xr:uid="{00000000-0005-0000-0000-000091350000}"/>
    <cellStyle name="Vírgula 7 3 15 2 2" xfId="17949" xr:uid="{00000000-0005-0000-0000-000092350000}"/>
    <cellStyle name="Vírgula 7 3 15 3" xfId="15195" xr:uid="{00000000-0005-0000-0000-000093350000}"/>
    <cellStyle name="Vírgula 7 3 16" xfId="12070" xr:uid="{00000000-0005-0000-0000-000094350000}"/>
    <cellStyle name="Vírgula 7 3 16 2" xfId="17551" xr:uid="{00000000-0005-0000-0000-000095350000}"/>
    <cellStyle name="Vírgula 7 3 17" xfId="14832" xr:uid="{00000000-0005-0000-0000-000096350000}"/>
    <cellStyle name="Vírgula 7 3 2" xfId="617" xr:uid="{00000000-0005-0000-0000-000097350000}"/>
    <cellStyle name="Vírgula 7 3 2 10" xfId="2362" xr:uid="{00000000-0005-0000-0000-000098350000}"/>
    <cellStyle name="Vírgula 7 3 2 10 2" xfId="12519" xr:uid="{00000000-0005-0000-0000-000099350000}"/>
    <cellStyle name="Vírgula 7 3 2 10 2 2" xfId="17999" xr:uid="{00000000-0005-0000-0000-00009A350000}"/>
    <cellStyle name="Vírgula 7 3 2 10 3" xfId="15245" xr:uid="{00000000-0005-0000-0000-00009B350000}"/>
    <cellStyle name="Vírgula 7 3 2 11" xfId="12137" xr:uid="{00000000-0005-0000-0000-00009C350000}"/>
    <cellStyle name="Vírgula 7 3 2 11 2" xfId="17618" xr:uid="{00000000-0005-0000-0000-00009D350000}"/>
    <cellStyle name="Vírgula 7 3 2 12" xfId="14877" xr:uid="{00000000-0005-0000-0000-00009E350000}"/>
    <cellStyle name="Vírgula 7 3 2 2" xfId="760" xr:uid="{00000000-0005-0000-0000-00009F350000}"/>
    <cellStyle name="Vírgula 7 3 2 2 2" xfId="1225" xr:uid="{00000000-0005-0000-0000-0000A0350000}"/>
    <cellStyle name="Vírgula 7 3 2 2 2 2" xfId="1923" xr:uid="{00000000-0005-0000-0000-0000A1350000}"/>
    <cellStyle name="Vírgula 7 3 2 2 2 2 2" xfId="5274" xr:uid="{00000000-0005-0000-0000-0000A2350000}"/>
    <cellStyle name="Vírgula 7 3 2 2 2 2 2 2" xfId="10258" xr:uid="{00000000-0005-0000-0000-0000A3350000}"/>
    <cellStyle name="Vírgula 7 3 2 2 2 2 2 2 2" xfId="14305" xr:uid="{00000000-0005-0000-0000-0000A4350000}"/>
    <cellStyle name="Vírgula 7 3 2 2 2 2 2 2 2 2" xfId="19785" xr:uid="{00000000-0005-0000-0000-0000A5350000}"/>
    <cellStyle name="Vírgula 7 3 2 2 2 2 2 2 3" xfId="17030" xr:uid="{00000000-0005-0000-0000-0000A6350000}"/>
    <cellStyle name="Vírgula 7 3 2 2 2 2 2 3" xfId="13133" xr:uid="{00000000-0005-0000-0000-0000A7350000}"/>
    <cellStyle name="Vírgula 7 3 2 2 2 2 2 3 2" xfId="18613" xr:uid="{00000000-0005-0000-0000-0000A8350000}"/>
    <cellStyle name="Vírgula 7 3 2 2 2 2 2 4" xfId="15859" xr:uid="{00000000-0005-0000-0000-0000A9350000}"/>
    <cellStyle name="Vírgula 7 3 2 2 2 2 3" xfId="7003" xr:uid="{00000000-0005-0000-0000-0000AA350000}"/>
    <cellStyle name="Vírgula 7 3 2 2 2 2 3 2" xfId="11945" xr:uid="{00000000-0005-0000-0000-0000AB350000}"/>
    <cellStyle name="Vírgula 7 3 2 2 2 2 3 2 2" xfId="14705" xr:uid="{00000000-0005-0000-0000-0000AC350000}"/>
    <cellStyle name="Vírgula 7 3 2 2 2 2 3 2 2 2" xfId="20185" xr:uid="{00000000-0005-0000-0000-0000AD350000}"/>
    <cellStyle name="Vírgula 7 3 2 2 2 2 3 2 3" xfId="17430" xr:uid="{00000000-0005-0000-0000-0000AE350000}"/>
    <cellStyle name="Vírgula 7 3 2 2 2 2 3 3" xfId="13534" xr:uid="{00000000-0005-0000-0000-0000AF350000}"/>
    <cellStyle name="Vírgula 7 3 2 2 2 2 3 3 2" xfId="19014" xr:uid="{00000000-0005-0000-0000-0000B0350000}"/>
    <cellStyle name="Vírgula 7 3 2 2 2 2 3 4" xfId="16259" xr:uid="{00000000-0005-0000-0000-0000B1350000}"/>
    <cellStyle name="Vírgula 7 3 2 2 2 2 4" xfId="8511" xr:uid="{00000000-0005-0000-0000-0000B2350000}"/>
    <cellStyle name="Vírgula 7 3 2 2 2 2 4 2" xfId="13891" xr:uid="{00000000-0005-0000-0000-0000B3350000}"/>
    <cellStyle name="Vírgula 7 3 2 2 2 2 4 2 2" xfId="19371" xr:uid="{00000000-0005-0000-0000-0000B4350000}"/>
    <cellStyle name="Vírgula 7 3 2 2 2 2 4 3" xfId="16616" xr:uid="{00000000-0005-0000-0000-0000B5350000}"/>
    <cellStyle name="Vírgula 7 3 2 2 2 2 5" xfId="3550" xr:uid="{00000000-0005-0000-0000-0000B6350000}"/>
    <cellStyle name="Vírgula 7 3 2 2 2 2 5 2" xfId="12728" xr:uid="{00000000-0005-0000-0000-0000B7350000}"/>
    <cellStyle name="Vírgula 7 3 2 2 2 2 5 2 2" xfId="18208" xr:uid="{00000000-0005-0000-0000-0000B8350000}"/>
    <cellStyle name="Vírgula 7 3 2 2 2 2 5 3" xfId="15454" xr:uid="{00000000-0005-0000-0000-0000B9350000}"/>
    <cellStyle name="Vírgula 7 3 2 2 2 2 6" xfId="12362" xr:uid="{00000000-0005-0000-0000-0000BA350000}"/>
    <cellStyle name="Vírgula 7 3 2 2 2 2 6 2" xfId="17842" xr:uid="{00000000-0005-0000-0000-0000BB350000}"/>
    <cellStyle name="Vírgula 7 3 2 2 2 2 7" xfId="15088" xr:uid="{00000000-0005-0000-0000-0000BC350000}"/>
    <cellStyle name="Vírgula 7 3 2 2 2 3" xfId="4586" xr:uid="{00000000-0005-0000-0000-0000BD350000}"/>
    <cellStyle name="Vírgula 7 3 2 2 2 3 2" xfId="9570" xr:uid="{00000000-0005-0000-0000-0000BE350000}"/>
    <cellStyle name="Vírgula 7 3 2 2 2 3 2 2" xfId="14213" xr:uid="{00000000-0005-0000-0000-0000BF350000}"/>
    <cellStyle name="Vírgula 7 3 2 2 2 3 2 2 2" xfId="19693" xr:uid="{00000000-0005-0000-0000-0000C0350000}"/>
    <cellStyle name="Vírgula 7 3 2 2 2 3 2 3" xfId="16938" xr:uid="{00000000-0005-0000-0000-0000C1350000}"/>
    <cellStyle name="Vírgula 7 3 2 2 2 3 3" xfId="13041" xr:uid="{00000000-0005-0000-0000-0000C2350000}"/>
    <cellStyle name="Vírgula 7 3 2 2 2 3 3 2" xfId="18521" xr:uid="{00000000-0005-0000-0000-0000C3350000}"/>
    <cellStyle name="Vírgula 7 3 2 2 2 3 4" xfId="15767" xr:uid="{00000000-0005-0000-0000-0000C4350000}"/>
    <cellStyle name="Vírgula 7 3 2 2 2 4" xfId="6317" xr:uid="{00000000-0005-0000-0000-0000C5350000}"/>
    <cellStyle name="Vírgula 7 3 2 2 2 4 2" xfId="11259" xr:uid="{00000000-0005-0000-0000-0000C6350000}"/>
    <cellStyle name="Vírgula 7 3 2 2 2 4 2 2" xfId="14615" xr:uid="{00000000-0005-0000-0000-0000C7350000}"/>
    <cellStyle name="Vírgula 7 3 2 2 2 4 2 2 2" xfId="20095" xr:uid="{00000000-0005-0000-0000-0000C8350000}"/>
    <cellStyle name="Vírgula 7 3 2 2 2 4 2 3" xfId="17340" xr:uid="{00000000-0005-0000-0000-0000C9350000}"/>
    <cellStyle name="Vírgula 7 3 2 2 2 4 3" xfId="13444" xr:uid="{00000000-0005-0000-0000-0000CA350000}"/>
    <cellStyle name="Vírgula 7 3 2 2 2 4 3 2" xfId="18924" xr:uid="{00000000-0005-0000-0000-0000CB350000}"/>
    <cellStyle name="Vírgula 7 3 2 2 2 4 4" xfId="16169" xr:uid="{00000000-0005-0000-0000-0000CC350000}"/>
    <cellStyle name="Vírgula 7 3 2 2 2 5" xfId="7825" xr:uid="{00000000-0005-0000-0000-0000CD350000}"/>
    <cellStyle name="Vírgula 7 3 2 2 2 5 2" xfId="13801" xr:uid="{00000000-0005-0000-0000-0000CE350000}"/>
    <cellStyle name="Vírgula 7 3 2 2 2 5 2 2" xfId="19281" xr:uid="{00000000-0005-0000-0000-0000CF350000}"/>
    <cellStyle name="Vírgula 7 3 2 2 2 5 3" xfId="16526" xr:uid="{00000000-0005-0000-0000-0000D0350000}"/>
    <cellStyle name="Vírgula 7 3 2 2 2 6" xfId="2864" xr:uid="{00000000-0005-0000-0000-0000D1350000}"/>
    <cellStyle name="Vírgula 7 3 2 2 2 6 2" xfId="12638" xr:uid="{00000000-0005-0000-0000-0000D2350000}"/>
    <cellStyle name="Vírgula 7 3 2 2 2 6 2 2" xfId="18118" xr:uid="{00000000-0005-0000-0000-0000D3350000}"/>
    <cellStyle name="Vírgula 7 3 2 2 2 6 3" xfId="15364" xr:uid="{00000000-0005-0000-0000-0000D4350000}"/>
    <cellStyle name="Vírgula 7 3 2 2 2 7" xfId="12272" xr:uid="{00000000-0005-0000-0000-0000D5350000}"/>
    <cellStyle name="Vírgula 7 3 2 2 2 7 2" xfId="17752" xr:uid="{00000000-0005-0000-0000-0000D6350000}"/>
    <cellStyle name="Vírgula 7 3 2 2 2 8" xfId="14998" xr:uid="{00000000-0005-0000-0000-0000D7350000}"/>
    <cellStyle name="Vírgula 7 3 2 2 3" xfId="1922" xr:uid="{00000000-0005-0000-0000-0000D8350000}"/>
    <cellStyle name="Vírgula 7 3 2 2 3 2" xfId="5273" xr:uid="{00000000-0005-0000-0000-0000D9350000}"/>
    <cellStyle name="Vírgula 7 3 2 2 3 2 2" xfId="10257" xr:uid="{00000000-0005-0000-0000-0000DA350000}"/>
    <cellStyle name="Vírgula 7 3 2 2 3 2 2 2" xfId="14304" xr:uid="{00000000-0005-0000-0000-0000DB350000}"/>
    <cellStyle name="Vírgula 7 3 2 2 3 2 2 2 2" xfId="19784" xr:uid="{00000000-0005-0000-0000-0000DC350000}"/>
    <cellStyle name="Vírgula 7 3 2 2 3 2 2 3" xfId="17029" xr:uid="{00000000-0005-0000-0000-0000DD350000}"/>
    <cellStyle name="Vírgula 7 3 2 2 3 2 3" xfId="13132" xr:uid="{00000000-0005-0000-0000-0000DE350000}"/>
    <cellStyle name="Vírgula 7 3 2 2 3 2 3 2" xfId="18612" xr:uid="{00000000-0005-0000-0000-0000DF350000}"/>
    <cellStyle name="Vírgula 7 3 2 2 3 2 4" xfId="15858" xr:uid="{00000000-0005-0000-0000-0000E0350000}"/>
    <cellStyle name="Vírgula 7 3 2 2 3 3" xfId="7002" xr:uid="{00000000-0005-0000-0000-0000E1350000}"/>
    <cellStyle name="Vírgula 7 3 2 2 3 3 2" xfId="11944" xr:uid="{00000000-0005-0000-0000-0000E2350000}"/>
    <cellStyle name="Vírgula 7 3 2 2 3 3 2 2" xfId="14704" xr:uid="{00000000-0005-0000-0000-0000E3350000}"/>
    <cellStyle name="Vírgula 7 3 2 2 3 3 2 2 2" xfId="20184" xr:uid="{00000000-0005-0000-0000-0000E4350000}"/>
    <cellStyle name="Vírgula 7 3 2 2 3 3 2 3" xfId="17429" xr:uid="{00000000-0005-0000-0000-0000E5350000}"/>
    <cellStyle name="Vírgula 7 3 2 2 3 3 3" xfId="13533" xr:uid="{00000000-0005-0000-0000-0000E6350000}"/>
    <cellStyle name="Vírgula 7 3 2 2 3 3 3 2" xfId="19013" xr:uid="{00000000-0005-0000-0000-0000E7350000}"/>
    <cellStyle name="Vírgula 7 3 2 2 3 3 4" xfId="16258" xr:uid="{00000000-0005-0000-0000-0000E8350000}"/>
    <cellStyle name="Vírgula 7 3 2 2 3 4" xfId="8510" xr:uid="{00000000-0005-0000-0000-0000E9350000}"/>
    <cellStyle name="Vírgula 7 3 2 2 3 4 2" xfId="13890" xr:uid="{00000000-0005-0000-0000-0000EA350000}"/>
    <cellStyle name="Vírgula 7 3 2 2 3 4 2 2" xfId="19370" xr:uid="{00000000-0005-0000-0000-0000EB350000}"/>
    <cellStyle name="Vírgula 7 3 2 2 3 4 3" xfId="16615" xr:uid="{00000000-0005-0000-0000-0000EC350000}"/>
    <cellStyle name="Vírgula 7 3 2 2 3 5" xfId="3549" xr:uid="{00000000-0005-0000-0000-0000ED350000}"/>
    <cellStyle name="Vírgula 7 3 2 2 3 5 2" xfId="12727" xr:uid="{00000000-0005-0000-0000-0000EE350000}"/>
    <cellStyle name="Vírgula 7 3 2 2 3 5 2 2" xfId="18207" xr:uid="{00000000-0005-0000-0000-0000EF350000}"/>
    <cellStyle name="Vírgula 7 3 2 2 3 5 3" xfId="15453" xr:uid="{00000000-0005-0000-0000-0000F0350000}"/>
    <cellStyle name="Vírgula 7 3 2 2 3 6" xfId="12361" xr:uid="{00000000-0005-0000-0000-0000F1350000}"/>
    <cellStyle name="Vírgula 7 3 2 2 3 6 2" xfId="17841" xr:uid="{00000000-0005-0000-0000-0000F2350000}"/>
    <cellStyle name="Vírgula 7 3 2 2 3 7" xfId="15087" xr:uid="{00000000-0005-0000-0000-0000F3350000}"/>
    <cellStyle name="Vírgula 7 3 2 2 4" xfId="4203" xr:uid="{00000000-0005-0000-0000-0000F4350000}"/>
    <cellStyle name="Vírgula 7 3 2 2 4 2" xfId="9189" xr:uid="{00000000-0005-0000-0000-0000F5350000}"/>
    <cellStyle name="Vírgula 7 3 2 2 4 2 2" xfId="14122" xr:uid="{00000000-0005-0000-0000-0000F6350000}"/>
    <cellStyle name="Vírgula 7 3 2 2 4 2 2 2" xfId="19602" xr:uid="{00000000-0005-0000-0000-0000F7350000}"/>
    <cellStyle name="Vírgula 7 3 2 2 4 2 3" xfId="16847" xr:uid="{00000000-0005-0000-0000-0000F8350000}"/>
    <cellStyle name="Vírgula 7 3 2 2 4 3" xfId="12950" xr:uid="{00000000-0005-0000-0000-0000F9350000}"/>
    <cellStyle name="Vírgula 7 3 2 2 4 3 2" xfId="18430" xr:uid="{00000000-0005-0000-0000-0000FA350000}"/>
    <cellStyle name="Vírgula 7 3 2 2 4 4" xfId="15676" xr:uid="{00000000-0005-0000-0000-0000FB350000}"/>
    <cellStyle name="Vírgula 7 3 2 2 5" xfId="5950" xr:uid="{00000000-0005-0000-0000-0000FC350000}"/>
    <cellStyle name="Vírgula 7 3 2 2 5 2" xfId="10892" xr:uid="{00000000-0005-0000-0000-0000FD350000}"/>
    <cellStyle name="Vírgula 7 3 2 2 5 2 2" xfId="14528" xr:uid="{00000000-0005-0000-0000-0000FE350000}"/>
    <cellStyle name="Vírgula 7 3 2 2 5 2 2 2" xfId="20008" xr:uid="{00000000-0005-0000-0000-0000FF350000}"/>
    <cellStyle name="Vírgula 7 3 2 2 5 2 3" xfId="17253" xr:uid="{00000000-0005-0000-0000-000000360000}"/>
    <cellStyle name="Vírgula 7 3 2 2 5 3" xfId="13357" xr:uid="{00000000-0005-0000-0000-000001360000}"/>
    <cellStyle name="Vírgula 7 3 2 2 5 3 2" xfId="18837" xr:uid="{00000000-0005-0000-0000-000002360000}"/>
    <cellStyle name="Vírgula 7 3 2 2 5 4" xfId="16082" xr:uid="{00000000-0005-0000-0000-000003360000}"/>
    <cellStyle name="Vírgula 7 3 2 2 6" xfId="7458" xr:uid="{00000000-0005-0000-0000-000004360000}"/>
    <cellStyle name="Vírgula 7 3 2 2 6 2" xfId="13714" xr:uid="{00000000-0005-0000-0000-000005360000}"/>
    <cellStyle name="Vírgula 7 3 2 2 6 2 2" xfId="19194" xr:uid="{00000000-0005-0000-0000-000006360000}"/>
    <cellStyle name="Vírgula 7 3 2 2 6 3" xfId="16439" xr:uid="{00000000-0005-0000-0000-000007360000}"/>
    <cellStyle name="Vírgula 7 3 2 2 7" xfId="2497" xr:uid="{00000000-0005-0000-0000-000008360000}"/>
    <cellStyle name="Vírgula 7 3 2 2 7 2" xfId="12551" xr:uid="{00000000-0005-0000-0000-000009360000}"/>
    <cellStyle name="Vírgula 7 3 2 2 7 2 2" xfId="18031" xr:uid="{00000000-0005-0000-0000-00000A360000}"/>
    <cellStyle name="Vírgula 7 3 2 2 7 3" xfId="15277" xr:uid="{00000000-0005-0000-0000-00000B360000}"/>
    <cellStyle name="Vírgula 7 3 2 2 8" xfId="12169" xr:uid="{00000000-0005-0000-0000-00000C360000}"/>
    <cellStyle name="Vírgula 7 3 2 2 8 2" xfId="17650" xr:uid="{00000000-0005-0000-0000-00000D360000}"/>
    <cellStyle name="Vírgula 7 3 2 2 9" xfId="14909" xr:uid="{00000000-0005-0000-0000-00000E360000}"/>
    <cellStyle name="Vírgula 7 3 2 3" xfId="913" xr:uid="{00000000-0005-0000-0000-00000F360000}"/>
    <cellStyle name="Vírgula 7 3 2 3 2" xfId="1924" xr:uid="{00000000-0005-0000-0000-000010360000}"/>
    <cellStyle name="Vírgula 7 3 2 3 2 2" xfId="5275" xr:uid="{00000000-0005-0000-0000-000011360000}"/>
    <cellStyle name="Vírgula 7 3 2 3 2 2 2" xfId="10259" xr:uid="{00000000-0005-0000-0000-000012360000}"/>
    <cellStyle name="Vírgula 7 3 2 3 2 2 2 2" xfId="14306" xr:uid="{00000000-0005-0000-0000-000013360000}"/>
    <cellStyle name="Vírgula 7 3 2 3 2 2 2 2 2" xfId="19786" xr:uid="{00000000-0005-0000-0000-000014360000}"/>
    <cellStyle name="Vírgula 7 3 2 3 2 2 2 3" xfId="17031" xr:uid="{00000000-0005-0000-0000-000015360000}"/>
    <cellStyle name="Vírgula 7 3 2 3 2 2 3" xfId="13134" xr:uid="{00000000-0005-0000-0000-000016360000}"/>
    <cellStyle name="Vírgula 7 3 2 3 2 2 3 2" xfId="18614" xr:uid="{00000000-0005-0000-0000-000017360000}"/>
    <cellStyle name="Vírgula 7 3 2 3 2 2 4" xfId="15860" xr:uid="{00000000-0005-0000-0000-000018360000}"/>
    <cellStyle name="Vírgula 7 3 2 3 2 3" xfId="7004" xr:uid="{00000000-0005-0000-0000-000019360000}"/>
    <cellStyle name="Vírgula 7 3 2 3 2 3 2" xfId="11946" xr:uid="{00000000-0005-0000-0000-00001A360000}"/>
    <cellStyle name="Vírgula 7 3 2 3 2 3 2 2" xfId="14706" xr:uid="{00000000-0005-0000-0000-00001B360000}"/>
    <cellStyle name="Vírgula 7 3 2 3 2 3 2 2 2" xfId="20186" xr:uid="{00000000-0005-0000-0000-00001C360000}"/>
    <cellStyle name="Vírgula 7 3 2 3 2 3 2 3" xfId="17431" xr:uid="{00000000-0005-0000-0000-00001D360000}"/>
    <cellStyle name="Vírgula 7 3 2 3 2 3 3" xfId="13535" xr:uid="{00000000-0005-0000-0000-00001E360000}"/>
    <cellStyle name="Vírgula 7 3 2 3 2 3 3 2" xfId="19015" xr:uid="{00000000-0005-0000-0000-00001F360000}"/>
    <cellStyle name="Vírgula 7 3 2 3 2 3 4" xfId="16260" xr:uid="{00000000-0005-0000-0000-000020360000}"/>
    <cellStyle name="Vírgula 7 3 2 3 2 4" xfId="8512" xr:uid="{00000000-0005-0000-0000-000021360000}"/>
    <cellStyle name="Vírgula 7 3 2 3 2 4 2" xfId="13892" xr:uid="{00000000-0005-0000-0000-000022360000}"/>
    <cellStyle name="Vírgula 7 3 2 3 2 4 2 2" xfId="19372" xr:uid="{00000000-0005-0000-0000-000023360000}"/>
    <cellStyle name="Vírgula 7 3 2 3 2 4 3" xfId="16617" xr:uid="{00000000-0005-0000-0000-000024360000}"/>
    <cellStyle name="Vírgula 7 3 2 3 2 5" xfId="3551" xr:uid="{00000000-0005-0000-0000-000025360000}"/>
    <cellStyle name="Vírgula 7 3 2 3 2 5 2" xfId="12729" xr:uid="{00000000-0005-0000-0000-000026360000}"/>
    <cellStyle name="Vírgula 7 3 2 3 2 5 2 2" xfId="18209" xr:uid="{00000000-0005-0000-0000-000027360000}"/>
    <cellStyle name="Vírgula 7 3 2 3 2 5 3" xfId="15455" xr:uid="{00000000-0005-0000-0000-000028360000}"/>
    <cellStyle name="Vírgula 7 3 2 3 2 6" xfId="12363" xr:uid="{00000000-0005-0000-0000-000029360000}"/>
    <cellStyle name="Vírgula 7 3 2 3 2 6 2" xfId="17843" xr:uid="{00000000-0005-0000-0000-00002A360000}"/>
    <cellStyle name="Vírgula 7 3 2 3 2 7" xfId="15089" xr:uid="{00000000-0005-0000-0000-00002B360000}"/>
    <cellStyle name="Vírgula 7 3 2 3 3" xfId="4345" xr:uid="{00000000-0005-0000-0000-00002C360000}"/>
    <cellStyle name="Vírgula 7 3 2 3 3 2" xfId="9330" xr:uid="{00000000-0005-0000-0000-00002D360000}"/>
    <cellStyle name="Vírgula 7 3 2 3 3 2 2" xfId="14155" xr:uid="{00000000-0005-0000-0000-00002E360000}"/>
    <cellStyle name="Vírgula 7 3 2 3 3 2 2 2" xfId="19635" xr:uid="{00000000-0005-0000-0000-00002F360000}"/>
    <cellStyle name="Vírgula 7 3 2 3 3 2 3" xfId="16880" xr:uid="{00000000-0005-0000-0000-000030360000}"/>
    <cellStyle name="Vírgula 7 3 2 3 3 3" xfId="12983" xr:uid="{00000000-0005-0000-0000-000031360000}"/>
    <cellStyle name="Vírgula 7 3 2 3 3 3 2" xfId="18463" xr:uid="{00000000-0005-0000-0000-000032360000}"/>
    <cellStyle name="Vírgula 7 3 2 3 3 4" xfId="15709" xr:uid="{00000000-0005-0000-0000-000033360000}"/>
    <cellStyle name="Vírgula 7 3 2 3 4" xfId="6088" xr:uid="{00000000-0005-0000-0000-000034360000}"/>
    <cellStyle name="Vírgula 7 3 2 3 4 2" xfId="11030" xr:uid="{00000000-0005-0000-0000-000035360000}"/>
    <cellStyle name="Vírgula 7 3 2 3 4 2 2" xfId="14561" xr:uid="{00000000-0005-0000-0000-000036360000}"/>
    <cellStyle name="Vírgula 7 3 2 3 4 2 2 2" xfId="20041" xr:uid="{00000000-0005-0000-0000-000037360000}"/>
    <cellStyle name="Vírgula 7 3 2 3 4 2 3" xfId="17286" xr:uid="{00000000-0005-0000-0000-000038360000}"/>
    <cellStyle name="Vírgula 7 3 2 3 4 3" xfId="13390" xr:uid="{00000000-0005-0000-0000-000039360000}"/>
    <cellStyle name="Vírgula 7 3 2 3 4 3 2" xfId="18870" xr:uid="{00000000-0005-0000-0000-00003A360000}"/>
    <cellStyle name="Vírgula 7 3 2 3 4 4" xfId="16115" xr:uid="{00000000-0005-0000-0000-00003B360000}"/>
    <cellStyle name="Vírgula 7 3 2 3 5" xfId="7596" xr:uid="{00000000-0005-0000-0000-00003C360000}"/>
    <cellStyle name="Vírgula 7 3 2 3 5 2" xfId="13747" xr:uid="{00000000-0005-0000-0000-00003D360000}"/>
    <cellStyle name="Vírgula 7 3 2 3 5 2 2" xfId="19227" xr:uid="{00000000-0005-0000-0000-00003E360000}"/>
    <cellStyle name="Vírgula 7 3 2 3 5 3" xfId="16472" xr:uid="{00000000-0005-0000-0000-00003F360000}"/>
    <cellStyle name="Vírgula 7 3 2 3 6" xfId="2635" xr:uid="{00000000-0005-0000-0000-000040360000}"/>
    <cellStyle name="Vírgula 7 3 2 3 6 2" xfId="12584" xr:uid="{00000000-0005-0000-0000-000041360000}"/>
    <cellStyle name="Vírgula 7 3 2 3 6 2 2" xfId="18064" xr:uid="{00000000-0005-0000-0000-000042360000}"/>
    <cellStyle name="Vírgula 7 3 2 3 6 3" xfId="15310" xr:uid="{00000000-0005-0000-0000-000043360000}"/>
    <cellStyle name="Vírgula 7 3 2 3 7" xfId="12204" xr:uid="{00000000-0005-0000-0000-000044360000}"/>
    <cellStyle name="Vírgula 7 3 2 3 7 2" xfId="17685" xr:uid="{00000000-0005-0000-0000-000045360000}"/>
    <cellStyle name="Vírgula 7 3 2 3 8" xfId="14943" xr:uid="{00000000-0005-0000-0000-000046360000}"/>
    <cellStyle name="Vírgula 7 3 2 4" xfId="1921" xr:uid="{00000000-0005-0000-0000-000047360000}"/>
    <cellStyle name="Vírgula 7 3 2 4 2" xfId="5272" xr:uid="{00000000-0005-0000-0000-000048360000}"/>
    <cellStyle name="Vírgula 7 3 2 4 2 2" xfId="10256" xr:uid="{00000000-0005-0000-0000-000049360000}"/>
    <cellStyle name="Vírgula 7 3 2 4 2 2 2" xfId="14303" xr:uid="{00000000-0005-0000-0000-00004A360000}"/>
    <cellStyle name="Vírgula 7 3 2 4 2 2 2 2" xfId="19783" xr:uid="{00000000-0005-0000-0000-00004B360000}"/>
    <cellStyle name="Vírgula 7 3 2 4 2 2 3" xfId="17028" xr:uid="{00000000-0005-0000-0000-00004C360000}"/>
    <cellStyle name="Vírgula 7 3 2 4 2 3" xfId="13131" xr:uid="{00000000-0005-0000-0000-00004D360000}"/>
    <cellStyle name="Vírgula 7 3 2 4 2 3 2" xfId="18611" xr:uid="{00000000-0005-0000-0000-00004E360000}"/>
    <cellStyle name="Vírgula 7 3 2 4 2 4" xfId="15857" xr:uid="{00000000-0005-0000-0000-00004F360000}"/>
    <cellStyle name="Vírgula 7 3 2 4 3" xfId="7001" xr:uid="{00000000-0005-0000-0000-000050360000}"/>
    <cellStyle name="Vírgula 7 3 2 4 3 2" xfId="11943" xr:uid="{00000000-0005-0000-0000-000051360000}"/>
    <cellStyle name="Vírgula 7 3 2 4 3 2 2" xfId="14703" xr:uid="{00000000-0005-0000-0000-000052360000}"/>
    <cellStyle name="Vírgula 7 3 2 4 3 2 2 2" xfId="20183" xr:uid="{00000000-0005-0000-0000-000053360000}"/>
    <cellStyle name="Vírgula 7 3 2 4 3 2 3" xfId="17428" xr:uid="{00000000-0005-0000-0000-000054360000}"/>
    <cellStyle name="Vírgula 7 3 2 4 3 3" xfId="13532" xr:uid="{00000000-0005-0000-0000-000055360000}"/>
    <cellStyle name="Vírgula 7 3 2 4 3 3 2" xfId="19012" xr:uid="{00000000-0005-0000-0000-000056360000}"/>
    <cellStyle name="Vírgula 7 3 2 4 3 4" xfId="16257" xr:uid="{00000000-0005-0000-0000-000057360000}"/>
    <cellStyle name="Vírgula 7 3 2 4 4" xfId="8509" xr:uid="{00000000-0005-0000-0000-000058360000}"/>
    <cellStyle name="Vírgula 7 3 2 4 4 2" xfId="13889" xr:uid="{00000000-0005-0000-0000-000059360000}"/>
    <cellStyle name="Vírgula 7 3 2 4 4 2 2" xfId="19369" xr:uid="{00000000-0005-0000-0000-00005A360000}"/>
    <cellStyle name="Vírgula 7 3 2 4 4 3" xfId="16614" xr:uid="{00000000-0005-0000-0000-00005B360000}"/>
    <cellStyle name="Vírgula 7 3 2 4 5" xfId="3548" xr:uid="{00000000-0005-0000-0000-00005C360000}"/>
    <cellStyle name="Vírgula 7 3 2 4 5 2" xfId="12726" xr:uid="{00000000-0005-0000-0000-00005D360000}"/>
    <cellStyle name="Vírgula 7 3 2 4 5 2 2" xfId="18206" xr:uid="{00000000-0005-0000-0000-00005E360000}"/>
    <cellStyle name="Vírgula 7 3 2 4 5 3" xfId="15452" xr:uid="{00000000-0005-0000-0000-00005F360000}"/>
    <cellStyle name="Vírgula 7 3 2 4 6" xfId="12360" xr:uid="{00000000-0005-0000-0000-000060360000}"/>
    <cellStyle name="Vírgula 7 3 2 4 6 2" xfId="17840" xr:uid="{00000000-0005-0000-0000-000061360000}"/>
    <cellStyle name="Vírgula 7 3 2 4 7" xfId="15086" xr:uid="{00000000-0005-0000-0000-000062360000}"/>
    <cellStyle name="Vírgula 7 3 2 5" xfId="3743" xr:uid="{00000000-0005-0000-0000-000063360000}"/>
    <cellStyle name="Vírgula 7 3 2 5 2" xfId="4497" xr:uid="{00000000-0005-0000-0000-000064360000}"/>
    <cellStyle name="Vírgula 7 3 2 5 2 2" xfId="9481" xr:uid="{00000000-0005-0000-0000-000065360000}"/>
    <cellStyle name="Vírgula 7 3 2 5 2 2 2" xfId="14195" xr:uid="{00000000-0005-0000-0000-000066360000}"/>
    <cellStyle name="Vírgula 7 3 2 5 2 2 2 2" xfId="19675" xr:uid="{00000000-0005-0000-0000-000067360000}"/>
    <cellStyle name="Vírgula 7 3 2 5 2 2 3" xfId="16920" xr:uid="{00000000-0005-0000-0000-000068360000}"/>
    <cellStyle name="Vírgula 7 3 2 5 2 3" xfId="13023" xr:uid="{00000000-0005-0000-0000-000069360000}"/>
    <cellStyle name="Vírgula 7 3 2 5 2 3 2" xfId="18503" xr:uid="{00000000-0005-0000-0000-00006A360000}"/>
    <cellStyle name="Vírgula 7 3 2 5 2 4" xfId="15749" xr:uid="{00000000-0005-0000-0000-00006B360000}"/>
    <cellStyle name="Vírgula 7 3 2 5 3" xfId="8703" xr:uid="{00000000-0005-0000-0000-00006C360000}"/>
    <cellStyle name="Vírgula 7 3 2 5 3 2" xfId="14010" xr:uid="{00000000-0005-0000-0000-00006D360000}"/>
    <cellStyle name="Vírgula 7 3 2 5 3 2 2" xfId="19490" xr:uid="{00000000-0005-0000-0000-00006E360000}"/>
    <cellStyle name="Vírgula 7 3 2 5 3 3" xfId="16735" xr:uid="{00000000-0005-0000-0000-00006F360000}"/>
    <cellStyle name="Vírgula 7 3 2 5 4" xfId="12845" xr:uid="{00000000-0005-0000-0000-000070360000}"/>
    <cellStyle name="Vírgula 7 3 2 5 4 2" xfId="18325" xr:uid="{00000000-0005-0000-0000-000071360000}"/>
    <cellStyle name="Vírgula 7 3 2 5 5" xfId="15571" xr:uid="{00000000-0005-0000-0000-000072360000}"/>
    <cellStyle name="Vírgula 7 3 2 6" xfId="4067" xr:uid="{00000000-0005-0000-0000-000073360000}"/>
    <cellStyle name="Vírgula 7 3 2 6 2" xfId="8839" xr:uid="{00000000-0005-0000-0000-000074360000}"/>
    <cellStyle name="Vírgula 7 3 2 6 2 2" xfId="14042" xr:uid="{00000000-0005-0000-0000-000075360000}"/>
    <cellStyle name="Vírgula 7 3 2 6 2 2 2" xfId="19522" xr:uid="{00000000-0005-0000-0000-000076360000}"/>
    <cellStyle name="Vírgula 7 3 2 6 2 3" xfId="16767" xr:uid="{00000000-0005-0000-0000-000077360000}"/>
    <cellStyle name="Vírgula 7 3 2 6 3" xfId="12918" xr:uid="{00000000-0005-0000-0000-000078360000}"/>
    <cellStyle name="Vírgula 7 3 2 6 3 2" xfId="18398" xr:uid="{00000000-0005-0000-0000-000079360000}"/>
    <cellStyle name="Vírgula 7 3 2 6 4" xfId="15644" xr:uid="{00000000-0005-0000-0000-00007A360000}"/>
    <cellStyle name="Vírgula 7 3 2 7" xfId="4494" xr:uid="{00000000-0005-0000-0000-00007B360000}"/>
    <cellStyle name="Vírgula 7 3 2 7 2" xfId="9478" xr:uid="{00000000-0005-0000-0000-00007C360000}"/>
    <cellStyle name="Vírgula 7 3 2 7 2 2" xfId="14194" xr:uid="{00000000-0005-0000-0000-00007D360000}"/>
    <cellStyle name="Vírgula 7 3 2 7 2 2 2" xfId="19674" xr:uid="{00000000-0005-0000-0000-00007E360000}"/>
    <cellStyle name="Vírgula 7 3 2 7 2 3" xfId="16919" xr:uid="{00000000-0005-0000-0000-00007F360000}"/>
    <cellStyle name="Vírgula 7 3 2 7 3" xfId="13022" xr:uid="{00000000-0005-0000-0000-000080360000}"/>
    <cellStyle name="Vírgula 7 3 2 7 3 2" xfId="18502" xr:uid="{00000000-0005-0000-0000-000081360000}"/>
    <cellStyle name="Vírgula 7 3 2 7 4" xfId="15748" xr:uid="{00000000-0005-0000-0000-000082360000}"/>
    <cellStyle name="Vírgula 7 3 2 8" xfId="5815" xr:uid="{00000000-0005-0000-0000-000083360000}"/>
    <cellStyle name="Vírgula 7 3 2 8 2" xfId="10757" xr:uid="{00000000-0005-0000-0000-000084360000}"/>
    <cellStyle name="Vírgula 7 3 2 8 2 2" xfId="14496" xr:uid="{00000000-0005-0000-0000-000085360000}"/>
    <cellStyle name="Vírgula 7 3 2 8 2 2 2" xfId="19976" xr:uid="{00000000-0005-0000-0000-000086360000}"/>
    <cellStyle name="Vírgula 7 3 2 8 2 3" xfId="17221" xr:uid="{00000000-0005-0000-0000-000087360000}"/>
    <cellStyle name="Vírgula 7 3 2 8 3" xfId="13325" xr:uid="{00000000-0005-0000-0000-000088360000}"/>
    <cellStyle name="Vírgula 7 3 2 8 3 2" xfId="18805" xr:uid="{00000000-0005-0000-0000-000089360000}"/>
    <cellStyle name="Vírgula 7 3 2 8 4" xfId="16050" xr:uid="{00000000-0005-0000-0000-00008A360000}"/>
    <cellStyle name="Vírgula 7 3 2 9" xfId="7323" xr:uid="{00000000-0005-0000-0000-00008B360000}"/>
    <cellStyle name="Vírgula 7 3 2 9 2" xfId="13682" xr:uid="{00000000-0005-0000-0000-00008C360000}"/>
    <cellStyle name="Vírgula 7 3 2 9 2 2" xfId="19162" xr:uid="{00000000-0005-0000-0000-00008D360000}"/>
    <cellStyle name="Vírgula 7 3 2 9 3" xfId="16407" xr:uid="{00000000-0005-0000-0000-00008E360000}"/>
    <cellStyle name="Vírgula 7 3 3" xfId="661" xr:uid="{00000000-0005-0000-0000-00008F360000}"/>
    <cellStyle name="Vírgula 7 3 3 10" xfId="2404" xr:uid="{00000000-0005-0000-0000-000090360000}"/>
    <cellStyle name="Vírgula 7 3 3 10 2" xfId="12528" xr:uid="{00000000-0005-0000-0000-000091360000}"/>
    <cellStyle name="Vírgula 7 3 3 10 2 2" xfId="18008" xr:uid="{00000000-0005-0000-0000-000092360000}"/>
    <cellStyle name="Vírgula 7 3 3 10 3" xfId="15254" xr:uid="{00000000-0005-0000-0000-000093360000}"/>
    <cellStyle name="Vírgula 7 3 3 11" xfId="12146" xr:uid="{00000000-0005-0000-0000-000094360000}"/>
    <cellStyle name="Vírgula 7 3 3 11 2" xfId="17627" xr:uid="{00000000-0005-0000-0000-000095360000}"/>
    <cellStyle name="Vírgula 7 3 3 12" xfId="14886" xr:uid="{00000000-0005-0000-0000-000096360000}"/>
    <cellStyle name="Vírgula 7 3 3 2" xfId="802" xr:uid="{00000000-0005-0000-0000-000097360000}"/>
    <cellStyle name="Vírgula 7 3 3 2 2" xfId="1267" xr:uid="{00000000-0005-0000-0000-000098360000}"/>
    <cellStyle name="Vírgula 7 3 3 2 2 2" xfId="1927" xr:uid="{00000000-0005-0000-0000-000099360000}"/>
    <cellStyle name="Vírgula 7 3 3 2 2 2 2" xfId="5278" xr:uid="{00000000-0005-0000-0000-00009A360000}"/>
    <cellStyle name="Vírgula 7 3 3 2 2 2 2 2" xfId="10262" xr:uid="{00000000-0005-0000-0000-00009B360000}"/>
    <cellStyle name="Vírgula 7 3 3 2 2 2 2 2 2" xfId="14309" xr:uid="{00000000-0005-0000-0000-00009C360000}"/>
    <cellStyle name="Vírgula 7 3 3 2 2 2 2 2 2 2" xfId="19789" xr:uid="{00000000-0005-0000-0000-00009D360000}"/>
    <cellStyle name="Vírgula 7 3 3 2 2 2 2 2 3" xfId="17034" xr:uid="{00000000-0005-0000-0000-00009E360000}"/>
    <cellStyle name="Vírgula 7 3 3 2 2 2 2 3" xfId="13137" xr:uid="{00000000-0005-0000-0000-00009F360000}"/>
    <cellStyle name="Vírgula 7 3 3 2 2 2 2 3 2" xfId="18617" xr:uid="{00000000-0005-0000-0000-0000A0360000}"/>
    <cellStyle name="Vírgula 7 3 3 2 2 2 2 4" xfId="15863" xr:uid="{00000000-0005-0000-0000-0000A1360000}"/>
    <cellStyle name="Vírgula 7 3 3 2 2 2 3" xfId="7007" xr:uid="{00000000-0005-0000-0000-0000A2360000}"/>
    <cellStyle name="Vírgula 7 3 3 2 2 2 3 2" xfId="11949" xr:uid="{00000000-0005-0000-0000-0000A3360000}"/>
    <cellStyle name="Vírgula 7 3 3 2 2 2 3 2 2" xfId="14709" xr:uid="{00000000-0005-0000-0000-0000A4360000}"/>
    <cellStyle name="Vírgula 7 3 3 2 2 2 3 2 2 2" xfId="20189" xr:uid="{00000000-0005-0000-0000-0000A5360000}"/>
    <cellStyle name="Vírgula 7 3 3 2 2 2 3 2 3" xfId="17434" xr:uid="{00000000-0005-0000-0000-0000A6360000}"/>
    <cellStyle name="Vírgula 7 3 3 2 2 2 3 3" xfId="13538" xr:uid="{00000000-0005-0000-0000-0000A7360000}"/>
    <cellStyle name="Vírgula 7 3 3 2 2 2 3 3 2" xfId="19018" xr:uid="{00000000-0005-0000-0000-0000A8360000}"/>
    <cellStyle name="Vírgula 7 3 3 2 2 2 3 4" xfId="16263" xr:uid="{00000000-0005-0000-0000-0000A9360000}"/>
    <cellStyle name="Vírgula 7 3 3 2 2 2 4" xfId="8515" xr:uid="{00000000-0005-0000-0000-0000AA360000}"/>
    <cellStyle name="Vírgula 7 3 3 2 2 2 4 2" xfId="13895" xr:uid="{00000000-0005-0000-0000-0000AB360000}"/>
    <cellStyle name="Vírgula 7 3 3 2 2 2 4 2 2" xfId="19375" xr:uid="{00000000-0005-0000-0000-0000AC360000}"/>
    <cellStyle name="Vírgula 7 3 3 2 2 2 4 3" xfId="16620" xr:uid="{00000000-0005-0000-0000-0000AD360000}"/>
    <cellStyle name="Vírgula 7 3 3 2 2 2 5" xfId="3554" xr:uid="{00000000-0005-0000-0000-0000AE360000}"/>
    <cellStyle name="Vírgula 7 3 3 2 2 2 5 2" xfId="12732" xr:uid="{00000000-0005-0000-0000-0000AF360000}"/>
    <cellStyle name="Vírgula 7 3 3 2 2 2 5 2 2" xfId="18212" xr:uid="{00000000-0005-0000-0000-0000B0360000}"/>
    <cellStyle name="Vírgula 7 3 3 2 2 2 5 3" xfId="15458" xr:uid="{00000000-0005-0000-0000-0000B1360000}"/>
    <cellStyle name="Vírgula 7 3 3 2 2 2 6" xfId="12366" xr:uid="{00000000-0005-0000-0000-0000B2360000}"/>
    <cellStyle name="Vírgula 7 3 3 2 2 2 6 2" xfId="17846" xr:uid="{00000000-0005-0000-0000-0000B3360000}"/>
    <cellStyle name="Vírgula 7 3 3 2 2 2 7" xfId="15092" xr:uid="{00000000-0005-0000-0000-0000B4360000}"/>
    <cellStyle name="Vírgula 7 3 3 2 2 3" xfId="4628" xr:uid="{00000000-0005-0000-0000-0000B5360000}"/>
    <cellStyle name="Vírgula 7 3 3 2 2 3 2" xfId="9612" xr:uid="{00000000-0005-0000-0000-0000B6360000}"/>
    <cellStyle name="Vírgula 7 3 3 2 2 3 2 2" xfId="14222" xr:uid="{00000000-0005-0000-0000-0000B7360000}"/>
    <cellStyle name="Vírgula 7 3 3 2 2 3 2 2 2" xfId="19702" xr:uid="{00000000-0005-0000-0000-0000B8360000}"/>
    <cellStyle name="Vírgula 7 3 3 2 2 3 2 3" xfId="16947" xr:uid="{00000000-0005-0000-0000-0000B9360000}"/>
    <cellStyle name="Vírgula 7 3 3 2 2 3 3" xfId="13050" xr:uid="{00000000-0005-0000-0000-0000BA360000}"/>
    <cellStyle name="Vírgula 7 3 3 2 2 3 3 2" xfId="18530" xr:uid="{00000000-0005-0000-0000-0000BB360000}"/>
    <cellStyle name="Vírgula 7 3 3 2 2 3 4" xfId="15776" xr:uid="{00000000-0005-0000-0000-0000BC360000}"/>
    <cellStyle name="Vírgula 7 3 3 2 2 4" xfId="6359" xr:uid="{00000000-0005-0000-0000-0000BD360000}"/>
    <cellStyle name="Vírgula 7 3 3 2 2 4 2" xfId="11301" xr:uid="{00000000-0005-0000-0000-0000BE360000}"/>
    <cellStyle name="Vírgula 7 3 3 2 2 4 2 2" xfId="14624" xr:uid="{00000000-0005-0000-0000-0000BF360000}"/>
    <cellStyle name="Vírgula 7 3 3 2 2 4 2 2 2" xfId="20104" xr:uid="{00000000-0005-0000-0000-0000C0360000}"/>
    <cellStyle name="Vírgula 7 3 3 2 2 4 2 3" xfId="17349" xr:uid="{00000000-0005-0000-0000-0000C1360000}"/>
    <cellStyle name="Vírgula 7 3 3 2 2 4 3" xfId="13453" xr:uid="{00000000-0005-0000-0000-0000C2360000}"/>
    <cellStyle name="Vírgula 7 3 3 2 2 4 3 2" xfId="18933" xr:uid="{00000000-0005-0000-0000-0000C3360000}"/>
    <cellStyle name="Vírgula 7 3 3 2 2 4 4" xfId="16178" xr:uid="{00000000-0005-0000-0000-0000C4360000}"/>
    <cellStyle name="Vírgula 7 3 3 2 2 5" xfId="7867" xr:uid="{00000000-0005-0000-0000-0000C5360000}"/>
    <cellStyle name="Vírgula 7 3 3 2 2 5 2" xfId="13810" xr:uid="{00000000-0005-0000-0000-0000C6360000}"/>
    <cellStyle name="Vírgula 7 3 3 2 2 5 2 2" xfId="19290" xr:uid="{00000000-0005-0000-0000-0000C7360000}"/>
    <cellStyle name="Vírgula 7 3 3 2 2 5 3" xfId="16535" xr:uid="{00000000-0005-0000-0000-0000C8360000}"/>
    <cellStyle name="Vírgula 7 3 3 2 2 6" xfId="2906" xr:uid="{00000000-0005-0000-0000-0000C9360000}"/>
    <cellStyle name="Vírgula 7 3 3 2 2 6 2" xfId="12647" xr:uid="{00000000-0005-0000-0000-0000CA360000}"/>
    <cellStyle name="Vírgula 7 3 3 2 2 6 2 2" xfId="18127" xr:uid="{00000000-0005-0000-0000-0000CB360000}"/>
    <cellStyle name="Vírgula 7 3 3 2 2 6 3" xfId="15373" xr:uid="{00000000-0005-0000-0000-0000CC360000}"/>
    <cellStyle name="Vírgula 7 3 3 2 2 7" xfId="12281" xr:uid="{00000000-0005-0000-0000-0000CD360000}"/>
    <cellStyle name="Vírgula 7 3 3 2 2 7 2" xfId="17761" xr:uid="{00000000-0005-0000-0000-0000CE360000}"/>
    <cellStyle name="Vírgula 7 3 3 2 2 8" xfId="15007" xr:uid="{00000000-0005-0000-0000-0000CF360000}"/>
    <cellStyle name="Vírgula 7 3 3 2 3" xfId="1926" xr:uid="{00000000-0005-0000-0000-0000D0360000}"/>
    <cellStyle name="Vírgula 7 3 3 2 3 2" xfId="5277" xr:uid="{00000000-0005-0000-0000-0000D1360000}"/>
    <cellStyle name="Vírgula 7 3 3 2 3 2 2" xfId="10261" xr:uid="{00000000-0005-0000-0000-0000D2360000}"/>
    <cellStyle name="Vírgula 7 3 3 2 3 2 2 2" xfId="14308" xr:uid="{00000000-0005-0000-0000-0000D3360000}"/>
    <cellStyle name="Vírgula 7 3 3 2 3 2 2 2 2" xfId="19788" xr:uid="{00000000-0005-0000-0000-0000D4360000}"/>
    <cellStyle name="Vírgula 7 3 3 2 3 2 2 3" xfId="17033" xr:uid="{00000000-0005-0000-0000-0000D5360000}"/>
    <cellStyle name="Vírgula 7 3 3 2 3 2 3" xfId="13136" xr:uid="{00000000-0005-0000-0000-0000D6360000}"/>
    <cellStyle name="Vírgula 7 3 3 2 3 2 3 2" xfId="18616" xr:uid="{00000000-0005-0000-0000-0000D7360000}"/>
    <cellStyle name="Vírgula 7 3 3 2 3 2 4" xfId="15862" xr:uid="{00000000-0005-0000-0000-0000D8360000}"/>
    <cellStyle name="Vírgula 7 3 3 2 3 3" xfId="7006" xr:uid="{00000000-0005-0000-0000-0000D9360000}"/>
    <cellStyle name="Vírgula 7 3 3 2 3 3 2" xfId="11948" xr:uid="{00000000-0005-0000-0000-0000DA360000}"/>
    <cellStyle name="Vírgula 7 3 3 2 3 3 2 2" xfId="14708" xr:uid="{00000000-0005-0000-0000-0000DB360000}"/>
    <cellStyle name="Vírgula 7 3 3 2 3 3 2 2 2" xfId="20188" xr:uid="{00000000-0005-0000-0000-0000DC360000}"/>
    <cellStyle name="Vírgula 7 3 3 2 3 3 2 3" xfId="17433" xr:uid="{00000000-0005-0000-0000-0000DD360000}"/>
    <cellStyle name="Vírgula 7 3 3 2 3 3 3" xfId="13537" xr:uid="{00000000-0005-0000-0000-0000DE360000}"/>
    <cellStyle name="Vírgula 7 3 3 2 3 3 3 2" xfId="19017" xr:uid="{00000000-0005-0000-0000-0000DF360000}"/>
    <cellStyle name="Vírgula 7 3 3 2 3 3 4" xfId="16262" xr:uid="{00000000-0005-0000-0000-0000E0360000}"/>
    <cellStyle name="Vírgula 7 3 3 2 3 4" xfId="8514" xr:uid="{00000000-0005-0000-0000-0000E1360000}"/>
    <cellStyle name="Vírgula 7 3 3 2 3 4 2" xfId="13894" xr:uid="{00000000-0005-0000-0000-0000E2360000}"/>
    <cellStyle name="Vírgula 7 3 3 2 3 4 2 2" xfId="19374" xr:uid="{00000000-0005-0000-0000-0000E3360000}"/>
    <cellStyle name="Vírgula 7 3 3 2 3 4 3" xfId="16619" xr:uid="{00000000-0005-0000-0000-0000E4360000}"/>
    <cellStyle name="Vírgula 7 3 3 2 3 5" xfId="3553" xr:uid="{00000000-0005-0000-0000-0000E5360000}"/>
    <cellStyle name="Vírgula 7 3 3 2 3 5 2" xfId="12731" xr:uid="{00000000-0005-0000-0000-0000E6360000}"/>
    <cellStyle name="Vírgula 7 3 3 2 3 5 2 2" xfId="18211" xr:uid="{00000000-0005-0000-0000-0000E7360000}"/>
    <cellStyle name="Vírgula 7 3 3 2 3 5 3" xfId="15457" xr:uid="{00000000-0005-0000-0000-0000E8360000}"/>
    <cellStyle name="Vírgula 7 3 3 2 3 6" xfId="12365" xr:uid="{00000000-0005-0000-0000-0000E9360000}"/>
    <cellStyle name="Vírgula 7 3 3 2 3 6 2" xfId="17845" xr:uid="{00000000-0005-0000-0000-0000EA360000}"/>
    <cellStyle name="Vírgula 7 3 3 2 3 7" xfId="15091" xr:uid="{00000000-0005-0000-0000-0000EB360000}"/>
    <cellStyle name="Vírgula 7 3 3 2 4" xfId="4245" xr:uid="{00000000-0005-0000-0000-0000EC360000}"/>
    <cellStyle name="Vírgula 7 3 3 2 4 2" xfId="9231" xr:uid="{00000000-0005-0000-0000-0000ED360000}"/>
    <cellStyle name="Vírgula 7 3 3 2 4 2 2" xfId="14131" xr:uid="{00000000-0005-0000-0000-0000EE360000}"/>
    <cellStyle name="Vírgula 7 3 3 2 4 2 2 2" xfId="19611" xr:uid="{00000000-0005-0000-0000-0000EF360000}"/>
    <cellStyle name="Vírgula 7 3 3 2 4 2 3" xfId="16856" xr:uid="{00000000-0005-0000-0000-0000F0360000}"/>
    <cellStyle name="Vírgula 7 3 3 2 4 3" xfId="12959" xr:uid="{00000000-0005-0000-0000-0000F1360000}"/>
    <cellStyle name="Vírgula 7 3 3 2 4 3 2" xfId="18439" xr:uid="{00000000-0005-0000-0000-0000F2360000}"/>
    <cellStyle name="Vírgula 7 3 3 2 4 4" xfId="15685" xr:uid="{00000000-0005-0000-0000-0000F3360000}"/>
    <cellStyle name="Vírgula 7 3 3 2 5" xfId="5992" xr:uid="{00000000-0005-0000-0000-0000F4360000}"/>
    <cellStyle name="Vírgula 7 3 3 2 5 2" xfId="10934" xr:uid="{00000000-0005-0000-0000-0000F5360000}"/>
    <cellStyle name="Vírgula 7 3 3 2 5 2 2" xfId="14537" xr:uid="{00000000-0005-0000-0000-0000F6360000}"/>
    <cellStyle name="Vírgula 7 3 3 2 5 2 2 2" xfId="20017" xr:uid="{00000000-0005-0000-0000-0000F7360000}"/>
    <cellStyle name="Vírgula 7 3 3 2 5 2 3" xfId="17262" xr:uid="{00000000-0005-0000-0000-0000F8360000}"/>
    <cellStyle name="Vírgula 7 3 3 2 5 3" xfId="13366" xr:uid="{00000000-0005-0000-0000-0000F9360000}"/>
    <cellStyle name="Vírgula 7 3 3 2 5 3 2" xfId="18846" xr:uid="{00000000-0005-0000-0000-0000FA360000}"/>
    <cellStyle name="Vírgula 7 3 3 2 5 4" xfId="16091" xr:uid="{00000000-0005-0000-0000-0000FB360000}"/>
    <cellStyle name="Vírgula 7 3 3 2 6" xfId="7500" xr:uid="{00000000-0005-0000-0000-0000FC360000}"/>
    <cellStyle name="Vírgula 7 3 3 2 6 2" xfId="13723" xr:uid="{00000000-0005-0000-0000-0000FD360000}"/>
    <cellStyle name="Vírgula 7 3 3 2 6 2 2" xfId="19203" xr:uid="{00000000-0005-0000-0000-0000FE360000}"/>
    <cellStyle name="Vírgula 7 3 3 2 6 3" xfId="16448" xr:uid="{00000000-0005-0000-0000-0000FF360000}"/>
    <cellStyle name="Vírgula 7 3 3 2 7" xfId="2539" xr:uid="{00000000-0005-0000-0000-000000370000}"/>
    <cellStyle name="Vírgula 7 3 3 2 7 2" xfId="12560" xr:uid="{00000000-0005-0000-0000-000001370000}"/>
    <cellStyle name="Vírgula 7 3 3 2 7 2 2" xfId="18040" xr:uid="{00000000-0005-0000-0000-000002370000}"/>
    <cellStyle name="Vírgula 7 3 3 2 7 3" xfId="15286" xr:uid="{00000000-0005-0000-0000-000003370000}"/>
    <cellStyle name="Vírgula 7 3 3 2 8" xfId="12178" xr:uid="{00000000-0005-0000-0000-000004370000}"/>
    <cellStyle name="Vírgula 7 3 3 2 8 2" xfId="17659" xr:uid="{00000000-0005-0000-0000-000005370000}"/>
    <cellStyle name="Vírgula 7 3 3 2 9" xfId="14918" xr:uid="{00000000-0005-0000-0000-000006370000}"/>
    <cellStyle name="Vírgula 7 3 3 3" xfId="955" xr:uid="{00000000-0005-0000-0000-000007370000}"/>
    <cellStyle name="Vírgula 7 3 3 3 2" xfId="1928" xr:uid="{00000000-0005-0000-0000-000008370000}"/>
    <cellStyle name="Vírgula 7 3 3 3 2 2" xfId="5279" xr:uid="{00000000-0005-0000-0000-000009370000}"/>
    <cellStyle name="Vírgula 7 3 3 3 2 2 2" xfId="10263" xr:uid="{00000000-0005-0000-0000-00000A370000}"/>
    <cellStyle name="Vírgula 7 3 3 3 2 2 2 2" xfId="14310" xr:uid="{00000000-0005-0000-0000-00000B370000}"/>
    <cellStyle name="Vírgula 7 3 3 3 2 2 2 2 2" xfId="19790" xr:uid="{00000000-0005-0000-0000-00000C370000}"/>
    <cellStyle name="Vírgula 7 3 3 3 2 2 2 3" xfId="17035" xr:uid="{00000000-0005-0000-0000-00000D370000}"/>
    <cellStyle name="Vírgula 7 3 3 3 2 2 3" xfId="13138" xr:uid="{00000000-0005-0000-0000-00000E370000}"/>
    <cellStyle name="Vírgula 7 3 3 3 2 2 3 2" xfId="18618" xr:uid="{00000000-0005-0000-0000-00000F370000}"/>
    <cellStyle name="Vírgula 7 3 3 3 2 2 4" xfId="15864" xr:uid="{00000000-0005-0000-0000-000010370000}"/>
    <cellStyle name="Vírgula 7 3 3 3 2 3" xfId="7008" xr:uid="{00000000-0005-0000-0000-000011370000}"/>
    <cellStyle name="Vírgula 7 3 3 3 2 3 2" xfId="11950" xr:uid="{00000000-0005-0000-0000-000012370000}"/>
    <cellStyle name="Vírgula 7 3 3 3 2 3 2 2" xfId="14710" xr:uid="{00000000-0005-0000-0000-000013370000}"/>
    <cellStyle name="Vírgula 7 3 3 3 2 3 2 2 2" xfId="20190" xr:uid="{00000000-0005-0000-0000-000014370000}"/>
    <cellStyle name="Vírgula 7 3 3 3 2 3 2 3" xfId="17435" xr:uid="{00000000-0005-0000-0000-000015370000}"/>
    <cellStyle name="Vírgula 7 3 3 3 2 3 3" xfId="13539" xr:uid="{00000000-0005-0000-0000-000016370000}"/>
    <cellStyle name="Vírgula 7 3 3 3 2 3 3 2" xfId="19019" xr:uid="{00000000-0005-0000-0000-000017370000}"/>
    <cellStyle name="Vírgula 7 3 3 3 2 3 4" xfId="16264" xr:uid="{00000000-0005-0000-0000-000018370000}"/>
    <cellStyle name="Vírgula 7 3 3 3 2 4" xfId="8516" xr:uid="{00000000-0005-0000-0000-000019370000}"/>
    <cellStyle name="Vírgula 7 3 3 3 2 4 2" xfId="13896" xr:uid="{00000000-0005-0000-0000-00001A370000}"/>
    <cellStyle name="Vírgula 7 3 3 3 2 4 2 2" xfId="19376" xr:uid="{00000000-0005-0000-0000-00001B370000}"/>
    <cellStyle name="Vírgula 7 3 3 3 2 4 3" xfId="16621" xr:uid="{00000000-0005-0000-0000-00001C370000}"/>
    <cellStyle name="Vírgula 7 3 3 3 2 5" xfId="3555" xr:uid="{00000000-0005-0000-0000-00001D370000}"/>
    <cellStyle name="Vírgula 7 3 3 3 2 5 2" xfId="12733" xr:uid="{00000000-0005-0000-0000-00001E370000}"/>
    <cellStyle name="Vírgula 7 3 3 3 2 5 2 2" xfId="18213" xr:uid="{00000000-0005-0000-0000-00001F370000}"/>
    <cellStyle name="Vírgula 7 3 3 3 2 5 3" xfId="15459" xr:uid="{00000000-0005-0000-0000-000020370000}"/>
    <cellStyle name="Vírgula 7 3 3 3 2 6" xfId="12367" xr:uid="{00000000-0005-0000-0000-000021370000}"/>
    <cellStyle name="Vírgula 7 3 3 3 2 6 2" xfId="17847" xr:uid="{00000000-0005-0000-0000-000022370000}"/>
    <cellStyle name="Vírgula 7 3 3 3 2 7" xfId="15093" xr:uid="{00000000-0005-0000-0000-000023370000}"/>
    <cellStyle name="Vírgula 7 3 3 3 3" xfId="4387" xr:uid="{00000000-0005-0000-0000-000024370000}"/>
    <cellStyle name="Vírgula 7 3 3 3 3 2" xfId="9372" xr:uid="{00000000-0005-0000-0000-000025370000}"/>
    <cellStyle name="Vírgula 7 3 3 3 3 2 2" xfId="14164" xr:uid="{00000000-0005-0000-0000-000026370000}"/>
    <cellStyle name="Vírgula 7 3 3 3 3 2 2 2" xfId="19644" xr:uid="{00000000-0005-0000-0000-000027370000}"/>
    <cellStyle name="Vírgula 7 3 3 3 3 2 3" xfId="16889" xr:uid="{00000000-0005-0000-0000-000028370000}"/>
    <cellStyle name="Vírgula 7 3 3 3 3 3" xfId="12992" xr:uid="{00000000-0005-0000-0000-000029370000}"/>
    <cellStyle name="Vírgula 7 3 3 3 3 3 2" xfId="18472" xr:uid="{00000000-0005-0000-0000-00002A370000}"/>
    <cellStyle name="Vírgula 7 3 3 3 3 4" xfId="15718" xr:uid="{00000000-0005-0000-0000-00002B370000}"/>
    <cellStyle name="Vírgula 7 3 3 3 4" xfId="6130" xr:uid="{00000000-0005-0000-0000-00002C370000}"/>
    <cellStyle name="Vírgula 7 3 3 3 4 2" xfId="11072" xr:uid="{00000000-0005-0000-0000-00002D370000}"/>
    <cellStyle name="Vírgula 7 3 3 3 4 2 2" xfId="14570" xr:uid="{00000000-0005-0000-0000-00002E370000}"/>
    <cellStyle name="Vírgula 7 3 3 3 4 2 2 2" xfId="20050" xr:uid="{00000000-0005-0000-0000-00002F370000}"/>
    <cellStyle name="Vírgula 7 3 3 3 4 2 3" xfId="17295" xr:uid="{00000000-0005-0000-0000-000030370000}"/>
    <cellStyle name="Vírgula 7 3 3 3 4 3" xfId="13399" xr:uid="{00000000-0005-0000-0000-000031370000}"/>
    <cellStyle name="Vírgula 7 3 3 3 4 3 2" xfId="18879" xr:uid="{00000000-0005-0000-0000-000032370000}"/>
    <cellStyle name="Vírgula 7 3 3 3 4 4" xfId="16124" xr:uid="{00000000-0005-0000-0000-000033370000}"/>
    <cellStyle name="Vírgula 7 3 3 3 5" xfId="7638" xr:uid="{00000000-0005-0000-0000-000034370000}"/>
    <cellStyle name="Vírgula 7 3 3 3 5 2" xfId="13756" xr:uid="{00000000-0005-0000-0000-000035370000}"/>
    <cellStyle name="Vírgula 7 3 3 3 5 2 2" xfId="19236" xr:uid="{00000000-0005-0000-0000-000036370000}"/>
    <cellStyle name="Vírgula 7 3 3 3 5 3" xfId="16481" xr:uid="{00000000-0005-0000-0000-000037370000}"/>
    <cellStyle name="Vírgula 7 3 3 3 6" xfId="2677" xr:uid="{00000000-0005-0000-0000-000038370000}"/>
    <cellStyle name="Vírgula 7 3 3 3 6 2" xfId="12593" xr:uid="{00000000-0005-0000-0000-000039370000}"/>
    <cellStyle name="Vírgula 7 3 3 3 6 2 2" xfId="18073" xr:uid="{00000000-0005-0000-0000-00003A370000}"/>
    <cellStyle name="Vírgula 7 3 3 3 6 3" xfId="15319" xr:uid="{00000000-0005-0000-0000-00003B370000}"/>
    <cellStyle name="Vírgula 7 3 3 3 7" xfId="12213" xr:uid="{00000000-0005-0000-0000-00003C370000}"/>
    <cellStyle name="Vírgula 7 3 3 3 7 2" xfId="17694" xr:uid="{00000000-0005-0000-0000-00003D370000}"/>
    <cellStyle name="Vírgula 7 3 3 3 8" xfId="14952" xr:uid="{00000000-0005-0000-0000-00003E370000}"/>
    <cellStyle name="Vírgula 7 3 3 4" xfId="1925" xr:uid="{00000000-0005-0000-0000-00003F370000}"/>
    <cellStyle name="Vírgula 7 3 3 4 2" xfId="5276" xr:uid="{00000000-0005-0000-0000-000040370000}"/>
    <cellStyle name="Vírgula 7 3 3 4 2 2" xfId="10260" xr:uid="{00000000-0005-0000-0000-000041370000}"/>
    <cellStyle name="Vírgula 7 3 3 4 2 2 2" xfId="14307" xr:uid="{00000000-0005-0000-0000-000042370000}"/>
    <cellStyle name="Vírgula 7 3 3 4 2 2 2 2" xfId="19787" xr:uid="{00000000-0005-0000-0000-000043370000}"/>
    <cellStyle name="Vírgula 7 3 3 4 2 2 3" xfId="17032" xr:uid="{00000000-0005-0000-0000-000044370000}"/>
    <cellStyle name="Vírgula 7 3 3 4 2 3" xfId="13135" xr:uid="{00000000-0005-0000-0000-000045370000}"/>
    <cellStyle name="Vírgula 7 3 3 4 2 3 2" xfId="18615" xr:uid="{00000000-0005-0000-0000-000046370000}"/>
    <cellStyle name="Vírgula 7 3 3 4 2 4" xfId="15861" xr:uid="{00000000-0005-0000-0000-000047370000}"/>
    <cellStyle name="Vírgula 7 3 3 4 3" xfId="7005" xr:uid="{00000000-0005-0000-0000-000048370000}"/>
    <cellStyle name="Vírgula 7 3 3 4 3 2" xfId="11947" xr:uid="{00000000-0005-0000-0000-000049370000}"/>
    <cellStyle name="Vírgula 7 3 3 4 3 2 2" xfId="14707" xr:uid="{00000000-0005-0000-0000-00004A370000}"/>
    <cellStyle name="Vírgula 7 3 3 4 3 2 2 2" xfId="20187" xr:uid="{00000000-0005-0000-0000-00004B370000}"/>
    <cellStyle name="Vírgula 7 3 3 4 3 2 3" xfId="17432" xr:uid="{00000000-0005-0000-0000-00004C370000}"/>
    <cellStyle name="Vírgula 7 3 3 4 3 3" xfId="13536" xr:uid="{00000000-0005-0000-0000-00004D370000}"/>
    <cellStyle name="Vírgula 7 3 3 4 3 3 2" xfId="19016" xr:uid="{00000000-0005-0000-0000-00004E370000}"/>
    <cellStyle name="Vírgula 7 3 3 4 3 4" xfId="16261" xr:uid="{00000000-0005-0000-0000-00004F370000}"/>
    <cellStyle name="Vírgula 7 3 3 4 4" xfId="8513" xr:uid="{00000000-0005-0000-0000-000050370000}"/>
    <cellStyle name="Vírgula 7 3 3 4 4 2" xfId="13893" xr:uid="{00000000-0005-0000-0000-000051370000}"/>
    <cellStyle name="Vírgula 7 3 3 4 4 2 2" xfId="19373" xr:uid="{00000000-0005-0000-0000-000052370000}"/>
    <cellStyle name="Vírgula 7 3 3 4 4 3" xfId="16618" xr:uid="{00000000-0005-0000-0000-000053370000}"/>
    <cellStyle name="Vírgula 7 3 3 4 5" xfId="3552" xr:uid="{00000000-0005-0000-0000-000054370000}"/>
    <cellStyle name="Vírgula 7 3 3 4 5 2" xfId="12730" xr:uid="{00000000-0005-0000-0000-000055370000}"/>
    <cellStyle name="Vírgula 7 3 3 4 5 2 2" xfId="18210" xr:uid="{00000000-0005-0000-0000-000056370000}"/>
    <cellStyle name="Vírgula 7 3 3 4 5 3" xfId="15456" xr:uid="{00000000-0005-0000-0000-000057370000}"/>
    <cellStyle name="Vírgula 7 3 3 4 6" xfId="12364" xr:uid="{00000000-0005-0000-0000-000058370000}"/>
    <cellStyle name="Vírgula 7 3 3 4 6 2" xfId="17844" xr:uid="{00000000-0005-0000-0000-000059370000}"/>
    <cellStyle name="Vírgula 7 3 3 4 7" xfId="15090" xr:uid="{00000000-0005-0000-0000-00005A370000}"/>
    <cellStyle name="Vírgula 7 3 3 5" xfId="3785" xr:uid="{00000000-0005-0000-0000-00005B370000}"/>
    <cellStyle name="Vírgula 7 3 3 5 2" xfId="3957" xr:uid="{00000000-0005-0000-0000-00005C370000}"/>
    <cellStyle name="Vírgula 7 3 3 5 2 2" xfId="9036" xr:uid="{00000000-0005-0000-0000-00005D370000}"/>
    <cellStyle name="Vírgula 7 3 3 5 2 2 2" xfId="14090" xr:uid="{00000000-0005-0000-0000-00005E370000}"/>
    <cellStyle name="Vírgula 7 3 3 5 2 2 2 2" xfId="19570" xr:uid="{00000000-0005-0000-0000-00005F370000}"/>
    <cellStyle name="Vírgula 7 3 3 5 2 2 3" xfId="16815" xr:uid="{00000000-0005-0000-0000-000060370000}"/>
    <cellStyle name="Vírgula 7 3 3 5 2 3" xfId="12895" xr:uid="{00000000-0005-0000-0000-000061370000}"/>
    <cellStyle name="Vírgula 7 3 3 5 2 3 2" xfId="18375" xr:uid="{00000000-0005-0000-0000-000062370000}"/>
    <cellStyle name="Vírgula 7 3 3 5 2 4" xfId="15621" xr:uid="{00000000-0005-0000-0000-000063370000}"/>
    <cellStyle name="Vírgula 7 3 3 5 3" xfId="8745" xr:uid="{00000000-0005-0000-0000-000064370000}"/>
    <cellStyle name="Vírgula 7 3 3 5 3 2" xfId="14019" xr:uid="{00000000-0005-0000-0000-000065370000}"/>
    <cellStyle name="Vírgula 7 3 3 5 3 2 2" xfId="19499" xr:uid="{00000000-0005-0000-0000-000066370000}"/>
    <cellStyle name="Vírgula 7 3 3 5 3 3" xfId="16744" xr:uid="{00000000-0005-0000-0000-000067370000}"/>
    <cellStyle name="Vírgula 7 3 3 5 4" xfId="12854" xr:uid="{00000000-0005-0000-0000-000068370000}"/>
    <cellStyle name="Vírgula 7 3 3 5 4 2" xfId="18334" xr:uid="{00000000-0005-0000-0000-000069370000}"/>
    <cellStyle name="Vírgula 7 3 3 5 5" xfId="15580" xr:uid="{00000000-0005-0000-0000-00006A370000}"/>
    <cellStyle name="Vírgula 7 3 3 6" xfId="4110" xr:uid="{00000000-0005-0000-0000-00006B370000}"/>
    <cellStyle name="Vírgula 7 3 3 6 2" xfId="8881" xr:uid="{00000000-0005-0000-0000-00006C370000}"/>
    <cellStyle name="Vírgula 7 3 3 6 2 2" xfId="14051" xr:uid="{00000000-0005-0000-0000-00006D370000}"/>
    <cellStyle name="Vírgula 7 3 3 6 2 2 2" xfId="19531" xr:uid="{00000000-0005-0000-0000-00006E370000}"/>
    <cellStyle name="Vírgula 7 3 3 6 2 3" xfId="16776" xr:uid="{00000000-0005-0000-0000-00006F370000}"/>
    <cellStyle name="Vírgula 7 3 3 6 3" xfId="12927" xr:uid="{00000000-0005-0000-0000-000070370000}"/>
    <cellStyle name="Vírgula 7 3 3 6 3 2" xfId="18407" xr:uid="{00000000-0005-0000-0000-000071370000}"/>
    <cellStyle name="Vírgula 7 3 3 6 4" xfId="15653" xr:uid="{00000000-0005-0000-0000-000072370000}"/>
    <cellStyle name="Vírgula 7 3 3 7" xfId="4033" xr:uid="{00000000-0005-0000-0000-000073370000}"/>
    <cellStyle name="Vírgula 7 3 3 7 2" xfId="9096" xr:uid="{00000000-0005-0000-0000-000074370000}"/>
    <cellStyle name="Vírgula 7 3 3 7 2 2" xfId="14104" xr:uid="{00000000-0005-0000-0000-000075370000}"/>
    <cellStyle name="Vírgula 7 3 3 7 2 2 2" xfId="19584" xr:uid="{00000000-0005-0000-0000-000076370000}"/>
    <cellStyle name="Vírgula 7 3 3 7 2 3" xfId="16829" xr:uid="{00000000-0005-0000-0000-000077370000}"/>
    <cellStyle name="Vírgula 7 3 3 7 3" xfId="12912" xr:uid="{00000000-0005-0000-0000-000078370000}"/>
    <cellStyle name="Vírgula 7 3 3 7 3 2" xfId="18392" xr:uid="{00000000-0005-0000-0000-000079370000}"/>
    <cellStyle name="Vírgula 7 3 3 7 4" xfId="15638" xr:uid="{00000000-0005-0000-0000-00007A370000}"/>
    <cellStyle name="Vírgula 7 3 3 8" xfId="5857" xr:uid="{00000000-0005-0000-0000-00007B370000}"/>
    <cellStyle name="Vírgula 7 3 3 8 2" xfId="10799" xr:uid="{00000000-0005-0000-0000-00007C370000}"/>
    <cellStyle name="Vírgula 7 3 3 8 2 2" xfId="14505" xr:uid="{00000000-0005-0000-0000-00007D370000}"/>
    <cellStyle name="Vírgula 7 3 3 8 2 2 2" xfId="19985" xr:uid="{00000000-0005-0000-0000-00007E370000}"/>
    <cellStyle name="Vírgula 7 3 3 8 2 3" xfId="17230" xr:uid="{00000000-0005-0000-0000-00007F370000}"/>
    <cellStyle name="Vírgula 7 3 3 8 3" xfId="13334" xr:uid="{00000000-0005-0000-0000-000080370000}"/>
    <cellStyle name="Vírgula 7 3 3 8 3 2" xfId="18814" xr:uid="{00000000-0005-0000-0000-000081370000}"/>
    <cellStyle name="Vírgula 7 3 3 8 4" xfId="16059" xr:uid="{00000000-0005-0000-0000-000082370000}"/>
    <cellStyle name="Vírgula 7 3 3 9" xfId="7365" xr:uid="{00000000-0005-0000-0000-000083370000}"/>
    <cellStyle name="Vírgula 7 3 3 9 2" xfId="13691" xr:uid="{00000000-0005-0000-0000-000084370000}"/>
    <cellStyle name="Vírgula 7 3 3 9 2 2" xfId="19171" xr:uid="{00000000-0005-0000-0000-000085370000}"/>
    <cellStyle name="Vírgula 7 3 3 9 3" xfId="16416" xr:uid="{00000000-0005-0000-0000-000086370000}"/>
    <cellStyle name="Vírgula 7 3 4" xfId="503" xr:uid="{00000000-0005-0000-0000-000087370000}"/>
    <cellStyle name="Vírgula 7 3 4 2" xfId="1065" xr:uid="{00000000-0005-0000-0000-000088370000}"/>
    <cellStyle name="Vírgula 7 3 4 2 2" xfId="1930" xr:uid="{00000000-0005-0000-0000-000089370000}"/>
    <cellStyle name="Vírgula 7 3 4 2 2 2" xfId="5281" xr:uid="{00000000-0005-0000-0000-00008A370000}"/>
    <cellStyle name="Vírgula 7 3 4 2 2 2 2" xfId="10265" xr:uid="{00000000-0005-0000-0000-00008B370000}"/>
    <cellStyle name="Vírgula 7 3 4 2 2 2 2 2" xfId="14312" xr:uid="{00000000-0005-0000-0000-00008C370000}"/>
    <cellStyle name="Vírgula 7 3 4 2 2 2 2 2 2" xfId="19792" xr:uid="{00000000-0005-0000-0000-00008D370000}"/>
    <cellStyle name="Vírgula 7 3 4 2 2 2 2 3" xfId="17037" xr:uid="{00000000-0005-0000-0000-00008E370000}"/>
    <cellStyle name="Vírgula 7 3 4 2 2 2 3" xfId="13140" xr:uid="{00000000-0005-0000-0000-00008F370000}"/>
    <cellStyle name="Vírgula 7 3 4 2 2 2 3 2" xfId="18620" xr:uid="{00000000-0005-0000-0000-000090370000}"/>
    <cellStyle name="Vírgula 7 3 4 2 2 2 4" xfId="15866" xr:uid="{00000000-0005-0000-0000-000091370000}"/>
    <cellStyle name="Vírgula 7 3 4 2 2 3" xfId="7010" xr:uid="{00000000-0005-0000-0000-000092370000}"/>
    <cellStyle name="Vírgula 7 3 4 2 2 3 2" xfId="11952" xr:uid="{00000000-0005-0000-0000-000093370000}"/>
    <cellStyle name="Vírgula 7 3 4 2 2 3 2 2" xfId="14712" xr:uid="{00000000-0005-0000-0000-000094370000}"/>
    <cellStyle name="Vírgula 7 3 4 2 2 3 2 2 2" xfId="20192" xr:uid="{00000000-0005-0000-0000-000095370000}"/>
    <cellStyle name="Vírgula 7 3 4 2 2 3 2 3" xfId="17437" xr:uid="{00000000-0005-0000-0000-000096370000}"/>
    <cellStyle name="Vírgula 7 3 4 2 2 3 3" xfId="13541" xr:uid="{00000000-0005-0000-0000-000097370000}"/>
    <cellStyle name="Vírgula 7 3 4 2 2 3 3 2" xfId="19021" xr:uid="{00000000-0005-0000-0000-000098370000}"/>
    <cellStyle name="Vírgula 7 3 4 2 2 3 4" xfId="16266" xr:uid="{00000000-0005-0000-0000-000099370000}"/>
    <cellStyle name="Vírgula 7 3 4 2 2 4" xfId="8518" xr:uid="{00000000-0005-0000-0000-00009A370000}"/>
    <cellStyle name="Vírgula 7 3 4 2 2 4 2" xfId="13898" xr:uid="{00000000-0005-0000-0000-00009B370000}"/>
    <cellStyle name="Vírgula 7 3 4 2 2 4 2 2" xfId="19378" xr:uid="{00000000-0005-0000-0000-00009C370000}"/>
    <cellStyle name="Vírgula 7 3 4 2 2 4 3" xfId="16623" xr:uid="{00000000-0005-0000-0000-00009D370000}"/>
    <cellStyle name="Vírgula 7 3 4 2 2 5" xfId="3557" xr:uid="{00000000-0005-0000-0000-00009E370000}"/>
    <cellStyle name="Vírgula 7 3 4 2 2 5 2" xfId="12735" xr:uid="{00000000-0005-0000-0000-00009F370000}"/>
    <cellStyle name="Vírgula 7 3 4 2 2 5 2 2" xfId="18215" xr:uid="{00000000-0005-0000-0000-0000A0370000}"/>
    <cellStyle name="Vírgula 7 3 4 2 2 5 3" xfId="15461" xr:uid="{00000000-0005-0000-0000-0000A1370000}"/>
    <cellStyle name="Vírgula 7 3 4 2 2 6" xfId="12369" xr:uid="{00000000-0005-0000-0000-0000A2370000}"/>
    <cellStyle name="Vírgula 7 3 4 2 2 6 2" xfId="17849" xr:uid="{00000000-0005-0000-0000-0000A3370000}"/>
    <cellStyle name="Vírgula 7 3 4 2 2 7" xfId="15095" xr:uid="{00000000-0005-0000-0000-0000A4370000}"/>
    <cellStyle name="Vírgula 7 3 4 2 3" xfId="4480" xr:uid="{00000000-0005-0000-0000-0000A5370000}"/>
    <cellStyle name="Vírgula 7 3 4 2 3 2" xfId="9465" xr:uid="{00000000-0005-0000-0000-0000A6370000}"/>
    <cellStyle name="Vírgula 7 3 4 2 3 2 2" xfId="14187" xr:uid="{00000000-0005-0000-0000-0000A7370000}"/>
    <cellStyle name="Vírgula 7 3 4 2 3 2 2 2" xfId="19667" xr:uid="{00000000-0005-0000-0000-0000A8370000}"/>
    <cellStyle name="Vírgula 7 3 4 2 3 2 3" xfId="16912" xr:uid="{00000000-0005-0000-0000-0000A9370000}"/>
    <cellStyle name="Vírgula 7 3 4 2 3 3" xfId="13015" xr:uid="{00000000-0005-0000-0000-0000AA370000}"/>
    <cellStyle name="Vírgula 7 3 4 2 3 3 2" xfId="18495" xr:uid="{00000000-0005-0000-0000-0000AB370000}"/>
    <cellStyle name="Vírgula 7 3 4 2 3 4" xfId="15741" xr:uid="{00000000-0005-0000-0000-0000AC370000}"/>
    <cellStyle name="Vírgula 7 3 4 2 4" xfId="6220" xr:uid="{00000000-0005-0000-0000-0000AD370000}"/>
    <cellStyle name="Vírgula 7 3 4 2 4 2" xfId="11162" xr:uid="{00000000-0005-0000-0000-0000AE370000}"/>
    <cellStyle name="Vírgula 7 3 4 2 4 2 2" xfId="14592" xr:uid="{00000000-0005-0000-0000-0000AF370000}"/>
    <cellStyle name="Vírgula 7 3 4 2 4 2 2 2" xfId="20072" xr:uid="{00000000-0005-0000-0000-0000B0370000}"/>
    <cellStyle name="Vírgula 7 3 4 2 4 2 3" xfId="17317" xr:uid="{00000000-0005-0000-0000-0000B1370000}"/>
    <cellStyle name="Vírgula 7 3 4 2 4 3" xfId="13421" xr:uid="{00000000-0005-0000-0000-0000B2370000}"/>
    <cellStyle name="Vírgula 7 3 4 2 4 3 2" xfId="18901" xr:uid="{00000000-0005-0000-0000-0000B3370000}"/>
    <cellStyle name="Vírgula 7 3 4 2 4 4" xfId="16146" xr:uid="{00000000-0005-0000-0000-0000B4370000}"/>
    <cellStyle name="Vírgula 7 3 4 2 5" xfId="7728" xr:uid="{00000000-0005-0000-0000-0000B5370000}"/>
    <cellStyle name="Vírgula 7 3 4 2 5 2" xfId="13778" xr:uid="{00000000-0005-0000-0000-0000B6370000}"/>
    <cellStyle name="Vírgula 7 3 4 2 5 2 2" xfId="19258" xr:uid="{00000000-0005-0000-0000-0000B7370000}"/>
    <cellStyle name="Vírgula 7 3 4 2 5 3" xfId="16503" xr:uid="{00000000-0005-0000-0000-0000B8370000}"/>
    <cellStyle name="Vírgula 7 3 4 2 6" xfId="2767" xr:uid="{00000000-0005-0000-0000-0000B9370000}"/>
    <cellStyle name="Vírgula 7 3 4 2 6 2" xfId="12615" xr:uid="{00000000-0005-0000-0000-0000BA370000}"/>
    <cellStyle name="Vírgula 7 3 4 2 6 2 2" xfId="18095" xr:uid="{00000000-0005-0000-0000-0000BB370000}"/>
    <cellStyle name="Vírgula 7 3 4 2 6 3" xfId="15341" xr:uid="{00000000-0005-0000-0000-0000BC370000}"/>
    <cellStyle name="Vírgula 7 3 4 2 7" xfId="12241" xr:uid="{00000000-0005-0000-0000-0000BD370000}"/>
    <cellStyle name="Vírgula 7 3 4 2 7 2" xfId="17722" xr:uid="{00000000-0005-0000-0000-0000BE370000}"/>
    <cellStyle name="Vírgula 7 3 4 2 8" xfId="14975" xr:uid="{00000000-0005-0000-0000-0000BF370000}"/>
    <cellStyle name="Vírgula 7 3 4 3" xfId="1929" xr:uid="{00000000-0005-0000-0000-0000C0370000}"/>
    <cellStyle name="Vírgula 7 3 4 3 2" xfId="5280" xr:uid="{00000000-0005-0000-0000-0000C1370000}"/>
    <cellStyle name="Vírgula 7 3 4 3 2 2" xfId="10264" xr:uid="{00000000-0005-0000-0000-0000C2370000}"/>
    <cellStyle name="Vírgula 7 3 4 3 2 2 2" xfId="14311" xr:uid="{00000000-0005-0000-0000-0000C3370000}"/>
    <cellStyle name="Vírgula 7 3 4 3 2 2 2 2" xfId="19791" xr:uid="{00000000-0005-0000-0000-0000C4370000}"/>
    <cellStyle name="Vírgula 7 3 4 3 2 2 3" xfId="17036" xr:uid="{00000000-0005-0000-0000-0000C5370000}"/>
    <cellStyle name="Vírgula 7 3 4 3 2 3" xfId="13139" xr:uid="{00000000-0005-0000-0000-0000C6370000}"/>
    <cellStyle name="Vírgula 7 3 4 3 2 3 2" xfId="18619" xr:uid="{00000000-0005-0000-0000-0000C7370000}"/>
    <cellStyle name="Vírgula 7 3 4 3 2 4" xfId="15865" xr:uid="{00000000-0005-0000-0000-0000C8370000}"/>
    <cellStyle name="Vírgula 7 3 4 3 3" xfId="7009" xr:uid="{00000000-0005-0000-0000-0000C9370000}"/>
    <cellStyle name="Vírgula 7 3 4 3 3 2" xfId="11951" xr:uid="{00000000-0005-0000-0000-0000CA370000}"/>
    <cellStyle name="Vírgula 7 3 4 3 3 2 2" xfId="14711" xr:uid="{00000000-0005-0000-0000-0000CB370000}"/>
    <cellStyle name="Vírgula 7 3 4 3 3 2 2 2" xfId="20191" xr:uid="{00000000-0005-0000-0000-0000CC370000}"/>
    <cellStyle name="Vírgula 7 3 4 3 3 2 3" xfId="17436" xr:uid="{00000000-0005-0000-0000-0000CD370000}"/>
    <cellStyle name="Vírgula 7 3 4 3 3 3" xfId="13540" xr:uid="{00000000-0005-0000-0000-0000CE370000}"/>
    <cellStyle name="Vírgula 7 3 4 3 3 3 2" xfId="19020" xr:uid="{00000000-0005-0000-0000-0000CF370000}"/>
    <cellStyle name="Vírgula 7 3 4 3 3 4" xfId="16265" xr:uid="{00000000-0005-0000-0000-0000D0370000}"/>
    <cellStyle name="Vírgula 7 3 4 3 4" xfId="8517" xr:uid="{00000000-0005-0000-0000-0000D1370000}"/>
    <cellStyle name="Vírgula 7 3 4 3 4 2" xfId="13897" xr:uid="{00000000-0005-0000-0000-0000D2370000}"/>
    <cellStyle name="Vírgula 7 3 4 3 4 2 2" xfId="19377" xr:uid="{00000000-0005-0000-0000-0000D3370000}"/>
    <cellStyle name="Vírgula 7 3 4 3 4 3" xfId="16622" xr:uid="{00000000-0005-0000-0000-0000D4370000}"/>
    <cellStyle name="Vírgula 7 3 4 3 5" xfId="3556" xr:uid="{00000000-0005-0000-0000-0000D5370000}"/>
    <cellStyle name="Vírgula 7 3 4 3 5 2" xfId="12734" xr:uid="{00000000-0005-0000-0000-0000D6370000}"/>
    <cellStyle name="Vírgula 7 3 4 3 5 2 2" xfId="18214" xr:uid="{00000000-0005-0000-0000-0000D7370000}"/>
    <cellStyle name="Vírgula 7 3 4 3 5 3" xfId="15460" xr:uid="{00000000-0005-0000-0000-0000D8370000}"/>
    <cellStyle name="Vírgula 7 3 4 3 6" xfId="12368" xr:uid="{00000000-0005-0000-0000-0000D9370000}"/>
    <cellStyle name="Vírgula 7 3 4 3 6 2" xfId="17848" xr:uid="{00000000-0005-0000-0000-0000DA370000}"/>
    <cellStyle name="Vírgula 7 3 4 3 7" xfId="15094" xr:uid="{00000000-0005-0000-0000-0000DB370000}"/>
    <cellStyle name="Vírgula 7 3 4 4" xfId="4012" xr:uid="{00000000-0005-0000-0000-0000DC370000}"/>
    <cellStyle name="Vírgula 7 3 4 4 2" xfId="9084" xr:uid="{00000000-0005-0000-0000-0000DD370000}"/>
    <cellStyle name="Vírgula 7 3 4 4 2 2" xfId="14098" xr:uid="{00000000-0005-0000-0000-0000DE370000}"/>
    <cellStyle name="Vírgula 7 3 4 4 2 2 2" xfId="19578" xr:uid="{00000000-0005-0000-0000-0000DF370000}"/>
    <cellStyle name="Vírgula 7 3 4 4 2 3" xfId="16823" xr:uid="{00000000-0005-0000-0000-0000E0370000}"/>
    <cellStyle name="Vírgula 7 3 4 4 3" xfId="12906" xr:uid="{00000000-0005-0000-0000-0000E1370000}"/>
    <cellStyle name="Vírgula 7 3 4 4 3 2" xfId="18386" xr:uid="{00000000-0005-0000-0000-0000E2370000}"/>
    <cellStyle name="Vírgula 7 3 4 4 4" xfId="15632" xr:uid="{00000000-0005-0000-0000-0000E3370000}"/>
    <cellStyle name="Vírgula 7 3 4 5" xfId="5768" xr:uid="{00000000-0005-0000-0000-0000E4370000}"/>
    <cellStyle name="Vírgula 7 3 4 5 2" xfId="10710" xr:uid="{00000000-0005-0000-0000-0000E5370000}"/>
    <cellStyle name="Vírgula 7 3 4 5 2 2" xfId="14485" xr:uid="{00000000-0005-0000-0000-0000E6370000}"/>
    <cellStyle name="Vírgula 7 3 4 5 2 2 2" xfId="19965" xr:uid="{00000000-0005-0000-0000-0000E7370000}"/>
    <cellStyle name="Vírgula 7 3 4 5 2 3" xfId="17210" xr:uid="{00000000-0005-0000-0000-0000E8370000}"/>
    <cellStyle name="Vírgula 7 3 4 5 3" xfId="13314" xr:uid="{00000000-0005-0000-0000-0000E9370000}"/>
    <cellStyle name="Vírgula 7 3 4 5 3 2" xfId="18794" xr:uid="{00000000-0005-0000-0000-0000EA370000}"/>
    <cellStyle name="Vírgula 7 3 4 5 4" xfId="16039" xr:uid="{00000000-0005-0000-0000-0000EB370000}"/>
    <cellStyle name="Vírgula 7 3 4 6" xfId="7276" xr:uid="{00000000-0005-0000-0000-0000EC370000}"/>
    <cellStyle name="Vírgula 7 3 4 6 2" xfId="13671" xr:uid="{00000000-0005-0000-0000-0000ED370000}"/>
    <cellStyle name="Vírgula 7 3 4 6 2 2" xfId="19151" xr:uid="{00000000-0005-0000-0000-0000EE370000}"/>
    <cellStyle name="Vírgula 7 3 4 6 3" xfId="16396" xr:uid="{00000000-0005-0000-0000-0000EF370000}"/>
    <cellStyle name="Vírgula 7 3 4 7" xfId="2315" xr:uid="{00000000-0005-0000-0000-0000F0370000}"/>
    <cellStyle name="Vírgula 7 3 4 7 2" xfId="12508" xr:uid="{00000000-0005-0000-0000-0000F1370000}"/>
    <cellStyle name="Vírgula 7 3 4 7 2 2" xfId="17988" xr:uid="{00000000-0005-0000-0000-0000F2370000}"/>
    <cellStyle name="Vírgula 7 3 4 7 3" xfId="15234" xr:uid="{00000000-0005-0000-0000-0000F3370000}"/>
    <cellStyle name="Vírgula 7 3 4 8" xfId="12118" xr:uid="{00000000-0005-0000-0000-0000F4370000}"/>
    <cellStyle name="Vírgula 7 3 4 8 2" xfId="17599" xr:uid="{00000000-0005-0000-0000-0000F5370000}"/>
    <cellStyle name="Vírgula 7 3 4 9" xfId="14865" xr:uid="{00000000-0005-0000-0000-0000F6370000}"/>
    <cellStyle name="Vírgula 7 3 5" xfId="712" xr:uid="{00000000-0005-0000-0000-0000F7370000}"/>
    <cellStyle name="Vírgula 7 3 5 2" xfId="1178" xr:uid="{00000000-0005-0000-0000-0000F8370000}"/>
    <cellStyle name="Vírgula 7 3 5 2 2" xfId="1932" xr:uid="{00000000-0005-0000-0000-0000F9370000}"/>
    <cellStyle name="Vírgula 7 3 5 2 2 2" xfId="5283" xr:uid="{00000000-0005-0000-0000-0000FA370000}"/>
    <cellStyle name="Vírgula 7 3 5 2 2 2 2" xfId="10267" xr:uid="{00000000-0005-0000-0000-0000FB370000}"/>
    <cellStyle name="Vírgula 7 3 5 2 2 2 2 2" xfId="14314" xr:uid="{00000000-0005-0000-0000-0000FC370000}"/>
    <cellStyle name="Vírgula 7 3 5 2 2 2 2 2 2" xfId="19794" xr:uid="{00000000-0005-0000-0000-0000FD370000}"/>
    <cellStyle name="Vírgula 7 3 5 2 2 2 2 3" xfId="17039" xr:uid="{00000000-0005-0000-0000-0000FE370000}"/>
    <cellStyle name="Vírgula 7 3 5 2 2 2 3" xfId="13142" xr:uid="{00000000-0005-0000-0000-0000FF370000}"/>
    <cellStyle name="Vírgula 7 3 5 2 2 2 3 2" xfId="18622" xr:uid="{00000000-0005-0000-0000-000000380000}"/>
    <cellStyle name="Vírgula 7 3 5 2 2 2 4" xfId="15868" xr:uid="{00000000-0005-0000-0000-000001380000}"/>
    <cellStyle name="Vírgula 7 3 5 2 2 3" xfId="7012" xr:uid="{00000000-0005-0000-0000-000002380000}"/>
    <cellStyle name="Vírgula 7 3 5 2 2 3 2" xfId="11954" xr:uid="{00000000-0005-0000-0000-000003380000}"/>
    <cellStyle name="Vírgula 7 3 5 2 2 3 2 2" xfId="14714" xr:uid="{00000000-0005-0000-0000-000004380000}"/>
    <cellStyle name="Vírgula 7 3 5 2 2 3 2 2 2" xfId="20194" xr:uid="{00000000-0005-0000-0000-000005380000}"/>
    <cellStyle name="Vírgula 7 3 5 2 2 3 2 3" xfId="17439" xr:uid="{00000000-0005-0000-0000-000006380000}"/>
    <cellStyle name="Vírgula 7 3 5 2 2 3 3" xfId="13543" xr:uid="{00000000-0005-0000-0000-000007380000}"/>
    <cellStyle name="Vírgula 7 3 5 2 2 3 3 2" xfId="19023" xr:uid="{00000000-0005-0000-0000-000008380000}"/>
    <cellStyle name="Vírgula 7 3 5 2 2 3 4" xfId="16268" xr:uid="{00000000-0005-0000-0000-000009380000}"/>
    <cellStyle name="Vírgula 7 3 5 2 2 4" xfId="8520" xr:uid="{00000000-0005-0000-0000-00000A380000}"/>
    <cellStyle name="Vírgula 7 3 5 2 2 4 2" xfId="13900" xr:uid="{00000000-0005-0000-0000-00000B380000}"/>
    <cellStyle name="Vírgula 7 3 5 2 2 4 2 2" xfId="19380" xr:uid="{00000000-0005-0000-0000-00000C380000}"/>
    <cellStyle name="Vírgula 7 3 5 2 2 4 3" xfId="16625" xr:uid="{00000000-0005-0000-0000-00000D380000}"/>
    <cellStyle name="Vírgula 7 3 5 2 2 5" xfId="3559" xr:uid="{00000000-0005-0000-0000-00000E380000}"/>
    <cellStyle name="Vírgula 7 3 5 2 2 5 2" xfId="12737" xr:uid="{00000000-0005-0000-0000-00000F380000}"/>
    <cellStyle name="Vírgula 7 3 5 2 2 5 2 2" xfId="18217" xr:uid="{00000000-0005-0000-0000-000010380000}"/>
    <cellStyle name="Vírgula 7 3 5 2 2 5 3" xfId="15463" xr:uid="{00000000-0005-0000-0000-000011380000}"/>
    <cellStyle name="Vírgula 7 3 5 2 2 6" xfId="12371" xr:uid="{00000000-0005-0000-0000-000012380000}"/>
    <cellStyle name="Vírgula 7 3 5 2 2 6 2" xfId="17851" xr:uid="{00000000-0005-0000-0000-000013380000}"/>
    <cellStyle name="Vírgula 7 3 5 2 2 7" xfId="15097" xr:uid="{00000000-0005-0000-0000-000014380000}"/>
    <cellStyle name="Vírgula 7 3 5 2 3" xfId="4539" xr:uid="{00000000-0005-0000-0000-000015380000}"/>
    <cellStyle name="Vírgula 7 3 5 2 3 2" xfId="9523" xr:uid="{00000000-0005-0000-0000-000016380000}"/>
    <cellStyle name="Vírgula 7 3 5 2 3 2 2" xfId="14202" xr:uid="{00000000-0005-0000-0000-000017380000}"/>
    <cellStyle name="Vírgula 7 3 5 2 3 2 2 2" xfId="19682" xr:uid="{00000000-0005-0000-0000-000018380000}"/>
    <cellStyle name="Vírgula 7 3 5 2 3 2 3" xfId="16927" xr:uid="{00000000-0005-0000-0000-000019380000}"/>
    <cellStyle name="Vírgula 7 3 5 2 3 3" xfId="13030" xr:uid="{00000000-0005-0000-0000-00001A380000}"/>
    <cellStyle name="Vírgula 7 3 5 2 3 3 2" xfId="18510" xr:uid="{00000000-0005-0000-0000-00001B380000}"/>
    <cellStyle name="Vírgula 7 3 5 2 3 4" xfId="15756" xr:uid="{00000000-0005-0000-0000-00001C380000}"/>
    <cellStyle name="Vírgula 7 3 5 2 4" xfId="6270" xr:uid="{00000000-0005-0000-0000-00001D380000}"/>
    <cellStyle name="Vírgula 7 3 5 2 4 2" xfId="11212" xr:uid="{00000000-0005-0000-0000-00001E380000}"/>
    <cellStyle name="Vírgula 7 3 5 2 4 2 2" xfId="14604" xr:uid="{00000000-0005-0000-0000-00001F380000}"/>
    <cellStyle name="Vírgula 7 3 5 2 4 2 2 2" xfId="20084" xr:uid="{00000000-0005-0000-0000-000020380000}"/>
    <cellStyle name="Vírgula 7 3 5 2 4 2 3" xfId="17329" xr:uid="{00000000-0005-0000-0000-000021380000}"/>
    <cellStyle name="Vírgula 7 3 5 2 4 3" xfId="13433" xr:uid="{00000000-0005-0000-0000-000022380000}"/>
    <cellStyle name="Vírgula 7 3 5 2 4 3 2" xfId="18913" xr:uid="{00000000-0005-0000-0000-000023380000}"/>
    <cellStyle name="Vírgula 7 3 5 2 4 4" xfId="16158" xr:uid="{00000000-0005-0000-0000-000024380000}"/>
    <cellStyle name="Vírgula 7 3 5 2 5" xfId="7778" xr:uid="{00000000-0005-0000-0000-000025380000}"/>
    <cellStyle name="Vírgula 7 3 5 2 5 2" xfId="13790" xr:uid="{00000000-0005-0000-0000-000026380000}"/>
    <cellStyle name="Vírgula 7 3 5 2 5 2 2" xfId="19270" xr:uid="{00000000-0005-0000-0000-000027380000}"/>
    <cellStyle name="Vírgula 7 3 5 2 5 3" xfId="16515" xr:uid="{00000000-0005-0000-0000-000028380000}"/>
    <cellStyle name="Vírgula 7 3 5 2 6" xfId="2817" xr:uid="{00000000-0005-0000-0000-000029380000}"/>
    <cellStyle name="Vírgula 7 3 5 2 6 2" xfId="12627" xr:uid="{00000000-0005-0000-0000-00002A380000}"/>
    <cellStyle name="Vírgula 7 3 5 2 6 2 2" xfId="18107" xr:uid="{00000000-0005-0000-0000-00002B380000}"/>
    <cellStyle name="Vírgula 7 3 5 2 6 3" xfId="15353" xr:uid="{00000000-0005-0000-0000-00002C380000}"/>
    <cellStyle name="Vírgula 7 3 5 2 7" xfId="12261" xr:uid="{00000000-0005-0000-0000-00002D380000}"/>
    <cellStyle name="Vírgula 7 3 5 2 7 2" xfId="17741" xr:uid="{00000000-0005-0000-0000-00002E380000}"/>
    <cellStyle name="Vírgula 7 3 5 2 8" xfId="14987" xr:uid="{00000000-0005-0000-0000-00002F380000}"/>
    <cellStyle name="Vírgula 7 3 5 3" xfId="1931" xr:uid="{00000000-0005-0000-0000-000030380000}"/>
    <cellStyle name="Vírgula 7 3 5 3 2" xfId="5282" xr:uid="{00000000-0005-0000-0000-000031380000}"/>
    <cellStyle name="Vírgula 7 3 5 3 2 2" xfId="10266" xr:uid="{00000000-0005-0000-0000-000032380000}"/>
    <cellStyle name="Vírgula 7 3 5 3 2 2 2" xfId="14313" xr:uid="{00000000-0005-0000-0000-000033380000}"/>
    <cellStyle name="Vírgula 7 3 5 3 2 2 2 2" xfId="19793" xr:uid="{00000000-0005-0000-0000-000034380000}"/>
    <cellStyle name="Vírgula 7 3 5 3 2 2 3" xfId="17038" xr:uid="{00000000-0005-0000-0000-000035380000}"/>
    <cellStyle name="Vírgula 7 3 5 3 2 3" xfId="13141" xr:uid="{00000000-0005-0000-0000-000036380000}"/>
    <cellStyle name="Vírgula 7 3 5 3 2 3 2" xfId="18621" xr:uid="{00000000-0005-0000-0000-000037380000}"/>
    <cellStyle name="Vírgula 7 3 5 3 2 4" xfId="15867" xr:uid="{00000000-0005-0000-0000-000038380000}"/>
    <cellStyle name="Vírgula 7 3 5 3 3" xfId="7011" xr:uid="{00000000-0005-0000-0000-000039380000}"/>
    <cellStyle name="Vírgula 7 3 5 3 3 2" xfId="11953" xr:uid="{00000000-0005-0000-0000-00003A380000}"/>
    <cellStyle name="Vírgula 7 3 5 3 3 2 2" xfId="14713" xr:uid="{00000000-0005-0000-0000-00003B380000}"/>
    <cellStyle name="Vírgula 7 3 5 3 3 2 2 2" xfId="20193" xr:uid="{00000000-0005-0000-0000-00003C380000}"/>
    <cellStyle name="Vírgula 7 3 5 3 3 2 3" xfId="17438" xr:uid="{00000000-0005-0000-0000-00003D380000}"/>
    <cellStyle name="Vírgula 7 3 5 3 3 3" xfId="13542" xr:uid="{00000000-0005-0000-0000-00003E380000}"/>
    <cellStyle name="Vírgula 7 3 5 3 3 3 2" xfId="19022" xr:uid="{00000000-0005-0000-0000-00003F380000}"/>
    <cellStyle name="Vírgula 7 3 5 3 3 4" xfId="16267" xr:uid="{00000000-0005-0000-0000-000040380000}"/>
    <cellStyle name="Vírgula 7 3 5 3 4" xfId="8519" xr:uid="{00000000-0005-0000-0000-000041380000}"/>
    <cellStyle name="Vírgula 7 3 5 3 4 2" xfId="13899" xr:uid="{00000000-0005-0000-0000-000042380000}"/>
    <cellStyle name="Vírgula 7 3 5 3 4 2 2" xfId="19379" xr:uid="{00000000-0005-0000-0000-000043380000}"/>
    <cellStyle name="Vírgula 7 3 5 3 4 3" xfId="16624" xr:uid="{00000000-0005-0000-0000-000044380000}"/>
    <cellStyle name="Vírgula 7 3 5 3 5" xfId="3558" xr:uid="{00000000-0005-0000-0000-000045380000}"/>
    <cellStyle name="Vírgula 7 3 5 3 5 2" xfId="12736" xr:uid="{00000000-0005-0000-0000-000046380000}"/>
    <cellStyle name="Vírgula 7 3 5 3 5 2 2" xfId="18216" xr:uid="{00000000-0005-0000-0000-000047380000}"/>
    <cellStyle name="Vírgula 7 3 5 3 5 3" xfId="15462" xr:uid="{00000000-0005-0000-0000-000048380000}"/>
    <cellStyle name="Vírgula 7 3 5 3 6" xfId="12370" xr:uid="{00000000-0005-0000-0000-000049380000}"/>
    <cellStyle name="Vírgula 7 3 5 3 6 2" xfId="17850" xr:uid="{00000000-0005-0000-0000-00004A380000}"/>
    <cellStyle name="Vírgula 7 3 5 3 7" xfId="15096" xr:uid="{00000000-0005-0000-0000-00004B380000}"/>
    <cellStyle name="Vírgula 7 3 5 4" xfId="4156" xr:uid="{00000000-0005-0000-0000-00004C380000}"/>
    <cellStyle name="Vírgula 7 3 5 4 2" xfId="9142" xr:uid="{00000000-0005-0000-0000-00004D380000}"/>
    <cellStyle name="Vírgula 7 3 5 4 2 2" xfId="14111" xr:uid="{00000000-0005-0000-0000-00004E380000}"/>
    <cellStyle name="Vírgula 7 3 5 4 2 2 2" xfId="19591" xr:uid="{00000000-0005-0000-0000-00004F380000}"/>
    <cellStyle name="Vírgula 7 3 5 4 2 3" xfId="16836" xr:uid="{00000000-0005-0000-0000-000050380000}"/>
    <cellStyle name="Vírgula 7 3 5 4 3" xfId="12939" xr:uid="{00000000-0005-0000-0000-000051380000}"/>
    <cellStyle name="Vírgula 7 3 5 4 3 2" xfId="18419" xr:uid="{00000000-0005-0000-0000-000052380000}"/>
    <cellStyle name="Vírgula 7 3 5 4 4" xfId="15665" xr:uid="{00000000-0005-0000-0000-000053380000}"/>
    <cellStyle name="Vírgula 7 3 5 5" xfId="5903" xr:uid="{00000000-0005-0000-0000-000054380000}"/>
    <cellStyle name="Vírgula 7 3 5 5 2" xfId="10845" xr:uid="{00000000-0005-0000-0000-000055380000}"/>
    <cellStyle name="Vírgula 7 3 5 5 2 2" xfId="14517" xr:uid="{00000000-0005-0000-0000-000056380000}"/>
    <cellStyle name="Vírgula 7 3 5 5 2 2 2" xfId="19997" xr:uid="{00000000-0005-0000-0000-000057380000}"/>
    <cellStyle name="Vírgula 7 3 5 5 2 3" xfId="17242" xr:uid="{00000000-0005-0000-0000-000058380000}"/>
    <cellStyle name="Vírgula 7 3 5 5 3" xfId="13346" xr:uid="{00000000-0005-0000-0000-000059380000}"/>
    <cellStyle name="Vírgula 7 3 5 5 3 2" xfId="18826" xr:uid="{00000000-0005-0000-0000-00005A380000}"/>
    <cellStyle name="Vírgula 7 3 5 5 4" xfId="16071" xr:uid="{00000000-0005-0000-0000-00005B380000}"/>
    <cellStyle name="Vírgula 7 3 5 6" xfId="7411" xr:uid="{00000000-0005-0000-0000-00005C380000}"/>
    <cellStyle name="Vírgula 7 3 5 6 2" xfId="13703" xr:uid="{00000000-0005-0000-0000-00005D380000}"/>
    <cellStyle name="Vírgula 7 3 5 6 2 2" xfId="19183" xr:uid="{00000000-0005-0000-0000-00005E380000}"/>
    <cellStyle name="Vírgula 7 3 5 6 3" xfId="16428" xr:uid="{00000000-0005-0000-0000-00005F380000}"/>
    <cellStyle name="Vírgula 7 3 5 7" xfId="2450" xr:uid="{00000000-0005-0000-0000-000060380000}"/>
    <cellStyle name="Vírgula 7 3 5 7 2" xfId="12540" xr:uid="{00000000-0005-0000-0000-000061380000}"/>
    <cellStyle name="Vírgula 7 3 5 7 2 2" xfId="18020" xr:uid="{00000000-0005-0000-0000-000062380000}"/>
    <cellStyle name="Vírgula 7 3 5 7 3" xfId="15266" xr:uid="{00000000-0005-0000-0000-000063380000}"/>
    <cellStyle name="Vírgula 7 3 5 8" xfId="12158" xr:uid="{00000000-0005-0000-0000-000064380000}"/>
    <cellStyle name="Vírgula 7 3 5 8 2" xfId="17639" xr:uid="{00000000-0005-0000-0000-000065380000}"/>
    <cellStyle name="Vírgula 7 3 5 9" xfId="14898" xr:uid="{00000000-0005-0000-0000-000066380000}"/>
    <cellStyle name="Vírgula 7 3 6" xfId="387" xr:uid="{00000000-0005-0000-0000-000067380000}"/>
    <cellStyle name="Vírgula 7 3 6 2" xfId="1009" xr:uid="{00000000-0005-0000-0000-000068380000}"/>
    <cellStyle name="Vírgula 7 3 6 2 2" xfId="1934" xr:uid="{00000000-0005-0000-0000-000069380000}"/>
    <cellStyle name="Vírgula 7 3 6 2 2 2" xfId="5285" xr:uid="{00000000-0005-0000-0000-00006A380000}"/>
    <cellStyle name="Vírgula 7 3 6 2 2 2 2" xfId="10269" xr:uid="{00000000-0005-0000-0000-00006B380000}"/>
    <cellStyle name="Vírgula 7 3 6 2 2 2 2 2" xfId="14316" xr:uid="{00000000-0005-0000-0000-00006C380000}"/>
    <cellStyle name="Vírgula 7 3 6 2 2 2 2 2 2" xfId="19796" xr:uid="{00000000-0005-0000-0000-00006D380000}"/>
    <cellStyle name="Vírgula 7 3 6 2 2 2 2 3" xfId="17041" xr:uid="{00000000-0005-0000-0000-00006E380000}"/>
    <cellStyle name="Vírgula 7 3 6 2 2 2 3" xfId="13144" xr:uid="{00000000-0005-0000-0000-00006F380000}"/>
    <cellStyle name="Vírgula 7 3 6 2 2 2 3 2" xfId="18624" xr:uid="{00000000-0005-0000-0000-000070380000}"/>
    <cellStyle name="Vírgula 7 3 6 2 2 2 4" xfId="15870" xr:uid="{00000000-0005-0000-0000-000071380000}"/>
    <cellStyle name="Vírgula 7 3 6 2 2 3" xfId="7014" xr:uid="{00000000-0005-0000-0000-000072380000}"/>
    <cellStyle name="Vírgula 7 3 6 2 2 3 2" xfId="11956" xr:uid="{00000000-0005-0000-0000-000073380000}"/>
    <cellStyle name="Vírgula 7 3 6 2 2 3 2 2" xfId="14716" xr:uid="{00000000-0005-0000-0000-000074380000}"/>
    <cellStyle name="Vírgula 7 3 6 2 2 3 2 2 2" xfId="20196" xr:uid="{00000000-0005-0000-0000-000075380000}"/>
    <cellStyle name="Vírgula 7 3 6 2 2 3 2 3" xfId="17441" xr:uid="{00000000-0005-0000-0000-000076380000}"/>
    <cellStyle name="Vírgula 7 3 6 2 2 3 3" xfId="13545" xr:uid="{00000000-0005-0000-0000-000077380000}"/>
    <cellStyle name="Vírgula 7 3 6 2 2 3 3 2" xfId="19025" xr:uid="{00000000-0005-0000-0000-000078380000}"/>
    <cellStyle name="Vírgula 7 3 6 2 2 3 4" xfId="16270" xr:uid="{00000000-0005-0000-0000-000079380000}"/>
    <cellStyle name="Vírgula 7 3 6 2 2 4" xfId="8522" xr:uid="{00000000-0005-0000-0000-00007A380000}"/>
    <cellStyle name="Vírgula 7 3 6 2 2 4 2" xfId="13902" xr:uid="{00000000-0005-0000-0000-00007B380000}"/>
    <cellStyle name="Vírgula 7 3 6 2 2 4 2 2" xfId="19382" xr:uid="{00000000-0005-0000-0000-00007C380000}"/>
    <cellStyle name="Vírgula 7 3 6 2 2 4 3" xfId="16627" xr:uid="{00000000-0005-0000-0000-00007D380000}"/>
    <cellStyle name="Vírgula 7 3 6 2 2 5" xfId="3561" xr:uid="{00000000-0005-0000-0000-00007E380000}"/>
    <cellStyle name="Vírgula 7 3 6 2 2 5 2" xfId="12739" xr:uid="{00000000-0005-0000-0000-00007F380000}"/>
    <cellStyle name="Vírgula 7 3 6 2 2 5 2 2" xfId="18219" xr:uid="{00000000-0005-0000-0000-000080380000}"/>
    <cellStyle name="Vírgula 7 3 6 2 2 5 3" xfId="15465" xr:uid="{00000000-0005-0000-0000-000081380000}"/>
    <cellStyle name="Vírgula 7 3 6 2 2 6" xfId="12373" xr:uid="{00000000-0005-0000-0000-000082380000}"/>
    <cellStyle name="Vírgula 7 3 6 2 2 6 2" xfId="17853" xr:uid="{00000000-0005-0000-0000-000083380000}"/>
    <cellStyle name="Vírgula 7 3 6 2 2 7" xfId="15099" xr:uid="{00000000-0005-0000-0000-000084380000}"/>
    <cellStyle name="Vírgula 7 3 6 2 3" xfId="4434" xr:uid="{00000000-0005-0000-0000-000085380000}"/>
    <cellStyle name="Vírgula 7 3 6 2 3 2" xfId="9419" xr:uid="{00000000-0005-0000-0000-000086380000}"/>
    <cellStyle name="Vírgula 7 3 6 2 3 2 2" xfId="14177" xr:uid="{00000000-0005-0000-0000-000087380000}"/>
    <cellStyle name="Vírgula 7 3 6 2 3 2 2 2" xfId="19657" xr:uid="{00000000-0005-0000-0000-000088380000}"/>
    <cellStyle name="Vírgula 7 3 6 2 3 2 3" xfId="16902" xr:uid="{00000000-0005-0000-0000-000089380000}"/>
    <cellStyle name="Vírgula 7 3 6 2 3 3" xfId="13005" xr:uid="{00000000-0005-0000-0000-00008A380000}"/>
    <cellStyle name="Vírgula 7 3 6 2 3 3 2" xfId="18485" xr:uid="{00000000-0005-0000-0000-00008B380000}"/>
    <cellStyle name="Vírgula 7 3 6 2 3 4" xfId="15731" xr:uid="{00000000-0005-0000-0000-00008C380000}"/>
    <cellStyle name="Vírgula 7 3 6 2 4" xfId="6176" xr:uid="{00000000-0005-0000-0000-00008D380000}"/>
    <cellStyle name="Vírgula 7 3 6 2 4 2" xfId="11118" xr:uid="{00000000-0005-0000-0000-00008E380000}"/>
    <cellStyle name="Vírgula 7 3 6 2 4 2 2" xfId="14582" xr:uid="{00000000-0005-0000-0000-00008F380000}"/>
    <cellStyle name="Vírgula 7 3 6 2 4 2 2 2" xfId="20062" xr:uid="{00000000-0005-0000-0000-000090380000}"/>
    <cellStyle name="Vírgula 7 3 6 2 4 2 3" xfId="17307" xr:uid="{00000000-0005-0000-0000-000091380000}"/>
    <cellStyle name="Vírgula 7 3 6 2 4 3" xfId="13411" xr:uid="{00000000-0005-0000-0000-000092380000}"/>
    <cellStyle name="Vírgula 7 3 6 2 4 3 2" xfId="18891" xr:uid="{00000000-0005-0000-0000-000093380000}"/>
    <cellStyle name="Vírgula 7 3 6 2 4 4" xfId="16136" xr:uid="{00000000-0005-0000-0000-000094380000}"/>
    <cellStyle name="Vírgula 7 3 6 2 5" xfId="7684" xr:uid="{00000000-0005-0000-0000-000095380000}"/>
    <cellStyle name="Vírgula 7 3 6 2 5 2" xfId="13768" xr:uid="{00000000-0005-0000-0000-000096380000}"/>
    <cellStyle name="Vírgula 7 3 6 2 5 2 2" xfId="19248" xr:uid="{00000000-0005-0000-0000-000097380000}"/>
    <cellStyle name="Vírgula 7 3 6 2 5 3" xfId="16493" xr:uid="{00000000-0005-0000-0000-000098380000}"/>
    <cellStyle name="Vírgula 7 3 6 2 6" xfId="2723" xr:uid="{00000000-0005-0000-0000-000099380000}"/>
    <cellStyle name="Vírgula 7 3 6 2 6 2" xfId="12605" xr:uid="{00000000-0005-0000-0000-00009A380000}"/>
    <cellStyle name="Vírgula 7 3 6 2 6 2 2" xfId="18085" xr:uid="{00000000-0005-0000-0000-00009B380000}"/>
    <cellStyle name="Vírgula 7 3 6 2 6 3" xfId="15331" xr:uid="{00000000-0005-0000-0000-00009C380000}"/>
    <cellStyle name="Vírgula 7 3 6 2 7" xfId="12227" xr:uid="{00000000-0005-0000-0000-00009D380000}"/>
    <cellStyle name="Vírgula 7 3 6 2 7 2" xfId="17708" xr:uid="{00000000-0005-0000-0000-00009E380000}"/>
    <cellStyle name="Vírgula 7 3 6 2 8" xfId="14965" xr:uid="{00000000-0005-0000-0000-00009F380000}"/>
    <cellStyle name="Vírgula 7 3 6 3" xfId="1933" xr:uid="{00000000-0005-0000-0000-0000A0380000}"/>
    <cellStyle name="Vírgula 7 3 6 3 2" xfId="5284" xr:uid="{00000000-0005-0000-0000-0000A1380000}"/>
    <cellStyle name="Vírgula 7 3 6 3 2 2" xfId="10268" xr:uid="{00000000-0005-0000-0000-0000A2380000}"/>
    <cellStyle name="Vírgula 7 3 6 3 2 2 2" xfId="14315" xr:uid="{00000000-0005-0000-0000-0000A3380000}"/>
    <cellStyle name="Vírgula 7 3 6 3 2 2 2 2" xfId="19795" xr:uid="{00000000-0005-0000-0000-0000A4380000}"/>
    <cellStyle name="Vírgula 7 3 6 3 2 2 3" xfId="17040" xr:uid="{00000000-0005-0000-0000-0000A5380000}"/>
    <cellStyle name="Vírgula 7 3 6 3 2 3" xfId="13143" xr:uid="{00000000-0005-0000-0000-0000A6380000}"/>
    <cellStyle name="Vírgula 7 3 6 3 2 3 2" xfId="18623" xr:uid="{00000000-0005-0000-0000-0000A7380000}"/>
    <cellStyle name="Vírgula 7 3 6 3 2 4" xfId="15869" xr:uid="{00000000-0005-0000-0000-0000A8380000}"/>
    <cellStyle name="Vírgula 7 3 6 3 3" xfId="7013" xr:uid="{00000000-0005-0000-0000-0000A9380000}"/>
    <cellStyle name="Vírgula 7 3 6 3 3 2" xfId="11955" xr:uid="{00000000-0005-0000-0000-0000AA380000}"/>
    <cellStyle name="Vírgula 7 3 6 3 3 2 2" xfId="14715" xr:uid="{00000000-0005-0000-0000-0000AB380000}"/>
    <cellStyle name="Vírgula 7 3 6 3 3 2 2 2" xfId="20195" xr:uid="{00000000-0005-0000-0000-0000AC380000}"/>
    <cellStyle name="Vírgula 7 3 6 3 3 2 3" xfId="17440" xr:uid="{00000000-0005-0000-0000-0000AD380000}"/>
    <cellStyle name="Vírgula 7 3 6 3 3 3" xfId="13544" xr:uid="{00000000-0005-0000-0000-0000AE380000}"/>
    <cellStyle name="Vírgula 7 3 6 3 3 3 2" xfId="19024" xr:uid="{00000000-0005-0000-0000-0000AF380000}"/>
    <cellStyle name="Vírgula 7 3 6 3 3 4" xfId="16269" xr:uid="{00000000-0005-0000-0000-0000B0380000}"/>
    <cellStyle name="Vírgula 7 3 6 3 4" xfId="8521" xr:uid="{00000000-0005-0000-0000-0000B1380000}"/>
    <cellStyle name="Vírgula 7 3 6 3 4 2" xfId="13901" xr:uid="{00000000-0005-0000-0000-0000B2380000}"/>
    <cellStyle name="Vírgula 7 3 6 3 4 2 2" xfId="19381" xr:uid="{00000000-0005-0000-0000-0000B3380000}"/>
    <cellStyle name="Vírgula 7 3 6 3 4 3" xfId="16626" xr:uid="{00000000-0005-0000-0000-0000B4380000}"/>
    <cellStyle name="Vírgula 7 3 6 3 5" xfId="3560" xr:uid="{00000000-0005-0000-0000-0000B5380000}"/>
    <cellStyle name="Vírgula 7 3 6 3 5 2" xfId="12738" xr:uid="{00000000-0005-0000-0000-0000B6380000}"/>
    <cellStyle name="Vírgula 7 3 6 3 5 2 2" xfId="18218" xr:uid="{00000000-0005-0000-0000-0000B7380000}"/>
    <cellStyle name="Vírgula 7 3 6 3 5 3" xfId="15464" xr:uid="{00000000-0005-0000-0000-0000B8380000}"/>
    <cellStyle name="Vírgula 7 3 6 3 6" xfId="12372" xr:uid="{00000000-0005-0000-0000-0000B9380000}"/>
    <cellStyle name="Vírgula 7 3 6 3 6 2" xfId="17852" xr:uid="{00000000-0005-0000-0000-0000BA380000}"/>
    <cellStyle name="Vírgula 7 3 6 3 7" xfId="15098" xr:uid="{00000000-0005-0000-0000-0000BB380000}"/>
    <cellStyle name="Vírgula 7 3 6 4" xfId="3953" xr:uid="{00000000-0005-0000-0000-0000BC380000}"/>
    <cellStyle name="Vírgula 7 3 6 4 2" xfId="9032" xr:uid="{00000000-0005-0000-0000-0000BD380000}"/>
    <cellStyle name="Vírgula 7 3 6 4 2 2" xfId="14086" xr:uid="{00000000-0005-0000-0000-0000BE380000}"/>
    <cellStyle name="Vírgula 7 3 6 4 2 2 2" xfId="19566" xr:uid="{00000000-0005-0000-0000-0000BF380000}"/>
    <cellStyle name="Vírgula 7 3 6 4 2 3" xfId="16811" xr:uid="{00000000-0005-0000-0000-0000C0380000}"/>
    <cellStyle name="Vírgula 7 3 6 4 3" xfId="12891" xr:uid="{00000000-0005-0000-0000-0000C1380000}"/>
    <cellStyle name="Vírgula 7 3 6 4 3 2" xfId="18371" xr:uid="{00000000-0005-0000-0000-0000C2380000}"/>
    <cellStyle name="Vírgula 7 3 6 4 4" xfId="15617" xr:uid="{00000000-0005-0000-0000-0000C3380000}"/>
    <cellStyle name="Vírgula 7 3 6 5" xfId="5719" xr:uid="{00000000-0005-0000-0000-0000C4380000}"/>
    <cellStyle name="Vírgula 7 3 6 5 2" xfId="10661" xr:uid="{00000000-0005-0000-0000-0000C5380000}"/>
    <cellStyle name="Vírgula 7 3 6 5 2 2" xfId="14473" xr:uid="{00000000-0005-0000-0000-0000C6380000}"/>
    <cellStyle name="Vírgula 7 3 6 5 2 2 2" xfId="19953" xr:uid="{00000000-0005-0000-0000-0000C7380000}"/>
    <cellStyle name="Vírgula 7 3 6 5 2 3" xfId="17198" xr:uid="{00000000-0005-0000-0000-0000C8380000}"/>
    <cellStyle name="Vírgula 7 3 6 5 3" xfId="13302" xr:uid="{00000000-0005-0000-0000-0000C9380000}"/>
    <cellStyle name="Vírgula 7 3 6 5 3 2" xfId="18782" xr:uid="{00000000-0005-0000-0000-0000CA380000}"/>
    <cellStyle name="Vírgula 7 3 6 5 4" xfId="16027" xr:uid="{00000000-0005-0000-0000-0000CB380000}"/>
    <cellStyle name="Vírgula 7 3 6 6" xfId="7227" xr:uid="{00000000-0005-0000-0000-0000CC380000}"/>
    <cellStyle name="Vírgula 7 3 6 6 2" xfId="13659" xr:uid="{00000000-0005-0000-0000-0000CD380000}"/>
    <cellStyle name="Vírgula 7 3 6 6 2 2" xfId="19139" xr:uid="{00000000-0005-0000-0000-0000CE380000}"/>
    <cellStyle name="Vírgula 7 3 6 6 3" xfId="16384" xr:uid="{00000000-0005-0000-0000-0000CF380000}"/>
    <cellStyle name="Vírgula 7 3 6 7" xfId="2266" xr:uid="{00000000-0005-0000-0000-0000D0380000}"/>
    <cellStyle name="Vírgula 7 3 6 7 2" xfId="12496" xr:uid="{00000000-0005-0000-0000-0000D1380000}"/>
    <cellStyle name="Vírgula 7 3 6 7 2 2" xfId="17976" xr:uid="{00000000-0005-0000-0000-0000D2380000}"/>
    <cellStyle name="Vírgula 7 3 6 7 3" xfId="15222" xr:uid="{00000000-0005-0000-0000-0000D3380000}"/>
    <cellStyle name="Vírgula 7 3 6 8" xfId="12098" xr:uid="{00000000-0005-0000-0000-0000D4380000}"/>
    <cellStyle name="Vírgula 7 3 6 8 2" xfId="17579" xr:uid="{00000000-0005-0000-0000-0000D5380000}"/>
    <cellStyle name="Vírgula 7 3 6 9" xfId="14852" xr:uid="{00000000-0005-0000-0000-0000D6380000}"/>
    <cellStyle name="Vírgula 7 3 7" xfId="862" xr:uid="{00000000-0005-0000-0000-0000D7380000}"/>
    <cellStyle name="Vírgula 7 3 7 2" xfId="1935" xr:uid="{00000000-0005-0000-0000-0000D8380000}"/>
    <cellStyle name="Vírgula 7 3 7 2 2" xfId="5286" xr:uid="{00000000-0005-0000-0000-0000D9380000}"/>
    <cellStyle name="Vírgula 7 3 7 2 2 2" xfId="10270" xr:uid="{00000000-0005-0000-0000-0000DA380000}"/>
    <cellStyle name="Vírgula 7 3 7 2 2 2 2" xfId="14317" xr:uid="{00000000-0005-0000-0000-0000DB380000}"/>
    <cellStyle name="Vírgula 7 3 7 2 2 2 2 2" xfId="19797" xr:uid="{00000000-0005-0000-0000-0000DC380000}"/>
    <cellStyle name="Vírgula 7 3 7 2 2 2 3" xfId="17042" xr:uid="{00000000-0005-0000-0000-0000DD380000}"/>
    <cellStyle name="Vírgula 7 3 7 2 2 3" xfId="13145" xr:uid="{00000000-0005-0000-0000-0000DE380000}"/>
    <cellStyle name="Vírgula 7 3 7 2 2 3 2" xfId="18625" xr:uid="{00000000-0005-0000-0000-0000DF380000}"/>
    <cellStyle name="Vírgula 7 3 7 2 2 4" xfId="15871" xr:uid="{00000000-0005-0000-0000-0000E0380000}"/>
    <cellStyle name="Vírgula 7 3 7 2 3" xfId="7015" xr:uid="{00000000-0005-0000-0000-0000E1380000}"/>
    <cellStyle name="Vírgula 7 3 7 2 3 2" xfId="11957" xr:uid="{00000000-0005-0000-0000-0000E2380000}"/>
    <cellStyle name="Vírgula 7 3 7 2 3 2 2" xfId="14717" xr:uid="{00000000-0005-0000-0000-0000E3380000}"/>
    <cellStyle name="Vírgula 7 3 7 2 3 2 2 2" xfId="20197" xr:uid="{00000000-0005-0000-0000-0000E4380000}"/>
    <cellStyle name="Vírgula 7 3 7 2 3 2 3" xfId="17442" xr:uid="{00000000-0005-0000-0000-0000E5380000}"/>
    <cellStyle name="Vírgula 7 3 7 2 3 3" xfId="13546" xr:uid="{00000000-0005-0000-0000-0000E6380000}"/>
    <cellStyle name="Vírgula 7 3 7 2 3 3 2" xfId="19026" xr:uid="{00000000-0005-0000-0000-0000E7380000}"/>
    <cellStyle name="Vírgula 7 3 7 2 3 4" xfId="16271" xr:uid="{00000000-0005-0000-0000-0000E8380000}"/>
    <cellStyle name="Vírgula 7 3 7 2 4" xfId="8523" xr:uid="{00000000-0005-0000-0000-0000E9380000}"/>
    <cellStyle name="Vírgula 7 3 7 2 4 2" xfId="13903" xr:uid="{00000000-0005-0000-0000-0000EA380000}"/>
    <cellStyle name="Vírgula 7 3 7 2 4 2 2" xfId="19383" xr:uid="{00000000-0005-0000-0000-0000EB380000}"/>
    <cellStyle name="Vírgula 7 3 7 2 4 3" xfId="16628" xr:uid="{00000000-0005-0000-0000-0000EC380000}"/>
    <cellStyle name="Vírgula 7 3 7 2 5" xfId="3562" xr:uid="{00000000-0005-0000-0000-0000ED380000}"/>
    <cellStyle name="Vírgula 7 3 7 2 5 2" xfId="12740" xr:uid="{00000000-0005-0000-0000-0000EE380000}"/>
    <cellStyle name="Vírgula 7 3 7 2 5 2 2" xfId="18220" xr:uid="{00000000-0005-0000-0000-0000EF380000}"/>
    <cellStyle name="Vírgula 7 3 7 2 5 3" xfId="15466" xr:uid="{00000000-0005-0000-0000-0000F0380000}"/>
    <cellStyle name="Vírgula 7 3 7 2 6" xfId="12374" xr:uid="{00000000-0005-0000-0000-0000F1380000}"/>
    <cellStyle name="Vírgula 7 3 7 2 6 2" xfId="17854" xr:uid="{00000000-0005-0000-0000-0000F2380000}"/>
    <cellStyle name="Vírgula 7 3 7 2 7" xfId="15100" xr:uid="{00000000-0005-0000-0000-0000F3380000}"/>
    <cellStyle name="Vírgula 7 3 7 3" xfId="4297" xr:uid="{00000000-0005-0000-0000-0000F4380000}"/>
    <cellStyle name="Vírgula 7 3 7 3 2" xfId="9283" xr:uid="{00000000-0005-0000-0000-0000F5380000}"/>
    <cellStyle name="Vírgula 7 3 7 3 2 2" xfId="14144" xr:uid="{00000000-0005-0000-0000-0000F6380000}"/>
    <cellStyle name="Vírgula 7 3 7 3 2 2 2" xfId="19624" xr:uid="{00000000-0005-0000-0000-0000F7380000}"/>
    <cellStyle name="Vírgula 7 3 7 3 2 3" xfId="16869" xr:uid="{00000000-0005-0000-0000-0000F8380000}"/>
    <cellStyle name="Vírgula 7 3 7 3 3" xfId="12972" xr:uid="{00000000-0005-0000-0000-0000F9380000}"/>
    <cellStyle name="Vírgula 7 3 7 3 3 2" xfId="18452" xr:uid="{00000000-0005-0000-0000-0000FA380000}"/>
    <cellStyle name="Vírgula 7 3 7 3 4" xfId="15698" xr:uid="{00000000-0005-0000-0000-0000FB380000}"/>
    <cellStyle name="Vírgula 7 3 7 4" xfId="6041" xr:uid="{00000000-0005-0000-0000-0000FC380000}"/>
    <cellStyle name="Vírgula 7 3 7 4 2" xfId="10983" xr:uid="{00000000-0005-0000-0000-0000FD380000}"/>
    <cellStyle name="Vírgula 7 3 7 4 2 2" xfId="14550" xr:uid="{00000000-0005-0000-0000-0000FE380000}"/>
    <cellStyle name="Vírgula 7 3 7 4 2 2 2" xfId="20030" xr:uid="{00000000-0005-0000-0000-0000FF380000}"/>
    <cellStyle name="Vírgula 7 3 7 4 2 3" xfId="17275" xr:uid="{00000000-0005-0000-0000-000000390000}"/>
    <cellStyle name="Vírgula 7 3 7 4 3" xfId="13379" xr:uid="{00000000-0005-0000-0000-000001390000}"/>
    <cellStyle name="Vírgula 7 3 7 4 3 2" xfId="18859" xr:uid="{00000000-0005-0000-0000-000002390000}"/>
    <cellStyle name="Vírgula 7 3 7 4 4" xfId="16104" xr:uid="{00000000-0005-0000-0000-000003390000}"/>
    <cellStyle name="Vírgula 7 3 7 5" xfId="7549" xr:uid="{00000000-0005-0000-0000-000004390000}"/>
    <cellStyle name="Vírgula 7 3 7 5 2" xfId="13736" xr:uid="{00000000-0005-0000-0000-000005390000}"/>
    <cellStyle name="Vírgula 7 3 7 5 2 2" xfId="19216" xr:uid="{00000000-0005-0000-0000-000006390000}"/>
    <cellStyle name="Vírgula 7 3 7 5 3" xfId="16461" xr:uid="{00000000-0005-0000-0000-000007390000}"/>
    <cellStyle name="Vírgula 7 3 7 6" xfId="2588" xr:uid="{00000000-0005-0000-0000-000008390000}"/>
    <cellStyle name="Vírgula 7 3 7 6 2" xfId="12573" xr:uid="{00000000-0005-0000-0000-000009390000}"/>
    <cellStyle name="Vírgula 7 3 7 6 2 2" xfId="18053" xr:uid="{00000000-0005-0000-0000-00000A390000}"/>
    <cellStyle name="Vírgula 7 3 7 6 3" xfId="15299" xr:uid="{00000000-0005-0000-0000-00000B390000}"/>
    <cellStyle name="Vírgula 7 3 7 7" xfId="12192" xr:uid="{00000000-0005-0000-0000-00000C390000}"/>
    <cellStyle name="Vírgula 7 3 7 7 2" xfId="17673" xr:uid="{00000000-0005-0000-0000-00000D390000}"/>
    <cellStyle name="Vírgula 7 3 7 8" xfId="14931" xr:uid="{00000000-0005-0000-0000-00000E390000}"/>
    <cellStyle name="Vírgula 7 3 8" xfId="1328" xr:uid="{00000000-0005-0000-0000-00000F390000}"/>
    <cellStyle name="Vírgula 7 3 8 2" xfId="4679" xr:uid="{00000000-0005-0000-0000-000010390000}"/>
    <cellStyle name="Vírgula 7 3 8 2 2" xfId="9663" xr:uid="{00000000-0005-0000-0000-000011390000}"/>
    <cellStyle name="Vírgula 7 3 8 2 2 2" xfId="14237" xr:uid="{00000000-0005-0000-0000-000012390000}"/>
    <cellStyle name="Vírgula 7 3 8 2 2 2 2" xfId="19717" xr:uid="{00000000-0005-0000-0000-000013390000}"/>
    <cellStyle name="Vírgula 7 3 8 2 2 3" xfId="16962" xr:uid="{00000000-0005-0000-0000-000014390000}"/>
    <cellStyle name="Vírgula 7 3 8 2 3" xfId="13065" xr:uid="{00000000-0005-0000-0000-000015390000}"/>
    <cellStyle name="Vírgula 7 3 8 2 3 2" xfId="18545" xr:uid="{00000000-0005-0000-0000-000016390000}"/>
    <cellStyle name="Vírgula 7 3 8 2 4" xfId="15791" xr:uid="{00000000-0005-0000-0000-000017390000}"/>
    <cellStyle name="Vírgula 7 3 8 3" xfId="6408" xr:uid="{00000000-0005-0000-0000-000018390000}"/>
    <cellStyle name="Vírgula 7 3 8 3 2" xfId="11350" xr:uid="{00000000-0005-0000-0000-000019390000}"/>
    <cellStyle name="Vírgula 7 3 8 3 2 2" xfId="14637" xr:uid="{00000000-0005-0000-0000-00001A390000}"/>
    <cellStyle name="Vírgula 7 3 8 3 2 2 2" xfId="20117" xr:uid="{00000000-0005-0000-0000-00001B390000}"/>
    <cellStyle name="Vírgula 7 3 8 3 2 3" xfId="17362" xr:uid="{00000000-0005-0000-0000-00001C390000}"/>
    <cellStyle name="Vírgula 7 3 8 3 3" xfId="13466" xr:uid="{00000000-0005-0000-0000-00001D390000}"/>
    <cellStyle name="Vírgula 7 3 8 3 3 2" xfId="18946" xr:uid="{00000000-0005-0000-0000-00001E390000}"/>
    <cellStyle name="Vírgula 7 3 8 3 4" xfId="16191" xr:uid="{00000000-0005-0000-0000-00001F390000}"/>
    <cellStyle name="Vírgula 7 3 8 4" xfId="7916" xr:uid="{00000000-0005-0000-0000-000020390000}"/>
    <cellStyle name="Vírgula 7 3 8 4 2" xfId="13823" xr:uid="{00000000-0005-0000-0000-000021390000}"/>
    <cellStyle name="Vírgula 7 3 8 4 2 2" xfId="19303" xr:uid="{00000000-0005-0000-0000-000022390000}"/>
    <cellStyle name="Vírgula 7 3 8 4 3" xfId="16548" xr:uid="{00000000-0005-0000-0000-000023390000}"/>
    <cellStyle name="Vírgula 7 3 8 5" xfId="2955" xr:uid="{00000000-0005-0000-0000-000024390000}"/>
    <cellStyle name="Vírgula 7 3 8 5 2" xfId="12660" xr:uid="{00000000-0005-0000-0000-000025390000}"/>
    <cellStyle name="Vírgula 7 3 8 5 2 2" xfId="18140" xr:uid="{00000000-0005-0000-0000-000026390000}"/>
    <cellStyle name="Vírgula 7 3 8 5 3" xfId="15386" xr:uid="{00000000-0005-0000-0000-000027390000}"/>
    <cellStyle name="Vírgula 7 3 8 6" xfId="12294" xr:uid="{00000000-0005-0000-0000-000028390000}"/>
    <cellStyle name="Vírgula 7 3 8 6 2" xfId="17774" xr:uid="{00000000-0005-0000-0000-000029390000}"/>
    <cellStyle name="Vírgula 7 3 8 7" xfId="15020" xr:uid="{00000000-0005-0000-0000-00002A390000}"/>
    <cellStyle name="Vírgula 7 3 9" xfId="272" xr:uid="{00000000-0005-0000-0000-00002B390000}"/>
    <cellStyle name="Vírgula 7 3 9 2" xfId="3897" xr:uid="{00000000-0005-0000-0000-00002C390000}"/>
    <cellStyle name="Vírgula 7 3 9 2 2" xfId="8984" xr:uid="{00000000-0005-0000-0000-00002D390000}"/>
    <cellStyle name="Vírgula 7 3 9 2 2 2" xfId="14075" xr:uid="{00000000-0005-0000-0000-00002E390000}"/>
    <cellStyle name="Vírgula 7 3 9 2 2 2 2" xfId="19555" xr:uid="{00000000-0005-0000-0000-00002F390000}"/>
    <cellStyle name="Vírgula 7 3 9 2 2 3" xfId="16800" xr:uid="{00000000-0005-0000-0000-000030390000}"/>
    <cellStyle name="Vírgula 7 3 9 2 3" xfId="12879" xr:uid="{00000000-0005-0000-0000-000031390000}"/>
    <cellStyle name="Vírgula 7 3 9 2 3 2" xfId="18359" xr:uid="{00000000-0005-0000-0000-000032390000}"/>
    <cellStyle name="Vírgula 7 3 9 2 4" xfId="15605" xr:uid="{00000000-0005-0000-0000-000033390000}"/>
    <cellStyle name="Vírgula 7 3 9 3" xfId="5675" xr:uid="{00000000-0005-0000-0000-000034390000}"/>
    <cellStyle name="Vírgula 7 3 9 3 2" xfId="10617" xr:uid="{00000000-0005-0000-0000-000035390000}"/>
    <cellStyle name="Vírgula 7 3 9 3 2 2" xfId="14463" xr:uid="{00000000-0005-0000-0000-000036390000}"/>
    <cellStyle name="Vírgula 7 3 9 3 2 2 2" xfId="19943" xr:uid="{00000000-0005-0000-0000-000037390000}"/>
    <cellStyle name="Vírgula 7 3 9 3 2 3" xfId="17188" xr:uid="{00000000-0005-0000-0000-000038390000}"/>
    <cellStyle name="Vírgula 7 3 9 3 3" xfId="13292" xr:uid="{00000000-0005-0000-0000-000039390000}"/>
    <cellStyle name="Vírgula 7 3 9 3 3 2" xfId="18772" xr:uid="{00000000-0005-0000-0000-00003A390000}"/>
    <cellStyle name="Vírgula 7 3 9 3 4" xfId="16017" xr:uid="{00000000-0005-0000-0000-00003B390000}"/>
    <cellStyle name="Vírgula 7 3 9 4" xfId="7183" xr:uid="{00000000-0005-0000-0000-00003C390000}"/>
    <cellStyle name="Vírgula 7 3 9 4 2" xfId="13649" xr:uid="{00000000-0005-0000-0000-00003D390000}"/>
    <cellStyle name="Vírgula 7 3 9 4 2 2" xfId="19129" xr:uid="{00000000-0005-0000-0000-00003E390000}"/>
    <cellStyle name="Vírgula 7 3 9 4 3" xfId="16374" xr:uid="{00000000-0005-0000-0000-00003F390000}"/>
    <cellStyle name="Vírgula 7 3 9 5" xfId="2222" xr:uid="{00000000-0005-0000-0000-000040390000}"/>
    <cellStyle name="Vírgula 7 3 9 5 2" xfId="12486" xr:uid="{00000000-0005-0000-0000-000041390000}"/>
    <cellStyle name="Vírgula 7 3 9 5 2 2" xfId="17966" xr:uid="{00000000-0005-0000-0000-000042390000}"/>
    <cellStyle name="Vírgula 7 3 9 5 3" xfId="15212" xr:uid="{00000000-0005-0000-0000-000043390000}"/>
    <cellStyle name="Vírgula 7 3 9 6" xfId="12080" xr:uid="{00000000-0005-0000-0000-000044390000}"/>
    <cellStyle name="Vírgula 7 3 9 6 2" xfId="17561" xr:uid="{00000000-0005-0000-0000-000045390000}"/>
    <cellStyle name="Vírgula 7 3 9 7" xfId="14840" xr:uid="{00000000-0005-0000-0000-000046390000}"/>
    <cellStyle name="Vírgula 7 4" xfId="279" xr:uid="{00000000-0005-0000-0000-000047390000}"/>
    <cellStyle name="Vírgula 7 4 10" xfId="3902" xr:uid="{00000000-0005-0000-0000-000048390000}"/>
    <cellStyle name="Vírgula 7 4 10 2" xfId="8797" xr:uid="{00000000-0005-0000-0000-000049390000}"/>
    <cellStyle name="Vírgula 7 4 10 2 2" xfId="14035" xr:uid="{00000000-0005-0000-0000-00004A390000}"/>
    <cellStyle name="Vírgula 7 4 10 2 2 2" xfId="19515" xr:uid="{00000000-0005-0000-0000-00004B390000}"/>
    <cellStyle name="Vírgula 7 4 10 2 3" xfId="16760" xr:uid="{00000000-0005-0000-0000-00004C390000}"/>
    <cellStyle name="Vírgula 7 4 10 3" xfId="12883" xr:uid="{00000000-0005-0000-0000-00004D390000}"/>
    <cellStyle name="Vírgula 7 4 10 3 2" xfId="18363" xr:uid="{00000000-0005-0000-0000-00004E390000}"/>
    <cellStyle name="Vírgula 7 4 10 4" xfId="15609" xr:uid="{00000000-0005-0000-0000-00004F390000}"/>
    <cellStyle name="Vírgula 7 4 11" xfId="5570" xr:uid="{00000000-0005-0000-0000-000050390000}"/>
    <cellStyle name="Vírgula 7 4 11 2" xfId="10519" xr:uid="{00000000-0005-0000-0000-000051390000}"/>
    <cellStyle name="Vírgula 7 4 11 2 2" xfId="14446" xr:uid="{00000000-0005-0000-0000-000052390000}"/>
    <cellStyle name="Vírgula 7 4 11 2 2 2" xfId="19926" xr:uid="{00000000-0005-0000-0000-000053390000}"/>
    <cellStyle name="Vírgula 7 4 11 2 3" xfId="17171" xr:uid="{00000000-0005-0000-0000-000054390000}"/>
    <cellStyle name="Vírgula 7 4 11 3" xfId="13275" xr:uid="{00000000-0005-0000-0000-000055390000}"/>
    <cellStyle name="Vírgula 7 4 11 3 2" xfId="18755" xr:uid="{00000000-0005-0000-0000-000056390000}"/>
    <cellStyle name="Vírgula 7 4 11 4" xfId="16000" xr:uid="{00000000-0005-0000-0000-000057390000}"/>
    <cellStyle name="Vírgula 7 4 12" xfId="5680" xr:uid="{00000000-0005-0000-0000-000058390000}"/>
    <cellStyle name="Vírgula 7 4 12 2" xfId="10622" xr:uid="{00000000-0005-0000-0000-000059390000}"/>
    <cellStyle name="Vírgula 7 4 12 2 2" xfId="14467" xr:uid="{00000000-0005-0000-0000-00005A390000}"/>
    <cellStyle name="Vírgula 7 4 12 2 2 2" xfId="19947" xr:uid="{00000000-0005-0000-0000-00005B390000}"/>
    <cellStyle name="Vírgula 7 4 12 2 3" xfId="17192" xr:uid="{00000000-0005-0000-0000-00005C390000}"/>
    <cellStyle name="Vírgula 7 4 12 3" xfId="13296" xr:uid="{00000000-0005-0000-0000-00005D390000}"/>
    <cellStyle name="Vírgula 7 4 12 3 2" xfId="18776" xr:uid="{00000000-0005-0000-0000-00005E390000}"/>
    <cellStyle name="Vírgula 7 4 12 4" xfId="16021" xr:uid="{00000000-0005-0000-0000-00005F390000}"/>
    <cellStyle name="Vírgula 7 4 13" xfId="7188" xr:uid="{00000000-0005-0000-0000-000060390000}"/>
    <cellStyle name="Vírgula 7 4 13 2" xfId="13653" xr:uid="{00000000-0005-0000-0000-000061390000}"/>
    <cellStyle name="Vírgula 7 4 13 2 2" xfId="19133" xr:uid="{00000000-0005-0000-0000-000062390000}"/>
    <cellStyle name="Vírgula 7 4 13 3" xfId="16378" xr:uid="{00000000-0005-0000-0000-000063390000}"/>
    <cellStyle name="Vírgula 7 4 14" xfId="2227" xr:uid="{00000000-0005-0000-0000-000064390000}"/>
    <cellStyle name="Vírgula 7 4 14 2" xfId="12490" xr:uid="{00000000-0005-0000-0000-000065390000}"/>
    <cellStyle name="Vírgula 7 4 14 2 2" xfId="17970" xr:uid="{00000000-0005-0000-0000-000066390000}"/>
    <cellStyle name="Vírgula 7 4 14 3" xfId="15216" xr:uid="{00000000-0005-0000-0000-000067390000}"/>
    <cellStyle name="Vírgula 7 4 15" xfId="12084" xr:uid="{00000000-0005-0000-0000-000068390000}"/>
    <cellStyle name="Vírgula 7 4 15 2" xfId="17565" xr:uid="{00000000-0005-0000-0000-000069390000}"/>
    <cellStyle name="Vírgula 7 4 16" xfId="14845" xr:uid="{00000000-0005-0000-0000-00006A390000}"/>
    <cellStyle name="Vírgula 7 4 2" xfId="401" xr:uid="{00000000-0005-0000-0000-00006B390000}"/>
    <cellStyle name="Vírgula 7 4 2 10" xfId="5729" xr:uid="{00000000-0005-0000-0000-00006C390000}"/>
    <cellStyle name="Vírgula 7 4 2 10 2" xfId="10671" xr:uid="{00000000-0005-0000-0000-00006D390000}"/>
    <cellStyle name="Vírgula 7 4 2 10 2 2" xfId="14478" xr:uid="{00000000-0005-0000-0000-00006E390000}"/>
    <cellStyle name="Vírgula 7 4 2 10 2 2 2" xfId="19958" xr:uid="{00000000-0005-0000-0000-00006F390000}"/>
    <cellStyle name="Vírgula 7 4 2 10 2 3" xfId="17203" xr:uid="{00000000-0005-0000-0000-000070390000}"/>
    <cellStyle name="Vírgula 7 4 2 10 3" xfId="13307" xr:uid="{00000000-0005-0000-0000-000071390000}"/>
    <cellStyle name="Vírgula 7 4 2 10 3 2" xfId="18787" xr:uid="{00000000-0005-0000-0000-000072390000}"/>
    <cellStyle name="Vírgula 7 4 2 10 4" xfId="16032" xr:uid="{00000000-0005-0000-0000-000073390000}"/>
    <cellStyle name="Vírgula 7 4 2 11" xfId="7237" xr:uid="{00000000-0005-0000-0000-000074390000}"/>
    <cellStyle name="Vírgula 7 4 2 11 2" xfId="13664" xr:uid="{00000000-0005-0000-0000-000075390000}"/>
    <cellStyle name="Vírgula 7 4 2 11 2 2" xfId="19144" xr:uid="{00000000-0005-0000-0000-000076390000}"/>
    <cellStyle name="Vírgula 7 4 2 11 3" xfId="16389" xr:uid="{00000000-0005-0000-0000-000077390000}"/>
    <cellStyle name="Vírgula 7 4 2 12" xfId="2276" xr:uid="{00000000-0005-0000-0000-000078390000}"/>
    <cellStyle name="Vírgula 7 4 2 12 2" xfId="12501" xr:uid="{00000000-0005-0000-0000-000079390000}"/>
    <cellStyle name="Vírgula 7 4 2 12 2 2" xfId="17981" xr:uid="{00000000-0005-0000-0000-00007A390000}"/>
    <cellStyle name="Vírgula 7 4 2 12 3" xfId="15227" xr:uid="{00000000-0005-0000-0000-00007B390000}"/>
    <cellStyle name="Vírgula 7 4 2 13" xfId="12105" xr:uid="{00000000-0005-0000-0000-00007C390000}"/>
    <cellStyle name="Vírgula 7 4 2 13 2" xfId="17586" xr:uid="{00000000-0005-0000-0000-00007D390000}"/>
    <cellStyle name="Vírgula 7 4 2 14" xfId="14858" xr:uid="{00000000-0005-0000-0000-00007E390000}"/>
    <cellStyle name="Vírgula 7 4 2 2" xfId="668" xr:uid="{00000000-0005-0000-0000-00007F390000}"/>
    <cellStyle name="Vírgula 7 4 2 2 10" xfId="7372" xr:uid="{00000000-0005-0000-0000-000080390000}"/>
    <cellStyle name="Vírgula 7 4 2 2 10 2" xfId="13697" xr:uid="{00000000-0005-0000-0000-000081390000}"/>
    <cellStyle name="Vírgula 7 4 2 2 10 2 2" xfId="19177" xr:uid="{00000000-0005-0000-0000-000082390000}"/>
    <cellStyle name="Vírgula 7 4 2 2 10 3" xfId="16422" xr:uid="{00000000-0005-0000-0000-000083390000}"/>
    <cellStyle name="Vírgula 7 4 2 2 11" xfId="2411" xr:uid="{00000000-0005-0000-0000-000084390000}"/>
    <cellStyle name="Vírgula 7 4 2 2 11 2" xfId="12534" xr:uid="{00000000-0005-0000-0000-000085390000}"/>
    <cellStyle name="Vírgula 7 4 2 2 11 2 2" xfId="18014" xr:uid="{00000000-0005-0000-0000-000086390000}"/>
    <cellStyle name="Vírgula 7 4 2 2 11 3" xfId="15260" xr:uid="{00000000-0005-0000-0000-000087390000}"/>
    <cellStyle name="Vírgula 7 4 2 2 12" xfId="12152" xr:uid="{00000000-0005-0000-0000-000088390000}"/>
    <cellStyle name="Vírgula 7 4 2 2 12 2" xfId="17633" xr:uid="{00000000-0005-0000-0000-000089390000}"/>
    <cellStyle name="Vírgula 7 4 2 2 13" xfId="14892" xr:uid="{00000000-0005-0000-0000-00008A390000}"/>
    <cellStyle name="Vírgula 7 4 2 2 2" xfId="809" xr:uid="{00000000-0005-0000-0000-00008B390000}"/>
    <cellStyle name="Vírgula 7 4 2 2 2 2" xfId="1274" xr:uid="{00000000-0005-0000-0000-00008C390000}"/>
    <cellStyle name="Vírgula 7 4 2 2 2 2 2" xfId="1939" xr:uid="{00000000-0005-0000-0000-00008D390000}"/>
    <cellStyle name="Vírgula 7 4 2 2 2 2 2 2" xfId="5290" xr:uid="{00000000-0005-0000-0000-00008E390000}"/>
    <cellStyle name="Vírgula 7 4 2 2 2 2 2 2 2" xfId="10274" xr:uid="{00000000-0005-0000-0000-00008F390000}"/>
    <cellStyle name="Vírgula 7 4 2 2 2 2 2 2 2 2" xfId="14321" xr:uid="{00000000-0005-0000-0000-000090390000}"/>
    <cellStyle name="Vírgula 7 4 2 2 2 2 2 2 2 2 2" xfId="19801" xr:uid="{00000000-0005-0000-0000-000091390000}"/>
    <cellStyle name="Vírgula 7 4 2 2 2 2 2 2 2 3" xfId="17046" xr:uid="{00000000-0005-0000-0000-000092390000}"/>
    <cellStyle name="Vírgula 7 4 2 2 2 2 2 2 3" xfId="13149" xr:uid="{00000000-0005-0000-0000-000093390000}"/>
    <cellStyle name="Vírgula 7 4 2 2 2 2 2 2 3 2" xfId="18629" xr:uid="{00000000-0005-0000-0000-000094390000}"/>
    <cellStyle name="Vírgula 7 4 2 2 2 2 2 2 4" xfId="15875" xr:uid="{00000000-0005-0000-0000-000095390000}"/>
    <cellStyle name="Vírgula 7 4 2 2 2 2 2 3" xfId="7019" xr:uid="{00000000-0005-0000-0000-000096390000}"/>
    <cellStyle name="Vírgula 7 4 2 2 2 2 2 3 2" xfId="11961" xr:uid="{00000000-0005-0000-0000-000097390000}"/>
    <cellStyle name="Vírgula 7 4 2 2 2 2 2 3 2 2" xfId="14721" xr:uid="{00000000-0005-0000-0000-000098390000}"/>
    <cellStyle name="Vírgula 7 4 2 2 2 2 2 3 2 2 2" xfId="20201" xr:uid="{00000000-0005-0000-0000-000099390000}"/>
    <cellStyle name="Vírgula 7 4 2 2 2 2 2 3 2 3" xfId="17446" xr:uid="{00000000-0005-0000-0000-00009A390000}"/>
    <cellStyle name="Vírgula 7 4 2 2 2 2 2 3 3" xfId="13550" xr:uid="{00000000-0005-0000-0000-00009B390000}"/>
    <cellStyle name="Vírgula 7 4 2 2 2 2 2 3 3 2" xfId="19030" xr:uid="{00000000-0005-0000-0000-00009C390000}"/>
    <cellStyle name="Vírgula 7 4 2 2 2 2 2 3 4" xfId="16275" xr:uid="{00000000-0005-0000-0000-00009D390000}"/>
    <cellStyle name="Vírgula 7 4 2 2 2 2 2 4" xfId="8527" xr:uid="{00000000-0005-0000-0000-00009E390000}"/>
    <cellStyle name="Vírgula 7 4 2 2 2 2 2 4 2" xfId="13907" xr:uid="{00000000-0005-0000-0000-00009F390000}"/>
    <cellStyle name="Vírgula 7 4 2 2 2 2 2 4 2 2" xfId="19387" xr:uid="{00000000-0005-0000-0000-0000A0390000}"/>
    <cellStyle name="Vírgula 7 4 2 2 2 2 2 4 3" xfId="16632" xr:uid="{00000000-0005-0000-0000-0000A1390000}"/>
    <cellStyle name="Vírgula 7 4 2 2 2 2 2 5" xfId="3566" xr:uid="{00000000-0005-0000-0000-0000A2390000}"/>
    <cellStyle name="Vírgula 7 4 2 2 2 2 2 5 2" xfId="12744" xr:uid="{00000000-0005-0000-0000-0000A3390000}"/>
    <cellStyle name="Vírgula 7 4 2 2 2 2 2 5 2 2" xfId="18224" xr:uid="{00000000-0005-0000-0000-0000A4390000}"/>
    <cellStyle name="Vírgula 7 4 2 2 2 2 2 5 3" xfId="15470" xr:uid="{00000000-0005-0000-0000-0000A5390000}"/>
    <cellStyle name="Vírgula 7 4 2 2 2 2 2 6" xfId="12378" xr:uid="{00000000-0005-0000-0000-0000A6390000}"/>
    <cellStyle name="Vírgula 7 4 2 2 2 2 2 6 2" xfId="17858" xr:uid="{00000000-0005-0000-0000-0000A7390000}"/>
    <cellStyle name="Vírgula 7 4 2 2 2 2 2 7" xfId="15104" xr:uid="{00000000-0005-0000-0000-0000A8390000}"/>
    <cellStyle name="Vírgula 7 4 2 2 2 2 3" xfId="4635" xr:uid="{00000000-0005-0000-0000-0000A9390000}"/>
    <cellStyle name="Vírgula 7 4 2 2 2 2 3 2" xfId="9619" xr:uid="{00000000-0005-0000-0000-0000AA390000}"/>
    <cellStyle name="Vírgula 7 4 2 2 2 2 3 2 2" xfId="14228" xr:uid="{00000000-0005-0000-0000-0000AB390000}"/>
    <cellStyle name="Vírgula 7 4 2 2 2 2 3 2 2 2" xfId="19708" xr:uid="{00000000-0005-0000-0000-0000AC390000}"/>
    <cellStyle name="Vírgula 7 4 2 2 2 2 3 2 3" xfId="16953" xr:uid="{00000000-0005-0000-0000-0000AD390000}"/>
    <cellStyle name="Vírgula 7 4 2 2 2 2 3 3" xfId="13056" xr:uid="{00000000-0005-0000-0000-0000AE390000}"/>
    <cellStyle name="Vírgula 7 4 2 2 2 2 3 3 2" xfId="18536" xr:uid="{00000000-0005-0000-0000-0000AF390000}"/>
    <cellStyle name="Vírgula 7 4 2 2 2 2 3 4" xfId="15782" xr:uid="{00000000-0005-0000-0000-0000B0390000}"/>
    <cellStyle name="Vírgula 7 4 2 2 2 2 4" xfId="6366" xr:uid="{00000000-0005-0000-0000-0000B1390000}"/>
    <cellStyle name="Vírgula 7 4 2 2 2 2 4 2" xfId="11308" xr:uid="{00000000-0005-0000-0000-0000B2390000}"/>
    <cellStyle name="Vírgula 7 4 2 2 2 2 4 2 2" xfId="14630" xr:uid="{00000000-0005-0000-0000-0000B3390000}"/>
    <cellStyle name="Vírgula 7 4 2 2 2 2 4 2 2 2" xfId="20110" xr:uid="{00000000-0005-0000-0000-0000B4390000}"/>
    <cellStyle name="Vírgula 7 4 2 2 2 2 4 2 3" xfId="17355" xr:uid="{00000000-0005-0000-0000-0000B5390000}"/>
    <cellStyle name="Vírgula 7 4 2 2 2 2 4 3" xfId="13459" xr:uid="{00000000-0005-0000-0000-0000B6390000}"/>
    <cellStyle name="Vírgula 7 4 2 2 2 2 4 3 2" xfId="18939" xr:uid="{00000000-0005-0000-0000-0000B7390000}"/>
    <cellStyle name="Vírgula 7 4 2 2 2 2 4 4" xfId="16184" xr:uid="{00000000-0005-0000-0000-0000B8390000}"/>
    <cellStyle name="Vírgula 7 4 2 2 2 2 5" xfId="7874" xr:uid="{00000000-0005-0000-0000-0000B9390000}"/>
    <cellStyle name="Vírgula 7 4 2 2 2 2 5 2" xfId="13816" xr:uid="{00000000-0005-0000-0000-0000BA390000}"/>
    <cellStyle name="Vírgula 7 4 2 2 2 2 5 2 2" xfId="19296" xr:uid="{00000000-0005-0000-0000-0000BB390000}"/>
    <cellStyle name="Vírgula 7 4 2 2 2 2 5 3" xfId="16541" xr:uid="{00000000-0005-0000-0000-0000BC390000}"/>
    <cellStyle name="Vírgula 7 4 2 2 2 2 6" xfId="2913" xr:uid="{00000000-0005-0000-0000-0000BD390000}"/>
    <cellStyle name="Vírgula 7 4 2 2 2 2 6 2" xfId="12653" xr:uid="{00000000-0005-0000-0000-0000BE390000}"/>
    <cellStyle name="Vírgula 7 4 2 2 2 2 6 2 2" xfId="18133" xr:uid="{00000000-0005-0000-0000-0000BF390000}"/>
    <cellStyle name="Vírgula 7 4 2 2 2 2 6 3" xfId="15379" xr:uid="{00000000-0005-0000-0000-0000C0390000}"/>
    <cellStyle name="Vírgula 7 4 2 2 2 2 7" xfId="12287" xr:uid="{00000000-0005-0000-0000-0000C1390000}"/>
    <cellStyle name="Vírgula 7 4 2 2 2 2 7 2" xfId="17767" xr:uid="{00000000-0005-0000-0000-0000C2390000}"/>
    <cellStyle name="Vírgula 7 4 2 2 2 2 8" xfId="15013" xr:uid="{00000000-0005-0000-0000-0000C3390000}"/>
    <cellStyle name="Vírgula 7 4 2 2 2 3" xfId="1938" xr:uid="{00000000-0005-0000-0000-0000C4390000}"/>
    <cellStyle name="Vírgula 7 4 2 2 2 3 2" xfId="5289" xr:uid="{00000000-0005-0000-0000-0000C5390000}"/>
    <cellStyle name="Vírgula 7 4 2 2 2 3 2 2" xfId="10273" xr:uid="{00000000-0005-0000-0000-0000C6390000}"/>
    <cellStyle name="Vírgula 7 4 2 2 2 3 2 2 2" xfId="14320" xr:uid="{00000000-0005-0000-0000-0000C7390000}"/>
    <cellStyle name="Vírgula 7 4 2 2 2 3 2 2 2 2" xfId="19800" xr:uid="{00000000-0005-0000-0000-0000C8390000}"/>
    <cellStyle name="Vírgula 7 4 2 2 2 3 2 2 3" xfId="17045" xr:uid="{00000000-0005-0000-0000-0000C9390000}"/>
    <cellStyle name="Vírgula 7 4 2 2 2 3 2 3" xfId="13148" xr:uid="{00000000-0005-0000-0000-0000CA390000}"/>
    <cellStyle name="Vírgula 7 4 2 2 2 3 2 3 2" xfId="18628" xr:uid="{00000000-0005-0000-0000-0000CB390000}"/>
    <cellStyle name="Vírgula 7 4 2 2 2 3 2 4" xfId="15874" xr:uid="{00000000-0005-0000-0000-0000CC390000}"/>
    <cellStyle name="Vírgula 7 4 2 2 2 3 3" xfId="7018" xr:uid="{00000000-0005-0000-0000-0000CD390000}"/>
    <cellStyle name="Vírgula 7 4 2 2 2 3 3 2" xfId="11960" xr:uid="{00000000-0005-0000-0000-0000CE390000}"/>
    <cellStyle name="Vírgula 7 4 2 2 2 3 3 2 2" xfId="14720" xr:uid="{00000000-0005-0000-0000-0000CF390000}"/>
    <cellStyle name="Vírgula 7 4 2 2 2 3 3 2 2 2" xfId="20200" xr:uid="{00000000-0005-0000-0000-0000D0390000}"/>
    <cellStyle name="Vírgula 7 4 2 2 2 3 3 2 3" xfId="17445" xr:uid="{00000000-0005-0000-0000-0000D1390000}"/>
    <cellStyle name="Vírgula 7 4 2 2 2 3 3 3" xfId="13549" xr:uid="{00000000-0005-0000-0000-0000D2390000}"/>
    <cellStyle name="Vírgula 7 4 2 2 2 3 3 3 2" xfId="19029" xr:uid="{00000000-0005-0000-0000-0000D3390000}"/>
    <cellStyle name="Vírgula 7 4 2 2 2 3 3 4" xfId="16274" xr:uid="{00000000-0005-0000-0000-0000D4390000}"/>
    <cellStyle name="Vírgula 7 4 2 2 2 3 4" xfId="8526" xr:uid="{00000000-0005-0000-0000-0000D5390000}"/>
    <cellStyle name="Vírgula 7 4 2 2 2 3 4 2" xfId="13906" xr:uid="{00000000-0005-0000-0000-0000D6390000}"/>
    <cellStyle name="Vírgula 7 4 2 2 2 3 4 2 2" xfId="19386" xr:uid="{00000000-0005-0000-0000-0000D7390000}"/>
    <cellStyle name="Vírgula 7 4 2 2 2 3 4 3" xfId="16631" xr:uid="{00000000-0005-0000-0000-0000D8390000}"/>
    <cellStyle name="Vírgula 7 4 2 2 2 3 5" xfId="3565" xr:uid="{00000000-0005-0000-0000-0000D9390000}"/>
    <cellStyle name="Vírgula 7 4 2 2 2 3 5 2" xfId="12743" xr:uid="{00000000-0005-0000-0000-0000DA390000}"/>
    <cellStyle name="Vírgula 7 4 2 2 2 3 5 2 2" xfId="18223" xr:uid="{00000000-0005-0000-0000-0000DB390000}"/>
    <cellStyle name="Vírgula 7 4 2 2 2 3 5 3" xfId="15469" xr:uid="{00000000-0005-0000-0000-0000DC390000}"/>
    <cellStyle name="Vírgula 7 4 2 2 2 3 6" xfId="12377" xr:uid="{00000000-0005-0000-0000-0000DD390000}"/>
    <cellStyle name="Vírgula 7 4 2 2 2 3 6 2" xfId="17857" xr:uid="{00000000-0005-0000-0000-0000DE390000}"/>
    <cellStyle name="Vírgula 7 4 2 2 2 3 7" xfId="15103" xr:uid="{00000000-0005-0000-0000-0000DF390000}"/>
    <cellStyle name="Vírgula 7 4 2 2 2 4" xfId="4252" xr:uid="{00000000-0005-0000-0000-0000E0390000}"/>
    <cellStyle name="Vírgula 7 4 2 2 2 4 2" xfId="9238" xr:uid="{00000000-0005-0000-0000-0000E1390000}"/>
    <cellStyle name="Vírgula 7 4 2 2 2 4 2 2" xfId="14137" xr:uid="{00000000-0005-0000-0000-0000E2390000}"/>
    <cellStyle name="Vírgula 7 4 2 2 2 4 2 2 2" xfId="19617" xr:uid="{00000000-0005-0000-0000-0000E3390000}"/>
    <cellStyle name="Vírgula 7 4 2 2 2 4 2 3" xfId="16862" xr:uid="{00000000-0005-0000-0000-0000E4390000}"/>
    <cellStyle name="Vírgula 7 4 2 2 2 4 3" xfId="12965" xr:uid="{00000000-0005-0000-0000-0000E5390000}"/>
    <cellStyle name="Vírgula 7 4 2 2 2 4 3 2" xfId="18445" xr:uid="{00000000-0005-0000-0000-0000E6390000}"/>
    <cellStyle name="Vírgula 7 4 2 2 2 4 4" xfId="15691" xr:uid="{00000000-0005-0000-0000-0000E7390000}"/>
    <cellStyle name="Vírgula 7 4 2 2 2 5" xfId="5999" xr:uid="{00000000-0005-0000-0000-0000E8390000}"/>
    <cellStyle name="Vírgula 7 4 2 2 2 5 2" xfId="10941" xr:uid="{00000000-0005-0000-0000-0000E9390000}"/>
    <cellStyle name="Vírgula 7 4 2 2 2 5 2 2" xfId="14543" xr:uid="{00000000-0005-0000-0000-0000EA390000}"/>
    <cellStyle name="Vírgula 7 4 2 2 2 5 2 2 2" xfId="20023" xr:uid="{00000000-0005-0000-0000-0000EB390000}"/>
    <cellStyle name="Vírgula 7 4 2 2 2 5 2 3" xfId="17268" xr:uid="{00000000-0005-0000-0000-0000EC390000}"/>
    <cellStyle name="Vírgula 7 4 2 2 2 5 3" xfId="13372" xr:uid="{00000000-0005-0000-0000-0000ED390000}"/>
    <cellStyle name="Vírgula 7 4 2 2 2 5 3 2" xfId="18852" xr:uid="{00000000-0005-0000-0000-0000EE390000}"/>
    <cellStyle name="Vírgula 7 4 2 2 2 5 4" xfId="16097" xr:uid="{00000000-0005-0000-0000-0000EF390000}"/>
    <cellStyle name="Vírgula 7 4 2 2 2 6" xfId="7507" xr:uid="{00000000-0005-0000-0000-0000F0390000}"/>
    <cellStyle name="Vírgula 7 4 2 2 2 6 2" xfId="13729" xr:uid="{00000000-0005-0000-0000-0000F1390000}"/>
    <cellStyle name="Vírgula 7 4 2 2 2 6 2 2" xfId="19209" xr:uid="{00000000-0005-0000-0000-0000F2390000}"/>
    <cellStyle name="Vírgula 7 4 2 2 2 6 3" xfId="16454" xr:uid="{00000000-0005-0000-0000-0000F3390000}"/>
    <cellStyle name="Vírgula 7 4 2 2 2 7" xfId="2546" xr:uid="{00000000-0005-0000-0000-0000F4390000}"/>
    <cellStyle name="Vírgula 7 4 2 2 2 7 2" xfId="12566" xr:uid="{00000000-0005-0000-0000-0000F5390000}"/>
    <cellStyle name="Vírgula 7 4 2 2 2 7 2 2" xfId="18046" xr:uid="{00000000-0005-0000-0000-0000F6390000}"/>
    <cellStyle name="Vírgula 7 4 2 2 2 7 3" xfId="15292" xr:uid="{00000000-0005-0000-0000-0000F7390000}"/>
    <cellStyle name="Vírgula 7 4 2 2 2 8" xfId="12184" xr:uid="{00000000-0005-0000-0000-0000F8390000}"/>
    <cellStyle name="Vírgula 7 4 2 2 2 8 2" xfId="17665" xr:uid="{00000000-0005-0000-0000-0000F9390000}"/>
    <cellStyle name="Vírgula 7 4 2 2 2 9" xfId="14924" xr:uid="{00000000-0005-0000-0000-0000FA390000}"/>
    <cellStyle name="Vírgula 7 4 2 2 3" xfId="815" xr:uid="{00000000-0005-0000-0000-0000FB390000}"/>
    <cellStyle name="Vírgula 7 4 2 2 3 2" xfId="1278" xr:uid="{00000000-0005-0000-0000-0000FC390000}"/>
    <cellStyle name="Vírgula 7 4 2 2 3 2 2" xfId="1941" xr:uid="{00000000-0005-0000-0000-0000FD390000}"/>
    <cellStyle name="Vírgula 7 4 2 2 3 2 2 2" xfId="5292" xr:uid="{00000000-0005-0000-0000-0000FE390000}"/>
    <cellStyle name="Vírgula 7 4 2 2 3 2 2 2 2" xfId="10276" xr:uid="{00000000-0005-0000-0000-0000FF390000}"/>
    <cellStyle name="Vírgula 7 4 2 2 3 2 2 2 2 2" xfId="14323" xr:uid="{00000000-0005-0000-0000-0000003A0000}"/>
    <cellStyle name="Vírgula 7 4 2 2 3 2 2 2 2 2 2" xfId="19803" xr:uid="{00000000-0005-0000-0000-0000013A0000}"/>
    <cellStyle name="Vírgula 7 4 2 2 3 2 2 2 2 3" xfId="17048" xr:uid="{00000000-0005-0000-0000-0000023A0000}"/>
    <cellStyle name="Vírgula 7 4 2 2 3 2 2 2 3" xfId="13151" xr:uid="{00000000-0005-0000-0000-0000033A0000}"/>
    <cellStyle name="Vírgula 7 4 2 2 3 2 2 2 3 2" xfId="18631" xr:uid="{00000000-0005-0000-0000-0000043A0000}"/>
    <cellStyle name="Vírgula 7 4 2 2 3 2 2 2 4" xfId="15877" xr:uid="{00000000-0005-0000-0000-0000053A0000}"/>
    <cellStyle name="Vírgula 7 4 2 2 3 2 2 3" xfId="7021" xr:uid="{00000000-0005-0000-0000-0000063A0000}"/>
    <cellStyle name="Vírgula 7 4 2 2 3 2 2 3 2" xfId="11963" xr:uid="{00000000-0005-0000-0000-0000073A0000}"/>
    <cellStyle name="Vírgula 7 4 2 2 3 2 2 3 2 2" xfId="14723" xr:uid="{00000000-0005-0000-0000-0000083A0000}"/>
    <cellStyle name="Vírgula 7 4 2 2 3 2 2 3 2 2 2" xfId="20203" xr:uid="{00000000-0005-0000-0000-0000093A0000}"/>
    <cellStyle name="Vírgula 7 4 2 2 3 2 2 3 2 3" xfId="17448" xr:uid="{00000000-0005-0000-0000-00000A3A0000}"/>
    <cellStyle name="Vírgula 7 4 2 2 3 2 2 3 3" xfId="13552" xr:uid="{00000000-0005-0000-0000-00000B3A0000}"/>
    <cellStyle name="Vírgula 7 4 2 2 3 2 2 3 3 2" xfId="19032" xr:uid="{00000000-0005-0000-0000-00000C3A0000}"/>
    <cellStyle name="Vírgula 7 4 2 2 3 2 2 3 4" xfId="16277" xr:uid="{00000000-0005-0000-0000-00000D3A0000}"/>
    <cellStyle name="Vírgula 7 4 2 2 3 2 2 4" xfId="8529" xr:uid="{00000000-0005-0000-0000-00000E3A0000}"/>
    <cellStyle name="Vírgula 7 4 2 2 3 2 2 4 2" xfId="13909" xr:uid="{00000000-0005-0000-0000-00000F3A0000}"/>
    <cellStyle name="Vírgula 7 4 2 2 3 2 2 4 2 2" xfId="19389" xr:uid="{00000000-0005-0000-0000-0000103A0000}"/>
    <cellStyle name="Vírgula 7 4 2 2 3 2 2 4 3" xfId="16634" xr:uid="{00000000-0005-0000-0000-0000113A0000}"/>
    <cellStyle name="Vírgula 7 4 2 2 3 2 2 5" xfId="3568" xr:uid="{00000000-0005-0000-0000-0000123A0000}"/>
    <cellStyle name="Vírgula 7 4 2 2 3 2 2 5 2" xfId="12746" xr:uid="{00000000-0005-0000-0000-0000133A0000}"/>
    <cellStyle name="Vírgula 7 4 2 2 3 2 2 5 2 2" xfId="18226" xr:uid="{00000000-0005-0000-0000-0000143A0000}"/>
    <cellStyle name="Vírgula 7 4 2 2 3 2 2 5 3" xfId="15472" xr:uid="{00000000-0005-0000-0000-0000153A0000}"/>
    <cellStyle name="Vírgula 7 4 2 2 3 2 2 6" xfId="12380" xr:uid="{00000000-0005-0000-0000-0000163A0000}"/>
    <cellStyle name="Vírgula 7 4 2 2 3 2 2 6 2" xfId="17860" xr:uid="{00000000-0005-0000-0000-0000173A0000}"/>
    <cellStyle name="Vírgula 7 4 2 2 3 2 2 7" xfId="15106" xr:uid="{00000000-0005-0000-0000-0000183A0000}"/>
    <cellStyle name="Vírgula 7 4 2 2 3 2 3" xfId="4639" xr:uid="{00000000-0005-0000-0000-0000193A0000}"/>
    <cellStyle name="Vírgula 7 4 2 2 3 2 3 2" xfId="9623" xr:uid="{00000000-0005-0000-0000-00001A3A0000}"/>
    <cellStyle name="Vírgula 7 4 2 2 3 2 3 2 2" xfId="14229" xr:uid="{00000000-0005-0000-0000-00001B3A0000}"/>
    <cellStyle name="Vírgula 7 4 2 2 3 2 3 2 2 2" xfId="19709" xr:uid="{00000000-0005-0000-0000-00001C3A0000}"/>
    <cellStyle name="Vírgula 7 4 2 2 3 2 3 2 3" xfId="16954" xr:uid="{00000000-0005-0000-0000-00001D3A0000}"/>
    <cellStyle name="Vírgula 7 4 2 2 3 2 3 3" xfId="13057" xr:uid="{00000000-0005-0000-0000-00001E3A0000}"/>
    <cellStyle name="Vírgula 7 4 2 2 3 2 3 3 2" xfId="18537" xr:uid="{00000000-0005-0000-0000-00001F3A0000}"/>
    <cellStyle name="Vírgula 7 4 2 2 3 2 3 4" xfId="15783" xr:uid="{00000000-0005-0000-0000-0000203A0000}"/>
    <cellStyle name="Vírgula 7 4 2 2 3 2 4" xfId="6370" xr:uid="{00000000-0005-0000-0000-0000213A0000}"/>
    <cellStyle name="Vírgula 7 4 2 2 3 2 4 2" xfId="11312" xr:uid="{00000000-0005-0000-0000-0000223A0000}"/>
    <cellStyle name="Vírgula 7 4 2 2 3 2 4 2 2" xfId="14631" xr:uid="{00000000-0005-0000-0000-0000233A0000}"/>
    <cellStyle name="Vírgula 7 4 2 2 3 2 4 2 2 2" xfId="20111" xr:uid="{00000000-0005-0000-0000-0000243A0000}"/>
    <cellStyle name="Vírgula 7 4 2 2 3 2 4 2 3" xfId="17356" xr:uid="{00000000-0005-0000-0000-0000253A0000}"/>
    <cellStyle name="Vírgula 7 4 2 2 3 2 4 3" xfId="13460" xr:uid="{00000000-0005-0000-0000-0000263A0000}"/>
    <cellStyle name="Vírgula 7 4 2 2 3 2 4 3 2" xfId="18940" xr:uid="{00000000-0005-0000-0000-0000273A0000}"/>
    <cellStyle name="Vírgula 7 4 2 2 3 2 4 4" xfId="16185" xr:uid="{00000000-0005-0000-0000-0000283A0000}"/>
    <cellStyle name="Vírgula 7 4 2 2 3 2 5" xfId="7878" xr:uid="{00000000-0005-0000-0000-0000293A0000}"/>
    <cellStyle name="Vírgula 7 4 2 2 3 2 5 2" xfId="13817" xr:uid="{00000000-0005-0000-0000-00002A3A0000}"/>
    <cellStyle name="Vírgula 7 4 2 2 3 2 5 2 2" xfId="19297" xr:uid="{00000000-0005-0000-0000-00002B3A0000}"/>
    <cellStyle name="Vírgula 7 4 2 2 3 2 5 3" xfId="16542" xr:uid="{00000000-0005-0000-0000-00002C3A0000}"/>
    <cellStyle name="Vírgula 7 4 2 2 3 2 6" xfId="2917" xr:uid="{00000000-0005-0000-0000-00002D3A0000}"/>
    <cellStyle name="Vírgula 7 4 2 2 3 2 6 2" xfId="12654" xr:uid="{00000000-0005-0000-0000-00002E3A0000}"/>
    <cellStyle name="Vírgula 7 4 2 2 3 2 6 2 2" xfId="18134" xr:uid="{00000000-0005-0000-0000-00002F3A0000}"/>
    <cellStyle name="Vírgula 7 4 2 2 3 2 6 3" xfId="15380" xr:uid="{00000000-0005-0000-0000-0000303A0000}"/>
    <cellStyle name="Vírgula 7 4 2 2 3 2 7" xfId="12288" xr:uid="{00000000-0005-0000-0000-0000313A0000}"/>
    <cellStyle name="Vírgula 7 4 2 2 3 2 7 2" xfId="17768" xr:uid="{00000000-0005-0000-0000-0000323A0000}"/>
    <cellStyle name="Vírgula 7 4 2 2 3 2 8" xfId="15014" xr:uid="{00000000-0005-0000-0000-0000333A0000}"/>
    <cellStyle name="Vírgula 7 4 2 2 3 3" xfId="1940" xr:uid="{00000000-0005-0000-0000-0000343A0000}"/>
    <cellStyle name="Vírgula 7 4 2 2 3 3 2" xfId="5291" xr:uid="{00000000-0005-0000-0000-0000353A0000}"/>
    <cellStyle name="Vírgula 7 4 2 2 3 3 2 2" xfId="10275" xr:uid="{00000000-0005-0000-0000-0000363A0000}"/>
    <cellStyle name="Vírgula 7 4 2 2 3 3 2 2 2" xfId="14322" xr:uid="{00000000-0005-0000-0000-0000373A0000}"/>
    <cellStyle name="Vírgula 7 4 2 2 3 3 2 2 2 2" xfId="19802" xr:uid="{00000000-0005-0000-0000-0000383A0000}"/>
    <cellStyle name="Vírgula 7 4 2 2 3 3 2 2 3" xfId="17047" xr:uid="{00000000-0005-0000-0000-0000393A0000}"/>
    <cellStyle name="Vírgula 7 4 2 2 3 3 2 3" xfId="13150" xr:uid="{00000000-0005-0000-0000-00003A3A0000}"/>
    <cellStyle name="Vírgula 7 4 2 2 3 3 2 3 2" xfId="18630" xr:uid="{00000000-0005-0000-0000-00003B3A0000}"/>
    <cellStyle name="Vírgula 7 4 2 2 3 3 2 4" xfId="15876" xr:uid="{00000000-0005-0000-0000-00003C3A0000}"/>
    <cellStyle name="Vírgula 7 4 2 2 3 3 3" xfId="7020" xr:uid="{00000000-0005-0000-0000-00003D3A0000}"/>
    <cellStyle name="Vírgula 7 4 2 2 3 3 3 2" xfId="11962" xr:uid="{00000000-0005-0000-0000-00003E3A0000}"/>
    <cellStyle name="Vírgula 7 4 2 2 3 3 3 2 2" xfId="14722" xr:uid="{00000000-0005-0000-0000-00003F3A0000}"/>
    <cellStyle name="Vírgula 7 4 2 2 3 3 3 2 2 2" xfId="20202" xr:uid="{00000000-0005-0000-0000-0000403A0000}"/>
    <cellStyle name="Vírgula 7 4 2 2 3 3 3 2 3" xfId="17447" xr:uid="{00000000-0005-0000-0000-0000413A0000}"/>
    <cellStyle name="Vírgula 7 4 2 2 3 3 3 3" xfId="13551" xr:uid="{00000000-0005-0000-0000-0000423A0000}"/>
    <cellStyle name="Vírgula 7 4 2 2 3 3 3 3 2" xfId="19031" xr:uid="{00000000-0005-0000-0000-0000433A0000}"/>
    <cellStyle name="Vírgula 7 4 2 2 3 3 3 4" xfId="16276" xr:uid="{00000000-0005-0000-0000-0000443A0000}"/>
    <cellStyle name="Vírgula 7 4 2 2 3 3 4" xfId="8528" xr:uid="{00000000-0005-0000-0000-0000453A0000}"/>
    <cellStyle name="Vírgula 7 4 2 2 3 3 4 2" xfId="13908" xr:uid="{00000000-0005-0000-0000-0000463A0000}"/>
    <cellStyle name="Vírgula 7 4 2 2 3 3 4 2 2" xfId="19388" xr:uid="{00000000-0005-0000-0000-0000473A0000}"/>
    <cellStyle name="Vírgula 7 4 2 2 3 3 4 3" xfId="16633" xr:uid="{00000000-0005-0000-0000-0000483A0000}"/>
    <cellStyle name="Vírgula 7 4 2 2 3 3 5" xfId="3567" xr:uid="{00000000-0005-0000-0000-0000493A0000}"/>
    <cellStyle name="Vírgula 7 4 2 2 3 3 5 2" xfId="12745" xr:uid="{00000000-0005-0000-0000-00004A3A0000}"/>
    <cellStyle name="Vírgula 7 4 2 2 3 3 5 2 2" xfId="18225" xr:uid="{00000000-0005-0000-0000-00004B3A0000}"/>
    <cellStyle name="Vírgula 7 4 2 2 3 3 5 3" xfId="15471" xr:uid="{00000000-0005-0000-0000-00004C3A0000}"/>
    <cellStyle name="Vírgula 7 4 2 2 3 3 6" xfId="12379" xr:uid="{00000000-0005-0000-0000-00004D3A0000}"/>
    <cellStyle name="Vírgula 7 4 2 2 3 3 6 2" xfId="17859" xr:uid="{00000000-0005-0000-0000-00004E3A0000}"/>
    <cellStyle name="Vírgula 7 4 2 2 3 3 7" xfId="15105" xr:uid="{00000000-0005-0000-0000-00004F3A0000}"/>
    <cellStyle name="Vírgula 7 4 2 2 3 4" xfId="4256" xr:uid="{00000000-0005-0000-0000-0000503A0000}"/>
    <cellStyle name="Vírgula 7 4 2 2 3 4 2" xfId="9242" xr:uid="{00000000-0005-0000-0000-0000513A0000}"/>
    <cellStyle name="Vírgula 7 4 2 2 3 4 2 2" xfId="14138" xr:uid="{00000000-0005-0000-0000-0000523A0000}"/>
    <cellStyle name="Vírgula 7 4 2 2 3 4 2 2 2" xfId="19618" xr:uid="{00000000-0005-0000-0000-0000533A0000}"/>
    <cellStyle name="Vírgula 7 4 2 2 3 4 2 3" xfId="16863" xr:uid="{00000000-0005-0000-0000-0000543A0000}"/>
    <cellStyle name="Vírgula 7 4 2 2 3 4 3" xfId="12966" xr:uid="{00000000-0005-0000-0000-0000553A0000}"/>
    <cellStyle name="Vírgula 7 4 2 2 3 4 3 2" xfId="18446" xr:uid="{00000000-0005-0000-0000-0000563A0000}"/>
    <cellStyle name="Vírgula 7 4 2 2 3 4 4" xfId="15692" xr:uid="{00000000-0005-0000-0000-0000573A0000}"/>
    <cellStyle name="Vírgula 7 4 2 2 3 5" xfId="6003" xr:uid="{00000000-0005-0000-0000-0000583A0000}"/>
    <cellStyle name="Vírgula 7 4 2 2 3 5 2" xfId="10945" xr:uid="{00000000-0005-0000-0000-0000593A0000}"/>
    <cellStyle name="Vírgula 7 4 2 2 3 5 2 2" xfId="14544" xr:uid="{00000000-0005-0000-0000-00005A3A0000}"/>
    <cellStyle name="Vírgula 7 4 2 2 3 5 2 2 2" xfId="20024" xr:uid="{00000000-0005-0000-0000-00005B3A0000}"/>
    <cellStyle name="Vírgula 7 4 2 2 3 5 2 3" xfId="17269" xr:uid="{00000000-0005-0000-0000-00005C3A0000}"/>
    <cellStyle name="Vírgula 7 4 2 2 3 5 3" xfId="13373" xr:uid="{00000000-0005-0000-0000-00005D3A0000}"/>
    <cellStyle name="Vírgula 7 4 2 2 3 5 3 2" xfId="18853" xr:uid="{00000000-0005-0000-0000-00005E3A0000}"/>
    <cellStyle name="Vírgula 7 4 2 2 3 5 4" xfId="16098" xr:uid="{00000000-0005-0000-0000-00005F3A0000}"/>
    <cellStyle name="Vírgula 7 4 2 2 3 6" xfId="7511" xr:uid="{00000000-0005-0000-0000-0000603A0000}"/>
    <cellStyle name="Vírgula 7 4 2 2 3 6 2" xfId="13730" xr:uid="{00000000-0005-0000-0000-0000613A0000}"/>
    <cellStyle name="Vírgula 7 4 2 2 3 6 2 2" xfId="19210" xr:uid="{00000000-0005-0000-0000-0000623A0000}"/>
    <cellStyle name="Vírgula 7 4 2 2 3 6 3" xfId="16455" xr:uid="{00000000-0005-0000-0000-0000633A0000}"/>
    <cellStyle name="Vírgula 7 4 2 2 3 7" xfId="2550" xr:uid="{00000000-0005-0000-0000-0000643A0000}"/>
    <cellStyle name="Vírgula 7 4 2 2 3 7 2" xfId="12567" xr:uid="{00000000-0005-0000-0000-0000653A0000}"/>
    <cellStyle name="Vírgula 7 4 2 2 3 7 2 2" xfId="18047" xr:uid="{00000000-0005-0000-0000-0000663A0000}"/>
    <cellStyle name="Vírgula 7 4 2 2 3 7 3" xfId="15293" xr:uid="{00000000-0005-0000-0000-0000673A0000}"/>
    <cellStyle name="Vírgula 7 4 2 2 3 8" xfId="12185" xr:uid="{00000000-0005-0000-0000-0000683A0000}"/>
    <cellStyle name="Vírgula 7 4 2 2 3 8 2" xfId="17666" xr:uid="{00000000-0005-0000-0000-0000693A0000}"/>
    <cellStyle name="Vírgula 7 4 2 2 3 9" xfId="14925" xr:uid="{00000000-0005-0000-0000-00006A3A0000}"/>
    <cellStyle name="Vírgula 7 4 2 2 4" xfId="962" xr:uid="{00000000-0005-0000-0000-00006B3A0000}"/>
    <cellStyle name="Vírgula 7 4 2 2 4 2" xfId="1942" xr:uid="{00000000-0005-0000-0000-00006C3A0000}"/>
    <cellStyle name="Vírgula 7 4 2 2 4 2 2" xfId="5293" xr:uid="{00000000-0005-0000-0000-00006D3A0000}"/>
    <cellStyle name="Vírgula 7 4 2 2 4 2 2 2" xfId="10277" xr:uid="{00000000-0005-0000-0000-00006E3A0000}"/>
    <cellStyle name="Vírgula 7 4 2 2 4 2 2 2 2" xfId="14324" xr:uid="{00000000-0005-0000-0000-00006F3A0000}"/>
    <cellStyle name="Vírgula 7 4 2 2 4 2 2 2 2 2" xfId="19804" xr:uid="{00000000-0005-0000-0000-0000703A0000}"/>
    <cellStyle name="Vírgula 7 4 2 2 4 2 2 2 3" xfId="17049" xr:uid="{00000000-0005-0000-0000-0000713A0000}"/>
    <cellStyle name="Vírgula 7 4 2 2 4 2 2 3" xfId="13152" xr:uid="{00000000-0005-0000-0000-0000723A0000}"/>
    <cellStyle name="Vírgula 7 4 2 2 4 2 2 3 2" xfId="18632" xr:uid="{00000000-0005-0000-0000-0000733A0000}"/>
    <cellStyle name="Vírgula 7 4 2 2 4 2 2 4" xfId="15878" xr:uid="{00000000-0005-0000-0000-0000743A0000}"/>
    <cellStyle name="Vírgula 7 4 2 2 4 2 3" xfId="7022" xr:uid="{00000000-0005-0000-0000-0000753A0000}"/>
    <cellStyle name="Vírgula 7 4 2 2 4 2 3 2" xfId="11964" xr:uid="{00000000-0005-0000-0000-0000763A0000}"/>
    <cellStyle name="Vírgula 7 4 2 2 4 2 3 2 2" xfId="14724" xr:uid="{00000000-0005-0000-0000-0000773A0000}"/>
    <cellStyle name="Vírgula 7 4 2 2 4 2 3 2 2 2" xfId="20204" xr:uid="{00000000-0005-0000-0000-0000783A0000}"/>
    <cellStyle name="Vírgula 7 4 2 2 4 2 3 2 3" xfId="17449" xr:uid="{00000000-0005-0000-0000-0000793A0000}"/>
    <cellStyle name="Vírgula 7 4 2 2 4 2 3 3" xfId="13553" xr:uid="{00000000-0005-0000-0000-00007A3A0000}"/>
    <cellStyle name="Vírgula 7 4 2 2 4 2 3 3 2" xfId="19033" xr:uid="{00000000-0005-0000-0000-00007B3A0000}"/>
    <cellStyle name="Vírgula 7 4 2 2 4 2 3 4" xfId="16278" xr:uid="{00000000-0005-0000-0000-00007C3A0000}"/>
    <cellStyle name="Vírgula 7 4 2 2 4 2 4" xfId="8530" xr:uid="{00000000-0005-0000-0000-00007D3A0000}"/>
    <cellStyle name="Vírgula 7 4 2 2 4 2 4 2" xfId="13910" xr:uid="{00000000-0005-0000-0000-00007E3A0000}"/>
    <cellStyle name="Vírgula 7 4 2 2 4 2 4 2 2" xfId="19390" xr:uid="{00000000-0005-0000-0000-00007F3A0000}"/>
    <cellStyle name="Vírgula 7 4 2 2 4 2 4 3" xfId="16635" xr:uid="{00000000-0005-0000-0000-0000803A0000}"/>
    <cellStyle name="Vírgula 7 4 2 2 4 2 5" xfId="3569" xr:uid="{00000000-0005-0000-0000-0000813A0000}"/>
    <cellStyle name="Vírgula 7 4 2 2 4 2 5 2" xfId="12747" xr:uid="{00000000-0005-0000-0000-0000823A0000}"/>
    <cellStyle name="Vírgula 7 4 2 2 4 2 5 2 2" xfId="18227" xr:uid="{00000000-0005-0000-0000-0000833A0000}"/>
    <cellStyle name="Vírgula 7 4 2 2 4 2 5 3" xfId="15473" xr:uid="{00000000-0005-0000-0000-0000843A0000}"/>
    <cellStyle name="Vírgula 7 4 2 2 4 2 6" xfId="12381" xr:uid="{00000000-0005-0000-0000-0000853A0000}"/>
    <cellStyle name="Vírgula 7 4 2 2 4 2 6 2" xfId="17861" xr:uid="{00000000-0005-0000-0000-0000863A0000}"/>
    <cellStyle name="Vírgula 7 4 2 2 4 2 7" xfId="15107" xr:uid="{00000000-0005-0000-0000-0000873A0000}"/>
    <cellStyle name="Vírgula 7 4 2 2 4 3" xfId="4394" xr:uid="{00000000-0005-0000-0000-0000883A0000}"/>
    <cellStyle name="Vírgula 7 4 2 2 4 3 2" xfId="9379" xr:uid="{00000000-0005-0000-0000-0000893A0000}"/>
    <cellStyle name="Vírgula 7 4 2 2 4 3 2 2" xfId="14170" xr:uid="{00000000-0005-0000-0000-00008A3A0000}"/>
    <cellStyle name="Vírgula 7 4 2 2 4 3 2 2 2" xfId="19650" xr:uid="{00000000-0005-0000-0000-00008B3A0000}"/>
    <cellStyle name="Vírgula 7 4 2 2 4 3 2 3" xfId="16895" xr:uid="{00000000-0005-0000-0000-00008C3A0000}"/>
    <cellStyle name="Vírgula 7 4 2 2 4 3 3" xfId="12998" xr:uid="{00000000-0005-0000-0000-00008D3A0000}"/>
    <cellStyle name="Vírgula 7 4 2 2 4 3 3 2" xfId="18478" xr:uid="{00000000-0005-0000-0000-00008E3A0000}"/>
    <cellStyle name="Vírgula 7 4 2 2 4 3 4" xfId="15724" xr:uid="{00000000-0005-0000-0000-00008F3A0000}"/>
    <cellStyle name="Vírgula 7 4 2 2 4 4" xfId="6137" xr:uid="{00000000-0005-0000-0000-0000903A0000}"/>
    <cellStyle name="Vírgula 7 4 2 2 4 4 2" xfId="11079" xr:uid="{00000000-0005-0000-0000-0000913A0000}"/>
    <cellStyle name="Vírgula 7 4 2 2 4 4 2 2" xfId="14576" xr:uid="{00000000-0005-0000-0000-0000923A0000}"/>
    <cellStyle name="Vírgula 7 4 2 2 4 4 2 2 2" xfId="20056" xr:uid="{00000000-0005-0000-0000-0000933A0000}"/>
    <cellStyle name="Vírgula 7 4 2 2 4 4 2 3" xfId="17301" xr:uid="{00000000-0005-0000-0000-0000943A0000}"/>
    <cellStyle name="Vírgula 7 4 2 2 4 4 3" xfId="13405" xr:uid="{00000000-0005-0000-0000-0000953A0000}"/>
    <cellStyle name="Vírgula 7 4 2 2 4 4 3 2" xfId="18885" xr:uid="{00000000-0005-0000-0000-0000963A0000}"/>
    <cellStyle name="Vírgula 7 4 2 2 4 4 4" xfId="16130" xr:uid="{00000000-0005-0000-0000-0000973A0000}"/>
    <cellStyle name="Vírgula 7 4 2 2 4 5" xfId="7645" xr:uid="{00000000-0005-0000-0000-0000983A0000}"/>
    <cellStyle name="Vírgula 7 4 2 2 4 5 2" xfId="13762" xr:uid="{00000000-0005-0000-0000-0000993A0000}"/>
    <cellStyle name="Vírgula 7 4 2 2 4 5 2 2" xfId="19242" xr:uid="{00000000-0005-0000-0000-00009A3A0000}"/>
    <cellStyle name="Vírgula 7 4 2 2 4 5 3" xfId="16487" xr:uid="{00000000-0005-0000-0000-00009B3A0000}"/>
    <cellStyle name="Vírgula 7 4 2 2 4 6" xfId="2684" xr:uid="{00000000-0005-0000-0000-00009C3A0000}"/>
    <cellStyle name="Vírgula 7 4 2 2 4 6 2" xfId="12599" xr:uid="{00000000-0005-0000-0000-00009D3A0000}"/>
    <cellStyle name="Vírgula 7 4 2 2 4 6 2 2" xfId="18079" xr:uid="{00000000-0005-0000-0000-00009E3A0000}"/>
    <cellStyle name="Vírgula 7 4 2 2 4 6 3" xfId="15325" xr:uid="{00000000-0005-0000-0000-00009F3A0000}"/>
    <cellStyle name="Vírgula 7 4 2 2 4 7" xfId="12219" xr:uid="{00000000-0005-0000-0000-0000A03A0000}"/>
    <cellStyle name="Vírgula 7 4 2 2 4 7 2" xfId="17700" xr:uid="{00000000-0005-0000-0000-0000A13A0000}"/>
    <cellStyle name="Vírgula 7 4 2 2 4 8" xfId="14958" xr:uid="{00000000-0005-0000-0000-0000A23A0000}"/>
    <cellStyle name="Vírgula 7 4 2 2 5" xfId="1937" xr:uid="{00000000-0005-0000-0000-0000A33A0000}"/>
    <cellStyle name="Vírgula 7 4 2 2 5 2" xfId="5288" xr:uid="{00000000-0005-0000-0000-0000A43A0000}"/>
    <cellStyle name="Vírgula 7 4 2 2 5 2 2" xfId="10272" xr:uid="{00000000-0005-0000-0000-0000A53A0000}"/>
    <cellStyle name="Vírgula 7 4 2 2 5 2 2 2" xfId="14319" xr:uid="{00000000-0005-0000-0000-0000A63A0000}"/>
    <cellStyle name="Vírgula 7 4 2 2 5 2 2 2 2" xfId="19799" xr:uid="{00000000-0005-0000-0000-0000A73A0000}"/>
    <cellStyle name="Vírgula 7 4 2 2 5 2 2 3" xfId="17044" xr:uid="{00000000-0005-0000-0000-0000A83A0000}"/>
    <cellStyle name="Vírgula 7 4 2 2 5 2 3" xfId="13147" xr:uid="{00000000-0005-0000-0000-0000A93A0000}"/>
    <cellStyle name="Vírgula 7 4 2 2 5 2 3 2" xfId="18627" xr:uid="{00000000-0005-0000-0000-0000AA3A0000}"/>
    <cellStyle name="Vírgula 7 4 2 2 5 2 4" xfId="15873" xr:uid="{00000000-0005-0000-0000-0000AB3A0000}"/>
    <cellStyle name="Vírgula 7 4 2 2 5 3" xfId="7017" xr:uid="{00000000-0005-0000-0000-0000AC3A0000}"/>
    <cellStyle name="Vírgula 7 4 2 2 5 3 2" xfId="11959" xr:uid="{00000000-0005-0000-0000-0000AD3A0000}"/>
    <cellStyle name="Vírgula 7 4 2 2 5 3 2 2" xfId="14719" xr:uid="{00000000-0005-0000-0000-0000AE3A0000}"/>
    <cellStyle name="Vírgula 7 4 2 2 5 3 2 2 2" xfId="20199" xr:uid="{00000000-0005-0000-0000-0000AF3A0000}"/>
    <cellStyle name="Vírgula 7 4 2 2 5 3 2 3" xfId="17444" xr:uid="{00000000-0005-0000-0000-0000B03A0000}"/>
    <cellStyle name="Vírgula 7 4 2 2 5 3 3" xfId="13548" xr:uid="{00000000-0005-0000-0000-0000B13A0000}"/>
    <cellStyle name="Vírgula 7 4 2 2 5 3 3 2" xfId="19028" xr:uid="{00000000-0005-0000-0000-0000B23A0000}"/>
    <cellStyle name="Vírgula 7 4 2 2 5 3 4" xfId="16273" xr:uid="{00000000-0005-0000-0000-0000B33A0000}"/>
    <cellStyle name="Vírgula 7 4 2 2 5 4" xfId="8525" xr:uid="{00000000-0005-0000-0000-0000B43A0000}"/>
    <cellStyle name="Vírgula 7 4 2 2 5 4 2" xfId="13905" xr:uid="{00000000-0005-0000-0000-0000B53A0000}"/>
    <cellStyle name="Vírgula 7 4 2 2 5 4 2 2" xfId="19385" xr:uid="{00000000-0005-0000-0000-0000B63A0000}"/>
    <cellStyle name="Vírgula 7 4 2 2 5 4 3" xfId="16630" xr:uid="{00000000-0005-0000-0000-0000B73A0000}"/>
    <cellStyle name="Vírgula 7 4 2 2 5 5" xfId="3564" xr:uid="{00000000-0005-0000-0000-0000B83A0000}"/>
    <cellStyle name="Vírgula 7 4 2 2 5 5 2" xfId="12742" xr:uid="{00000000-0005-0000-0000-0000B93A0000}"/>
    <cellStyle name="Vírgula 7 4 2 2 5 5 2 2" xfId="18222" xr:uid="{00000000-0005-0000-0000-0000BA3A0000}"/>
    <cellStyle name="Vírgula 7 4 2 2 5 5 3" xfId="15468" xr:uid="{00000000-0005-0000-0000-0000BB3A0000}"/>
    <cellStyle name="Vírgula 7 4 2 2 5 6" xfId="12376" xr:uid="{00000000-0005-0000-0000-0000BC3A0000}"/>
    <cellStyle name="Vírgula 7 4 2 2 5 6 2" xfId="17856" xr:uid="{00000000-0005-0000-0000-0000BD3A0000}"/>
    <cellStyle name="Vírgula 7 4 2 2 5 7" xfId="15102" xr:uid="{00000000-0005-0000-0000-0000BE3A0000}"/>
    <cellStyle name="Vírgula 7 4 2 2 6" xfId="3792" xr:uid="{00000000-0005-0000-0000-0000BF3A0000}"/>
    <cellStyle name="Vírgula 7 4 2 2 6 2" xfId="3913" xr:uid="{00000000-0005-0000-0000-0000C03A0000}"/>
    <cellStyle name="Vírgula 7 4 2 2 6 2 2" xfId="8994" xr:uid="{00000000-0005-0000-0000-0000C13A0000}"/>
    <cellStyle name="Vírgula 7 4 2 2 6 2 2 2" xfId="14080" xr:uid="{00000000-0005-0000-0000-0000C23A0000}"/>
    <cellStyle name="Vírgula 7 4 2 2 6 2 2 2 2" xfId="19560" xr:uid="{00000000-0005-0000-0000-0000C33A0000}"/>
    <cellStyle name="Vírgula 7 4 2 2 6 2 2 3" xfId="16805" xr:uid="{00000000-0005-0000-0000-0000C43A0000}"/>
    <cellStyle name="Vírgula 7 4 2 2 6 2 3" xfId="12885" xr:uid="{00000000-0005-0000-0000-0000C53A0000}"/>
    <cellStyle name="Vírgula 7 4 2 2 6 2 3 2" xfId="18365" xr:uid="{00000000-0005-0000-0000-0000C63A0000}"/>
    <cellStyle name="Vírgula 7 4 2 2 6 2 4" xfId="15611" xr:uid="{00000000-0005-0000-0000-0000C73A0000}"/>
    <cellStyle name="Vírgula 7 4 2 2 6 3" xfId="8752" xr:uid="{00000000-0005-0000-0000-0000C83A0000}"/>
    <cellStyle name="Vírgula 7 4 2 2 6 3 2" xfId="14025" xr:uid="{00000000-0005-0000-0000-0000C93A0000}"/>
    <cellStyle name="Vírgula 7 4 2 2 6 3 2 2" xfId="19505" xr:uid="{00000000-0005-0000-0000-0000CA3A0000}"/>
    <cellStyle name="Vírgula 7 4 2 2 6 3 3" xfId="16750" xr:uid="{00000000-0005-0000-0000-0000CB3A0000}"/>
    <cellStyle name="Vírgula 7 4 2 2 6 4" xfId="12860" xr:uid="{00000000-0005-0000-0000-0000CC3A0000}"/>
    <cellStyle name="Vírgula 7 4 2 2 6 4 2" xfId="18340" xr:uid="{00000000-0005-0000-0000-0000CD3A0000}"/>
    <cellStyle name="Vírgula 7 4 2 2 6 5" xfId="15586" xr:uid="{00000000-0005-0000-0000-0000CE3A0000}"/>
    <cellStyle name="Vírgula 7 4 2 2 7" xfId="4117" xr:uid="{00000000-0005-0000-0000-0000CF3A0000}"/>
    <cellStyle name="Vírgula 7 4 2 2 7 2" xfId="8888" xr:uid="{00000000-0005-0000-0000-0000D03A0000}"/>
    <cellStyle name="Vírgula 7 4 2 2 7 2 2" xfId="14057" xr:uid="{00000000-0005-0000-0000-0000D13A0000}"/>
    <cellStyle name="Vírgula 7 4 2 2 7 2 2 2" xfId="19537" xr:uid="{00000000-0005-0000-0000-0000D23A0000}"/>
    <cellStyle name="Vírgula 7 4 2 2 7 2 3" xfId="16782" xr:uid="{00000000-0005-0000-0000-0000D33A0000}"/>
    <cellStyle name="Vírgula 7 4 2 2 7 3" xfId="12933" xr:uid="{00000000-0005-0000-0000-0000D43A0000}"/>
    <cellStyle name="Vírgula 7 4 2 2 7 3 2" xfId="18413" xr:uid="{00000000-0005-0000-0000-0000D53A0000}"/>
    <cellStyle name="Vírgula 7 4 2 2 7 4" xfId="15659" xr:uid="{00000000-0005-0000-0000-0000D63A0000}"/>
    <cellStyle name="Vírgula 7 4 2 2 8" xfId="5476" xr:uid="{00000000-0005-0000-0000-0000D73A0000}"/>
    <cellStyle name="Vírgula 7 4 2 2 8 2" xfId="10441" xr:uid="{00000000-0005-0000-0000-0000D83A0000}"/>
    <cellStyle name="Vírgula 7 4 2 2 8 2 2" xfId="14425" xr:uid="{00000000-0005-0000-0000-0000D93A0000}"/>
    <cellStyle name="Vírgula 7 4 2 2 8 2 2 2" xfId="19905" xr:uid="{00000000-0005-0000-0000-0000DA3A0000}"/>
    <cellStyle name="Vírgula 7 4 2 2 8 2 3" xfId="17150" xr:uid="{00000000-0005-0000-0000-0000DB3A0000}"/>
    <cellStyle name="Vírgula 7 4 2 2 8 3" xfId="13254" xr:uid="{00000000-0005-0000-0000-0000DC3A0000}"/>
    <cellStyle name="Vírgula 7 4 2 2 8 3 2" xfId="18734" xr:uid="{00000000-0005-0000-0000-0000DD3A0000}"/>
    <cellStyle name="Vírgula 7 4 2 2 8 4" xfId="15979" xr:uid="{00000000-0005-0000-0000-0000DE3A0000}"/>
    <cellStyle name="Vírgula 7 4 2 2 9" xfId="5864" xr:uid="{00000000-0005-0000-0000-0000DF3A0000}"/>
    <cellStyle name="Vírgula 7 4 2 2 9 2" xfId="10806" xr:uid="{00000000-0005-0000-0000-0000E03A0000}"/>
    <cellStyle name="Vírgula 7 4 2 2 9 2 2" xfId="14511" xr:uid="{00000000-0005-0000-0000-0000E13A0000}"/>
    <cellStyle name="Vírgula 7 4 2 2 9 2 2 2" xfId="19991" xr:uid="{00000000-0005-0000-0000-0000E23A0000}"/>
    <cellStyle name="Vírgula 7 4 2 2 9 2 3" xfId="17236" xr:uid="{00000000-0005-0000-0000-0000E33A0000}"/>
    <cellStyle name="Vírgula 7 4 2 2 9 3" xfId="13340" xr:uid="{00000000-0005-0000-0000-0000E43A0000}"/>
    <cellStyle name="Vírgula 7 4 2 2 9 3 2" xfId="18820" xr:uid="{00000000-0005-0000-0000-0000E53A0000}"/>
    <cellStyle name="Vírgula 7 4 2 2 9 4" xfId="16065" xr:uid="{00000000-0005-0000-0000-0000E63A0000}"/>
    <cellStyle name="Vírgula 7 4 2 3" xfId="512" xr:uid="{00000000-0005-0000-0000-0000E73A0000}"/>
    <cellStyle name="Vírgula 7 4 2 3 2" xfId="1072" xr:uid="{00000000-0005-0000-0000-0000E83A0000}"/>
    <cellStyle name="Vírgula 7 4 2 3 2 2" xfId="1944" xr:uid="{00000000-0005-0000-0000-0000E93A0000}"/>
    <cellStyle name="Vírgula 7 4 2 3 2 2 2" xfId="5295" xr:uid="{00000000-0005-0000-0000-0000EA3A0000}"/>
    <cellStyle name="Vírgula 7 4 2 3 2 2 2 2" xfId="10279" xr:uid="{00000000-0005-0000-0000-0000EB3A0000}"/>
    <cellStyle name="Vírgula 7 4 2 3 2 2 2 2 2" xfId="14326" xr:uid="{00000000-0005-0000-0000-0000EC3A0000}"/>
    <cellStyle name="Vírgula 7 4 2 3 2 2 2 2 2 2" xfId="19806" xr:uid="{00000000-0005-0000-0000-0000ED3A0000}"/>
    <cellStyle name="Vírgula 7 4 2 3 2 2 2 2 3" xfId="17051" xr:uid="{00000000-0005-0000-0000-0000EE3A0000}"/>
    <cellStyle name="Vírgula 7 4 2 3 2 2 2 3" xfId="13154" xr:uid="{00000000-0005-0000-0000-0000EF3A0000}"/>
    <cellStyle name="Vírgula 7 4 2 3 2 2 2 3 2" xfId="18634" xr:uid="{00000000-0005-0000-0000-0000F03A0000}"/>
    <cellStyle name="Vírgula 7 4 2 3 2 2 2 4" xfId="15880" xr:uid="{00000000-0005-0000-0000-0000F13A0000}"/>
    <cellStyle name="Vírgula 7 4 2 3 2 2 3" xfId="7024" xr:uid="{00000000-0005-0000-0000-0000F23A0000}"/>
    <cellStyle name="Vírgula 7 4 2 3 2 2 3 2" xfId="11966" xr:uid="{00000000-0005-0000-0000-0000F33A0000}"/>
    <cellStyle name="Vírgula 7 4 2 3 2 2 3 2 2" xfId="14726" xr:uid="{00000000-0005-0000-0000-0000F43A0000}"/>
    <cellStyle name="Vírgula 7 4 2 3 2 2 3 2 2 2" xfId="20206" xr:uid="{00000000-0005-0000-0000-0000F53A0000}"/>
    <cellStyle name="Vírgula 7 4 2 3 2 2 3 2 3" xfId="17451" xr:uid="{00000000-0005-0000-0000-0000F63A0000}"/>
    <cellStyle name="Vírgula 7 4 2 3 2 2 3 3" xfId="13555" xr:uid="{00000000-0005-0000-0000-0000F73A0000}"/>
    <cellStyle name="Vírgula 7 4 2 3 2 2 3 3 2" xfId="19035" xr:uid="{00000000-0005-0000-0000-0000F83A0000}"/>
    <cellStyle name="Vírgula 7 4 2 3 2 2 3 4" xfId="16280" xr:uid="{00000000-0005-0000-0000-0000F93A0000}"/>
    <cellStyle name="Vírgula 7 4 2 3 2 2 4" xfId="8532" xr:uid="{00000000-0005-0000-0000-0000FA3A0000}"/>
    <cellStyle name="Vírgula 7 4 2 3 2 2 4 2" xfId="13912" xr:uid="{00000000-0005-0000-0000-0000FB3A0000}"/>
    <cellStyle name="Vírgula 7 4 2 3 2 2 4 2 2" xfId="19392" xr:uid="{00000000-0005-0000-0000-0000FC3A0000}"/>
    <cellStyle name="Vírgula 7 4 2 3 2 2 4 3" xfId="16637" xr:uid="{00000000-0005-0000-0000-0000FD3A0000}"/>
    <cellStyle name="Vírgula 7 4 2 3 2 2 5" xfId="3571" xr:uid="{00000000-0005-0000-0000-0000FE3A0000}"/>
    <cellStyle name="Vírgula 7 4 2 3 2 2 5 2" xfId="12749" xr:uid="{00000000-0005-0000-0000-0000FF3A0000}"/>
    <cellStyle name="Vírgula 7 4 2 3 2 2 5 2 2" xfId="18229" xr:uid="{00000000-0005-0000-0000-0000003B0000}"/>
    <cellStyle name="Vírgula 7 4 2 3 2 2 5 3" xfId="15475" xr:uid="{00000000-0005-0000-0000-0000013B0000}"/>
    <cellStyle name="Vírgula 7 4 2 3 2 2 6" xfId="12383" xr:uid="{00000000-0005-0000-0000-0000023B0000}"/>
    <cellStyle name="Vírgula 7 4 2 3 2 2 6 2" xfId="17863" xr:uid="{00000000-0005-0000-0000-0000033B0000}"/>
    <cellStyle name="Vírgula 7 4 2 3 2 2 7" xfId="15109" xr:uid="{00000000-0005-0000-0000-0000043B0000}"/>
    <cellStyle name="Vírgula 7 4 2 3 2 3" xfId="4487" xr:uid="{00000000-0005-0000-0000-0000053B0000}"/>
    <cellStyle name="Vírgula 7 4 2 3 2 3 2" xfId="9472" xr:uid="{00000000-0005-0000-0000-0000063B0000}"/>
    <cellStyle name="Vírgula 7 4 2 3 2 3 2 2" xfId="14192" xr:uid="{00000000-0005-0000-0000-0000073B0000}"/>
    <cellStyle name="Vírgula 7 4 2 3 2 3 2 2 2" xfId="19672" xr:uid="{00000000-0005-0000-0000-0000083B0000}"/>
    <cellStyle name="Vírgula 7 4 2 3 2 3 2 3" xfId="16917" xr:uid="{00000000-0005-0000-0000-0000093B0000}"/>
    <cellStyle name="Vírgula 7 4 2 3 2 3 3" xfId="13020" xr:uid="{00000000-0005-0000-0000-00000A3B0000}"/>
    <cellStyle name="Vírgula 7 4 2 3 2 3 3 2" xfId="18500" xr:uid="{00000000-0005-0000-0000-00000B3B0000}"/>
    <cellStyle name="Vírgula 7 4 2 3 2 3 4" xfId="15746" xr:uid="{00000000-0005-0000-0000-00000C3B0000}"/>
    <cellStyle name="Vírgula 7 4 2 3 2 4" xfId="6227" xr:uid="{00000000-0005-0000-0000-00000D3B0000}"/>
    <cellStyle name="Vírgula 7 4 2 3 2 4 2" xfId="11169" xr:uid="{00000000-0005-0000-0000-00000E3B0000}"/>
    <cellStyle name="Vírgula 7 4 2 3 2 4 2 2" xfId="14597" xr:uid="{00000000-0005-0000-0000-00000F3B0000}"/>
    <cellStyle name="Vírgula 7 4 2 3 2 4 2 2 2" xfId="20077" xr:uid="{00000000-0005-0000-0000-0000103B0000}"/>
    <cellStyle name="Vírgula 7 4 2 3 2 4 2 3" xfId="17322" xr:uid="{00000000-0005-0000-0000-0000113B0000}"/>
    <cellStyle name="Vírgula 7 4 2 3 2 4 3" xfId="13426" xr:uid="{00000000-0005-0000-0000-0000123B0000}"/>
    <cellStyle name="Vírgula 7 4 2 3 2 4 3 2" xfId="18906" xr:uid="{00000000-0005-0000-0000-0000133B0000}"/>
    <cellStyle name="Vírgula 7 4 2 3 2 4 4" xfId="16151" xr:uid="{00000000-0005-0000-0000-0000143B0000}"/>
    <cellStyle name="Vírgula 7 4 2 3 2 5" xfId="7735" xr:uid="{00000000-0005-0000-0000-0000153B0000}"/>
    <cellStyle name="Vírgula 7 4 2 3 2 5 2" xfId="13783" xr:uid="{00000000-0005-0000-0000-0000163B0000}"/>
    <cellStyle name="Vírgula 7 4 2 3 2 5 2 2" xfId="19263" xr:uid="{00000000-0005-0000-0000-0000173B0000}"/>
    <cellStyle name="Vírgula 7 4 2 3 2 5 3" xfId="16508" xr:uid="{00000000-0005-0000-0000-0000183B0000}"/>
    <cellStyle name="Vírgula 7 4 2 3 2 6" xfId="2774" xr:uid="{00000000-0005-0000-0000-0000193B0000}"/>
    <cellStyle name="Vírgula 7 4 2 3 2 6 2" xfId="12620" xr:uid="{00000000-0005-0000-0000-00001A3B0000}"/>
    <cellStyle name="Vírgula 7 4 2 3 2 6 2 2" xfId="18100" xr:uid="{00000000-0005-0000-0000-00001B3B0000}"/>
    <cellStyle name="Vírgula 7 4 2 3 2 6 3" xfId="15346" xr:uid="{00000000-0005-0000-0000-00001C3B0000}"/>
    <cellStyle name="Vírgula 7 4 2 3 2 7" xfId="12246" xr:uid="{00000000-0005-0000-0000-00001D3B0000}"/>
    <cellStyle name="Vírgula 7 4 2 3 2 7 2" xfId="17727" xr:uid="{00000000-0005-0000-0000-00001E3B0000}"/>
    <cellStyle name="Vírgula 7 4 2 3 2 8" xfId="14980" xr:uid="{00000000-0005-0000-0000-00001F3B0000}"/>
    <cellStyle name="Vírgula 7 4 2 3 3" xfId="1943" xr:uid="{00000000-0005-0000-0000-0000203B0000}"/>
    <cellStyle name="Vírgula 7 4 2 3 3 2" xfId="5294" xr:uid="{00000000-0005-0000-0000-0000213B0000}"/>
    <cellStyle name="Vírgula 7 4 2 3 3 2 2" xfId="10278" xr:uid="{00000000-0005-0000-0000-0000223B0000}"/>
    <cellStyle name="Vírgula 7 4 2 3 3 2 2 2" xfId="14325" xr:uid="{00000000-0005-0000-0000-0000233B0000}"/>
    <cellStyle name="Vírgula 7 4 2 3 3 2 2 2 2" xfId="19805" xr:uid="{00000000-0005-0000-0000-0000243B0000}"/>
    <cellStyle name="Vírgula 7 4 2 3 3 2 2 3" xfId="17050" xr:uid="{00000000-0005-0000-0000-0000253B0000}"/>
    <cellStyle name="Vírgula 7 4 2 3 3 2 3" xfId="13153" xr:uid="{00000000-0005-0000-0000-0000263B0000}"/>
    <cellStyle name="Vírgula 7 4 2 3 3 2 3 2" xfId="18633" xr:uid="{00000000-0005-0000-0000-0000273B0000}"/>
    <cellStyle name="Vírgula 7 4 2 3 3 2 4" xfId="15879" xr:uid="{00000000-0005-0000-0000-0000283B0000}"/>
    <cellStyle name="Vírgula 7 4 2 3 3 3" xfId="7023" xr:uid="{00000000-0005-0000-0000-0000293B0000}"/>
    <cellStyle name="Vírgula 7 4 2 3 3 3 2" xfId="11965" xr:uid="{00000000-0005-0000-0000-00002A3B0000}"/>
    <cellStyle name="Vírgula 7 4 2 3 3 3 2 2" xfId="14725" xr:uid="{00000000-0005-0000-0000-00002B3B0000}"/>
    <cellStyle name="Vírgula 7 4 2 3 3 3 2 2 2" xfId="20205" xr:uid="{00000000-0005-0000-0000-00002C3B0000}"/>
    <cellStyle name="Vírgula 7 4 2 3 3 3 2 3" xfId="17450" xr:uid="{00000000-0005-0000-0000-00002D3B0000}"/>
    <cellStyle name="Vírgula 7 4 2 3 3 3 3" xfId="13554" xr:uid="{00000000-0005-0000-0000-00002E3B0000}"/>
    <cellStyle name="Vírgula 7 4 2 3 3 3 3 2" xfId="19034" xr:uid="{00000000-0005-0000-0000-00002F3B0000}"/>
    <cellStyle name="Vírgula 7 4 2 3 3 3 4" xfId="16279" xr:uid="{00000000-0005-0000-0000-0000303B0000}"/>
    <cellStyle name="Vírgula 7 4 2 3 3 4" xfId="8531" xr:uid="{00000000-0005-0000-0000-0000313B0000}"/>
    <cellStyle name="Vírgula 7 4 2 3 3 4 2" xfId="13911" xr:uid="{00000000-0005-0000-0000-0000323B0000}"/>
    <cellStyle name="Vírgula 7 4 2 3 3 4 2 2" xfId="19391" xr:uid="{00000000-0005-0000-0000-0000333B0000}"/>
    <cellStyle name="Vírgula 7 4 2 3 3 4 3" xfId="16636" xr:uid="{00000000-0005-0000-0000-0000343B0000}"/>
    <cellStyle name="Vírgula 7 4 2 3 3 5" xfId="3570" xr:uid="{00000000-0005-0000-0000-0000353B0000}"/>
    <cellStyle name="Vírgula 7 4 2 3 3 5 2" xfId="12748" xr:uid="{00000000-0005-0000-0000-0000363B0000}"/>
    <cellStyle name="Vírgula 7 4 2 3 3 5 2 2" xfId="18228" xr:uid="{00000000-0005-0000-0000-0000373B0000}"/>
    <cellStyle name="Vírgula 7 4 2 3 3 5 3" xfId="15474" xr:uid="{00000000-0005-0000-0000-0000383B0000}"/>
    <cellStyle name="Vírgula 7 4 2 3 3 6" xfId="12382" xr:uid="{00000000-0005-0000-0000-0000393B0000}"/>
    <cellStyle name="Vírgula 7 4 2 3 3 6 2" xfId="17862" xr:uid="{00000000-0005-0000-0000-00003A3B0000}"/>
    <cellStyle name="Vírgula 7 4 2 3 3 7" xfId="15108" xr:uid="{00000000-0005-0000-0000-00003B3B0000}"/>
    <cellStyle name="Vírgula 7 4 2 3 4" xfId="4020" xr:uid="{00000000-0005-0000-0000-00003C3B0000}"/>
    <cellStyle name="Vírgula 7 4 2 3 4 2" xfId="9091" xr:uid="{00000000-0005-0000-0000-00003D3B0000}"/>
    <cellStyle name="Vírgula 7 4 2 3 4 2 2" xfId="14103" xr:uid="{00000000-0005-0000-0000-00003E3B0000}"/>
    <cellStyle name="Vírgula 7 4 2 3 4 2 2 2" xfId="19583" xr:uid="{00000000-0005-0000-0000-00003F3B0000}"/>
    <cellStyle name="Vírgula 7 4 2 3 4 2 3" xfId="16828" xr:uid="{00000000-0005-0000-0000-0000403B0000}"/>
    <cellStyle name="Vírgula 7 4 2 3 4 3" xfId="12911" xr:uid="{00000000-0005-0000-0000-0000413B0000}"/>
    <cellStyle name="Vírgula 7 4 2 3 4 3 2" xfId="18391" xr:uid="{00000000-0005-0000-0000-0000423B0000}"/>
    <cellStyle name="Vírgula 7 4 2 3 4 4" xfId="15637" xr:uid="{00000000-0005-0000-0000-0000433B0000}"/>
    <cellStyle name="Vírgula 7 4 2 3 5" xfId="5775" xr:uid="{00000000-0005-0000-0000-0000443B0000}"/>
    <cellStyle name="Vírgula 7 4 2 3 5 2" xfId="10717" xr:uid="{00000000-0005-0000-0000-0000453B0000}"/>
    <cellStyle name="Vírgula 7 4 2 3 5 2 2" xfId="14490" xr:uid="{00000000-0005-0000-0000-0000463B0000}"/>
    <cellStyle name="Vírgula 7 4 2 3 5 2 2 2" xfId="19970" xr:uid="{00000000-0005-0000-0000-0000473B0000}"/>
    <cellStyle name="Vírgula 7 4 2 3 5 2 3" xfId="17215" xr:uid="{00000000-0005-0000-0000-0000483B0000}"/>
    <cellStyle name="Vírgula 7 4 2 3 5 3" xfId="13319" xr:uid="{00000000-0005-0000-0000-0000493B0000}"/>
    <cellStyle name="Vírgula 7 4 2 3 5 3 2" xfId="18799" xr:uid="{00000000-0005-0000-0000-00004A3B0000}"/>
    <cellStyle name="Vírgula 7 4 2 3 5 4" xfId="16044" xr:uid="{00000000-0005-0000-0000-00004B3B0000}"/>
    <cellStyle name="Vírgula 7 4 2 3 6" xfId="7283" xr:uid="{00000000-0005-0000-0000-00004C3B0000}"/>
    <cellStyle name="Vírgula 7 4 2 3 6 2" xfId="13676" xr:uid="{00000000-0005-0000-0000-00004D3B0000}"/>
    <cellStyle name="Vírgula 7 4 2 3 6 2 2" xfId="19156" xr:uid="{00000000-0005-0000-0000-00004E3B0000}"/>
    <cellStyle name="Vírgula 7 4 2 3 6 3" xfId="16401" xr:uid="{00000000-0005-0000-0000-00004F3B0000}"/>
    <cellStyle name="Vírgula 7 4 2 3 7" xfId="2322" xr:uid="{00000000-0005-0000-0000-0000503B0000}"/>
    <cellStyle name="Vírgula 7 4 2 3 7 2" xfId="12513" xr:uid="{00000000-0005-0000-0000-0000513B0000}"/>
    <cellStyle name="Vírgula 7 4 2 3 7 2 2" xfId="17993" xr:uid="{00000000-0005-0000-0000-0000523B0000}"/>
    <cellStyle name="Vírgula 7 4 2 3 7 3" xfId="15239" xr:uid="{00000000-0005-0000-0000-0000533B0000}"/>
    <cellStyle name="Vírgula 7 4 2 3 8" xfId="12124" xr:uid="{00000000-0005-0000-0000-0000543B0000}"/>
    <cellStyle name="Vírgula 7 4 2 3 8 2" xfId="17605" xr:uid="{00000000-0005-0000-0000-0000553B0000}"/>
    <cellStyle name="Vírgula 7 4 2 3 9" xfId="14870" xr:uid="{00000000-0005-0000-0000-0000563B0000}"/>
    <cellStyle name="Vírgula 7 4 2 4" xfId="719" xr:uid="{00000000-0005-0000-0000-0000573B0000}"/>
    <cellStyle name="Vírgula 7 4 2 4 2" xfId="1185" xr:uid="{00000000-0005-0000-0000-0000583B0000}"/>
    <cellStyle name="Vírgula 7 4 2 4 2 2" xfId="1946" xr:uid="{00000000-0005-0000-0000-0000593B0000}"/>
    <cellStyle name="Vírgula 7 4 2 4 2 2 2" xfId="5297" xr:uid="{00000000-0005-0000-0000-00005A3B0000}"/>
    <cellStyle name="Vírgula 7 4 2 4 2 2 2 2" xfId="10281" xr:uid="{00000000-0005-0000-0000-00005B3B0000}"/>
    <cellStyle name="Vírgula 7 4 2 4 2 2 2 2 2" xfId="14328" xr:uid="{00000000-0005-0000-0000-00005C3B0000}"/>
    <cellStyle name="Vírgula 7 4 2 4 2 2 2 2 2 2" xfId="19808" xr:uid="{00000000-0005-0000-0000-00005D3B0000}"/>
    <cellStyle name="Vírgula 7 4 2 4 2 2 2 2 3" xfId="17053" xr:uid="{00000000-0005-0000-0000-00005E3B0000}"/>
    <cellStyle name="Vírgula 7 4 2 4 2 2 2 3" xfId="13156" xr:uid="{00000000-0005-0000-0000-00005F3B0000}"/>
    <cellStyle name="Vírgula 7 4 2 4 2 2 2 3 2" xfId="18636" xr:uid="{00000000-0005-0000-0000-0000603B0000}"/>
    <cellStyle name="Vírgula 7 4 2 4 2 2 2 4" xfId="15882" xr:uid="{00000000-0005-0000-0000-0000613B0000}"/>
    <cellStyle name="Vírgula 7 4 2 4 2 2 3" xfId="7026" xr:uid="{00000000-0005-0000-0000-0000623B0000}"/>
    <cellStyle name="Vírgula 7 4 2 4 2 2 3 2" xfId="11968" xr:uid="{00000000-0005-0000-0000-0000633B0000}"/>
    <cellStyle name="Vírgula 7 4 2 4 2 2 3 2 2" xfId="14728" xr:uid="{00000000-0005-0000-0000-0000643B0000}"/>
    <cellStyle name="Vírgula 7 4 2 4 2 2 3 2 2 2" xfId="20208" xr:uid="{00000000-0005-0000-0000-0000653B0000}"/>
    <cellStyle name="Vírgula 7 4 2 4 2 2 3 2 3" xfId="17453" xr:uid="{00000000-0005-0000-0000-0000663B0000}"/>
    <cellStyle name="Vírgula 7 4 2 4 2 2 3 3" xfId="13557" xr:uid="{00000000-0005-0000-0000-0000673B0000}"/>
    <cellStyle name="Vírgula 7 4 2 4 2 2 3 3 2" xfId="19037" xr:uid="{00000000-0005-0000-0000-0000683B0000}"/>
    <cellStyle name="Vírgula 7 4 2 4 2 2 3 4" xfId="16282" xr:uid="{00000000-0005-0000-0000-0000693B0000}"/>
    <cellStyle name="Vírgula 7 4 2 4 2 2 4" xfId="8534" xr:uid="{00000000-0005-0000-0000-00006A3B0000}"/>
    <cellStyle name="Vírgula 7 4 2 4 2 2 4 2" xfId="13914" xr:uid="{00000000-0005-0000-0000-00006B3B0000}"/>
    <cellStyle name="Vírgula 7 4 2 4 2 2 4 2 2" xfId="19394" xr:uid="{00000000-0005-0000-0000-00006C3B0000}"/>
    <cellStyle name="Vírgula 7 4 2 4 2 2 4 3" xfId="16639" xr:uid="{00000000-0005-0000-0000-00006D3B0000}"/>
    <cellStyle name="Vírgula 7 4 2 4 2 2 5" xfId="3573" xr:uid="{00000000-0005-0000-0000-00006E3B0000}"/>
    <cellStyle name="Vírgula 7 4 2 4 2 2 5 2" xfId="12751" xr:uid="{00000000-0005-0000-0000-00006F3B0000}"/>
    <cellStyle name="Vírgula 7 4 2 4 2 2 5 2 2" xfId="18231" xr:uid="{00000000-0005-0000-0000-0000703B0000}"/>
    <cellStyle name="Vírgula 7 4 2 4 2 2 5 3" xfId="15477" xr:uid="{00000000-0005-0000-0000-0000713B0000}"/>
    <cellStyle name="Vírgula 7 4 2 4 2 2 6" xfId="12385" xr:uid="{00000000-0005-0000-0000-0000723B0000}"/>
    <cellStyle name="Vírgula 7 4 2 4 2 2 6 2" xfId="17865" xr:uid="{00000000-0005-0000-0000-0000733B0000}"/>
    <cellStyle name="Vírgula 7 4 2 4 2 2 7" xfId="15111" xr:uid="{00000000-0005-0000-0000-0000743B0000}"/>
    <cellStyle name="Vírgula 7 4 2 4 2 3" xfId="4546" xr:uid="{00000000-0005-0000-0000-0000753B0000}"/>
    <cellStyle name="Vírgula 7 4 2 4 2 3 2" xfId="9530" xr:uid="{00000000-0005-0000-0000-0000763B0000}"/>
    <cellStyle name="Vírgula 7 4 2 4 2 3 2 2" xfId="14207" xr:uid="{00000000-0005-0000-0000-0000773B0000}"/>
    <cellStyle name="Vírgula 7 4 2 4 2 3 2 2 2" xfId="19687" xr:uid="{00000000-0005-0000-0000-0000783B0000}"/>
    <cellStyle name="Vírgula 7 4 2 4 2 3 2 3" xfId="16932" xr:uid="{00000000-0005-0000-0000-0000793B0000}"/>
    <cellStyle name="Vírgula 7 4 2 4 2 3 3" xfId="13035" xr:uid="{00000000-0005-0000-0000-00007A3B0000}"/>
    <cellStyle name="Vírgula 7 4 2 4 2 3 3 2" xfId="18515" xr:uid="{00000000-0005-0000-0000-00007B3B0000}"/>
    <cellStyle name="Vírgula 7 4 2 4 2 3 4" xfId="15761" xr:uid="{00000000-0005-0000-0000-00007C3B0000}"/>
    <cellStyle name="Vírgula 7 4 2 4 2 4" xfId="6277" xr:uid="{00000000-0005-0000-0000-00007D3B0000}"/>
    <cellStyle name="Vírgula 7 4 2 4 2 4 2" xfId="11219" xr:uid="{00000000-0005-0000-0000-00007E3B0000}"/>
    <cellStyle name="Vírgula 7 4 2 4 2 4 2 2" xfId="14609" xr:uid="{00000000-0005-0000-0000-00007F3B0000}"/>
    <cellStyle name="Vírgula 7 4 2 4 2 4 2 2 2" xfId="20089" xr:uid="{00000000-0005-0000-0000-0000803B0000}"/>
    <cellStyle name="Vírgula 7 4 2 4 2 4 2 3" xfId="17334" xr:uid="{00000000-0005-0000-0000-0000813B0000}"/>
    <cellStyle name="Vírgula 7 4 2 4 2 4 3" xfId="13438" xr:uid="{00000000-0005-0000-0000-0000823B0000}"/>
    <cellStyle name="Vírgula 7 4 2 4 2 4 3 2" xfId="18918" xr:uid="{00000000-0005-0000-0000-0000833B0000}"/>
    <cellStyle name="Vírgula 7 4 2 4 2 4 4" xfId="16163" xr:uid="{00000000-0005-0000-0000-0000843B0000}"/>
    <cellStyle name="Vírgula 7 4 2 4 2 5" xfId="7785" xr:uid="{00000000-0005-0000-0000-0000853B0000}"/>
    <cellStyle name="Vírgula 7 4 2 4 2 5 2" xfId="13795" xr:uid="{00000000-0005-0000-0000-0000863B0000}"/>
    <cellStyle name="Vírgula 7 4 2 4 2 5 2 2" xfId="19275" xr:uid="{00000000-0005-0000-0000-0000873B0000}"/>
    <cellStyle name="Vírgula 7 4 2 4 2 5 3" xfId="16520" xr:uid="{00000000-0005-0000-0000-0000883B0000}"/>
    <cellStyle name="Vírgula 7 4 2 4 2 6" xfId="2824" xr:uid="{00000000-0005-0000-0000-0000893B0000}"/>
    <cellStyle name="Vírgula 7 4 2 4 2 6 2" xfId="12632" xr:uid="{00000000-0005-0000-0000-00008A3B0000}"/>
    <cellStyle name="Vírgula 7 4 2 4 2 6 2 2" xfId="18112" xr:uid="{00000000-0005-0000-0000-00008B3B0000}"/>
    <cellStyle name="Vírgula 7 4 2 4 2 6 3" xfId="15358" xr:uid="{00000000-0005-0000-0000-00008C3B0000}"/>
    <cellStyle name="Vírgula 7 4 2 4 2 7" xfId="12266" xr:uid="{00000000-0005-0000-0000-00008D3B0000}"/>
    <cellStyle name="Vírgula 7 4 2 4 2 7 2" xfId="17746" xr:uid="{00000000-0005-0000-0000-00008E3B0000}"/>
    <cellStyle name="Vírgula 7 4 2 4 2 8" xfId="14992" xr:uid="{00000000-0005-0000-0000-00008F3B0000}"/>
    <cellStyle name="Vírgula 7 4 2 4 3" xfId="1945" xr:uid="{00000000-0005-0000-0000-0000903B0000}"/>
    <cellStyle name="Vírgula 7 4 2 4 3 2" xfId="5296" xr:uid="{00000000-0005-0000-0000-0000913B0000}"/>
    <cellStyle name="Vírgula 7 4 2 4 3 2 2" xfId="10280" xr:uid="{00000000-0005-0000-0000-0000923B0000}"/>
    <cellStyle name="Vírgula 7 4 2 4 3 2 2 2" xfId="14327" xr:uid="{00000000-0005-0000-0000-0000933B0000}"/>
    <cellStyle name="Vírgula 7 4 2 4 3 2 2 2 2" xfId="19807" xr:uid="{00000000-0005-0000-0000-0000943B0000}"/>
    <cellStyle name="Vírgula 7 4 2 4 3 2 2 3" xfId="17052" xr:uid="{00000000-0005-0000-0000-0000953B0000}"/>
    <cellStyle name="Vírgula 7 4 2 4 3 2 3" xfId="13155" xr:uid="{00000000-0005-0000-0000-0000963B0000}"/>
    <cellStyle name="Vírgula 7 4 2 4 3 2 3 2" xfId="18635" xr:uid="{00000000-0005-0000-0000-0000973B0000}"/>
    <cellStyle name="Vírgula 7 4 2 4 3 2 4" xfId="15881" xr:uid="{00000000-0005-0000-0000-0000983B0000}"/>
    <cellStyle name="Vírgula 7 4 2 4 3 3" xfId="7025" xr:uid="{00000000-0005-0000-0000-0000993B0000}"/>
    <cellStyle name="Vírgula 7 4 2 4 3 3 2" xfId="11967" xr:uid="{00000000-0005-0000-0000-00009A3B0000}"/>
    <cellStyle name="Vírgula 7 4 2 4 3 3 2 2" xfId="14727" xr:uid="{00000000-0005-0000-0000-00009B3B0000}"/>
    <cellStyle name="Vírgula 7 4 2 4 3 3 2 2 2" xfId="20207" xr:uid="{00000000-0005-0000-0000-00009C3B0000}"/>
    <cellStyle name="Vírgula 7 4 2 4 3 3 2 3" xfId="17452" xr:uid="{00000000-0005-0000-0000-00009D3B0000}"/>
    <cellStyle name="Vírgula 7 4 2 4 3 3 3" xfId="13556" xr:uid="{00000000-0005-0000-0000-00009E3B0000}"/>
    <cellStyle name="Vírgula 7 4 2 4 3 3 3 2" xfId="19036" xr:uid="{00000000-0005-0000-0000-00009F3B0000}"/>
    <cellStyle name="Vírgula 7 4 2 4 3 3 4" xfId="16281" xr:uid="{00000000-0005-0000-0000-0000A03B0000}"/>
    <cellStyle name="Vírgula 7 4 2 4 3 4" xfId="8533" xr:uid="{00000000-0005-0000-0000-0000A13B0000}"/>
    <cellStyle name="Vírgula 7 4 2 4 3 4 2" xfId="13913" xr:uid="{00000000-0005-0000-0000-0000A23B0000}"/>
    <cellStyle name="Vírgula 7 4 2 4 3 4 2 2" xfId="19393" xr:uid="{00000000-0005-0000-0000-0000A33B0000}"/>
    <cellStyle name="Vírgula 7 4 2 4 3 4 3" xfId="16638" xr:uid="{00000000-0005-0000-0000-0000A43B0000}"/>
    <cellStyle name="Vírgula 7 4 2 4 3 5" xfId="3572" xr:uid="{00000000-0005-0000-0000-0000A53B0000}"/>
    <cellStyle name="Vírgula 7 4 2 4 3 5 2" xfId="12750" xr:uid="{00000000-0005-0000-0000-0000A63B0000}"/>
    <cellStyle name="Vírgula 7 4 2 4 3 5 2 2" xfId="18230" xr:uid="{00000000-0005-0000-0000-0000A73B0000}"/>
    <cellStyle name="Vírgula 7 4 2 4 3 5 3" xfId="15476" xr:uid="{00000000-0005-0000-0000-0000A83B0000}"/>
    <cellStyle name="Vírgula 7 4 2 4 3 6" xfId="12384" xr:uid="{00000000-0005-0000-0000-0000A93B0000}"/>
    <cellStyle name="Vírgula 7 4 2 4 3 6 2" xfId="17864" xr:uid="{00000000-0005-0000-0000-0000AA3B0000}"/>
    <cellStyle name="Vírgula 7 4 2 4 3 7" xfId="15110" xr:uid="{00000000-0005-0000-0000-0000AB3B0000}"/>
    <cellStyle name="Vírgula 7 4 2 4 4" xfId="4163" xr:uid="{00000000-0005-0000-0000-0000AC3B0000}"/>
    <cellStyle name="Vírgula 7 4 2 4 4 2" xfId="9149" xr:uid="{00000000-0005-0000-0000-0000AD3B0000}"/>
    <cellStyle name="Vírgula 7 4 2 4 4 2 2" xfId="14116" xr:uid="{00000000-0005-0000-0000-0000AE3B0000}"/>
    <cellStyle name="Vírgula 7 4 2 4 4 2 2 2" xfId="19596" xr:uid="{00000000-0005-0000-0000-0000AF3B0000}"/>
    <cellStyle name="Vírgula 7 4 2 4 4 2 3" xfId="16841" xr:uid="{00000000-0005-0000-0000-0000B03B0000}"/>
    <cellStyle name="Vírgula 7 4 2 4 4 3" xfId="12944" xr:uid="{00000000-0005-0000-0000-0000B13B0000}"/>
    <cellStyle name="Vírgula 7 4 2 4 4 3 2" xfId="18424" xr:uid="{00000000-0005-0000-0000-0000B23B0000}"/>
    <cellStyle name="Vírgula 7 4 2 4 4 4" xfId="15670" xr:uid="{00000000-0005-0000-0000-0000B33B0000}"/>
    <cellStyle name="Vírgula 7 4 2 4 5" xfId="5910" xr:uid="{00000000-0005-0000-0000-0000B43B0000}"/>
    <cellStyle name="Vírgula 7 4 2 4 5 2" xfId="10852" xr:uid="{00000000-0005-0000-0000-0000B53B0000}"/>
    <cellStyle name="Vírgula 7 4 2 4 5 2 2" xfId="14522" xr:uid="{00000000-0005-0000-0000-0000B63B0000}"/>
    <cellStyle name="Vírgula 7 4 2 4 5 2 2 2" xfId="20002" xr:uid="{00000000-0005-0000-0000-0000B73B0000}"/>
    <cellStyle name="Vírgula 7 4 2 4 5 2 3" xfId="17247" xr:uid="{00000000-0005-0000-0000-0000B83B0000}"/>
    <cellStyle name="Vírgula 7 4 2 4 5 3" xfId="13351" xr:uid="{00000000-0005-0000-0000-0000B93B0000}"/>
    <cellStyle name="Vírgula 7 4 2 4 5 3 2" xfId="18831" xr:uid="{00000000-0005-0000-0000-0000BA3B0000}"/>
    <cellStyle name="Vírgula 7 4 2 4 5 4" xfId="16076" xr:uid="{00000000-0005-0000-0000-0000BB3B0000}"/>
    <cellStyle name="Vírgula 7 4 2 4 6" xfId="7418" xr:uid="{00000000-0005-0000-0000-0000BC3B0000}"/>
    <cellStyle name="Vírgula 7 4 2 4 6 2" xfId="13708" xr:uid="{00000000-0005-0000-0000-0000BD3B0000}"/>
    <cellStyle name="Vírgula 7 4 2 4 6 2 2" xfId="19188" xr:uid="{00000000-0005-0000-0000-0000BE3B0000}"/>
    <cellStyle name="Vírgula 7 4 2 4 6 3" xfId="16433" xr:uid="{00000000-0005-0000-0000-0000BF3B0000}"/>
    <cellStyle name="Vírgula 7 4 2 4 7" xfId="2457" xr:uid="{00000000-0005-0000-0000-0000C03B0000}"/>
    <cellStyle name="Vírgula 7 4 2 4 7 2" xfId="12545" xr:uid="{00000000-0005-0000-0000-0000C13B0000}"/>
    <cellStyle name="Vírgula 7 4 2 4 7 2 2" xfId="18025" xr:uid="{00000000-0005-0000-0000-0000C23B0000}"/>
    <cellStyle name="Vírgula 7 4 2 4 7 3" xfId="15271" xr:uid="{00000000-0005-0000-0000-0000C33B0000}"/>
    <cellStyle name="Vírgula 7 4 2 4 8" xfId="12163" xr:uid="{00000000-0005-0000-0000-0000C43B0000}"/>
    <cellStyle name="Vírgula 7 4 2 4 8 2" xfId="17644" xr:uid="{00000000-0005-0000-0000-0000C53B0000}"/>
    <cellStyle name="Vírgula 7 4 2 4 9" xfId="14903" xr:uid="{00000000-0005-0000-0000-0000C63B0000}"/>
    <cellStyle name="Vírgula 7 4 2 5" xfId="870" xr:uid="{00000000-0005-0000-0000-0000C73B0000}"/>
    <cellStyle name="Vírgula 7 4 2 5 2" xfId="1947" xr:uid="{00000000-0005-0000-0000-0000C83B0000}"/>
    <cellStyle name="Vírgula 7 4 2 5 2 2" xfId="5298" xr:uid="{00000000-0005-0000-0000-0000C93B0000}"/>
    <cellStyle name="Vírgula 7 4 2 5 2 2 2" xfId="10282" xr:uid="{00000000-0005-0000-0000-0000CA3B0000}"/>
    <cellStyle name="Vírgula 7 4 2 5 2 2 2 2" xfId="14329" xr:uid="{00000000-0005-0000-0000-0000CB3B0000}"/>
    <cellStyle name="Vírgula 7 4 2 5 2 2 2 2 2" xfId="19809" xr:uid="{00000000-0005-0000-0000-0000CC3B0000}"/>
    <cellStyle name="Vírgula 7 4 2 5 2 2 2 3" xfId="17054" xr:uid="{00000000-0005-0000-0000-0000CD3B0000}"/>
    <cellStyle name="Vírgula 7 4 2 5 2 2 3" xfId="13157" xr:uid="{00000000-0005-0000-0000-0000CE3B0000}"/>
    <cellStyle name="Vírgula 7 4 2 5 2 2 3 2" xfId="18637" xr:uid="{00000000-0005-0000-0000-0000CF3B0000}"/>
    <cellStyle name="Vírgula 7 4 2 5 2 2 4" xfId="15883" xr:uid="{00000000-0005-0000-0000-0000D03B0000}"/>
    <cellStyle name="Vírgula 7 4 2 5 2 3" xfId="7027" xr:uid="{00000000-0005-0000-0000-0000D13B0000}"/>
    <cellStyle name="Vírgula 7 4 2 5 2 3 2" xfId="11969" xr:uid="{00000000-0005-0000-0000-0000D23B0000}"/>
    <cellStyle name="Vírgula 7 4 2 5 2 3 2 2" xfId="14729" xr:uid="{00000000-0005-0000-0000-0000D33B0000}"/>
    <cellStyle name="Vírgula 7 4 2 5 2 3 2 2 2" xfId="20209" xr:uid="{00000000-0005-0000-0000-0000D43B0000}"/>
    <cellStyle name="Vírgula 7 4 2 5 2 3 2 3" xfId="17454" xr:uid="{00000000-0005-0000-0000-0000D53B0000}"/>
    <cellStyle name="Vírgula 7 4 2 5 2 3 3" xfId="13558" xr:uid="{00000000-0005-0000-0000-0000D63B0000}"/>
    <cellStyle name="Vírgula 7 4 2 5 2 3 3 2" xfId="19038" xr:uid="{00000000-0005-0000-0000-0000D73B0000}"/>
    <cellStyle name="Vírgula 7 4 2 5 2 3 4" xfId="16283" xr:uid="{00000000-0005-0000-0000-0000D83B0000}"/>
    <cellStyle name="Vírgula 7 4 2 5 2 4" xfId="8535" xr:uid="{00000000-0005-0000-0000-0000D93B0000}"/>
    <cellStyle name="Vírgula 7 4 2 5 2 4 2" xfId="13915" xr:uid="{00000000-0005-0000-0000-0000DA3B0000}"/>
    <cellStyle name="Vírgula 7 4 2 5 2 4 2 2" xfId="19395" xr:uid="{00000000-0005-0000-0000-0000DB3B0000}"/>
    <cellStyle name="Vírgula 7 4 2 5 2 4 3" xfId="16640" xr:uid="{00000000-0005-0000-0000-0000DC3B0000}"/>
    <cellStyle name="Vírgula 7 4 2 5 2 5" xfId="3574" xr:uid="{00000000-0005-0000-0000-0000DD3B0000}"/>
    <cellStyle name="Vírgula 7 4 2 5 2 5 2" xfId="12752" xr:uid="{00000000-0005-0000-0000-0000DE3B0000}"/>
    <cellStyle name="Vírgula 7 4 2 5 2 5 2 2" xfId="18232" xr:uid="{00000000-0005-0000-0000-0000DF3B0000}"/>
    <cellStyle name="Vírgula 7 4 2 5 2 5 3" xfId="15478" xr:uid="{00000000-0005-0000-0000-0000E03B0000}"/>
    <cellStyle name="Vírgula 7 4 2 5 2 6" xfId="12386" xr:uid="{00000000-0005-0000-0000-0000E13B0000}"/>
    <cellStyle name="Vírgula 7 4 2 5 2 6 2" xfId="17866" xr:uid="{00000000-0005-0000-0000-0000E23B0000}"/>
    <cellStyle name="Vírgula 7 4 2 5 2 7" xfId="15112" xr:uid="{00000000-0005-0000-0000-0000E33B0000}"/>
    <cellStyle name="Vírgula 7 4 2 5 3" xfId="4304" xr:uid="{00000000-0005-0000-0000-0000E43B0000}"/>
    <cellStyle name="Vírgula 7 4 2 5 3 2" xfId="9290" xr:uid="{00000000-0005-0000-0000-0000E53B0000}"/>
    <cellStyle name="Vírgula 7 4 2 5 3 2 2" xfId="14149" xr:uid="{00000000-0005-0000-0000-0000E63B0000}"/>
    <cellStyle name="Vírgula 7 4 2 5 3 2 2 2" xfId="19629" xr:uid="{00000000-0005-0000-0000-0000E73B0000}"/>
    <cellStyle name="Vírgula 7 4 2 5 3 2 3" xfId="16874" xr:uid="{00000000-0005-0000-0000-0000E83B0000}"/>
    <cellStyle name="Vírgula 7 4 2 5 3 3" xfId="12977" xr:uid="{00000000-0005-0000-0000-0000E93B0000}"/>
    <cellStyle name="Vírgula 7 4 2 5 3 3 2" xfId="18457" xr:uid="{00000000-0005-0000-0000-0000EA3B0000}"/>
    <cellStyle name="Vírgula 7 4 2 5 3 4" xfId="15703" xr:uid="{00000000-0005-0000-0000-0000EB3B0000}"/>
    <cellStyle name="Vírgula 7 4 2 5 4" xfId="6048" xr:uid="{00000000-0005-0000-0000-0000EC3B0000}"/>
    <cellStyle name="Vírgula 7 4 2 5 4 2" xfId="10990" xr:uid="{00000000-0005-0000-0000-0000ED3B0000}"/>
    <cellStyle name="Vírgula 7 4 2 5 4 2 2" xfId="14555" xr:uid="{00000000-0005-0000-0000-0000EE3B0000}"/>
    <cellStyle name="Vírgula 7 4 2 5 4 2 2 2" xfId="20035" xr:uid="{00000000-0005-0000-0000-0000EF3B0000}"/>
    <cellStyle name="Vírgula 7 4 2 5 4 2 3" xfId="17280" xr:uid="{00000000-0005-0000-0000-0000F03B0000}"/>
    <cellStyle name="Vírgula 7 4 2 5 4 3" xfId="13384" xr:uid="{00000000-0005-0000-0000-0000F13B0000}"/>
    <cellStyle name="Vírgula 7 4 2 5 4 3 2" xfId="18864" xr:uid="{00000000-0005-0000-0000-0000F23B0000}"/>
    <cellStyle name="Vírgula 7 4 2 5 4 4" xfId="16109" xr:uid="{00000000-0005-0000-0000-0000F33B0000}"/>
    <cellStyle name="Vírgula 7 4 2 5 5" xfId="7556" xr:uid="{00000000-0005-0000-0000-0000F43B0000}"/>
    <cellStyle name="Vírgula 7 4 2 5 5 2" xfId="13741" xr:uid="{00000000-0005-0000-0000-0000F53B0000}"/>
    <cellStyle name="Vírgula 7 4 2 5 5 2 2" xfId="19221" xr:uid="{00000000-0005-0000-0000-0000F63B0000}"/>
    <cellStyle name="Vírgula 7 4 2 5 5 3" xfId="16466" xr:uid="{00000000-0005-0000-0000-0000F73B0000}"/>
    <cellStyle name="Vírgula 7 4 2 5 6" xfId="2595" xr:uid="{00000000-0005-0000-0000-0000F83B0000}"/>
    <cellStyle name="Vírgula 7 4 2 5 6 2" xfId="12578" xr:uid="{00000000-0005-0000-0000-0000F93B0000}"/>
    <cellStyle name="Vírgula 7 4 2 5 6 2 2" xfId="18058" xr:uid="{00000000-0005-0000-0000-0000FA3B0000}"/>
    <cellStyle name="Vírgula 7 4 2 5 6 3" xfId="15304" xr:uid="{00000000-0005-0000-0000-0000FB3B0000}"/>
    <cellStyle name="Vírgula 7 4 2 5 7" xfId="12197" xr:uid="{00000000-0005-0000-0000-0000FC3B0000}"/>
    <cellStyle name="Vírgula 7 4 2 5 7 2" xfId="17678" xr:uid="{00000000-0005-0000-0000-0000FD3B0000}"/>
    <cellStyle name="Vírgula 7 4 2 5 8" xfId="14936" xr:uid="{00000000-0005-0000-0000-0000FE3B0000}"/>
    <cellStyle name="Vírgula 7 4 2 6" xfId="1936" xr:uid="{00000000-0005-0000-0000-0000FF3B0000}"/>
    <cellStyle name="Vírgula 7 4 2 6 2" xfId="5287" xr:uid="{00000000-0005-0000-0000-0000003C0000}"/>
    <cellStyle name="Vírgula 7 4 2 6 2 2" xfId="10271" xr:uid="{00000000-0005-0000-0000-0000013C0000}"/>
    <cellStyle name="Vírgula 7 4 2 6 2 2 2" xfId="14318" xr:uid="{00000000-0005-0000-0000-0000023C0000}"/>
    <cellStyle name="Vírgula 7 4 2 6 2 2 2 2" xfId="19798" xr:uid="{00000000-0005-0000-0000-0000033C0000}"/>
    <cellStyle name="Vírgula 7 4 2 6 2 2 3" xfId="17043" xr:uid="{00000000-0005-0000-0000-0000043C0000}"/>
    <cellStyle name="Vírgula 7 4 2 6 2 3" xfId="13146" xr:uid="{00000000-0005-0000-0000-0000053C0000}"/>
    <cellStyle name="Vírgula 7 4 2 6 2 3 2" xfId="18626" xr:uid="{00000000-0005-0000-0000-0000063C0000}"/>
    <cellStyle name="Vírgula 7 4 2 6 2 4" xfId="15872" xr:uid="{00000000-0005-0000-0000-0000073C0000}"/>
    <cellStyle name="Vírgula 7 4 2 6 3" xfId="7016" xr:uid="{00000000-0005-0000-0000-0000083C0000}"/>
    <cellStyle name="Vírgula 7 4 2 6 3 2" xfId="11958" xr:uid="{00000000-0005-0000-0000-0000093C0000}"/>
    <cellStyle name="Vírgula 7 4 2 6 3 2 2" xfId="14718" xr:uid="{00000000-0005-0000-0000-00000A3C0000}"/>
    <cellStyle name="Vírgula 7 4 2 6 3 2 2 2" xfId="20198" xr:uid="{00000000-0005-0000-0000-00000B3C0000}"/>
    <cellStyle name="Vírgula 7 4 2 6 3 2 3" xfId="17443" xr:uid="{00000000-0005-0000-0000-00000C3C0000}"/>
    <cellStyle name="Vírgula 7 4 2 6 3 3" xfId="13547" xr:uid="{00000000-0005-0000-0000-00000D3C0000}"/>
    <cellStyle name="Vírgula 7 4 2 6 3 3 2" xfId="19027" xr:uid="{00000000-0005-0000-0000-00000E3C0000}"/>
    <cellStyle name="Vírgula 7 4 2 6 3 4" xfId="16272" xr:uid="{00000000-0005-0000-0000-00000F3C0000}"/>
    <cellStyle name="Vírgula 7 4 2 6 4" xfId="8524" xr:uid="{00000000-0005-0000-0000-0000103C0000}"/>
    <cellStyle name="Vírgula 7 4 2 6 4 2" xfId="13904" xr:uid="{00000000-0005-0000-0000-0000113C0000}"/>
    <cellStyle name="Vírgula 7 4 2 6 4 2 2" xfId="19384" xr:uid="{00000000-0005-0000-0000-0000123C0000}"/>
    <cellStyle name="Vírgula 7 4 2 6 4 3" xfId="16629" xr:uid="{00000000-0005-0000-0000-0000133C0000}"/>
    <cellStyle name="Vírgula 7 4 2 6 5" xfId="3563" xr:uid="{00000000-0005-0000-0000-0000143C0000}"/>
    <cellStyle name="Vírgula 7 4 2 6 5 2" xfId="12741" xr:uid="{00000000-0005-0000-0000-0000153C0000}"/>
    <cellStyle name="Vírgula 7 4 2 6 5 2 2" xfId="18221" xr:uid="{00000000-0005-0000-0000-0000163C0000}"/>
    <cellStyle name="Vírgula 7 4 2 6 5 3" xfId="15467" xr:uid="{00000000-0005-0000-0000-0000173C0000}"/>
    <cellStyle name="Vírgula 7 4 2 6 6" xfId="12375" xr:uid="{00000000-0005-0000-0000-0000183C0000}"/>
    <cellStyle name="Vírgula 7 4 2 6 6 2" xfId="17855" xr:uid="{00000000-0005-0000-0000-0000193C0000}"/>
    <cellStyle name="Vírgula 7 4 2 6 7" xfId="15101" xr:uid="{00000000-0005-0000-0000-00001A3C0000}"/>
    <cellStyle name="Vírgula 7 4 2 7" xfId="3703" xr:uid="{00000000-0005-0000-0000-00001B3C0000}"/>
    <cellStyle name="Vírgula 7 4 2 7 2" xfId="4640" xr:uid="{00000000-0005-0000-0000-00001C3C0000}"/>
    <cellStyle name="Vírgula 7 4 2 7 2 2" xfId="9624" xr:uid="{00000000-0005-0000-0000-00001D3C0000}"/>
    <cellStyle name="Vírgula 7 4 2 7 2 2 2" xfId="14230" xr:uid="{00000000-0005-0000-0000-00001E3C0000}"/>
    <cellStyle name="Vírgula 7 4 2 7 2 2 2 2" xfId="19710" xr:uid="{00000000-0005-0000-0000-00001F3C0000}"/>
    <cellStyle name="Vírgula 7 4 2 7 2 2 3" xfId="16955" xr:uid="{00000000-0005-0000-0000-0000203C0000}"/>
    <cellStyle name="Vírgula 7 4 2 7 2 3" xfId="13058" xr:uid="{00000000-0005-0000-0000-0000213C0000}"/>
    <cellStyle name="Vírgula 7 4 2 7 2 3 2" xfId="18538" xr:uid="{00000000-0005-0000-0000-0000223C0000}"/>
    <cellStyle name="Vírgula 7 4 2 7 2 4" xfId="15784" xr:uid="{00000000-0005-0000-0000-0000233C0000}"/>
    <cellStyle name="Vírgula 7 4 2 7 3" xfId="8662" xr:uid="{00000000-0005-0000-0000-0000243C0000}"/>
    <cellStyle name="Vírgula 7 4 2 7 3 2" xfId="14004" xr:uid="{00000000-0005-0000-0000-0000253C0000}"/>
    <cellStyle name="Vírgula 7 4 2 7 3 2 2" xfId="19484" xr:uid="{00000000-0005-0000-0000-0000263C0000}"/>
    <cellStyle name="Vírgula 7 4 2 7 3 3" xfId="16729" xr:uid="{00000000-0005-0000-0000-0000273C0000}"/>
    <cellStyle name="Vírgula 7 4 2 7 4" xfId="12839" xr:uid="{00000000-0005-0000-0000-0000283C0000}"/>
    <cellStyle name="Vírgula 7 4 2 7 4 2" xfId="18319" xr:uid="{00000000-0005-0000-0000-0000293C0000}"/>
    <cellStyle name="Vírgula 7 4 2 7 5" xfId="15565" xr:uid="{00000000-0005-0000-0000-00002A3C0000}"/>
    <cellStyle name="Vírgula 7 4 2 8" xfId="3964" xr:uid="{00000000-0005-0000-0000-00002B3C0000}"/>
    <cellStyle name="Vírgula 7 4 2 8 2" xfId="8799" xr:uid="{00000000-0005-0000-0000-00002C3C0000}"/>
    <cellStyle name="Vírgula 7 4 2 8 2 2" xfId="14036" xr:uid="{00000000-0005-0000-0000-00002D3C0000}"/>
    <cellStyle name="Vírgula 7 4 2 8 2 2 2" xfId="19516" xr:uid="{00000000-0005-0000-0000-00002E3C0000}"/>
    <cellStyle name="Vírgula 7 4 2 8 2 3" xfId="16761" xr:uid="{00000000-0005-0000-0000-00002F3C0000}"/>
    <cellStyle name="Vírgula 7 4 2 8 3" xfId="12897" xr:uid="{00000000-0005-0000-0000-0000303C0000}"/>
    <cellStyle name="Vírgula 7 4 2 8 3 2" xfId="18377" xr:uid="{00000000-0005-0000-0000-0000313C0000}"/>
    <cellStyle name="Vírgula 7 4 2 8 4" xfId="15623" xr:uid="{00000000-0005-0000-0000-0000323C0000}"/>
    <cellStyle name="Vírgula 7 4 2 9" xfId="5504" xr:uid="{00000000-0005-0000-0000-0000333C0000}"/>
    <cellStyle name="Vírgula 7 4 2 9 2" xfId="10465" xr:uid="{00000000-0005-0000-0000-0000343C0000}"/>
    <cellStyle name="Vírgula 7 4 2 9 2 2" xfId="14428" xr:uid="{00000000-0005-0000-0000-0000353C0000}"/>
    <cellStyle name="Vírgula 7 4 2 9 2 2 2" xfId="19908" xr:uid="{00000000-0005-0000-0000-0000363C0000}"/>
    <cellStyle name="Vírgula 7 4 2 9 2 3" xfId="17153" xr:uid="{00000000-0005-0000-0000-0000373C0000}"/>
    <cellStyle name="Vírgula 7 4 2 9 3" xfId="13257" xr:uid="{00000000-0005-0000-0000-0000383C0000}"/>
    <cellStyle name="Vírgula 7 4 2 9 3 2" xfId="18737" xr:uid="{00000000-0005-0000-0000-0000393C0000}"/>
    <cellStyle name="Vírgula 7 4 2 9 4" xfId="15982" xr:uid="{00000000-0005-0000-0000-00003A3C0000}"/>
    <cellStyle name="Vírgula 7 4 3" xfId="662" xr:uid="{00000000-0005-0000-0000-00003B3C0000}"/>
    <cellStyle name="Vírgula 7 4 3 10" xfId="2405" xr:uid="{00000000-0005-0000-0000-00003C3C0000}"/>
    <cellStyle name="Vírgula 7 4 3 10 2" xfId="12529" xr:uid="{00000000-0005-0000-0000-00003D3C0000}"/>
    <cellStyle name="Vírgula 7 4 3 10 2 2" xfId="18009" xr:uid="{00000000-0005-0000-0000-00003E3C0000}"/>
    <cellStyle name="Vírgula 7 4 3 10 3" xfId="15255" xr:uid="{00000000-0005-0000-0000-00003F3C0000}"/>
    <cellStyle name="Vírgula 7 4 3 11" xfId="12147" xr:uid="{00000000-0005-0000-0000-0000403C0000}"/>
    <cellStyle name="Vírgula 7 4 3 11 2" xfId="17628" xr:uid="{00000000-0005-0000-0000-0000413C0000}"/>
    <cellStyle name="Vírgula 7 4 3 12" xfId="14887" xr:uid="{00000000-0005-0000-0000-0000423C0000}"/>
    <cellStyle name="Vírgula 7 4 3 2" xfId="803" xr:uid="{00000000-0005-0000-0000-0000433C0000}"/>
    <cellStyle name="Vírgula 7 4 3 2 2" xfId="1268" xr:uid="{00000000-0005-0000-0000-0000443C0000}"/>
    <cellStyle name="Vírgula 7 4 3 2 2 2" xfId="1950" xr:uid="{00000000-0005-0000-0000-0000453C0000}"/>
    <cellStyle name="Vírgula 7 4 3 2 2 2 2" xfId="5301" xr:uid="{00000000-0005-0000-0000-0000463C0000}"/>
    <cellStyle name="Vírgula 7 4 3 2 2 2 2 2" xfId="10285" xr:uid="{00000000-0005-0000-0000-0000473C0000}"/>
    <cellStyle name="Vírgula 7 4 3 2 2 2 2 2 2" xfId="14332" xr:uid="{00000000-0005-0000-0000-0000483C0000}"/>
    <cellStyle name="Vírgula 7 4 3 2 2 2 2 2 2 2" xfId="19812" xr:uid="{00000000-0005-0000-0000-0000493C0000}"/>
    <cellStyle name="Vírgula 7 4 3 2 2 2 2 2 3" xfId="17057" xr:uid="{00000000-0005-0000-0000-00004A3C0000}"/>
    <cellStyle name="Vírgula 7 4 3 2 2 2 2 3" xfId="13160" xr:uid="{00000000-0005-0000-0000-00004B3C0000}"/>
    <cellStyle name="Vírgula 7 4 3 2 2 2 2 3 2" xfId="18640" xr:uid="{00000000-0005-0000-0000-00004C3C0000}"/>
    <cellStyle name="Vírgula 7 4 3 2 2 2 2 4" xfId="15886" xr:uid="{00000000-0005-0000-0000-00004D3C0000}"/>
    <cellStyle name="Vírgula 7 4 3 2 2 2 3" xfId="7030" xr:uid="{00000000-0005-0000-0000-00004E3C0000}"/>
    <cellStyle name="Vírgula 7 4 3 2 2 2 3 2" xfId="11972" xr:uid="{00000000-0005-0000-0000-00004F3C0000}"/>
    <cellStyle name="Vírgula 7 4 3 2 2 2 3 2 2" xfId="14732" xr:uid="{00000000-0005-0000-0000-0000503C0000}"/>
    <cellStyle name="Vírgula 7 4 3 2 2 2 3 2 2 2" xfId="20212" xr:uid="{00000000-0005-0000-0000-0000513C0000}"/>
    <cellStyle name="Vírgula 7 4 3 2 2 2 3 2 3" xfId="17457" xr:uid="{00000000-0005-0000-0000-0000523C0000}"/>
    <cellStyle name="Vírgula 7 4 3 2 2 2 3 3" xfId="13561" xr:uid="{00000000-0005-0000-0000-0000533C0000}"/>
    <cellStyle name="Vírgula 7 4 3 2 2 2 3 3 2" xfId="19041" xr:uid="{00000000-0005-0000-0000-0000543C0000}"/>
    <cellStyle name="Vírgula 7 4 3 2 2 2 3 4" xfId="16286" xr:uid="{00000000-0005-0000-0000-0000553C0000}"/>
    <cellStyle name="Vírgula 7 4 3 2 2 2 4" xfId="8538" xr:uid="{00000000-0005-0000-0000-0000563C0000}"/>
    <cellStyle name="Vírgula 7 4 3 2 2 2 4 2" xfId="13918" xr:uid="{00000000-0005-0000-0000-0000573C0000}"/>
    <cellStyle name="Vírgula 7 4 3 2 2 2 4 2 2" xfId="19398" xr:uid="{00000000-0005-0000-0000-0000583C0000}"/>
    <cellStyle name="Vírgula 7 4 3 2 2 2 4 3" xfId="16643" xr:uid="{00000000-0005-0000-0000-0000593C0000}"/>
    <cellStyle name="Vírgula 7 4 3 2 2 2 5" xfId="3577" xr:uid="{00000000-0005-0000-0000-00005A3C0000}"/>
    <cellStyle name="Vírgula 7 4 3 2 2 2 5 2" xfId="12755" xr:uid="{00000000-0005-0000-0000-00005B3C0000}"/>
    <cellStyle name="Vírgula 7 4 3 2 2 2 5 2 2" xfId="18235" xr:uid="{00000000-0005-0000-0000-00005C3C0000}"/>
    <cellStyle name="Vírgula 7 4 3 2 2 2 5 3" xfId="15481" xr:uid="{00000000-0005-0000-0000-00005D3C0000}"/>
    <cellStyle name="Vírgula 7 4 3 2 2 2 6" xfId="12389" xr:uid="{00000000-0005-0000-0000-00005E3C0000}"/>
    <cellStyle name="Vírgula 7 4 3 2 2 2 6 2" xfId="17869" xr:uid="{00000000-0005-0000-0000-00005F3C0000}"/>
    <cellStyle name="Vírgula 7 4 3 2 2 2 7" xfId="15115" xr:uid="{00000000-0005-0000-0000-0000603C0000}"/>
    <cellStyle name="Vírgula 7 4 3 2 2 3" xfId="4629" xr:uid="{00000000-0005-0000-0000-0000613C0000}"/>
    <cellStyle name="Vírgula 7 4 3 2 2 3 2" xfId="9613" xr:uid="{00000000-0005-0000-0000-0000623C0000}"/>
    <cellStyle name="Vírgula 7 4 3 2 2 3 2 2" xfId="14223" xr:uid="{00000000-0005-0000-0000-0000633C0000}"/>
    <cellStyle name="Vírgula 7 4 3 2 2 3 2 2 2" xfId="19703" xr:uid="{00000000-0005-0000-0000-0000643C0000}"/>
    <cellStyle name="Vírgula 7 4 3 2 2 3 2 3" xfId="16948" xr:uid="{00000000-0005-0000-0000-0000653C0000}"/>
    <cellStyle name="Vírgula 7 4 3 2 2 3 3" xfId="13051" xr:uid="{00000000-0005-0000-0000-0000663C0000}"/>
    <cellStyle name="Vírgula 7 4 3 2 2 3 3 2" xfId="18531" xr:uid="{00000000-0005-0000-0000-0000673C0000}"/>
    <cellStyle name="Vírgula 7 4 3 2 2 3 4" xfId="15777" xr:uid="{00000000-0005-0000-0000-0000683C0000}"/>
    <cellStyle name="Vírgula 7 4 3 2 2 4" xfId="6360" xr:uid="{00000000-0005-0000-0000-0000693C0000}"/>
    <cellStyle name="Vírgula 7 4 3 2 2 4 2" xfId="11302" xr:uid="{00000000-0005-0000-0000-00006A3C0000}"/>
    <cellStyle name="Vírgula 7 4 3 2 2 4 2 2" xfId="14625" xr:uid="{00000000-0005-0000-0000-00006B3C0000}"/>
    <cellStyle name="Vírgula 7 4 3 2 2 4 2 2 2" xfId="20105" xr:uid="{00000000-0005-0000-0000-00006C3C0000}"/>
    <cellStyle name="Vírgula 7 4 3 2 2 4 2 3" xfId="17350" xr:uid="{00000000-0005-0000-0000-00006D3C0000}"/>
    <cellStyle name="Vírgula 7 4 3 2 2 4 3" xfId="13454" xr:uid="{00000000-0005-0000-0000-00006E3C0000}"/>
    <cellStyle name="Vírgula 7 4 3 2 2 4 3 2" xfId="18934" xr:uid="{00000000-0005-0000-0000-00006F3C0000}"/>
    <cellStyle name="Vírgula 7 4 3 2 2 4 4" xfId="16179" xr:uid="{00000000-0005-0000-0000-0000703C0000}"/>
    <cellStyle name="Vírgula 7 4 3 2 2 5" xfId="7868" xr:uid="{00000000-0005-0000-0000-0000713C0000}"/>
    <cellStyle name="Vírgula 7 4 3 2 2 5 2" xfId="13811" xr:uid="{00000000-0005-0000-0000-0000723C0000}"/>
    <cellStyle name="Vírgula 7 4 3 2 2 5 2 2" xfId="19291" xr:uid="{00000000-0005-0000-0000-0000733C0000}"/>
    <cellStyle name="Vírgula 7 4 3 2 2 5 3" xfId="16536" xr:uid="{00000000-0005-0000-0000-0000743C0000}"/>
    <cellStyle name="Vírgula 7 4 3 2 2 6" xfId="2907" xr:uid="{00000000-0005-0000-0000-0000753C0000}"/>
    <cellStyle name="Vírgula 7 4 3 2 2 6 2" xfId="12648" xr:uid="{00000000-0005-0000-0000-0000763C0000}"/>
    <cellStyle name="Vírgula 7 4 3 2 2 6 2 2" xfId="18128" xr:uid="{00000000-0005-0000-0000-0000773C0000}"/>
    <cellStyle name="Vírgula 7 4 3 2 2 6 3" xfId="15374" xr:uid="{00000000-0005-0000-0000-0000783C0000}"/>
    <cellStyle name="Vírgula 7 4 3 2 2 7" xfId="12282" xr:uid="{00000000-0005-0000-0000-0000793C0000}"/>
    <cellStyle name="Vírgula 7 4 3 2 2 7 2" xfId="17762" xr:uid="{00000000-0005-0000-0000-00007A3C0000}"/>
    <cellStyle name="Vírgula 7 4 3 2 2 8" xfId="15008" xr:uid="{00000000-0005-0000-0000-00007B3C0000}"/>
    <cellStyle name="Vírgula 7 4 3 2 3" xfId="1949" xr:uid="{00000000-0005-0000-0000-00007C3C0000}"/>
    <cellStyle name="Vírgula 7 4 3 2 3 2" xfId="5300" xr:uid="{00000000-0005-0000-0000-00007D3C0000}"/>
    <cellStyle name="Vírgula 7 4 3 2 3 2 2" xfId="10284" xr:uid="{00000000-0005-0000-0000-00007E3C0000}"/>
    <cellStyle name="Vírgula 7 4 3 2 3 2 2 2" xfId="14331" xr:uid="{00000000-0005-0000-0000-00007F3C0000}"/>
    <cellStyle name="Vírgula 7 4 3 2 3 2 2 2 2" xfId="19811" xr:uid="{00000000-0005-0000-0000-0000803C0000}"/>
    <cellStyle name="Vírgula 7 4 3 2 3 2 2 3" xfId="17056" xr:uid="{00000000-0005-0000-0000-0000813C0000}"/>
    <cellStyle name="Vírgula 7 4 3 2 3 2 3" xfId="13159" xr:uid="{00000000-0005-0000-0000-0000823C0000}"/>
    <cellStyle name="Vírgula 7 4 3 2 3 2 3 2" xfId="18639" xr:uid="{00000000-0005-0000-0000-0000833C0000}"/>
    <cellStyle name="Vírgula 7 4 3 2 3 2 4" xfId="15885" xr:uid="{00000000-0005-0000-0000-0000843C0000}"/>
    <cellStyle name="Vírgula 7 4 3 2 3 3" xfId="7029" xr:uid="{00000000-0005-0000-0000-0000853C0000}"/>
    <cellStyle name="Vírgula 7 4 3 2 3 3 2" xfId="11971" xr:uid="{00000000-0005-0000-0000-0000863C0000}"/>
    <cellStyle name="Vírgula 7 4 3 2 3 3 2 2" xfId="14731" xr:uid="{00000000-0005-0000-0000-0000873C0000}"/>
    <cellStyle name="Vírgula 7 4 3 2 3 3 2 2 2" xfId="20211" xr:uid="{00000000-0005-0000-0000-0000883C0000}"/>
    <cellStyle name="Vírgula 7 4 3 2 3 3 2 3" xfId="17456" xr:uid="{00000000-0005-0000-0000-0000893C0000}"/>
    <cellStyle name="Vírgula 7 4 3 2 3 3 3" xfId="13560" xr:uid="{00000000-0005-0000-0000-00008A3C0000}"/>
    <cellStyle name="Vírgula 7 4 3 2 3 3 3 2" xfId="19040" xr:uid="{00000000-0005-0000-0000-00008B3C0000}"/>
    <cellStyle name="Vírgula 7 4 3 2 3 3 4" xfId="16285" xr:uid="{00000000-0005-0000-0000-00008C3C0000}"/>
    <cellStyle name="Vírgula 7 4 3 2 3 4" xfId="8537" xr:uid="{00000000-0005-0000-0000-00008D3C0000}"/>
    <cellStyle name="Vírgula 7 4 3 2 3 4 2" xfId="13917" xr:uid="{00000000-0005-0000-0000-00008E3C0000}"/>
    <cellStyle name="Vírgula 7 4 3 2 3 4 2 2" xfId="19397" xr:uid="{00000000-0005-0000-0000-00008F3C0000}"/>
    <cellStyle name="Vírgula 7 4 3 2 3 4 3" xfId="16642" xr:uid="{00000000-0005-0000-0000-0000903C0000}"/>
    <cellStyle name="Vírgula 7 4 3 2 3 5" xfId="3576" xr:uid="{00000000-0005-0000-0000-0000913C0000}"/>
    <cellStyle name="Vírgula 7 4 3 2 3 5 2" xfId="12754" xr:uid="{00000000-0005-0000-0000-0000923C0000}"/>
    <cellStyle name="Vírgula 7 4 3 2 3 5 2 2" xfId="18234" xr:uid="{00000000-0005-0000-0000-0000933C0000}"/>
    <cellStyle name="Vírgula 7 4 3 2 3 5 3" xfId="15480" xr:uid="{00000000-0005-0000-0000-0000943C0000}"/>
    <cellStyle name="Vírgula 7 4 3 2 3 6" xfId="12388" xr:uid="{00000000-0005-0000-0000-0000953C0000}"/>
    <cellStyle name="Vírgula 7 4 3 2 3 6 2" xfId="17868" xr:uid="{00000000-0005-0000-0000-0000963C0000}"/>
    <cellStyle name="Vírgula 7 4 3 2 3 7" xfId="15114" xr:uid="{00000000-0005-0000-0000-0000973C0000}"/>
    <cellStyle name="Vírgula 7 4 3 2 4" xfId="4246" xr:uid="{00000000-0005-0000-0000-0000983C0000}"/>
    <cellStyle name="Vírgula 7 4 3 2 4 2" xfId="9232" xr:uid="{00000000-0005-0000-0000-0000993C0000}"/>
    <cellStyle name="Vírgula 7 4 3 2 4 2 2" xfId="14132" xr:uid="{00000000-0005-0000-0000-00009A3C0000}"/>
    <cellStyle name="Vírgula 7 4 3 2 4 2 2 2" xfId="19612" xr:uid="{00000000-0005-0000-0000-00009B3C0000}"/>
    <cellStyle name="Vírgula 7 4 3 2 4 2 3" xfId="16857" xr:uid="{00000000-0005-0000-0000-00009C3C0000}"/>
    <cellStyle name="Vírgula 7 4 3 2 4 3" xfId="12960" xr:uid="{00000000-0005-0000-0000-00009D3C0000}"/>
    <cellStyle name="Vírgula 7 4 3 2 4 3 2" xfId="18440" xr:uid="{00000000-0005-0000-0000-00009E3C0000}"/>
    <cellStyle name="Vírgula 7 4 3 2 4 4" xfId="15686" xr:uid="{00000000-0005-0000-0000-00009F3C0000}"/>
    <cellStyle name="Vírgula 7 4 3 2 5" xfId="5993" xr:uid="{00000000-0005-0000-0000-0000A03C0000}"/>
    <cellStyle name="Vírgula 7 4 3 2 5 2" xfId="10935" xr:uid="{00000000-0005-0000-0000-0000A13C0000}"/>
    <cellStyle name="Vírgula 7 4 3 2 5 2 2" xfId="14538" xr:uid="{00000000-0005-0000-0000-0000A23C0000}"/>
    <cellStyle name="Vírgula 7 4 3 2 5 2 2 2" xfId="20018" xr:uid="{00000000-0005-0000-0000-0000A33C0000}"/>
    <cellStyle name="Vírgula 7 4 3 2 5 2 3" xfId="17263" xr:uid="{00000000-0005-0000-0000-0000A43C0000}"/>
    <cellStyle name="Vírgula 7 4 3 2 5 3" xfId="13367" xr:uid="{00000000-0005-0000-0000-0000A53C0000}"/>
    <cellStyle name="Vírgula 7 4 3 2 5 3 2" xfId="18847" xr:uid="{00000000-0005-0000-0000-0000A63C0000}"/>
    <cellStyle name="Vírgula 7 4 3 2 5 4" xfId="16092" xr:uid="{00000000-0005-0000-0000-0000A73C0000}"/>
    <cellStyle name="Vírgula 7 4 3 2 6" xfId="7501" xr:uid="{00000000-0005-0000-0000-0000A83C0000}"/>
    <cellStyle name="Vírgula 7 4 3 2 6 2" xfId="13724" xr:uid="{00000000-0005-0000-0000-0000A93C0000}"/>
    <cellStyle name="Vírgula 7 4 3 2 6 2 2" xfId="19204" xr:uid="{00000000-0005-0000-0000-0000AA3C0000}"/>
    <cellStyle name="Vírgula 7 4 3 2 6 3" xfId="16449" xr:uid="{00000000-0005-0000-0000-0000AB3C0000}"/>
    <cellStyle name="Vírgula 7 4 3 2 7" xfId="2540" xr:uid="{00000000-0005-0000-0000-0000AC3C0000}"/>
    <cellStyle name="Vírgula 7 4 3 2 7 2" xfId="12561" xr:uid="{00000000-0005-0000-0000-0000AD3C0000}"/>
    <cellStyle name="Vírgula 7 4 3 2 7 2 2" xfId="18041" xr:uid="{00000000-0005-0000-0000-0000AE3C0000}"/>
    <cellStyle name="Vírgula 7 4 3 2 7 3" xfId="15287" xr:uid="{00000000-0005-0000-0000-0000AF3C0000}"/>
    <cellStyle name="Vírgula 7 4 3 2 8" xfId="12179" xr:uid="{00000000-0005-0000-0000-0000B03C0000}"/>
    <cellStyle name="Vírgula 7 4 3 2 8 2" xfId="17660" xr:uid="{00000000-0005-0000-0000-0000B13C0000}"/>
    <cellStyle name="Vírgula 7 4 3 2 9" xfId="14919" xr:uid="{00000000-0005-0000-0000-0000B23C0000}"/>
    <cellStyle name="Vírgula 7 4 3 3" xfId="956" xr:uid="{00000000-0005-0000-0000-0000B33C0000}"/>
    <cellStyle name="Vírgula 7 4 3 3 2" xfId="1951" xr:uid="{00000000-0005-0000-0000-0000B43C0000}"/>
    <cellStyle name="Vírgula 7 4 3 3 2 2" xfId="5302" xr:uid="{00000000-0005-0000-0000-0000B53C0000}"/>
    <cellStyle name="Vírgula 7 4 3 3 2 2 2" xfId="10286" xr:uid="{00000000-0005-0000-0000-0000B63C0000}"/>
    <cellStyle name="Vírgula 7 4 3 3 2 2 2 2" xfId="14333" xr:uid="{00000000-0005-0000-0000-0000B73C0000}"/>
    <cellStyle name="Vírgula 7 4 3 3 2 2 2 2 2" xfId="19813" xr:uid="{00000000-0005-0000-0000-0000B83C0000}"/>
    <cellStyle name="Vírgula 7 4 3 3 2 2 2 3" xfId="17058" xr:uid="{00000000-0005-0000-0000-0000B93C0000}"/>
    <cellStyle name="Vírgula 7 4 3 3 2 2 3" xfId="13161" xr:uid="{00000000-0005-0000-0000-0000BA3C0000}"/>
    <cellStyle name="Vírgula 7 4 3 3 2 2 3 2" xfId="18641" xr:uid="{00000000-0005-0000-0000-0000BB3C0000}"/>
    <cellStyle name="Vírgula 7 4 3 3 2 2 4" xfId="15887" xr:uid="{00000000-0005-0000-0000-0000BC3C0000}"/>
    <cellStyle name="Vírgula 7 4 3 3 2 3" xfId="7031" xr:uid="{00000000-0005-0000-0000-0000BD3C0000}"/>
    <cellStyle name="Vírgula 7 4 3 3 2 3 2" xfId="11973" xr:uid="{00000000-0005-0000-0000-0000BE3C0000}"/>
    <cellStyle name="Vírgula 7 4 3 3 2 3 2 2" xfId="14733" xr:uid="{00000000-0005-0000-0000-0000BF3C0000}"/>
    <cellStyle name="Vírgula 7 4 3 3 2 3 2 2 2" xfId="20213" xr:uid="{00000000-0005-0000-0000-0000C03C0000}"/>
    <cellStyle name="Vírgula 7 4 3 3 2 3 2 3" xfId="17458" xr:uid="{00000000-0005-0000-0000-0000C13C0000}"/>
    <cellStyle name="Vírgula 7 4 3 3 2 3 3" xfId="13562" xr:uid="{00000000-0005-0000-0000-0000C23C0000}"/>
    <cellStyle name="Vírgula 7 4 3 3 2 3 3 2" xfId="19042" xr:uid="{00000000-0005-0000-0000-0000C33C0000}"/>
    <cellStyle name="Vírgula 7 4 3 3 2 3 4" xfId="16287" xr:uid="{00000000-0005-0000-0000-0000C43C0000}"/>
    <cellStyle name="Vírgula 7 4 3 3 2 4" xfId="8539" xr:uid="{00000000-0005-0000-0000-0000C53C0000}"/>
    <cellStyle name="Vírgula 7 4 3 3 2 4 2" xfId="13919" xr:uid="{00000000-0005-0000-0000-0000C63C0000}"/>
    <cellStyle name="Vírgula 7 4 3 3 2 4 2 2" xfId="19399" xr:uid="{00000000-0005-0000-0000-0000C73C0000}"/>
    <cellStyle name="Vírgula 7 4 3 3 2 4 3" xfId="16644" xr:uid="{00000000-0005-0000-0000-0000C83C0000}"/>
    <cellStyle name="Vírgula 7 4 3 3 2 5" xfId="3578" xr:uid="{00000000-0005-0000-0000-0000C93C0000}"/>
    <cellStyle name="Vírgula 7 4 3 3 2 5 2" xfId="12756" xr:uid="{00000000-0005-0000-0000-0000CA3C0000}"/>
    <cellStyle name="Vírgula 7 4 3 3 2 5 2 2" xfId="18236" xr:uid="{00000000-0005-0000-0000-0000CB3C0000}"/>
    <cellStyle name="Vírgula 7 4 3 3 2 5 3" xfId="15482" xr:uid="{00000000-0005-0000-0000-0000CC3C0000}"/>
    <cellStyle name="Vírgula 7 4 3 3 2 6" xfId="12390" xr:uid="{00000000-0005-0000-0000-0000CD3C0000}"/>
    <cellStyle name="Vírgula 7 4 3 3 2 6 2" xfId="17870" xr:uid="{00000000-0005-0000-0000-0000CE3C0000}"/>
    <cellStyle name="Vírgula 7 4 3 3 2 7" xfId="15116" xr:uid="{00000000-0005-0000-0000-0000CF3C0000}"/>
    <cellStyle name="Vírgula 7 4 3 3 3" xfId="4388" xr:uid="{00000000-0005-0000-0000-0000D03C0000}"/>
    <cellStyle name="Vírgula 7 4 3 3 3 2" xfId="9373" xr:uid="{00000000-0005-0000-0000-0000D13C0000}"/>
    <cellStyle name="Vírgula 7 4 3 3 3 2 2" xfId="14165" xr:uid="{00000000-0005-0000-0000-0000D23C0000}"/>
    <cellStyle name="Vírgula 7 4 3 3 3 2 2 2" xfId="19645" xr:uid="{00000000-0005-0000-0000-0000D33C0000}"/>
    <cellStyle name="Vírgula 7 4 3 3 3 2 3" xfId="16890" xr:uid="{00000000-0005-0000-0000-0000D43C0000}"/>
    <cellStyle name="Vírgula 7 4 3 3 3 3" xfId="12993" xr:uid="{00000000-0005-0000-0000-0000D53C0000}"/>
    <cellStyle name="Vírgula 7 4 3 3 3 3 2" xfId="18473" xr:uid="{00000000-0005-0000-0000-0000D63C0000}"/>
    <cellStyle name="Vírgula 7 4 3 3 3 4" xfId="15719" xr:uid="{00000000-0005-0000-0000-0000D73C0000}"/>
    <cellStyle name="Vírgula 7 4 3 3 4" xfId="6131" xr:uid="{00000000-0005-0000-0000-0000D83C0000}"/>
    <cellStyle name="Vírgula 7 4 3 3 4 2" xfId="11073" xr:uid="{00000000-0005-0000-0000-0000D93C0000}"/>
    <cellStyle name="Vírgula 7 4 3 3 4 2 2" xfId="14571" xr:uid="{00000000-0005-0000-0000-0000DA3C0000}"/>
    <cellStyle name="Vírgula 7 4 3 3 4 2 2 2" xfId="20051" xr:uid="{00000000-0005-0000-0000-0000DB3C0000}"/>
    <cellStyle name="Vírgula 7 4 3 3 4 2 3" xfId="17296" xr:uid="{00000000-0005-0000-0000-0000DC3C0000}"/>
    <cellStyle name="Vírgula 7 4 3 3 4 3" xfId="13400" xr:uid="{00000000-0005-0000-0000-0000DD3C0000}"/>
    <cellStyle name="Vírgula 7 4 3 3 4 3 2" xfId="18880" xr:uid="{00000000-0005-0000-0000-0000DE3C0000}"/>
    <cellStyle name="Vírgula 7 4 3 3 4 4" xfId="16125" xr:uid="{00000000-0005-0000-0000-0000DF3C0000}"/>
    <cellStyle name="Vírgula 7 4 3 3 5" xfId="7639" xr:uid="{00000000-0005-0000-0000-0000E03C0000}"/>
    <cellStyle name="Vírgula 7 4 3 3 5 2" xfId="13757" xr:uid="{00000000-0005-0000-0000-0000E13C0000}"/>
    <cellStyle name="Vírgula 7 4 3 3 5 2 2" xfId="19237" xr:uid="{00000000-0005-0000-0000-0000E23C0000}"/>
    <cellStyle name="Vírgula 7 4 3 3 5 3" xfId="16482" xr:uid="{00000000-0005-0000-0000-0000E33C0000}"/>
    <cellStyle name="Vírgula 7 4 3 3 6" xfId="2678" xr:uid="{00000000-0005-0000-0000-0000E43C0000}"/>
    <cellStyle name="Vírgula 7 4 3 3 6 2" xfId="12594" xr:uid="{00000000-0005-0000-0000-0000E53C0000}"/>
    <cellStyle name="Vírgula 7 4 3 3 6 2 2" xfId="18074" xr:uid="{00000000-0005-0000-0000-0000E63C0000}"/>
    <cellStyle name="Vírgula 7 4 3 3 6 3" xfId="15320" xr:uid="{00000000-0005-0000-0000-0000E73C0000}"/>
    <cellStyle name="Vírgula 7 4 3 3 7" xfId="12214" xr:uid="{00000000-0005-0000-0000-0000E83C0000}"/>
    <cellStyle name="Vírgula 7 4 3 3 7 2" xfId="17695" xr:uid="{00000000-0005-0000-0000-0000E93C0000}"/>
    <cellStyle name="Vírgula 7 4 3 3 8" xfId="14953" xr:uid="{00000000-0005-0000-0000-0000EA3C0000}"/>
    <cellStyle name="Vírgula 7 4 3 4" xfId="1948" xr:uid="{00000000-0005-0000-0000-0000EB3C0000}"/>
    <cellStyle name="Vírgula 7 4 3 4 2" xfId="5299" xr:uid="{00000000-0005-0000-0000-0000EC3C0000}"/>
    <cellStyle name="Vírgula 7 4 3 4 2 2" xfId="10283" xr:uid="{00000000-0005-0000-0000-0000ED3C0000}"/>
    <cellStyle name="Vírgula 7 4 3 4 2 2 2" xfId="14330" xr:uid="{00000000-0005-0000-0000-0000EE3C0000}"/>
    <cellStyle name="Vírgula 7 4 3 4 2 2 2 2" xfId="19810" xr:uid="{00000000-0005-0000-0000-0000EF3C0000}"/>
    <cellStyle name="Vírgula 7 4 3 4 2 2 3" xfId="17055" xr:uid="{00000000-0005-0000-0000-0000F03C0000}"/>
    <cellStyle name="Vírgula 7 4 3 4 2 3" xfId="13158" xr:uid="{00000000-0005-0000-0000-0000F13C0000}"/>
    <cellStyle name="Vírgula 7 4 3 4 2 3 2" xfId="18638" xr:uid="{00000000-0005-0000-0000-0000F23C0000}"/>
    <cellStyle name="Vírgula 7 4 3 4 2 4" xfId="15884" xr:uid="{00000000-0005-0000-0000-0000F33C0000}"/>
    <cellStyle name="Vírgula 7 4 3 4 3" xfId="7028" xr:uid="{00000000-0005-0000-0000-0000F43C0000}"/>
    <cellStyle name="Vírgula 7 4 3 4 3 2" xfId="11970" xr:uid="{00000000-0005-0000-0000-0000F53C0000}"/>
    <cellStyle name="Vírgula 7 4 3 4 3 2 2" xfId="14730" xr:uid="{00000000-0005-0000-0000-0000F63C0000}"/>
    <cellStyle name="Vírgula 7 4 3 4 3 2 2 2" xfId="20210" xr:uid="{00000000-0005-0000-0000-0000F73C0000}"/>
    <cellStyle name="Vírgula 7 4 3 4 3 2 3" xfId="17455" xr:uid="{00000000-0005-0000-0000-0000F83C0000}"/>
    <cellStyle name="Vírgula 7 4 3 4 3 3" xfId="13559" xr:uid="{00000000-0005-0000-0000-0000F93C0000}"/>
    <cellStyle name="Vírgula 7 4 3 4 3 3 2" xfId="19039" xr:uid="{00000000-0005-0000-0000-0000FA3C0000}"/>
    <cellStyle name="Vírgula 7 4 3 4 3 4" xfId="16284" xr:uid="{00000000-0005-0000-0000-0000FB3C0000}"/>
    <cellStyle name="Vírgula 7 4 3 4 4" xfId="8536" xr:uid="{00000000-0005-0000-0000-0000FC3C0000}"/>
    <cellStyle name="Vírgula 7 4 3 4 4 2" xfId="13916" xr:uid="{00000000-0005-0000-0000-0000FD3C0000}"/>
    <cellStyle name="Vírgula 7 4 3 4 4 2 2" xfId="19396" xr:uid="{00000000-0005-0000-0000-0000FE3C0000}"/>
    <cellStyle name="Vírgula 7 4 3 4 4 3" xfId="16641" xr:uid="{00000000-0005-0000-0000-0000FF3C0000}"/>
    <cellStyle name="Vírgula 7 4 3 4 5" xfId="3575" xr:uid="{00000000-0005-0000-0000-0000003D0000}"/>
    <cellStyle name="Vírgula 7 4 3 4 5 2" xfId="12753" xr:uid="{00000000-0005-0000-0000-0000013D0000}"/>
    <cellStyle name="Vírgula 7 4 3 4 5 2 2" xfId="18233" xr:uid="{00000000-0005-0000-0000-0000023D0000}"/>
    <cellStyle name="Vírgula 7 4 3 4 5 3" xfId="15479" xr:uid="{00000000-0005-0000-0000-0000033D0000}"/>
    <cellStyle name="Vírgula 7 4 3 4 6" xfId="12387" xr:uid="{00000000-0005-0000-0000-0000043D0000}"/>
    <cellStyle name="Vírgula 7 4 3 4 6 2" xfId="17867" xr:uid="{00000000-0005-0000-0000-0000053D0000}"/>
    <cellStyle name="Vírgula 7 4 3 4 7" xfId="15113" xr:uid="{00000000-0005-0000-0000-0000063D0000}"/>
    <cellStyle name="Vírgula 7 4 3 5" xfId="3786" xr:uid="{00000000-0005-0000-0000-0000073D0000}"/>
    <cellStyle name="Vírgula 7 4 3 5 2" xfId="5381" xr:uid="{00000000-0005-0000-0000-0000083D0000}"/>
    <cellStyle name="Vírgula 7 4 3 5 2 2" xfId="10363" xr:uid="{00000000-0005-0000-0000-0000093D0000}"/>
    <cellStyle name="Vírgula 7 4 3 5 2 2 2" xfId="14406" xr:uid="{00000000-0005-0000-0000-00000A3D0000}"/>
    <cellStyle name="Vírgula 7 4 3 5 2 2 2 2" xfId="19886" xr:uid="{00000000-0005-0000-0000-00000B3D0000}"/>
    <cellStyle name="Vírgula 7 4 3 5 2 2 3" xfId="17131" xr:uid="{00000000-0005-0000-0000-00000C3D0000}"/>
    <cellStyle name="Vírgula 7 4 3 5 2 3" xfId="13234" xr:uid="{00000000-0005-0000-0000-00000D3D0000}"/>
    <cellStyle name="Vírgula 7 4 3 5 2 3 2" xfId="18714" xr:uid="{00000000-0005-0000-0000-00000E3D0000}"/>
    <cellStyle name="Vírgula 7 4 3 5 2 4" xfId="15960" xr:uid="{00000000-0005-0000-0000-00000F3D0000}"/>
    <cellStyle name="Vírgula 7 4 3 5 3" xfId="8746" xr:uid="{00000000-0005-0000-0000-0000103D0000}"/>
    <cellStyle name="Vírgula 7 4 3 5 3 2" xfId="14020" xr:uid="{00000000-0005-0000-0000-0000113D0000}"/>
    <cellStyle name="Vírgula 7 4 3 5 3 2 2" xfId="19500" xr:uid="{00000000-0005-0000-0000-0000123D0000}"/>
    <cellStyle name="Vírgula 7 4 3 5 3 3" xfId="16745" xr:uid="{00000000-0005-0000-0000-0000133D0000}"/>
    <cellStyle name="Vírgula 7 4 3 5 4" xfId="12855" xr:uid="{00000000-0005-0000-0000-0000143D0000}"/>
    <cellStyle name="Vírgula 7 4 3 5 4 2" xfId="18335" xr:uid="{00000000-0005-0000-0000-0000153D0000}"/>
    <cellStyle name="Vírgula 7 4 3 5 5" xfId="15581" xr:uid="{00000000-0005-0000-0000-0000163D0000}"/>
    <cellStyle name="Vírgula 7 4 3 6" xfId="4111" xr:uid="{00000000-0005-0000-0000-0000173D0000}"/>
    <cellStyle name="Vírgula 7 4 3 6 2" xfId="8882" xr:uid="{00000000-0005-0000-0000-0000183D0000}"/>
    <cellStyle name="Vírgula 7 4 3 6 2 2" xfId="14052" xr:uid="{00000000-0005-0000-0000-0000193D0000}"/>
    <cellStyle name="Vírgula 7 4 3 6 2 2 2" xfId="19532" xr:uid="{00000000-0005-0000-0000-00001A3D0000}"/>
    <cellStyle name="Vírgula 7 4 3 6 2 3" xfId="16777" xr:uid="{00000000-0005-0000-0000-00001B3D0000}"/>
    <cellStyle name="Vírgula 7 4 3 6 3" xfId="12928" xr:uid="{00000000-0005-0000-0000-00001C3D0000}"/>
    <cellStyle name="Vírgula 7 4 3 6 3 2" xfId="18408" xr:uid="{00000000-0005-0000-0000-00001D3D0000}"/>
    <cellStyle name="Vírgula 7 4 3 6 4" xfId="15654" xr:uid="{00000000-0005-0000-0000-00001E3D0000}"/>
    <cellStyle name="Vírgula 7 4 3 7" xfId="4641" xr:uid="{00000000-0005-0000-0000-00001F3D0000}"/>
    <cellStyle name="Vírgula 7 4 3 7 2" xfId="9625" xr:uid="{00000000-0005-0000-0000-0000203D0000}"/>
    <cellStyle name="Vírgula 7 4 3 7 2 2" xfId="14231" xr:uid="{00000000-0005-0000-0000-0000213D0000}"/>
    <cellStyle name="Vírgula 7 4 3 7 2 2 2" xfId="19711" xr:uid="{00000000-0005-0000-0000-0000223D0000}"/>
    <cellStyle name="Vírgula 7 4 3 7 2 3" xfId="16956" xr:uid="{00000000-0005-0000-0000-0000233D0000}"/>
    <cellStyle name="Vírgula 7 4 3 7 3" xfId="13059" xr:uid="{00000000-0005-0000-0000-0000243D0000}"/>
    <cellStyle name="Vírgula 7 4 3 7 3 2" xfId="18539" xr:uid="{00000000-0005-0000-0000-0000253D0000}"/>
    <cellStyle name="Vírgula 7 4 3 7 4" xfId="15785" xr:uid="{00000000-0005-0000-0000-0000263D0000}"/>
    <cellStyle name="Vírgula 7 4 3 8" xfId="5858" xr:uid="{00000000-0005-0000-0000-0000273D0000}"/>
    <cellStyle name="Vírgula 7 4 3 8 2" xfId="10800" xr:uid="{00000000-0005-0000-0000-0000283D0000}"/>
    <cellStyle name="Vírgula 7 4 3 8 2 2" xfId="14506" xr:uid="{00000000-0005-0000-0000-0000293D0000}"/>
    <cellStyle name="Vírgula 7 4 3 8 2 2 2" xfId="19986" xr:uid="{00000000-0005-0000-0000-00002A3D0000}"/>
    <cellStyle name="Vírgula 7 4 3 8 2 3" xfId="17231" xr:uid="{00000000-0005-0000-0000-00002B3D0000}"/>
    <cellStyle name="Vírgula 7 4 3 8 3" xfId="13335" xr:uid="{00000000-0005-0000-0000-00002C3D0000}"/>
    <cellStyle name="Vírgula 7 4 3 8 3 2" xfId="18815" xr:uid="{00000000-0005-0000-0000-00002D3D0000}"/>
    <cellStyle name="Vírgula 7 4 3 8 4" xfId="16060" xr:uid="{00000000-0005-0000-0000-00002E3D0000}"/>
    <cellStyle name="Vírgula 7 4 3 9" xfId="7366" xr:uid="{00000000-0005-0000-0000-00002F3D0000}"/>
    <cellStyle name="Vírgula 7 4 3 9 2" xfId="13692" xr:uid="{00000000-0005-0000-0000-0000303D0000}"/>
    <cellStyle name="Vírgula 7 4 3 9 2 2" xfId="19172" xr:uid="{00000000-0005-0000-0000-0000313D0000}"/>
    <cellStyle name="Vírgula 7 4 3 9 3" xfId="16417" xr:uid="{00000000-0005-0000-0000-0000323D0000}"/>
    <cellStyle name="Vírgula 7 4 4" xfId="510" xr:uid="{00000000-0005-0000-0000-0000333D0000}"/>
    <cellStyle name="Vírgula 7 4 4 2" xfId="1070" xr:uid="{00000000-0005-0000-0000-0000343D0000}"/>
    <cellStyle name="Vírgula 7 4 4 2 2" xfId="1953" xr:uid="{00000000-0005-0000-0000-0000353D0000}"/>
    <cellStyle name="Vírgula 7 4 4 2 2 2" xfId="5304" xr:uid="{00000000-0005-0000-0000-0000363D0000}"/>
    <cellStyle name="Vírgula 7 4 4 2 2 2 2" xfId="10288" xr:uid="{00000000-0005-0000-0000-0000373D0000}"/>
    <cellStyle name="Vírgula 7 4 4 2 2 2 2 2" xfId="14335" xr:uid="{00000000-0005-0000-0000-0000383D0000}"/>
    <cellStyle name="Vírgula 7 4 4 2 2 2 2 2 2" xfId="19815" xr:uid="{00000000-0005-0000-0000-0000393D0000}"/>
    <cellStyle name="Vírgula 7 4 4 2 2 2 2 3" xfId="17060" xr:uid="{00000000-0005-0000-0000-00003A3D0000}"/>
    <cellStyle name="Vírgula 7 4 4 2 2 2 3" xfId="13163" xr:uid="{00000000-0005-0000-0000-00003B3D0000}"/>
    <cellStyle name="Vírgula 7 4 4 2 2 2 3 2" xfId="18643" xr:uid="{00000000-0005-0000-0000-00003C3D0000}"/>
    <cellStyle name="Vírgula 7 4 4 2 2 2 4" xfId="15889" xr:uid="{00000000-0005-0000-0000-00003D3D0000}"/>
    <cellStyle name="Vírgula 7 4 4 2 2 3" xfId="7033" xr:uid="{00000000-0005-0000-0000-00003E3D0000}"/>
    <cellStyle name="Vírgula 7 4 4 2 2 3 2" xfId="11975" xr:uid="{00000000-0005-0000-0000-00003F3D0000}"/>
    <cellStyle name="Vírgula 7 4 4 2 2 3 2 2" xfId="14735" xr:uid="{00000000-0005-0000-0000-0000403D0000}"/>
    <cellStyle name="Vírgula 7 4 4 2 2 3 2 2 2" xfId="20215" xr:uid="{00000000-0005-0000-0000-0000413D0000}"/>
    <cellStyle name="Vírgula 7 4 4 2 2 3 2 3" xfId="17460" xr:uid="{00000000-0005-0000-0000-0000423D0000}"/>
    <cellStyle name="Vírgula 7 4 4 2 2 3 3" xfId="13564" xr:uid="{00000000-0005-0000-0000-0000433D0000}"/>
    <cellStyle name="Vírgula 7 4 4 2 2 3 3 2" xfId="19044" xr:uid="{00000000-0005-0000-0000-0000443D0000}"/>
    <cellStyle name="Vírgula 7 4 4 2 2 3 4" xfId="16289" xr:uid="{00000000-0005-0000-0000-0000453D0000}"/>
    <cellStyle name="Vírgula 7 4 4 2 2 4" xfId="8541" xr:uid="{00000000-0005-0000-0000-0000463D0000}"/>
    <cellStyle name="Vírgula 7 4 4 2 2 4 2" xfId="13921" xr:uid="{00000000-0005-0000-0000-0000473D0000}"/>
    <cellStyle name="Vírgula 7 4 4 2 2 4 2 2" xfId="19401" xr:uid="{00000000-0005-0000-0000-0000483D0000}"/>
    <cellStyle name="Vírgula 7 4 4 2 2 4 3" xfId="16646" xr:uid="{00000000-0005-0000-0000-0000493D0000}"/>
    <cellStyle name="Vírgula 7 4 4 2 2 5" xfId="3580" xr:uid="{00000000-0005-0000-0000-00004A3D0000}"/>
    <cellStyle name="Vírgula 7 4 4 2 2 5 2" xfId="12758" xr:uid="{00000000-0005-0000-0000-00004B3D0000}"/>
    <cellStyle name="Vírgula 7 4 4 2 2 5 2 2" xfId="18238" xr:uid="{00000000-0005-0000-0000-00004C3D0000}"/>
    <cellStyle name="Vírgula 7 4 4 2 2 5 3" xfId="15484" xr:uid="{00000000-0005-0000-0000-00004D3D0000}"/>
    <cellStyle name="Vírgula 7 4 4 2 2 6" xfId="12392" xr:uid="{00000000-0005-0000-0000-00004E3D0000}"/>
    <cellStyle name="Vírgula 7 4 4 2 2 6 2" xfId="17872" xr:uid="{00000000-0005-0000-0000-00004F3D0000}"/>
    <cellStyle name="Vírgula 7 4 4 2 2 7" xfId="15118" xr:uid="{00000000-0005-0000-0000-0000503D0000}"/>
    <cellStyle name="Vírgula 7 4 4 2 3" xfId="4485" xr:uid="{00000000-0005-0000-0000-0000513D0000}"/>
    <cellStyle name="Vírgula 7 4 4 2 3 2" xfId="9470" xr:uid="{00000000-0005-0000-0000-0000523D0000}"/>
    <cellStyle name="Vírgula 7 4 4 2 3 2 2" xfId="14191" xr:uid="{00000000-0005-0000-0000-0000533D0000}"/>
    <cellStyle name="Vírgula 7 4 4 2 3 2 2 2" xfId="19671" xr:uid="{00000000-0005-0000-0000-0000543D0000}"/>
    <cellStyle name="Vírgula 7 4 4 2 3 2 3" xfId="16916" xr:uid="{00000000-0005-0000-0000-0000553D0000}"/>
    <cellStyle name="Vírgula 7 4 4 2 3 3" xfId="13019" xr:uid="{00000000-0005-0000-0000-0000563D0000}"/>
    <cellStyle name="Vírgula 7 4 4 2 3 3 2" xfId="18499" xr:uid="{00000000-0005-0000-0000-0000573D0000}"/>
    <cellStyle name="Vírgula 7 4 4 2 3 4" xfId="15745" xr:uid="{00000000-0005-0000-0000-0000583D0000}"/>
    <cellStyle name="Vírgula 7 4 4 2 4" xfId="6225" xr:uid="{00000000-0005-0000-0000-0000593D0000}"/>
    <cellStyle name="Vírgula 7 4 4 2 4 2" xfId="11167" xr:uid="{00000000-0005-0000-0000-00005A3D0000}"/>
    <cellStyle name="Vírgula 7 4 4 2 4 2 2" xfId="14596" xr:uid="{00000000-0005-0000-0000-00005B3D0000}"/>
    <cellStyle name="Vírgula 7 4 4 2 4 2 2 2" xfId="20076" xr:uid="{00000000-0005-0000-0000-00005C3D0000}"/>
    <cellStyle name="Vírgula 7 4 4 2 4 2 3" xfId="17321" xr:uid="{00000000-0005-0000-0000-00005D3D0000}"/>
    <cellStyle name="Vírgula 7 4 4 2 4 3" xfId="13425" xr:uid="{00000000-0005-0000-0000-00005E3D0000}"/>
    <cellStyle name="Vírgula 7 4 4 2 4 3 2" xfId="18905" xr:uid="{00000000-0005-0000-0000-00005F3D0000}"/>
    <cellStyle name="Vírgula 7 4 4 2 4 4" xfId="16150" xr:uid="{00000000-0005-0000-0000-0000603D0000}"/>
    <cellStyle name="Vírgula 7 4 4 2 5" xfId="7733" xr:uid="{00000000-0005-0000-0000-0000613D0000}"/>
    <cellStyle name="Vírgula 7 4 4 2 5 2" xfId="13782" xr:uid="{00000000-0005-0000-0000-0000623D0000}"/>
    <cellStyle name="Vírgula 7 4 4 2 5 2 2" xfId="19262" xr:uid="{00000000-0005-0000-0000-0000633D0000}"/>
    <cellStyle name="Vírgula 7 4 4 2 5 3" xfId="16507" xr:uid="{00000000-0005-0000-0000-0000643D0000}"/>
    <cellStyle name="Vírgula 7 4 4 2 6" xfId="2772" xr:uid="{00000000-0005-0000-0000-0000653D0000}"/>
    <cellStyle name="Vírgula 7 4 4 2 6 2" xfId="12619" xr:uid="{00000000-0005-0000-0000-0000663D0000}"/>
    <cellStyle name="Vírgula 7 4 4 2 6 2 2" xfId="18099" xr:uid="{00000000-0005-0000-0000-0000673D0000}"/>
    <cellStyle name="Vírgula 7 4 4 2 6 3" xfId="15345" xr:uid="{00000000-0005-0000-0000-0000683D0000}"/>
    <cellStyle name="Vírgula 7 4 4 2 7" xfId="12245" xr:uid="{00000000-0005-0000-0000-0000693D0000}"/>
    <cellStyle name="Vírgula 7 4 4 2 7 2" xfId="17726" xr:uid="{00000000-0005-0000-0000-00006A3D0000}"/>
    <cellStyle name="Vírgula 7 4 4 2 8" xfId="14979" xr:uid="{00000000-0005-0000-0000-00006B3D0000}"/>
    <cellStyle name="Vírgula 7 4 4 3" xfId="1952" xr:uid="{00000000-0005-0000-0000-00006C3D0000}"/>
    <cellStyle name="Vírgula 7 4 4 3 2" xfId="5303" xr:uid="{00000000-0005-0000-0000-00006D3D0000}"/>
    <cellStyle name="Vírgula 7 4 4 3 2 2" xfId="10287" xr:uid="{00000000-0005-0000-0000-00006E3D0000}"/>
    <cellStyle name="Vírgula 7 4 4 3 2 2 2" xfId="14334" xr:uid="{00000000-0005-0000-0000-00006F3D0000}"/>
    <cellStyle name="Vírgula 7 4 4 3 2 2 2 2" xfId="19814" xr:uid="{00000000-0005-0000-0000-0000703D0000}"/>
    <cellStyle name="Vírgula 7 4 4 3 2 2 3" xfId="17059" xr:uid="{00000000-0005-0000-0000-0000713D0000}"/>
    <cellStyle name="Vírgula 7 4 4 3 2 3" xfId="13162" xr:uid="{00000000-0005-0000-0000-0000723D0000}"/>
    <cellStyle name="Vírgula 7 4 4 3 2 3 2" xfId="18642" xr:uid="{00000000-0005-0000-0000-0000733D0000}"/>
    <cellStyle name="Vírgula 7 4 4 3 2 4" xfId="15888" xr:uid="{00000000-0005-0000-0000-0000743D0000}"/>
    <cellStyle name="Vírgula 7 4 4 3 3" xfId="7032" xr:uid="{00000000-0005-0000-0000-0000753D0000}"/>
    <cellStyle name="Vírgula 7 4 4 3 3 2" xfId="11974" xr:uid="{00000000-0005-0000-0000-0000763D0000}"/>
    <cellStyle name="Vírgula 7 4 4 3 3 2 2" xfId="14734" xr:uid="{00000000-0005-0000-0000-0000773D0000}"/>
    <cellStyle name="Vírgula 7 4 4 3 3 2 2 2" xfId="20214" xr:uid="{00000000-0005-0000-0000-0000783D0000}"/>
    <cellStyle name="Vírgula 7 4 4 3 3 2 3" xfId="17459" xr:uid="{00000000-0005-0000-0000-0000793D0000}"/>
    <cellStyle name="Vírgula 7 4 4 3 3 3" xfId="13563" xr:uid="{00000000-0005-0000-0000-00007A3D0000}"/>
    <cellStyle name="Vírgula 7 4 4 3 3 3 2" xfId="19043" xr:uid="{00000000-0005-0000-0000-00007B3D0000}"/>
    <cellStyle name="Vírgula 7 4 4 3 3 4" xfId="16288" xr:uid="{00000000-0005-0000-0000-00007C3D0000}"/>
    <cellStyle name="Vírgula 7 4 4 3 4" xfId="8540" xr:uid="{00000000-0005-0000-0000-00007D3D0000}"/>
    <cellStyle name="Vírgula 7 4 4 3 4 2" xfId="13920" xr:uid="{00000000-0005-0000-0000-00007E3D0000}"/>
    <cellStyle name="Vírgula 7 4 4 3 4 2 2" xfId="19400" xr:uid="{00000000-0005-0000-0000-00007F3D0000}"/>
    <cellStyle name="Vírgula 7 4 4 3 4 3" xfId="16645" xr:uid="{00000000-0005-0000-0000-0000803D0000}"/>
    <cellStyle name="Vírgula 7 4 4 3 5" xfId="3579" xr:uid="{00000000-0005-0000-0000-0000813D0000}"/>
    <cellStyle name="Vírgula 7 4 4 3 5 2" xfId="12757" xr:uid="{00000000-0005-0000-0000-0000823D0000}"/>
    <cellStyle name="Vírgula 7 4 4 3 5 2 2" xfId="18237" xr:uid="{00000000-0005-0000-0000-0000833D0000}"/>
    <cellStyle name="Vírgula 7 4 4 3 5 3" xfId="15483" xr:uid="{00000000-0005-0000-0000-0000843D0000}"/>
    <cellStyle name="Vírgula 7 4 4 3 6" xfId="12391" xr:uid="{00000000-0005-0000-0000-0000853D0000}"/>
    <cellStyle name="Vírgula 7 4 4 3 6 2" xfId="17871" xr:uid="{00000000-0005-0000-0000-0000863D0000}"/>
    <cellStyle name="Vírgula 7 4 4 3 7" xfId="15117" xr:uid="{00000000-0005-0000-0000-0000873D0000}"/>
    <cellStyle name="Vírgula 7 4 4 4" xfId="4018" xr:uid="{00000000-0005-0000-0000-0000883D0000}"/>
    <cellStyle name="Vírgula 7 4 4 4 2" xfId="9089" xr:uid="{00000000-0005-0000-0000-0000893D0000}"/>
    <cellStyle name="Vírgula 7 4 4 4 2 2" xfId="14102" xr:uid="{00000000-0005-0000-0000-00008A3D0000}"/>
    <cellStyle name="Vírgula 7 4 4 4 2 2 2" xfId="19582" xr:uid="{00000000-0005-0000-0000-00008B3D0000}"/>
    <cellStyle name="Vírgula 7 4 4 4 2 3" xfId="16827" xr:uid="{00000000-0005-0000-0000-00008C3D0000}"/>
    <cellStyle name="Vírgula 7 4 4 4 3" xfId="12910" xr:uid="{00000000-0005-0000-0000-00008D3D0000}"/>
    <cellStyle name="Vírgula 7 4 4 4 3 2" xfId="18390" xr:uid="{00000000-0005-0000-0000-00008E3D0000}"/>
    <cellStyle name="Vírgula 7 4 4 4 4" xfId="15636" xr:uid="{00000000-0005-0000-0000-00008F3D0000}"/>
    <cellStyle name="Vírgula 7 4 4 5" xfId="5773" xr:uid="{00000000-0005-0000-0000-0000903D0000}"/>
    <cellStyle name="Vírgula 7 4 4 5 2" xfId="10715" xr:uid="{00000000-0005-0000-0000-0000913D0000}"/>
    <cellStyle name="Vírgula 7 4 4 5 2 2" xfId="14489" xr:uid="{00000000-0005-0000-0000-0000923D0000}"/>
    <cellStyle name="Vírgula 7 4 4 5 2 2 2" xfId="19969" xr:uid="{00000000-0005-0000-0000-0000933D0000}"/>
    <cellStyle name="Vírgula 7 4 4 5 2 3" xfId="17214" xr:uid="{00000000-0005-0000-0000-0000943D0000}"/>
    <cellStyle name="Vírgula 7 4 4 5 3" xfId="13318" xr:uid="{00000000-0005-0000-0000-0000953D0000}"/>
    <cellStyle name="Vírgula 7 4 4 5 3 2" xfId="18798" xr:uid="{00000000-0005-0000-0000-0000963D0000}"/>
    <cellStyle name="Vírgula 7 4 4 5 4" xfId="16043" xr:uid="{00000000-0005-0000-0000-0000973D0000}"/>
    <cellStyle name="Vírgula 7 4 4 6" xfId="7281" xr:uid="{00000000-0005-0000-0000-0000983D0000}"/>
    <cellStyle name="Vírgula 7 4 4 6 2" xfId="13675" xr:uid="{00000000-0005-0000-0000-0000993D0000}"/>
    <cellStyle name="Vírgula 7 4 4 6 2 2" xfId="19155" xr:uid="{00000000-0005-0000-0000-00009A3D0000}"/>
    <cellStyle name="Vírgula 7 4 4 6 3" xfId="16400" xr:uid="{00000000-0005-0000-0000-00009B3D0000}"/>
    <cellStyle name="Vírgula 7 4 4 7" xfId="2320" xr:uid="{00000000-0005-0000-0000-00009C3D0000}"/>
    <cellStyle name="Vírgula 7 4 4 7 2" xfId="12512" xr:uid="{00000000-0005-0000-0000-00009D3D0000}"/>
    <cellStyle name="Vírgula 7 4 4 7 2 2" xfId="17992" xr:uid="{00000000-0005-0000-0000-00009E3D0000}"/>
    <cellStyle name="Vírgula 7 4 4 7 3" xfId="15238" xr:uid="{00000000-0005-0000-0000-00009F3D0000}"/>
    <cellStyle name="Vírgula 7 4 4 8" xfId="12123" xr:uid="{00000000-0005-0000-0000-0000A03D0000}"/>
    <cellStyle name="Vírgula 7 4 4 8 2" xfId="17604" xr:uid="{00000000-0005-0000-0000-0000A13D0000}"/>
    <cellStyle name="Vírgula 7 4 4 9" xfId="14869" xr:uid="{00000000-0005-0000-0000-0000A23D0000}"/>
    <cellStyle name="Vírgula 7 4 5" xfId="717" xr:uid="{00000000-0005-0000-0000-0000A33D0000}"/>
    <cellStyle name="Vírgula 7 4 5 2" xfId="1183" xr:uid="{00000000-0005-0000-0000-0000A43D0000}"/>
    <cellStyle name="Vírgula 7 4 5 2 2" xfId="1955" xr:uid="{00000000-0005-0000-0000-0000A53D0000}"/>
    <cellStyle name="Vírgula 7 4 5 2 2 2" xfId="5306" xr:uid="{00000000-0005-0000-0000-0000A63D0000}"/>
    <cellStyle name="Vírgula 7 4 5 2 2 2 2" xfId="10290" xr:uid="{00000000-0005-0000-0000-0000A73D0000}"/>
    <cellStyle name="Vírgula 7 4 5 2 2 2 2 2" xfId="14337" xr:uid="{00000000-0005-0000-0000-0000A83D0000}"/>
    <cellStyle name="Vírgula 7 4 5 2 2 2 2 2 2" xfId="19817" xr:uid="{00000000-0005-0000-0000-0000A93D0000}"/>
    <cellStyle name="Vírgula 7 4 5 2 2 2 2 3" xfId="17062" xr:uid="{00000000-0005-0000-0000-0000AA3D0000}"/>
    <cellStyle name="Vírgula 7 4 5 2 2 2 3" xfId="13165" xr:uid="{00000000-0005-0000-0000-0000AB3D0000}"/>
    <cellStyle name="Vírgula 7 4 5 2 2 2 3 2" xfId="18645" xr:uid="{00000000-0005-0000-0000-0000AC3D0000}"/>
    <cellStyle name="Vírgula 7 4 5 2 2 2 4" xfId="15891" xr:uid="{00000000-0005-0000-0000-0000AD3D0000}"/>
    <cellStyle name="Vírgula 7 4 5 2 2 3" xfId="7035" xr:uid="{00000000-0005-0000-0000-0000AE3D0000}"/>
    <cellStyle name="Vírgula 7 4 5 2 2 3 2" xfId="11977" xr:uid="{00000000-0005-0000-0000-0000AF3D0000}"/>
    <cellStyle name="Vírgula 7 4 5 2 2 3 2 2" xfId="14737" xr:uid="{00000000-0005-0000-0000-0000B03D0000}"/>
    <cellStyle name="Vírgula 7 4 5 2 2 3 2 2 2" xfId="20217" xr:uid="{00000000-0005-0000-0000-0000B13D0000}"/>
    <cellStyle name="Vírgula 7 4 5 2 2 3 2 3" xfId="17462" xr:uid="{00000000-0005-0000-0000-0000B23D0000}"/>
    <cellStyle name="Vírgula 7 4 5 2 2 3 3" xfId="13566" xr:uid="{00000000-0005-0000-0000-0000B33D0000}"/>
    <cellStyle name="Vírgula 7 4 5 2 2 3 3 2" xfId="19046" xr:uid="{00000000-0005-0000-0000-0000B43D0000}"/>
    <cellStyle name="Vírgula 7 4 5 2 2 3 4" xfId="16291" xr:uid="{00000000-0005-0000-0000-0000B53D0000}"/>
    <cellStyle name="Vírgula 7 4 5 2 2 4" xfId="8543" xr:uid="{00000000-0005-0000-0000-0000B63D0000}"/>
    <cellStyle name="Vírgula 7 4 5 2 2 4 2" xfId="13923" xr:uid="{00000000-0005-0000-0000-0000B73D0000}"/>
    <cellStyle name="Vírgula 7 4 5 2 2 4 2 2" xfId="19403" xr:uid="{00000000-0005-0000-0000-0000B83D0000}"/>
    <cellStyle name="Vírgula 7 4 5 2 2 4 3" xfId="16648" xr:uid="{00000000-0005-0000-0000-0000B93D0000}"/>
    <cellStyle name="Vírgula 7 4 5 2 2 5" xfId="3582" xr:uid="{00000000-0005-0000-0000-0000BA3D0000}"/>
    <cellStyle name="Vírgula 7 4 5 2 2 5 2" xfId="12760" xr:uid="{00000000-0005-0000-0000-0000BB3D0000}"/>
    <cellStyle name="Vírgula 7 4 5 2 2 5 2 2" xfId="18240" xr:uid="{00000000-0005-0000-0000-0000BC3D0000}"/>
    <cellStyle name="Vírgula 7 4 5 2 2 5 3" xfId="15486" xr:uid="{00000000-0005-0000-0000-0000BD3D0000}"/>
    <cellStyle name="Vírgula 7 4 5 2 2 6" xfId="12394" xr:uid="{00000000-0005-0000-0000-0000BE3D0000}"/>
    <cellStyle name="Vírgula 7 4 5 2 2 6 2" xfId="17874" xr:uid="{00000000-0005-0000-0000-0000BF3D0000}"/>
    <cellStyle name="Vírgula 7 4 5 2 2 7" xfId="15120" xr:uid="{00000000-0005-0000-0000-0000C03D0000}"/>
    <cellStyle name="Vírgula 7 4 5 2 3" xfId="4544" xr:uid="{00000000-0005-0000-0000-0000C13D0000}"/>
    <cellStyle name="Vírgula 7 4 5 2 3 2" xfId="9528" xr:uid="{00000000-0005-0000-0000-0000C23D0000}"/>
    <cellStyle name="Vírgula 7 4 5 2 3 2 2" xfId="14206" xr:uid="{00000000-0005-0000-0000-0000C33D0000}"/>
    <cellStyle name="Vírgula 7 4 5 2 3 2 2 2" xfId="19686" xr:uid="{00000000-0005-0000-0000-0000C43D0000}"/>
    <cellStyle name="Vírgula 7 4 5 2 3 2 3" xfId="16931" xr:uid="{00000000-0005-0000-0000-0000C53D0000}"/>
    <cellStyle name="Vírgula 7 4 5 2 3 3" xfId="13034" xr:uid="{00000000-0005-0000-0000-0000C63D0000}"/>
    <cellStyle name="Vírgula 7 4 5 2 3 3 2" xfId="18514" xr:uid="{00000000-0005-0000-0000-0000C73D0000}"/>
    <cellStyle name="Vírgula 7 4 5 2 3 4" xfId="15760" xr:uid="{00000000-0005-0000-0000-0000C83D0000}"/>
    <cellStyle name="Vírgula 7 4 5 2 4" xfId="6275" xr:uid="{00000000-0005-0000-0000-0000C93D0000}"/>
    <cellStyle name="Vírgula 7 4 5 2 4 2" xfId="11217" xr:uid="{00000000-0005-0000-0000-0000CA3D0000}"/>
    <cellStyle name="Vírgula 7 4 5 2 4 2 2" xfId="14608" xr:uid="{00000000-0005-0000-0000-0000CB3D0000}"/>
    <cellStyle name="Vírgula 7 4 5 2 4 2 2 2" xfId="20088" xr:uid="{00000000-0005-0000-0000-0000CC3D0000}"/>
    <cellStyle name="Vírgula 7 4 5 2 4 2 3" xfId="17333" xr:uid="{00000000-0005-0000-0000-0000CD3D0000}"/>
    <cellStyle name="Vírgula 7 4 5 2 4 3" xfId="13437" xr:uid="{00000000-0005-0000-0000-0000CE3D0000}"/>
    <cellStyle name="Vírgula 7 4 5 2 4 3 2" xfId="18917" xr:uid="{00000000-0005-0000-0000-0000CF3D0000}"/>
    <cellStyle name="Vírgula 7 4 5 2 4 4" xfId="16162" xr:uid="{00000000-0005-0000-0000-0000D03D0000}"/>
    <cellStyle name="Vírgula 7 4 5 2 5" xfId="7783" xr:uid="{00000000-0005-0000-0000-0000D13D0000}"/>
    <cellStyle name="Vírgula 7 4 5 2 5 2" xfId="13794" xr:uid="{00000000-0005-0000-0000-0000D23D0000}"/>
    <cellStyle name="Vírgula 7 4 5 2 5 2 2" xfId="19274" xr:uid="{00000000-0005-0000-0000-0000D33D0000}"/>
    <cellStyle name="Vírgula 7 4 5 2 5 3" xfId="16519" xr:uid="{00000000-0005-0000-0000-0000D43D0000}"/>
    <cellStyle name="Vírgula 7 4 5 2 6" xfId="2822" xr:uid="{00000000-0005-0000-0000-0000D53D0000}"/>
    <cellStyle name="Vírgula 7 4 5 2 6 2" xfId="12631" xr:uid="{00000000-0005-0000-0000-0000D63D0000}"/>
    <cellStyle name="Vírgula 7 4 5 2 6 2 2" xfId="18111" xr:uid="{00000000-0005-0000-0000-0000D73D0000}"/>
    <cellStyle name="Vírgula 7 4 5 2 6 3" xfId="15357" xr:uid="{00000000-0005-0000-0000-0000D83D0000}"/>
    <cellStyle name="Vírgula 7 4 5 2 7" xfId="12265" xr:uid="{00000000-0005-0000-0000-0000D93D0000}"/>
    <cellStyle name="Vírgula 7 4 5 2 7 2" xfId="17745" xr:uid="{00000000-0005-0000-0000-0000DA3D0000}"/>
    <cellStyle name="Vírgula 7 4 5 2 8" xfId="14991" xr:uid="{00000000-0005-0000-0000-0000DB3D0000}"/>
    <cellStyle name="Vírgula 7 4 5 3" xfId="1954" xr:uid="{00000000-0005-0000-0000-0000DC3D0000}"/>
    <cellStyle name="Vírgula 7 4 5 3 2" xfId="5305" xr:uid="{00000000-0005-0000-0000-0000DD3D0000}"/>
    <cellStyle name="Vírgula 7 4 5 3 2 2" xfId="10289" xr:uid="{00000000-0005-0000-0000-0000DE3D0000}"/>
    <cellStyle name="Vírgula 7 4 5 3 2 2 2" xfId="14336" xr:uid="{00000000-0005-0000-0000-0000DF3D0000}"/>
    <cellStyle name="Vírgula 7 4 5 3 2 2 2 2" xfId="19816" xr:uid="{00000000-0005-0000-0000-0000E03D0000}"/>
    <cellStyle name="Vírgula 7 4 5 3 2 2 3" xfId="17061" xr:uid="{00000000-0005-0000-0000-0000E13D0000}"/>
    <cellStyle name="Vírgula 7 4 5 3 2 3" xfId="13164" xr:uid="{00000000-0005-0000-0000-0000E23D0000}"/>
    <cellStyle name="Vírgula 7 4 5 3 2 3 2" xfId="18644" xr:uid="{00000000-0005-0000-0000-0000E33D0000}"/>
    <cellStyle name="Vírgula 7 4 5 3 2 4" xfId="15890" xr:uid="{00000000-0005-0000-0000-0000E43D0000}"/>
    <cellStyle name="Vírgula 7 4 5 3 3" xfId="7034" xr:uid="{00000000-0005-0000-0000-0000E53D0000}"/>
    <cellStyle name="Vírgula 7 4 5 3 3 2" xfId="11976" xr:uid="{00000000-0005-0000-0000-0000E63D0000}"/>
    <cellStyle name="Vírgula 7 4 5 3 3 2 2" xfId="14736" xr:uid="{00000000-0005-0000-0000-0000E73D0000}"/>
    <cellStyle name="Vírgula 7 4 5 3 3 2 2 2" xfId="20216" xr:uid="{00000000-0005-0000-0000-0000E83D0000}"/>
    <cellStyle name="Vírgula 7 4 5 3 3 2 3" xfId="17461" xr:uid="{00000000-0005-0000-0000-0000E93D0000}"/>
    <cellStyle name="Vírgula 7 4 5 3 3 3" xfId="13565" xr:uid="{00000000-0005-0000-0000-0000EA3D0000}"/>
    <cellStyle name="Vírgula 7 4 5 3 3 3 2" xfId="19045" xr:uid="{00000000-0005-0000-0000-0000EB3D0000}"/>
    <cellStyle name="Vírgula 7 4 5 3 3 4" xfId="16290" xr:uid="{00000000-0005-0000-0000-0000EC3D0000}"/>
    <cellStyle name="Vírgula 7 4 5 3 4" xfId="8542" xr:uid="{00000000-0005-0000-0000-0000ED3D0000}"/>
    <cellStyle name="Vírgula 7 4 5 3 4 2" xfId="13922" xr:uid="{00000000-0005-0000-0000-0000EE3D0000}"/>
    <cellStyle name="Vírgula 7 4 5 3 4 2 2" xfId="19402" xr:uid="{00000000-0005-0000-0000-0000EF3D0000}"/>
    <cellStyle name="Vírgula 7 4 5 3 4 3" xfId="16647" xr:uid="{00000000-0005-0000-0000-0000F03D0000}"/>
    <cellStyle name="Vírgula 7 4 5 3 5" xfId="3581" xr:uid="{00000000-0005-0000-0000-0000F13D0000}"/>
    <cellStyle name="Vírgula 7 4 5 3 5 2" xfId="12759" xr:uid="{00000000-0005-0000-0000-0000F23D0000}"/>
    <cellStyle name="Vírgula 7 4 5 3 5 2 2" xfId="18239" xr:uid="{00000000-0005-0000-0000-0000F33D0000}"/>
    <cellStyle name="Vírgula 7 4 5 3 5 3" xfId="15485" xr:uid="{00000000-0005-0000-0000-0000F43D0000}"/>
    <cellStyle name="Vírgula 7 4 5 3 6" xfId="12393" xr:uid="{00000000-0005-0000-0000-0000F53D0000}"/>
    <cellStyle name="Vírgula 7 4 5 3 6 2" xfId="17873" xr:uid="{00000000-0005-0000-0000-0000F63D0000}"/>
    <cellStyle name="Vírgula 7 4 5 3 7" xfId="15119" xr:uid="{00000000-0005-0000-0000-0000F73D0000}"/>
    <cellStyle name="Vírgula 7 4 5 4" xfId="4161" xr:uid="{00000000-0005-0000-0000-0000F83D0000}"/>
    <cellStyle name="Vírgula 7 4 5 4 2" xfId="9147" xr:uid="{00000000-0005-0000-0000-0000F93D0000}"/>
    <cellStyle name="Vírgula 7 4 5 4 2 2" xfId="14115" xr:uid="{00000000-0005-0000-0000-0000FA3D0000}"/>
    <cellStyle name="Vírgula 7 4 5 4 2 2 2" xfId="19595" xr:uid="{00000000-0005-0000-0000-0000FB3D0000}"/>
    <cellStyle name="Vírgula 7 4 5 4 2 3" xfId="16840" xr:uid="{00000000-0005-0000-0000-0000FC3D0000}"/>
    <cellStyle name="Vírgula 7 4 5 4 3" xfId="12943" xr:uid="{00000000-0005-0000-0000-0000FD3D0000}"/>
    <cellStyle name="Vírgula 7 4 5 4 3 2" xfId="18423" xr:uid="{00000000-0005-0000-0000-0000FE3D0000}"/>
    <cellStyle name="Vírgula 7 4 5 4 4" xfId="15669" xr:uid="{00000000-0005-0000-0000-0000FF3D0000}"/>
    <cellStyle name="Vírgula 7 4 5 5" xfId="5908" xr:uid="{00000000-0005-0000-0000-0000003E0000}"/>
    <cellStyle name="Vírgula 7 4 5 5 2" xfId="10850" xr:uid="{00000000-0005-0000-0000-0000013E0000}"/>
    <cellStyle name="Vírgula 7 4 5 5 2 2" xfId="14521" xr:uid="{00000000-0005-0000-0000-0000023E0000}"/>
    <cellStyle name="Vírgula 7 4 5 5 2 2 2" xfId="20001" xr:uid="{00000000-0005-0000-0000-0000033E0000}"/>
    <cellStyle name="Vírgula 7 4 5 5 2 3" xfId="17246" xr:uid="{00000000-0005-0000-0000-0000043E0000}"/>
    <cellStyle name="Vírgula 7 4 5 5 3" xfId="13350" xr:uid="{00000000-0005-0000-0000-0000053E0000}"/>
    <cellStyle name="Vírgula 7 4 5 5 3 2" xfId="18830" xr:uid="{00000000-0005-0000-0000-0000063E0000}"/>
    <cellStyle name="Vírgula 7 4 5 5 4" xfId="16075" xr:uid="{00000000-0005-0000-0000-0000073E0000}"/>
    <cellStyle name="Vírgula 7 4 5 6" xfId="7416" xr:uid="{00000000-0005-0000-0000-0000083E0000}"/>
    <cellStyle name="Vírgula 7 4 5 6 2" xfId="13707" xr:uid="{00000000-0005-0000-0000-0000093E0000}"/>
    <cellStyle name="Vírgula 7 4 5 6 2 2" xfId="19187" xr:uid="{00000000-0005-0000-0000-00000A3E0000}"/>
    <cellStyle name="Vírgula 7 4 5 6 3" xfId="16432" xr:uid="{00000000-0005-0000-0000-00000B3E0000}"/>
    <cellStyle name="Vírgula 7 4 5 7" xfId="2455" xr:uid="{00000000-0005-0000-0000-00000C3E0000}"/>
    <cellStyle name="Vírgula 7 4 5 7 2" xfId="12544" xr:uid="{00000000-0005-0000-0000-00000D3E0000}"/>
    <cellStyle name="Vírgula 7 4 5 7 2 2" xfId="18024" xr:uid="{00000000-0005-0000-0000-00000E3E0000}"/>
    <cellStyle name="Vírgula 7 4 5 7 3" xfId="15270" xr:uid="{00000000-0005-0000-0000-00000F3E0000}"/>
    <cellStyle name="Vírgula 7 4 5 8" xfId="12162" xr:uid="{00000000-0005-0000-0000-0000103E0000}"/>
    <cellStyle name="Vírgula 7 4 5 8 2" xfId="17643" xr:uid="{00000000-0005-0000-0000-0000113E0000}"/>
    <cellStyle name="Vírgula 7 4 5 9" xfId="14902" xr:uid="{00000000-0005-0000-0000-0000123E0000}"/>
    <cellStyle name="Vírgula 7 4 6" xfId="394" xr:uid="{00000000-0005-0000-0000-0000133E0000}"/>
    <cellStyle name="Vírgula 7 4 6 2" xfId="1019" xr:uid="{00000000-0005-0000-0000-0000143E0000}"/>
    <cellStyle name="Vírgula 7 4 6 2 2" xfId="1957" xr:uid="{00000000-0005-0000-0000-0000153E0000}"/>
    <cellStyle name="Vírgula 7 4 6 2 2 2" xfId="5308" xr:uid="{00000000-0005-0000-0000-0000163E0000}"/>
    <cellStyle name="Vírgula 7 4 6 2 2 2 2" xfId="10292" xr:uid="{00000000-0005-0000-0000-0000173E0000}"/>
    <cellStyle name="Vírgula 7 4 6 2 2 2 2 2" xfId="14339" xr:uid="{00000000-0005-0000-0000-0000183E0000}"/>
    <cellStyle name="Vírgula 7 4 6 2 2 2 2 2 2" xfId="19819" xr:uid="{00000000-0005-0000-0000-0000193E0000}"/>
    <cellStyle name="Vírgula 7 4 6 2 2 2 2 3" xfId="17064" xr:uid="{00000000-0005-0000-0000-00001A3E0000}"/>
    <cellStyle name="Vírgula 7 4 6 2 2 2 3" xfId="13167" xr:uid="{00000000-0005-0000-0000-00001B3E0000}"/>
    <cellStyle name="Vírgula 7 4 6 2 2 2 3 2" xfId="18647" xr:uid="{00000000-0005-0000-0000-00001C3E0000}"/>
    <cellStyle name="Vírgula 7 4 6 2 2 2 4" xfId="15893" xr:uid="{00000000-0005-0000-0000-00001D3E0000}"/>
    <cellStyle name="Vírgula 7 4 6 2 2 3" xfId="7037" xr:uid="{00000000-0005-0000-0000-00001E3E0000}"/>
    <cellStyle name="Vírgula 7 4 6 2 2 3 2" xfId="11979" xr:uid="{00000000-0005-0000-0000-00001F3E0000}"/>
    <cellStyle name="Vírgula 7 4 6 2 2 3 2 2" xfId="14739" xr:uid="{00000000-0005-0000-0000-0000203E0000}"/>
    <cellStyle name="Vírgula 7 4 6 2 2 3 2 2 2" xfId="20219" xr:uid="{00000000-0005-0000-0000-0000213E0000}"/>
    <cellStyle name="Vírgula 7 4 6 2 2 3 2 3" xfId="17464" xr:uid="{00000000-0005-0000-0000-0000223E0000}"/>
    <cellStyle name="Vírgula 7 4 6 2 2 3 3" xfId="13568" xr:uid="{00000000-0005-0000-0000-0000233E0000}"/>
    <cellStyle name="Vírgula 7 4 6 2 2 3 3 2" xfId="19048" xr:uid="{00000000-0005-0000-0000-0000243E0000}"/>
    <cellStyle name="Vírgula 7 4 6 2 2 3 4" xfId="16293" xr:uid="{00000000-0005-0000-0000-0000253E0000}"/>
    <cellStyle name="Vírgula 7 4 6 2 2 4" xfId="8545" xr:uid="{00000000-0005-0000-0000-0000263E0000}"/>
    <cellStyle name="Vírgula 7 4 6 2 2 4 2" xfId="13925" xr:uid="{00000000-0005-0000-0000-0000273E0000}"/>
    <cellStyle name="Vírgula 7 4 6 2 2 4 2 2" xfId="19405" xr:uid="{00000000-0005-0000-0000-0000283E0000}"/>
    <cellStyle name="Vírgula 7 4 6 2 2 4 3" xfId="16650" xr:uid="{00000000-0005-0000-0000-0000293E0000}"/>
    <cellStyle name="Vírgula 7 4 6 2 2 5" xfId="3584" xr:uid="{00000000-0005-0000-0000-00002A3E0000}"/>
    <cellStyle name="Vírgula 7 4 6 2 2 5 2" xfId="12762" xr:uid="{00000000-0005-0000-0000-00002B3E0000}"/>
    <cellStyle name="Vírgula 7 4 6 2 2 5 2 2" xfId="18242" xr:uid="{00000000-0005-0000-0000-00002C3E0000}"/>
    <cellStyle name="Vírgula 7 4 6 2 2 5 3" xfId="15488" xr:uid="{00000000-0005-0000-0000-00002D3E0000}"/>
    <cellStyle name="Vírgula 7 4 6 2 2 6" xfId="12396" xr:uid="{00000000-0005-0000-0000-00002E3E0000}"/>
    <cellStyle name="Vírgula 7 4 6 2 2 6 2" xfId="17876" xr:uid="{00000000-0005-0000-0000-00002F3E0000}"/>
    <cellStyle name="Vírgula 7 4 6 2 2 7" xfId="15122" xr:uid="{00000000-0005-0000-0000-0000303E0000}"/>
    <cellStyle name="Vírgula 7 4 6 2 3" xfId="4439" xr:uid="{00000000-0005-0000-0000-0000313E0000}"/>
    <cellStyle name="Vírgula 7 4 6 2 3 2" xfId="9424" xr:uid="{00000000-0005-0000-0000-0000323E0000}"/>
    <cellStyle name="Vírgula 7 4 6 2 3 2 2" xfId="14181" xr:uid="{00000000-0005-0000-0000-0000333E0000}"/>
    <cellStyle name="Vírgula 7 4 6 2 3 2 2 2" xfId="19661" xr:uid="{00000000-0005-0000-0000-0000343E0000}"/>
    <cellStyle name="Vírgula 7 4 6 2 3 2 3" xfId="16906" xr:uid="{00000000-0005-0000-0000-0000353E0000}"/>
    <cellStyle name="Vírgula 7 4 6 2 3 3" xfId="13009" xr:uid="{00000000-0005-0000-0000-0000363E0000}"/>
    <cellStyle name="Vírgula 7 4 6 2 3 3 2" xfId="18489" xr:uid="{00000000-0005-0000-0000-0000373E0000}"/>
    <cellStyle name="Vírgula 7 4 6 2 3 4" xfId="15735" xr:uid="{00000000-0005-0000-0000-0000383E0000}"/>
    <cellStyle name="Vírgula 7 4 6 2 4" xfId="6181" xr:uid="{00000000-0005-0000-0000-0000393E0000}"/>
    <cellStyle name="Vírgula 7 4 6 2 4 2" xfId="11123" xr:uid="{00000000-0005-0000-0000-00003A3E0000}"/>
    <cellStyle name="Vírgula 7 4 6 2 4 2 2" xfId="14586" xr:uid="{00000000-0005-0000-0000-00003B3E0000}"/>
    <cellStyle name="Vírgula 7 4 6 2 4 2 2 2" xfId="20066" xr:uid="{00000000-0005-0000-0000-00003C3E0000}"/>
    <cellStyle name="Vírgula 7 4 6 2 4 2 3" xfId="17311" xr:uid="{00000000-0005-0000-0000-00003D3E0000}"/>
    <cellStyle name="Vírgula 7 4 6 2 4 3" xfId="13415" xr:uid="{00000000-0005-0000-0000-00003E3E0000}"/>
    <cellStyle name="Vírgula 7 4 6 2 4 3 2" xfId="18895" xr:uid="{00000000-0005-0000-0000-00003F3E0000}"/>
    <cellStyle name="Vírgula 7 4 6 2 4 4" xfId="16140" xr:uid="{00000000-0005-0000-0000-0000403E0000}"/>
    <cellStyle name="Vírgula 7 4 6 2 5" xfId="7689" xr:uid="{00000000-0005-0000-0000-0000413E0000}"/>
    <cellStyle name="Vírgula 7 4 6 2 5 2" xfId="13772" xr:uid="{00000000-0005-0000-0000-0000423E0000}"/>
    <cellStyle name="Vírgula 7 4 6 2 5 2 2" xfId="19252" xr:uid="{00000000-0005-0000-0000-0000433E0000}"/>
    <cellStyle name="Vírgula 7 4 6 2 5 3" xfId="16497" xr:uid="{00000000-0005-0000-0000-0000443E0000}"/>
    <cellStyle name="Vírgula 7 4 6 2 6" xfId="2728" xr:uid="{00000000-0005-0000-0000-0000453E0000}"/>
    <cellStyle name="Vírgula 7 4 6 2 6 2" xfId="12609" xr:uid="{00000000-0005-0000-0000-0000463E0000}"/>
    <cellStyle name="Vírgula 7 4 6 2 6 2 2" xfId="18089" xr:uid="{00000000-0005-0000-0000-0000473E0000}"/>
    <cellStyle name="Vírgula 7 4 6 2 6 3" xfId="15335" xr:uid="{00000000-0005-0000-0000-0000483E0000}"/>
    <cellStyle name="Vírgula 7 4 6 2 7" xfId="12233" xr:uid="{00000000-0005-0000-0000-0000493E0000}"/>
    <cellStyle name="Vírgula 7 4 6 2 7 2" xfId="17714" xr:uid="{00000000-0005-0000-0000-00004A3E0000}"/>
    <cellStyle name="Vírgula 7 4 6 2 8" xfId="14969" xr:uid="{00000000-0005-0000-0000-00004B3E0000}"/>
    <cellStyle name="Vírgula 7 4 6 3" xfId="1956" xr:uid="{00000000-0005-0000-0000-00004C3E0000}"/>
    <cellStyle name="Vírgula 7 4 6 3 2" xfId="5307" xr:uid="{00000000-0005-0000-0000-00004D3E0000}"/>
    <cellStyle name="Vírgula 7 4 6 3 2 2" xfId="10291" xr:uid="{00000000-0005-0000-0000-00004E3E0000}"/>
    <cellStyle name="Vírgula 7 4 6 3 2 2 2" xfId="14338" xr:uid="{00000000-0005-0000-0000-00004F3E0000}"/>
    <cellStyle name="Vírgula 7 4 6 3 2 2 2 2" xfId="19818" xr:uid="{00000000-0005-0000-0000-0000503E0000}"/>
    <cellStyle name="Vírgula 7 4 6 3 2 2 3" xfId="17063" xr:uid="{00000000-0005-0000-0000-0000513E0000}"/>
    <cellStyle name="Vírgula 7 4 6 3 2 3" xfId="13166" xr:uid="{00000000-0005-0000-0000-0000523E0000}"/>
    <cellStyle name="Vírgula 7 4 6 3 2 3 2" xfId="18646" xr:uid="{00000000-0005-0000-0000-0000533E0000}"/>
    <cellStyle name="Vírgula 7 4 6 3 2 4" xfId="15892" xr:uid="{00000000-0005-0000-0000-0000543E0000}"/>
    <cellStyle name="Vírgula 7 4 6 3 3" xfId="7036" xr:uid="{00000000-0005-0000-0000-0000553E0000}"/>
    <cellStyle name="Vírgula 7 4 6 3 3 2" xfId="11978" xr:uid="{00000000-0005-0000-0000-0000563E0000}"/>
    <cellStyle name="Vírgula 7 4 6 3 3 2 2" xfId="14738" xr:uid="{00000000-0005-0000-0000-0000573E0000}"/>
    <cellStyle name="Vírgula 7 4 6 3 3 2 2 2" xfId="20218" xr:uid="{00000000-0005-0000-0000-0000583E0000}"/>
    <cellStyle name="Vírgula 7 4 6 3 3 2 3" xfId="17463" xr:uid="{00000000-0005-0000-0000-0000593E0000}"/>
    <cellStyle name="Vírgula 7 4 6 3 3 3" xfId="13567" xr:uid="{00000000-0005-0000-0000-00005A3E0000}"/>
    <cellStyle name="Vírgula 7 4 6 3 3 3 2" xfId="19047" xr:uid="{00000000-0005-0000-0000-00005B3E0000}"/>
    <cellStyle name="Vírgula 7 4 6 3 3 4" xfId="16292" xr:uid="{00000000-0005-0000-0000-00005C3E0000}"/>
    <cellStyle name="Vírgula 7 4 6 3 4" xfId="8544" xr:uid="{00000000-0005-0000-0000-00005D3E0000}"/>
    <cellStyle name="Vírgula 7 4 6 3 4 2" xfId="13924" xr:uid="{00000000-0005-0000-0000-00005E3E0000}"/>
    <cellStyle name="Vírgula 7 4 6 3 4 2 2" xfId="19404" xr:uid="{00000000-0005-0000-0000-00005F3E0000}"/>
    <cellStyle name="Vírgula 7 4 6 3 4 3" xfId="16649" xr:uid="{00000000-0005-0000-0000-0000603E0000}"/>
    <cellStyle name="Vírgula 7 4 6 3 5" xfId="3583" xr:uid="{00000000-0005-0000-0000-0000613E0000}"/>
    <cellStyle name="Vírgula 7 4 6 3 5 2" xfId="12761" xr:uid="{00000000-0005-0000-0000-0000623E0000}"/>
    <cellStyle name="Vírgula 7 4 6 3 5 2 2" xfId="18241" xr:uid="{00000000-0005-0000-0000-0000633E0000}"/>
    <cellStyle name="Vírgula 7 4 6 3 5 3" xfId="15487" xr:uid="{00000000-0005-0000-0000-0000643E0000}"/>
    <cellStyle name="Vírgula 7 4 6 3 6" xfId="12395" xr:uid="{00000000-0005-0000-0000-0000653E0000}"/>
    <cellStyle name="Vírgula 7 4 6 3 6 2" xfId="17875" xr:uid="{00000000-0005-0000-0000-0000663E0000}"/>
    <cellStyle name="Vírgula 7 4 6 3 7" xfId="15121" xr:uid="{00000000-0005-0000-0000-0000673E0000}"/>
    <cellStyle name="Vírgula 7 4 6 4" xfId="3959" xr:uid="{00000000-0005-0000-0000-0000683E0000}"/>
    <cellStyle name="Vírgula 7 4 6 4 2" xfId="9038" xr:uid="{00000000-0005-0000-0000-0000693E0000}"/>
    <cellStyle name="Vírgula 7 4 6 4 2 2" xfId="14091" xr:uid="{00000000-0005-0000-0000-00006A3E0000}"/>
    <cellStyle name="Vírgula 7 4 6 4 2 2 2" xfId="19571" xr:uid="{00000000-0005-0000-0000-00006B3E0000}"/>
    <cellStyle name="Vírgula 7 4 6 4 2 3" xfId="16816" xr:uid="{00000000-0005-0000-0000-00006C3E0000}"/>
    <cellStyle name="Vírgula 7 4 6 4 3" xfId="12896" xr:uid="{00000000-0005-0000-0000-00006D3E0000}"/>
    <cellStyle name="Vírgula 7 4 6 4 3 2" xfId="18376" xr:uid="{00000000-0005-0000-0000-00006E3E0000}"/>
    <cellStyle name="Vírgula 7 4 6 4 4" xfId="15622" xr:uid="{00000000-0005-0000-0000-00006F3E0000}"/>
    <cellStyle name="Vírgula 7 4 6 5" xfId="5724" xr:uid="{00000000-0005-0000-0000-0000703E0000}"/>
    <cellStyle name="Vírgula 7 4 6 5 2" xfId="10666" xr:uid="{00000000-0005-0000-0000-0000713E0000}"/>
    <cellStyle name="Vírgula 7 4 6 5 2 2" xfId="14477" xr:uid="{00000000-0005-0000-0000-0000723E0000}"/>
    <cellStyle name="Vírgula 7 4 6 5 2 2 2" xfId="19957" xr:uid="{00000000-0005-0000-0000-0000733E0000}"/>
    <cellStyle name="Vírgula 7 4 6 5 2 3" xfId="17202" xr:uid="{00000000-0005-0000-0000-0000743E0000}"/>
    <cellStyle name="Vírgula 7 4 6 5 3" xfId="13306" xr:uid="{00000000-0005-0000-0000-0000753E0000}"/>
    <cellStyle name="Vírgula 7 4 6 5 3 2" xfId="18786" xr:uid="{00000000-0005-0000-0000-0000763E0000}"/>
    <cellStyle name="Vírgula 7 4 6 5 4" xfId="16031" xr:uid="{00000000-0005-0000-0000-0000773E0000}"/>
    <cellStyle name="Vírgula 7 4 6 6" xfId="7232" xr:uid="{00000000-0005-0000-0000-0000783E0000}"/>
    <cellStyle name="Vírgula 7 4 6 6 2" xfId="13663" xr:uid="{00000000-0005-0000-0000-0000793E0000}"/>
    <cellStyle name="Vírgula 7 4 6 6 2 2" xfId="19143" xr:uid="{00000000-0005-0000-0000-00007A3E0000}"/>
    <cellStyle name="Vírgula 7 4 6 6 3" xfId="16388" xr:uid="{00000000-0005-0000-0000-00007B3E0000}"/>
    <cellStyle name="Vírgula 7 4 6 7" xfId="2271" xr:uid="{00000000-0005-0000-0000-00007C3E0000}"/>
    <cellStyle name="Vírgula 7 4 6 7 2" xfId="12500" xr:uid="{00000000-0005-0000-0000-00007D3E0000}"/>
    <cellStyle name="Vírgula 7 4 6 7 2 2" xfId="17980" xr:uid="{00000000-0005-0000-0000-00007E3E0000}"/>
    <cellStyle name="Vírgula 7 4 6 7 3" xfId="15226" xr:uid="{00000000-0005-0000-0000-00007F3E0000}"/>
    <cellStyle name="Vírgula 7 4 6 8" xfId="12103" xr:uid="{00000000-0005-0000-0000-0000803E0000}"/>
    <cellStyle name="Vírgula 7 4 6 8 2" xfId="17584" xr:uid="{00000000-0005-0000-0000-0000813E0000}"/>
    <cellStyle name="Vírgula 7 4 6 9" xfId="14856" xr:uid="{00000000-0005-0000-0000-0000823E0000}"/>
    <cellStyle name="Vírgula 7 4 7" xfId="868" xr:uid="{00000000-0005-0000-0000-0000833E0000}"/>
    <cellStyle name="Vírgula 7 4 7 2" xfId="1958" xr:uid="{00000000-0005-0000-0000-0000843E0000}"/>
    <cellStyle name="Vírgula 7 4 7 2 2" xfId="5309" xr:uid="{00000000-0005-0000-0000-0000853E0000}"/>
    <cellStyle name="Vírgula 7 4 7 2 2 2" xfId="10293" xr:uid="{00000000-0005-0000-0000-0000863E0000}"/>
    <cellStyle name="Vírgula 7 4 7 2 2 2 2" xfId="14340" xr:uid="{00000000-0005-0000-0000-0000873E0000}"/>
    <cellStyle name="Vírgula 7 4 7 2 2 2 2 2" xfId="19820" xr:uid="{00000000-0005-0000-0000-0000883E0000}"/>
    <cellStyle name="Vírgula 7 4 7 2 2 2 3" xfId="17065" xr:uid="{00000000-0005-0000-0000-0000893E0000}"/>
    <cellStyle name="Vírgula 7 4 7 2 2 3" xfId="13168" xr:uid="{00000000-0005-0000-0000-00008A3E0000}"/>
    <cellStyle name="Vírgula 7 4 7 2 2 3 2" xfId="18648" xr:uid="{00000000-0005-0000-0000-00008B3E0000}"/>
    <cellStyle name="Vírgula 7 4 7 2 2 4" xfId="15894" xr:uid="{00000000-0005-0000-0000-00008C3E0000}"/>
    <cellStyle name="Vírgula 7 4 7 2 3" xfId="7038" xr:uid="{00000000-0005-0000-0000-00008D3E0000}"/>
    <cellStyle name="Vírgula 7 4 7 2 3 2" xfId="11980" xr:uid="{00000000-0005-0000-0000-00008E3E0000}"/>
    <cellStyle name="Vírgula 7 4 7 2 3 2 2" xfId="14740" xr:uid="{00000000-0005-0000-0000-00008F3E0000}"/>
    <cellStyle name="Vírgula 7 4 7 2 3 2 2 2" xfId="20220" xr:uid="{00000000-0005-0000-0000-0000903E0000}"/>
    <cellStyle name="Vírgula 7 4 7 2 3 2 3" xfId="17465" xr:uid="{00000000-0005-0000-0000-0000913E0000}"/>
    <cellStyle name="Vírgula 7 4 7 2 3 3" xfId="13569" xr:uid="{00000000-0005-0000-0000-0000923E0000}"/>
    <cellStyle name="Vírgula 7 4 7 2 3 3 2" xfId="19049" xr:uid="{00000000-0005-0000-0000-0000933E0000}"/>
    <cellStyle name="Vírgula 7 4 7 2 3 4" xfId="16294" xr:uid="{00000000-0005-0000-0000-0000943E0000}"/>
    <cellStyle name="Vírgula 7 4 7 2 4" xfId="8546" xr:uid="{00000000-0005-0000-0000-0000953E0000}"/>
    <cellStyle name="Vírgula 7 4 7 2 4 2" xfId="13926" xr:uid="{00000000-0005-0000-0000-0000963E0000}"/>
    <cellStyle name="Vírgula 7 4 7 2 4 2 2" xfId="19406" xr:uid="{00000000-0005-0000-0000-0000973E0000}"/>
    <cellStyle name="Vírgula 7 4 7 2 4 3" xfId="16651" xr:uid="{00000000-0005-0000-0000-0000983E0000}"/>
    <cellStyle name="Vírgula 7 4 7 2 5" xfId="3585" xr:uid="{00000000-0005-0000-0000-0000993E0000}"/>
    <cellStyle name="Vírgula 7 4 7 2 5 2" xfId="12763" xr:uid="{00000000-0005-0000-0000-00009A3E0000}"/>
    <cellStyle name="Vírgula 7 4 7 2 5 2 2" xfId="18243" xr:uid="{00000000-0005-0000-0000-00009B3E0000}"/>
    <cellStyle name="Vírgula 7 4 7 2 5 3" xfId="15489" xr:uid="{00000000-0005-0000-0000-00009C3E0000}"/>
    <cellStyle name="Vírgula 7 4 7 2 6" xfId="12397" xr:uid="{00000000-0005-0000-0000-00009D3E0000}"/>
    <cellStyle name="Vírgula 7 4 7 2 6 2" xfId="17877" xr:uid="{00000000-0005-0000-0000-00009E3E0000}"/>
    <cellStyle name="Vírgula 7 4 7 2 7" xfId="15123" xr:uid="{00000000-0005-0000-0000-00009F3E0000}"/>
    <cellStyle name="Vírgula 7 4 7 3" xfId="4302" xr:uid="{00000000-0005-0000-0000-0000A03E0000}"/>
    <cellStyle name="Vírgula 7 4 7 3 2" xfId="9288" xr:uid="{00000000-0005-0000-0000-0000A13E0000}"/>
    <cellStyle name="Vírgula 7 4 7 3 2 2" xfId="14148" xr:uid="{00000000-0005-0000-0000-0000A23E0000}"/>
    <cellStyle name="Vírgula 7 4 7 3 2 2 2" xfId="19628" xr:uid="{00000000-0005-0000-0000-0000A33E0000}"/>
    <cellStyle name="Vírgula 7 4 7 3 2 3" xfId="16873" xr:uid="{00000000-0005-0000-0000-0000A43E0000}"/>
    <cellStyle name="Vírgula 7 4 7 3 3" xfId="12976" xr:uid="{00000000-0005-0000-0000-0000A53E0000}"/>
    <cellStyle name="Vírgula 7 4 7 3 3 2" xfId="18456" xr:uid="{00000000-0005-0000-0000-0000A63E0000}"/>
    <cellStyle name="Vírgula 7 4 7 3 4" xfId="15702" xr:uid="{00000000-0005-0000-0000-0000A73E0000}"/>
    <cellStyle name="Vírgula 7 4 7 4" xfId="6046" xr:uid="{00000000-0005-0000-0000-0000A83E0000}"/>
    <cellStyle name="Vírgula 7 4 7 4 2" xfId="10988" xr:uid="{00000000-0005-0000-0000-0000A93E0000}"/>
    <cellStyle name="Vírgula 7 4 7 4 2 2" xfId="14554" xr:uid="{00000000-0005-0000-0000-0000AA3E0000}"/>
    <cellStyle name="Vírgula 7 4 7 4 2 2 2" xfId="20034" xr:uid="{00000000-0005-0000-0000-0000AB3E0000}"/>
    <cellStyle name="Vírgula 7 4 7 4 2 3" xfId="17279" xr:uid="{00000000-0005-0000-0000-0000AC3E0000}"/>
    <cellStyle name="Vírgula 7 4 7 4 3" xfId="13383" xr:uid="{00000000-0005-0000-0000-0000AD3E0000}"/>
    <cellStyle name="Vírgula 7 4 7 4 3 2" xfId="18863" xr:uid="{00000000-0005-0000-0000-0000AE3E0000}"/>
    <cellStyle name="Vírgula 7 4 7 4 4" xfId="16108" xr:uid="{00000000-0005-0000-0000-0000AF3E0000}"/>
    <cellStyle name="Vírgula 7 4 7 5" xfId="7554" xr:uid="{00000000-0005-0000-0000-0000B03E0000}"/>
    <cellStyle name="Vírgula 7 4 7 5 2" xfId="13740" xr:uid="{00000000-0005-0000-0000-0000B13E0000}"/>
    <cellStyle name="Vírgula 7 4 7 5 2 2" xfId="19220" xr:uid="{00000000-0005-0000-0000-0000B23E0000}"/>
    <cellStyle name="Vírgula 7 4 7 5 3" xfId="16465" xr:uid="{00000000-0005-0000-0000-0000B33E0000}"/>
    <cellStyle name="Vírgula 7 4 7 6" xfId="2593" xr:uid="{00000000-0005-0000-0000-0000B43E0000}"/>
    <cellStyle name="Vírgula 7 4 7 6 2" xfId="12577" xr:uid="{00000000-0005-0000-0000-0000B53E0000}"/>
    <cellStyle name="Vírgula 7 4 7 6 2 2" xfId="18057" xr:uid="{00000000-0005-0000-0000-0000B63E0000}"/>
    <cellStyle name="Vírgula 7 4 7 6 3" xfId="15303" xr:uid="{00000000-0005-0000-0000-0000B73E0000}"/>
    <cellStyle name="Vírgula 7 4 7 7" xfId="12196" xr:uid="{00000000-0005-0000-0000-0000B83E0000}"/>
    <cellStyle name="Vírgula 7 4 7 7 2" xfId="17677" xr:uid="{00000000-0005-0000-0000-0000B93E0000}"/>
    <cellStyle name="Vírgula 7 4 7 8" xfId="14935" xr:uid="{00000000-0005-0000-0000-0000BA3E0000}"/>
    <cellStyle name="Vírgula 7 4 8" xfId="1333" xr:uid="{00000000-0005-0000-0000-0000BB3E0000}"/>
    <cellStyle name="Vírgula 7 4 8 2" xfId="4684" xr:uid="{00000000-0005-0000-0000-0000BC3E0000}"/>
    <cellStyle name="Vírgula 7 4 8 2 2" xfId="9668" xr:uid="{00000000-0005-0000-0000-0000BD3E0000}"/>
    <cellStyle name="Vírgula 7 4 8 2 2 2" xfId="14241" xr:uid="{00000000-0005-0000-0000-0000BE3E0000}"/>
    <cellStyle name="Vírgula 7 4 8 2 2 2 2" xfId="19721" xr:uid="{00000000-0005-0000-0000-0000BF3E0000}"/>
    <cellStyle name="Vírgula 7 4 8 2 2 3" xfId="16966" xr:uid="{00000000-0005-0000-0000-0000C03E0000}"/>
    <cellStyle name="Vírgula 7 4 8 2 3" xfId="13069" xr:uid="{00000000-0005-0000-0000-0000C13E0000}"/>
    <cellStyle name="Vírgula 7 4 8 2 3 2" xfId="18549" xr:uid="{00000000-0005-0000-0000-0000C23E0000}"/>
    <cellStyle name="Vírgula 7 4 8 2 4" xfId="15795" xr:uid="{00000000-0005-0000-0000-0000C33E0000}"/>
    <cellStyle name="Vírgula 7 4 8 3" xfId="6413" xr:uid="{00000000-0005-0000-0000-0000C43E0000}"/>
    <cellStyle name="Vírgula 7 4 8 3 2" xfId="11355" xr:uid="{00000000-0005-0000-0000-0000C53E0000}"/>
    <cellStyle name="Vírgula 7 4 8 3 2 2" xfId="14641" xr:uid="{00000000-0005-0000-0000-0000C63E0000}"/>
    <cellStyle name="Vírgula 7 4 8 3 2 2 2" xfId="20121" xr:uid="{00000000-0005-0000-0000-0000C73E0000}"/>
    <cellStyle name="Vírgula 7 4 8 3 2 3" xfId="17366" xr:uid="{00000000-0005-0000-0000-0000C83E0000}"/>
    <cellStyle name="Vírgula 7 4 8 3 3" xfId="13470" xr:uid="{00000000-0005-0000-0000-0000C93E0000}"/>
    <cellStyle name="Vírgula 7 4 8 3 3 2" xfId="18950" xr:uid="{00000000-0005-0000-0000-0000CA3E0000}"/>
    <cellStyle name="Vírgula 7 4 8 3 4" xfId="16195" xr:uid="{00000000-0005-0000-0000-0000CB3E0000}"/>
    <cellStyle name="Vírgula 7 4 8 4" xfId="7921" xr:uid="{00000000-0005-0000-0000-0000CC3E0000}"/>
    <cellStyle name="Vírgula 7 4 8 4 2" xfId="13827" xr:uid="{00000000-0005-0000-0000-0000CD3E0000}"/>
    <cellStyle name="Vírgula 7 4 8 4 2 2" xfId="19307" xr:uid="{00000000-0005-0000-0000-0000CE3E0000}"/>
    <cellStyle name="Vírgula 7 4 8 4 3" xfId="16552" xr:uid="{00000000-0005-0000-0000-0000CF3E0000}"/>
    <cellStyle name="Vírgula 7 4 8 5" xfId="2960" xr:uid="{00000000-0005-0000-0000-0000D03E0000}"/>
    <cellStyle name="Vírgula 7 4 8 5 2" xfId="12664" xr:uid="{00000000-0005-0000-0000-0000D13E0000}"/>
    <cellStyle name="Vírgula 7 4 8 5 2 2" xfId="18144" xr:uid="{00000000-0005-0000-0000-0000D23E0000}"/>
    <cellStyle name="Vírgula 7 4 8 5 3" xfId="15390" xr:uid="{00000000-0005-0000-0000-0000D33E0000}"/>
    <cellStyle name="Vírgula 7 4 8 6" xfId="12298" xr:uid="{00000000-0005-0000-0000-0000D43E0000}"/>
    <cellStyle name="Vírgula 7 4 8 6 2" xfId="17778" xr:uid="{00000000-0005-0000-0000-0000D53E0000}"/>
    <cellStyle name="Vírgula 7 4 8 7" xfId="15024" xr:uid="{00000000-0005-0000-0000-0000D63E0000}"/>
    <cellStyle name="Vírgula 7 4 9" xfId="3701" xr:uid="{00000000-0005-0000-0000-0000D73E0000}"/>
    <cellStyle name="Vírgula 7 4 9 2" xfId="5452" xr:uid="{00000000-0005-0000-0000-0000D83E0000}"/>
    <cellStyle name="Vírgula 7 4 9 2 2" xfId="10421" xr:uid="{00000000-0005-0000-0000-0000D93E0000}"/>
    <cellStyle name="Vírgula 7 4 9 2 2 2" xfId="14421" xr:uid="{00000000-0005-0000-0000-0000DA3E0000}"/>
    <cellStyle name="Vírgula 7 4 9 2 2 2 2" xfId="19901" xr:uid="{00000000-0005-0000-0000-0000DB3E0000}"/>
    <cellStyle name="Vírgula 7 4 9 2 2 3" xfId="17146" xr:uid="{00000000-0005-0000-0000-0000DC3E0000}"/>
    <cellStyle name="Vírgula 7 4 9 2 3" xfId="13250" xr:uid="{00000000-0005-0000-0000-0000DD3E0000}"/>
    <cellStyle name="Vírgula 7 4 9 2 3 2" xfId="18730" xr:uid="{00000000-0005-0000-0000-0000DE3E0000}"/>
    <cellStyle name="Vírgula 7 4 9 2 4" xfId="15975" xr:uid="{00000000-0005-0000-0000-0000DF3E0000}"/>
    <cellStyle name="Vírgula 7 4 9 3" xfId="8660" xr:uid="{00000000-0005-0000-0000-0000E03E0000}"/>
    <cellStyle name="Vírgula 7 4 9 3 2" xfId="14003" xr:uid="{00000000-0005-0000-0000-0000E13E0000}"/>
    <cellStyle name="Vírgula 7 4 9 3 2 2" xfId="19483" xr:uid="{00000000-0005-0000-0000-0000E23E0000}"/>
    <cellStyle name="Vírgula 7 4 9 3 3" xfId="16728" xr:uid="{00000000-0005-0000-0000-0000E33E0000}"/>
    <cellStyle name="Vírgula 7 4 9 4" xfId="12838" xr:uid="{00000000-0005-0000-0000-0000E43E0000}"/>
    <cellStyle name="Vírgula 7 4 9 4 2" xfId="18318" xr:uid="{00000000-0005-0000-0000-0000E53E0000}"/>
    <cellStyle name="Vírgula 7 4 9 5" xfId="15564" xr:uid="{00000000-0005-0000-0000-0000E63E0000}"/>
    <cellStyle name="Vírgula 7 5" xfId="402" xr:uid="{00000000-0005-0000-0000-0000E73E0000}"/>
    <cellStyle name="Vírgula 7 5 10" xfId="5730" xr:uid="{00000000-0005-0000-0000-0000E83E0000}"/>
    <cellStyle name="Vírgula 7 5 10 2" xfId="10672" xr:uid="{00000000-0005-0000-0000-0000E93E0000}"/>
    <cellStyle name="Vírgula 7 5 10 2 2" xfId="14479" xr:uid="{00000000-0005-0000-0000-0000EA3E0000}"/>
    <cellStyle name="Vírgula 7 5 10 2 2 2" xfId="19959" xr:uid="{00000000-0005-0000-0000-0000EB3E0000}"/>
    <cellStyle name="Vírgula 7 5 10 2 3" xfId="17204" xr:uid="{00000000-0005-0000-0000-0000EC3E0000}"/>
    <cellStyle name="Vírgula 7 5 10 3" xfId="13308" xr:uid="{00000000-0005-0000-0000-0000ED3E0000}"/>
    <cellStyle name="Vírgula 7 5 10 3 2" xfId="18788" xr:uid="{00000000-0005-0000-0000-0000EE3E0000}"/>
    <cellStyle name="Vírgula 7 5 10 4" xfId="16033" xr:uid="{00000000-0005-0000-0000-0000EF3E0000}"/>
    <cellStyle name="Vírgula 7 5 11" xfId="7238" xr:uid="{00000000-0005-0000-0000-0000F03E0000}"/>
    <cellStyle name="Vírgula 7 5 11 2" xfId="13665" xr:uid="{00000000-0005-0000-0000-0000F13E0000}"/>
    <cellStyle name="Vírgula 7 5 11 2 2" xfId="19145" xr:uid="{00000000-0005-0000-0000-0000F23E0000}"/>
    <cellStyle name="Vírgula 7 5 11 3" xfId="16390" xr:uid="{00000000-0005-0000-0000-0000F33E0000}"/>
    <cellStyle name="Vírgula 7 5 12" xfId="2277" xr:uid="{00000000-0005-0000-0000-0000F43E0000}"/>
    <cellStyle name="Vírgula 7 5 12 2" xfId="12502" xr:uid="{00000000-0005-0000-0000-0000F53E0000}"/>
    <cellStyle name="Vírgula 7 5 12 2 2" xfId="17982" xr:uid="{00000000-0005-0000-0000-0000F63E0000}"/>
    <cellStyle name="Vírgula 7 5 12 3" xfId="15228" xr:uid="{00000000-0005-0000-0000-0000F73E0000}"/>
    <cellStyle name="Vírgula 7 5 13" xfId="12106" xr:uid="{00000000-0005-0000-0000-0000F83E0000}"/>
    <cellStyle name="Vírgula 7 5 13 2" xfId="17587" xr:uid="{00000000-0005-0000-0000-0000F93E0000}"/>
    <cellStyle name="Vírgula 7 5 14" xfId="14859" xr:uid="{00000000-0005-0000-0000-0000FA3E0000}"/>
    <cellStyle name="Vírgula 7 5 2" xfId="667" xr:uid="{00000000-0005-0000-0000-0000FB3E0000}"/>
    <cellStyle name="Vírgula 7 5 2 10" xfId="2410" xr:uid="{00000000-0005-0000-0000-0000FC3E0000}"/>
    <cellStyle name="Vírgula 7 5 2 10 2" xfId="12533" xr:uid="{00000000-0005-0000-0000-0000FD3E0000}"/>
    <cellStyle name="Vírgula 7 5 2 10 2 2" xfId="18013" xr:uid="{00000000-0005-0000-0000-0000FE3E0000}"/>
    <cellStyle name="Vírgula 7 5 2 10 3" xfId="15259" xr:uid="{00000000-0005-0000-0000-0000FF3E0000}"/>
    <cellStyle name="Vírgula 7 5 2 11" xfId="12151" xr:uid="{00000000-0005-0000-0000-0000003F0000}"/>
    <cellStyle name="Vírgula 7 5 2 11 2" xfId="17632" xr:uid="{00000000-0005-0000-0000-0000013F0000}"/>
    <cellStyle name="Vírgula 7 5 2 12" xfId="14891" xr:uid="{00000000-0005-0000-0000-0000023F0000}"/>
    <cellStyle name="Vírgula 7 5 2 2" xfId="808" xr:uid="{00000000-0005-0000-0000-0000033F0000}"/>
    <cellStyle name="Vírgula 7 5 2 2 2" xfId="1273" xr:uid="{00000000-0005-0000-0000-0000043F0000}"/>
    <cellStyle name="Vírgula 7 5 2 2 2 2" xfId="1962" xr:uid="{00000000-0005-0000-0000-0000053F0000}"/>
    <cellStyle name="Vírgula 7 5 2 2 2 2 2" xfId="5313" xr:uid="{00000000-0005-0000-0000-0000063F0000}"/>
    <cellStyle name="Vírgula 7 5 2 2 2 2 2 2" xfId="10297" xr:uid="{00000000-0005-0000-0000-0000073F0000}"/>
    <cellStyle name="Vírgula 7 5 2 2 2 2 2 2 2" xfId="14344" xr:uid="{00000000-0005-0000-0000-0000083F0000}"/>
    <cellStyle name="Vírgula 7 5 2 2 2 2 2 2 2 2" xfId="19824" xr:uid="{00000000-0005-0000-0000-0000093F0000}"/>
    <cellStyle name="Vírgula 7 5 2 2 2 2 2 2 3" xfId="17069" xr:uid="{00000000-0005-0000-0000-00000A3F0000}"/>
    <cellStyle name="Vírgula 7 5 2 2 2 2 2 3" xfId="13172" xr:uid="{00000000-0005-0000-0000-00000B3F0000}"/>
    <cellStyle name="Vírgula 7 5 2 2 2 2 2 3 2" xfId="18652" xr:uid="{00000000-0005-0000-0000-00000C3F0000}"/>
    <cellStyle name="Vírgula 7 5 2 2 2 2 2 4" xfId="15898" xr:uid="{00000000-0005-0000-0000-00000D3F0000}"/>
    <cellStyle name="Vírgula 7 5 2 2 2 2 3" xfId="7042" xr:uid="{00000000-0005-0000-0000-00000E3F0000}"/>
    <cellStyle name="Vírgula 7 5 2 2 2 2 3 2" xfId="11984" xr:uid="{00000000-0005-0000-0000-00000F3F0000}"/>
    <cellStyle name="Vírgula 7 5 2 2 2 2 3 2 2" xfId="14744" xr:uid="{00000000-0005-0000-0000-0000103F0000}"/>
    <cellStyle name="Vírgula 7 5 2 2 2 2 3 2 2 2" xfId="20224" xr:uid="{00000000-0005-0000-0000-0000113F0000}"/>
    <cellStyle name="Vírgula 7 5 2 2 2 2 3 2 3" xfId="17469" xr:uid="{00000000-0005-0000-0000-0000123F0000}"/>
    <cellStyle name="Vírgula 7 5 2 2 2 2 3 3" xfId="13573" xr:uid="{00000000-0005-0000-0000-0000133F0000}"/>
    <cellStyle name="Vírgula 7 5 2 2 2 2 3 3 2" xfId="19053" xr:uid="{00000000-0005-0000-0000-0000143F0000}"/>
    <cellStyle name="Vírgula 7 5 2 2 2 2 3 4" xfId="16298" xr:uid="{00000000-0005-0000-0000-0000153F0000}"/>
    <cellStyle name="Vírgula 7 5 2 2 2 2 4" xfId="8550" xr:uid="{00000000-0005-0000-0000-0000163F0000}"/>
    <cellStyle name="Vírgula 7 5 2 2 2 2 4 2" xfId="13930" xr:uid="{00000000-0005-0000-0000-0000173F0000}"/>
    <cellStyle name="Vírgula 7 5 2 2 2 2 4 2 2" xfId="19410" xr:uid="{00000000-0005-0000-0000-0000183F0000}"/>
    <cellStyle name="Vírgula 7 5 2 2 2 2 4 3" xfId="16655" xr:uid="{00000000-0005-0000-0000-0000193F0000}"/>
    <cellStyle name="Vírgula 7 5 2 2 2 2 5" xfId="3589" xr:uid="{00000000-0005-0000-0000-00001A3F0000}"/>
    <cellStyle name="Vírgula 7 5 2 2 2 2 5 2" xfId="12767" xr:uid="{00000000-0005-0000-0000-00001B3F0000}"/>
    <cellStyle name="Vírgula 7 5 2 2 2 2 5 2 2" xfId="18247" xr:uid="{00000000-0005-0000-0000-00001C3F0000}"/>
    <cellStyle name="Vírgula 7 5 2 2 2 2 5 3" xfId="15493" xr:uid="{00000000-0005-0000-0000-00001D3F0000}"/>
    <cellStyle name="Vírgula 7 5 2 2 2 2 6" xfId="12401" xr:uid="{00000000-0005-0000-0000-00001E3F0000}"/>
    <cellStyle name="Vírgula 7 5 2 2 2 2 6 2" xfId="17881" xr:uid="{00000000-0005-0000-0000-00001F3F0000}"/>
    <cellStyle name="Vírgula 7 5 2 2 2 2 7" xfId="15127" xr:uid="{00000000-0005-0000-0000-0000203F0000}"/>
    <cellStyle name="Vírgula 7 5 2 2 2 3" xfId="4634" xr:uid="{00000000-0005-0000-0000-0000213F0000}"/>
    <cellStyle name="Vírgula 7 5 2 2 2 3 2" xfId="9618" xr:uid="{00000000-0005-0000-0000-0000223F0000}"/>
    <cellStyle name="Vírgula 7 5 2 2 2 3 2 2" xfId="14227" xr:uid="{00000000-0005-0000-0000-0000233F0000}"/>
    <cellStyle name="Vírgula 7 5 2 2 2 3 2 2 2" xfId="19707" xr:uid="{00000000-0005-0000-0000-0000243F0000}"/>
    <cellStyle name="Vírgula 7 5 2 2 2 3 2 3" xfId="16952" xr:uid="{00000000-0005-0000-0000-0000253F0000}"/>
    <cellStyle name="Vírgula 7 5 2 2 2 3 3" xfId="13055" xr:uid="{00000000-0005-0000-0000-0000263F0000}"/>
    <cellStyle name="Vírgula 7 5 2 2 2 3 3 2" xfId="18535" xr:uid="{00000000-0005-0000-0000-0000273F0000}"/>
    <cellStyle name="Vírgula 7 5 2 2 2 3 4" xfId="15781" xr:uid="{00000000-0005-0000-0000-0000283F0000}"/>
    <cellStyle name="Vírgula 7 5 2 2 2 4" xfId="6365" xr:uid="{00000000-0005-0000-0000-0000293F0000}"/>
    <cellStyle name="Vírgula 7 5 2 2 2 4 2" xfId="11307" xr:uid="{00000000-0005-0000-0000-00002A3F0000}"/>
    <cellStyle name="Vírgula 7 5 2 2 2 4 2 2" xfId="14629" xr:uid="{00000000-0005-0000-0000-00002B3F0000}"/>
    <cellStyle name="Vírgula 7 5 2 2 2 4 2 2 2" xfId="20109" xr:uid="{00000000-0005-0000-0000-00002C3F0000}"/>
    <cellStyle name="Vírgula 7 5 2 2 2 4 2 3" xfId="17354" xr:uid="{00000000-0005-0000-0000-00002D3F0000}"/>
    <cellStyle name="Vírgula 7 5 2 2 2 4 3" xfId="13458" xr:uid="{00000000-0005-0000-0000-00002E3F0000}"/>
    <cellStyle name="Vírgula 7 5 2 2 2 4 3 2" xfId="18938" xr:uid="{00000000-0005-0000-0000-00002F3F0000}"/>
    <cellStyle name="Vírgula 7 5 2 2 2 4 4" xfId="16183" xr:uid="{00000000-0005-0000-0000-0000303F0000}"/>
    <cellStyle name="Vírgula 7 5 2 2 2 5" xfId="7873" xr:uid="{00000000-0005-0000-0000-0000313F0000}"/>
    <cellStyle name="Vírgula 7 5 2 2 2 5 2" xfId="13815" xr:uid="{00000000-0005-0000-0000-0000323F0000}"/>
    <cellStyle name="Vírgula 7 5 2 2 2 5 2 2" xfId="19295" xr:uid="{00000000-0005-0000-0000-0000333F0000}"/>
    <cellStyle name="Vírgula 7 5 2 2 2 5 3" xfId="16540" xr:uid="{00000000-0005-0000-0000-0000343F0000}"/>
    <cellStyle name="Vírgula 7 5 2 2 2 6" xfId="2912" xr:uid="{00000000-0005-0000-0000-0000353F0000}"/>
    <cellStyle name="Vírgula 7 5 2 2 2 6 2" xfId="12652" xr:uid="{00000000-0005-0000-0000-0000363F0000}"/>
    <cellStyle name="Vírgula 7 5 2 2 2 6 2 2" xfId="18132" xr:uid="{00000000-0005-0000-0000-0000373F0000}"/>
    <cellStyle name="Vírgula 7 5 2 2 2 6 3" xfId="15378" xr:uid="{00000000-0005-0000-0000-0000383F0000}"/>
    <cellStyle name="Vírgula 7 5 2 2 2 7" xfId="12286" xr:uid="{00000000-0005-0000-0000-0000393F0000}"/>
    <cellStyle name="Vírgula 7 5 2 2 2 7 2" xfId="17766" xr:uid="{00000000-0005-0000-0000-00003A3F0000}"/>
    <cellStyle name="Vírgula 7 5 2 2 2 8" xfId="15012" xr:uid="{00000000-0005-0000-0000-00003B3F0000}"/>
    <cellStyle name="Vírgula 7 5 2 2 3" xfId="1961" xr:uid="{00000000-0005-0000-0000-00003C3F0000}"/>
    <cellStyle name="Vírgula 7 5 2 2 3 2" xfId="5312" xr:uid="{00000000-0005-0000-0000-00003D3F0000}"/>
    <cellStyle name="Vírgula 7 5 2 2 3 2 2" xfId="10296" xr:uid="{00000000-0005-0000-0000-00003E3F0000}"/>
    <cellStyle name="Vírgula 7 5 2 2 3 2 2 2" xfId="14343" xr:uid="{00000000-0005-0000-0000-00003F3F0000}"/>
    <cellStyle name="Vírgula 7 5 2 2 3 2 2 2 2" xfId="19823" xr:uid="{00000000-0005-0000-0000-0000403F0000}"/>
    <cellStyle name="Vírgula 7 5 2 2 3 2 2 3" xfId="17068" xr:uid="{00000000-0005-0000-0000-0000413F0000}"/>
    <cellStyle name="Vírgula 7 5 2 2 3 2 3" xfId="13171" xr:uid="{00000000-0005-0000-0000-0000423F0000}"/>
    <cellStyle name="Vírgula 7 5 2 2 3 2 3 2" xfId="18651" xr:uid="{00000000-0005-0000-0000-0000433F0000}"/>
    <cellStyle name="Vírgula 7 5 2 2 3 2 4" xfId="15897" xr:uid="{00000000-0005-0000-0000-0000443F0000}"/>
    <cellStyle name="Vírgula 7 5 2 2 3 3" xfId="7041" xr:uid="{00000000-0005-0000-0000-0000453F0000}"/>
    <cellStyle name="Vírgula 7 5 2 2 3 3 2" xfId="11983" xr:uid="{00000000-0005-0000-0000-0000463F0000}"/>
    <cellStyle name="Vírgula 7 5 2 2 3 3 2 2" xfId="14743" xr:uid="{00000000-0005-0000-0000-0000473F0000}"/>
    <cellStyle name="Vírgula 7 5 2 2 3 3 2 2 2" xfId="20223" xr:uid="{00000000-0005-0000-0000-0000483F0000}"/>
    <cellStyle name="Vírgula 7 5 2 2 3 3 2 3" xfId="17468" xr:uid="{00000000-0005-0000-0000-0000493F0000}"/>
    <cellStyle name="Vírgula 7 5 2 2 3 3 3" xfId="13572" xr:uid="{00000000-0005-0000-0000-00004A3F0000}"/>
    <cellStyle name="Vírgula 7 5 2 2 3 3 3 2" xfId="19052" xr:uid="{00000000-0005-0000-0000-00004B3F0000}"/>
    <cellStyle name="Vírgula 7 5 2 2 3 3 4" xfId="16297" xr:uid="{00000000-0005-0000-0000-00004C3F0000}"/>
    <cellStyle name="Vírgula 7 5 2 2 3 4" xfId="8549" xr:uid="{00000000-0005-0000-0000-00004D3F0000}"/>
    <cellStyle name="Vírgula 7 5 2 2 3 4 2" xfId="13929" xr:uid="{00000000-0005-0000-0000-00004E3F0000}"/>
    <cellStyle name="Vírgula 7 5 2 2 3 4 2 2" xfId="19409" xr:uid="{00000000-0005-0000-0000-00004F3F0000}"/>
    <cellStyle name="Vírgula 7 5 2 2 3 4 3" xfId="16654" xr:uid="{00000000-0005-0000-0000-0000503F0000}"/>
    <cellStyle name="Vírgula 7 5 2 2 3 5" xfId="3588" xr:uid="{00000000-0005-0000-0000-0000513F0000}"/>
    <cellStyle name="Vírgula 7 5 2 2 3 5 2" xfId="12766" xr:uid="{00000000-0005-0000-0000-0000523F0000}"/>
    <cellStyle name="Vírgula 7 5 2 2 3 5 2 2" xfId="18246" xr:uid="{00000000-0005-0000-0000-0000533F0000}"/>
    <cellStyle name="Vírgula 7 5 2 2 3 5 3" xfId="15492" xr:uid="{00000000-0005-0000-0000-0000543F0000}"/>
    <cellStyle name="Vírgula 7 5 2 2 3 6" xfId="12400" xr:uid="{00000000-0005-0000-0000-0000553F0000}"/>
    <cellStyle name="Vírgula 7 5 2 2 3 6 2" xfId="17880" xr:uid="{00000000-0005-0000-0000-0000563F0000}"/>
    <cellStyle name="Vírgula 7 5 2 2 3 7" xfId="15126" xr:uid="{00000000-0005-0000-0000-0000573F0000}"/>
    <cellStyle name="Vírgula 7 5 2 2 4" xfId="4251" xr:uid="{00000000-0005-0000-0000-0000583F0000}"/>
    <cellStyle name="Vírgula 7 5 2 2 4 2" xfId="9237" xr:uid="{00000000-0005-0000-0000-0000593F0000}"/>
    <cellStyle name="Vírgula 7 5 2 2 4 2 2" xfId="14136" xr:uid="{00000000-0005-0000-0000-00005A3F0000}"/>
    <cellStyle name="Vírgula 7 5 2 2 4 2 2 2" xfId="19616" xr:uid="{00000000-0005-0000-0000-00005B3F0000}"/>
    <cellStyle name="Vírgula 7 5 2 2 4 2 3" xfId="16861" xr:uid="{00000000-0005-0000-0000-00005C3F0000}"/>
    <cellStyle name="Vírgula 7 5 2 2 4 3" xfId="12964" xr:uid="{00000000-0005-0000-0000-00005D3F0000}"/>
    <cellStyle name="Vírgula 7 5 2 2 4 3 2" xfId="18444" xr:uid="{00000000-0005-0000-0000-00005E3F0000}"/>
    <cellStyle name="Vírgula 7 5 2 2 4 4" xfId="15690" xr:uid="{00000000-0005-0000-0000-00005F3F0000}"/>
    <cellStyle name="Vírgula 7 5 2 2 5" xfId="5998" xr:uid="{00000000-0005-0000-0000-0000603F0000}"/>
    <cellStyle name="Vírgula 7 5 2 2 5 2" xfId="10940" xr:uid="{00000000-0005-0000-0000-0000613F0000}"/>
    <cellStyle name="Vírgula 7 5 2 2 5 2 2" xfId="14542" xr:uid="{00000000-0005-0000-0000-0000623F0000}"/>
    <cellStyle name="Vírgula 7 5 2 2 5 2 2 2" xfId="20022" xr:uid="{00000000-0005-0000-0000-0000633F0000}"/>
    <cellStyle name="Vírgula 7 5 2 2 5 2 3" xfId="17267" xr:uid="{00000000-0005-0000-0000-0000643F0000}"/>
    <cellStyle name="Vírgula 7 5 2 2 5 3" xfId="13371" xr:uid="{00000000-0005-0000-0000-0000653F0000}"/>
    <cellStyle name="Vírgula 7 5 2 2 5 3 2" xfId="18851" xr:uid="{00000000-0005-0000-0000-0000663F0000}"/>
    <cellStyle name="Vírgula 7 5 2 2 5 4" xfId="16096" xr:uid="{00000000-0005-0000-0000-0000673F0000}"/>
    <cellStyle name="Vírgula 7 5 2 2 6" xfId="7506" xr:uid="{00000000-0005-0000-0000-0000683F0000}"/>
    <cellStyle name="Vírgula 7 5 2 2 6 2" xfId="13728" xr:uid="{00000000-0005-0000-0000-0000693F0000}"/>
    <cellStyle name="Vírgula 7 5 2 2 6 2 2" xfId="19208" xr:uid="{00000000-0005-0000-0000-00006A3F0000}"/>
    <cellStyle name="Vírgula 7 5 2 2 6 3" xfId="16453" xr:uid="{00000000-0005-0000-0000-00006B3F0000}"/>
    <cellStyle name="Vírgula 7 5 2 2 7" xfId="2545" xr:uid="{00000000-0005-0000-0000-00006C3F0000}"/>
    <cellStyle name="Vírgula 7 5 2 2 7 2" xfId="12565" xr:uid="{00000000-0005-0000-0000-00006D3F0000}"/>
    <cellStyle name="Vírgula 7 5 2 2 7 2 2" xfId="18045" xr:uid="{00000000-0005-0000-0000-00006E3F0000}"/>
    <cellStyle name="Vírgula 7 5 2 2 7 3" xfId="15291" xr:uid="{00000000-0005-0000-0000-00006F3F0000}"/>
    <cellStyle name="Vírgula 7 5 2 2 8" xfId="12183" xr:uid="{00000000-0005-0000-0000-0000703F0000}"/>
    <cellStyle name="Vírgula 7 5 2 2 8 2" xfId="17664" xr:uid="{00000000-0005-0000-0000-0000713F0000}"/>
    <cellStyle name="Vírgula 7 5 2 2 9" xfId="14923" xr:uid="{00000000-0005-0000-0000-0000723F0000}"/>
    <cellStyle name="Vírgula 7 5 2 3" xfId="961" xr:uid="{00000000-0005-0000-0000-0000733F0000}"/>
    <cellStyle name="Vírgula 7 5 2 3 2" xfId="1963" xr:uid="{00000000-0005-0000-0000-0000743F0000}"/>
    <cellStyle name="Vírgula 7 5 2 3 2 2" xfId="5314" xr:uid="{00000000-0005-0000-0000-0000753F0000}"/>
    <cellStyle name="Vírgula 7 5 2 3 2 2 2" xfId="10298" xr:uid="{00000000-0005-0000-0000-0000763F0000}"/>
    <cellStyle name="Vírgula 7 5 2 3 2 2 2 2" xfId="14345" xr:uid="{00000000-0005-0000-0000-0000773F0000}"/>
    <cellStyle name="Vírgula 7 5 2 3 2 2 2 2 2" xfId="19825" xr:uid="{00000000-0005-0000-0000-0000783F0000}"/>
    <cellStyle name="Vírgula 7 5 2 3 2 2 2 3" xfId="17070" xr:uid="{00000000-0005-0000-0000-0000793F0000}"/>
    <cellStyle name="Vírgula 7 5 2 3 2 2 3" xfId="13173" xr:uid="{00000000-0005-0000-0000-00007A3F0000}"/>
    <cellStyle name="Vírgula 7 5 2 3 2 2 3 2" xfId="18653" xr:uid="{00000000-0005-0000-0000-00007B3F0000}"/>
    <cellStyle name="Vírgula 7 5 2 3 2 2 4" xfId="15899" xr:uid="{00000000-0005-0000-0000-00007C3F0000}"/>
    <cellStyle name="Vírgula 7 5 2 3 2 3" xfId="7043" xr:uid="{00000000-0005-0000-0000-00007D3F0000}"/>
    <cellStyle name="Vírgula 7 5 2 3 2 3 2" xfId="11985" xr:uid="{00000000-0005-0000-0000-00007E3F0000}"/>
    <cellStyle name="Vírgula 7 5 2 3 2 3 2 2" xfId="14745" xr:uid="{00000000-0005-0000-0000-00007F3F0000}"/>
    <cellStyle name="Vírgula 7 5 2 3 2 3 2 2 2" xfId="20225" xr:uid="{00000000-0005-0000-0000-0000803F0000}"/>
    <cellStyle name="Vírgula 7 5 2 3 2 3 2 3" xfId="17470" xr:uid="{00000000-0005-0000-0000-0000813F0000}"/>
    <cellStyle name="Vírgula 7 5 2 3 2 3 3" xfId="13574" xr:uid="{00000000-0005-0000-0000-0000823F0000}"/>
    <cellStyle name="Vírgula 7 5 2 3 2 3 3 2" xfId="19054" xr:uid="{00000000-0005-0000-0000-0000833F0000}"/>
    <cellStyle name="Vírgula 7 5 2 3 2 3 4" xfId="16299" xr:uid="{00000000-0005-0000-0000-0000843F0000}"/>
    <cellStyle name="Vírgula 7 5 2 3 2 4" xfId="8551" xr:uid="{00000000-0005-0000-0000-0000853F0000}"/>
    <cellStyle name="Vírgula 7 5 2 3 2 4 2" xfId="13931" xr:uid="{00000000-0005-0000-0000-0000863F0000}"/>
    <cellStyle name="Vírgula 7 5 2 3 2 4 2 2" xfId="19411" xr:uid="{00000000-0005-0000-0000-0000873F0000}"/>
    <cellStyle name="Vírgula 7 5 2 3 2 4 3" xfId="16656" xr:uid="{00000000-0005-0000-0000-0000883F0000}"/>
    <cellStyle name="Vírgula 7 5 2 3 2 5" xfId="3590" xr:uid="{00000000-0005-0000-0000-0000893F0000}"/>
    <cellStyle name="Vírgula 7 5 2 3 2 5 2" xfId="12768" xr:uid="{00000000-0005-0000-0000-00008A3F0000}"/>
    <cellStyle name="Vírgula 7 5 2 3 2 5 2 2" xfId="18248" xr:uid="{00000000-0005-0000-0000-00008B3F0000}"/>
    <cellStyle name="Vírgula 7 5 2 3 2 5 3" xfId="15494" xr:uid="{00000000-0005-0000-0000-00008C3F0000}"/>
    <cellStyle name="Vírgula 7 5 2 3 2 6" xfId="12402" xr:uid="{00000000-0005-0000-0000-00008D3F0000}"/>
    <cellStyle name="Vírgula 7 5 2 3 2 6 2" xfId="17882" xr:uid="{00000000-0005-0000-0000-00008E3F0000}"/>
    <cellStyle name="Vírgula 7 5 2 3 2 7" xfId="15128" xr:uid="{00000000-0005-0000-0000-00008F3F0000}"/>
    <cellStyle name="Vírgula 7 5 2 3 3" xfId="4393" xr:uid="{00000000-0005-0000-0000-0000903F0000}"/>
    <cellStyle name="Vírgula 7 5 2 3 3 2" xfId="9378" xr:uid="{00000000-0005-0000-0000-0000913F0000}"/>
    <cellStyle name="Vírgula 7 5 2 3 3 2 2" xfId="14169" xr:uid="{00000000-0005-0000-0000-0000923F0000}"/>
    <cellStyle name="Vírgula 7 5 2 3 3 2 2 2" xfId="19649" xr:uid="{00000000-0005-0000-0000-0000933F0000}"/>
    <cellStyle name="Vírgula 7 5 2 3 3 2 3" xfId="16894" xr:uid="{00000000-0005-0000-0000-0000943F0000}"/>
    <cellStyle name="Vírgula 7 5 2 3 3 3" xfId="12997" xr:uid="{00000000-0005-0000-0000-0000953F0000}"/>
    <cellStyle name="Vírgula 7 5 2 3 3 3 2" xfId="18477" xr:uid="{00000000-0005-0000-0000-0000963F0000}"/>
    <cellStyle name="Vírgula 7 5 2 3 3 4" xfId="15723" xr:uid="{00000000-0005-0000-0000-0000973F0000}"/>
    <cellStyle name="Vírgula 7 5 2 3 4" xfId="6136" xr:uid="{00000000-0005-0000-0000-0000983F0000}"/>
    <cellStyle name="Vírgula 7 5 2 3 4 2" xfId="11078" xr:uid="{00000000-0005-0000-0000-0000993F0000}"/>
    <cellStyle name="Vírgula 7 5 2 3 4 2 2" xfId="14575" xr:uid="{00000000-0005-0000-0000-00009A3F0000}"/>
    <cellStyle name="Vírgula 7 5 2 3 4 2 2 2" xfId="20055" xr:uid="{00000000-0005-0000-0000-00009B3F0000}"/>
    <cellStyle name="Vírgula 7 5 2 3 4 2 3" xfId="17300" xr:uid="{00000000-0005-0000-0000-00009C3F0000}"/>
    <cellStyle name="Vírgula 7 5 2 3 4 3" xfId="13404" xr:uid="{00000000-0005-0000-0000-00009D3F0000}"/>
    <cellStyle name="Vírgula 7 5 2 3 4 3 2" xfId="18884" xr:uid="{00000000-0005-0000-0000-00009E3F0000}"/>
    <cellStyle name="Vírgula 7 5 2 3 4 4" xfId="16129" xr:uid="{00000000-0005-0000-0000-00009F3F0000}"/>
    <cellStyle name="Vírgula 7 5 2 3 5" xfId="7644" xr:uid="{00000000-0005-0000-0000-0000A03F0000}"/>
    <cellStyle name="Vírgula 7 5 2 3 5 2" xfId="13761" xr:uid="{00000000-0005-0000-0000-0000A13F0000}"/>
    <cellStyle name="Vírgula 7 5 2 3 5 2 2" xfId="19241" xr:uid="{00000000-0005-0000-0000-0000A23F0000}"/>
    <cellStyle name="Vírgula 7 5 2 3 5 3" xfId="16486" xr:uid="{00000000-0005-0000-0000-0000A33F0000}"/>
    <cellStyle name="Vírgula 7 5 2 3 6" xfId="2683" xr:uid="{00000000-0005-0000-0000-0000A43F0000}"/>
    <cellStyle name="Vírgula 7 5 2 3 6 2" xfId="12598" xr:uid="{00000000-0005-0000-0000-0000A53F0000}"/>
    <cellStyle name="Vírgula 7 5 2 3 6 2 2" xfId="18078" xr:uid="{00000000-0005-0000-0000-0000A63F0000}"/>
    <cellStyle name="Vírgula 7 5 2 3 6 3" xfId="15324" xr:uid="{00000000-0005-0000-0000-0000A73F0000}"/>
    <cellStyle name="Vírgula 7 5 2 3 7" xfId="12218" xr:uid="{00000000-0005-0000-0000-0000A83F0000}"/>
    <cellStyle name="Vírgula 7 5 2 3 7 2" xfId="17699" xr:uid="{00000000-0005-0000-0000-0000A93F0000}"/>
    <cellStyle name="Vírgula 7 5 2 3 8" xfId="14957" xr:uid="{00000000-0005-0000-0000-0000AA3F0000}"/>
    <cellStyle name="Vírgula 7 5 2 4" xfId="1960" xr:uid="{00000000-0005-0000-0000-0000AB3F0000}"/>
    <cellStyle name="Vírgula 7 5 2 4 2" xfId="5311" xr:uid="{00000000-0005-0000-0000-0000AC3F0000}"/>
    <cellStyle name="Vírgula 7 5 2 4 2 2" xfId="10295" xr:uid="{00000000-0005-0000-0000-0000AD3F0000}"/>
    <cellStyle name="Vírgula 7 5 2 4 2 2 2" xfId="14342" xr:uid="{00000000-0005-0000-0000-0000AE3F0000}"/>
    <cellStyle name="Vírgula 7 5 2 4 2 2 2 2" xfId="19822" xr:uid="{00000000-0005-0000-0000-0000AF3F0000}"/>
    <cellStyle name="Vírgula 7 5 2 4 2 2 3" xfId="17067" xr:uid="{00000000-0005-0000-0000-0000B03F0000}"/>
    <cellStyle name="Vírgula 7 5 2 4 2 3" xfId="13170" xr:uid="{00000000-0005-0000-0000-0000B13F0000}"/>
    <cellStyle name="Vírgula 7 5 2 4 2 3 2" xfId="18650" xr:uid="{00000000-0005-0000-0000-0000B23F0000}"/>
    <cellStyle name="Vírgula 7 5 2 4 2 4" xfId="15896" xr:uid="{00000000-0005-0000-0000-0000B33F0000}"/>
    <cellStyle name="Vírgula 7 5 2 4 3" xfId="7040" xr:uid="{00000000-0005-0000-0000-0000B43F0000}"/>
    <cellStyle name="Vírgula 7 5 2 4 3 2" xfId="11982" xr:uid="{00000000-0005-0000-0000-0000B53F0000}"/>
    <cellStyle name="Vírgula 7 5 2 4 3 2 2" xfId="14742" xr:uid="{00000000-0005-0000-0000-0000B63F0000}"/>
    <cellStyle name="Vírgula 7 5 2 4 3 2 2 2" xfId="20222" xr:uid="{00000000-0005-0000-0000-0000B73F0000}"/>
    <cellStyle name="Vírgula 7 5 2 4 3 2 3" xfId="17467" xr:uid="{00000000-0005-0000-0000-0000B83F0000}"/>
    <cellStyle name="Vírgula 7 5 2 4 3 3" xfId="13571" xr:uid="{00000000-0005-0000-0000-0000B93F0000}"/>
    <cellStyle name="Vírgula 7 5 2 4 3 3 2" xfId="19051" xr:uid="{00000000-0005-0000-0000-0000BA3F0000}"/>
    <cellStyle name="Vírgula 7 5 2 4 3 4" xfId="16296" xr:uid="{00000000-0005-0000-0000-0000BB3F0000}"/>
    <cellStyle name="Vírgula 7 5 2 4 4" xfId="8548" xr:uid="{00000000-0005-0000-0000-0000BC3F0000}"/>
    <cellStyle name="Vírgula 7 5 2 4 4 2" xfId="13928" xr:uid="{00000000-0005-0000-0000-0000BD3F0000}"/>
    <cellStyle name="Vírgula 7 5 2 4 4 2 2" xfId="19408" xr:uid="{00000000-0005-0000-0000-0000BE3F0000}"/>
    <cellStyle name="Vírgula 7 5 2 4 4 3" xfId="16653" xr:uid="{00000000-0005-0000-0000-0000BF3F0000}"/>
    <cellStyle name="Vírgula 7 5 2 4 5" xfId="3587" xr:uid="{00000000-0005-0000-0000-0000C03F0000}"/>
    <cellStyle name="Vírgula 7 5 2 4 5 2" xfId="12765" xr:uid="{00000000-0005-0000-0000-0000C13F0000}"/>
    <cellStyle name="Vírgula 7 5 2 4 5 2 2" xfId="18245" xr:uid="{00000000-0005-0000-0000-0000C23F0000}"/>
    <cellStyle name="Vírgula 7 5 2 4 5 3" xfId="15491" xr:uid="{00000000-0005-0000-0000-0000C33F0000}"/>
    <cellStyle name="Vírgula 7 5 2 4 6" xfId="12399" xr:uid="{00000000-0005-0000-0000-0000C43F0000}"/>
    <cellStyle name="Vírgula 7 5 2 4 6 2" xfId="17879" xr:uid="{00000000-0005-0000-0000-0000C53F0000}"/>
    <cellStyle name="Vírgula 7 5 2 4 7" xfId="15125" xr:uid="{00000000-0005-0000-0000-0000C63F0000}"/>
    <cellStyle name="Vírgula 7 5 2 5" xfId="3791" xr:uid="{00000000-0005-0000-0000-0000C73F0000}"/>
    <cellStyle name="Vírgula 7 5 2 5 2" xfId="5418" xr:uid="{00000000-0005-0000-0000-0000C83F0000}"/>
    <cellStyle name="Vírgula 7 5 2 5 2 2" xfId="10394" xr:uid="{00000000-0005-0000-0000-0000C93F0000}"/>
    <cellStyle name="Vírgula 7 5 2 5 2 2 2" xfId="14415" xr:uid="{00000000-0005-0000-0000-0000CA3F0000}"/>
    <cellStyle name="Vírgula 7 5 2 5 2 2 2 2" xfId="19895" xr:uid="{00000000-0005-0000-0000-0000CB3F0000}"/>
    <cellStyle name="Vírgula 7 5 2 5 2 2 3" xfId="17140" xr:uid="{00000000-0005-0000-0000-0000CC3F0000}"/>
    <cellStyle name="Vírgula 7 5 2 5 2 3" xfId="13244" xr:uid="{00000000-0005-0000-0000-0000CD3F0000}"/>
    <cellStyle name="Vírgula 7 5 2 5 2 3 2" xfId="18724" xr:uid="{00000000-0005-0000-0000-0000CE3F0000}"/>
    <cellStyle name="Vírgula 7 5 2 5 2 4" xfId="15969" xr:uid="{00000000-0005-0000-0000-0000CF3F0000}"/>
    <cellStyle name="Vírgula 7 5 2 5 3" xfId="8751" xr:uid="{00000000-0005-0000-0000-0000D03F0000}"/>
    <cellStyle name="Vírgula 7 5 2 5 3 2" xfId="14024" xr:uid="{00000000-0005-0000-0000-0000D13F0000}"/>
    <cellStyle name="Vírgula 7 5 2 5 3 2 2" xfId="19504" xr:uid="{00000000-0005-0000-0000-0000D23F0000}"/>
    <cellStyle name="Vírgula 7 5 2 5 3 3" xfId="16749" xr:uid="{00000000-0005-0000-0000-0000D33F0000}"/>
    <cellStyle name="Vírgula 7 5 2 5 4" xfId="12859" xr:uid="{00000000-0005-0000-0000-0000D43F0000}"/>
    <cellStyle name="Vírgula 7 5 2 5 4 2" xfId="18339" xr:uid="{00000000-0005-0000-0000-0000D53F0000}"/>
    <cellStyle name="Vírgula 7 5 2 5 5" xfId="15585" xr:uid="{00000000-0005-0000-0000-0000D63F0000}"/>
    <cellStyle name="Vírgula 7 5 2 6" xfId="4116" xr:uid="{00000000-0005-0000-0000-0000D73F0000}"/>
    <cellStyle name="Vírgula 7 5 2 6 2" xfId="8887" xr:uid="{00000000-0005-0000-0000-0000D83F0000}"/>
    <cellStyle name="Vírgula 7 5 2 6 2 2" xfId="14056" xr:uid="{00000000-0005-0000-0000-0000D93F0000}"/>
    <cellStyle name="Vírgula 7 5 2 6 2 2 2" xfId="19536" xr:uid="{00000000-0005-0000-0000-0000DA3F0000}"/>
    <cellStyle name="Vírgula 7 5 2 6 2 3" xfId="16781" xr:uid="{00000000-0005-0000-0000-0000DB3F0000}"/>
    <cellStyle name="Vírgula 7 5 2 6 3" xfId="12932" xr:uid="{00000000-0005-0000-0000-0000DC3F0000}"/>
    <cellStyle name="Vírgula 7 5 2 6 3 2" xfId="18412" xr:uid="{00000000-0005-0000-0000-0000DD3F0000}"/>
    <cellStyle name="Vírgula 7 5 2 6 4" xfId="15658" xr:uid="{00000000-0005-0000-0000-0000DE3F0000}"/>
    <cellStyle name="Vírgula 7 5 2 7" xfId="5557" xr:uid="{00000000-0005-0000-0000-0000DF3F0000}"/>
    <cellStyle name="Vírgula 7 5 2 7 2" xfId="10507" xr:uid="{00000000-0005-0000-0000-0000E03F0000}"/>
    <cellStyle name="Vírgula 7 5 2 7 2 2" xfId="14443" xr:uid="{00000000-0005-0000-0000-0000E13F0000}"/>
    <cellStyle name="Vírgula 7 5 2 7 2 2 2" xfId="19923" xr:uid="{00000000-0005-0000-0000-0000E23F0000}"/>
    <cellStyle name="Vírgula 7 5 2 7 2 3" xfId="17168" xr:uid="{00000000-0005-0000-0000-0000E33F0000}"/>
    <cellStyle name="Vírgula 7 5 2 7 3" xfId="13272" xr:uid="{00000000-0005-0000-0000-0000E43F0000}"/>
    <cellStyle name="Vírgula 7 5 2 7 3 2" xfId="18752" xr:uid="{00000000-0005-0000-0000-0000E53F0000}"/>
    <cellStyle name="Vírgula 7 5 2 7 4" xfId="15997" xr:uid="{00000000-0005-0000-0000-0000E63F0000}"/>
    <cellStyle name="Vírgula 7 5 2 8" xfId="5863" xr:uid="{00000000-0005-0000-0000-0000E73F0000}"/>
    <cellStyle name="Vírgula 7 5 2 8 2" xfId="10805" xr:uid="{00000000-0005-0000-0000-0000E83F0000}"/>
    <cellStyle name="Vírgula 7 5 2 8 2 2" xfId="14510" xr:uid="{00000000-0005-0000-0000-0000E93F0000}"/>
    <cellStyle name="Vírgula 7 5 2 8 2 2 2" xfId="19990" xr:uid="{00000000-0005-0000-0000-0000EA3F0000}"/>
    <cellStyle name="Vírgula 7 5 2 8 2 3" xfId="17235" xr:uid="{00000000-0005-0000-0000-0000EB3F0000}"/>
    <cellStyle name="Vírgula 7 5 2 8 3" xfId="13339" xr:uid="{00000000-0005-0000-0000-0000EC3F0000}"/>
    <cellStyle name="Vírgula 7 5 2 8 3 2" xfId="18819" xr:uid="{00000000-0005-0000-0000-0000ED3F0000}"/>
    <cellStyle name="Vírgula 7 5 2 8 4" xfId="16064" xr:uid="{00000000-0005-0000-0000-0000EE3F0000}"/>
    <cellStyle name="Vírgula 7 5 2 9" xfId="7371" xr:uid="{00000000-0005-0000-0000-0000EF3F0000}"/>
    <cellStyle name="Vírgula 7 5 2 9 2" xfId="13696" xr:uid="{00000000-0005-0000-0000-0000F03F0000}"/>
    <cellStyle name="Vírgula 7 5 2 9 2 2" xfId="19176" xr:uid="{00000000-0005-0000-0000-0000F13F0000}"/>
    <cellStyle name="Vírgula 7 5 2 9 3" xfId="16421" xr:uid="{00000000-0005-0000-0000-0000F23F0000}"/>
    <cellStyle name="Vírgula 7 5 3" xfId="615" xr:uid="{00000000-0005-0000-0000-0000F33F0000}"/>
    <cellStyle name="Vírgula 7 5 3 2" xfId="1138" xr:uid="{00000000-0005-0000-0000-0000F43F0000}"/>
    <cellStyle name="Vírgula 7 5 3 2 2" xfId="1965" xr:uid="{00000000-0005-0000-0000-0000F53F0000}"/>
    <cellStyle name="Vírgula 7 5 3 2 2 2" xfId="5316" xr:uid="{00000000-0005-0000-0000-0000F63F0000}"/>
    <cellStyle name="Vírgula 7 5 3 2 2 2 2" xfId="10300" xr:uid="{00000000-0005-0000-0000-0000F73F0000}"/>
    <cellStyle name="Vírgula 7 5 3 2 2 2 2 2" xfId="14347" xr:uid="{00000000-0005-0000-0000-0000F83F0000}"/>
    <cellStyle name="Vírgula 7 5 3 2 2 2 2 2 2" xfId="19827" xr:uid="{00000000-0005-0000-0000-0000F93F0000}"/>
    <cellStyle name="Vírgula 7 5 3 2 2 2 2 3" xfId="17072" xr:uid="{00000000-0005-0000-0000-0000FA3F0000}"/>
    <cellStyle name="Vírgula 7 5 3 2 2 2 3" xfId="13175" xr:uid="{00000000-0005-0000-0000-0000FB3F0000}"/>
    <cellStyle name="Vírgula 7 5 3 2 2 2 3 2" xfId="18655" xr:uid="{00000000-0005-0000-0000-0000FC3F0000}"/>
    <cellStyle name="Vírgula 7 5 3 2 2 2 4" xfId="15901" xr:uid="{00000000-0005-0000-0000-0000FD3F0000}"/>
    <cellStyle name="Vírgula 7 5 3 2 2 3" xfId="7045" xr:uid="{00000000-0005-0000-0000-0000FE3F0000}"/>
    <cellStyle name="Vírgula 7 5 3 2 2 3 2" xfId="11987" xr:uid="{00000000-0005-0000-0000-0000FF3F0000}"/>
    <cellStyle name="Vírgula 7 5 3 2 2 3 2 2" xfId="14747" xr:uid="{00000000-0005-0000-0000-000000400000}"/>
    <cellStyle name="Vírgula 7 5 3 2 2 3 2 2 2" xfId="20227" xr:uid="{00000000-0005-0000-0000-000001400000}"/>
    <cellStyle name="Vírgula 7 5 3 2 2 3 2 3" xfId="17472" xr:uid="{00000000-0005-0000-0000-000002400000}"/>
    <cellStyle name="Vírgula 7 5 3 2 2 3 3" xfId="13576" xr:uid="{00000000-0005-0000-0000-000003400000}"/>
    <cellStyle name="Vírgula 7 5 3 2 2 3 3 2" xfId="19056" xr:uid="{00000000-0005-0000-0000-000004400000}"/>
    <cellStyle name="Vírgula 7 5 3 2 2 3 4" xfId="16301" xr:uid="{00000000-0005-0000-0000-000005400000}"/>
    <cellStyle name="Vírgula 7 5 3 2 2 4" xfId="8553" xr:uid="{00000000-0005-0000-0000-000006400000}"/>
    <cellStyle name="Vírgula 7 5 3 2 2 4 2" xfId="13933" xr:uid="{00000000-0005-0000-0000-000007400000}"/>
    <cellStyle name="Vírgula 7 5 3 2 2 4 2 2" xfId="19413" xr:uid="{00000000-0005-0000-0000-000008400000}"/>
    <cellStyle name="Vírgula 7 5 3 2 2 4 3" xfId="16658" xr:uid="{00000000-0005-0000-0000-000009400000}"/>
    <cellStyle name="Vírgula 7 5 3 2 2 5" xfId="3592" xr:uid="{00000000-0005-0000-0000-00000A400000}"/>
    <cellStyle name="Vírgula 7 5 3 2 2 5 2" xfId="12770" xr:uid="{00000000-0005-0000-0000-00000B400000}"/>
    <cellStyle name="Vírgula 7 5 3 2 2 5 2 2" xfId="18250" xr:uid="{00000000-0005-0000-0000-00000C400000}"/>
    <cellStyle name="Vírgula 7 5 3 2 2 5 3" xfId="15496" xr:uid="{00000000-0005-0000-0000-00000D400000}"/>
    <cellStyle name="Vírgula 7 5 3 2 2 6" xfId="12404" xr:uid="{00000000-0005-0000-0000-00000E400000}"/>
    <cellStyle name="Vírgula 7 5 3 2 2 6 2" xfId="17884" xr:uid="{00000000-0005-0000-0000-00000F400000}"/>
    <cellStyle name="Vírgula 7 5 3 2 2 7" xfId="15130" xr:uid="{00000000-0005-0000-0000-000010400000}"/>
    <cellStyle name="Vírgula 7 5 3 2 3" xfId="4499" xr:uid="{00000000-0005-0000-0000-000011400000}"/>
    <cellStyle name="Vírgula 7 5 3 2 3 2" xfId="9483" xr:uid="{00000000-0005-0000-0000-000012400000}"/>
    <cellStyle name="Vírgula 7 5 3 2 3 2 2" xfId="14196" xr:uid="{00000000-0005-0000-0000-000013400000}"/>
    <cellStyle name="Vírgula 7 5 3 2 3 2 2 2" xfId="19676" xr:uid="{00000000-0005-0000-0000-000014400000}"/>
    <cellStyle name="Vírgula 7 5 3 2 3 2 3" xfId="16921" xr:uid="{00000000-0005-0000-0000-000015400000}"/>
    <cellStyle name="Vírgula 7 5 3 2 3 3" xfId="13024" xr:uid="{00000000-0005-0000-0000-000016400000}"/>
    <cellStyle name="Vírgula 7 5 3 2 3 3 2" xfId="18504" xr:uid="{00000000-0005-0000-0000-000017400000}"/>
    <cellStyle name="Vírgula 7 5 3 2 3 4" xfId="15750" xr:uid="{00000000-0005-0000-0000-000018400000}"/>
    <cellStyle name="Vírgula 7 5 3 2 4" xfId="6230" xr:uid="{00000000-0005-0000-0000-000019400000}"/>
    <cellStyle name="Vírgula 7 5 3 2 4 2" xfId="11172" xr:uid="{00000000-0005-0000-0000-00001A400000}"/>
    <cellStyle name="Vírgula 7 5 3 2 4 2 2" xfId="14598" xr:uid="{00000000-0005-0000-0000-00001B400000}"/>
    <cellStyle name="Vírgula 7 5 3 2 4 2 2 2" xfId="20078" xr:uid="{00000000-0005-0000-0000-00001C400000}"/>
    <cellStyle name="Vírgula 7 5 3 2 4 2 3" xfId="17323" xr:uid="{00000000-0005-0000-0000-00001D400000}"/>
    <cellStyle name="Vírgula 7 5 3 2 4 3" xfId="13427" xr:uid="{00000000-0005-0000-0000-00001E400000}"/>
    <cellStyle name="Vírgula 7 5 3 2 4 3 2" xfId="18907" xr:uid="{00000000-0005-0000-0000-00001F400000}"/>
    <cellStyle name="Vírgula 7 5 3 2 4 4" xfId="16152" xr:uid="{00000000-0005-0000-0000-000020400000}"/>
    <cellStyle name="Vírgula 7 5 3 2 5" xfId="7738" xr:uid="{00000000-0005-0000-0000-000021400000}"/>
    <cellStyle name="Vírgula 7 5 3 2 5 2" xfId="13784" xr:uid="{00000000-0005-0000-0000-000022400000}"/>
    <cellStyle name="Vírgula 7 5 3 2 5 2 2" xfId="19264" xr:uid="{00000000-0005-0000-0000-000023400000}"/>
    <cellStyle name="Vírgula 7 5 3 2 5 3" xfId="16509" xr:uid="{00000000-0005-0000-0000-000024400000}"/>
    <cellStyle name="Vírgula 7 5 3 2 6" xfId="2777" xr:uid="{00000000-0005-0000-0000-000025400000}"/>
    <cellStyle name="Vírgula 7 5 3 2 6 2" xfId="12621" xr:uid="{00000000-0005-0000-0000-000026400000}"/>
    <cellStyle name="Vírgula 7 5 3 2 6 2 2" xfId="18101" xr:uid="{00000000-0005-0000-0000-000027400000}"/>
    <cellStyle name="Vírgula 7 5 3 2 6 3" xfId="15347" xr:uid="{00000000-0005-0000-0000-000028400000}"/>
    <cellStyle name="Vírgula 7 5 3 2 7" xfId="12255" xr:uid="{00000000-0005-0000-0000-000029400000}"/>
    <cellStyle name="Vírgula 7 5 3 2 7 2" xfId="17735" xr:uid="{00000000-0005-0000-0000-00002A400000}"/>
    <cellStyle name="Vírgula 7 5 3 2 8" xfId="14981" xr:uid="{00000000-0005-0000-0000-00002B400000}"/>
    <cellStyle name="Vírgula 7 5 3 3" xfId="1964" xr:uid="{00000000-0005-0000-0000-00002C400000}"/>
    <cellStyle name="Vírgula 7 5 3 3 2" xfId="5315" xr:uid="{00000000-0005-0000-0000-00002D400000}"/>
    <cellStyle name="Vírgula 7 5 3 3 2 2" xfId="10299" xr:uid="{00000000-0005-0000-0000-00002E400000}"/>
    <cellStyle name="Vírgula 7 5 3 3 2 2 2" xfId="14346" xr:uid="{00000000-0005-0000-0000-00002F400000}"/>
    <cellStyle name="Vírgula 7 5 3 3 2 2 2 2" xfId="19826" xr:uid="{00000000-0005-0000-0000-000030400000}"/>
    <cellStyle name="Vírgula 7 5 3 3 2 2 3" xfId="17071" xr:uid="{00000000-0005-0000-0000-000031400000}"/>
    <cellStyle name="Vírgula 7 5 3 3 2 3" xfId="13174" xr:uid="{00000000-0005-0000-0000-000032400000}"/>
    <cellStyle name="Vírgula 7 5 3 3 2 3 2" xfId="18654" xr:uid="{00000000-0005-0000-0000-000033400000}"/>
    <cellStyle name="Vírgula 7 5 3 3 2 4" xfId="15900" xr:uid="{00000000-0005-0000-0000-000034400000}"/>
    <cellStyle name="Vírgula 7 5 3 3 3" xfId="7044" xr:uid="{00000000-0005-0000-0000-000035400000}"/>
    <cellStyle name="Vírgula 7 5 3 3 3 2" xfId="11986" xr:uid="{00000000-0005-0000-0000-000036400000}"/>
    <cellStyle name="Vírgula 7 5 3 3 3 2 2" xfId="14746" xr:uid="{00000000-0005-0000-0000-000037400000}"/>
    <cellStyle name="Vírgula 7 5 3 3 3 2 2 2" xfId="20226" xr:uid="{00000000-0005-0000-0000-000038400000}"/>
    <cellStyle name="Vírgula 7 5 3 3 3 2 3" xfId="17471" xr:uid="{00000000-0005-0000-0000-000039400000}"/>
    <cellStyle name="Vírgula 7 5 3 3 3 3" xfId="13575" xr:uid="{00000000-0005-0000-0000-00003A400000}"/>
    <cellStyle name="Vírgula 7 5 3 3 3 3 2" xfId="19055" xr:uid="{00000000-0005-0000-0000-00003B400000}"/>
    <cellStyle name="Vírgula 7 5 3 3 3 4" xfId="16300" xr:uid="{00000000-0005-0000-0000-00003C400000}"/>
    <cellStyle name="Vírgula 7 5 3 3 4" xfId="8552" xr:uid="{00000000-0005-0000-0000-00003D400000}"/>
    <cellStyle name="Vírgula 7 5 3 3 4 2" xfId="13932" xr:uid="{00000000-0005-0000-0000-00003E400000}"/>
    <cellStyle name="Vírgula 7 5 3 3 4 2 2" xfId="19412" xr:uid="{00000000-0005-0000-0000-00003F400000}"/>
    <cellStyle name="Vírgula 7 5 3 3 4 3" xfId="16657" xr:uid="{00000000-0005-0000-0000-000040400000}"/>
    <cellStyle name="Vírgula 7 5 3 3 5" xfId="3591" xr:uid="{00000000-0005-0000-0000-000041400000}"/>
    <cellStyle name="Vírgula 7 5 3 3 5 2" xfId="12769" xr:uid="{00000000-0005-0000-0000-000042400000}"/>
    <cellStyle name="Vírgula 7 5 3 3 5 2 2" xfId="18249" xr:uid="{00000000-0005-0000-0000-000043400000}"/>
    <cellStyle name="Vírgula 7 5 3 3 5 3" xfId="15495" xr:uid="{00000000-0005-0000-0000-000044400000}"/>
    <cellStyle name="Vírgula 7 5 3 3 6" xfId="12403" xr:uid="{00000000-0005-0000-0000-000045400000}"/>
    <cellStyle name="Vírgula 7 5 3 3 6 2" xfId="17883" xr:uid="{00000000-0005-0000-0000-000046400000}"/>
    <cellStyle name="Vírgula 7 5 3 3 7" xfId="15129" xr:uid="{00000000-0005-0000-0000-000047400000}"/>
    <cellStyle name="Vírgula 7 5 3 4" xfId="4065" xr:uid="{00000000-0005-0000-0000-000048400000}"/>
    <cellStyle name="Vírgula 7 5 3 4 2" xfId="9101" xr:uid="{00000000-0005-0000-0000-000049400000}"/>
    <cellStyle name="Vírgula 7 5 3 4 2 2" xfId="14105" xr:uid="{00000000-0005-0000-0000-00004A400000}"/>
    <cellStyle name="Vírgula 7 5 3 4 2 2 2" xfId="19585" xr:uid="{00000000-0005-0000-0000-00004B400000}"/>
    <cellStyle name="Vírgula 7 5 3 4 2 3" xfId="16830" xr:uid="{00000000-0005-0000-0000-00004C400000}"/>
    <cellStyle name="Vírgula 7 5 3 4 3" xfId="12916" xr:uid="{00000000-0005-0000-0000-00004D400000}"/>
    <cellStyle name="Vírgula 7 5 3 4 3 2" xfId="18396" xr:uid="{00000000-0005-0000-0000-00004E400000}"/>
    <cellStyle name="Vírgula 7 5 3 4 4" xfId="15642" xr:uid="{00000000-0005-0000-0000-00004F400000}"/>
    <cellStyle name="Vírgula 7 5 3 5" xfId="5813" xr:uid="{00000000-0005-0000-0000-000050400000}"/>
    <cellStyle name="Vírgula 7 5 3 5 2" xfId="10755" xr:uid="{00000000-0005-0000-0000-000051400000}"/>
    <cellStyle name="Vírgula 7 5 3 5 2 2" xfId="14494" xr:uid="{00000000-0005-0000-0000-000052400000}"/>
    <cellStyle name="Vírgula 7 5 3 5 2 2 2" xfId="19974" xr:uid="{00000000-0005-0000-0000-000053400000}"/>
    <cellStyle name="Vírgula 7 5 3 5 2 3" xfId="17219" xr:uid="{00000000-0005-0000-0000-000054400000}"/>
    <cellStyle name="Vírgula 7 5 3 5 3" xfId="13323" xr:uid="{00000000-0005-0000-0000-000055400000}"/>
    <cellStyle name="Vírgula 7 5 3 5 3 2" xfId="18803" xr:uid="{00000000-0005-0000-0000-000056400000}"/>
    <cellStyle name="Vírgula 7 5 3 5 4" xfId="16048" xr:uid="{00000000-0005-0000-0000-000057400000}"/>
    <cellStyle name="Vírgula 7 5 3 6" xfId="7321" xr:uid="{00000000-0005-0000-0000-000058400000}"/>
    <cellStyle name="Vírgula 7 5 3 6 2" xfId="13680" xr:uid="{00000000-0005-0000-0000-000059400000}"/>
    <cellStyle name="Vírgula 7 5 3 6 2 2" xfId="19160" xr:uid="{00000000-0005-0000-0000-00005A400000}"/>
    <cellStyle name="Vírgula 7 5 3 6 3" xfId="16405" xr:uid="{00000000-0005-0000-0000-00005B400000}"/>
    <cellStyle name="Vírgula 7 5 3 7" xfId="2360" xr:uid="{00000000-0005-0000-0000-00005C400000}"/>
    <cellStyle name="Vírgula 7 5 3 7 2" xfId="12517" xr:uid="{00000000-0005-0000-0000-00005D400000}"/>
    <cellStyle name="Vírgula 7 5 3 7 2 2" xfId="17997" xr:uid="{00000000-0005-0000-0000-00005E400000}"/>
    <cellStyle name="Vírgula 7 5 3 7 3" xfId="15243" xr:uid="{00000000-0005-0000-0000-00005F400000}"/>
    <cellStyle name="Vírgula 7 5 3 8" xfId="12135" xr:uid="{00000000-0005-0000-0000-000060400000}"/>
    <cellStyle name="Vírgula 7 5 3 8 2" xfId="17616" xr:uid="{00000000-0005-0000-0000-000061400000}"/>
    <cellStyle name="Vírgula 7 5 3 9" xfId="14875" xr:uid="{00000000-0005-0000-0000-000062400000}"/>
    <cellStyle name="Vírgula 7 5 4" xfId="758" xr:uid="{00000000-0005-0000-0000-000063400000}"/>
    <cellStyle name="Vírgula 7 5 4 2" xfId="1223" xr:uid="{00000000-0005-0000-0000-000064400000}"/>
    <cellStyle name="Vírgula 7 5 4 2 2" xfId="1967" xr:uid="{00000000-0005-0000-0000-000065400000}"/>
    <cellStyle name="Vírgula 7 5 4 2 2 2" xfId="5318" xr:uid="{00000000-0005-0000-0000-000066400000}"/>
    <cellStyle name="Vírgula 7 5 4 2 2 2 2" xfId="10302" xr:uid="{00000000-0005-0000-0000-000067400000}"/>
    <cellStyle name="Vírgula 7 5 4 2 2 2 2 2" xfId="14349" xr:uid="{00000000-0005-0000-0000-000068400000}"/>
    <cellStyle name="Vírgula 7 5 4 2 2 2 2 2 2" xfId="19829" xr:uid="{00000000-0005-0000-0000-000069400000}"/>
    <cellStyle name="Vírgula 7 5 4 2 2 2 2 3" xfId="17074" xr:uid="{00000000-0005-0000-0000-00006A400000}"/>
    <cellStyle name="Vírgula 7 5 4 2 2 2 3" xfId="13177" xr:uid="{00000000-0005-0000-0000-00006B400000}"/>
    <cellStyle name="Vírgula 7 5 4 2 2 2 3 2" xfId="18657" xr:uid="{00000000-0005-0000-0000-00006C400000}"/>
    <cellStyle name="Vírgula 7 5 4 2 2 2 4" xfId="15903" xr:uid="{00000000-0005-0000-0000-00006D400000}"/>
    <cellStyle name="Vírgula 7 5 4 2 2 3" xfId="7047" xr:uid="{00000000-0005-0000-0000-00006E400000}"/>
    <cellStyle name="Vírgula 7 5 4 2 2 3 2" xfId="11989" xr:uid="{00000000-0005-0000-0000-00006F400000}"/>
    <cellStyle name="Vírgula 7 5 4 2 2 3 2 2" xfId="14749" xr:uid="{00000000-0005-0000-0000-000070400000}"/>
    <cellStyle name="Vírgula 7 5 4 2 2 3 2 2 2" xfId="20229" xr:uid="{00000000-0005-0000-0000-000071400000}"/>
    <cellStyle name="Vírgula 7 5 4 2 2 3 2 3" xfId="17474" xr:uid="{00000000-0005-0000-0000-000072400000}"/>
    <cellStyle name="Vírgula 7 5 4 2 2 3 3" xfId="13578" xr:uid="{00000000-0005-0000-0000-000073400000}"/>
    <cellStyle name="Vírgula 7 5 4 2 2 3 3 2" xfId="19058" xr:uid="{00000000-0005-0000-0000-000074400000}"/>
    <cellStyle name="Vírgula 7 5 4 2 2 3 4" xfId="16303" xr:uid="{00000000-0005-0000-0000-000075400000}"/>
    <cellStyle name="Vírgula 7 5 4 2 2 4" xfId="8555" xr:uid="{00000000-0005-0000-0000-000076400000}"/>
    <cellStyle name="Vírgula 7 5 4 2 2 4 2" xfId="13935" xr:uid="{00000000-0005-0000-0000-000077400000}"/>
    <cellStyle name="Vírgula 7 5 4 2 2 4 2 2" xfId="19415" xr:uid="{00000000-0005-0000-0000-000078400000}"/>
    <cellStyle name="Vírgula 7 5 4 2 2 4 3" xfId="16660" xr:uid="{00000000-0005-0000-0000-000079400000}"/>
    <cellStyle name="Vírgula 7 5 4 2 2 5" xfId="3594" xr:uid="{00000000-0005-0000-0000-00007A400000}"/>
    <cellStyle name="Vírgula 7 5 4 2 2 5 2" xfId="12772" xr:uid="{00000000-0005-0000-0000-00007B400000}"/>
    <cellStyle name="Vírgula 7 5 4 2 2 5 2 2" xfId="18252" xr:uid="{00000000-0005-0000-0000-00007C400000}"/>
    <cellStyle name="Vírgula 7 5 4 2 2 5 3" xfId="15498" xr:uid="{00000000-0005-0000-0000-00007D400000}"/>
    <cellStyle name="Vírgula 7 5 4 2 2 6" xfId="12406" xr:uid="{00000000-0005-0000-0000-00007E400000}"/>
    <cellStyle name="Vírgula 7 5 4 2 2 6 2" xfId="17886" xr:uid="{00000000-0005-0000-0000-00007F400000}"/>
    <cellStyle name="Vírgula 7 5 4 2 2 7" xfId="15132" xr:uid="{00000000-0005-0000-0000-000080400000}"/>
    <cellStyle name="Vírgula 7 5 4 2 3" xfId="4584" xr:uid="{00000000-0005-0000-0000-000081400000}"/>
    <cellStyle name="Vírgula 7 5 4 2 3 2" xfId="9568" xr:uid="{00000000-0005-0000-0000-000082400000}"/>
    <cellStyle name="Vírgula 7 5 4 2 3 2 2" xfId="14211" xr:uid="{00000000-0005-0000-0000-000083400000}"/>
    <cellStyle name="Vírgula 7 5 4 2 3 2 2 2" xfId="19691" xr:uid="{00000000-0005-0000-0000-000084400000}"/>
    <cellStyle name="Vírgula 7 5 4 2 3 2 3" xfId="16936" xr:uid="{00000000-0005-0000-0000-000085400000}"/>
    <cellStyle name="Vírgula 7 5 4 2 3 3" xfId="13039" xr:uid="{00000000-0005-0000-0000-000086400000}"/>
    <cellStyle name="Vírgula 7 5 4 2 3 3 2" xfId="18519" xr:uid="{00000000-0005-0000-0000-000087400000}"/>
    <cellStyle name="Vírgula 7 5 4 2 3 4" xfId="15765" xr:uid="{00000000-0005-0000-0000-000088400000}"/>
    <cellStyle name="Vírgula 7 5 4 2 4" xfId="6315" xr:uid="{00000000-0005-0000-0000-000089400000}"/>
    <cellStyle name="Vírgula 7 5 4 2 4 2" xfId="11257" xr:uid="{00000000-0005-0000-0000-00008A400000}"/>
    <cellStyle name="Vírgula 7 5 4 2 4 2 2" xfId="14613" xr:uid="{00000000-0005-0000-0000-00008B400000}"/>
    <cellStyle name="Vírgula 7 5 4 2 4 2 2 2" xfId="20093" xr:uid="{00000000-0005-0000-0000-00008C400000}"/>
    <cellStyle name="Vírgula 7 5 4 2 4 2 3" xfId="17338" xr:uid="{00000000-0005-0000-0000-00008D400000}"/>
    <cellStyle name="Vírgula 7 5 4 2 4 3" xfId="13442" xr:uid="{00000000-0005-0000-0000-00008E400000}"/>
    <cellStyle name="Vírgula 7 5 4 2 4 3 2" xfId="18922" xr:uid="{00000000-0005-0000-0000-00008F400000}"/>
    <cellStyle name="Vírgula 7 5 4 2 4 4" xfId="16167" xr:uid="{00000000-0005-0000-0000-000090400000}"/>
    <cellStyle name="Vírgula 7 5 4 2 5" xfId="7823" xr:uid="{00000000-0005-0000-0000-000091400000}"/>
    <cellStyle name="Vírgula 7 5 4 2 5 2" xfId="13799" xr:uid="{00000000-0005-0000-0000-000092400000}"/>
    <cellStyle name="Vírgula 7 5 4 2 5 2 2" xfId="19279" xr:uid="{00000000-0005-0000-0000-000093400000}"/>
    <cellStyle name="Vírgula 7 5 4 2 5 3" xfId="16524" xr:uid="{00000000-0005-0000-0000-000094400000}"/>
    <cellStyle name="Vírgula 7 5 4 2 6" xfId="2862" xr:uid="{00000000-0005-0000-0000-000095400000}"/>
    <cellStyle name="Vírgula 7 5 4 2 6 2" xfId="12636" xr:uid="{00000000-0005-0000-0000-000096400000}"/>
    <cellStyle name="Vírgula 7 5 4 2 6 2 2" xfId="18116" xr:uid="{00000000-0005-0000-0000-000097400000}"/>
    <cellStyle name="Vírgula 7 5 4 2 6 3" xfId="15362" xr:uid="{00000000-0005-0000-0000-000098400000}"/>
    <cellStyle name="Vírgula 7 5 4 2 7" xfId="12270" xr:uid="{00000000-0005-0000-0000-000099400000}"/>
    <cellStyle name="Vírgula 7 5 4 2 7 2" xfId="17750" xr:uid="{00000000-0005-0000-0000-00009A400000}"/>
    <cellStyle name="Vírgula 7 5 4 2 8" xfId="14996" xr:uid="{00000000-0005-0000-0000-00009B400000}"/>
    <cellStyle name="Vírgula 7 5 4 3" xfId="1966" xr:uid="{00000000-0005-0000-0000-00009C400000}"/>
    <cellStyle name="Vírgula 7 5 4 3 2" xfId="5317" xr:uid="{00000000-0005-0000-0000-00009D400000}"/>
    <cellStyle name="Vírgula 7 5 4 3 2 2" xfId="10301" xr:uid="{00000000-0005-0000-0000-00009E400000}"/>
    <cellStyle name="Vírgula 7 5 4 3 2 2 2" xfId="14348" xr:uid="{00000000-0005-0000-0000-00009F400000}"/>
    <cellStyle name="Vírgula 7 5 4 3 2 2 2 2" xfId="19828" xr:uid="{00000000-0005-0000-0000-0000A0400000}"/>
    <cellStyle name="Vírgula 7 5 4 3 2 2 3" xfId="17073" xr:uid="{00000000-0005-0000-0000-0000A1400000}"/>
    <cellStyle name="Vírgula 7 5 4 3 2 3" xfId="13176" xr:uid="{00000000-0005-0000-0000-0000A2400000}"/>
    <cellStyle name="Vírgula 7 5 4 3 2 3 2" xfId="18656" xr:uid="{00000000-0005-0000-0000-0000A3400000}"/>
    <cellStyle name="Vírgula 7 5 4 3 2 4" xfId="15902" xr:uid="{00000000-0005-0000-0000-0000A4400000}"/>
    <cellStyle name="Vírgula 7 5 4 3 3" xfId="7046" xr:uid="{00000000-0005-0000-0000-0000A5400000}"/>
    <cellStyle name="Vírgula 7 5 4 3 3 2" xfId="11988" xr:uid="{00000000-0005-0000-0000-0000A6400000}"/>
    <cellStyle name="Vírgula 7 5 4 3 3 2 2" xfId="14748" xr:uid="{00000000-0005-0000-0000-0000A7400000}"/>
    <cellStyle name="Vírgula 7 5 4 3 3 2 2 2" xfId="20228" xr:uid="{00000000-0005-0000-0000-0000A8400000}"/>
    <cellStyle name="Vírgula 7 5 4 3 3 2 3" xfId="17473" xr:uid="{00000000-0005-0000-0000-0000A9400000}"/>
    <cellStyle name="Vírgula 7 5 4 3 3 3" xfId="13577" xr:uid="{00000000-0005-0000-0000-0000AA400000}"/>
    <cellStyle name="Vírgula 7 5 4 3 3 3 2" xfId="19057" xr:uid="{00000000-0005-0000-0000-0000AB400000}"/>
    <cellStyle name="Vírgula 7 5 4 3 3 4" xfId="16302" xr:uid="{00000000-0005-0000-0000-0000AC400000}"/>
    <cellStyle name="Vírgula 7 5 4 3 4" xfId="8554" xr:uid="{00000000-0005-0000-0000-0000AD400000}"/>
    <cellStyle name="Vírgula 7 5 4 3 4 2" xfId="13934" xr:uid="{00000000-0005-0000-0000-0000AE400000}"/>
    <cellStyle name="Vírgula 7 5 4 3 4 2 2" xfId="19414" xr:uid="{00000000-0005-0000-0000-0000AF400000}"/>
    <cellStyle name="Vírgula 7 5 4 3 4 3" xfId="16659" xr:uid="{00000000-0005-0000-0000-0000B0400000}"/>
    <cellStyle name="Vírgula 7 5 4 3 5" xfId="3593" xr:uid="{00000000-0005-0000-0000-0000B1400000}"/>
    <cellStyle name="Vírgula 7 5 4 3 5 2" xfId="12771" xr:uid="{00000000-0005-0000-0000-0000B2400000}"/>
    <cellStyle name="Vírgula 7 5 4 3 5 2 2" xfId="18251" xr:uid="{00000000-0005-0000-0000-0000B3400000}"/>
    <cellStyle name="Vírgula 7 5 4 3 5 3" xfId="15497" xr:uid="{00000000-0005-0000-0000-0000B4400000}"/>
    <cellStyle name="Vírgula 7 5 4 3 6" xfId="12405" xr:uid="{00000000-0005-0000-0000-0000B5400000}"/>
    <cellStyle name="Vírgula 7 5 4 3 6 2" xfId="17885" xr:uid="{00000000-0005-0000-0000-0000B6400000}"/>
    <cellStyle name="Vírgula 7 5 4 3 7" xfId="15131" xr:uid="{00000000-0005-0000-0000-0000B7400000}"/>
    <cellStyle name="Vírgula 7 5 4 4" xfId="4201" xr:uid="{00000000-0005-0000-0000-0000B8400000}"/>
    <cellStyle name="Vírgula 7 5 4 4 2" xfId="9187" xr:uid="{00000000-0005-0000-0000-0000B9400000}"/>
    <cellStyle name="Vírgula 7 5 4 4 2 2" xfId="14120" xr:uid="{00000000-0005-0000-0000-0000BA400000}"/>
    <cellStyle name="Vírgula 7 5 4 4 2 2 2" xfId="19600" xr:uid="{00000000-0005-0000-0000-0000BB400000}"/>
    <cellStyle name="Vírgula 7 5 4 4 2 3" xfId="16845" xr:uid="{00000000-0005-0000-0000-0000BC400000}"/>
    <cellStyle name="Vírgula 7 5 4 4 3" xfId="12948" xr:uid="{00000000-0005-0000-0000-0000BD400000}"/>
    <cellStyle name="Vírgula 7 5 4 4 3 2" xfId="18428" xr:uid="{00000000-0005-0000-0000-0000BE400000}"/>
    <cellStyle name="Vírgula 7 5 4 4 4" xfId="15674" xr:uid="{00000000-0005-0000-0000-0000BF400000}"/>
    <cellStyle name="Vírgula 7 5 4 5" xfId="5948" xr:uid="{00000000-0005-0000-0000-0000C0400000}"/>
    <cellStyle name="Vírgula 7 5 4 5 2" xfId="10890" xr:uid="{00000000-0005-0000-0000-0000C1400000}"/>
    <cellStyle name="Vírgula 7 5 4 5 2 2" xfId="14526" xr:uid="{00000000-0005-0000-0000-0000C2400000}"/>
    <cellStyle name="Vírgula 7 5 4 5 2 2 2" xfId="20006" xr:uid="{00000000-0005-0000-0000-0000C3400000}"/>
    <cellStyle name="Vírgula 7 5 4 5 2 3" xfId="17251" xr:uid="{00000000-0005-0000-0000-0000C4400000}"/>
    <cellStyle name="Vírgula 7 5 4 5 3" xfId="13355" xr:uid="{00000000-0005-0000-0000-0000C5400000}"/>
    <cellStyle name="Vírgula 7 5 4 5 3 2" xfId="18835" xr:uid="{00000000-0005-0000-0000-0000C6400000}"/>
    <cellStyle name="Vírgula 7 5 4 5 4" xfId="16080" xr:uid="{00000000-0005-0000-0000-0000C7400000}"/>
    <cellStyle name="Vírgula 7 5 4 6" xfId="7456" xr:uid="{00000000-0005-0000-0000-0000C8400000}"/>
    <cellStyle name="Vírgula 7 5 4 6 2" xfId="13712" xr:uid="{00000000-0005-0000-0000-0000C9400000}"/>
    <cellStyle name="Vírgula 7 5 4 6 2 2" xfId="19192" xr:uid="{00000000-0005-0000-0000-0000CA400000}"/>
    <cellStyle name="Vírgula 7 5 4 6 3" xfId="16437" xr:uid="{00000000-0005-0000-0000-0000CB400000}"/>
    <cellStyle name="Vírgula 7 5 4 7" xfId="2495" xr:uid="{00000000-0005-0000-0000-0000CC400000}"/>
    <cellStyle name="Vírgula 7 5 4 7 2" xfId="12549" xr:uid="{00000000-0005-0000-0000-0000CD400000}"/>
    <cellStyle name="Vírgula 7 5 4 7 2 2" xfId="18029" xr:uid="{00000000-0005-0000-0000-0000CE400000}"/>
    <cellStyle name="Vírgula 7 5 4 7 3" xfId="15275" xr:uid="{00000000-0005-0000-0000-0000CF400000}"/>
    <cellStyle name="Vírgula 7 5 4 8" xfId="12167" xr:uid="{00000000-0005-0000-0000-0000D0400000}"/>
    <cellStyle name="Vírgula 7 5 4 8 2" xfId="17648" xr:uid="{00000000-0005-0000-0000-0000D1400000}"/>
    <cellStyle name="Vírgula 7 5 4 9" xfId="14907" xr:uid="{00000000-0005-0000-0000-0000D2400000}"/>
    <cellStyle name="Vírgula 7 5 5" xfId="911" xr:uid="{00000000-0005-0000-0000-0000D3400000}"/>
    <cellStyle name="Vírgula 7 5 5 2" xfId="1968" xr:uid="{00000000-0005-0000-0000-0000D4400000}"/>
    <cellStyle name="Vírgula 7 5 5 2 2" xfId="5319" xr:uid="{00000000-0005-0000-0000-0000D5400000}"/>
    <cellStyle name="Vírgula 7 5 5 2 2 2" xfId="10303" xr:uid="{00000000-0005-0000-0000-0000D6400000}"/>
    <cellStyle name="Vírgula 7 5 5 2 2 2 2" xfId="14350" xr:uid="{00000000-0005-0000-0000-0000D7400000}"/>
    <cellStyle name="Vírgula 7 5 5 2 2 2 2 2" xfId="19830" xr:uid="{00000000-0005-0000-0000-0000D8400000}"/>
    <cellStyle name="Vírgula 7 5 5 2 2 2 3" xfId="17075" xr:uid="{00000000-0005-0000-0000-0000D9400000}"/>
    <cellStyle name="Vírgula 7 5 5 2 2 3" xfId="13178" xr:uid="{00000000-0005-0000-0000-0000DA400000}"/>
    <cellStyle name="Vírgula 7 5 5 2 2 3 2" xfId="18658" xr:uid="{00000000-0005-0000-0000-0000DB400000}"/>
    <cellStyle name="Vírgula 7 5 5 2 2 4" xfId="15904" xr:uid="{00000000-0005-0000-0000-0000DC400000}"/>
    <cellStyle name="Vírgula 7 5 5 2 3" xfId="7048" xr:uid="{00000000-0005-0000-0000-0000DD400000}"/>
    <cellStyle name="Vírgula 7 5 5 2 3 2" xfId="11990" xr:uid="{00000000-0005-0000-0000-0000DE400000}"/>
    <cellStyle name="Vírgula 7 5 5 2 3 2 2" xfId="14750" xr:uid="{00000000-0005-0000-0000-0000DF400000}"/>
    <cellStyle name="Vírgula 7 5 5 2 3 2 2 2" xfId="20230" xr:uid="{00000000-0005-0000-0000-0000E0400000}"/>
    <cellStyle name="Vírgula 7 5 5 2 3 2 3" xfId="17475" xr:uid="{00000000-0005-0000-0000-0000E1400000}"/>
    <cellStyle name="Vírgula 7 5 5 2 3 3" xfId="13579" xr:uid="{00000000-0005-0000-0000-0000E2400000}"/>
    <cellStyle name="Vírgula 7 5 5 2 3 3 2" xfId="19059" xr:uid="{00000000-0005-0000-0000-0000E3400000}"/>
    <cellStyle name="Vírgula 7 5 5 2 3 4" xfId="16304" xr:uid="{00000000-0005-0000-0000-0000E4400000}"/>
    <cellStyle name="Vírgula 7 5 5 2 4" xfId="8556" xr:uid="{00000000-0005-0000-0000-0000E5400000}"/>
    <cellStyle name="Vírgula 7 5 5 2 4 2" xfId="13936" xr:uid="{00000000-0005-0000-0000-0000E6400000}"/>
    <cellStyle name="Vírgula 7 5 5 2 4 2 2" xfId="19416" xr:uid="{00000000-0005-0000-0000-0000E7400000}"/>
    <cellStyle name="Vírgula 7 5 5 2 4 3" xfId="16661" xr:uid="{00000000-0005-0000-0000-0000E8400000}"/>
    <cellStyle name="Vírgula 7 5 5 2 5" xfId="3595" xr:uid="{00000000-0005-0000-0000-0000E9400000}"/>
    <cellStyle name="Vírgula 7 5 5 2 5 2" xfId="12773" xr:uid="{00000000-0005-0000-0000-0000EA400000}"/>
    <cellStyle name="Vírgula 7 5 5 2 5 2 2" xfId="18253" xr:uid="{00000000-0005-0000-0000-0000EB400000}"/>
    <cellStyle name="Vírgula 7 5 5 2 5 3" xfId="15499" xr:uid="{00000000-0005-0000-0000-0000EC400000}"/>
    <cellStyle name="Vírgula 7 5 5 2 6" xfId="12407" xr:uid="{00000000-0005-0000-0000-0000ED400000}"/>
    <cellStyle name="Vírgula 7 5 5 2 6 2" xfId="17887" xr:uid="{00000000-0005-0000-0000-0000EE400000}"/>
    <cellStyle name="Vírgula 7 5 5 2 7" xfId="15133" xr:uid="{00000000-0005-0000-0000-0000EF400000}"/>
    <cellStyle name="Vírgula 7 5 5 3" xfId="4343" xr:uid="{00000000-0005-0000-0000-0000F0400000}"/>
    <cellStyle name="Vírgula 7 5 5 3 2" xfId="9328" xr:uid="{00000000-0005-0000-0000-0000F1400000}"/>
    <cellStyle name="Vírgula 7 5 5 3 2 2" xfId="14153" xr:uid="{00000000-0005-0000-0000-0000F2400000}"/>
    <cellStyle name="Vírgula 7 5 5 3 2 2 2" xfId="19633" xr:uid="{00000000-0005-0000-0000-0000F3400000}"/>
    <cellStyle name="Vírgula 7 5 5 3 2 3" xfId="16878" xr:uid="{00000000-0005-0000-0000-0000F4400000}"/>
    <cellStyle name="Vírgula 7 5 5 3 3" xfId="12981" xr:uid="{00000000-0005-0000-0000-0000F5400000}"/>
    <cellStyle name="Vírgula 7 5 5 3 3 2" xfId="18461" xr:uid="{00000000-0005-0000-0000-0000F6400000}"/>
    <cellStyle name="Vírgula 7 5 5 3 4" xfId="15707" xr:uid="{00000000-0005-0000-0000-0000F7400000}"/>
    <cellStyle name="Vírgula 7 5 5 4" xfId="6086" xr:uid="{00000000-0005-0000-0000-0000F8400000}"/>
    <cellStyle name="Vírgula 7 5 5 4 2" xfId="11028" xr:uid="{00000000-0005-0000-0000-0000F9400000}"/>
    <cellStyle name="Vírgula 7 5 5 4 2 2" xfId="14559" xr:uid="{00000000-0005-0000-0000-0000FA400000}"/>
    <cellStyle name="Vírgula 7 5 5 4 2 2 2" xfId="20039" xr:uid="{00000000-0005-0000-0000-0000FB400000}"/>
    <cellStyle name="Vírgula 7 5 5 4 2 3" xfId="17284" xr:uid="{00000000-0005-0000-0000-0000FC400000}"/>
    <cellStyle name="Vírgula 7 5 5 4 3" xfId="13388" xr:uid="{00000000-0005-0000-0000-0000FD400000}"/>
    <cellStyle name="Vírgula 7 5 5 4 3 2" xfId="18868" xr:uid="{00000000-0005-0000-0000-0000FE400000}"/>
    <cellStyle name="Vírgula 7 5 5 4 4" xfId="16113" xr:uid="{00000000-0005-0000-0000-0000FF400000}"/>
    <cellStyle name="Vírgula 7 5 5 5" xfId="7594" xr:uid="{00000000-0005-0000-0000-000000410000}"/>
    <cellStyle name="Vírgula 7 5 5 5 2" xfId="13745" xr:uid="{00000000-0005-0000-0000-000001410000}"/>
    <cellStyle name="Vírgula 7 5 5 5 2 2" xfId="19225" xr:uid="{00000000-0005-0000-0000-000002410000}"/>
    <cellStyle name="Vírgula 7 5 5 5 3" xfId="16470" xr:uid="{00000000-0005-0000-0000-000003410000}"/>
    <cellStyle name="Vírgula 7 5 5 6" xfId="2633" xr:uid="{00000000-0005-0000-0000-000004410000}"/>
    <cellStyle name="Vírgula 7 5 5 6 2" xfId="12582" xr:uid="{00000000-0005-0000-0000-000005410000}"/>
    <cellStyle name="Vírgula 7 5 5 6 2 2" xfId="18062" xr:uid="{00000000-0005-0000-0000-000006410000}"/>
    <cellStyle name="Vírgula 7 5 5 6 3" xfId="15308" xr:uid="{00000000-0005-0000-0000-000007410000}"/>
    <cellStyle name="Vírgula 7 5 5 7" xfId="12202" xr:uid="{00000000-0005-0000-0000-000008410000}"/>
    <cellStyle name="Vírgula 7 5 5 7 2" xfId="17683" xr:uid="{00000000-0005-0000-0000-000009410000}"/>
    <cellStyle name="Vírgula 7 5 5 8" xfId="14941" xr:uid="{00000000-0005-0000-0000-00000A410000}"/>
    <cellStyle name="Vírgula 7 5 6" xfId="1959" xr:uid="{00000000-0005-0000-0000-00000B410000}"/>
    <cellStyle name="Vírgula 7 5 6 2" xfId="5310" xr:uid="{00000000-0005-0000-0000-00000C410000}"/>
    <cellStyle name="Vírgula 7 5 6 2 2" xfId="10294" xr:uid="{00000000-0005-0000-0000-00000D410000}"/>
    <cellStyle name="Vírgula 7 5 6 2 2 2" xfId="14341" xr:uid="{00000000-0005-0000-0000-00000E410000}"/>
    <cellStyle name="Vírgula 7 5 6 2 2 2 2" xfId="19821" xr:uid="{00000000-0005-0000-0000-00000F410000}"/>
    <cellStyle name="Vírgula 7 5 6 2 2 3" xfId="17066" xr:uid="{00000000-0005-0000-0000-000010410000}"/>
    <cellStyle name="Vírgula 7 5 6 2 3" xfId="13169" xr:uid="{00000000-0005-0000-0000-000011410000}"/>
    <cellStyle name="Vírgula 7 5 6 2 3 2" xfId="18649" xr:uid="{00000000-0005-0000-0000-000012410000}"/>
    <cellStyle name="Vírgula 7 5 6 2 4" xfId="15895" xr:uid="{00000000-0005-0000-0000-000013410000}"/>
    <cellStyle name="Vírgula 7 5 6 3" xfId="7039" xr:uid="{00000000-0005-0000-0000-000014410000}"/>
    <cellStyle name="Vírgula 7 5 6 3 2" xfId="11981" xr:uid="{00000000-0005-0000-0000-000015410000}"/>
    <cellStyle name="Vírgula 7 5 6 3 2 2" xfId="14741" xr:uid="{00000000-0005-0000-0000-000016410000}"/>
    <cellStyle name="Vírgula 7 5 6 3 2 2 2" xfId="20221" xr:uid="{00000000-0005-0000-0000-000017410000}"/>
    <cellStyle name="Vírgula 7 5 6 3 2 3" xfId="17466" xr:uid="{00000000-0005-0000-0000-000018410000}"/>
    <cellStyle name="Vírgula 7 5 6 3 3" xfId="13570" xr:uid="{00000000-0005-0000-0000-000019410000}"/>
    <cellStyle name="Vírgula 7 5 6 3 3 2" xfId="19050" xr:uid="{00000000-0005-0000-0000-00001A410000}"/>
    <cellStyle name="Vírgula 7 5 6 3 4" xfId="16295" xr:uid="{00000000-0005-0000-0000-00001B410000}"/>
    <cellStyle name="Vírgula 7 5 6 4" xfId="8547" xr:uid="{00000000-0005-0000-0000-00001C410000}"/>
    <cellStyle name="Vírgula 7 5 6 4 2" xfId="13927" xr:uid="{00000000-0005-0000-0000-00001D410000}"/>
    <cellStyle name="Vírgula 7 5 6 4 2 2" xfId="19407" xr:uid="{00000000-0005-0000-0000-00001E410000}"/>
    <cellStyle name="Vírgula 7 5 6 4 3" xfId="16652" xr:uid="{00000000-0005-0000-0000-00001F410000}"/>
    <cellStyle name="Vírgula 7 5 6 5" xfId="3586" xr:uid="{00000000-0005-0000-0000-000020410000}"/>
    <cellStyle name="Vírgula 7 5 6 5 2" xfId="12764" xr:uid="{00000000-0005-0000-0000-000021410000}"/>
    <cellStyle name="Vírgula 7 5 6 5 2 2" xfId="18244" xr:uid="{00000000-0005-0000-0000-000022410000}"/>
    <cellStyle name="Vírgula 7 5 6 5 3" xfId="15490" xr:uid="{00000000-0005-0000-0000-000023410000}"/>
    <cellStyle name="Vírgula 7 5 6 6" xfId="12398" xr:uid="{00000000-0005-0000-0000-000024410000}"/>
    <cellStyle name="Vírgula 7 5 6 6 2" xfId="17878" xr:uid="{00000000-0005-0000-0000-000025410000}"/>
    <cellStyle name="Vírgula 7 5 6 7" xfId="15124" xr:uid="{00000000-0005-0000-0000-000026410000}"/>
    <cellStyle name="Vírgula 7 5 7" xfId="3741" xr:uid="{00000000-0005-0000-0000-000027410000}"/>
    <cellStyle name="Vírgula 7 5 7 2" xfId="5460" xr:uid="{00000000-0005-0000-0000-000028410000}"/>
    <cellStyle name="Vírgula 7 5 7 2 2" xfId="10426" xr:uid="{00000000-0005-0000-0000-000029410000}"/>
    <cellStyle name="Vírgula 7 5 7 2 2 2" xfId="14422" xr:uid="{00000000-0005-0000-0000-00002A410000}"/>
    <cellStyle name="Vírgula 7 5 7 2 2 2 2" xfId="19902" xr:uid="{00000000-0005-0000-0000-00002B410000}"/>
    <cellStyle name="Vírgula 7 5 7 2 2 3" xfId="17147" xr:uid="{00000000-0005-0000-0000-00002C410000}"/>
    <cellStyle name="Vírgula 7 5 7 2 3" xfId="13251" xr:uid="{00000000-0005-0000-0000-00002D410000}"/>
    <cellStyle name="Vírgula 7 5 7 2 3 2" xfId="18731" xr:uid="{00000000-0005-0000-0000-00002E410000}"/>
    <cellStyle name="Vírgula 7 5 7 2 4" xfId="15976" xr:uid="{00000000-0005-0000-0000-00002F410000}"/>
    <cellStyle name="Vírgula 7 5 7 3" xfId="8701" xr:uid="{00000000-0005-0000-0000-000030410000}"/>
    <cellStyle name="Vírgula 7 5 7 3 2" xfId="14008" xr:uid="{00000000-0005-0000-0000-000031410000}"/>
    <cellStyle name="Vírgula 7 5 7 3 2 2" xfId="19488" xr:uid="{00000000-0005-0000-0000-000032410000}"/>
    <cellStyle name="Vírgula 7 5 7 3 3" xfId="16733" xr:uid="{00000000-0005-0000-0000-000033410000}"/>
    <cellStyle name="Vírgula 7 5 7 4" xfId="12843" xr:uid="{00000000-0005-0000-0000-000034410000}"/>
    <cellStyle name="Vírgula 7 5 7 4 2" xfId="18323" xr:uid="{00000000-0005-0000-0000-000035410000}"/>
    <cellStyle name="Vírgula 7 5 7 5" xfId="15569" xr:uid="{00000000-0005-0000-0000-000036410000}"/>
    <cellStyle name="Vírgula 7 5 8" xfId="3965" xr:uid="{00000000-0005-0000-0000-000037410000}"/>
    <cellStyle name="Vírgula 7 5 8 2" xfId="8837" xr:uid="{00000000-0005-0000-0000-000038410000}"/>
    <cellStyle name="Vírgula 7 5 8 2 2" xfId="14040" xr:uid="{00000000-0005-0000-0000-000039410000}"/>
    <cellStyle name="Vírgula 7 5 8 2 2 2" xfId="19520" xr:uid="{00000000-0005-0000-0000-00003A410000}"/>
    <cellStyle name="Vírgula 7 5 8 2 3" xfId="16765" xr:uid="{00000000-0005-0000-0000-00003B410000}"/>
    <cellStyle name="Vírgula 7 5 8 3" xfId="12898" xr:uid="{00000000-0005-0000-0000-00003C410000}"/>
    <cellStyle name="Vírgula 7 5 8 3 2" xfId="18378" xr:uid="{00000000-0005-0000-0000-00003D410000}"/>
    <cellStyle name="Vírgula 7 5 8 4" xfId="15624" xr:uid="{00000000-0005-0000-0000-00003E410000}"/>
    <cellStyle name="Vírgula 7 5 9" xfId="5463" xr:uid="{00000000-0005-0000-0000-00003F410000}"/>
    <cellStyle name="Vírgula 7 5 9 2" xfId="10429" xr:uid="{00000000-0005-0000-0000-000040410000}"/>
    <cellStyle name="Vírgula 7 5 9 2 2" xfId="14423" xr:uid="{00000000-0005-0000-0000-000041410000}"/>
    <cellStyle name="Vírgula 7 5 9 2 2 2" xfId="19903" xr:uid="{00000000-0005-0000-0000-000042410000}"/>
    <cellStyle name="Vírgula 7 5 9 2 3" xfId="17148" xr:uid="{00000000-0005-0000-0000-000043410000}"/>
    <cellStyle name="Vírgula 7 5 9 3" xfId="13252" xr:uid="{00000000-0005-0000-0000-000044410000}"/>
    <cellStyle name="Vírgula 7 5 9 3 2" xfId="18732" xr:uid="{00000000-0005-0000-0000-000045410000}"/>
    <cellStyle name="Vírgula 7 5 9 4" xfId="15977" xr:uid="{00000000-0005-0000-0000-000046410000}"/>
    <cellStyle name="Vírgula 7 6" xfId="659" xr:uid="{00000000-0005-0000-0000-000047410000}"/>
    <cellStyle name="Vírgula 7 6 10" xfId="2402" xr:uid="{00000000-0005-0000-0000-000048410000}"/>
    <cellStyle name="Vírgula 7 6 10 2" xfId="12526" xr:uid="{00000000-0005-0000-0000-000049410000}"/>
    <cellStyle name="Vírgula 7 6 10 2 2" xfId="18006" xr:uid="{00000000-0005-0000-0000-00004A410000}"/>
    <cellStyle name="Vírgula 7 6 10 3" xfId="15252" xr:uid="{00000000-0005-0000-0000-00004B410000}"/>
    <cellStyle name="Vírgula 7 6 11" xfId="12144" xr:uid="{00000000-0005-0000-0000-00004C410000}"/>
    <cellStyle name="Vírgula 7 6 11 2" xfId="17625" xr:uid="{00000000-0005-0000-0000-00004D410000}"/>
    <cellStyle name="Vírgula 7 6 12" xfId="14884" xr:uid="{00000000-0005-0000-0000-00004E410000}"/>
    <cellStyle name="Vírgula 7 6 2" xfId="800" xr:uid="{00000000-0005-0000-0000-00004F410000}"/>
    <cellStyle name="Vírgula 7 6 2 2" xfId="1265" xr:uid="{00000000-0005-0000-0000-000050410000}"/>
    <cellStyle name="Vírgula 7 6 2 2 2" xfId="1971" xr:uid="{00000000-0005-0000-0000-000051410000}"/>
    <cellStyle name="Vírgula 7 6 2 2 2 2" xfId="5322" xr:uid="{00000000-0005-0000-0000-000052410000}"/>
    <cellStyle name="Vírgula 7 6 2 2 2 2 2" xfId="10306" xr:uid="{00000000-0005-0000-0000-000053410000}"/>
    <cellStyle name="Vírgula 7 6 2 2 2 2 2 2" xfId="14353" xr:uid="{00000000-0005-0000-0000-000054410000}"/>
    <cellStyle name="Vírgula 7 6 2 2 2 2 2 2 2" xfId="19833" xr:uid="{00000000-0005-0000-0000-000055410000}"/>
    <cellStyle name="Vírgula 7 6 2 2 2 2 2 3" xfId="17078" xr:uid="{00000000-0005-0000-0000-000056410000}"/>
    <cellStyle name="Vírgula 7 6 2 2 2 2 3" xfId="13181" xr:uid="{00000000-0005-0000-0000-000057410000}"/>
    <cellStyle name="Vírgula 7 6 2 2 2 2 3 2" xfId="18661" xr:uid="{00000000-0005-0000-0000-000058410000}"/>
    <cellStyle name="Vírgula 7 6 2 2 2 2 4" xfId="15907" xr:uid="{00000000-0005-0000-0000-000059410000}"/>
    <cellStyle name="Vírgula 7 6 2 2 2 3" xfId="7051" xr:uid="{00000000-0005-0000-0000-00005A410000}"/>
    <cellStyle name="Vírgula 7 6 2 2 2 3 2" xfId="11993" xr:uid="{00000000-0005-0000-0000-00005B410000}"/>
    <cellStyle name="Vírgula 7 6 2 2 2 3 2 2" xfId="14753" xr:uid="{00000000-0005-0000-0000-00005C410000}"/>
    <cellStyle name="Vírgula 7 6 2 2 2 3 2 2 2" xfId="20233" xr:uid="{00000000-0005-0000-0000-00005D410000}"/>
    <cellStyle name="Vírgula 7 6 2 2 2 3 2 3" xfId="17478" xr:uid="{00000000-0005-0000-0000-00005E410000}"/>
    <cellStyle name="Vírgula 7 6 2 2 2 3 3" xfId="13582" xr:uid="{00000000-0005-0000-0000-00005F410000}"/>
    <cellStyle name="Vírgula 7 6 2 2 2 3 3 2" xfId="19062" xr:uid="{00000000-0005-0000-0000-000060410000}"/>
    <cellStyle name="Vírgula 7 6 2 2 2 3 4" xfId="16307" xr:uid="{00000000-0005-0000-0000-000061410000}"/>
    <cellStyle name="Vírgula 7 6 2 2 2 4" xfId="8559" xr:uid="{00000000-0005-0000-0000-000062410000}"/>
    <cellStyle name="Vírgula 7 6 2 2 2 4 2" xfId="13939" xr:uid="{00000000-0005-0000-0000-000063410000}"/>
    <cellStyle name="Vírgula 7 6 2 2 2 4 2 2" xfId="19419" xr:uid="{00000000-0005-0000-0000-000064410000}"/>
    <cellStyle name="Vírgula 7 6 2 2 2 4 3" xfId="16664" xr:uid="{00000000-0005-0000-0000-000065410000}"/>
    <cellStyle name="Vírgula 7 6 2 2 2 5" xfId="3598" xr:uid="{00000000-0005-0000-0000-000066410000}"/>
    <cellStyle name="Vírgula 7 6 2 2 2 5 2" xfId="12776" xr:uid="{00000000-0005-0000-0000-000067410000}"/>
    <cellStyle name="Vírgula 7 6 2 2 2 5 2 2" xfId="18256" xr:uid="{00000000-0005-0000-0000-000068410000}"/>
    <cellStyle name="Vírgula 7 6 2 2 2 5 3" xfId="15502" xr:uid="{00000000-0005-0000-0000-000069410000}"/>
    <cellStyle name="Vírgula 7 6 2 2 2 6" xfId="12410" xr:uid="{00000000-0005-0000-0000-00006A410000}"/>
    <cellStyle name="Vírgula 7 6 2 2 2 6 2" xfId="17890" xr:uid="{00000000-0005-0000-0000-00006B410000}"/>
    <cellStyle name="Vírgula 7 6 2 2 2 7" xfId="15136" xr:uid="{00000000-0005-0000-0000-00006C410000}"/>
    <cellStyle name="Vírgula 7 6 2 2 3" xfId="4626" xr:uid="{00000000-0005-0000-0000-00006D410000}"/>
    <cellStyle name="Vírgula 7 6 2 2 3 2" xfId="9610" xr:uid="{00000000-0005-0000-0000-00006E410000}"/>
    <cellStyle name="Vírgula 7 6 2 2 3 2 2" xfId="14220" xr:uid="{00000000-0005-0000-0000-00006F410000}"/>
    <cellStyle name="Vírgula 7 6 2 2 3 2 2 2" xfId="19700" xr:uid="{00000000-0005-0000-0000-000070410000}"/>
    <cellStyle name="Vírgula 7 6 2 2 3 2 3" xfId="16945" xr:uid="{00000000-0005-0000-0000-000071410000}"/>
    <cellStyle name="Vírgula 7 6 2 2 3 3" xfId="13048" xr:uid="{00000000-0005-0000-0000-000072410000}"/>
    <cellStyle name="Vírgula 7 6 2 2 3 3 2" xfId="18528" xr:uid="{00000000-0005-0000-0000-000073410000}"/>
    <cellStyle name="Vírgula 7 6 2 2 3 4" xfId="15774" xr:uid="{00000000-0005-0000-0000-000074410000}"/>
    <cellStyle name="Vírgula 7 6 2 2 4" xfId="6357" xr:uid="{00000000-0005-0000-0000-000075410000}"/>
    <cellStyle name="Vírgula 7 6 2 2 4 2" xfId="11299" xr:uid="{00000000-0005-0000-0000-000076410000}"/>
    <cellStyle name="Vírgula 7 6 2 2 4 2 2" xfId="14622" xr:uid="{00000000-0005-0000-0000-000077410000}"/>
    <cellStyle name="Vírgula 7 6 2 2 4 2 2 2" xfId="20102" xr:uid="{00000000-0005-0000-0000-000078410000}"/>
    <cellStyle name="Vírgula 7 6 2 2 4 2 3" xfId="17347" xr:uid="{00000000-0005-0000-0000-000079410000}"/>
    <cellStyle name="Vírgula 7 6 2 2 4 3" xfId="13451" xr:uid="{00000000-0005-0000-0000-00007A410000}"/>
    <cellStyle name="Vírgula 7 6 2 2 4 3 2" xfId="18931" xr:uid="{00000000-0005-0000-0000-00007B410000}"/>
    <cellStyle name="Vírgula 7 6 2 2 4 4" xfId="16176" xr:uid="{00000000-0005-0000-0000-00007C410000}"/>
    <cellStyle name="Vírgula 7 6 2 2 5" xfId="7865" xr:uid="{00000000-0005-0000-0000-00007D410000}"/>
    <cellStyle name="Vírgula 7 6 2 2 5 2" xfId="13808" xr:uid="{00000000-0005-0000-0000-00007E410000}"/>
    <cellStyle name="Vírgula 7 6 2 2 5 2 2" xfId="19288" xr:uid="{00000000-0005-0000-0000-00007F410000}"/>
    <cellStyle name="Vírgula 7 6 2 2 5 3" xfId="16533" xr:uid="{00000000-0005-0000-0000-000080410000}"/>
    <cellStyle name="Vírgula 7 6 2 2 6" xfId="2904" xr:uid="{00000000-0005-0000-0000-000081410000}"/>
    <cellStyle name="Vírgula 7 6 2 2 6 2" xfId="12645" xr:uid="{00000000-0005-0000-0000-000082410000}"/>
    <cellStyle name="Vírgula 7 6 2 2 6 2 2" xfId="18125" xr:uid="{00000000-0005-0000-0000-000083410000}"/>
    <cellStyle name="Vírgula 7 6 2 2 6 3" xfId="15371" xr:uid="{00000000-0005-0000-0000-000084410000}"/>
    <cellStyle name="Vírgula 7 6 2 2 7" xfId="12279" xr:uid="{00000000-0005-0000-0000-000085410000}"/>
    <cellStyle name="Vírgula 7 6 2 2 7 2" xfId="17759" xr:uid="{00000000-0005-0000-0000-000086410000}"/>
    <cellStyle name="Vírgula 7 6 2 2 8" xfId="15005" xr:uid="{00000000-0005-0000-0000-000087410000}"/>
    <cellStyle name="Vírgula 7 6 2 3" xfId="1970" xr:uid="{00000000-0005-0000-0000-000088410000}"/>
    <cellStyle name="Vírgula 7 6 2 3 2" xfId="5321" xr:uid="{00000000-0005-0000-0000-000089410000}"/>
    <cellStyle name="Vírgula 7 6 2 3 2 2" xfId="10305" xr:uid="{00000000-0005-0000-0000-00008A410000}"/>
    <cellStyle name="Vírgula 7 6 2 3 2 2 2" xfId="14352" xr:uid="{00000000-0005-0000-0000-00008B410000}"/>
    <cellStyle name="Vírgula 7 6 2 3 2 2 2 2" xfId="19832" xr:uid="{00000000-0005-0000-0000-00008C410000}"/>
    <cellStyle name="Vírgula 7 6 2 3 2 2 3" xfId="17077" xr:uid="{00000000-0005-0000-0000-00008D410000}"/>
    <cellStyle name="Vírgula 7 6 2 3 2 3" xfId="13180" xr:uid="{00000000-0005-0000-0000-00008E410000}"/>
    <cellStyle name="Vírgula 7 6 2 3 2 3 2" xfId="18660" xr:uid="{00000000-0005-0000-0000-00008F410000}"/>
    <cellStyle name="Vírgula 7 6 2 3 2 4" xfId="15906" xr:uid="{00000000-0005-0000-0000-000090410000}"/>
    <cellStyle name="Vírgula 7 6 2 3 3" xfId="7050" xr:uid="{00000000-0005-0000-0000-000091410000}"/>
    <cellStyle name="Vírgula 7 6 2 3 3 2" xfId="11992" xr:uid="{00000000-0005-0000-0000-000092410000}"/>
    <cellStyle name="Vírgula 7 6 2 3 3 2 2" xfId="14752" xr:uid="{00000000-0005-0000-0000-000093410000}"/>
    <cellStyle name="Vírgula 7 6 2 3 3 2 2 2" xfId="20232" xr:uid="{00000000-0005-0000-0000-000094410000}"/>
    <cellStyle name="Vírgula 7 6 2 3 3 2 3" xfId="17477" xr:uid="{00000000-0005-0000-0000-000095410000}"/>
    <cellStyle name="Vírgula 7 6 2 3 3 3" xfId="13581" xr:uid="{00000000-0005-0000-0000-000096410000}"/>
    <cellStyle name="Vírgula 7 6 2 3 3 3 2" xfId="19061" xr:uid="{00000000-0005-0000-0000-000097410000}"/>
    <cellStyle name="Vírgula 7 6 2 3 3 4" xfId="16306" xr:uid="{00000000-0005-0000-0000-000098410000}"/>
    <cellStyle name="Vírgula 7 6 2 3 4" xfId="8558" xr:uid="{00000000-0005-0000-0000-000099410000}"/>
    <cellStyle name="Vírgula 7 6 2 3 4 2" xfId="13938" xr:uid="{00000000-0005-0000-0000-00009A410000}"/>
    <cellStyle name="Vírgula 7 6 2 3 4 2 2" xfId="19418" xr:uid="{00000000-0005-0000-0000-00009B410000}"/>
    <cellStyle name="Vírgula 7 6 2 3 4 3" xfId="16663" xr:uid="{00000000-0005-0000-0000-00009C410000}"/>
    <cellStyle name="Vírgula 7 6 2 3 5" xfId="3597" xr:uid="{00000000-0005-0000-0000-00009D410000}"/>
    <cellStyle name="Vírgula 7 6 2 3 5 2" xfId="12775" xr:uid="{00000000-0005-0000-0000-00009E410000}"/>
    <cellStyle name="Vírgula 7 6 2 3 5 2 2" xfId="18255" xr:uid="{00000000-0005-0000-0000-00009F410000}"/>
    <cellStyle name="Vírgula 7 6 2 3 5 3" xfId="15501" xr:uid="{00000000-0005-0000-0000-0000A0410000}"/>
    <cellStyle name="Vírgula 7 6 2 3 6" xfId="12409" xr:uid="{00000000-0005-0000-0000-0000A1410000}"/>
    <cellStyle name="Vírgula 7 6 2 3 6 2" xfId="17889" xr:uid="{00000000-0005-0000-0000-0000A2410000}"/>
    <cellStyle name="Vírgula 7 6 2 3 7" xfId="15135" xr:uid="{00000000-0005-0000-0000-0000A3410000}"/>
    <cellStyle name="Vírgula 7 6 2 4" xfId="4243" xr:uid="{00000000-0005-0000-0000-0000A4410000}"/>
    <cellStyle name="Vírgula 7 6 2 4 2" xfId="9229" xr:uid="{00000000-0005-0000-0000-0000A5410000}"/>
    <cellStyle name="Vírgula 7 6 2 4 2 2" xfId="14129" xr:uid="{00000000-0005-0000-0000-0000A6410000}"/>
    <cellStyle name="Vírgula 7 6 2 4 2 2 2" xfId="19609" xr:uid="{00000000-0005-0000-0000-0000A7410000}"/>
    <cellStyle name="Vírgula 7 6 2 4 2 3" xfId="16854" xr:uid="{00000000-0005-0000-0000-0000A8410000}"/>
    <cellStyle name="Vírgula 7 6 2 4 3" xfId="12957" xr:uid="{00000000-0005-0000-0000-0000A9410000}"/>
    <cellStyle name="Vírgula 7 6 2 4 3 2" xfId="18437" xr:uid="{00000000-0005-0000-0000-0000AA410000}"/>
    <cellStyle name="Vírgula 7 6 2 4 4" xfId="15683" xr:uid="{00000000-0005-0000-0000-0000AB410000}"/>
    <cellStyle name="Vírgula 7 6 2 5" xfId="5990" xr:uid="{00000000-0005-0000-0000-0000AC410000}"/>
    <cellStyle name="Vírgula 7 6 2 5 2" xfId="10932" xr:uid="{00000000-0005-0000-0000-0000AD410000}"/>
    <cellStyle name="Vírgula 7 6 2 5 2 2" xfId="14535" xr:uid="{00000000-0005-0000-0000-0000AE410000}"/>
    <cellStyle name="Vírgula 7 6 2 5 2 2 2" xfId="20015" xr:uid="{00000000-0005-0000-0000-0000AF410000}"/>
    <cellStyle name="Vírgula 7 6 2 5 2 3" xfId="17260" xr:uid="{00000000-0005-0000-0000-0000B0410000}"/>
    <cellStyle name="Vírgula 7 6 2 5 3" xfId="13364" xr:uid="{00000000-0005-0000-0000-0000B1410000}"/>
    <cellStyle name="Vírgula 7 6 2 5 3 2" xfId="18844" xr:uid="{00000000-0005-0000-0000-0000B2410000}"/>
    <cellStyle name="Vírgula 7 6 2 5 4" xfId="16089" xr:uid="{00000000-0005-0000-0000-0000B3410000}"/>
    <cellStyle name="Vírgula 7 6 2 6" xfId="7498" xr:uid="{00000000-0005-0000-0000-0000B4410000}"/>
    <cellStyle name="Vírgula 7 6 2 6 2" xfId="13721" xr:uid="{00000000-0005-0000-0000-0000B5410000}"/>
    <cellStyle name="Vírgula 7 6 2 6 2 2" xfId="19201" xr:uid="{00000000-0005-0000-0000-0000B6410000}"/>
    <cellStyle name="Vírgula 7 6 2 6 3" xfId="16446" xr:uid="{00000000-0005-0000-0000-0000B7410000}"/>
    <cellStyle name="Vírgula 7 6 2 7" xfId="2537" xr:uid="{00000000-0005-0000-0000-0000B8410000}"/>
    <cellStyle name="Vírgula 7 6 2 7 2" xfId="12558" xr:uid="{00000000-0005-0000-0000-0000B9410000}"/>
    <cellStyle name="Vírgula 7 6 2 7 2 2" xfId="18038" xr:uid="{00000000-0005-0000-0000-0000BA410000}"/>
    <cellStyle name="Vírgula 7 6 2 7 3" xfId="15284" xr:uid="{00000000-0005-0000-0000-0000BB410000}"/>
    <cellStyle name="Vírgula 7 6 2 8" xfId="12176" xr:uid="{00000000-0005-0000-0000-0000BC410000}"/>
    <cellStyle name="Vírgula 7 6 2 8 2" xfId="17657" xr:uid="{00000000-0005-0000-0000-0000BD410000}"/>
    <cellStyle name="Vírgula 7 6 2 9" xfId="14916" xr:uid="{00000000-0005-0000-0000-0000BE410000}"/>
    <cellStyle name="Vírgula 7 6 3" xfId="953" xr:uid="{00000000-0005-0000-0000-0000BF410000}"/>
    <cellStyle name="Vírgula 7 6 3 2" xfId="1972" xr:uid="{00000000-0005-0000-0000-0000C0410000}"/>
    <cellStyle name="Vírgula 7 6 3 2 2" xfId="5323" xr:uid="{00000000-0005-0000-0000-0000C1410000}"/>
    <cellStyle name="Vírgula 7 6 3 2 2 2" xfId="10307" xr:uid="{00000000-0005-0000-0000-0000C2410000}"/>
    <cellStyle name="Vírgula 7 6 3 2 2 2 2" xfId="14354" xr:uid="{00000000-0005-0000-0000-0000C3410000}"/>
    <cellStyle name="Vírgula 7 6 3 2 2 2 2 2" xfId="19834" xr:uid="{00000000-0005-0000-0000-0000C4410000}"/>
    <cellStyle name="Vírgula 7 6 3 2 2 2 3" xfId="17079" xr:uid="{00000000-0005-0000-0000-0000C5410000}"/>
    <cellStyle name="Vírgula 7 6 3 2 2 3" xfId="13182" xr:uid="{00000000-0005-0000-0000-0000C6410000}"/>
    <cellStyle name="Vírgula 7 6 3 2 2 3 2" xfId="18662" xr:uid="{00000000-0005-0000-0000-0000C7410000}"/>
    <cellStyle name="Vírgula 7 6 3 2 2 4" xfId="15908" xr:uid="{00000000-0005-0000-0000-0000C8410000}"/>
    <cellStyle name="Vírgula 7 6 3 2 3" xfId="7052" xr:uid="{00000000-0005-0000-0000-0000C9410000}"/>
    <cellStyle name="Vírgula 7 6 3 2 3 2" xfId="11994" xr:uid="{00000000-0005-0000-0000-0000CA410000}"/>
    <cellStyle name="Vírgula 7 6 3 2 3 2 2" xfId="14754" xr:uid="{00000000-0005-0000-0000-0000CB410000}"/>
    <cellStyle name="Vírgula 7 6 3 2 3 2 2 2" xfId="20234" xr:uid="{00000000-0005-0000-0000-0000CC410000}"/>
    <cellStyle name="Vírgula 7 6 3 2 3 2 3" xfId="17479" xr:uid="{00000000-0005-0000-0000-0000CD410000}"/>
    <cellStyle name="Vírgula 7 6 3 2 3 3" xfId="13583" xr:uid="{00000000-0005-0000-0000-0000CE410000}"/>
    <cellStyle name="Vírgula 7 6 3 2 3 3 2" xfId="19063" xr:uid="{00000000-0005-0000-0000-0000CF410000}"/>
    <cellStyle name="Vírgula 7 6 3 2 3 4" xfId="16308" xr:uid="{00000000-0005-0000-0000-0000D0410000}"/>
    <cellStyle name="Vírgula 7 6 3 2 4" xfId="8560" xr:uid="{00000000-0005-0000-0000-0000D1410000}"/>
    <cellStyle name="Vírgula 7 6 3 2 4 2" xfId="13940" xr:uid="{00000000-0005-0000-0000-0000D2410000}"/>
    <cellStyle name="Vírgula 7 6 3 2 4 2 2" xfId="19420" xr:uid="{00000000-0005-0000-0000-0000D3410000}"/>
    <cellStyle name="Vírgula 7 6 3 2 4 3" xfId="16665" xr:uid="{00000000-0005-0000-0000-0000D4410000}"/>
    <cellStyle name="Vírgula 7 6 3 2 5" xfId="3599" xr:uid="{00000000-0005-0000-0000-0000D5410000}"/>
    <cellStyle name="Vírgula 7 6 3 2 5 2" xfId="12777" xr:uid="{00000000-0005-0000-0000-0000D6410000}"/>
    <cellStyle name="Vírgula 7 6 3 2 5 2 2" xfId="18257" xr:uid="{00000000-0005-0000-0000-0000D7410000}"/>
    <cellStyle name="Vírgula 7 6 3 2 5 3" xfId="15503" xr:uid="{00000000-0005-0000-0000-0000D8410000}"/>
    <cellStyle name="Vírgula 7 6 3 2 6" xfId="12411" xr:uid="{00000000-0005-0000-0000-0000D9410000}"/>
    <cellStyle name="Vírgula 7 6 3 2 6 2" xfId="17891" xr:uid="{00000000-0005-0000-0000-0000DA410000}"/>
    <cellStyle name="Vírgula 7 6 3 2 7" xfId="15137" xr:uid="{00000000-0005-0000-0000-0000DB410000}"/>
    <cellStyle name="Vírgula 7 6 3 3" xfId="4385" xr:uid="{00000000-0005-0000-0000-0000DC410000}"/>
    <cellStyle name="Vírgula 7 6 3 3 2" xfId="9370" xr:uid="{00000000-0005-0000-0000-0000DD410000}"/>
    <cellStyle name="Vírgula 7 6 3 3 2 2" xfId="14162" xr:uid="{00000000-0005-0000-0000-0000DE410000}"/>
    <cellStyle name="Vírgula 7 6 3 3 2 2 2" xfId="19642" xr:uid="{00000000-0005-0000-0000-0000DF410000}"/>
    <cellStyle name="Vírgula 7 6 3 3 2 3" xfId="16887" xr:uid="{00000000-0005-0000-0000-0000E0410000}"/>
    <cellStyle name="Vírgula 7 6 3 3 3" xfId="12990" xr:uid="{00000000-0005-0000-0000-0000E1410000}"/>
    <cellStyle name="Vírgula 7 6 3 3 3 2" xfId="18470" xr:uid="{00000000-0005-0000-0000-0000E2410000}"/>
    <cellStyle name="Vírgula 7 6 3 3 4" xfId="15716" xr:uid="{00000000-0005-0000-0000-0000E3410000}"/>
    <cellStyle name="Vírgula 7 6 3 4" xfId="6128" xr:uid="{00000000-0005-0000-0000-0000E4410000}"/>
    <cellStyle name="Vírgula 7 6 3 4 2" xfId="11070" xr:uid="{00000000-0005-0000-0000-0000E5410000}"/>
    <cellStyle name="Vírgula 7 6 3 4 2 2" xfId="14568" xr:uid="{00000000-0005-0000-0000-0000E6410000}"/>
    <cellStyle name="Vírgula 7 6 3 4 2 2 2" xfId="20048" xr:uid="{00000000-0005-0000-0000-0000E7410000}"/>
    <cellStyle name="Vírgula 7 6 3 4 2 3" xfId="17293" xr:uid="{00000000-0005-0000-0000-0000E8410000}"/>
    <cellStyle name="Vírgula 7 6 3 4 3" xfId="13397" xr:uid="{00000000-0005-0000-0000-0000E9410000}"/>
    <cellStyle name="Vírgula 7 6 3 4 3 2" xfId="18877" xr:uid="{00000000-0005-0000-0000-0000EA410000}"/>
    <cellStyle name="Vírgula 7 6 3 4 4" xfId="16122" xr:uid="{00000000-0005-0000-0000-0000EB410000}"/>
    <cellStyle name="Vírgula 7 6 3 5" xfId="7636" xr:uid="{00000000-0005-0000-0000-0000EC410000}"/>
    <cellStyle name="Vírgula 7 6 3 5 2" xfId="13754" xr:uid="{00000000-0005-0000-0000-0000ED410000}"/>
    <cellStyle name="Vírgula 7 6 3 5 2 2" xfId="19234" xr:uid="{00000000-0005-0000-0000-0000EE410000}"/>
    <cellStyle name="Vírgula 7 6 3 5 3" xfId="16479" xr:uid="{00000000-0005-0000-0000-0000EF410000}"/>
    <cellStyle name="Vírgula 7 6 3 6" xfId="2675" xr:uid="{00000000-0005-0000-0000-0000F0410000}"/>
    <cellStyle name="Vírgula 7 6 3 6 2" xfId="12591" xr:uid="{00000000-0005-0000-0000-0000F1410000}"/>
    <cellStyle name="Vírgula 7 6 3 6 2 2" xfId="18071" xr:uid="{00000000-0005-0000-0000-0000F2410000}"/>
    <cellStyle name="Vírgula 7 6 3 6 3" xfId="15317" xr:uid="{00000000-0005-0000-0000-0000F3410000}"/>
    <cellStyle name="Vírgula 7 6 3 7" xfId="12211" xr:uid="{00000000-0005-0000-0000-0000F4410000}"/>
    <cellStyle name="Vírgula 7 6 3 7 2" xfId="17692" xr:uid="{00000000-0005-0000-0000-0000F5410000}"/>
    <cellStyle name="Vírgula 7 6 3 8" xfId="14950" xr:uid="{00000000-0005-0000-0000-0000F6410000}"/>
    <cellStyle name="Vírgula 7 6 4" xfId="1969" xr:uid="{00000000-0005-0000-0000-0000F7410000}"/>
    <cellStyle name="Vírgula 7 6 4 2" xfId="5320" xr:uid="{00000000-0005-0000-0000-0000F8410000}"/>
    <cellStyle name="Vírgula 7 6 4 2 2" xfId="10304" xr:uid="{00000000-0005-0000-0000-0000F9410000}"/>
    <cellStyle name="Vírgula 7 6 4 2 2 2" xfId="14351" xr:uid="{00000000-0005-0000-0000-0000FA410000}"/>
    <cellStyle name="Vírgula 7 6 4 2 2 2 2" xfId="19831" xr:uid="{00000000-0005-0000-0000-0000FB410000}"/>
    <cellStyle name="Vírgula 7 6 4 2 2 3" xfId="17076" xr:uid="{00000000-0005-0000-0000-0000FC410000}"/>
    <cellStyle name="Vírgula 7 6 4 2 3" xfId="13179" xr:uid="{00000000-0005-0000-0000-0000FD410000}"/>
    <cellStyle name="Vírgula 7 6 4 2 3 2" xfId="18659" xr:uid="{00000000-0005-0000-0000-0000FE410000}"/>
    <cellStyle name="Vírgula 7 6 4 2 4" xfId="15905" xr:uid="{00000000-0005-0000-0000-0000FF410000}"/>
    <cellStyle name="Vírgula 7 6 4 3" xfId="7049" xr:uid="{00000000-0005-0000-0000-000000420000}"/>
    <cellStyle name="Vírgula 7 6 4 3 2" xfId="11991" xr:uid="{00000000-0005-0000-0000-000001420000}"/>
    <cellStyle name="Vírgula 7 6 4 3 2 2" xfId="14751" xr:uid="{00000000-0005-0000-0000-000002420000}"/>
    <cellStyle name="Vírgula 7 6 4 3 2 2 2" xfId="20231" xr:uid="{00000000-0005-0000-0000-000003420000}"/>
    <cellStyle name="Vírgula 7 6 4 3 2 3" xfId="17476" xr:uid="{00000000-0005-0000-0000-000004420000}"/>
    <cellStyle name="Vírgula 7 6 4 3 3" xfId="13580" xr:uid="{00000000-0005-0000-0000-000005420000}"/>
    <cellStyle name="Vírgula 7 6 4 3 3 2" xfId="19060" xr:uid="{00000000-0005-0000-0000-000006420000}"/>
    <cellStyle name="Vírgula 7 6 4 3 4" xfId="16305" xr:uid="{00000000-0005-0000-0000-000007420000}"/>
    <cellStyle name="Vírgula 7 6 4 4" xfId="8557" xr:uid="{00000000-0005-0000-0000-000008420000}"/>
    <cellStyle name="Vírgula 7 6 4 4 2" xfId="13937" xr:uid="{00000000-0005-0000-0000-000009420000}"/>
    <cellStyle name="Vírgula 7 6 4 4 2 2" xfId="19417" xr:uid="{00000000-0005-0000-0000-00000A420000}"/>
    <cellStyle name="Vírgula 7 6 4 4 3" xfId="16662" xr:uid="{00000000-0005-0000-0000-00000B420000}"/>
    <cellStyle name="Vírgula 7 6 4 5" xfId="3596" xr:uid="{00000000-0005-0000-0000-00000C420000}"/>
    <cellStyle name="Vírgula 7 6 4 5 2" xfId="12774" xr:uid="{00000000-0005-0000-0000-00000D420000}"/>
    <cellStyle name="Vírgula 7 6 4 5 2 2" xfId="18254" xr:uid="{00000000-0005-0000-0000-00000E420000}"/>
    <cellStyle name="Vírgula 7 6 4 5 3" xfId="15500" xr:uid="{00000000-0005-0000-0000-00000F420000}"/>
    <cellStyle name="Vírgula 7 6 4 6" xfId="12408" xr:uid="{00000000-0005-0000-0000-000010420000}"/>
    <cellStyle name="Vírgula 7 6 4 6 2" xfId="17888" xr:uid="{00000000-0005-0000-0000-000011420000}"/>
    <cellStyle name="Vírgula 7 6 4 7" xfId="15134" xr:uid="{00000000-0005-0000-0000-000012420000}"/>
    <cellStyle name="Vírgula 7 6 5" xfId="3783" xr:uid="{00000000-0005-0000-0000-000013420000}"/>
    <cellStyle name="Vírgula 7 6 5 2" xfId="5423" xr:uid="{00000000-0005-0000-0000-000014420000}"/>
    <cellStyle name="Vírgula 7 6 5 2 2" xfId="10399" xr:uid="{00000000-0005-0000-0000-000015420000}"/>
    <cellStyle name="Vírgula 7 6 5 2 2 2" xfId="14417" xr:uid="{00000000-0005-0000-0000-000016420000}"/>
    <cellStyle name="Vírgula 7 6 5 2 2 2 2" xfId="19897" xr:uid="{00000000-0005-0000-0000-000017420000}"/>
    <cellStyle name="Vírgula 7 6 5 2 2 3" xfId="17142" xr:uid="{00000000-0005-0000-0000-000018420000}"/>
    <cellStyle name="Vírgula 7 6 5 2 3" xfId="13246" xr:uid="{00000000-0005-0000-0000-000019420000}"/>
    <cellStyle name="Vírgula 7 6 5 2 3 2" xfId="18726" xr:uid="{00000000-0005-0000-0000-00001A420000}"/>
    <cellStyle name="Vírgula 7 6 5 2 4" xfId="15971" xr:uid="{00000000-0005-0000-0000-00001B420000}"/>
    <cellStyle name="Vírgula 7 6 5 3" xfId="8743" xr:uid="{00000000-0005-0000-0000-00001C420000}"/>
    <cellStyle name="Vírgula 7 6 5 3 2" xfId="14017" xr:uid="{00000000-0005-0000-0000-00001D420000}"/>
    <cellStyle name="Vírgula 7 6 5 3 2 2" xfId="19497" xr:uid="{00000000-0005-0000-0000-00001E420000}"/>
    <cellStyle name="Vírgula 7 6 5 3 3" xfId="16742" xr:uid="{00000000-0005-0000-0000-00001F420000}"/>
    <cellStyle name="Vírgula 7 6 5 4" xfId="12852" xr:uid="{00000000-0005-0000-0000-000020420000}"/>
    <cellStyle name="Vírgula 7 6 5 4 2" xfId="18332" xr:uid="{00000000-0005-0000-0000-000021420000}"/>
    <cellStyle name="Vírgula 7 6 5 5" xfId="15578" xr:uid="{00000000-0005-0000-0000-000022420000}"/>
    <cellStyle name="Vírgula 7 6 6" xfId="4108" xr:uid="{00000000-0005-0000-0000-000023420000}"/>
    <cellStyle name="Vírgula 7 6 6 2" xfId="8879" xr:uid="{00000000-0005-0000-0000-000024420000}"/>
    <cellStyle name="Vírgula 7 6 6 2 2" xfId="14049" xr:uid="{00000000-0005-0000-0000-000025420000}"/>
    <cellStyle name="Vírgula 7 6 6 2 2 2" xfId="19529" xr:uid="{00000000-0005-0000-0000-000026420000}"/>
    <cellStyle name="Vírgula 7 6 6 2 3" xfId="16774" xr:uid="{00000000-0005-0000-0000-000027420000}"/>
    <cellStyle name="Vírgula 7 6 6 3" xfId="12925" xr:uid="{00000000-0005-0000-0000-000028420000}"/>
    <cellStyle name="Vírgula 7 6 6 3 2" xfId="18405" xr:uid="{00000000-0005-0000-0000-000029420000}"/>
    <cellStyle name="Vírgula 7 6 6 4" xfId="15651" xr:uid="{00000000-0005-0000-0000-00002A420000}"/>
    <cellStyle name="Vírgula 7 6 7" xfId="5520" xr:uid="{00000000-0005-0000-0000-00002B420000}"/>
    <cellStyle name="Vírgula 7 6 7 2" xfId="10477" xr:uid="{00000000-0005-0000-0000-00002C420000}"/>
    <cellStyle name="Vírgula 7 6 7 2 2" xfId="14434" xr:uid="{00000000-0005-0000-0000-00002D420000}"/>
    <cellStyle name="Vírgula 7 6 7 2 2 2" xfId="19914" xr:uid="{00000000-0005-0000-0000-00002E420000}"/>
    <cellStyle name="Vírgula 7 6 7 2 3" xfId="17159" xr:uid="{00000000-0005-0000-0000-00002F420000}"/>
    <cellStyle name="Vírgula 7 6 7 3" xfId="13263" xr:uid="{00000000-0005-0000-0000-000030420000}"/>
    <cellStyle name="Vírgula 7 6 7 3 2" xfId="18743" xr:uid="{00000000-0005-0000-0000-000031420000}"/>
    <cellStyle name="Vírgula 7 6 7 4" xfId="15988" xr:uid="{00000000-0005-0000-0000-000032420000}"/>
    <cellStyle name="Vírgula 7 6 8" xfId="5855" xr:uid="{00000000-0005-0000-0000-000033420000}"/>
    <cellStyle name="Vírgula 7 6 8 2" xfId="10797" xr:uid="{00000000-0005-0000-0000-000034420000}"/>
    <cellStyle name="Vírgula 7 6 8 2 2" xfId="14503" xr:uid="{00000000-0005-0000-0000-000035420000}"/>
    <cellStyle name="Vírgula 7 6 8 2 2 2" xfId="19983" xr:uid="{00000000-0005-0000-0000-000036420000}"/>
    <cellStyle name="Vírgula 7 6 8 2 3" xfId="17228" xr:uid="{00000000-0005-0000-0000-000037420000}"/>
    <cellStyle name="Vírgula 7 6 8 3" xfId="13332" xr:uid="{00000000-0005-0000-0000-000038420000}"/>
    <cellStyle name="Vírgula 7 6 8 3 2" xfId="18812" xr:uid="{00000000-0005-0000-0000-000039420000}"/>
    <cellStyle name="Vírgula 7 6 8 4" xfId="16057" xr:uid="{00000000-0005-0000-0000-00003A420000}"/>
    <cellStyle name="Vírgula 7 6 9" xfId="7363" xr:uid="{00000000-0005-0000-0000-00003B420000}"/>
    <cellStyle name="Vírgula 7 6 9 2" xfId="13689" xr:uid="{00000000-0005-0000-0000-00003C420000}"/>
    <cellStyle name="Vírgula 7 6 9 2 2" xfId="19169" xr:uid="{00000000-0005-0000-0000-00003D420000}"/>
    <cellStyle name="Vírgula 7 6 9 3" xfId="16414" xr:uid="{00000000-0005-0000-0000-00003E420000}"/>
    <cellStyle name="Vírgula 7 7" xfId="501" xr:uid="{00000000-0005-0000-0000-00003F420000}"/>
    <cellStyle name="Vírgula 7 7 2" xfId="1063" xr:uid="{00000000-0005-0000-0000-000040420000}"/>
    <cellStyle name="Vírgula 7 7 2 2" xfId="1974" xr:uid="{00000000-0005-0000-0000-000041420000}"/>
    <cellStyle name="Vírgula 7 7 2 2 2" xfId="5325" xr:uid="{00000000-0005-0000-0000-000042420000}"/>
    <cellStyle name="Vírgula 7 7 2 2 2 2" xfId="10309" xr:uid="{00000000-0005-0000-0000-000043420000}"/>
    <cellStyle name="Vírgula 7 7 2 2 2 2 2" xfId="14356" xr:uid="{00000000-0005-0000-0000-000044420000}"/>
    <cellStyle name="Vírgula 7 7 2 2 2 2 2 2" xfId="19836" xr:uid="{00000000-0005-0000-0000-000045420000}"/>
    <cellStyle name="Vírgula 7 7 2 2 2 2 3" xfId="17081" xr:uid="{00000000-0005-0000-0000-000046420000}"/>
    <cellStyle name="Vírgula 7 7 2 2 2 3" xfId="13184" xr:uid="{00000000-0005-0000-0000-000047420000}"/>
    <cellStyle name="Vírgula 7 7 2 2 2 3 2" xfId="18664" xr:uid="{00000000-0005-0000-0000-000048420000}"/>
    <cellStyle name="Vírgula 7 7 2 2 2 4" xfId="15910" xr:uid="{00000000-0005-0000-0000-000049420000}"/>
    <cellStyle name="Vírgula 7 7 2 2 3" xfId="7054" xr:uid="{00000000-0005-0000-0000-00004A420000}"/>
    <cellStyle name="Vírgula 7 7 2 2 3 2" xfId="11996" xr:uid="{00000000-0005-0000-0000-00004B420000}"/>
    <cellStyle name="Vírgula 7 7 2 2 3 2 2" xfId="14756" xr:uid="{00000000-0005-0000-0000-00004C420000}"/>
    <cellStyle name="Vírgula 7 7 2 2 3 2 2 2" xfId="20236" xr:uid="{00000000-0005-0000-0000-00004D420000}"/>
    <cellStyle name="Vírgula 7 7 2 2 3 2 3" xfId="17481" xr:uid="{00000000-0005-0000-0000-00004E420000}"/>
    <cellStyle name="Vírgula 7 7 2 2 3 3" xfId="13585" xr:uid="{00000000-0005-0000-0000-00004F420000}"/>
    <cellStyle name="Vírgula 7 7 2 2 3 3 2" xfId="19065" xr:uid="{00000000-0005-0000-0000-000050420000}"/>
    <cellStyle name="Vírgula 7 7 2 2 3 4" xfId="16310" xr:uid="{00000000-0005-0000-0000-000051420000}"/>
    <cellStyle name="Vírgula 7 7 2 2 4" xfId="8562" xr:uid="{00000000-0005-0000-0000-000052420000}"/>
    <cellStyle name="Vírgula 7 7 2 2 4 2" xfId="13942" xr:uid="{00000000-0005-0000-0000-000053420000}"/>
    <cellStyle name="Vírgula 7 7 2 2 4 2 2" xfId="19422" xr:uid="{00000000-0005-0000-0000-000054420000}"/>
    <cellStyle name="Vírgula 7 7 2 2 4 3" xfId="16667" xr:uid="{00000000-0005-0000-0000-000055420000}"/>
    <cellStyle name="Vírgula 7 7 2 2 5" xfId="3601" xr:uid="{00000000-0005-0000-0000-000056420000}"/>
    <cellStyle name="Vírgula 7 7 2 2 5 2" xfId="12779" xr:uid="{00000000-0005-0000-0000-000057420000}"/>
    <cellStyle name="Vírgula 7 7 2 2 5 2 2" xfId="18259" xr:uid="{00000000-0005-0000-0000-000058420000}"/>
    <cellStyle name="Vírgula 7 7 2 2 5 3" xfId="15505" xr:uid="{00000000-0005-0000-0000-000059420000}"/>
    <cellStyle name="Vírgula 7 7 2 2 6" xfId="12413" xr:uid="{00000000-0005-0000-0000-00005A420000}"/>
    <cellStyle name="Vírgula 7 7 2 2 6 2" xfId="17893" xr:uid="{00000000-0005-0000-0000-00005B420000}"/>
    <cellStyle name="Vírgula 7 7 2 2 7" xfId="15139" xr:uid="{00000000-0005-0000-0000-00005C420000}"/>
    <cellStyle name="Vírgula 7 7 2 3" xfId="4478" xr:uid="{00000000-0005-0000-0000-00005D420000}"/>
    <cellStyle name="Vírgula 7 7 2 3 2" xfId="9463" xr:uid="{00000000-0005-0000-0000-00005E420000}"/>
    <cellStyle name="Vírgula 7 7 2 3 2 2" xfId="14185" xr:uid="{00000000-0005-0000-0000-00005F420000}"/>
    <cellStyle name="Vírgula 7 7 2 3 2 2 2" xfId="19665" xr:uid="{00000000-0005-0000-0000-000060420000}"/>
    <cellStyle name="Vírgula 7 7 2 3 2 3" xfId="16910" xr:uid="{00000000-0005-0000-0000-000061420000}"/>
    <cellStyle name="Vírgula 7 7 2 3 3" xfId="13013" xr:uid="{00000000-0005-0000-0000-000062420000}"/>
    <cellStyle name="Vírgula 7 7 2 3 3 2" xfId="18493" xr:uid="{00000000-0005-0000-0000-000063420000}"/>
    <cellStyle name="Vírgula 7 7 2 3 4" xfId="15739" xr:uid="{00000000-0005-0000-0000-000064420000}"/>
    <cellStyle name="Vírgula 7 7 2 4" xfId="6218" xr:uid="{00000000-0005-0000-0000-000065420000}"/>
    <cellStyle name="Vírgula 7 7 2 4 2" xfId="11160" xr:uid="{00000000-0005-0000-0000-000066420000}"/>
    <cellStyle name="Vírgula 7 7 2 4 2 2" xfId="14590" xr:uid="{00000000-0005-0000-0000-000067420000}"/>
    <cellStyle name="Vírgula 7 7 2 4 2 2 2" xfId="20070" xr:uid="{00000000-0005-0000-0000-000068420000}"/>
    <cellStyle name="Vírgula 7 7 2 4 2 3" xfId="17315" xr:uid="{00000000-0005-0000-0000-000069420000}"/>
    <cellStyle name="Vírgula 7 7 2 4 3" xfId="13419" xr:uid="{00000000-0005-0000-0000-00006A420000}"/>
    <cellStyle name="Vírgula 7 7 2 4 3 2" xfId="18899" xr:uid="{00000000-0005-0000-0000-00006B420000}"/>
    <cellStyle name="Vírgula 7 7 2 4 4" xfId="16144" xr:uid="{00000000-0005-0000-0000-00006C420000}"/>
    <cellStyle name="Vírgula 7 7 2 5" xfId="7726" xr:uid="{00000000-0005-0000-0000-00006D420000}"/>
    <cellStyle name="Vírgula 7 7 2 5 2" xfId="13776" xr:uid="{00000000-0005-0000-0000-00006E420000}"/>
    <cellStyle name="Vírgula 7 7 2 5 2 2" xfId="19256" xr:uid="{00000000-0005-0000-0000-00006F420000}"/>
    <cellStyle name="Vírgula 7 7 2 5 3" xfId="16501" xr:uid="{00000000-0005-0000-0000-000070420000}"/>
    <cellStyle name="Vírgula 7 7 2 6" xfId="2765" xr:uid="{00000000-0005-0000-0000-000071420000}"/>
    <cellStyle name="Vírgula 7 7 2 6 2" xfId="12613" xr:uid="{00000000-0005-0000-0000-000072420000}"/>
    <cellStyle name="Vírgula 7 7 2 6 2 2" xfId="18093" xr:uid="{00000000-0005-0000-0000-000073420000}"/>
    <cellStyle name="Vírgula 7 7 2 6 3" xfId="15339" xr:uid="{00000000-0005-0000-0000-000074420000}"/>
    <cellStyle name="Vírgula 7 7 2 7" xfId="12239" xr:uid="{00000000-0005-0000-0000-000075420000}"/>
    <cellStyle name="Vírgula 7 7 2 7 2" xfId="17720" xr:uid="{00000000-0005-0000-0000-000076420000}"/>
    <cellStyle name="Vírgula 7 7 2 8" xfId="14973" xr:uid="{00000000-0005-0000-0000-000077420000}"/>
    <cellStyle name="Vírgula 7 7 3" xfId="1973" xr:uid="{00000000-0005-0000-0000-000078420000}"/>
    <cellStyle name="Vírgula 7 7 3 2" xfId="5324" xr:uid="{00000000-0005-0000-0000-000079420000}"/>
    <cellStyle name="Vírgula 7 7 3 2 2" xfId="10308" xr:uid="{00000000-0005-0000-0000-00007A420000}"/>
    <cellStyle name="Vírgula 7 7 3 2 2 2" xfId="14355" xr:uid="{00000000-0005-0000-0000-00007B420000}"/>
    <cellStyle name="Vírgula 7 7 3 2 2 2 2" xfId="19835" xr:uid="{00000000-0005-0000-0000-00007C420000}"/>
    <cellStyle name="Vírgula 7 7 3 2 2 3" xfId="17080" xr:uid="{00000000-0005-0000-0000-00007D420000}"/>
    <cellStyle name="Vírgula 7 7 3 2 3" xfId="13183" xr:uid="{00000000-0005-0000-0000-00007E420000}"/>
    <cellStyle name="Vírgula 7 7 3 2 3 2" xfId="18663" xr:uid="{00000000-0005-0000-0000-00007F420000}"/>
    <cellStyle name="Vírgula 7 7 3 2 4" xfId="15909" xr:uid="{00000000-0005-0000-0000-000080420000}"/>
    <cellStyle name="Vírgula 7 7 3 3" xfId="7053" xr:uid="{00000000-0005-0000-0000-000081420000}"/>
    <cellStyle name="Vírgula 7 7 3 3 2" xfId="11995" xr:uid="{00000000-0005-0000-0000-000082420000}"/>
    <cellStyle name="Vírgula 7 7 3 3 2 2" xfId="14755" xr:uid="{00000000-0005-0000-0000-000083420000}"/>
    <cellStyle name="Vírgula 7 7 3 3 2 2 2" xfId="20235" xr:uid="{00000000-0005-0000-0000-000084420000}"/>
    <cellStyle name="Vírgula 7 7 3 3 2 3" xfId="17480" xr:uid="{00000000-0005-0000-0000-000085420000}"/>
    <cellStyle name="Vírgula 7 7 3 3 3" xfId="13584" xr:uid="{00000000-0005-0000-0000-000086420000}"/>
    <cellStyle name="Vírgula 7 7 3 3 3 2" xfId="19064" xr:uid="{00000000-0005-0000-0000-000087420000}"/>
    <cellStyle name="Vírgula 7 7 3 3 4" xfId="16309" xr:uid="{00000000-0005-0000-0000-000088420000}"/>
    <cellStyle name="Vírgula 7 7 3 4" xfId="8561" xr:uid="{00000000-0005-0000-0000-000089420000}"/>
    <cellStyle name="Vírgula 7 7 3 4 2" xfId="13941" xr:uid="{00000000-0005-0000-0000-00008A420000}"/>
    <cellStyle name="Vírgula 7 7 3 4 2 2" xfId="19421" xr:uid="{00000000-0005-0000-0000-00008B420000}"/>
    <cellStyle name="Vírgula 7 7 3 4 3" xfId="16666" xr:uid="{00000000-0005-0000-0000-00008C420000}"/>
    <cellStyle name="Vírgula 7 7 3 5" xfId="3600" xr:uid="{00000000-0005-0000-0000-00008D420000}"/>
    <cellStyle name="Vírgula 7 7 3 5 2" xfId="12778" xr:uid="{00000000-0005-0000-0000-00008E420000}"/>
    <cellStyle name="Vírgula 7 7 3 5 2 2" xfId="18258" xr:uid="{00000000-0005-0000-0000-00008F420000}"/>
    <cellStyle name="Vírgula 7 7 3 5 3" xfId="15504" xr:uid="{00000000-0005-0000-0000-000090420000}"/>
    <cellStyle name="Vírgula 7 7 3 6" xfId="12412" xr:uid="{00000000-0005-0000-0000-000091420000}"/>
    <cellStyle name="Vírgula 7 7 3 6 2" xfId="17892" xr:uid="{00000000-0005-0000-0000-000092420000}"/>
    <cellStyle name="Vírgula 7 7 3 7" xfId="15138" xr:uid="{00000000-0005-0000-0000-000093420000}"/>
    <cellStyle name="Vírgula 7 7 4" xfId="4010" xr:uid="{00000000-0005-0000-0000-000094420000}"/>
    <cellStyle name="Vírgula 7 7 4 2" xfId="9082" xr:uid="{00000000-0005-0000-0000-000095420000}"/>
    <cellStyle name="Vírgula 7 7 4 2 2" xfId="14096" xr:uid="{00000000-0005-0000-0000-000096420000}"/>
    <cellStyle name="Vírgula 7 7 4 2 2 2" xfId="19576" xr:uid="{00000000-0005-0000-0000-000097420000}"/>
    <cellStyle name="Vírgula 7 7 4 2 3" xfId="16821" xr:uid="{00000000-0005-0000-0000-000098420000}"/>
    <cellStyle name="Vírgula 7 7 4 3" xfId="12904" xr:uid="{00000000-0005-0000-0000-000099420000}"/>
    <cellStyle name="Vírgula 7 7 4 3 2" xfId="18384" xr:uid="{00000000-0005-0000-0000-00009A420000}"/>
    <cellStyle name="Vírgula 7 7 4 4" xfId="15630" xr:uid="{00000000-0005-0000-0000-00009B420000}"/>
    <cellStyle name="Vírgula 7 7 5" xfId="5766" xr:uid="{00000000-0005-0000-0000-00009C420000}"/>
    <cellStyle name="Vírgula 7 7 5 2" xfId="10708" xr:uid="{00000000-0005-0000-0000-00009D420000}"/>
    <cellStyle name="Vírgula 7 7 5 2 2" xfId="14483" xr:uid="{00000000-0005-0000-0000-00009E420000}"/>
    <cellStyle name="Vírgula 7 7 5 2 2 2" xfId="19963" xr:uid="{00000000-0005-0000-0000-00009F420000}"/>
    <cellStyle name="Vírgula 7 7 5 2 3" xfId="17208" xr:uid="{00000000-0005-0000-0000-0000A0420000}"/>
    <cellStyle name="Vírgula 7 7 5 3" xfId="13312" xr:uid="{00000000-0005-0000-0000-0000A1420000}"/>
    <cellStyle name="Vírgula 7 7 5 3 2" xfId="18792" xr:uid="{00000000-0005-0000-0000-0000A2420000}"/>
    <cellStyle name="Vírgula 7 7 5 4" xfId="16037" xr:uid="{00000000-0005-0000-0000-0000A3420000}"/>
    <cellStyle name="Vírgula 7 7 6" xfId="7274" xr:uid="{00000000-0005-0000-0000-0000A4420000}"/>
    <cellStyle name="Vírgula 7 7 6 2" xfId="13669" xr:uid="{00000000-0005-0000-0000-0000A5420000}"/>
    <cellStyle name="Vírgula 7 7 6 2 2" xfId="19149" xr:uid="{00000000-0005-0000-0000-0000A6420000}"/>
    <cellStyle name="Vírgula 7 7 6 3" xfId="16394" xr:uid="{00000000-0005-0000-0000-0000A7420000}"/>
    <cellStyle name="Vírgula 7 7 7" xfId="2313" xr:uid="{00000000-0005-0000-0000-0000A8420000}"/>
    <cellStyle name="Vírgula 7 7 7 2" xfId="12506" xr:uid="{00000000-0005-0000-0000-0000A9420000}"/>
    <cellStyle name="Vírgula 7 7 7 2 2" xfId="17986" xr:uid="{00000000-0005-0000-0000-0000AA420000}"/>
    <cellStyle name="Vírgula 7 7 7 3" xfId="15232" xr:uid="{00000000-0005-0000-0000-0000AB420000}"/>
    <cellStyle name="Vírgula 7 7 8" xfId="12116" xr:uid="{00000000-0005-0000-0000-0000AC420000}"/>
    <cellStyle name="Vírgula 7 7 8 2" xfId="17597" xr:uid="{00000000-0005-0000-0000-0000AD420000}"/>
    <cellStyle name="Vírgula 7 7 9" xfId="14863" xr:uid="{00000000-0005-0000-0000-0000AE420000}"/>
    <cellStyle name="Vírgula 7 8" xfId="710" xr:uid="{00000000-0005-0000-0000-0000AF420000}"/>
    <cellStyle name="Vírgula 7 8 2" xfId="1176" xr:uid="{00000000-0005-0000-0000-0000B0420000}"/>
    <cellStyle name="Vírgula 7 8 2 2" xfId="1976" xr:uid="{00000000-0005-0000-0000-0000B1420000}"/>
    <cellStyle name="Vírgula 7 8 2 2 2" xfId="5327" xr:uid="{00000000-0005-0000-0000-0000B2420000}"/>
    <cellStyle name="Vírgula 7 8 2 2 2 2" xfId="10311" xr:uid="{00000000-0005-0000-0000-0000B3420000}"/>
    <cellStyle name="Vírgula 7 8 2 2 2 2 2" xfId="14358" xr:uid="{00000000-0005-0000-0000-0000B4420000}"/>
    <cellStyle name="Vírgula 7 8 2 2 2 2 2 2" xfId="19838" xr:uid="{00000000-0005-0000-0000-0000B5420000}"/>
    <cellStyle name="Vírgula 7 8 2 2 2 2 3" xfId="17083" xr:uid="{00000000-0005-0000-0000-0000B6420000}"/>
    <cellStyle name="Vírgula 7 8 2 2 2 3" xfId="13186" xr:uid="{00000000-0005-0000-0000-0000B7420000}"/>
    <cellStyle name="Vírgula 7 8 2 2 2 3 2" xfId="18666" xr:uid="{00000000-0005-0000-0000-0000B8420000}"/>
    <cellStyle name="Vírgula 7 8 2 2 2 4" xfId="15912" xr:uid="{00000000-0005-0000-0000-0000B9420000}"/>
    <cellStyle name="Vírgula 7 8 2 2 3" xfId="7056" xr:uid="{00000000-0005-0000-0000-0000BA420000}"/>
    <cellStyle name="Vírgula 7 8 2 2 3 2" xfId="11998" xr:uid="{00000000-0005-0000-0000-0000BB420000}"/>
    <cellStyle name="Vírgula 7 8 2 2 3 2 2" xfId="14758" xr:uid="{00000000-0005-0000-0000-0000BC420000}"/>
    <cellStyle name="Vírgula 7 8 2 2 3 2 2 2" xfId="20238" xr:uid="{00000000-0005-0000-0000-0000BD420000}"/>
    <cellStyle name="Vírgula 7 8 2 2 3 2 3" xfId="17483" xr:uid="{00000000-0005-0000-0000-0000BE420000}"/>
    <cellStyle name="Vírgula 7 8 2 2 3 3" xfId="13587" xr:uid="{00000000-0005-0000-0000-0000BF420000}"/>
    <cellStyle name="Vírgula 7 8 2 2 3 3 2" xfId="19067" xr:uid="{00000000-0005-0000-0000-0000C0420000}"/>
    <cellStyle name="Vírgula 7 8 2 2 3 4" xfId="16312" xr:uid="{00000000-0005-0000-0000-0000C1420000}"/>
    <cellStyle name="Vírgula 7 8 2 2 4" xfId="8564" xr:uid="{00000000-0005-0000-0000-0000C2420000}"/>
    <cellStyle name="Vírgula 7 8 2 2 4 2" xfId="13944" xr:uid="{00000000-0005-0000-0000-0000C3420000}"/>
    <cellStyle name="Vírgula 7 8 2 2 4 2 2" xfId="19424" xr:uid="{00000000-0005-0000-0000-0000C4420000}"/>
    <cellStyle name="Vírgula 7 8 2 2 4 3" xfId="16669" xr:uid="{00000000-0005-0000-0000-0000C5420000}"/>
    <cellStyle name="Vírgula 7 8 2 2 5" xfId="3603" xr:uid="{00000000-0005-0000-0000-0000C6420000}"/>
    <cellStyle name="Vírgula 7 8 2 2 5 2" xfId="12781" xr:uid="{00000000-0005-0000-0000-0000C7420000}"/>
    <cellStyle name="Vírgula 7 8 2 2 5 2 2" xfId="18261" xr:uid="{00000000-0005-0000-0000-0000C8420000}"/>
    <cellStyle name="Vírgula 7 8 2 2 5 3" xfId="15507" xr:uid="{00000000-0005-0000-0000-0000C9420000}"/>
    <cellStyle name="Vírgula 7 8 2 2 6" xfId="12415" xr:uid="{00000000-0005-0000-0000-0000CA420000}"/>
    <cellStyle name="Vírgula 7 8 2 2 6 2" xfId="17895" xr:uid="{00000000-0005-0000-0000-0000CB420000}"/>
    <cellStyle name="Vírgula 7 8 2 2 7" xfId="15141" xr:uid="{00000000-0005-0000-0000-0000CC420000}"/>
    <cellStyle name="Vírgula 7 8 2 3" xfId="4537" xr:uid="{00000000-0005-0000-0000-0000CD420000}"/>
    <cellStyle name="Vírgula 7 8 2 3 2" xfId="9521" xr:uid="{00000000-0005-0000-0000-0000CE420000}"/>
    <cellStyle name="Vírgula 7 8 2 3 2 2" xfId="14200" xr:uid="{00000000-0005-0000-0000-0000CF420000}"/>
    <cellStyle name="Vírgula 7 8 2 3 2 2 2" xfId="19680" xr:uid="{00000000-0005-0000-0000-0000D0420000}"/>
    <cellStyle name="Vírgula 7 8 2 3 2 3" xfId="16925" xr:uid="{00000000-0005-0000-0000-0000D1420000}"/>
    <cellStyle name="Vírgula 7 8 2 3 3" xfId="13028" xr:uid="{00000000-0005-0000-0000-0000D2420000}"/>
    <cellStyle name="Vírgula 7 8 2 3 3 2" xfId="18508" xr:uid="{00000000-0005-0000-0000-0000D3420000}"/>
    <cellStyle name="Vírgula 7 8 2 3 4" xfId="15754" xr:uid="{00000000-0005-0000-0000-0000D4420000}"/>
    <cellStyle name="Vírgula 7 8 2 4" xfId="6268" xr:uid="{00000000-0005-0000-0000-0000D5420000}"/>
    <cellStyle name="Vírgula 7 8 2 4 2" xfId="11210" xr:uid="{00000000-0005-0000-0000-0000D6420000}"/>
    <cellStyle name="Vírgula 7 8 2 4 2 2" xfId="14602" xr:uid="{00000000-0005-0000-0000-0000D7420000}"/>
    <cellStyle name="Vírgula 7 8 2 4 2 2 2" xfId="20082" xr:uid="{00000000-0005-0000-0000-0000D8420000}"/>
    <cellStyle name="Vírgula 7 8 2 4 2 3" xfId="17327" xr:uid="{00000000-0005-0000-0000-0000D9420000}"/>
    <cellStyle name="Vírgula 7 8 2 4 3" xfId="13431" xr:uid="{00000000-0005-0000-0000-0000DA420000}"/>
    <cellStyle name="Vírgula 7 8 2 4 3 2" xfId="18911" xr:uid="{00000000-0005-0000-0000-0000DB420000}"/>
    <cellStyle name="Vírgula 7 8 2 4 4" xfId="16156" xr:uid="{00000000-0005-0000-0000-0000DC420000}"/>
    <cellStyle name="Vírgula 7 8 2 5" xfId="7776" xr:uid="{00000000-0005-0000-0000-0000DD420000}"/>
    <cellStyle name="Vírgula 7 8 2 5 2" xfId="13788" xr:uid="{00000000-0005-0000-0000-0000DE420000}"/>
    <cellStyle name="Vírgula 7 8 2 5 2 2" xfId="19268" xr:uid="{00000000-0005-0000-0000-0000DF420000}"/>
    <cellStyle name="Vírgula 7 8 2 5 3" xfId="16513" xr:uid="{00000000-0005-0000-0000-0000E0420000}"/>
    <cellStyle name="Vírgula 7 8 2 6" xfId="2815" xr:uid="{00000000-0005-0000-0000-0000E1420000}"/>
    <cellStyle name="Vírgula 7 8 2 6 2" xfId="12625" xr:uid="{00000000-0005-0000-0000-0000E2420000}"/>
    <cellStyle name="Vírgula 7 8 2 6 2 2" xfId="18105" xr:uid="{00000000-0005-0000-0000-0000E3420000}"/>
    <cellStyle name="Vírgula 7 8 2 6 3" xfId="15351" xr:uid="{00000000-0005-0000-0000-0000E4420000}"/>
    <cellStyle name="Vírgula 7 8 2 7" xfId="12259" xr:uid="{00000000-0005-0000-0000-0000E5420000}"/>
    <cellStyle name="Vírgula 7 8 2 7 2" xfId="17739" xr:uid="{00000000-0005-0000-0000-0000E6420000}"/>
    <cellStyle name="Vírgula 7 8 2 8" xfId="14985" xr:uid="{00000000-0005-0000-0000-0000E7420000}"/>
    <cellStyle name="Vírgula 7 8 3" xfId="1975" xr:uid="{00000000-0005-0000-0000-0000E8420000}"/>
    <cellStyle name="Vírgula 7 8 3 2" xfId="5326" xr:uid="{00000000-0005-0000-0000-0000E9420000}"/>
    <cellStyle name="Vírgula 7 8 3 2 2" xfId="10310" xr:uid="{00000000-0005-0000-0000-0000EA420000}"/>
    <cellStyle name="Vírgula 7 8 3 2 2 2" xfId="14357" xr:uid="{00000000-0005-0000-0000-0000EB420000}"/>
    <cellStyle name="Vírgula 7 8 3 2 2 2 2" xfId="19837" xr:uid="{00000000-0005-0000-0000-0000EC420000}"/>
    <cellStyle name="Vírgula 7 8 3 2 2 3" xfId="17082" xr:uid="{00000000-0005-0000-0000-0000ED420000}"/>
    <cellStyle name="Vírgula 7 8 3 2 3" xfId="13185" xr:uid="{00000000-0005-0000-0000-0000EE420000}"/>
    <cellStyle name="Vírgula 7 8 3 2 3 2" xfId="18665" xr:uid="{00000000-0005-0000-0000-0000EF420000}"/>
    <cellStyle name="Vírgula 7 8 3 2 4" xfId="15911" xr:uid="{00000000-0005-0000-0000-0000F0420000}"/>
    <cellStyle name="Vírgula 7 8 3 3" xfId="7055" xr:uid="{00000000-0005-0000-0000-0000F1420000}"/>
    <cellStyle name="Vírgula 7 8 3 3 2" xfId="11997" xr:uid="{00000000-0005-0000-0000-0000F2420000}"/>
    <cellStyle name="Vírgula 7 8 3 3 2 2" xfId="14757" xr:uid="{00000000-0005-0000-0000-0000F3420000}"/>
    <cellStyle name="Vírgula 7 8 3 3 2 2 2" xfId="20237" xr:uid="{00000000-0005-0000-0000-0000F4420000}"/>
    <cellStyle name="Vírgula 7 8 3 3 2 3" xfId="17482" xr:uid="{00000000-0005-0000-0000-0000F5420000}"/>
    <cellStyle name="Vírgula 7 8 3 3 3" xfId="13586" xr:uid="{00000000-0005-0000-0000-0000F6420000}"/>
    <cellStyle name="Vírgula 7 8 3 3 3 2" xfId="19066" xr:uid="{00000000-0005-0000-0000-0000F7420000}"/>
    <cellStyle name="Vírgula 7 8 3 3 4" xfId="16311" xr:uid="{00000000-0005-0000-0000-0000F8420000}"/>
    <cellStyle name="Vírgula 7 8 3 4" xfId="8563" xr:uid="{00000000-0005-0000-0000-0000F9420000}"/>
    <cellStyle name="Vírgula 7 8 3 4 2" xfId="13943" xr:uid="{00000000-0005-0000-0000-0000FA420000}"/>
    <cellStyle name="Vírgula 7 8 3 4 2 2" xfId="19423" xr:uid="{00000000-0005-0000-0000-0000FB420000}"/>
    <cellStyle name="Vírgula 7 8 3 4 3" xfId="16668" xr:uid="{00000000-0005-0000-0000-0000FC420000}"/>
    <cellStyle name="Vírgula 7 8 3 5" xfId="3602" xr:uid="{00000000-0005-0000-0000-0000FD420000}"/>
    <cellStyle name="Vírgula 7 8 3 5 2" xfId="12780" xr:uid="{00000000-0005-0000-0000-0000FE420000}"/>
    <cellStyle name="Vírgula 7 8 3 5 2 2" xfId="18260" xr:uid="{00000000-0005-0000-0000-0000FF420000}"/>
    <cellStyle name="Vírgula 7 8 3 5 3" xfId="15506" xr:uid="{00000000-0005-0000-0000-000000430000}"/>
    <cellStyle name="Vírgula 7 8 3 6" xfId="12414" xr:uid="{00000000-0005-0000-0000-000001430000}"/>
    <cellStyle name="Vírgula 7 8 3 6 2" xfId="17894" xr:uid="{00000000-0005-0000-0000-000002430000}"/>
    <cellStyle name="Vírgula 7 8 3 7" xfId="15140" xr:uid="{00000000-0005-0000-0000-000003430000}"/>
    <cellStyle name="Vírgula 7 8 4" xfId="4154" xr:uid="{00000000-0005-0000-0000-000004430000}"/>
    <cellStyle name="Vírgula 7 8 4 2" xfId="9140" xr:uid="{00000000-0005-0000-0000-000005430000}"/>
    <cellStyle name="Vírgula 7 8 4 2 2" xfId="14109" xr:uid="{00000000-0005-0000-0000-000006430000}"/>
    <cellStyle name="Vírgula 7 8 4 2 2 2" xfId="19589" xr:uid="{00000000-0005-0000-0000-000007430000}"/>
    <cellStyle name="Vírgula 7 8 4 2 3" xfId="16834" xr:uid="{00000000-0005-0000-0000-000008430000}"/>
    <cellStyle name="Vírgula 7 8 4 3" xfId="12937" xr:uid="{00000000-0005-0000-0000-000009430000}"/>
    <cellStyle name="Vírgula 7 8 4 3 2" xfId="18417" xr:uid="{00000000-0005-0000-0000-00000A430000}"/>
    <cellStyle name="Vírgula 7 8 4 4" xfId="15663" xr:uid="{00000000-0005-0000-0000-00000B430000}"/>
    <cellStyle name="Vírgula 7 8 5" xfId="5901" xr:uid="{00000000-0005-0000-0000-00000C430000}"/>
    <cellStyle name="Vírgula 7 8 5 2" xfId="10843" xr:uid="{00000000-0005-0000-0000-00000D430000}"/>
    <cellStyle name="Vírgula 7 8 5 2 2" xfId="14515" xr:uid="{00000000-0005-0000-0000-00000E430000}"/>
    <cellStyle name="Vírgula 7 8 5 2 2 2" xfId="19995" xr:uid="{00000000-0005-0000-0000-00000F430000}"/>
    <cellStyle name="Vírgula 7 8 5 2 3" xfId="17240" xr:uid="{00000000-0005-0000-0000-000010430000}"/>
    <cellStyle name="Vírgula 7 8 5 3" xfId="13344" xr:uid="{00000000-0005-0000-0000-000011430000}"/>
    <cellStyle name="Vírgula 7 8 5 3 2" xfId="18824" xr:uid="{00000000-0005-0000-0000-000012430000}"/>
    <cellStyle name="Vírgula 7 8 5 4" xfId="16069" xr:uid="{00000000-0005-0000-0000-000013430000}"/>
    <cellStyle name="Vírgula 7 8 6" xfId="7409" xr:uid="{00000000-0005-0000-0000-000014430000}"/>
    <cellStyle name="Vírgula 7 8 6 2" xfId="13701" xr:uid="{00000000-0005-0000-0000-000015430000}"/>
    <cellStyle name="Vírgula 7 8 6 2 2" xfId="19181" xr:uid="{00000000-0005-0000-0000-000016430000}"/>
    <cellStyle name="Vírgula 7 8 6 3" xfId="16426" xr:uid="{00000000-0005-0000-0000-000017430000}"/>
    <cellStyle name="Vírgula 7 8 7" xfId="2448" xr:uid="{00000000-0005-0000-0000-000018430000}"/>
    <cellStyle name="Vírgula 7 8 7 2" xfId="12538" xr:uid="{00000000-0005-0000-0000-000019430000}"/>
    <cellStyle name="Vírgula 7 8 7 2 2" xfId="18018" xr:uid="{00000000-0005-0000-0000-00001A430000}"/>
    <cellStyle name="Vírgula 7 8 7 3" xfId="15264" xr:uid="{00000000-0005-0000-0000-00001B430000}"/>
    <cellStyle name="Vírgula 7 8 8" xfId="12156" xr:uid="{00000000-0005-0000-0000-00001C430000}"/>
    <cellStyle name="Vírgula 7 8 8 2" xfId="17637" xr:uid="{00000000-0005-0000-0000-00001D430000}"/>
    <cellStyle name="Vírgula 7 8 9" xfId="14896" xr:uid="{00000000-0005-0000-0000-00001E430000}"/>
    <cellStyle name="Vírgula 7 9" xfId="385" xr:uid="{00000000-0005-0000-0000-00001F430000}"/>
    <cellStyle name="Vírgula 7 9 2" xfId="1007" xr:uid="{00000000-0005-0000-0000-000020430000}"/>
    <cellStyle name="Vírgula 7 9 2 2" xfId="1978" xr:uid="{00000000-0005-0000-0000-000021430000}"/>
    <cellStyle name="Vírgula 7 9 2 2 2" xfId="5329" xr:uid="{00000000-0005-0000-0000-000022430000}"/>
    <cellStyle name="Vírgula 7 9 2 2 2 2" xfId="10313" xr:uid="{00000000-0005-0000-0000-000023430000}"/>
    <cellStyle name="Vírgula 7 9 2 2 2 2 2" xfId="14360" xr:uid="{00000000-0005-0000-0000-000024430000}"/>
    <cellStyle name="Vírgula 7 9 2 2 2 2 2 2" xfId="19840" xr:uid="{00000000-0005-0000-0000-000025430000}"/>
    <cellStyle name="Vírgula 7 9 2 2 2 2 3" xfId="17085" xr:uid="{00000000-0005-0000-0000-000026430000}"/>
    <cellStyle name="Vírgula 7 9 2 2 2 3" xfId="13188" xr:uid="{00000000-0005-0000-0000-000027430000}"/>
    <cellStyle name="Vírgula 7 9 2 2 2 3 2" xfId="18668" xr:uid="{00000000-0005-0000-0000-000028430000}"/>
    <cellStyle name="Vírgula 7 9 2 2 2 4" xfId="15914" xr:uid="{00000000-0005-0000-0000-000029430000}"/>
    <cellStyle name="Vírgula 7 9 2 2 3" xfId="7058" xr:uid="{00000000-0005-0000-0000-00002A430000}"/>
    <cellStyle name="Vírgula 7 9 2 2 3 2" xfId="12000" xr:uid="{00000000-0005-0000-0000-00002B430000}"/>
    <cellStyle name="Vírgula 7 9 2 2 3 2 2" xfId="14760" xr:uid="{00000000-0005-0000-0000-00002C430000}"/>
    <cellStyle name="Vírgula 7 9 2 2 3 2 2 2" xfId="20240" xr:uid="{00000000-0005-0000-0000-00002D430000}"/>
    <cellStyle name="Vírgula 7 9 2 2 3 2 3" xfId="17485" xr:uid="{00000000-0005-0000-0000-00002E430000}"/>
    <cellStyle name="Vírgula 7 9 2 2 3 3" xfId="13589" xr:uid="{00000000-0005-0000-0000-00002F430000}"/>
    <cellStyle name="Vírgula 7 9 2 2 3 3 2" xfId="19069" xr:uid="{00000000-0005-0000-0000-000030430000}"/>
    <cellStyle name="Vírgula 7 9 2 2 3 4" xfId="16314" xr:uid="{00000000-0005-0000-0000-000031430000}"/>
    <cellStyle name="Vírgula 7 9 2 2 4" xfId="8566" xr:uid="{00000000-0005-0000-0000-000032430000}"/>
    <cellStyle name="Vírgula 7 9 2 2 4 2" xfId="13946" xr:uid="{00000000-0005-0000-0000-000033430000}"/>
    <cellStyle name="Vírgula 7 9 2 2 4 2 2" xfId="19426" xr:uid="{00000000-0005-0000-0000-000034430000}"/>
    <cellStyle name="Vírgula 7 9 2 2 4 3" xfId="16671" xr:uid="{00000000-0005-0000-0000-000035430000}"/>
    <cellStyle name="Vírgula 7 9 2 2 5" xfId="3605" xr:uid="{00000000-0005-0000-0000-000036430000}"/>
    <cellStyle name="Vírgula 7 9 2 2 5 2" xfId="12783" xr:uid="{00000000-0005-0000-0000-000037430000}"/>
    <cellStyle name="Vírgula 7 9 2 2 5 2 2" xfId="18263" xr:uid="{00000000-0005-0000-0000-000038430000}"/>
    <cellStyle name="Vírgula 7 9 2 2 5 3" xfId="15509" xr:uid="{00000000-0005-0000-0000-000039430000}"/>
    <cellStyle name="Vírgula 7 9 2 2 6" xfId="12417" xr:uid="{00000000-0005-0000-0000-00003A430000}"/>
    <cellStyle name="Vírgula 7 9 2 2 6 2" xfId="17897" xr:uid="{00000000-0005-0000-0000-00003B430000}"/>
    <cellStyle name="Vírgula 7 9 2 2 7" xfId="15143" xr:uid="{00000000-0005-0000-0000-00003C430000}"/>
    <cellStyle name="Vírgula 7 9 2 3" xfId="4432" xr:uid="{00000000-0005-0000-0000-00003D430000}"/>
    <cellStyle name="Vírgula 7 9 2 3 2" xfId="9417" xr:uid="{00000000-0005-0000-0000-00003E430000}"/>
    <cellStyle name="Vírgula 7 9 2 3 2 2" xfId="14175" xr:uid="{00000000-0005-0000-0000-00003F430000}"/>
    <cellStyle name="Vírgula 7 9 2 3 2 2 2" xfId="19655" xr:uid="{00000000-0005-0000-0000-000040430000}"/>
    <cellStyle name="Vírgula 7 9 2 3 2 3" xfId="16900" xr:uid="{00000000-0005-0000-0000-000041430000}"/>
    <cellStyle name="Vírgula 7 9 2 3 3" xfId="13003" xr:uid="{00000000-0005-0000-0000-000042430000}"/>
    <cellStyle name="Vírgula 7 9 2 3 3 2" xfId="18483" xr:uid="{00000000-0005-0000-0000-000043430000}"/>
    <cellStyle name="Vírgula 7 9 2 3 4" xfId="15729" xr:uid="{00000000-0005-0000-0000-000044430000}"/>
    <cellStyle name="Vírgula 7 9 2 4" xfId="6174" xr:uid="{00000000-0005-0000-0000-000045430000}"/>
    <cellStyle name="Vírgula 7 9 2 4 2" xfId="11116" xr:uid="{00000000-0005-0000-0000-000046430000}"/>
    <cellStyle name="Vírgula 7 9 2 4 2 2" xfId="14580" xr:uid="{00000000-0005-0000-0000-000047430000}"/>
    <cellStyle name="Vírgula 7 9 2 4 2 2 2" xfId="20060" xr:uid="{00000000-0005-0000-0000-000048430000}"/>
    <cellStyle name="Vírgula 7 9 2 4 2 3" xfId="17305" xr:uid="{00000000-0005-0000-0000-000049430000}"/>
    <cellStyle name="Vírgula 7 9 2 4 3" xfId="13409" xr:uid="{00000000-0005-0000-0000-00004A430000}"/>
    <cellStyle name="Vírgula 7 9 2 4 3 2" xfId="18889" xr:uid="{00000000-0005-0000-0000-00004B430000}"/>
    <cellStyle name="Vírgula 7 9 2 4 4" xfId="16134" xr:uid="{00000000-0005-0000-0000-00004C430000}"/>
    <cellStyle name="Vírgula 7 9 2 5" xfId="7682" xr:uid="{00000000-0005-0000-0000-00004D430000}"/>
    <cellStyle name="Vírgula 7 9 2 5 2" xfId="13766" xr:uid="{00000000-0005-0000-0000-00004E430000}"/>
    <cellStyle name="Vírgula 7 9 2 5 2 2" xfId="19246" xr:uid="{00000000-0005-0000-0000-00004F430000}"/>
    <cellStyle name="Vírgula 7 9 2 5 3" xfId="16491" xr:uid="{00000000-0005-0000-0000-000050430000}"/>
    <cellStyle name="Vírgula 7 9 2 6" xfId="2721" xr:uid="{00000000-0005-0000-0000-000051430000}"/>
    <cellStyle name="Vírgula 7 9 2 6 2" xfId="12603" xr:uid="{00000000-0005-0000-0000-000052430000}"/>
    <cellStyle name="Vírgula 7 9 2 6 2 2" xfId="18083" xr:uid="{00000000-0005-0000-0000-000053430000}"/>
    <cellStyle name="Vírgula 7 9 2 6 3" xfId="15329" xr:uid="{00000000-0005-0000-0000-000054430000}"/>
    <cellStyle name="Vírgula 7 9 2 7" xfId="12225" xr:uid="{00000000-0005-0000-0000-000055430000}"/>
    <cellStyle name="Vírgula 7 9 2 7 2" xfId="17706" xr:uid="{00000000-0005-0000-0000-000056430000}"/>
    <cellStyle name="Vírgula 7 9 2 8" xfId="14963" xr:uid="{00000000-0005-0000-0000-000057430000}"/>
    <cellStyle name="Vírgula 7 9 3" xfId="1977" xr:uid="{00000000-0005-0000-0000-000058430000}"/>
    <cellStyle name="Vírgula 7 9 3 2" xfId="5328" xr:uid="{00000000-0005-0000-0000-000059430000}"/>
    <cellStyle name="Vírgula 7 9 3 2 2" xfId="10312" xr:uid="{00000000-0005-0000-0000-00005A430000}"/>
    <cellStyle name="Vírgula 7 9 3 2 2 2" xfId="14359" xr:uid="{00000000-0005-0000-0000-00005B430000}"/>
    <cellStyle name="Vírgula 7 9 3 2 2 2 2" xfId="19839" xr:uid="{00000000-0005-0000-0000-00005C430000}"/>
    <cellStyle name="Vírgula 7 9 3 2 2 3" xfId="17084" xr:uid="{00000000-0005-0000-0000-00005D430000}"/>
    <cellStyle name="Vírgula 7 9 3 2 3" xfId="13187" xr:uid="{00000000-0005-0000-0000-00005E430000}"/>
    <cellStyle name="Vírgula 7 9 3 2 3 2" xfId="18667" xr:uid="{00000000-0005-0000-0000-00005F430000}"/>
    <cellStyle name="Vírgula 7 9 3 2 4" xfId="15913" xr:uid="{00000000-0005-0000-0000-000060430000}"/>
    <cellStyle name="Vírgula 7 9 3 3" xfId="7057" xr:uid="{00000000-0005-0000-0000-000061430000}"/>
    <cellStyle name="Vírgula 7 9 3 3 2" xfId="11999" xr:uid="{00000000-0005-0000-0000-000062430000}"/>
    <cellStyle name="Vírgula 7 9 3 3 2 2" xfId="14759" xr:uid="{00000000-0005-0000-0000-000063430000}"/>
    <cellStyle name="Vírgula 7 9 3 3 2 2 2" xfId="20239" xr:uid="{00000000-0005-0000-0000-000064430000}"/>
    <cellStyle name="Vírgula 7 9 3 3 2 3" xfId="17484" xr:uid="{00000000-0005-0000-0000-000065430000}"/>
    <cellStyle name="Vírgula 7 9 3 3 3" xfId="13588" xr:uid="{00000000-0005-0000-0000-000066430000}"/>
    <cellStyle name="Vírgula 7 9 3 3 3 2" xfId="19068" xr:uid="{00000000-0005-0000-0000-000067430000}"/>
    <cellStyle name="Vírgula 7 9 3 3 4" xfId="16313" xr:uid="{00000000-0005-0000-0000-000068430000}"/>
    <cellStyle name="Vírgula 7 9 3 4" xfId="8565" xr:uid="{00000000-0005-0000-0000-000069430000}"/>
    <cellStyle name="Vírgula 7 9 3 4 2" xfId="13945" xr:uid="{00000000-0005-0000-0000-00006A430000}"/>
    <cellStyle name="Vírgula 7 9 3 4 2 2" xfId="19425" xr:uid="{00000000-0005-0000-0000-00006B430000}"/>
    <cellStyle name="Vírgula 7 9 3 4 3" xfId="16670" xr:uid="{00000000-0005-0000-0000-00006C430000}"/>
    <cellStyle name="Vírgula 7 9 3 5" xfId="3604" xr:uid="{00000000-0005-0000-0000-00006D430000}"/>
    <cellStyle name="Vírgula 7 9 3 5 2" xfId="12782" xr:uid="{00000000-0005-0000-0000-00006E430000}"/>
    <cellStyle name="Vírgula 7 9 3 5 2 2" xfId="18262" xr:uid="{00000000-0005-0000-0000-00006F430000}"/>
    <cellStyle name="Vírgula 7 9 3 5 3" xfId="15508" xr:uid="{00000000-0005-0000-0000-000070430000}"/>
    <cellStyle name="Vírgula 7 9 3 6" xfId="12416" xr:uid="{00000000-0005-0000-0000-000071430000}"/>
    <cellStyle name="Vírgula 7 9 3 6 2" xfId="17896" xr:uid="{00000000-0005-0000-0000-000072430000}"/>
    <cellStyle name="Vírgula 7 9 3 7" xfId="15142" xr:uid="{00000000-0005-0000-0000-000073430000}"/>
    <cellStyle name="Vírgula 7 9 4" xfId="3951" xr:uid="{00000000-0005-0000-0000-000074430000}"/>
    <cellStyle name="Vírgula 7 9 4 2" xfId="9030" xr:uid="{00000000-0005-0000-0000-000075430000}"/>
    <cellStyle name="Vírgula 7 9 4 2 2" xfId="14084" xr:uid="{00000000-0005-0000-0000-000076430000}"/>
    <cellStyle name="Vírgula 7 9 4 2 2 2" xfId="19564" xr:uid="{00000000-0005-0000-0000-000077430000}"/>
    <cellStyle name="Vírgula 7 9 4 2 3" xfId="16809" xr:uid="{00000000-0005-0000-0000-000078430000}"/>
    <cellStyle name="Vírgula 7 9 4 3" xfId="12889" xr:uid="{00000000-0005-0000-0000-000079430000}"/>
    <cellStyle name="Vírgula 7 9 4 3 2" xfId="18369" xr:uid="{00000000-0005-0000-0000-00007A430000}"/>
    <cellStyle name="Vírgula 7 9 4 4" xfId="15615" xr:uid="{00000000-0005-0000-0000-00007B430000}"/>
    <cellStyle name="Vírgula 7 9 5" xfId="5717" xr:uid="{00000000-0005-0000-0000-00007C430000}"/>
    <cellStyle name="Vírgula 7 9 5 2" xfId="10659" xr:uid="{00000000-0005-0000-0000-00007D430000}"/>
    <cellStyle name="Vírgula 7 9 5 2 2" xfId="14471" xr:uid="{00000000-0005-0000-0000-00007E430000}"/>
    <cellStyle name="Vírgula 7 9 5 2 2 2" xfId="19951" xr:uid="{00000000-0005-0000-0000-00007F430000}"/>
    <cellStyle name="Vírgula 7 9 5 2 3" xfId="17196" xr:uid="{00000000-0005-0000-0000-000080430000}"/>
    <cellStyle name="Vírgula 7 9 5 3" xfId="13300" xr:uid="{00000000-0005-0000-0000-000081430000}"/>
    <cellStyle name="Vírgula 7 9 5 3 2" xfId="18780" xr:uid="{00000000-0005-0000-0000-000082430000}"/>
    <cellStyle name="Vírgula 7 9 5 4" xfId="16025" xr:uid="{00000000-0005-0000-0000-000083430000}"/>
    <cellStyle name="Vírgula 7 9 6" xfId="7225" xr:uid="{00000000-0005-0000-0000-000084430000}"/>
    <cellStyle name="Vírgula 7 9 6 2" xfId="13657" xr:uid="{00000000-0005-0000-0000-000085430000}"/>
    <cellStyle name="Vírgula 7 9 6 2 2" xfId="19137" xr:uid="{00000000-0005-0000-0000-000086430000}"/>
    <cellStyle name="Vírgula 7 9 6 3" xfId="16382" xr:uid="{00000000-0005-0000-0000-000087430000}"/>
    <cellStyle name="Vírgula 7 9 7" xfId="2264" xr:uid="{00000000-0005-0000-0000-000088430000}"/>
    <cellStyle name="Vírgula 7 9 7 2" xfId="12494" xr:uid="{00000000-0005-0000-0000-000089430000}"/>
    <cellStyle name="Vírgula 7 9 7 2 2" xfId="17974" xr:uid="{00000000-0005-0000-0000-00008A430000}"/>
    <cellStyle name="Vírgula 7 9 7 3" xfId="15220" xr:uid="{00000000-0005-0000-0000-00008B430000}"/>
    <cellStyle name="Vírgula 7 9 8" xfId="12096" xr:uid="{00000000-0005-0000-0000-00008C430000}"/>
    <cellStyle name="Vírgula 7 9 8 2" xfId="17577" xr:uid="{00000000-0005-0000-0000-00008D430000}"/>
    <cellStyle name="Vírgula 7 9 9" xfId="14850" xr:uid="{00000000-0005-0000-0000-00008E430000}"/>
    <cellStyle name="Vírgula 8" xfId="87" xr:uid="{00000000-0005-0000-0000-00008F430000}"/>
    <cellStyle name="Vírgula 8 10" xfId="1329" xr:uid="{00000000-0005-0000-0000-000090430000}"/>
    <cellStyle name="Vírgula 8 10 2" xfId="4680" xr:uid="{00000000-0005-0000-0000-000091430000}"/>
    <cellStyle name="Vírgula 8 10 2 2" xfId="9664" xr:uid="{00000000-0005-0000-0000-000092430000}"/>
    <cellStyle name="Vírgula 8 10 2 2 2" xfId="14238" xr:uid="{00000000-0005-0000-0000-000093430000}"/>
    <cellStyle name="Vírgula 8 10 2 2 2 2" xfId="19718" xr:uid="{00000000-0005-0000-0000-000094430000}"/>
    <cellStyle name="Vírgula 8 10 2 2 3" xfId="16963" xr:uid="{00000000-0005-0000-0000-000095430000}"/>
    <cellStyle name="Vírgula 8 10 2 3" xfId="13066" xr:uid="{00000000-0005-0000-0000-000096430000}"/>
    <cellStyle name="Vírgula 8 10 2 3 2" xfId="18546" xr:uid="{00000000-0005-0000-0000-000097430000}"/>
    <cellStyle name="Vírgula 8 10 2 4" xfId="15792" xr:uid="{00000000-0005-0000-0000-000098430000}"/>
    <cellStyle name="Vírgula 8 10 3" xfId="6409" xr:uid="{00000000-0005-0000-0000-000099430000}"/>
    <cellStyle name="Vírgula 8 10 3 2" xfId="11351" xr:uid="{00000000-0005-0000-0000-00009A430000}"/>
    <cellStyle name="Vírgula 8 10 3 2 2" xfId="14638" xr:uid="{00000000-0005-0000-0000-00009B430000}"/>
    <cellStyle name="Vírgula 8 10 3 2 2 2" xfId="20118" xr:uid="{00000000-0005-0000-0000-00009C430000}"/>
    <cellStyle name="Vírgula 8 10 3 2 3" xfId="17363" xr:uid="{00000000-0005-0000-0000-00009D430000}"/>
    <cellStyle name="Vírgula 8 10 3 3" xfId="13467" xr:uid="{00000000-0005-0000-0000-00009E430000}"/>
    <cellStyle name="Vírgula 8 10 3 3 2" xfId="18947" xr:uid="{00000000-0005-0000-0000-00009F430000}"/>
    <cellStyle name="Vírgula 8 10 3 4" xfId="16192" xr:uid="{00000000-0005-0000-0000-0000A0430000}"/>
    <cellStyle name="Vírgula 8 10 4" xfId="7917" xr:uid="{00000000-0005-0000-0000-0000A1430000}"/>
    <cellStyle name="Vírgula 8 10 4 2" xfId="13824" xr:uid="{00000000-0005-0000-0000-0000A2430000}"/>
    <cellStyle name="Vírgula 8 10 4 2 2" xfId="19304" xr:uid="{00000000-0005-0000-0000-0000A3430000}"/>
    <cellStyle name="Vírgula 8 10 4 3" xfId="16549" xr:uid="{00000000-0005-0000-0000-0000A4430000}"/>
    <cellStyle name="Vírgula 8 10 5" xfId="2956" xr:uid="{00000000-0005-0000-0000-0000A5430000}"/>
    <cellStyle name="Vírgula 8 10 5 2" xfId="12661" xr:uid="{00000000-0005-0000-0000-0000A6430000}"/>
    <cellStyle name="Vírgula 8 10 5 2 2" xfId="18141" xr:uid="{00000000-0005-0000-0000-0000A7430000}"/>
    <cellStyle name="Vírgula 8 10 5 3" xfId="15387" xr:uid="{00000000-0005-0000-0000-0000A8430000}"/>
    <cellStyle name="Vírgula 8 10 6" xfId="12295" xr:uid="{00000000-0005-0000-0000-0000A9430000}"/>
    <cellStyle name="Vírgula 8 10 6 2" xfId="17775" xr:uid="{00000000-0005-0000-0000-0000AA430000}"/>
    <cellStyle name="Vírgula 8 10 7" xfId="15021" xr:uid="{00000000-0005-0000-0000-0000AB430000}"/>
    <cellStyle name="Vírgula 8 11" xfId="273" xr:uid="{00000000-0005-0000-0000-0000AC430000}"/>
    <cellStyle name="Vírgula 8 11 2" xfId="3898" xr:uid="{00000000-0005-0000-0000-0000AD430000}"/>
    <cellStyle name="Vírgula 8 11 2 2" xfId="8985" xr:uid="{00000000-0005-0000-0000-0000AE430000}"/>
    <cellStyle name="Vírgula 8 11 2 2 2" xfId="14076" xr:uid="{00000000-0005-0000-0000-0000AF430000}"/>
    <cellStyle name="Vírgula 8 11 2 2 2 2" xfId="19556" xr:uid="{00000000-0005-0000-0000-0000B0430000}"/>
    <cellStyle name="Vírgula 8 11 2 2 3" xfId="16801" xr:uid="{00000000-0005-0000-0000-0000B1430000}"/>
    <cellStyle name="Vírgula 8 11 2 3" xfId="12880" xr:uid="{00000000-0005-0000-0000-0000B2430000}"/>
    <cellStyle name="Vírgula 8 11 2 3 2" xfId="18360" xr:uid="{00000000-0005-0000-0000-0000B3430000}"/>
    <cellStyle name="Vírgula 8 11 2 4" xfId="15606" xr:uid="{00000000-0005-0000-0000-0000B4430000}"/>
    <cellStyle name="Vírgula 8 11 3" xfId="5676" xr:uid="{00000000-0005-0000-0000-0000B5430000}"/>
    <cellStyle name="Vírgula 8 11 3 2" xfId="10618" xr:uid="{00000000-0005-0000-0000-0000B6430000}"/>
    <cellStyle name="Vírgula 8 11 3 2 2" xfId="14464" xr:uid="{00000000-0005-0000-0000-0000B7430000}"/>
    <cellStyle name="Vírgula 8 11 3 2 2 2" xfId="19944" xr:uid="{00000000-0005-0000-0000-0000B8430000}"/>
    <cellStyle name="Vírgula 8 11 3 2 3" xfId="17189" xr:uid="{00000000-0005-0000-0000-0000B9430000}"/>
    <cellStyle name="Vírgula 8 11 3 3" xfId="13293" xr:uid="{00000000-0005-0000-0000-0000BA430000}"/>
    <cellStyle name="Vírgula 8 11 3 3 2" xfId="18773" xr:uid="{00000000-0005-0000-0000-0000BB430000}"/>
    <cellStyle name="Vírgula 8 11 3 4" xfId="16018" xr:uid="{00000000-0005-0000-0000-0000BC430000}"/>
    <cellStyle name="Vírgula 8 11 4" xfId="7184" xr:uid="{00000000-0005-0000-0000-0000BD430000}"/>
    <cellStyle name="Vírgula 8 11 4 2" xfId="13650" xr:uid="{00000000-0005-0000-0000-0000BE430000}"/>
    <cellStyle name="Vírgula 8 11 4 2 2" xfId="19130" xr:uid="{00000000-0005-0000-0000-0000BF430000}"/>
    <cellStyle name="Vírgula 8 11 4 3" xfId="16375" xr:uid="{00000000-0005-0000-0000-0000C0430000}"/>
    <cellStyle name="Vírgula 8 11 5" xfId="2223" xr:uid="{00000000-0005-0000-0000-0000C1430000}"/>
    <cellStyle name="Vírgula 8 11 5 2" xfId="12487" xr:uid="{00000000-0005-0000-0000-0000C2430000}"/>
    <cellStyle name="Vírgula 8 11 5 2 2" xfId="17967" xr:uid="{00000000-0005-0000-0000-0000C3430000}"/>
    <cellStyle name="Vírgula 8 11 5 3" xfId="15213" xr:uid="{00000000-0005-0000-0000-0000C4430000}"/>
    <cellStyle name="Vírgula 8 11 6" xfId="12081" xr:uid="{00000000-0005-0000-0000-0000C5430000}"/>
    <cellStyle name="Vírgula 8 11 6 2" xfId="17562" xr:uid="{00000000-0005-0000-0000-0000C6430000}"/>
    <cellStyle name="Vírgula 8 11 7" xfId="14841" xr:uid="{00000000-0005-0000-0000-0000C7430000}"/>
    <cellStyle name="Vírgula 8 12" xfId="2125" xr:uid="{00000000-0005-0000-0000-0000C8430000}"/>
    <cellStyle name="Vírgula 8 12 2" xfId="5526" xr:uid="{00000000-0005-0000-0000-0000C9430000}"/>
    <cellStyle name="Vírgula 8 12 2 2" xfId="10481" xr:uid="{00000000-0005-0000-0000-0000CA430000}"/>
    <cellStyle name="Vírgula 8 12 2 2 2" xfId="14436" xr:uid="{00000000-0005-0000-0000-0000CB430000}"/>
    <cellStyle name="Vírgula 8 12 2 2 2 2" xfId="19916" xr:uid="{00000000-0005-0000-0000-0000CC430000}"/>
    <cellStyle name="Vírgula 8 12 2 2 3" xfId="17161" xr:uid="{00000000-0005-0000-0000-0000CD430000}"/>
    <cellStyle name="Vírgula 8 12 2 3" xfId="13265" xr:uid="{00000000-0005-0000-0000-0000CE430000}"/>
    <cellStyle name="Vírgula 8 12 2 3 2" xfId="18745" xr:uid="{00000000-0005-0000-0000-0000CF430000}"/>
    <cellStyle name="Vírgula 8 12 2 4" xfId="15990" xr:uid="{00000000-0005-0000-0000-0000D0430000}"/>
    <cellStyle name="Vírgula 8 12 3" xfId="8656" xr:uid="{00000000-0005-0000-0000-0000D1430000}"/>
    <cellStyle name="Vírgula 8 12 3 2" xfId="14000" xr:uid="{00000000-0005-0000-0000-0000D2430000}"/>
    <cellStyle name="Vírgula 8 12 3 2 2" xfId="19480" xr:uid="{00000000-0005-0000-0000-0000D3430000}"/>
    <cellStyle name="Vírgula 8 12 3 3" xfId="16725" xr:uid="{00000000-0005-0000-0000-0000D4430000}"/>
    <cellStyle name="Vírgula 8 12 4" xfId="12473" xr:uid="{00000000-0005-0000-0000-0000D5430000}"/>
    <cellStyle name="Vírgula 8 12 4 2" xfId="17953" xr:uid="{00000000-0005-0000-0000-0000D6430000}"/>
    <cellStyle name="Vírgula 8 12 5" xfId="15199" xr:uid="{00000000-0005-0000-0000-0000D7430000}"/>
    <cellStyle name="Vírgula 8 13" xfId="3696" xr:uid="{00000000-0005-0000-0000-0000D8430000}"/>
    <cellStyle name="Vírgula 8 13 2" xfId="8793" xr:uid="{00000000-0005-0000-0000-0000D9430000}"/>
    <cellStyle name="Vírgula 8 13 2 2" xfId="14032" xr:uid="{00000000-0005-0000-0000-0000DA430000}"/>
    <cellStyle name="Vírgula 8 13 2 2 2" xfId="19512" xr:uid="{00000000-0005-0000-0000-0000DB430000}"/>
    <cellStyle name="Vírgula 8 13 2 3" xfId="16757" xr:uid="{00000000-0005-0000-0000-0000DC430000}"/>
    <cellStyle name="Vírgula 8 13 3" xfId="12835" xr:uid="{00000000-0005-0000-0000-0000DD430000}"/>
    <cellStyle name="Vírgula 8 13 3 2" xfId="18315" xr:uid="{00000000-0005-0000-0000-0000DE430000}"/>
    <cellStyle name="Vírgula 8 13 4" xfId="15561" xr:uid="{00000000-0005-0000-0000-0000DF430000}"/>
    <cellStyle name="Vírgula 8 14" xfId="3812" xr:uid="{00000000-0005-0000-0000-0000E0430000}"/>
    <cellStyle name="Vírgula 8 14 2" xfId="8905" xr:uid="{00000000-0005-0000-0000-0000E1430000}"/>
    <cellStyle name="Vírgula 8 14 2 2" xfId="14061" xr:uid="{00000000-0005-0000-0000-0000E2430000}"/>
    <cellStyle name="Vírgula 8 14 2 2 2" xfId="19541" xr:uid="{00000000-0005-0000-0000-0000E3430000}"/>
    <cellStyle name="Vírgula 8 14 2 3" xfId="16786" xr:uid="{00000000-0005-0000-0000-0000E4430000}"/>
    <cellStyle name="Vírgula 8 14 3" xfId="12864" xr:uid="{00000000-0005-0000-0000-0000E5430000}"/>
    <cellStyle name="Vírgula 8 14 3 2" xfId="18344" xr:uid="{00000000-0005-0000-0000-0000E6430000}"/>
    <cellStyle name="Vírgula 8 14 4" xfId="15590" xr:uid="{00000000-0005-0000-0000-0000E7430000}"/>
    <cellStyle name="Vírgula 8 15" xfId="5606" xr:uid="{00000000-0005-0000-0000-0000E8430000}"/>
    <cellStyle name="Vírgula 8 15 2" xfId="10548" xr:uid="{00000000-0005-0000-0000-0000E9430000}"/>
    <cellStyle name="Vírgula 8 15 2 2" xfId="14450" xr:uid="{00000000-0005-0000-0000-0000EA430000}"/>
    <cellStyle name="Vírgula 8 15 2 2 2" xfId="19930" xr:uid="{00000000-0005-0000-0000-0000EB430000}"/>
    <cellStyle name="Vírgula 8 15 2 3" xfId="17175" xr:uid="{00000000-0005-0000-0000-0000EC430000}"/>
    <cellStyle name="Vírgula 8 15 3" xfId="13279" xr:uid="{00000000-0005-0000-0000-0000ED430000}"/>
    <cellStyle name="Vírgula 8 15 3 2" xfId="18759" xr:uid="{00000000-0005-0000-0000-0000EE430000}"/>
    <cellStyle name="Vírgula 8 15 4" xfId="16004" xr:uid="{00000000-0005-0000-0000-0000EF430000}"/>
    <cellStyle name="Vírgula 8 16" xfId="7114" xr:uid="{00000000-0005-0000-0000-0000F0430000}"/>
    <cellStyle name="Vírgula 8 16 2" xfId="13636" xr:uid="{00000000-0005-0000-0000-0000F1430000}"/>
    <cellStyle name="Vírgula 8 16 2 2" xfId="19116" xr:uid="{00000000-0005-0000-0000-0000F2430000}"/>
    <cellStyle name="Vírgula 8 16 3" xfId="16361" xr:uid="{00000000-0005-0000-0000-0000F3430000}"/>
    <cellStyle name="Vírgula 8 17" xfId="2084" xr:uid="{00000000-0005-0000-0000-0000F4430000}"/>
    <cellStyle name="Vírgula 8 17 2" xfId="12464" xr:uid="{00000000-0005-0000-0000-0000F5430000}"/>
    <cellStyle name="Vírgula 8 17 2 2" xfId="17944" xr:uid="{00000000-0005-0000-0000-0000F6430000}"/>
    <cellStyle name="Vírgula 8 17 3" xfId="15190" xr:uid="{00000000-0005-0000-0000-0000F7430000}"/>
    <cellStyle name="Vírgula 8 18" xfId="12064" xr:uid="{00000000-0005-0000-0000-0000F8430000}"/>
    <cellStyle name="Vírgula 8 18 2" xfId="17545" xr:uid="{00000000-0005-0000-0000-0000F9430000}"/>
    <cellStyle name="Vírgula 8 19" xfId="14827" xr:uid="{00000000-0005-0000-0000-0000FA430000}"/>
    <cellStyle name="Vírgula 8 2" xfId="135" xr:uid="{00000000-0005-0000-0000-0000FB430000}"/>
    <cellStyle name="Vírgula 8 2 10" xfId="2137" xr:uid="{00000000-0005-0000-0000-0000FC430000}"/>
    <cellStyle name="Vírgula 8 2 10 2" xfId="3969" xr:uid="{00000000-0005-0000-0000-0000FD430000}"/>
    <cellStyle name="Vírgula 8 2 10 2 2" xfId="9043" xr:uid="{00000000-0005-0000-0000-0000FE430000}"/>
    <cellStyle name="Vírgula 8 2 10 2 2 2" xfId="14092" xr:uid="{00000000-0005-0000-0000-0000FF430000}"/>
    <cellStyle name="Vírgula 8 2 10 2 2 2 2" xfId="19572" xr:uid="{00000000-0005-0000-0000-000000440000}"/>
    <cellStyle name="Vírgula 8 2 10 2 2 3" xfId="16817" xr:uid="{00000000-0005-0000-0000-000001440000}"/>
    <cellStyle name="Vírgula 8 2 10 2 3" xfId="12899" xr:uid="{00000000-0005-0000-0000-000002440000}"/>
    <cellStyle name="Vírgula 8 2 10 2 3 2" xfId="18379" xr:uid="{00000000-0005-0000-0000-000003440000}"/>
    <cellStyle name="Vírgula 8 2 10 2 4" xfId="15625" xr:uid="{00000000-0005-0000-0000-000004440000}"/>
    <cellStyle name="Vírgula 8 2 10 3" xfId="8657" xr:uid="{00000000-0005-0000-0000-000005440000}"/>
    <cellStyle name="Vírgula 8 2 10 3 2" xfId="14001" xr:uid="{00000000-0005-0000-0000-000006440000}"/>
    <cellStyle name="Vírgula 8 2 10 3 2 2" xfId="19481" xr:uid="{00000000-0005-0000-0000-000007440000}"/>
    <cellStyle name="Vírgula 8 2 10 3 3" xfId="16726" xr:uid="{00000000-0005-0000-0000-000008440000}"/>
    <cellStyle name="Vírgula 8 2 10 4" xfId="12476" xr:uid="{00000000-0005-0000-0000-000009440000}"/>
    <cellStyle name="Vírgula 8 2 10 4 2" xfId="17956" xr:uid="{00000000-0005-0000-0000-00000A440000}"/>
    <cellStyle name="Vírgula 8 2 10 5" xfId="15202" xr:uid="{00000000-0005-0000-0000-00000B440000}"/>
    <cellStyle name="Vírgula 8 2 11" xfId="3697" xr:uid="{00000000-0005-0000-0000-00000C440000}"/>
    <cellStyle name="Vírgula 8 2 11 2" xfId="8794" xr:uid="{00000000-0005-0000-0000-00000D440000}"/>
    <cellStyle name="Vírgula 8 2 11 2 2" xfId="14033" xr:uid="{00000000-0005-0000-0000-00000E440000}"/>
    <cellStyle name="Vírgula 8 2 11 2 2 2" xfId="19513" xr:uid="{00000000-0005-0000-0000-00000F440000}"/>
    <cellStyle name="Vírgula 8 2 11 2 3" xfId="16758" xr:uid="{00000000-0005-0000-0000-000010440000}"/>
    <cellStyle name="Vírgula 8 2 11 3" xfId="12836" xr:uid="{00000000-0005-0000-0000-000011440000}"/>
    <cellStyle name="Vírgula 8 2 11 3 2" xfId="18316" xr:uid="{00000000-0005-0000-0000-000012440000}"/>
    <cellStyle name="Vírgula 8 2 11 4" xfId="15562" xr:uid="{00000000-0005-0000-0000-000013440000}"/>
    <cellStyle name="Vírgula 8 2 12" xfId="3829" xr:uid="{00000000-0005-0000-0000-000014440000}"/>
    <cellStyle name="Vírgula 8 2 12 2" xfId="8921" xr:uid="{00000000-0005-0000-0000-000015440000}"/>
    <cellStyle name="Vírgula 8 2 12 2 2" xfId="14065" xr:uid="{00000000-0005-0000-0000-000016440000}"/>
    <cellStyle name="Vírgula 8 2 12 2 2 2" xfId="19545" xr:uid="{00000000-0005-0000-0000-000017440000}"/>
    <cellStyle name="Vírgula 8 2 12 2 3" xfId="16790" xr:uid="{00000000-0005-0000-0000-000018440000}"/>
    <cellStyle name="Vírgula 8 2 12 3" xfId="12868" xr:uid="{00000000-0005-0000-0000-000019440000}"/>
    <cellStyle name="Vírgula 8 2 12 3 2" xfId="18348" xr:uid="{00000000-0005-0000-0000-00001A440000}"/>
    <cellStyle name="Vírgula 8 2 12 4" xfId="15594" xr:uid="{00000000-0005-0000-0000-00001B440000}"/>
    <cellStyle name="Vírgula 8 2 13" xfId="5618" xr:uid="{00000000-0005-0000-0000-00001C440000}"/>
    <cellStyle name="Vírgula 8 2 13 2" xfId="10560" xr:uid="{00000000-0005-0000-0000-00001D440000}"/>
    <cellStyle name="Vírgula 8 2 13 2 2" xfId="14453" xr:uid="{00000000-0005-0000-0000-00001E440000}"/>
    <cellStyle name="Vírgula 8 2 13 2 2 2" xfId="19933" xr:uid="{00000000-0005-0000-0000-00001F440000}"/>
    <cellStyle name="Vírgula 8 2 13 2 3" xfId="17178" xr:uid="{00000000-0005-0000-0000-000020440000}"/>
    <cellStyle name="Vírgula 8 2 13 3" xfId="13282" xr:uid="{00000000-0005-0000-0000-000021440000}"/>
    <cellStyle name="Vírgula 8 2 13 3 2" xfId="18762" xr:uid="{00000000-0005-0000-0000-000022440000}"/>
    <cellStyle name="Vírgula 8 2 13 4" xfId="16007" xr:uid="{00000000-0005-0000-0000-000023440000}"/>
    <cellStyle name="Vírgula 8 2 14" xfId="7126" xr:uid="{00000000-0005-0000-0000-000024440000}"/>
    <cellStyle name="Vírgula 8 2 14 2" xfId="13639" xr:uid="{00000000-0005-0000-0000-000025440000}"/>
    <cellStyle name="Vírgula 8 2 14 2 2" xfId="19119" xr:uid="{00000000-0005-0000-0000-000026440000}"/>
    <cellStyle name="Vírgula 8 2 14 3" xfId="16364" xr:uid="{00000000-0005-0000-0000-000027440000}"/>
    <cellStyle name="Vírgula 8 2 15" xfId="2114" xr:uid="{00000000-0005-0000-0000-000028440000}"/>
    <cellStyle name="Vírgula 8 2 15 2" xfId="12470" xr:uid="{00000000-0005-0000-0000-000029440000}"/>
    <cellStyle name="Vírgula 8 2 15 2 2" xfId="17950" xr:uid="{00000000-0005-0000-0000-00002A440000}"/>
    <cellStyle name="Vírgula 8 2 15 3" xfId="15196" xr:uid="{00000000-0005-0000-0000-00002B440000}"/>
    <cellStyle name="Vírgula 8 2 16" xfId="12068" xr:uid="{00000000-0005-0000-0000-00002C440000}"/>
    <cellStyle name="Vírgula 8 2 16 2" xfId="17549" xr:uid="{00000000-0005-0000-0000-00002D440000}"/>
    <cellStyle name="Vírgula 8 2 17" xfId="14830" xr:uid="{00000000-0005-0000-0000-00002E440000}"/>
    <cellStyle name="Vírgula 8 2 2" xfId="619" xr:uid="{00000000-0005-0000-0000-00002F440000}"/>
    <cellStyle name="Vírgula 8 2 2 10" xfId="2364" xr:uid="{00000000-0005-0000-0000-000030440000}"/>
    <cellStyle name="Vírgula 8 2 2 10 2" xfId="12521" xr:uid="{00000000-0005-0000-0000-000031440000}"/>
    <cellStyle name="Vírgula 8 2 2 10 2 2" xfId="18001" xr:uid="{00000000-0005-0000-0000-000032440000}"/>
    <cellStyle name="Vírgula 8 2 2 10 3" xfId="15247" xr:uid="{00000000-0005-0000-0000-000033440000}"/>
    <cellStyle name="Vírgula 8 2 2 11" xfId="12139" xr:uid="{00000000-0005-0000-0000-000034440000}"/>
    <cellStyle name="Vírgula 8 2 2 11 2" xfId="17620" xr:uid="{00000000-0005-0000-0000-000035440000}"/>
    <cellStyle name="Vírgula 8 2 2 12" xfId="14879" xr:uid="{00000000-0005-0000-0000-000036440000}"/>
    <cellStyle name="Vírgula 8 2 2 2" xfId="762" xr:uid="{00000000-0005-0000-0000-000037440000}"/>
    <cellStyle name="Vírgula 8 2 2 2 2" xfId="1227" xr:uid="{00000000-0005-0000-0000-000038440000}"/>
    <cellStyle name="Vírgula 8 2 2 2 2 2" xfId="1981" xr:uid="{00000000-0005-0000-0000-000039440000}"/>
    <cellStyle name="Vírgula 8 2 2 2 2 2 2" xfId="5332" xr:uid="{00000000-0005-0000-0000-00003A440000}"/>
    <cellStyle name="Vírgula 8 2 2 2 2 2 2 2" xfId="10316" xr:uid="{00000000-0005-0000-0000-00003B440000}"/>
    <cellStyle name="Vírgula 8 2 2 2 2 2 2 2 2" xfId="14363" xr:uid="{00000000-0005-0000-0000-00003C440000}"/>
    <cellStyle name="Vírgula 8 2 2 2 2 2 2 2 2 2" xfId="19843" xr:uid="{00000000-0005-0000-0000-00003D440000}"/>
    <cellStyle name="Vírgula 8 2 2 2 2 2 2 2 3" xfId="17088" xr:uid="{00000000-0005-0000-0000-00003E440000}"/>
    <cellStyle name="Vírgula 8 2 2 2 2 2 2 3" xfId="13191" xr:uid="{00000000-0005-0000-0000-00003F440000}"/>
    <cellStyle name="Vírgula 8 2 2 2 2 2 2 3 2" xfId="18671" xr:uid="{00000000-0005-0000-0000-000040440000}"/>
    <cellStyle name="Vírgula 8 2 2 2 2 2 2 4" xfId="15917" xr:uid="{00000000-0005-0000-0000-000041440000}"/>
    <cellStyle name="Vírgula 8 2 2 2 2 2 3" xfId="7061" xr:uid="{00000000-0005-0000-0000-000042440000}"/>
    <cellStyle name="Vírgula 8 2 2 2 2 2 3 2" xfId="12003" xr:uid="{00000000-0005-0000-0000-000043440000}"/>
    <cellStyle name="Vírgula 8 2 2 2 2 2 3 2 2" xfId="14763" xr:uid="{00000000-0005-0000-0000-000044440000}"/>
    <cellStyle name="Vírgula 8 2 2 2 2 2 3 2 2 2" xfId="20243" xr:uid="{00000000-0005-0000-0000-000045440000}"/>
    <cellStyle name="Vírgula 8 2 2 2 2 2 3 2 3" xfId="17488" xr:uid="{00000000-0005-0000-0000-000046440000}"/>
    <cellStyle name="Vírgula 8 2 2 2 2 2 3 3" xfId="13592" xr:uid="{00000000-0005-0000-0000-000047440000}"/>
    <cellStyle name="Vírgula 8 2 2 2 2 2 3 3 2" xfId="19072" xr:uid="{00000000-0005-0000-0000-000048440000}"/>
    <cellStyle name="Vírgula 8 2 2 2 2 2 3 4" xfId="16317" xr:uid="{00000000-0005-0000-0000-000049440000}"/>
    <cellStyle name="Vírgula 8 2 2 2 2 2 4" xfId="8569" xr:uid="{00000000-0005-0000-0000-00004A440000}"/>
    <cellStyle name="Vírgula 8 2 2 2 2 2 4 2" xfId="13949" xr:uid="{00000000-0005-0000-0000-00004B440000}"/>
    <cellStyle name="Vírgula 8 2 2 2 2 2 4 2 2" xfId="19429" xr:uid="{00000000-0005-0000-0000-00004C440000}"/>
    <cellStyle name="Vírgula 8 2 2 2 2 2 4 3" xfId="16674" xr:uid="{00000000-0005-0000-0000-00004D440000}"/>
    <cellStyle name="Vírgula 8 2 2 2 2 2 5" xfId="3608" xr:uid="{00000000-0005-0000-0000-00004E440000}"/>
    <cellStyle name="Vírgula 8 2 2 2 2 2 5 2" xfId="12786" xr:uid="{00000000-0005-0000-0000-00004F440000}"/>
    <cellStyle name="Vírgula 8 2 2 2 2 2 5 2 2" xfId="18266" xr:uid="{00000000-0005-0000-0000-000050440000}"/>
    <cellStyle name="Vírgula 8 2 2 2 2 2 5 3" xfId="15512" xr:uid="{00000000-0005-0000-0000-000051440000}"/>
    <cellStyle name="Vírgula 8 2 2 2 2 2 6" xfId="12420" xr:uid="{00000000-0005-0000-0000-000052440000}"/>
    <cellStyle name="Vírgula 8 2 2 2 2 2 6 2" xfId="17900" xr:uid="{00000000-0005-0000-0000-000053440000}"/>
    <cellStyle name="Vírgula 8 2 2 2 2 2 7" xfId="15146" xr:uid="{00000000-0005-0000-0000-000054440000}"/>
    <cellStyle name="Vírgula 8 2 2 2 2 3" xfId="4588" xr:uid="{00000000-0005-0000-0000-000055440000}"/>
    <cellStyle name="Vírgula 8 2 2 2 2 3 2" xfId="9572" xr:uid="{00000000-0005-0000-0000-000056440000}"/>
    <cellStyle name="Vírgula 8 2 2 2 2 3 2 2" xfId="14215" xr:uid="{00000000-0005-0000-0000-000057440000}"/>
    <cellStyle name="Vírgula 8 2 2 2 2 3 2 2 2" xfId="19695" xr:uid="{00000000-0005-0000-0000-000058440000}"/>
    <cellStyle name="Vírgula 8 2 2 2 2 3 2 3" xfId="16940" xr:uid="{00000000-0005-0000-0000-000059440000}"/>
    <cellStyle name="Vírgula 8 2 2 2 2 3 3" xfId="13043" xr:uid="{00000000-0005-0000-0000-00005A440000}"/>
    <cellStyle name="Vírgula 8 2 2 2 2 3 3 2" xfId="18523" xr:uid="{00000000-0005-0000-0000-00005B440000}"/>
    <cellStyle name="Vírgula 8 2 2 2 2 3 4" xfId="15769" xr:uid="{00000000-0005-0000-0000-00005C440000}"/>
    <cellStyle name="Vírgula 8 2 2 2 2 4" xfId="6319" xr:uid="{00000000-0005-0000-0000-00005D440000}"/>
    <cellStyle name="Vírgula 8 2 2 2 2 4 2" xfId="11261" xr:uid="{00000000-0005-0000-0000-00005E440000}"/>
    <cellStyle name="Vírgula 8 2 2 2 2 4 2 2" xfId="14617" xr:uid="{00000000-0005-0000-0000-00005F440000}"/>
    <cellStyle name="Vírgula 8 2 2 2 2 4 2 2 2" xfId="20097" xr:uid="{00000000-0005-0000-0000-000060440000}"/>
    <cellStyle name="Vírgula 8 2 2 2 2 4 2 3" xfId="17342" xr:uid="{00000000-0005-0000-0000-000061440000}"/>
    <cellStyle name="Vírgula 8 2 2 2 2 4 3" xfId="13446" xr:uid="{00000000-0005-0000-0000-000062440000}"/>
    <cellStyle name="Vírgula 8 2 2 2 2 4 3 2" xfId="18926" xr:uid="{00000000-0005-0000-0000-000063440000}"/>
    <cellStyle name="Vírgula 8 2 2 2 2 4 4" xfId="16171" xr:uid="{00000000-0005-0000-0000-000064440000}"/>
    <cellStyle name="Vírgula 8 2 2 2 2 5" xfId="7827" xr:uid="{00000000-0005-0000-0000-000065440000}"/>
    <cellStyle name="Vírgula 8 2 2 2 2 5 2" xfId="13803" xr:uid="{00000000-0005-0000-0000-000066440000}"/>
    <cellStyle name="Vírgula 8 2 2 2 2 5 2 2" xfId="19283" xr:uid="{00000000-0005-0000-0000-000067440000}"/>
    <cellStyle name="Vírgula 8 2 2 2 2 5 3" xfId="16528" xr:uid="{00000000-0005-0000-0000-000068440000}"/>
    <cellStyle name="Vírgula 8 2 2 2 2 6" xfId="2866" xr:uid="{00000000-0005-0000-0000-000069440000}"/>
    <cellStyle name="Vírgula 8 2 2 2 2 6 2" xfId="12640" xr:uid="{00000000-0005-0000-0000-00006A440000}"/>
    <cellStyle name="Vírgula 8 2 2 2 2 6 2 2" xfId="18120" xr:uid="{00000000-0005-0000-0000-00006B440000}"/>
    <cellStyle name="Vírgula 8 2 2 2 2 6 3" xfId="15366" xr:uid="{00000000-0005-0000-0000-00006C440000}"/>
    <cellStyle name="Vírgula 8 2 2 2 2 7" xfId="12274" xr:uid="{00000000-0005-0000-0000-00006D440000}"/>
    <cellStyle name="Vírgula 8 2 2 2 2 7 2" xfId="17754" xr:uid="{00000000-0005-0000-0000-00006E440000}"/>
    <cellStyle name="Vírgula 8 2 2 2 2 8" xfId="15000" xr:uid="{00000000-0005-0000-0000-00006F440000}"/>
    <cellStyle name="Vírgula 8 2 2 2 3" xfId="1980" xr:uid="{00000000-0005-0000-0000-000070440000}"/>
    <cellStyle name="Vírgula 8 2 2 2 3 2" xfId="5331" xr:uid="{00000000-0005-0000-0000-000071440000}"/>
    <cellStyle name="Vírgula 8 2 2 2 3 2 2" xfId="10315" xr:uid="{00000000-0005-0000-0000-000072440000}"/>
    <cellStyle name="Vírgula 8 2 2 2 3 2 2 2" xfId="14362" xr:uid="{00000000-0005-0000-0000-000073440000}"/>
    <cellStyle name="Vírgula 8 2 2 2 3 2 2 2 2" xfId="19842" xr:uid="{00000000-0005-0000-0000-000074440000}"/>
    <cellStyle name="Vírgula 8 2 2 2 3 2 2 3" xfId="17087" xr:uid="{00000000-0005-0000-0000-000075440000}"/>
    <cellStyle name="Vírgula 8 2 2 2 3 2 3" xfId="13190" xr:uid="{00000000-0005-0000-0000-000076440000}"/>
    <cellStyle name="Vírgula 8 2 2 2 3 2 3 2" xfId="18670" xr:uid="{00000000-0005-0000-0000-000077440000}"/>
    <cellStyle name="Vírgula 8 2 2 2 3 2 4" xfId="15916" xr:uid="{00000000-0005-0000-0000-000078440000}"/>
    <cellStyle name="Vírgula 8 2 2 2 3 3" xfId="7060" xr:uid="{00000000-0005-0000-0000-000079440000}"/>
    <cellStyle name="Vírgula 8 2 2 2 3 3 2" xfId="12002" xr:uid="{00000000-0005-0000-0000-00007A440000}"/>
    <cellStyle name="Vírgula 8 2 2 2 3 3 2 2" xfId="14762" xr:uid="{00000000-0005-0000-0000-00007B440000}"/>
    <cellStyle name="Vírgula 8 2 2 2 3 3 2 2 2" xfId="20242" xr:uid="{00000000-0005-0000-0000-00007C440000}"/>
    <cellStyle name="Vírgula 8 2 2 2 3 3 2 3" xfId="17487" xr:uid="{00000000-0005-0000-0000-00007D440000}"/>
    <cellStyle name="Vírgula 8 2 2 2 3 3 3" xfId="13591" xr:uid="{00000000-0005-0000-0000-00007E440000}"/>
    <cellStyle name="Vírgula 8 2 2 2 3 3 3 2" xfId="19071" xr:uid="{00000000-0005-0000-0000-00007F440000}"/>
    <cellStyle name="Vírgula 8 2 2 2 3 3 4" xfId="16316" xr:uid="{00000000-0005-0000-0000-000080440000}"/>
    <cellStyle name="Vírgula 8 2 2 2 3 4" xfId="8568" xr:uid="{00000000-0005-0000-0000-000081440000}"/>
    <cellStyle name="Vírgula 8 2 2 2 3 4 2" xfId="13948" xr:uid="{00000000-0005-0000-0000-000082440000}"/>
    <cellStyle name="Vírgula 8 2 2 2 3 4 2 2" xfId="19428" xr:uid="{00000000-0005-0000-0000-000083440000}"/>
    <cellStyle name="Vírgula 8 2 2 2 3 4 3" xfId="16673" xr:uid="{00000000-0005-0000-0000-000084440000}"/>
    <cellStyle name="Vírgula 8 2 2 2 3 5" xfId="3607" xr:uid="{00000000-0005-0000-0000-000085440000}"/>
    <cellStyle name="Vírgula 8 2 2 2 3 5 2" xfId="12785" xr:uid="{00000000-0005-0000-0000-000086440000}"/>
    <cellStyle name="Vírgula 8 2 2 2 3 5 2 2" xfId="18265" xr:uid="{00000000-0005-0000-0000-000087440000}"/>
    <cellStyle name="Vírgula 8 2 2 2 3 5 3" xfId="15511" xr:uid="{00000000-0005-0000-0000-000088440000}"/>
    <cellStyle name="Vírgula 8 2 2 2 3 6" xfId="12419" xr:uid="{00000000-0005-0000-0000-000089440000}"/>
    <cellStyle name="Vírgula 8 2 2 2 3 6 2" xfId="17899" xr:uid="{00000000-0005-0000-0000-00008A440000}"/>
    <cellStyle name="Vírgula 8 2 2 2 3 7" xfId="15145" xr:uid="{00000000-0005-0000-0000-00008B440000}"/>
    <cellStyle name="Vírgula 8 2 2 2 4" xfId="4205" xr:uid="{00000000-0005-0000-0000-00008C440000}"/>
    <cellStyle name="Vírgula 8 2 2 2 4 2" xfId="9191" xr:uid="{00000000-0005-0000-0000-00008D440000}"/>
    <cellStyle name="Vírgula 8 2 2 2 4 2 2" xfId="14124" xr:uid="{00000000-0005-0000-0000-00008E440000}"/>
    <cellStyle name="Vírgula 8 2 2 2 4 2 2 2" xfId="19604" xr:uid="{00000000-0005-0000-0000-00008F440000}"/>
    <cellStyle name="Vírgula 8 2 2 2 4 2 3" xfId="16849" xr:uid="{00000000-0005-0000-0000-000090440000}"/>
    <cellStyle name="Vírgula 8 2 2 2 4 3" xfId="12952" xr:uid="{00000000-0005-0000-0000-000091440000}"/>
    <cellStyle name="Vírgula 8 2 2 2 4 3 2" xfId="18432" xr:uid="{00000000-0005-0000-0000-000092440000}"/>
    <cellStyle name="Vírgula 8 2 2 2 4 4" xfId="15678" xr:uid="{00000000-0005-0000-0000-000093440000}"/>
    <cellStyle name="Vírgula 8 2 2 2 5" xfId="5952" xr:uid="{00000000-0005-0000-0000-000094440000}"/>
    <cellStyle name="Vírgula 8 2 2 2 5 2" xfId="10894" xr:uid="{00000000-0005-0000-0000-000095440000}"/>
    <cellStyle name="Vírgula 8 2 2 2 5 2 2" xfId="14530" xr:uid="{00000000-0005-0000-0000-000096440000}"/>
    <cellStyle name="Vírgula 8 2 2 2 5 2 2 2" xfId="20010" xr:uid="{00000000-0005-0000-0000-000097440000}"/>
    <cellStyle name="Vírgula 8 2 2 2 5 2 3" xfId="17255" xr:uid="{00000000-0005-0000-0000-000098440000}"/>
    <cellStyle name="Vírgula 8 2 2 2 5 3" xfId="13359" xr:uid="{00000000-0005-0000-0000-000099440000}"/>
    <cellStyle name="Vírgula 8 2 2 2 5 3 2" xfId="18839" xr:uid="{00000000-0005-0000-0000-00009A440000}"/>
    <cellStyle name="Vírgula 8 2 2 2 5 4" xfId="16084" xr:uid="{00000000-0005-0000-0000-00009B440000}"/>
    <cellStyle name="Vírgula 8 2 2 2 6" xfId="7460" xr:uid="{00000000-0005-0000-0000-00009C440000}"/>
    <cellStyle name="Vírgula 8 2 2 2 6 2" xfId="13716" xr:uid="{00000000-0005-0000-0000-00009D440000}"/>
    <cellStyle name="Vírgula 8 2 2 2 6 2 2" xfId="19196" xr:uid="{00000000-0005-0000-0000-00009E440000}"/>
    <cellStyle name="Vírgula 8 2 2 2 6 3" xfId="16441" xr:uid="{00000000-0005-0000-0000-00009F440000}"/>
    <cellStyle name="Vírgula 8 2 2 2 7" xfId="2499" xr:uid="{00000000-0005-0000-0000-0000A0440000}"/>
    <cellStyle name="Vírgula 8 2 2 2 7 2" xfId="12553" xr:uid="{00000000-0005-0000-0000-0000A1440000}"/>
    <cellStyle name="Vírgula 8 2 2 2 7 2 2" xfId="18033" xr:uid="{00000000-0005-0000-0000-0000A2440000}"/>
    <cellStyle name="Vírgula 8 2 2 2 7 3" xfId="15279" xr:uid="{00000000-0005-0000-0000-0000A3440000}"/>
    <cellStyle name="Vírgula 8 2 2 2 8" xfId="12171" xr:uid="{00000000-0005-0000-0000-0000A4440000}"/>
    <cellStyle name="Vírgula 8 2 2 2 8 2" xfId="17652" xr:uid="{00000000-0005-0000-0000-0000A5440000}"/>
    <cellStyle name="Vírgula 8 2 2 2 9" xfId="14911" xr:uid="{00000000-0005-0000-0000-0000A6440000}"/>
    <cellStyle name="Vírgula 8 2 2 3" xfId="915" xr:uid="{00000000-0005-0000-0000-0000A7440000}"/>
    <cellStyle name="Vírgula 8 2 2 3 2" xfId="1982" xr:uid="{00000000-0005-0000-0000-0000A8440000}"/>
    <cellStyle name="Vírgula 8 2 2 3 2 2" xfId="5333" xr:uid="{00000000-0005-0000-0000-0000A9440000}"/>
    <cellStyle name="Vírgula 8 2 2 3 2 2 2" xfId="10317" xr:uid="{00000000-0005-0000-0000-0000AA440000}"/>
    <cellStyle name="Vírgula 8 2 2 3 2 2 2 2" xfId="14364" xr:uid="{00000000-0005-0000-0000-0000AB440000}"/>
    <cellStyle name="Vírgula 8 2 2 3 2 2 2 2 2" xfId="19844" xr:uid="{00000000-0005-0000-0000-0000AC440000}"/>
    <cellStyle name="Vírgula 8 2 2 3 2 2 2 3" xfId="17089" xr:uid="{00000000-0005-0000-0000-0000AD440000}"/>
    <cellStyle name="Vírgula 8 2 2 3 2 2 3" xfId="13192" xr:uid="{00000000-0005-0000-0000-0000AE440000}"/>
    <cellStyle name="Vírgula 8 2 2 3 2 2 3 2" xfId="18672" xr:uid="{00000000-0005-0000-0000-0000AF440000}"/>
    <cellStyle name="Vírgula 8 2 2 3 2 2 4" xfId="15918" xr:uid="{00000000-0005-0000-0000-0000B0440000}"/>
    <cellStyle name="Vírgula 8 2 2 3 2 3" xfId="7062" xr:uid="{00000000-0005-0000-0000-0000B1440000}"/>
    <cellStyle name="Vírgula 8 2 2 3 2 3 2" xfId="12004" xr:uid="{00000000-0005-0000-0000-0000B2440000}"/>
    <cellStyle name="Vírgula 8 2 2 3 2 3 2 2" xfId="14764" xr:uid="{00000000-0005-0000-0000-0000B3440000}"/>
    <cellStyle name="Vírgula 8 2 2 3 2 3 2 2 2" xfId="20244" xr:uid="{00000000-0005-0000-0000-0000B4440000}"/>
    <cellStyle name="Vírgula 8 2 2 3 2 3 2 3" xfId="17489" xr:uid="{00000000-0005-0000-0000-0000B5440000}"/>
    <cellStyle name="Vírgula 8 2 2 3 2 3 3" xfId="13593" xr:uid="{00000000-0005-0000-0000-0000B6440000}"/>
    <cellStyle name="Vírgula 8 2 2 3 2 3 3 2" xfId="19073" xr:uid="{00000000-0005-0000-0000-0000B7440000}"/>
    <cellStyle name="Vírgula 8 2 2 3 2 3 4" xfId="16318" xr:uid="{00000000-0005-0000-0000-0000B8440000}"/>
    <cellStyle name="Vírgula 8 2 2 3 2 4" xfId="8570" xr:uid="{00000000-0005-0000-0000-0000B9440000}"/>
    <cellStyle name="Vírgula 8 2 2 3 2 4 2" xfId="13950" xr:uid="{00000000-0005-0000-0000-0000BA440000}"/>
    <cellStyle name="Vírgula 8 2 2 3 2 4 2 2" xfId="19430" xr:uid="{00000000-0005-0000-0000-0000BB440000}"/>
    <cellStyle name="Vírgula 8 2 2 3 2 4 3" xfId="16675" xr:uid="{00000000-0005-0000-0000-0000BC440000}"/>
    <cellStyle name="Vírgula 8 2 2 3 2 5" xfId="3609" xr:uid="{00000000-0005-0000-0000-0000BD440000}"/>
    <cellStyle name="Vírgula 8 2 2 3 2 5 2" xfId="12787" xr:uid="{00000000-0005-0000-0000-0000BE440000}"/>
    <cellStyle name="Vírgula 8 2 2 3 2 5 2 2" xfId="18267" xr:uid="{00000000-0005-0000-0000-0000BF440000}"/>
    <cellStyle name="Vírgula 8 2 2 3 2 5 3" xfId="15513" xr:uid="{00000000-0005-0000-0000-0000C0440000}"/>
    <cellStyle name="Vírgula 8 2 2 3 2 6" xfId="12421" xr:uid="{00000000-0005-0000-0000-0000C1440000}"/>
    <cellStyle name="Vírgula 8 2 2 3 2 6 2" xfId="17901" xr:uid="{00000000-0005-0000-0000-0000C2440000}"/>
    <cellStyle name="Vírgula 8 2 2 3 2 7" xfId="15147" xr:uid="{00000000-0005-0000-0000-0000C3440000}"/>
    <cellStyle name="Vírgula 8 2 2 3 3" xfId="4347" xr:uid="{00000000-0005-0000-0000-0000C4440000}"/>
    <cellStyle name="Vírgula 8 2 2 3 3 2" xfId="9332" xr:uid="{00000000-0005-0000-0000-0000C5440000}"/>
    <cellStyle name="Vírgula 8 2 2 3 3 2 2" xfId="14157" xr:uid="{00000000-0005-0000-0000-0000C6440000}"/>
    <cellStyle name="Vírgula 8 2 2 3 3 2 2 2" xfId="19637" xr:uid="{00000000-0005-0000-0000-0000C7440000}"/>
    <cellStyle name="Vírgula 8 2 2 3 3 2 3" xfId="16882" xr:uid="{00000000-0005-0000-0000-0000C8440000}"/>
    <cellStyle name="Vírgula 8 2 2 3 3 3" xfId="12985" xr:uid="{00000000-0005-0000-0000-0000C9440000}"/>
    <cellStyle name="Vírgula 8 2 2 3 3 3 2" xfId="18465" xr:uid="{00000000-0005-0000-0000-0000CA440000}"/>
    <cellStyle name="Vírgula 8 2 2 3 3 4" xfId="15711" xr:uid="{00000000-0005-0000-0000-0000CB440000}"/>
    <cellStyle name="Vírgula 8 2 2 3 4" xfId="6090" xr:uid="{00000000-0005-0000-0000-0000CC440000}"/>
    <cellStyle name="Vírgula 8 2 2 3 4 2" xfId="11032" xr:uid="{00000000-0005-0000-0000-0000CD440000}"/>
    <cellStyle name="Vírgula 8 2 2 3 4 2 2" xfId="14563" xr:uid="{00000000-0005-0000-0000-0000CE440000}"/>
    <cellStyle name="Vírgula 8 2 2 3 4 2 2 2" xfId="20043" xr:uid="{00000000-0005-0000-0000-0000CF440000}"/>
    <cellStyle name="Vírgula 8 2 2 3 4 2 3" xfId="17288" xr:uid="{00000000-0005-0000-0000-0000D0440000}"/>
    <cellStyle name="Vírgula 8 2 2 3 4 3" xfId="13392" xr:uid="{00000000-0005-0000-0000-0000D1440000}"/>
    <cellStyle name="Vírgula 8 2 2 3 4 3 2" xfId="18872" xr:uid="{00000000-0005-0000-0000-0000D2440000}"/>
    <cellStyle name="Vírgula 8 2 2 3 4 4" xfId="16117" xr:uid="{00000000-0005-0000-0000-0000D3440000}"/>
    <cellStyle name="Vírgula 8 2 2 3 5" xfId="7598" xr:uid="{00000000-0005-0000-0000-0000D4440000}"/>
    <cellStyle name="Vírgula 8 2 2 3 5 2" xfId="13749" xr:uid="{00000000-0005-0000-0000-0000D5440000}"/>
    <cellStyle name="Vírgula 8 2 2 3 5 2 2" xfId="19229" xr:uid="{00000000-0005-0000-0000-0000D6440000}"/>
    <cellStyle name="Vírgula 8 2 2 3 5 3" xfId="16474" xr:uid="{00000000-0005-0000-0000-0000D7440000}"/>
    <cellStyle name="Vírgula 8 2 2 3 6" xfId="2637" xr:uid="{00000000-0005-0000-0000-0000D8440000}"/>
    <cellStyle name="Vírgula 8 2 2 3 6 2" xfId="12586" xr:uid="{00000000-0005-0000-0000-0000D9440000}"/>
    <cellStyle name="Vírgula 8 2 2 3 6 2 2" xfId="18066" xr:uid="{00000000-0005-0000-0000-0000DA440000}"/>
    <cellStyle name="Vírgula 8 2 2 3 6 3" xfId="15312" xr:uid="{00000000-0005-0000-0000-0000DB440000}"/>
    <cellStyle name="Vírgula 8 2 2 3 7" xfId="12206" xr:uid="{00000000-0005-0000-0000-0000DC440000}"/>
    <cellStyle name="Vírgula 8 2 2 3 7 2" xfId="17687" xr:uid="{00000000-0005-0000-0000-0000DD440000}"/>
    <cellStyle name="Vírgula 8 2 2 3 8" xfId="14945" xr:uid="{00000000-0005-0000-0000-0000DE440000}"/>
    <cellStyle name="Vírgula 8 2 2 4" xfId="1979" xr:uid="{00000000-0005-0000-0000-0000DF440000}"/>
    <cellStyle name="Vírgula 8 2 2 4 2" xfId="5330" xr:uid="{00000000-0005-0000-0000-0000E0440000}"/>
    <cellStyle name="Vírgula 8 2 2 4 2 2" xfId="10314" xr:uid="{00000000-0005-0000-0000-0000E1440000}"/>
    <cellStyle name="Vírgula 8 2 2 4 2 2 2" xfId="14361" xr:uid="{00000000-0005-0000-0000-0000E2440000}"/>
    <cellStyle name="Vírgula 8 2 2 4 2 2 2 2" xfId="19841" xr:uid="{00000000-0005-0000-0000-0000E3440000}"/>
    <cellStyle name="Vírgula 8 2 2 4 2 2 3" xfId="17086" xr:uid="{00000000-0005-0000-0000-0000E4440000}"/>
    <cellStyle name="Vírgula 8 2 2 4 2 3" xfId="13189" xr:uid="{00000000-0005-0000-0000-0000E5440000}"/>
    <cellStyle name="Vírgula 8 2 2 4 2 3 2" xfId="18669" xr:uid="{00000000-0005-0000-0000-0000E6440000}"/>
    <cellStyle name="Vírgula 8 2 2 4 2 4" xfId="15915" xr:uid="{00000000-0005-0000-0000-0000E7440000}"/>
    <cellStyle name="Vírgula 8 2 2 4 3" xfId="7059" xr:uid="{00000000-0005-0000-0000-0000E8440000}"/>
    <cellStyle name="Vírgula 8 2 2 4 3 2" xfId="12001" xr:uid="{00000000-0005-0000-0000-0000E9440000}"/>
    <cellStyle name="Vírgula 8 2 2 4 3 2 2" xfId="14761" xr:uid="{00000000-0005-0000-0000-0000EA440000}"/>
    <cellStyle name="Vírgula 8 2 2 4 3 2 2 2" xfId="20241" xr:uid="{00000000-0005-0000-0000-0000EB440000}"/>
    <cellStyle name="Vírgula 8 2 2 4 3 2 3" xfId="17486" xr:uid="{00000000-0005-0000-0000-0000EC440000}"/>
    <cellStyle name="Vírgula 8 2 2 4 3 3" xfId="13590" xr:uid="{00000000-0005-0000-0000-0000ED440000}"/>
    <cellStyle name="Vírgula 8 2 2 4 3 3 2" xfId="19070" xr:uid="{00000000-0005-0000-0000-0000EE440000}"/>
    <cellStyle name="Vírgula 8 2 2 4 3 4" xfId="16315" xr:uid="{00000000-0005-0000-0000-0000EF440000}"/>
    <cellStyle name="Vírgula 8 2 2 4 4" xfId="8567" xr:uid="{00000000-0005-0000-0000-0000F0440000}"/>
    <cellStyle name="Vírgula 8 2 2 4 4 2" xfId="13947" xr:uid="{00000000-0005-0000-0000-0000F1440000}"/>
    <cellStyle name="Vírgula 8 2 2 4 4 2 2" xfId="19427" xr:uid="{00000000-0005-0000-0000-0000F2440000}"/>
    <cellStyle name="Vírgula 8 2 2 4 4 3" xfId="16672" xr:uid="{00000000-0005-0000-0000-0000F3440000}"/>
    <cellStyle name="Vírgula 8 2 2 4 5" xfId="3606" xr:uid="{00000000-0005-0000-0000-0000F4440000}"/>
    <cellStyle name="Vírgula 8 2 2 4 5 2" xfId="12784" xr:uid="{00000000-0005-0000-0000-0000F5440000}"/>
    <cellStyle name="Vírgula 8 2 2 4 5 2 2" xfId="18264" xr:uid="{00000000-0005-0000-0000-0000F6440000}"/>
    <cellStyle name="Vírgula 8 2 2 4 5 3" xfId="15510" xr:uid="{00000000-0005-0000-0000-0000F7440000}"/>
    <cellStyle name="Vírgula 8 2 2 4 6" xfId="12418" xr:uid="{00000000-0005-0000-0000-0000F8440000}"/>
    <cellStyle name="Vírgula 8 2 2 4 6 2" xfId="17898" xr:uid="{00000000-0005-0000-0000-0000F9440000}"/>
    <cellStyle name="Vírgula 8 2 2 4 7" xfId="15144" xr:uid="{00000000-0005-0000-0000-0000FA440000}"/>
    <cellStyle name="Vírgula 8 2 2 5" xfId="3745" xr:uid="{00000000-0005-0000-0000-0000FB440000}"/>
    <cellStyle name="Vírgula 8 2 2 5 2" xfId="5420" xr:uid="{00000000-0005-0000-0000-0000FC440000}"/>
    <cellStyle name="Vírgula 8 2 2 5 2 2" xfId="10396" xr:uid="{00000000-0005-0000-0000-0000FD440000}"/>
    <cellStyle name="Vírgula 8 2 2 5 2 2 2" xfId="14416" xr:uid="{00000000-0005-0000-0000-0000FE440000}"/>
    <cellStyle name="Vírgula 8 2 2 5 2 2 2 2" xfId="19896" xr:uid="{00000000-0005-0000-0000-0000FF440000}"/>
    <cellStyle name="Vírgula 8 2 2 5 2 2 3" xfId="17141" xr:uid="{00000000-0005-0000-0000-000000450000}"/>
    <cellStyle name="Vírgula 8 2 2 5 2 3" xfId="13245" xr:uid="{00000000-0005-0000-0000-000001450000}"/>
    <cellStyle name="Vírgula 8 2 2 5 2 3 2" xfId="18725" xr:uid="{00000000-0005-0000-0000-000002450000}"/>
    <cellStyle name="Vírgula 8 2 2 5 2 4" xfId="15970" xr:uid="{00000000-0005-0000-0000-000003450000}"/>
    <cellStyle name="Vírgula 8 2 2 5 3" xfId="8705" xr:uid="{00000000-0005-0000-0000-000004450000}"/>
    <cellStyle name="Vírgula 8 2 2 5 3 2" xfId="14012" xr:uid="{00000000-0005-0000-0000-000005450000}"/>
    <cellStyle name="Vírgula 8 2 2 5 3 2 2" xfId="19492" xr:uid="{00000000-0005-0000-0000-000006450000}"/>
    <cellStyle name="Vírgula 8 2 2 5 3 3" xfId="16737" xr:uid="{00000000-0005-0000-0000-000007450000}"/>
    <cellStyle name="Vírgula 8 2 2 5 4" xfId="12847" xr:uid="{00000000-0005-0000-0000-000008450000}"/>
    <cellStyle name="Vírgula 8 2 2 5 4 2" xfId="18327" xr:uid="{00000000-0005-0000-0000-000009450000}"/>
    <cellStyle name="Vírgula 8 2 2 5 5" xfId="15573" xr:uid="{00000000-0005-0000-0000-00000A450000}"/>
    <cellStyle name="Vírgula 8 2 2 6" xfId="4069" xr:uid="{00000000-0005-0000-0000-00000B450000}"/>
    <cellStyle name="Vírgula 8 2 2 6 2" xfId="8841" xr:uid="{00000000-0005-0000-0000-00000C450000}"/>
    <cellStyle name="Vírgula 8 2 2 6 2 2" xfId="14044" xr:uid="{00000000-0005-0000-0000-00000D450000}"/>
    <cellStyle name="Vírgula 8 2 2 6 2 2 2" xfId="19524" xr:uid="{00000000-0005-0000-0000-00000E450000}"/>
    <cellStyle name="Vírgula 8 2 2 6 2 3" xfId="16769" xr:uid="{00000000-0005-0000-0000-00000F450000}"/>
    <cellStyle name="Vírgula 8 2 2 6 3" xfId="12920" xr:uid="{00000000-0005-0000-0000-000010450000}"/>
    <cellStyle name="Vírgula 8 2 2 6 3 2" xfId="18400" xr:uid="{00000000-0005-0000-0000-000011450000}"/>
    <cellStyle name="Vírgula 8 2 2 6 4" xfId="15646" xr:uid="{00000000-0005-0000-0000-000012450000}"/>
    <cellStyle name="Vírgula 8 2 2 7" xfId="5595" xr:uid="{00000000-0005-0000-0000-000013450000}"/>
    <cellStyle name="Vírgula 8 2 2 7 2" xfId="10538" xr:uid="{00000000-0005-0000-0000-000014450000}"/>
    <cellStyle name="Vírgula 8 2 2 7 2 2" xfId="14448" xr:uid="{00000000-0005-0000-0000-000015450000}"/>
    <cellStyle name="Vírgula 8 2 2 7 2 2 2" xfId="19928" xr:uid="{00000000-0005-0000-0000-000016450000}"/>
    <cellStyle name="Vírgula 8 2 2 7 2 3" xfId="17173" xr:uid="{00000000-0005-0000-0000-000017450000}"/>
    <cellStyle name="Vírgula 8 2 2 7 3" xfId="13277" xr:uid="{00000000-0005-0000-0000-000018450000}"/>
    <cellStyle name="Vírgula 8 2 2 7 3 2" xfId="18757" xr:uid="{00000000-0005-0000-0000-000019450000}"/>
    <cellStyle name="Vírgula 8 2 2 7 4" xfId="16002" xr:uid="{00000000-0005-0000-0000-00001A450000}"/>
    <cellStyle name="Vírgula 8 2 2 8" xfId="5817" xr:uid="{00000000-0005-0000-0000-00001B450000}"/>
    <cellStyle name="Vírgula 8 2 2 8 2" xfId="10759" xr:uid="{00000000-0005-0000-0000-00001C450000}"/>
    <cellStyle name="Vírgula 8 2 2 8 2 2" xfId="14498" xr:uid="{00000000-0005-0000-0000-00001D450000}"/>
    <cellStyle name="Vírgula 8 2 2 8 2 2 2" xfId="19978" xr:uid="{00000000-0005-0000-0000-00001E450000}"/>
    <cellStyle name="Vírgula 8 2 2 8 2 3" xfId="17223" xr:uid="{00000000-0005-0000-0000-00001F450000}"/>
    <cellStyle name="Vírgula 8 2 2 8 3" xfId="13327" xr:uid="{00000000-0005-0000-0000-000020450000}"/>
    <cellStyle name="Vírgula 8 2 2 8 3 2" xfId="18807" xr:uid="{00000000-0005-0000-0000-000021450000}"/>
    <cellStyle name="Vírgula 8 2 2 8 4" xfId="16052" xr:uid="{00000000-0005-0000-0000-000022450000}"/>
    <cellStyle name="Vírgula 8 2 2 9" xfId="7325" xr:uid="{00000000-0005-0000-0000-000023450000}"/>
    <cellStyle name="Vírgula 8 2 2 9 2" xfId="13684" xr:uid="{00000000-0005-0000-0000-000024450000}"/>
    <cellStyle name="Vírgula 8 2 2 9 2 2" xfId="19164" xr:uid="{00000000-0005-0000-0000-000025450000}"/>
    <cellStyle name="Vírgula 8 2 2 9 3" xfId="16409" xr:uid="{00000000-0005-0000-0000-000026450000}"/>
    <cellStyle name="Vírgula 8 2 3" xfId="664" xr:uid="{00000000-0005-0000-0000-000027450000}"/>
    <cellStyle name="Vírgula 8 2 3 10" xfId="2407" xr:uid="{00000000-0005-0000-0000-000028450000}"/>
    <cellStyle name="Vírgula 8 2 3 10 2" xfId="12531" xr:uid="{00000000-0005-0000-0000-000029450000}"/>
    <cellStyle name="Vírgula 8 2 3 10 2 2" xfId="18011" xr:uid="{00000000-0005-0000-0000-00002A450000}"/>
    <cellStyle name="Vírgula 8 2 3 10 3" xfId="15257" xr:uid="{00000000-0005-0000-0000-00002B450000}"/>
    <cellStyle name="Vírgula 8 2 3 11" xfId="12149" xr:uid="{00000000-0005-0000-0000-00002C450000}"/>
    <cellStyle name="Vírgula 8 2 3 11 2" xfId="17630" xr:uid="{00000000-0005-0000-0000-00002D450000}"/>
    <cellStyle name="Vírgula 8 2 3 12" xfId="14889" xr:uid="{00000000-0005-0000-0000-00002E450000}"/>
    <cellStyle name="Vírgula 8 2 3 2" xfId="805" xr:uid="{00000000-0005-0000-0000-00002F450000}"/>
    <cellStyle name="Vírgula 8 2 3 2 2" xfId="1270" xr:uid="{00000000-0005-0000-0000-000030450000}"/>
    <cellStyle name="Vírgula 8 2 3 2 2 2" xfId="1985" xr:uid="{00000000-0005-0000-0000-000031450000}"/>
    <cellStyle name="Vírgula 8 2 3 2 2 2 2" xfId="5336" xr:uid="{00000000-0005-0000-0000-000032450000}"/>
    <cellStyle name="Vírgula 8 2 3 2 2 2 2 2" xfId="10320" xr:uid="{00000000-0005-0000-0000-000033450000}"/>
    <cellStyle name="Vírgula 8 2 3 2 2 2 2 2 2" xfId="14367" xr:uid="{00000000-0005-0000-0000-000034450000}"/>
    <cellStyle name="Vírgula 8 2 3 2 2 2 2 2 2 2" xfId="19847" xr:uid="{00000000-0005-0000-0000-000035450000}"/>
    <cellStyle name="Vírgula 8 2 3 2 2 2 2 2 3" xfId="17092" xr:uid="{00000000-0005-0000-0000-000036450000}"/>
    <cellStyle name="Vírgula 8 2 3 2 2 2 2 3" xfId="13195" xr:uid="{00000000-0005-0000-0000-000037450000}"/>
    <cellStyle name="Vírgula 8 2 3 2 2 2 2 3 2" xfId="18675" xr:uid="{00000000-0005-0000-0000-000038450000}"/>
    <cellStyle name="Vírgula 8 2 3 2 2 2 2 4" xfId="15921" xr:uid="{00000000-0005-0000-0000-000039450000}"/>
    <cellStyle name="Vírgula 8 2 3 2 2 2 3" xfId="7065" xr:uid="{00000000-0005-0000-0000-00003A450000}"/>
    <cellStyle name="Vírgula 8 2 3 2 2 2 3 2" xfId="12007" xr:uid="{00000000-0005-0000-0000-00003B450000}"/>
    <cellStyle name="Vírgula 8 2 3 2 2 2 3 2 2" xfId="14767" xr:uid="{00000000-0005-0000-0000-00003C450000}"/>
    <cellStyle name="Vírgula 8 2 3 2 2 2 3 2 2 2" xfId="20247" xr:uid="{00000000-0005-0000-0000-00003D450000}"/>
    <cellStyle name="Vírgula 8 2 3 2 2 2 3 2 3" xfId="17492" xr:uid="{00000000-0005-0000-0000-00003E450000}"/>
    <cellStyle name="Vírgula 8 2 3 2 2 2 3 3" xfId="13596" xr:uid="{00000000-0005-0000-0000-00003F450000}"/>
    <cellStyle name="Vírgula 8 2 3 2 2 2 3 3 2" xfId="19076" xr:uid="{00000000-0005-0000-0000-000040450000}"/>
    <cellStyle name="Vírgula 8 2 3 2 2 2 3 4" xfId="16321" xr:uid="{00000000-0005-0000-0000-000041450000}"/>
    <cellStyle name="Vírgula 8 2 3 2 2 2 4" xfId="8573" xr:uid="{00000000-0005-0000-0000-000042450000}"/>
    <cellStyle name="Vírgula 8 2 3 2 2 2 4 2" xfId="13953" xr:uid="{00000000-0005-0000-0000-000043450000}"/>
    <cellStyle name="Vírgula 8 2 3 2 2 2 4 2 2" xfId="19433" xr:uid="{00000000-0005-0000-0000-000044450000}"/>
    <cellStyle name="Vírgula 8 2 3 2 2 2 4 3" xfId="16678" xr:uid="{00000000-0005-0000-0000-000045450000}"/>
    <cellStyle name="Vírgula 8 2 3 2 2 2 5" xfId="3612" xr:uid="{00000000-0005-0000-0000-000046450000}"/>
    <cellStyle name="Vírgula 8 2 3 2 2 2 5 2" xfId="12790" xr:uid="{00000000-0005-0000-0000-000047450000}"/>
    <cellStyle name="Vírgula 8 2 3 2 2 2 5 2 2" xfId="18270" xr:uid="{00000000-0005-0000-0000-000048450000}"/>
    <cellStyle name="Vírgula 8 2 3 2 2 2 5 3" xfId="15516" xr:uid="{00000000-0005-0000-0000-000049450000}"/>
    <cellStyle name="Vírgula 8 2 3 2 2 2 6" xfId="12424" xr:uid="{00000000-0005-0000-0000-00004A450000}"/>
    <cellStyle name="Vírgula 8 2 3 2 2 2 6 2" xfId="17904" xr:uid="{00000000-0005-0000-0000-00004B450000}"/>
    <cellStyle name="Vírgula 8 2 3 2 2 2 7" xfId="15150" xr:uid="{00000000-0005-0000-0000-00004C450000}"/>
    <cellStyle name="Vírgula 8 2 3 2 2 3" xfId="4631" xr:uid="{00000000-0005-0000-0000-00004D450000}"/>
    <cellStyle name="Vírgula 8 2 3 2 2 3 2" xfId="9615" xr:uid="{00000000-0005-0000-0000-00004E450000}"/>
    <cellStyle name="Vírgula 8 2 3 2 2 3 2 2" xfId="14225" xr:uid="{00000000-0005-0000-0000-00004F450000}"/>
    <cellStyle name="Vírgula 8 2 3 2 2 3 2 2 2" xfId="19705" xr:uid="{00000000-0005-0000-0000-000050450000}"/>
    <cellStyle name="Vírgula 8 2 3 2 2 3 2 3" xfId="16950" xr:uid="{00000000-0005-0000-0000-000051450000}"/>
    <cellStyle name="Vírgula 8 2 3 2 2 3 3" xfId="13053" xr:uid="{00000000-0005-0000-0000-000052450000}"/>
    <cellStyle name="Vírgula 8 2 3 2 2 3 3 2" xfId="18533" xr:uid="{00000000-0005-0000-0000-000053450000}"/>
    <cellStyle name="Vírgula 8 2 3 2 2 3 4" xfId="15779" xr:uid="{00000000-0005-0000-0000-000054450000}"/>
    <cellStyle name="Vírgula 8 2 3 2 2 4" xfId="6362" xr:uid="{00000000-0005-0000-0000-000055450000}"/>
    <cellStyle name="Vírgula 8 2 3 2 2 4 2" xfId="11304" xr:uid="{00000000-0005-0000-0000-000056450000}"/>
    <cellStyle name="Vírgula 8 2 3 2 2 4 2 2" xfId="14627" xr:uid="{00000000-0005-0000-0000-000057450000}"/>
    <cellStyle name="Vírgula 8 2 3 2 2 4 2 2 2" xfId="20107" xr:uid="{00000000-0005-0000-0000-000058450000}"/>
    <cellStyle name="Vírgula 8 2 3 2 2 4 2 3" xfId="17352" xr:uid="{00000000-0005-0000-0000-000059450000}"/>
    <cellStyle name="Vírgula 8 2 3 2 2 4 3" xfId="13456" xr:uid="{00000000-0005-0000-0000-00005A450000}"/>
    <cellStyle name="Vírgula 8 2 3 2 2 4 3 2" xfId="18936" xr:uid="{00000000-0005-0000-0000-00005B450000}"/>
    <cellStyle name="Vírgula 8 2 3 2 2 4 4" xfId="16181" xr:uid="{00000000-0005-0000-0000-00005C450000}"/>
    <cellStyle name="Vírgula 8 2 3 2 2 5" xfId="7870" xr:uid="{00000000-0005-0000-0000-00005D450000}"/>
    <cellStyle name="Vírgula 8 2 3 2 2 5 2" xfId="13813" xr:uid="{00000000-0005-0000-0000-00005E450000}"/>
    <cellStyle name="Vírgula 8 2 3 2 2 5 2 2" xfId="19293" xr:uid="{00000000-0005-0000-0000-00005F450000}"/>
    <cellStyle name="Vírgula 8 2 3 2 2 5 3" xfId="16538" xr:uid="{00000000-0005-0000-0000-000060450000}"/>
    <cellStyle name="Vírgula 8 2 3 2 2 6" xfId="2909" xr:uid="{00000000-0005-0000-0000-000061450000}"/>
    <cellStyle name="Vírgula 8 2 3 2 2 6 2" xfId="12650" xr:uid="{00000000-0005-0000-0000-000062450000}"/>
    <cellStyle name="Vírgula 8 2 3 2 2 6 2 2" xfId="18130" xr:uid="{00000000-0005-0000-0000-000063450000}"/>
    <cellStyle name="Vírgula 8 2 3 2 2 6 3" xfId="15376" xr:uid="{00000000-0005-0000-0000-000064450000}"/>
    <cellStyle name="Vírgula 8 2 3 2 2 7" xfId="12284" xr:uid="{00000000-0005-0000-0000-000065450000}"/>
    <cellStyle name="Vírgula 8 2 3 2 2 7 2" xfId="17764" xr:uid="{00000000-0005-0000-0000-000066450000}"/>
    <cellStyle name="Vírgula 8 2 3 2 2 8" xfId="15010" xr:uid="{00000000-0005-0000-0000-000067450000}"/>
    <cellStyle name="Vírgula 8 2 3 2 3" xfId="1984" xr:uid="{00000000-0005-0000-0000-000068450000}"/>
    <cellStyle name="Vírgula 8 2 3 2 3 2" xfId="5335" xr:uid="{00000000-0005-0000-0000-000069450000}"/>
    <cellStyle name="Vírgula 8 2 3 2 3 2 2" xfId="10319" xr:uid="{00000000-0005-0000-0000-00006A450000}"/>
    <cellStyle name="Vírgula 8 2 3 2 3 2 2 2" xfId="14366" xr:uid="{00000000-0005-0000-0000-00006B450000}"/>
    <cellStyle name="Vírgula 8 2 3 2 3 2 2 2 2" xfId="19846" xr:uid="{00000000-0005-0000-0000-00006C450000}"/>
    <cellStyle name="Vírgula 8 2 3 2 3 2 2 3" xfId="17091" xr:uid="{00000000-0005-0000-0000-00006D450000}"/>
    <cellStyle name="Vírgula 8 2 3 2 3 2 3" xfId="13194" xr:uid="{00000000-0005-0000-0000-00006E450000}"/>
    <cellStyle name="Vírgula 8 2 3 2 3 2 3 2" xfId="18674" xr:uid="{00000000-0005-0000-0000-00006F450000}"/>
    <cellStyle name="Vírgula 8 2 3 2 3 2 4" xfId="15920" xr:uid="{00000000-0005-0000-0000-000070450000}"/>
    <cellStyle name="Vírgula 8 2 3 2 3 3" xfId="7064" xr:uid="{00000000-0005-0000-0000-000071450000}"/>
    <cellStyle name="Vírgula 8 2 3 2 3 3 2" xfId="12006" xr:uid="{00000000-0005-0000-0000-000072450000}"/>
    <cellStyle name="Vírgula 8 2 3 2 3 3 2 2" xfId="14766" xr:uid="{00000000-0005-0000-0000-000073450000}"/>
    <cellStyle name="Vírgula 8 2 3 2 3 3 2 2 2" xfId="20246" xr:uid="{00000000-0005-0000-0000-000074450000}"/>
    <cellStyle name="Vírgula 8 2 3 2 3 3 2 3" xfId="17491" xr:uid="{00000000-0005-0000-0000-000075450000}"/>
    <cellStyle name="Vírgula 8 2 3 2 3 3 3" xfId="13595" xr:uid="{00000000-0005-0000-0000-000076450000}"/>
    <cellStyle name="Vírgula 8 2 3 2 3 3 3 2" xfId="19075" xr:uid="{00000000-0005-0000-0000-000077450000}"/>
    <cellStyle name="Vírgula 8 2 3 2 3 3 4" xfId="16320" xr:uid="{00000000-0005-0000-0000-000078450000}"/>
    <cellStyle name="Vírgula 8 2 3 2 3 4" xfId="8572" xr:uid="{00000000-0005-0000-0000-000079450000}"/>
    <cellStyle name="Vírgula 8 2 3 2 3 4 2" xfId="13952" xr:uid="{00000000-0005-0000-0000-00007A450000}"/>
    <cellStyle name="Vírgula 8 2 3 2 3 4 2 2" xfId="19432" xr:uid="{00000000-0005-0000-0000-00007B450000}"/>
    <cellStyle name="Vírgula 8 2 3 2 3 4 3" xfId="16677" xr:uid="{00000000-0005-0000-0000-00007C450000}"/>
    <cellStyle name="Vírgula 8 2 3 2 3 5" xfId="3611" xr:uid="{00000000-0005-0000-0000-00007D450000}"/>
    <cellStyle name="Vírgula 8 2 3 2 3 5 2" xfId="12789" xr:uid="{00000000-0005-0000-0000-00007E450000}"/>
    <cellStyle name="Vírgula 8 2 3 2 3 5 2 2" xfId="18269" xr:uid="{00000000-0005-0000-0000-00007F450000}"/>
    <cellStyle name="Vírgula 8 2 3 2 3 5 3" xfId="15515" xr:uid="{00000000-0005-0000-0000-000080450000}"/>
    <cellStyle name="Vírgula 8 2 3 2 3 6" xfId="12423" xr:uid="{00000000-0005-0000-0000-000081450000}"/>
    <cellStyle name="Vírgula 8 2 3 2 3 6 2" xfId="17903" xr:uid="{00000000-0005-0000-0000-000082450000}"/>
    <cellStyle name="Vírgula 8 2 3 2 3 7" xfId="15149" xr:uid="{00000000-0005-0000-0000-000083450000}"/>
    <cellStyle name="Vírgula 8 2 3 2 4" xfId="4248" xr:uid="{00000000-0005-0000-0000-000084450000}"/>
    <cellStyle name="Vírgula 8 2 3 2 4 2" xfId="9234" xr:uid="{00000000-0005-0000-0000-000085450000}"/>
    <cellStyle name="Vírgula 8 2 3 2 4 2 2" xfId="14134" xr:uid="{00000000-0005-0000-0000-000086450000}"/>
    <cellStyle name="Vírgula 8 2 3 2 4 2 2 2" xfId="19614" xr:uid="{00000000-0005-0000-0000-000087450000}"/>
    <cellStyle name="Vírgula 8 2 3 2 4 2 3" xfId="16859" xr:uid="{00000000-0005-0000-0000-000088450000}"/>
    <cellStyle name="Vírgula 8 2 3 2 4 3" xfId="12962" xr:uid="{00000000-0005-0000-0000-000089450000}"/>
    <cellStyle name="Vírgula 8 2 3 2 4 3 2" xfId="18442" xr:uid="{00000000-0005-0000-0000-00008A450000}"/>
    <cellStyle name="Vírgula 8 2 3 2 4 4" xfId="15688" xr:uid="{00000000-0005-0000-0000-00008B450000}"/>
    <cellStyle name="Vírgula 8 2 3 2 5" xfId="5995" xr:uid="{00000000-0005-0000-0000-00008C450000}"/>
    <cellStyle name="Vírgula 8 2 3 2 5 2" xfId="10937" xr:uid="{00000000-0005-0000-0000-00008D450000}"/>
    <cellStyle name="Vírgula 8 2 3 2 5 2 2" xfId="14540" xr:uid="{00000000-0005-0000-0000-00008E450000}"/>
    <cellStyle name="Vírgula 8 2 3 2 5 2 2 2" xfId="20020" xr:uid="{00000000-0005-0000-0000-00008F450000}"/>
    <cellStyle name="Vírgula 8 2 3 2 5 2 3" xfId="17265" xr:uid="{00000000-0005-0000-0000-000090450000}"/>
    <cellStyle name="Vírgula 8 2 3 2 5 3" xfId="13369" xr:uid="{00000000-0005-0000-0000-000091450000}"/>
    <cellStyle name="Vírgula 8 2 3 2 5 3 2" xfId="18849" xr:uid="{00000000-0005-0000-0000-000092450000}"/>
    <cellStyle name="Vírgula 8 2 3 2 5 4" xfId="16094" xr:uid="{00000000-0005-0000-0000-000093450000}"/>
    <cellStyle name="Vírgula 8 2 3 2 6" xfId="7503" xr:uid="{00000000-0005-0000-0000-000094450000}"/>
    <cellStyle name="Vírgula 8 2 3 2 6 2" xfId="13726" xr:uid="{00000000-0005-0000-0000-000095450000}"/>
    <cellStyle name="Vírgula 8 2 3 2 6 2 2" xfId="19206" xr:uid="{00000000-0005-0000-0000-000096450000}"/>
    <cellStyle name="Vírgula 8 2 3 2 6 3" xfId="16451" xr:uid="{00000000-0005-0000-0000-000097450000}"/>
    <cellStyle name="Vírgula 8 2 3 2 7" xfId="2542" xr:uid="{00000000-0005-0000-0000-000098450000}"/>
    <cellStyle name="Vírgula 8 2 3 2 7 2" xfId="12563" xr:uid="{00000000-0005-0000-0000-000099450000}"/>
    <cellStyle name="Vírgula 8 2 3 2 7 2 2" xfId="18043" xr:uid="{00000000-0005-0000-0000-00009A450000}"/>
    <cellStyle name="Vírgula 8 2 3 2 7 3" xfId="15289" xr:uid="{00000000-0005-0000-0000-00009B450000}"/>
    <cellStyle name="Vírgula 8 2 3 2 8" xfId="12181" xr:uid="{00000000-0005-0000-0000-00009C450000}"/>
    <cellStyle name="Vírgula 8 2 3 2 8 2" xfId="17662" xr:uid="{00000000-0005-0000-0000-00009D450000}"/>
    <cellStyle name="Vírgula 8 2 3 2 9" xfId="14921" xr:uid="{00000000-0005-0000-0000-00009E450000}"/>
    <cellStyle name="Vírgula 8 2 3 3" xfId="958" xr:uid="{00000000-0005-0000-0000-00009F450000}"/>
    <cellStyle name="Vírgula 8 2 3 3 2" xfId="1986" xr:uid="{00000000-0005-0000-0000-0000A0450000}"/>
    <cellStyle name="Vírgula 8 2 3 3 2 2" xfId="5337" xr:uid="{00000000-0005-0000-0000-0000A1450000}"/>
    <cellStyle name="Vírgula 8 2 3 3 2 2 2" xfId="10321" xr:uid="{00000000-0005-0000-0000-0000A2450000}"/>
    <cellStyle name="Vírgula 8 2 3 3 2 2 2 2" xfId="14368" xr:uid="{00000000-0005-0000-0000-0000A3450000}"/>
    <cellStyle name="Vírgula 8 2 3 3 2 2 2 2 2" xfId="19848" xr:uid="{00000000-0005-0000-0000-0000A4450000}"/>
    <cellStyle name="Vírgula 8 2 3 3 2 2 2 3" xfId="17093" xr:uid="{00000000-0005-0000-0000-0000A5450000}"/>
    <cellStyle name="Vírgula 8 2 3 3 2 2 3" xfId="13196" xr:uid="{00000000-0005-0000-0000-0000A6450000}"/>
    <cellStyle name="Vírgula 8 2 3 3 2 2 3 2" xfId="18676" xr:uid="{00000000-0005-0000-0000-0000A7450000}"/>
    <cellStyle name="Vírgula 8 2 3 3 2 2 4" xfId="15922" xr:uid="{00000000-0005-0000-0000-0000A8450000}"/>
    <cellStyle name="Vírgula 8 2 3 3 2 3" xfId="7066" xr:uid="{00000000-0005-0000-0000-0000A9450000}"/>
    <cellStyle name="Vírgula 8 2 3 3 2 3 2" xfId="12008" xr:uid="{00000000-0005-0000-0000-0000AA450000}"/>
    <cellStyle name="Vírgula 8 2 3 3 2 3 2 2" xfId="14768" xr:uid="{00000000-0005-0000-0000-0000AB450000}"/>
    <cellStyle name="Vírgula 8 2 3 3 2 3 2 2 2" xfId="20248" xr:uid="{00000000-0005-0000-0000-0000AC450000}"/>
    <cellStyle name="Vírgula 8 2 3 3 2 3 2 3" xfId="17493" xr:uid="{00000000-0005-0000-0000-0000AD450000}"/>
    <cellStyle name="Vírgula 8 2 3 3 2 3 3" xfId="13597" xr:uid="{00000000-0005-0000-0000-0000AE450000}"/>
    <cellStyle name="Vírgula 8 2 3 3 2 3 3 2" xfId="19077" xr:uid="{00000000-0005-0000-0000-0000AF450000}"/>
    <cellStyle name="Vírgula 8 2 3 3 2 3 4" xfId="16322" xr:uid="{00000000-0005-0000-0000-0000B0450000}"/>
    <cellStyle name="Vírgula 8 2 3 3 2 4" xfId="8574" xr:uid="{00000000-0005-0000-0000-0000B1450000}"/>
    <cellStyle name="Vírgula 8 2 3 3 2 4 2" xfId="13954" xr:uid="{00000000-0005-0000-0000-0000B2450000}"/>
    <cellStyle name="Vírgula 8 2 3 3 2 4 2 2" xfId="19434" xr:uid="{00000000-0005-0000-0000-0000B3450000}"/>
    <cellStyle name="Vírgula 8 2 3 3 2 4 3" xfId="16679" xr:uid="{00000000-0005-0000-0000-0000B4450000}"/>
    <cellStyle name="Vírgula 8 2 3 3 2 5" xfId="3613" xr:uid="{00000000-0005-0000-0000-0000B5450000}"/>
    <cellStyle name="Vírgula 8 2 3 3 2 5 2" xfId="12791" xr:uid="{00000000-0005-0000-0000-0000B6450000}"/>
    <cellStyle name="Vírgula 8 2 3 3 2 5 2 2" xfId="18271" xr:uid="{00000000-0005-0000-0000-0000B7450000}"/>
    <cellStyle name="Vírgula 8 2 3 3 2 5 3" xfId="15517" xr:uid="{00000000-0005-0000-0000-0000B8450000}"/>
    <cellStyle name="Vírgula 8 2 3 3 2 6" xfId="12425" xr:uid="{00000000-0005-0000-0000-0000B9450000}"/>
    <cellStyle name="Vírgula 8 2 3 3 2 6 2" xfId="17905" xr:uid="{00000000-0005-0000-0000-0000BA450000}"/>
    <cellStyle name="Vírgula 8 2 3 3 2 7" xfId="15151" xr:uid="{00000000-0005-0000-0000-0000BB450000}"/>
    <cellStyle name="Vírgula 8 2 3 3 3" xfId="4390" xr:uid="{00000000-0005-0000-0000-0000BC450000}"/>
    <cellStyle name="Vírgula 8 2 3 3 3 2" xfId="9375" xr:uid="{00000000-0005-0000-0000-0000BD450000}"/>
    <cellStyle name="Vírgula 8 2 3 3 3 2 2" xfId="14167" xr:uid="{00000000-0005-0000-0000-0000BE450000}"/>
    <cellStyle name="Vírgula 8 2 3 3 3 2 2 2" xfId="19647" xr:uid="{00000000-0005-0000-0000-0000BF450000}"/>
    <cellStyle name="Vírgula 8 2 3 3 3 2 3" xfId="16892" xr:uid="{00000000-0005-0000-0000-0000C0450000}"/>
    <cellStyle name="Vírgula 8 2 3 3 3 3" xfId="12995" xr:uid="{00000000-0005-0000-0000-0000C1450000}"/>
    <cellStyle name="Vírgula 8 2 3 3 3 3 2" xfId="18475" xr:uid="{00000000-0005-0000-0000-0000C2450000}"/>
    <cellStyle name="Vírgula 8 2 3 3 3 4" xfId="15721" xr:uid="{00000000-0005-0000-0000-0000C3450000}"/>
    <cellStyle name="Vírgula 8 2 3 3 4" xfId="6133" xr:uid="{00000000-0005-0000-0000-0000C4450000}"/>
    <cellStyle name="Vírgula 8 2 3 3 4 2" xfId="11075" xr:uid="{00000000-0005-0000-0000-0000C5450000}"/>
    <cellStyle name="Vírgula 8 2 3 3 4 2 2" xfId="14573" xr:uid="{00000000-0005-0000-0000-0000C6450000}"/>
    <cellStyle name="Vírgula 8 2 3 3 4 2 2 2" xfId="20053" xr:uid="{00000000-0005-0000-0000-0000C7450000}"/>
    <cellStyle name="Vírgula 8 2 3 3 4 2 3" xfId="17298" xr:uid="{00000000-0005-0000-0000-0000C8450000}"/>
    <cellStyle name="Vírgula 8 2 3 3 4 3" xfId="13402" xr:uid="{00000000-0005-0000-0000-0000C9450000}"/>
    <cellStyle name="Vírgula 8 2 3 3 4 3 2" xfId="18882" xr:uid="{00000000-0005-0000-0000-0000CA450000}"/>
    <cellStyle name="Vírgula 8 2 3 3 4 4" xfId="16127" xr:uid="{00000000-0005-0000-0000-0000CB450000}"/>
    <cellStyle name="Vírgula 8 2 3 3 5" xfId="7641" xr:uid="{00000000-0005-0000-0000-0000CC450000}"/>
    <cellStyle name="Vírgula 8 2 3 3 5 2" xfId="13759" xr:uid="{00000000-0005-0000-0000-0000CD450000}"/>
    <cellStyle name="Vírgula 8 2 3 3 5 2 2" xfId="19239" xr:uid="{00000000-0005-0000-0000-0000CE450000}"/>
    <cellStyle name="Vírgula 8 2 3 3 5 3" xfId="16484" xr:uid="{00000000-0005-0000-0000-0000CF450000}"/>
    <cellStyle name="Vírgula 8 2 3 3 6" xfId="2680" xr:uid="{00000000-0005-0000-0000-0000D0450000}"/>
    <cellStyle name="Vírgula 8 2 3 3 6 2" xfId="12596" xr:uid="{00000000-0005-0000-0000-0000D1450000}"/>
    <cellStyle name="Vírgula 8 2 3 3 6 2 2" xfId="18076" xr:uid="{00000000-0005-0000-0000-0000D2450000}"/>
    <cellStyle name="Vírgula 8 2 3 3 6 3" xfId="15322" xr:uid="{00000000-0005-0000-0000-0000D3450000}"/>
    <cellStyle name="Vírgula 8 2 3 3 7" xfId="12216" xr:uid="{00000000-0005-0000-0000-0000D4450000}"/>
    <cellStyle name="Vírgula 8 2 3 3 7 2" xfId="17697" xr:uid="{00000000-0005-0000-0000-0000D5450000}"/>
    <cellStyle name="Vírgula 8 2 3 3 8" xfId="14955" xr:uid="{00000000-0005-0000-0000-0000D6450000}"/>
    <cellStyle name="Vírgula 8 2 3 4" xfId="1983" xr:uid="{00000000-0005-0000-0000-0000D7450000}"/>
    <cellStyle name="Vírgula 8 2 3 4 2" xfId="5334" xr:uid="{00000000-0005-0000-0000-0000D8450000}"/>
    <cellStyle name="Vírgula 8 2 3 4 2 2" xfId="10318" xr:uid="{00000000-0005-0000-0000-0000D9450000}"/>
    <cellStyle name="Vírgula 8 2 3 4 2 2 2" xfId="14365" xr:uid="{00000000-0005-0000-0000-0000DA450000}"/>
    <cellStyle name="Vírgula 8 2 3 4 2 2 2 2" xfId="19845" xr:uid="{00000000-0005-0000-0000-0000DB450000}"/>
    <cellStyle name="Vírgula 8 2 3 4 2 2 3" xfId="17090" xr:uid="{00000000-0005-0000-0000-0000DC450000}"/>
    <cellStyle name="Vírgula 8 2 3 4 2 3" xfId="13193" xr:uid="{00000000-0005-0000-0000-0000DD450000}"/>
    <cellStyle name="Vírgula 8 2 3 4 2 3 2" xfId="18673" xr:uid="{00000000-0005-0000-0000-0000DE450000}"/>
    <cellStyle name="Vírgula 8 2 3 4 2 4" xfId="15919" xr:uid="{00000000-0005-0000-0000-0000DF450000}"/>
    <cellStyle name="Vírgula 8 2 3 4 3" xfId="7063" xr:uid="{00000000-0005-0000-0000-0000E0450000}"/>
    <cellStyle name="Vírgula 8 2 3 4 3 2" xfId="12005" xr:uid="{00000000-0005-0000-0000-0000E1450000}"/>
    <cellStyle name="Vírgula 8 2 3 4 3 2 2" xfId="14765" xr:uid="{00000000-0005-0000-0000-0000E2450000}"/>
    <cellStyle name="Vírgula 8 2 3 4 3 2 2 2" xfId="20245" xr:uid="{00000000-0005-0000-0000-0000E3450000}"/>
    <cellStyle name="Vírgula 8 2 3 4 3 2 3" xfId="17490" xr:uid="{00000000-0005-0000-0000-0000E4450000}"/>
    <cellStyle name="Vírgula 8 2 3 4 3 3" xfId="13594" xr:uid="{00000000-0005-0000-0000-0000E5450000}"/>
    <cellStyle name="Vírgula 8 2 3 4 3 3 2" xfId="19074" xr:uid="{00000000-0005-0000-0000-0000E6450000}"/>
    <cellStyle name="Vírgula 8 2 3 4 3 4" xfId="16319" xr:uid="{00000000-0005-0000-0000-0000E7450000}"/>
    <cellStyle name="Vírgula 8 2 3 4 4" xfId="8571" xr:uid="{00000000-0005-0000-0000-0000E8450000}"/>
    <cellStyle name="Vírgula 8 2 3 4 4 2" xfId="13951" xr:uid="{00000000-0005-0000-0000-0000E9450000}"/>
    <cellStyle name="Vírgula 8 2 3 4 4 2 2" xfId="19431" xr:uid="{00000000-0005-0000-0000-0000EA450000}"/>
    <cellStyle name="Vírgula 8 2 3 4 4 3" xfId="16676" xr:uid="{00000000-0005-0000-0000-0000EB450000}"/>
    <cellStyle name="Vírgula 8 2 3 4 5" xfId="3610" xr:uid="{00000000-0005-0000-0000-0000EC450000}"/>
    <cellStyle name="Vírgula 8 2 3 4 5 2" xfId="12788" xr:uid="{00000000-0005-0000-0000-0000ED450000}"/>
    <cellStyle name="Vírgula 8 2 3 4 5 2 2" xfId="18268" xr:uid="{00000000-0005-0000-0000-0000EE450000}"/>
    <cellStyle name="Vírgula 8 2 3 4 5 3" xfId="15514" xr:uid="{00000000-0005-0000-0000-0000EF450000}"/>
    <cellStyle name="Vírgula 8 2 3 4 6" xfId="12422" xr:uid="{00000000-0005-0000-0000-0000F0450000}"/>
    <cellStyle name="Vírgula 8 2 3 4 6 2" xfId="17902" xr:uid="{00000000-0005-0000-0000-0000F1450000}"/>
    <cellStyle name="Vírgula 8 2 3 4 7" xfId="15148" xr:uid="{00000000-0005-0000-0000-0000F2450000}"/>
    <cellStyle name="Vírgula 8 2 3 5" xfId="3788" xr:uid="{00000000-0005-0000-0000-0000F3450000}"/>
    <cellStyle name="Vírgula 8 2 3 5 2" xfId="5385" xr:uid="{00000000-0005-0000-0000-0000F4450000}"/>
    <cellStyle name="Vírgula 8 2 3 5 2 2" xfId="10366" xr:uid="{00000000-0005-0000-0000-0000F5450000}"/>
    <cellStyle name="Vírgula 8 2 3 5 2 2 2" xfId="14407" xr:uid="{00000000-0005-0000-0000-0000F6450000}"/>
    <cellStyle name="Vírgula 8 2 3 5 2 2 2 2" xfId="19887" xr:uid="{00000000-0005-0000-0000-0000F7450000}"/>
    <cellStyle name="Vírgula 8 2 3 5 2 2 3" xfId="17132" xr:uid="{00000000-0005-0000-0000-0000F8450000}"/>
    <cellStyle name="Vírgula 8 2 3 5 2 3" xfId="13235" xr:uid="{00000000-0005-0000-0000-0000F9450000}"/>
    <cellStyle name="Vírgula 8 2 3 5 2 3 2" xfId="18715" xr:uid="{00000000-0005-0000-0000-0000FA450000}"/>
    <cellStyle name="Vírgula 8 2 3 5 2 4" xfId="15961" xr:uid="{00000000-0005-0000-0000-0000FB450000}"/>
    <cellStyle name="Vírgula 8 2 3 5 3" xfId="8748" xr:uid="{00000000-0005-0000-0000-0000FC450000}"/>
    <cellStyle name="Vírgula 8 2 3 5 3 2" xfId="14022" xr:uid="{00000000-0005-0000-0000-0000FD450000}"/>
    <cellStyle name="Vírgula 8 2 3 5 3 2 2" xfId="19502" xr:uid="{00000000-0005-0000-0000-0000FE450000}"/>
    <cellStyle name="Vírgula 8 2 3 5 3 3" xfId="16747" xr:uid="{00000000-0005-0000-0000-0000FF450000}"/>
    <cellStyle name="Vírgula 8 2 3 5 4" xfId="12857" xr:uid="{00000000-0005-0000-0000-000000460000}"/>
    <cellStyle name="Vírgula 8 2 3 5 4 2" xfId="18337" xr:uid="{00000000-0005-0000-0000-000001460000}"/>
    <cellStyle name="Vírgula 8 2 3 5 5" xfId="15583" xr:uid="{00000000-0005-0000-0000-000002460000}"/>
    <cellStyle name="Vírgula 8 2 3 6" xfId="4113" xr:uid="{00000000-0005-0000-0000-000003460000}"/>
    <cellStyle name="Vírgula 8 2 3 6 2" xfId="8884" xr:uid="{00000000-0005-0000-0000-000004460000}"/>
    <cellStyle name="Vírgula 8 2 3 6 2 2" xfId="14054" xr:uid="{00000000-0005-0000-0000-000005460000}"/>
    <cellStyle name="Vírgula 8 2 3 6 2 2 2" xfId="19534" xr:uid="{00000000-0005-0000-0000-000006460000}"/>
    <cellStyle name="Vírgula 8 2 3 6 2 3" xfId="16779" xr:uid="{00000000-0005-0000-0000-000007460000}"/>
    <cellStyle name="Vírgula 8 2 3 6 3" xfId="12930" xr:uid="{00000000-0005-0000-0000-000008460000}"/>
    <cellStyle name="Vírgula 8 2 3 6 3 2" xfId="18410" xr:uid="{00000000-0005-0000-0000-000009460000}"/>
    <cellStyle name="Vírgula 8 2 3 6 4" xfId="15656" xr:uid="{00000000-0005-0000-0000-00000A460000}"/>
    <cellStyle name="Vírgula 8 2 3 7" xfId="5551" xr:uid="{00000000-0005-0000-0000-00000B460000}"/>
    <cellStyle name="Vírgula 8 2 3 7 2" xfId="10501" xr:uid="{00000000-0005-0000-0000-00000C460000}"/>
    <cellStyle name="Vírgula 8 2 3 7 2 2" xfId="14441" xr:uid="{00000000-0005-0000-0000-00000D460000}"/>
    <cellStyle name="Vírgula 8 2 3 7 2 2 2" xfId="19921" xr:uid="{00000000-0005-0000-0000-00000E460000}"/>
    <cellStyle name="Vírgula 8 2 3 7 2 3" xfId="17166" xr:uid="{00000000-0005-0000-0000-00000F460000}"/>
    <cellStyle name="Vírgula 8 2 3 7 3" xfId="13270" xr:uid="{00000000-0005-0000-0000-000010460000}"/>
    <cellStyle name="Vírgula 8 2 3 7 3 2" xfId="18750" xr:uid="{00000000-0005-0000-0000-000011460000}"/>
    <cellStyle name="Vírgula 8 2 3 7 4" xfId="15995" xr:uid="{00000000-0005-0000-0000-000012460000}"/>
    <cellStyle name="Vírgula 8 2 3 8" xfId="5860" xr:uid="{00000000-0005-0000-0000-000013460000}"/>
    <cellStyle name="Vírgula 8 2 3 8 2" xfId="10802" xr:uid="{00000000-0005-0000-0000-000014460000}"/>
    <cellStyle name="Vírgula 8 2 3 8 2 2" xfId="14508" xr:uid="{00000000-0005-0000-0000-000015460000}"/>
    <cellStyle name="Vírgula 8 2 3 8 2 2 2" xfId="19988" xr:uid="{00000000-0005-0000-0000-000016460000}"/>
    <cellStyle name="Vírgula 8 2 3 8 2 3" xfId="17233" xr:uid="{00000000-0005-0000-0000-000017460000}"/>
    <cellStyle name="Vírgula 8 2 3 8 3" xfId="13337" xr:uid="{00000000-0005-0000-0000-000018460000}"/>
    <cellStyle name="Vírgula 8 2 3 8 3 2" xfId="18817" xr:uid="{00000000-0005-0000-0000-000019460000}"/>
    <cellStyle name="Vírgula 8 2 3 8 4" xfId="16062" xr:uid="{00000000-0005-0000-0000-00001A460000}"/>
    <cellStyle name="Vírgula 8 2 3 9" xfId="7368" xr:uid="{00000000-0005-0000-0000-00001B460000}"/>
    <cellStyle name="Vírgula 8 2 3 9 2" xfId="13694" xr:uid="{00000000-0005-0000-0000-00001C460000}"/>
    <cellStyle name="Vírgula 8 2 3 9 2 2" xfId="19174" xr:uid="{00000000-0005-0000-0000-00001D460000}"/>
    <cellStyle name="Vírgula 8 2 3 9 3" xfId="16419" xr:uid="{00000000-0005-0000-0000-00001E460000}"/>
    <cellStyle name="Vírgula 8 2 4" xfId="505" xr:uid="{00000000-0005-0000-0000-00001F460000}"/>
    <cellStyle name="Vírgula 8 2 4 2" xfId="1067" xr:uid="{00000000-0005-0000-0000-000020460000}"/>
    <cellStyle name="Vírgula 8 2 4 2 2" xfId="1988" xr:uid="{00000000-0005-0000-0000-000021460000}"/>
    <cellStyle name="Vírgula 8 2 4 2 2 2" xfId="5339" xr:uid="{00000000-0005-0000-0000-000022460000}"/>
    <cellStyle name="Vírgula 8 2 4 2 2 2 2" xfId="10323" xr:uid="{00000000-0005-0000-0000-000023460000}"/>
    <cellStyle name="Vírgula 8 2 4 2 2 2 2 2" xfId="14370" xr:uid="{00000000-0005-0000-0000-000024460000}"/>
    <cellStyle name="Vírgula 8 2 4 2 2 2 2 2 2" xfId="19850" xr:uid="{00000000-0005-0000-0000-000025460000}"/>
    <cellStyle name="Vírgula 8 2 4 2 2 2 2 3" xfId="17095" xr:uid="{00000000-0005-0000-0000-000026460000}"/>
    <cellStyle name="Vírgula 8 2 4 2 2 2 3" xfId="13198" xr:uid="{00000000-0005-0000-0000-000027460000}"/>
    <cellStyle name="Vírgula 8 2 4 2 2 2 3 2" xfId="18678" xr:uid="{00000000-0005-0000-0000-000028460000}"/>
    <cellStyle name="Vírgula 8 2 4 2 2 2 4" xfId="15924" xr:uid="{00000000-0005-0000-0000-000029460000}"/>
    <cellStyle name="Vírgula 8 2 4 2 2 3" xfId="7068" xr:uid="{00000000-0005-0000-0000-00002A460000}"/>
    <cellStyle name="Vírgula 8 2 4 2 2 3 2" xfId="12010" xr:uid="{00000000-0005-0000-0000-00002B460000}"/>
    <cellStyle name="Vírgula 8 2 4 2 2 3 2 2" xfId="14770" xr:uid="{00000000-0005-0000-0000-00002C460000}"/>
    <cellStyle name="Vírgula 8 2 4 2 2 3 2 2 2" xfId="20250" xr:uid="{00000000-0005-0000-0000-00002D460000}"/>
    <cellStyle name="Vírgula 8 2 4 2 2 3 2 3" xfId="17495" xr:uid="{00000000-0005-0000-0000-00002E460000}"/>
    <cellStyle name="Vírgula 8 2 4 2 2 3 3" xfId="13599" xr:uid="{00000000-0005-0000-0000-00002F460000}"/>
    <cellStyle name="Vírgula 8 2 4 2 2 3 3 2" xfId="19079" xr:uid="{00000000-0005-0000-0000-000030460000}"/>
    <cellStyle name="Vírgula 8 2 4 2 2 3 4" xfId="16324" xr:uid="{00000000-0005-0000-0000-000031460000}"/>
    <cellStyle name="Vírgula 8 2 4 2 2 4" xfId="8576" xr:uid="{00000000-0005-0000-0000-000032460000}"/>
    <cellStyle name="Vírgula 8 2 4 2 2 4 2" xfId="13956" xr:uid="{00000000-0005-0000-0000-000033460000}"/>
    <cellStyle name="Vírgula 8 2 4 2 2 4 2 2" xfId="19436" xr:uid="{00000000-0005-0000-0000-000034460000}"/>
    <cellStyle name="Vírgula 8 2 4 2 2 4 3" xfId="16681" xr:uid="{00000000-0005-0000-0000-000035460000}"/>
    <cellStyle name="Vírgula 8 2 4 2 2 5" xfId="3615" xr:uid="{00000000-0005-0000-0000-000036460000}"/>
    <cellStyle name="Vírgula 8 2 4 2 2 5 2" xfId="12793" xr:uid="{00000000-0005-0000-0000-000037460000}"/>
    <cellStyle name="Vírgula 8 2 4 2 2 5 2 2" xfId="18273" xr:uid="{00000000-0005-0000-0000-000038460000}"/>
    <cellStyle name="Vírgula 8 2 4 2 2 5 3" xfId="15519" xr:uid="{00000000-0005-0000-0000-000039460000}"/>
    <cellStyle name="Vírgula 8 2 4 2 2 6" xfId="12427" xr:uid="{00000000-0005-0000-0000-00003A460000}"/>
    <cellStyle name="Vírgula 8 2 4 2 2 6 2" xfId="17907" xr:uid="{00000000-0005-0000-0000-00003B460000}"/>
    <cellStyle name="Vírgula 8 2 4 2 2 7" xfId="15153" xr:uid="{00000000-0005-0000-0000-00003C460000}"/>
    <cellStyle name="Vírgula 8 2 4 2 3" xfId="4482" xr:uid="{00000000-0005-0000-0000-00003D460000}"/>
    <cellStyle name="Vírgula 8 2 4 2 3 2" xfId="9467" xr:uid="{00000000-0005-0000-0000-00003E460000}"/>
    <cellStyle name="Vírgula 8 2 4 2 3 2 2" xfId="14189" xr:uid="{00000000-0005-0000-0000-00003F460000}"/>
    <cellStyle name="Vírgula 8 2 4 2 3 2 2 2" xfId="19669" xr:uid="{00000000-0005-0000-0000-000040460000}"/>
    <cellStyle name="Vírgula 8 2 4 2 3 2 3" xfId="16914" xr:uid="{00000000-0005-0000-0000-000041460000}"/>
    <cellStyle name="Vírgula 8 2 4 2 3 3" xfId="13017" xr:uid="{00000000-0005-0000-0000-000042460000}"/>
    <cellStyle name="Vírgula 8 2 4 2 3 3 2" xfId="18497" xr:uid="{00000000-0005-0000-0000-000043460000}"/>
    <cellStyle name="Vírgula 8 2 4 2 3 4" xfId="15743" xr:uid="{00000000-0005-0000-0000-000044460000}"/>
    <cellStyle name="Vírgula 8 2 4 2 4" xfId="6222" xr:uid="{00000000-0005-0000-0000-000045460000}"/>
    <cellStyle name="Vírgula 8 2 4 2 4 2" xfId="11164" xr:uid="{00000000-0005-0000-0000-000046460000}"/>
    <cellStyle name="Vírgula 8 2 4 2 4 2 2" xfId="14594" xr:uid="{00000000-0005-0000-0000-000047460000}"/>
    <cellStyle name="Vírgula 8 2 4 2 4 2 2 2" xfId="20074" xr:uid="{00000000-0005-0000-0000-000048460000}"/>
    <cellStyle name="Vírgula 8 2 4 2 4 2 3" xfId="17319" xr:uid="{00000000-0005-0000-0000-000049460000}"/>
    <cellStyle name="Vírgula 8 2 4 2 4 3" xfId="13423" xr:uid="{00000000-0005-0000-0000-00004A460000}"/>
    <cellStyle name="Vírgula 8 2 4 2 4 3 2" xfId="18903" xr:uid="{00000000-0005-0000-0000-00004B460000}"/>
    <cellStyle name="Vírgula 8 2 4 2 4 4" xfId="16148" xr:uid="{00000000-0005-0000-0000-00004C460000}"/>
    <cellStyle name="Vírgula 8 2 4 2 5" xfId="7730" xr:uid="{00000000-0005-0000-0000-00004D460000}"/>
    <cellStyle name="Vírgula 8 2 4 2 5 2" xfId="13780" xr:uid="{00000000-0005-0000-0000-00004E460000}"/>
    <cellStyle name="Vírgula 8 2 4 2 5 2 2" xfId="19260" xr:uid="{00000000-0005-0000-0000-00004F460000}"/>
    <cellStyle name="Vírgula 8 2 4 2 5 3" xfId="16505" xr:uid="{00000000-0005-0000-0000-000050460000}"/>
    <cellStyle name="Vírgula 8 2 4 2 6" xfId="2769" xr:uid="{00000000-0005-0000-0000-000051460000}"/>
    <cellStyle name="Vírgula 8 2 4 2 6 2" xfId="12617" xr:uid="{00000000-0005-0000-0000-000052460000}"/>
    <cellStyle name="Vírgula 8 2 4 2 6 2 2" xfId="18097" xr:uid="{00000000-0005-0000-0000-000053460000}"/>
    <cellStyle name="Vírgula 8 2 4 2 6 3" xfId="15343" xr:uid="{00000000-0005-0000-0000-000054460000}"/>
    <cellStyle name="Vírgula 8 2 4 2 7" xfId="12243" xr:uid="{00000000-0005-0000-0000-000055460000}"/>
    <cellStyle name="Vírgula 8 2 4 2 7 2" xfId="17724" xr:uid="{00000000-0005-0000-0000-000056460000}"/>
    <cellStyle name="Vírgula 8 2 4 2 8" xfId="14977" xr:uid="{00000000-0005-0000-0000-000057460000}"/>
    <cellStyle name="Vírgula 8 2 4 3" xfId="1987" xr:uid="{00000000-0005-0000-0000-000058460000}"/>
    <cellStyle name="Vírgula 8 2 4 3 2" xfId="5338" xr:uid="{00000000-0005-0000-0000-000059460000}"/>
    <cellStyle name="Vírgula 8 2 4 3 2 2" xfId="10322" xr:uid="{00000000-0005-0000-0000-00005A460000}"/>
    <cellStyle name="Vírgula 8 2 4 3 2 2 2" xfId="14369" xr:uid="{00000000-0005-0000-0000-00005B460000}"/>
    <cellStyle name="Vírgula 8 2 4 3 2 2 2 2" xfId="19849" xr:uid="{00000000-0005-0000-0000-00005C460000}"/>
    <cellStyle name="Vírgula 8 2 4 3 2 2 3" xfId="17094" xr:uid="{00000000-0005-0000-0000-00005D460000}"/>
    <cellStyle name="Vírgula 8 2 4 3 2 3" xfId="13197" xr:uid="{00000000-0005-0000-0000-00005E460000}"/>
    <cellStyle name="Vírgula 8 2 4 3 2 3 2" xfId="18677" xr:uid="{00000000-0005-0000-0000-00005F460000}"/>
    <cellStyle name="Vírgula 8 2 4 3 2 4" xfId="15923" xr:uid="{00000000-0005-0000-0000-000060460000}"/>
    <cellStyle name="Vírgula 8 2 4 3 3" xfId="7067" xr:uid="{00000000-0005-0000-0000-000061460000}"/>
    <cellStyle name="Vírgula 8 2 4 3 3 2" xfId="12009" xr:uid="{00000000-0005-0000-0000-000062460000}"/>
    <cellStyle name="Vírgula 8 2 4 3 3 2 2" xfId="14769" xr:uid="{00000000-0005-0000-0000-000063460000}"/>
    <cellStyle name="Vírgula 8 2 4 3 3 2 2 2" xfId="20249" xr:uid="{00000000-0005-0000-0000-000064460000}"/>
    <cellStyle name="Vírgula 8 2 4 3 3 2 3" xfId="17494" xr:uid="{00000000-0005-0000-0000-000065460000}"/>
    <cellStyle name="Vírgula 8 2 4 3 3 3" xfId="13598" xr:uid="{00000000-0005-0000-0000-000066460000}"/>
    <cellStyle name="Vírgula 8 2 4 3 3 3 2" xfId="19078" xr:uid="{00000000-0005-0000-0000-000067460000}"/>
    <cellStyle name="Vírgula 8 2 4 3 3 4" xfId="16323" xr:uid="{00000000-0005-0000-0000-000068460000}"/>
    <cellStyle name="Vírgula 8 2 4 3 4" xfId="8575" xr:uid="{00000000-0005-0000-0000-000069460000}"/>
    <cellStyle name="Vírgula 8 2 4 3 4 2" xfId="13955" xr:uid="{00000000-0005-0000-0000-00006A460000}"/>
    <cellStyle name="Vírgula 8 2 4 3 4 2 2" xfId="19435" xr:uid="{00000000-0005-0000-0000-00006B460000}"/>
    <cellStyle name="Vírgula 8 2 4 3 4 3" xfId="16680" xr:uid="{00000000-0005-0000-0000-00006C460000}"/>
    <cellStyle name="Vírgula 8 2 4 3 5" xfId="3614" xr:uid="{00000000-0005-0000-0000-00006D460000}"/>
    <cellStyle name="Vírgula 8 2 4 3 5 2" xfId="12792" xr:uid="{00000000-0005-0000-0000-00006E460000}"/>
    <cellStyle name="Vírgula 8 2 4 3 5 2 2" xfId="18272" xr:uid="{00000000-0005-0000-0000-00006F460000}"/>
    <cellStyle name="Vírgula 8 2 4 3 5 3" xfId="15518" xr:uid="{00000000-0005-0000-0000-000070460000}"/>
    <cellStyle name="Vírgula 8 2 4 3 6" xfId="12426" xr:uid="{00000000-0005-0000-0000-000071460000}"/>
    <cellStyle name="Vírgula 8 2 4 3 6 2" xfId="17906" xr:uid="{00000000-0005-0000-0000-000072460000}"/>
    <cellStyle name="Vírgula 8 2 4 3 7" xfId="15152" xr:uid="{00000000-0005-0000-0000-000073460000}"/>
    <cellStyle name="Vírgula 8 2 4 4" xfId="4014" xr:uid="{00000000-0005-0000-0000-000074460000}"/>
    <cellStyle name="Vírgula 8 2 4 4 2" xfId="9086" xr:uid="{00000000-0005-0000-0000-000075460000}"/>
    <cellStyle name="Vírgula 8 2 4 4 2 2" xfId="14100" xr:uid="{00000000-0005-0000-0000-000076460000}"/>
    <cellStyle name="Vírgula 8 2 4 4 2 2 2" xfId="19580" xr:uid="{00000000-0005-0000-0000-000077460000}"/>
    <cellStyle name="Vírgula 8 2 4 4 2 3" xfId="16825" xr:uid="{00000000-0005-0000-0000-000078460000}"/>
    <cellStyle name="Vírgula 8 2 4 4 3" xfId="12908" xr:uid="{00000000-0005-0000-0000-000079460000}"/>
    <cellStyle name="Vírgula 8 2 4 4 3 2" xfId="18388" xr:uid="{00000000-0005-0000-0000-00007A460000}"/>
    <cellStyle name="Vírgula 8 2 4 4 4" xfId="15634" xr:uid="{00000000-0005-0000-0000-00007B460000}"/>
    <cellStyle name="Vírgula 8 2 4 5" xfId="5770" xr:uid="{00000000-0005-0000-0000-00007C460000}"/>
    <cellStyle name="Vírgula 8 2 4 5 2" xfId="10712" xr:uid="{00000000-0005-0000-0000-00007D460000}"/>
    <cellStyle name="Vírgula 8 2 4 5 2 2" xfId="14487" xr:uid="{00000000-0005-0000-0000-00007E460000}"/>
    <cellStyle name="Vírgula 8 2 4 5 2 2 2" xfId="19967" xr:uid="{00000000-0005-0000-0000-00007F460000}"/>
    <cellStyle name="Vírgula 8 2 4 5 2 3" xfId="17212" xr:uid="{00000000-0005-0000-0000-000080460000}"/>
    <cellStyle name="Vírgula 8 2 4 5 3" xfId="13316" xr:uid="{00000000-0005-0000-0000-000081460000}"/>
    <cellStyle name="Vírgula 8 2 4 5 3 2" xfId="18796" xr:uid="{00000000-0005-0000-0000-000082460000}"/>
    <cellStyle name="Vírgula 8 2 4 5 4" xfId="16041" xr:uid="{00000000-0005-0000-0000-000083460000}"/>
    <cellStyle name="Vírgula 8 2 4 6" xfId="7278" xr:uid="{00000000-0005-0000-0000-000084460000}"/>
    <cellStyle name="Vírgula 8 2 4 6 2" xfId="13673" xr:uid="{00000000-0005-0000-0000-000085460000}"/>
    <cellStyle name="Vírgula 8 2 4 6 2 2" xfId="19153" xr:uid="{00000000-0005-0000-0000-000086460000}"/>
    <cellStyle name="Vírgula 8 2 4 6 3" xfId="16398" xr:uid="{00000000-0005-0000-0000-000087460000}"/>
    <cellStyle name="Vírgula 8 2 4 7" xfId="2317" xr:uid="{00000000-0005-0000-0000-000088460000}"/>
    <cellStyle name="Vírgula 8 2 4 7 2" xfId="12510" xr:uid="{00000000-0005-0000-0000-000089460000}"/>
    <cellStyle name="Vírgula 8 2 4 7 2 2" xfId="17990" xr:uid="{00000000-0005-0000-0000-00008A460000}"/>
    <cellStyle name="Vírgula 8 2 4 7 3" xfId="15236" xr:uid="{00000000-0005-0000-0000-00008B460000}"/>
    <cellStyle name="Vírgula 8 2 4 8" xfId="12120" xr:uid="{00000000-0005-0000-0000-00008C460000}"/>
    <cellStyle name="Vírgula 8 2 4 8 2" xfId="17601" xr:uid="{00000000-0005-0000-0000-00008D460000}"/>
    <cellStyle name="Vírgula 8 2 4 9" xfId="14867" xr:uid="{00000000-0005-0000-0000-00008E460000}"/>
    <cellStyle name="Vírgula 8 2 5" xfId="714" xr:uid="{00000000-0005-0000-0000-00008F460000}"/>
    <cellStyle name="Vírgula 8 2 5 2" xfId="1180" xr:uid="{00000000-0005-0000-0000-000090460000}"/>
    <cellStyle name="Vírgula 8 2 5 2 2" xfId="1990" xr:uid="{00000000-0005-0000-0000-000091460000}"/>
    <cellStyle name="Vírgula 8 2 5 2 2 2" xfId="5341" xr:uid="{00000000-0005-0000-0000-000092460000}"/>
    <cellStyle name="Vírgula 8 2 5 2 2 2 2" xfId="10325" xr:uid="{00000000-0005-0000-0000-000093460000}"/>
    <cellStyle name="Vírgula 8 2 5 2 2 2 2 2" xfId="14372" xr:uid="{00000000-0005-0000-0000-000094460000}"/>
    <cellStyle name="Vírgula 8 2 5 2 2 2 2 2 2" xfId="19852" xr:uid="{00000000-0005-0000-0000-000095460000}"/>
    <cellStyle name="Vírgula 8 2 5 2 2 2 2 3" xfId="17097" xr:uid="{00000000-0005-0000-0000-000096460000}"/>
    <cellStyle name="Vírgula 8 2 5 2 2 2 3" xfId="13200" xr:uid="{00000000-0005-0000-0000-000097460000}"/>
    <cellStyle name="Vírgula 8 2 5 2 2 2 3 2" xfId="18680" xr:uid="{00000000-0005-0000-0000-000098460000}"/>
    <cellStyle name="Vírgula 8 2 5 2 2 2 4" xfId="15926" xr:uid="{00000000-0005-0000-0000-000099460000}"/>
    <cellStyle name="Vírgula 8 2 5 2 2 3" xfId="7070" xr:uid="{00000000-0005-0000-0000-00009A460000}"/>
    <cellStyle name="Vírgula 8 2 5 2 2 3 2" xfId="12012" xr:uid="{00000000-0005-0000-0000-00009B460000}"/>
    <cellStyle name="Vírgula 8 2 5 2 2 3 2 2" xfId="14772" xr:uid="{00000000-0005-0000-0000-00009C460000}"/>
    <cellStyle name="Vírgula 8 2 5 2 2 3 2 2 2" xfId="20252" xr:uid="{00000000-0005-0000-0000-00009D460000}"/>
    <cellStyle name="Vírgula 8 2 5 2 2 3 2 3" xfId="17497" xr:uid="{00000000-0005-0000-0000-00009E460000}"/>
    <cellStyle name="Vírgula 8 2 5 2 2 3 3" xfId="13601" xr:uid="{00000000-0005-0000-0000-00009F460000}"/>
    <cellStyle name="Vírgula 8 2 5 2 2 3 3 2" xfId="19081" xr:uid="{00000000-0005-0000-0000-0000A0460000}"/>
    <cellStyle name="Vírgula 8 2 5 2 2 3 4" xfId="16326" xr:uid="{00000000-0005-0000-0000-0000A1460000}"/>
    <cellStyle name="Vírgula 8 2 5 2 2 4" xfId="8578" xr:uid="{00000000-0005-0000-0000-0000A2460000}"/>
    <cellStyle name="Vírgula 8 2 5 2 2 4 2" xfId="13958" xr:uid="{00000000-0005-0000-0000-0000A3460000}"/>
    <cellStyle name="Vírgula 8 2 5 2 2 4 2 2" xfId="19438" xr:uid="{00000000-0005-0000-0000-0000A4460000}"/>
    <cellStyle name="Vírgula 8 2 5 2 2 4 3" xfId="16683" xr:uid="{00000000-0005-0000-0000-0000A5460000}"/>
    <cellStyle name="Vírgula 8 2 5 2 2 5" xfId="3617" xr:uid="{00000000-0005-0000-0000-0000A6460000}"/>
    <cellStyle name="Vírgula 8 2 5 2 2 5 2" xfId="12795" xr:uid="{00000000-0005-0000-0000-0000A7460000}"/>
    <cellStyle name="Vírgula 8 2 5 2 2 5 2 2" xfId="18275" xr:uid="{00000000-0005-0000-0000-0000A8460000}"/>
    <cellStyle name="Vírgula 8 2 5 2 2 5 3" xfId="15521" xr:uid="{00000000-0005-0000-0000-0000A9460000}"/>
    <cellStyle name="Vírgula 8 2 5 2 2 6" xfId="12429" xr:uid="{00000000-0005-0000-0000-0000AA460000}"/>
    <cellStyle name="Vírgula 8 2 5 2 2 6 2" xfId="17909" xr:uid="{00000000-0005-0000-0000-0000AB460000}"/>
    <cellStyle name="Vírgula 8 2 5 2 2 7" xfId="15155" xr:uid="{00000000-0005-0000-0000-0000AC460000}"/>
    <cellStyle name="Vírgula 8 2 5 2 3" xfId="4541" xr:uid="{00000000-0005-0000-0000-0000AD460000}"/>
    <cellStyle name="Vírgula 8 2 5 2 3 2" xfId="9525" xr:uid="{00000000-0005-0000-0000-0000AE460000}"/>
    <cellStyle name="Vírgula 8 2 5 2 3 2 2" xfId="14204" xr:uid="{00000000-0005-0000-0000-0000AF460000}"/>
    <cellStyle name="Vírgula 8 2 5 2 3 2 2 2" xfId="19684" xr:uid="{00000000-0005-0000-0000-0000B0460000}"/>
    <cellStyle name="Vírgula 8 2 5 2 3 2 3" xfId="16929" xr:uid="{00000000-0005-0000-0000-0000B1460000}"/>
    <cellStyle name="Vírgula 8 2 5 2 3 3" xfId="13032" xr:uid="{00000000-0005-0000-0000-0000B2460000}"/>
    <cellStyle name="Vírgula 8 2 5 2 3 3 2" xfId="18512" xr:uid="{00000000-0005-0000-0000-0000B3460000}"/>
    <cellStyle name="Vírgula 8 2 5 2 3 4" xfId="15758" xr:uid="{00000000-0005-0000-0000-0000B4460000}"/>
    <cellStyle name="Vírgula 8 2 5 2 4" xfId="6272" xr:uid="{00000000-0005-0000-0000-0000B5460000}"/>
    <cellStyle name="Vírgula 8 2 5 2 4 2" xfId="11214" xr:uid="{00000000-0005-0000-0000-0000B6460000}"/>
    <cellStyle name="Vírgula 8 2 5 2 4 2 2" xfId="14606" xr:uid="{00000000-0005-0000-0000-0000B7460000}"/>
    <cellStyle name="Vírgula 8 2 5 2 4 2 2 2" xfId="20086" xr:uid="{00000000-0005-0000-0000-0000B8460000}"/>
    <cellStyle name="Vírgula 8 2 5 2 4 2 3" xfId="17331" xr:uid="{00000000-0005-0000-0000-0000B9460000}"/>
    <cellStyle name="Vírgula 8 2 5 2 4 3" xfId="13435" xr:uid="{00000000-0005-0000-0000-0000BA460000}"/>
    <cellStyle name="Vírgula 8 2 5 2 4 3 2" xfId="18915" xr:uid="{00000000-0005-0000-0000-0000BB460000}"/>
    <cellStyle name="Vírgula 8 2 5 2 4 4" xfId="16160" xr:uid="{00000000-0005-0000-0000-0000BC460000}"/>
    <cellStyle name="Vírgula 8 2 5 2 5" xfId="7780" xr:uid="{00000000-0005-0000-0000-0000BD460000}"/>
    <cellStyle name="Vírgula 8 2 5 2 5 2" xfId="13792" xr:uid="{00000000-0005-0000-0000-0000BE460000}"/>
    <cellStyle name="Vírgula 8 2 5 2 5 2 2" xfId="19272" xr:uid="{00000000-0005-0000-0000-0000BF460000}"/>
    <cellStyle name="Vírgula 8 2 5 2 5 3" xfId="16517" xr:uid="{00000000-0005-0000-0000-0000C0460000}"/>
    <cellStyle name="Vírgula 8 2 5 2 6" xfId="2819" xr:uid="{00000000-0005-0000-0000-0000C1460000}"/>
    <cellStyle name="Vírgula 8 2 5 2 6 2" xfId="12629" xr:uid="{00000000-0005-0000-0000-0000C2460000}"/>
    <cellStyle name="Vírgula 8 2 5 2 6 2 2" xfId="18109" xr:uid="{00000000-0005-0000-0000-0000C3460000}"/>
    <cellStyle name="Vírgula 8 2 5 2 6 3" xfId="15355" xr:uid="{00000000-0005-0000-0000-0000C4460000}"/>
    <cellStyle name="Vírgula 8 2 5 2 7" xfId="12263" xr:uid="{00000000-0005-0000-0000-0000C5460000}"/>
    <cellStyle name="Vírgula 8 2 5 2 7 2" xfId="17743" xr:uid="{00000000-0005-0000-0000-0000C6460000}"/>
    <cellStyle name="Vírgula 8 2 5 2 8" xfId="14989" xr:uid="{00000000-0005-0000-0000-0000C7460000}"/>
    <cellStyle name="Vírgula 8 2 5 3" xfId="1989" xr:uid="{00000000-0005-0000-0000-0000C8460000}"/>
    <cellStyle name="Vírgula 8 2 5 3 2" xfId="5340" xr:uid="{00000000-0005-0000-0000-0000C9460000}"/>
    <cellStyle name="Vírgula 8 2 5 3 2 2" xfId="10324" xr:uid="{00000000-0005-0000-0000-0000CA460000}"/>
    <cellStyle name="Vírgula 8 2 5 3 2 2 2" xfId="14371" xr:uid="{00000000-0005-0000-0000-0000CB460000}"/>
    <cellStyle name="Vírgula 8 2 5 3 2 2 2 2" xfId="19851" xr:uid="{00000000-0005-0000-0000-0000CC460000}"/>
    <cellStyle name="Vírgula 8 2 5 3 2 2 3" xfId="17096" xr:uid="{00000000-0005-0000-0000-0000CD460000}"/>
    <cellStyle name="Vírgula 8 2 5 3 2 3" xfId="13199" xr:uid="{00000000-0005-0000-0000-0000CE460000}"/>
    <cellStyle name="Vírgula 8 2 5 3 2 3 2" xfId="18679" xr:uid="{00000000-0005-0000-0000-0000CF460000}"/>
    <cellStyle name="Vírgula 8 2 5 3 2 4" xfId="15925" xr:uid="{00000000-0005-0000-0000-0000D0460000}"/>
    <cellStyle name="Vírgula 8 2 5 3 3" xfId="7069" xr:uid="{00000000-0005-0000-0000-0000D1460000}"/>
    <cellStyle name="Vírgula 8 2 5 3 3 2" xfId="12011" xr:uid="{00000000-0005-0000-0000-0000D2460000}"/>
    <cellStyle name="Vírgula 8 2 5 3 3 2 2" xfId="14771" xr:uid="{00000000-0005-0000-0000-0000D3460000}"/>
    <cellStyle name="Vírgula 8 2 5 3 3 2 2 2" xfId="20251" xr:uid="{00000000-0005-0000-0000-0000D4460000}"/>
    <cellStyle name="Vírgula 8 2 5 3 3 2 3" xfId="17496" xr:uid="{00000000-0005-0000-0000-0000D5460000}"/>
    <cellStyle name="Vírgula 8 2 5 3 3 3" xfId="13600" xr:uid="{00000000-0005-0000-0000-0000D6460000}"/>
    <cellStyle name="Vírgula 8 2 5 3 3 3 2" xfId="19080" xr:uid="{00000000-0005-0000-0000-0000D7460000}"/>
    <cellStyle name="Vírgula 8 2 5 3 3 4" xfId="16325" xr:uid="{00000000-0005-0000-0000-0000D8460000}"/>
    <cellStyle name="Vírgula 8 2 5 3 4" xfId="8577" xr:uid="{00000000-0005-0000-0000-0000D9460000}"/>
    <cellStyle name="Vírgula 8 2 5 3 4 2" xfId="13957" xr:uid="{00000000-0005-0000-0000-0000DA460000}"/>
    <cellStyle name="Vírgula 8 2 5 3 4 2 2" xfId="19437" xr:uid="{00000000-0005-0000-0000-0000DB460000}"/>
    <cellStyle name="Vírgula 8 2 5 3 4 3" xfId="16682" xr:uid="{00000000-0005-0000-0000-0000DC460000}"/>
    <cellStyle name="Vírgula 8 2 5 3 5" xfId="3616" xr:uid="{00000000-0005-0000-0000-0000DD460000}"/>
    <cellStyle name="Vírgula 8 2 5 3 5 2" xfId="12794" xr:uid="{00000000-0005-0000-0000-0000DE460000}"/>
    <cellStyle name="Vírgula 8 2 5 3 5 2 2" xfId="18274" xr:uid="{00000000-0005-0000-0000-0000DF460000}"/>
    <cellStyle name="Vírgula 8 2 5 3 5 3" xfId="15520" xr:uid="{00000000-0005-0000-0000-0000E0460000}"/>
    <cellStyle name="Vírgula 8 2 5 3 6" xfId="12428" xr:uid="{00000000-0005-0000-0000-0000E1460000}"/>
    <cellStyle name="Vírgula 8 2 5 3 6 2" xfId="17908" xr:uid="{00000000-0005-0000-0000-0000E2460000}"/>
    <cellStyle name="Vírgula 8 2 5 3 7" xfId="15154" xr:uid="{00000000-0005-0000-0000-0000E3460000}"/>
    <cellStyle name="Vírgula 8 2 5 4" xfId="4158" xr:uid="{00000000-0005-0000-0000-0000E4460000}"/>
    <cellStyle name="Vírgula 8 2 5 4 2" xfId="9144" xr:uid="{00000000-0005-0000-0000-0000E5460000}"/>
    <cellStyle name="Vírgula 8 2 5 4 2 2" xfId="14113" xr:uid="{00000000-0005-0000-0000-0000E6460000}"/>
    <cellStyle name="Vírgula 8 2 5 4 2 2 2" xfId="19593" xr:uid="{00000000-0005-0000-0000-0000E7460000}"/>
    <cellStyle name="Vírgula 8 2 5 4 2 3" xfId="16838" xr:uid="{00000000-0005-0000-0000-0000E8460000}"/>
    <cellStyle name="Vírgula 8 2 5 4 3" xfId="12941" xr:uid="{00000000-0005-0000-0000-0000E9460000}"/>
    <cellStyle name="Vírgula 8 2 5 4 3 2" xfId="18421" xr:uid="{00000000-0005-0000-0000-0000EA460000}"/>
    <cellStyle name="Vírgula 8 2 5 4 4" xfId="15667" xr:uid="{00000000-0005-0000-0000-0000EB460000}"/>
    <cellStyle name="Vírgula 8 2 5 5" xfId="5905" xr:uid="{00000000-0005-0000-0000-0000EC460000}"/>
    <cellStyle name="Vírgula 8 2 5 5 2" xfId="10847" xr:uid="{00000000-0005-0000-0000-0000ED460000}"/>
    <cellStyle name="Vírgula 8 2 5 5 2 2" xfId="14519" xr:uid="{00000000-0005-0000-0000-0000EE460000}"/>
    <cellStyle name="Vírgula 8 2 5 5 2 2 2" xfId="19999" xr:uid="{00000000-0005-0000-0000-0000EF460000}"/>
    <cellStyle name="Vírgula 8 2 5 5 2 3" xfId="17244" xr:uid="{00000000-0005-0000-0000-0000F0460000}"/>
    <cellStyle name="Vírgula 8 2 5 5 3" xfId="13348" xr:uid="{00000000-0005-0000-0000-0000F1460000}"/>
    <cellStyle name="Vírgula 8 2 5 5 3 2" xfId="18828" xr:uid="{00000000-0005-0000-0000-0000F2460000}"/>
    <cellStyle name="Vírgula 8 2 5 5 4" xfId="16073" xr:uid="{00000000-0005-0000-0000-0000F3460000}"/>
    <cellStyle name="Vírgula 8 2 5 6" xfId="7413" xr:uid="{00000000-0005-0000-0000-0000F4460000}"/>
    <cellStyle name="Vírgula 8 2 5 6 2" xfId="13705" xr:uid="{00000000-0005-0000-0000-0000F5460000}"/>
    <cellStyle name="Vírgula 8 2 5 6 2 2" xfId="19185" xr:uid="{00000000-0005-0000-0000-0000F6460000}"/>
    <cellStyle name="Vírgula 8 2 5 6 3" xfId="16430" xr:uid="{00000000-0005-0000-0000-0000F7460000}"/>
    <cellStyle name="Vírgula 8 2 5 7" xfId="2452" xr:uid="{00000000-0005-0000-0000-0000F8460000}"/>
    <cellStyle name="Vírgula 8 2 5 7 2" xfId="12542" xr:uid="{00000000-0005-0000-0000-0000F9460000}"/>
    <cellStyle name="Vírgula 8 2 5 7 2 2" xfId="18022" xr:uid="{00000000-0005-0000-0000-0000FA460000}"/>
    <cellStyle name="Vírgula 8 2 5 7 3" xfId="15268" xr:uid="{00000000-0005-0000-0000-0000FB460000}"/>
    <cellStyle name="Vírgula 8 2 5 8" xfId="12160" xr:uid="{00000000-0005-0000-0000-0000FC460000}"/>
    <cellStyle name="Vírgula 8 2 5 8 2" xfId="17641" xr:uid="{00000000-0005-0000-0000-0000FD460000}"/>
    <cellStyle name="Vírgula 8 2 5 9" xfId="14900" xr:uid="{00000000-0005-0000-0000-0000FE460000}"/>
    <cellStyle name="Vírgula 8 2 6" xfId="389" xr:uid="{00000000-0005-0000-0000-0000FF460000}"/>
    <cellStyle name="Vírgula 8 2 6 2" xfId="1011" xr:uid="{00000000-0005-0000-0000-000000470000}"/>
    <cellStyle name="Vírgula 8 2 6 2 2" xfId="1992" xr:uid="{00000000-0005-0000-0000-000001470000}"/>
    <cellStyle name="Vírgula 8 2 6 2 2 2" xfId="5343" xr:uid="{00000000-0005-0000-0000-000002470000}"/>
    <cellStyle name="Vírgula 8 2 6 2 2 2 2" xfId="10327" xr:uid="{00000000-0005-0000-0000-000003470000}"/>
    <cellStyle name="Vírgula 8 2 6 2 2 2 2 2" xfId="14374" xr:uid="{00000000-0005-0000-0000-000004470000}"/>
    <cellStyle name="Vírgula 8 2 6 2 2 2 2 2 2" xfId="19854" xr:uid="{00000000-0005-0000-0000-000005470000}"/>
    <cellStyle name="Vírgula 8 2 6 2 2 2 2 3" xfId="17099" xr:uid="{00000000-0005-0000-0000-000006470000}"/>
    <cellStyle name="Vírgula 8 2 6 2 2 2 3" xfId="13202" xr:uid="{00000000-0005-0000-0000-000007470000}"/>
    <cellStyle name="Vírgula 8 2 6 2 2 2 3 2" xfId="18682" xr:uid="{00000000-0005-0000-0000-000008470000}"/>
    <cellStyle name="Vírgula 8 2 6 2 2 2 4" xfId="15928" xr:uid="{00000000-0005-0000-0000-000009470000}"/>
    <cellStyle name="Vírgula 8 2 6 2 2 3" xfId="7072" xr:uid="{00000000-0005-0000-0000-00000A470000}"/>
    <cellStyle name="Vírgula 8 2 6 2 2 3 2" xfId="12014" xr:uid="{00000000-0005-0000-0000-00000B470000}"/>
    <cellStyle name="Vírgula 8 2 6 2 2 3 2 2" xfId="14774" xr:uid="{00000000-0005-0000-0000-00000C470000}"/>
    <cellStyle name="Vírgula 8 2 6 2 2 3 2 2 2" xfId="20254" xr:uid="{00000000-0005-0000-0000-00000D470000}"/>
    <cellStyle name="Vírgula 8 2 6 2 2 3 2 3" xfId="17499" xr:uid="{00000000-0005-0000-0000-00000E470000}"/>
    <cellStyle name="Vírgula 8 2 6 2 2 3 3" xfId="13603" xr:uid="{00000000-0005-0000-0000-00000F470000}"/>
    <cellStyle name="Vírgula 8 2 6 2 2 3 3 2" xfId="19083" xr:uid="{00000000-0005-0000-0000-000010470000}"/>
    <cellStyle name="Vírgula 8 2 6 2 2 3 4" xfId="16328" xr:uid="{00000000-0005-0000-0000-000011470000}"/>
    <cellStyle name="Vírgula 8 2 6 2 2 4" xfId="8580" xr:uid="{00000000-0005-0000-0000-000012470000}"/>
    <cellStyle name="Vírgula 8 2 6 2 2 4 2" xfId="13960" xr:uid="{00000000-0005-0000-0000-000013470000}"/>
    <cellStyle name="Vírgula 8 2 6 2 2 4 2 2" xfId="19440" xr:uid="{00000000-0005-0000-0000-000014470000}"/>
    <cellStyle name="Vírgula 8 2 6 2 2 4 3" xfId="16685" xr:uid="{00000000-0005-0000-0000-000015470000}"/>
    <cellStyle name="Vírgula 8 2 6 2 2 5" xfId="3619" xr:uid="{00000000-0005-0000-0000-000016470000}"/>
    <cellStyle name="Vírgula 8 2 6 2 2 5 2" xfId="12797" xr:uid="{00000000-0005-0000-0000-000017470000}"/>
    <cellStyle name="Vírgula 8 2 6 2 2 5 2 2" xfId="18277" xr:uid="{00000000-0005-0000-0000-000018470000}"/>
    <cellStyle name="Vírgula 8 2 6 2 2 5 3" xfId="15523" xr:uid="{00000000-0005-0000-0000-000019470000}"/>
    <cellStyle name="Vírgula 8 2 6 2 2 6" xfId="12431" xr:uid="{00000000-0005-0000-0000-00001A470000}"/>
    <cellStyle name="Vírgula 8 2 6 2 2 6 2" xfId="17911" xr:uid="{00000000-0005-0000-0000-00001B470000}"/>
    <cellStyle name="Vírgula 8 2 6 2 2 7" xfId="15157" xr:uid="{00000000-0005-0000-0000-00001C470000}"/>
    <cellStyle name="Vírgula 8 2 6 2 3" xfId="4436" xr:uid="{00000000-0005-0000-0000-00001D470000}"/>
    <cellStyle name="Vírgula 8 2 6 2 3 2" xfId="9421" xr:uid="{00000000-0005-0000-0000-00001E470000}"/>
    <cellStyle name="Vírgula 8 2 6 2 3 2 2" xfId="14179" xr:uid="{00000000-0005-0000-0000-00001F470000}"/>
    <cellStyle name="Vírgula 8 2 6 2 3 2 2 2" xfId="19659" xr:uid="{00000000-0005-0000-0000-000020470000}"/>
    <cellStyle name="Vírgula 8 2 6 2 3 2 3" xfId="16904" xr:uid="{00000000-0005-0000-0000-000021470000}"/>
    <cellStyle name="Vírgula 8 2 6 2 3 3" xfId="13007" xr:uid="{00000000-0005-0000-0000-000022470000}"/>
    <cellStyle name="Vírgula 8 2 6 2 3 3 2" xfId="18487" xr:uid="{00000000-0005-0000-0000-000023470000}"/>
    <cellStyle name="Vírgula 8 2 6 2 3 4" xfId="15733" xr:uid="{00000000-0005-0000-0000-000024470000}"/>
    <cellStyle name="Vírgula 8 2 6 2 4" xfId="6178" xr:uid="{00000000-0005-0000-0000-000025470000}"/>
    <cellStyle name="Vírgula 8 2 6 2 4 2" xfId="11120" xr:uid="{00000000-0005-0000-0000-000026470000}"/>
    <cellStyle name="Vírgula 8 2 6 2 4 2 2" xfId="14584" xr:uid="{00000000-0005-0000-0000-000027470000}"/>
    <cellStyle name="Vírgula 8 2 6 2 4 2 2 2" xfId="20064" xr:uid="{00000000-0005-0000-0000-000028470000}"/>
    <cellStyle name="Vírgula 8 2 6 2 4 2 3" xfId="17309" xr:uid="{00000000-0005-0000-0000-000029470000}"/>
    <cellStyle name="Vírgula 8 2 6 2 4 3" xfId="13413" xr:uid="{00000000-0005-0000-0000-00002A470000}"/>
    <cellStyle name="Vírgula 8 2 6 2 4 3 2" xfId="18893" xr:uid="{00000000-0005-0000-0000-00002B470000}"/>
    <cellStyle name="Vírgula 8 2 6 2 4 4" xfId="16138" xr:uid="{00000000-0005-0000-0000-00002C470000}"/>
    <cellStyle name="Vírgula 8 2 6 2 5" xfId="7686" xr:uid="{00000000-0005-0000-0000-00002D470000}"/>
    <cellStyle name="Vírgula 8 2 6 2 5 2" xfId="13770" xr:uid="{00000000-0005-0000-0000-00002E470000}"/>
    <cellStyle name="Vírgula 8 2 6 2 5 2 2" xfId="19250" xr:uid="{00000000-0005-0000-0000-00002F470000}"/>
    <cellStyle name="Vírgula 8 2 6 2 5 3" xfId="16495" xr:uid="{00000000-0005-0000-0000-000030470000}"/>
    <cellStyle name="Vírgula 8 2 6 2 6" xfId="2725" xr:uid="{00000000-0005-0000-0000-000031470000}"/>
    <cellStyle name="Vírgula 8 2 6 2 6 2" xfId="12607" xr:uid="{00000000-0005-0000-0000-000032470000}"/>
    <cellStyle name="Vírgula 8 2 6 2 6 2 2" xfId="18087" xr:uid="{00000000-0005-0000-0000-000033470000}"/>
    <cellStyle name="Vírgula 8 2 6 2 6 3" xfId="15333" xr:uid="{00000000-0005-0000-0000-000034470000}"/>
    <cellStyle name="Vírgula 8 2 6 2 7" xfId="12229" xr:uid="{00000000-0005-0000-0000-000035470000}"/>
    <cellStyle name="Vírgula 8 2 6 2 7 2" xfId="17710" xr:uid="{00000000-0005-0000-0000-000036470000}"/>
    <cellStyle name="Vírgula 8 2 6 2 8" xfId="14967" xr:uid="{00000000-0005-0000-0000-000037470000}"/>
    <cellStyle name="Vírgula 8 2 6 3" xfId="1991" xr:uid="{00000000-0005-0000-0000-000038470000}"/>
    <cellStyle name="Vírgula 8 2 6 3 2" xfId="5342" xr:uid="{00000000-0005-0000-0000-000039470000}"/>
    <cellStyle name="Vírgula 8 2 6 3 2 2" xfId="10326" xr:uid="{00000000-0005-0000-0000-00003A470000}"/>
    <cellStyle name="Vírgula 8 2 6 3 2 2 2" xfId="14373" xr:uid="{00000000-0005-0000-0000-00003B470000}"/>
    <cellStyle name="Vírgula 8 2 6 3 2 2 2 2" xfId="19853" xr:uid="{00000000-0005-0000-0000-00003C470000}"/>
    <cellStyle name="Vírgula 8 2 6 3 2 2 3" xfId="17098" xr:uid="{00000000-0005-0000-0000-00003D470000}"/>
    <cellStyle name="Vírgula 8 2 6 3 2 3" xfId="13201" xr:uid="{00000000-0005-0000-0000-00003E470000}"/>
    <cellStyle name="Vírgula 8 2 6 3 2 3 2" xfId="18681" xr:uid="{00000000-0005-0000-0000-00003F470000}"/>
    <cellStyle name="Vírgula 8 2 6 3 2 4" xfId="15927" xr:uid="{00000000-0005-0000-0000-000040470000}"/>
    <cellStyle name="Vírgula 8 2 6 3 3" xfId="7071" xr:uid="{00000000-0005-0000-0000-000041470000}"/>
    <cellStyle name="Vírgula 8 2 6 3 3 2" xfId="12013" xr:uid="{00000000-0005-0000-0000-000042470000}"/>
    <cellStyle name="Vírgula 8 2 6 3 3 2 2" xfId="14773" xr:uid="{00000000-0005-0000-0000-000043470000}"/>
    <cellStyle name="Vírgula 8 2 6 3 3 2 2 2" xfId="20253" xr:uid="{00000000-0005-0000-0000-000044470000}"/>
    <cellStyle name="Vírgula 8 2 6 3 3 2 3" xfId="17498" xr:uid="{00000000-0005-0000-0000-000045470000}"/>
    <cellStyle name="Vírgula 8 2 6 3 3 3" xfId="13602" xr:uid="{00000000-0005-0000-0000-000046470000}"/>
    <cellStyle name="Vírgula 8 2 6 3 3 3 2" xfId="19082" xr:uid="{00000000-0005-0000-0000-000047470000}"/>
    <cellStyle name="Vírgula 8 2 6 3 3 4" xfId="16327" xr:uid="{00000000-0005-0000-0000-000048470000}"/>
    <cellStyle name="Vírgula 8 2 6 3 4" xfId="8579" xr:uid="{00000000-0005-0000-0000-000049470000}"/>
    <cellStyle name="Vírgula 8 2 6 3 4 2" xfId="13959" xr:uid="{00000000-0005-0000-0000-00004A470000}"/>
    <cellStyle name="Vírgula 8 2 6 3 4 2 2" xfId="19439" xr:uid="{00000000-0005-0000-0000-00004B470000}"/>
    <cellStyle name="Vírgula 8 2 6 3 4 3" xfId="16684" xr:uid="{00000000-0005-0000-0000-00004C470000}"/>
    <cellStyle name="Vírgula 8 2 6 3 5" xfId="3618" xr:uid="{00000000-0005-0000-0000-00004D470000}"/>
    <cellStyle name="Vírgula 8 2 6 3 5 2" xfId="12796" xr:uid="{00000000-0005-0000-0000-00004E470000}"/>
    <cellStyle name="Vírgula 8 2 6 3 5 2 2" xfId="18276" xr:uid="{00000000-0005-0000-0000-00004F470000}"/>
    <cellStyle name="Vírgula 8 2 6 3 5 3" xfId="15522" xr:uid="{00000000-0005-0000-0000-000050470000}"/>
    <cellStyle name="Vírgula 8 2 6 3 6" xfId="12430" xr:uid="{00000000-0005-0000-0000-000051470000}"/>
    <cellStyle name="Vírgula 8 2 6 3 6 2" xfId="17910" xr:uid="{00000000-0005-0000-0000-000052470000}"/>
    <cellStyle name="Vírgula 8 2 6 3 7" xfId="15156" xr:uid="{00000000-0005-0000-0000-000053470000}"/>
    <cellStyle name="Vírgula 8 2 6 4" xfId="3955" xr:uid="{00000000-0005-0000-0000-000054470000}"/>
    <cellStyle name="Vírgula 8 2 6 4 2" xfId="9034" xr:uid="{00000000-0005-0000-0000-000055470000}"/>
    <cellStyle name="Vírgula 8 2 6 4 2 2" xfId="14088" xr:uid="{00000000-0005-0000-0000-000056470000}"/>
    <cellStyle name="Vírgula 8 2 6 4 2 2 2" xfId="19568" xr:uid="{00000000-0005-0000-0000-000057470000}"/>
    <cellStyle name="Vírgula 8 2 6 4 2 3" xfId="16813" xr:uid="{00000000-0005-0000-0000-000058470000}"/>
    <cellStyle name="Vírgula 8 2 6 4 3" xfId="12893" xr:uid="{00000000-0005-0000-0000-000059470000}"/>
    <cellStyle name="Vírgula 8 2 6 4 3 2" xfId="18373" xr:uid="{00000000-0005-0000-0000-00005A470000}"/>
    <cellStyle name="Vírgula 8 2 6 4 4" xfId="15619" xr:uid="{00000000-0005-0000-0000-00005B470000}"/>
    <cellStyle name="Vírgula 8 2 6 5" xfId="5721" xr:uid="{00000000-0005-0000-0000-00005C470000}"/>
    <cellStyle name="Vírgula 8 2 6 5 2" xfId="10663" xr:uid="{00000000-0005-0000-0000-00005D470000}"/>
    <cellStyle name="Vírgula 8 2 6 5 2 2" xfId="14475" xr:uid="{00000000-0005-0000-0000-00005E470000}"/>
    <cellStyle name="Vírgula 8 2 6 5 2 2 2" xfId="19955" xr:uid="{00000000-0005-0000-0000-00005F470000}"/>
    <cellStyle name="Vírgula 8 2 6 5 2 3" xfId="17200" xr:uid="{00000000-0005-0000-0000-000060470000}"/>
    <cellStyle name="Vírgula 8 2 6 5 3" xfId="13304" xr:uid="{00000000-0005-0000-0000-000061470000}"/>
    <cellStyle name="Vírgula 8 2 6 5 3 2" xfId="18784" xr:uid="{00000000-0005-0000-0000-000062470000}"/>
    <cellStyle name="Vírgula 8 2 6 5 4" xfId="16029" xr:uid="{00000000-0005-0000-0000-000063470000}"/>
    <cellStyle name="Vírgula 8 2 6 6" xfId="7229" xr:uid="{00000000-0005-0000-0000-000064470000}"/>
    <cellStyle name="Vírgula 8 2 6 6 2" xfId="13661" xr:uid="{00000000-0005-0000-0000-000065470000}"/>
    <cellStyle name="Vírgula 8 2 6 6 2 2" xfId="19141" xr:uid="{00000000-0005-0000-0000-000066470000}"/>
    <cellStyle name="Vírgula 8 2 6 6 3" xfId="16386" xr:uid="{00000000-0005-0000-0000-000067470000}"/>
    <cellStyle name="Vírgula 8 2 6 7" xfId="2268" xr:uid="{00000000-0005-0000-0000-000068470000}"/>
    <cellStyle name="Vírgula 8 2 6 7 2" xfId="12498" xr:uid="{00000000-0005-0000-0000-000069470000}"/>
    <cellStyle name="Vírgula 8 2 6 7 2 2" xfId="17978" xr:uid="{00000000-0005-0000-0000-00006A470000}"/>
    <cellStyle name="Vírgula 8 2 6 7 3" xfId="15224" xr:uid="{00000000-0005-0000-0000-00006B470000}"/>
    <cellStyle name="Vírgula 8 2 6 8" xfId="12100" xr:uid="{00000000-0005-0000-0000-00006C470000}"/>
    <cellStyle name="Vírgula 8 2 6 8 2" xfId="17581" xr:uid="{00000000-0005-0000-0000-00006D470000}"/>
    <cellStyle name="Vírgula 8 2 6 9" xfId="14854" xr:uid="{00000000-0005-0000-0000-00006E470000}"/>
    <cellStyle name="Vírgula 8 2 7" xfId="864" xr:uid="{00000000-0005-0000-0000-00006F470000}"/>
    <cellStyle name="Vírgula 8 2 7 2" xfId="1993" xr:uid="{00000000-0005-0000-0000-000070470000}"/>
    <cellStyle name="Vírgula 8 2 7 2 2" xfId="5344" xr:uid="{00000000-0005-0000-0000-000071470000}"/>
    <cellStyle name="Vírgula 8 2 7 2 2 2" xfId="10328" xr:uid="{00000000-0005-0000-0000-000072470000}"/>
    <cellStyle name="Vírgula 8 2 7 2 2 2 2" xfId="14375" xr:uid="{00000000-0005-0000-0000-000073470000}"/>
    <cellStyle name="Vírgula 8 2 7 2 2 2 2 2" xfId="19855" xr:uid="{00000000-0005-0000-0000-000074470000}"/>
    <cellStyle name="Vírgula 8 2 7 2 2 2 3" xfId="17100" xr:uid="{00000000-0005-0000-0000-000075470000}"/>
    <cellStyle name="Vírgula 8 2 7 2 2 3" xfId="13203" xr:uid="{00000000-0005-0000-0000-000076470000}"/>
    <cellStyle name="Vírgula 8 2 7 2 2 3 2" xfId="18683" xr:uid="{00000000-0005-0000-0000-000077470000}"/>
    <cellStyle name="Vírgula 8 2 7 2 2 4" xfId="15929" xr:uid="{00000000-0005-0000-0000-000078470000}"/>
    <cellStyle name="Vírgula 8 2 7 2 3" xfId="7073" xr:uid="{00000000-0005-0000-0000-000079470000}"/>
    <cellStyle name="Vírgula 8 2 7 2 3 2" xfId="12015" xr:uid="{00000000-0005-0000-0000-00007A470000}"/>
    <cellStyle name="Vírgula 8 2 7 2 3 2 2" xfId="14775" xr:uid="{00000000-0005-0000-0000-00007B470000}"/>
    <cellStyle name="Vírgula 8 2 7 2 3 2 2 2" xfId="20255" xr:uid="{00000000-0005-0000-0000-00007C470000}"/>
    <cellStyle name="Vírgula 8 2 7 2 3 2 3" xfId="17500" xr:uid="{00000000-0005-0000-0000-00007D470000}"/>
    <cellStyle name="Vírgula 8 2 7 2 3 3" xfId="13604" xr:uid="{00000000-0005-0000-0000-00007E470000}"/>
    <cellStyle name="Vírgula 8 2 7 2 3 3 2" xfId="19084" xr:uid="{00000000-0005-0000-0000-00007F470000}"/>
    <cellStyle name="Vírgula 8 2 7 2 3 4" xfId="16329" xr:uid="{00000000-0005-0000-0000-000080470000}"/>
    <cellStyle name="Vírgula 8 2 7 2 4" xfId="8581" xr:uid="{00000000-0005-0000-0000-000081470000}"/>
    <cellStyle name="Vírgula 8 2 7 2 4 2" xfId="13961" xr:uid="{00000000-0005-0000-0000-000082470000}"/>
    <cellStyle name="Vírgula 8 2 7 2 4 2 2" xfId="19441" xr:uid="{00000000-0005-0000-0000-000083470000}"/>
    <cellStyle name="Vírgula 8 2 7 2 4 3" xfId="16686" xr:uid="{00000000-0005-0000-0000-000084470000}"/>
    <cellStyle name="Vírgula 8 2 7 2 5" xfId="3620" xr:uid="{00000000-0005-0000-0000-000085470000}"/>
    <cellStyle name="Vírgula 8 2 7 2 5 2" xfId="12798" xr:uid="{00000000-0005-0000-0000-000086470000}"/>
    <cellStyle name="Vírgula 8 2 7 2 5 2 2" xfId="18278" xr:uid="{00000000-0005-0000-0000-000087470000}"/>
    <cellStyle name="Vírgula 8 2 7 2 5 3" xfId="15524" xr:uid="{00000000-0005-0000-0000-000088470000}"/>
    <cellStyle name="Vírgula 8 2 7 2 6" xfId="12432" xr:uid="{00000000-0005-0000-0000-000089470000}"/>
    <cellStyle name="Vírgula 8 2 7 2 6 2" xfId="17912" xr:uid="{00000000-0005-0000-0000-00008A470000}"/>
    <cellStyle name="Vírgula 8 2 7 2 7" xfId="15158" xr:uid="{00000000-0005-0000-0000-00008B470000}"/>
    <cellStyle name="Vírgula 8 2 7 3" xfId="4299" xr:uid="{00000000-0005-0000-0000-00008C470000}"/>
    <cellStyle name="Vírgula 8 2 7 3 2" xfId="9285" xr:uid="{00000000-0005-0000-0000-00008D470000}"/>
    <cellStyle name="Vírgula 8 2 7 3 2 2" xfId="14146" xr:uid="{00000000-0005-0000-0000-00008E470000}"/>
    <cellStyle name="Vírgula 8 2 7 3 2 2 2" xfId="19626" xr:uid="{00000000-0005-0000-0000-00008F470000}"/>
    <cellStyle name="Vírgula 8 2 7 3 2 3" xfId="16871" xr:uid="{00000000-0005-0000-0000-000090470000}"/>
    <cellStyle name="Vírgula 8 2 7 3 3" xfId="12974" xr:uid="{00000000-0005-0000-0000-000091470000}"/>
    <cellStyle name="Vírgula 8 2 7 3 3 2" xfId="18454" xr:uid="{00000000-0005-0000-0000-000092470000}"/>
    <cellStyle name="Vírgula 8 2 7 3 4" xfId="15700" xr:uid="{00000000-0005-0000-0000-000093470000}"/>
    <cellStyle name="Vírgula 8 2 7 4" xfId="6043" xr:uid="{00000000-0005-0000-0000-000094470000}"/>
    <cellStyle name="Vírgula 8 2 7 4 2" xfId="10985" xr:uid="{00000000-0005-0000-0000-000095470000}"/>
    <cellStyle name="Vírgula 8 2 7 4 2 2" xfId="14552" xr:uid="{00000000-0005-0000-0000-000096470000}"/>
    <cellStyle name="Vírgula 8 2 7 4 2 2 2" xfId="20032" xr:uid="{00000000-0005-0000-0000-000097470000}"/>
    <cellStyle name="Vírgula 8 2 7 4 2 3" xfId="17277" xr:uid="{00000000-0005-0000-0000-000098470000}"/>
    <cellStyle name="Vírgula 8 2 7 4 3" xfId="13381" xr:uid="{00000000-0005-0000-0000-000099470000}"/>
    <cellStyle name="Vírgula 8 2 7 4 3 2" xfId="18861" xr:uid="{00000000-0005-0000-0000-00009A470000}"/>
    <cellStyle name="Vírgula 8 2 7 4 4" xfId="16106" xr:uid="{00000000-0005-0000-0000-00009B470000}"/>
    <cellStyle name="Vírgula 8 2 7 5" xfId="7551" xr:uid="{00000000-0005-0000-0000-00009C470000}"/>
    <cellStyle name="Vírgula 8 2 7 5 2" xfId="13738" xr:uid="{00000000-0005-0000-0000-00009D470000}"/>
    <cellStyle name="Vírgula 8 2 7 5 2 2" xfId="19218" xr:uid="{00000000-0005-0000-0000-00009E470000}"/>
    <cellStyle name="Vírgula 8 2 7 5 3" xfId="16463" xr:uid="{00000000-0005-0000-0000-00009F470000}"/>
    <cellStyle name="Vírgula 8 2 7 6" xfId="2590" xr:uid="{00000000-0005-0000-0000-0000A0470000}"/>
    <cellStyle name="Vírgula 8 2 7 6 2" xfId="12575" xr:uid="{00000000-0005-0000-0000-0000A1470000}"/>
    <cellStyle name="Vírgula 8 2 7 6 2 2" xfId="18055" xr:uid="{00000000-0005-0000-0000-0000A2470000}"/>
    <cellStyle name="Vírgula 8 2 7 6 3" xfId="15301" xr:uid="{00000000-0005-0000-0000-0000A3470000}"/>
    <cellStyle name="Vírgula 8 2 7 7" xfId="12194" xr:uid="{00000000-0005-0000-0000-0000A4470000}"/>
    <cellStyle name="Vírgula 8 2 7 7 2" xfId="17675" xr:uid="{00000000-0005-0000-0000-0000A5470000}"/>
    <cellStyle name="Vírgula 8 2 7 8" xfId="14933" xr:uid="{00000000-0005-0000-0000-0000A6470000}"/>
    <cellStyle name="Vírgula 8 2 8" xfId="1330" xr:uid="{00000000-0005-0000-0000-0000A7470000}"/>
    <cellStyle name="Vírgula 8 2 8 2" xfId="4681" xr:uid="{00000000-0005-0000-0000-0000A8470000}"/>
    <cellStyle name="Vírgula 8 2 8 2 2" xfId="9665" xr:uid="{00000000-0005-0000-0000-0000A9470000}"/>
    <cellStyle name="Vírgula 8 2 8 2 2 2" xfId="14239" xr:uid="{00000000-0005-0000-0000-0000AA470000}"/>
    <cellStyle name="Vírgula 8 2 8 2 2 2 2" xfId="19719" xr:uid="{00000000-0005-0000-0000-0000AB470000}"/>
    <cellStyle name="Vírgula 8 2 8 2 2 3" xfId="16964" xr:uid="{00000000-0005-0000-0000-0000AC470000}"/>
    <cellStyle name="Vírgula 8 2 8 2 3" xfId="13067" xr:uid="{00000000-0005-0000-0000-0000AD470000}"/>
    <cellStyle name="Vírgula 8 2 8 2 3 2" xfId="18547" xr:uid="{00000000-0005-0000-0000-0000AE470000}"/>
    <cellStyle name="Vírgula 8 2 8 2 4" xfId="15793" xr:uid="{00000000-0005-0000-0000-0000AF470000}"/>
    <cellStyle name="Vírgula 8 2 8 3" xfId="6410" xr:uid="{00000000-0005-0000-0000-0000B0470000}"/>
    <cellStyle name="Vírgula 8 2 8 3 2" xfId="11352" xr:uid="{00000000-0005-0000-0000-0000B1470000}"/>
    <cellStyle name="Vírgula 8 2 8 3 2 2" xfId="14639" xr:uid="{00000000-0005-0000-0000-0000B2470000}"/>
    <cellStyle name="Vírgula 8 2 8 3 2 2 2" xfId="20119" xr:uid="{00000000-0005-0000-0000-0000B3470000}"/>
    <cellStyle name="Vírgula 8 2 8 3 2 3" xfId="17364" xr:uid="{00000000-0005-0000-0000-0000B4470000}"/>
    <cellStyle name="Vírgula 8 2 8 3 3" xfId="13468" xr:uid="{00000000-0005-0000-0000-0000B5470000}"/>
    <cellStyle name="Vírgula 8 2 8 3 3 2" xfId="18948" xr:uid="{00000000-0005-0000-0000-0000B6470000}"/>
    <cellStyle name="Vírgula 8 2 8 3 4" xfId="16193" xr:uid="{00000000-0005-0000-0000-0000B7470000}"/>
    <cellStyle name="Vírgula 8 2 8 4" xfId="7918" xr:uid="{00000000-0005-0000-0000-0000B8470000}"/>
    <cellStyle name="Vírgula 8 2 8 4 2" xfId="13825" xr:uid="{00000000-0005-0000-0000-0000B9470000}"/>
    <cellStyle name="Vírgula 8 2 8 4 2 2" xfId="19305" xr:uid="{00000000-0005-0000-0000-0000BA470000}"/>
    <cellStyle name="Vírgula 8 2 8 4 3" xfId="16550" xr:uid="{00000000-0005-0000-0000-0000BB470000}"/>
    <cellStyle name="Vírgula 8 2 8 5" xfId="2957" xr:uid="{00000000-0005-0000-0000-0000BC470000}"/>
    <cellStyle name="Vírgula 8 2 8 5 2" xfId="12662" xr:uid="{00000000-0005-0000-0000-0000BD470000}"/>
    <cellStyle name="Vírgula 8 2 8 5 2 2" xfId="18142" xr:uid="{00000000-0005-0000-0000-0000BE470000}"/>
    <cellStyle name="Vírgula 8 2 8 5 3" xfId="15388" xr:uid="{00000000-0005-0000-0000-0000BF470000}"/>
    <cellStyle name="Vírgula 8 2 8 6" xfId="12296" xr:uid="{00000000-0005-0000-0000-0000C0470000}"/>
    <cellStyle name="Vírgula 8 2 8 6 2" xfId="17776" xr:uid="{00000000-0005-0000-0000-0000C1470000}"/>
    <cellStyle name="Vírgula 8 2 8 7" xfId="15022" xr:uid="{00000000-0005-0000-0000-0000C2470000}"/>
    <cellStyle name="Vírgula 8 2 9" xfId="274" xr:uid="{00000000-0005-0000-0000-0000C3470000}"/>
    <cellStyle name="Vírgula 8 2 9 2" xfId="3899" xr:uid="{00000000-0005-0000-0000-0000C4470000}"/>
    <cellStyle name="Vírgula 8 2 9 2 2" xfId="8986" xr:uid="{00000000-0005-0000-0000-0000C5470000}"/>
    <cellStyle name="Vírgula 8 2 9 2 2 2" xfId="14077" xr:uid="{00000000-0005-0000-0000-0000C6470000}"/>
    <cellStyle name="Vírgula 8 2 9 2 2 2 2" xfId="19557" xr:uid="{00000000-0005-0000-0000-0000C7470000}"/>
    <cellStyle name="Vírgula 8 2 9 2 2 3" xfId="16802" xr:uid="{00000000-0005-0000-0000-0000C8470000}"/>
    <cellStyle name="Vírgula 8 2 9 2 3" xfId="12881" xr:uid="{00000000-0005-0000-0000-0000C9470000}"/>
    <cellStyle name="Vírgula 8 2 9 2 3 2" xfId="18361" xr:uid="{00000000-0005-0000-0000-0000CA470000}"/>
    <cellStyle name="Vírgula 8 2 9 2 4" xfId="15607" xr:uid="{00000000-0005-0000-0000-0000CB470000}"/>
    <cellStyle name="Vírgula 8 2 9 3" xfId="5677" xr:uid="{00000000-0005-0000-0000-0000CC470000}"/>
    <cellStyle name="Vírgula 8 2 9 3 2" xfId="10619" xr:uid="{00000000-0005-0000-0000-0000CD470000}"/>
    <cellStyle name="Vírgula 8 2 9 3 2 2" xfId="14465" xr:uid="{00000000-0005-0000-0000-0000CE470000}"/>
    <cellStyle name="Vírgula 8 2 9 3 2 2 2" xfId="19945" xr:uid="{00000000-0005-0000-0000-0000CF470000}"/>
    <cellStyle name="Vírgula 8 2 9 3 2 3" xfId="17190" xr:uid="{00000000-0005-0000-0000-0000D0470000}"/>
    <cellStyle name="Vírgula 8 2 9 3 3" xfId="13294" xr:uid="{00000000-0005-0000-0000-0000D1470000}"/>
    <cellStyle name="Vírgula 8 2 9 3 3 2" xfId="18774" xr:uid="{00000000-0005-0000-0000-0000D2470000}"/>
    <cellStyle name="Vírgula 8 2 9 3 4" xfId="16019" xr:uid="{00000000-0005-0000-0000-0000D3470000}"/>
    <cellStyle name="Vírgula 8 2 9 4" xfId="7185" xr:uid="{00000000-0005-0000-0000-0000D4470000}"/>
    <cellStyle name="Vírgula 8 2 9 4 2" xfId="13651" xr:uid="{00000000-0005-0000-0000-0000D5470000}"/>
    <cellStyle name="Vírgula 8 2 9 4 2 2" xfId="19131" xr:uid="{00000000-0005-0000-0000-0000D6470000}"/>
    <cellStyle name="Vírgula 8 2 9 4 3" xfId="16376" xr:uid="{00000000-0005-0000-0000-0000D7470000}"/>
    <cellStyle name="Vírgula 8 2 9 5" xfId="2224" xr:uid="{00000000-0005-0000-0000-0000D8470000}"/>
    <cellStyle name="Vírgula 8 2 9 5 2" xfId="12488" xr:uid="{00000000-0005-0000-0000-0000D9470000}"/>
    <cellStyle name="Vírgula 8 2 9 5 2 2" xfId="17968" xr:uid="{00000000-0005-0000-0000-0000DA470000}"/>
    <cellStyle name="Vírgula 8 2 9 5 3" xfId="15214" xr:uid="{00000000-0005-0000-0000-0000DB470000}"/>
    <cellStyle name="Vírgula 8 2 9 6" xfId="12082" xr:uid="{00000000-0005-0000-0000-0000DC470000}"/>
    <cellStyle name="Vírgula 8 2 9 6 2" xfId="17563" xr:uid="{00000000-0005-0000-0000-0000DD470000}"/>
    <cellStyle name="Vírgula 8 2 9 7" xfId="14842" xr:uid="{00000000-0005-0000-0000-0000DE470000}"/>
    <cellStyle name="Vírgula 8 3" xfId="172" xr:uid="{00000000-0005-0000-0000-0000DF470000}"/>
    <cellStyle name="Vírgula 8 3 10" xfId="2152" xr:uid="{00000000-0005-0000-0000-0000E0470000}"/>
    <cellStyle name="Vírgula 8 3 10 2" xfId="3911" xr:uid="{00000000-0005-0000-0000-0000E1470000}"/>
    <cellStyle name="Vírgula 8 3 10 2 2" xfId="8993" xr:uid="{00000000-0005-0000-0000-0000E2470000}"/>
    <cellStyle name="Vírgula 8 3 10 2 2 2" xfId="14079" xr:uid="{00000000-0005-0000-0000-0000E3470000}"/>
    <cellStyle name="Vírgula 8 3 10 2 2 2 2" xfId="19559" xr:uid="{00000000-0005-0000-0000-0000E4470000}"/>
    <cellStyle name="Vírgula 8 3 10 2 2 3" xfId="16804" xr:uid="{00000000-0005-0000-0000-0000E5470000}"/>
    <cellStyle name="Vírgula 8 3 10 2 3" xfId="12884" xr:uid="{00000000-0005-0000-0000-0000E6470000}"/>
    <cellStyle name="Vírgula 8 3 10 2 3 2" xfId="18364" xr:uid="{00000000-0005-0000-0000-0000E7470000}"/>
    <cellStyle name="Vírgula 8 3 10 2 4" xfId="15610" xr:uid="{00000000-0005-0000-0000-0000E8470000}"/>
    <cellStyle name="Vírgula 8 3 10 3" xfId="8658" xr:uid="{00000000-0005-0000-0000-0000E9470000}"/>
    <cellStyle name="Vírgula 8 3 10 3 2" xfId="14002" xr:uid="{00000000-0005-0000-0000-0000EA470000}"/>
    <cellStyle name="Vírgula 8 3 10 3 2 2" xfId="19482" xr:uid="{00000000-0005-0000-0000-0000EB470000}"/>
    <cellStyle name="Vírgula 8 3 10 3 3" xfId="16727" xr:uid="{00000000-0005-0000-0000-0000EC470000}"/>
    <cellStyle name="Vírgula 8 3 10 4" xfId="12479" xr:uid="{00000000-0005-0000-0000-0000ED470000}"/>
    <cellStyle name="Vírgula 8 3 10 4 2" xfId="17959" xr:uid="{00000000-0005-0000-0000-0000EE470000}"/>
    <cellStyle name="Vírgula 8 3 10 5" xfId="15205" xr:uid="{00000000-0005-0000-0000-0000EF470000}"/>
    <cellStyle name="Vírgula 8 3 11" xfId="3698" xr:uid="{00000000-0005-0000-0000-0000F0470000}"/>
    <cellStyle name="Vírgula 8 3 11 2" xfId="8795" xr:uid="{00000000-0005-0000-0000-0000F1470000}"/>
    <cellStyle name="Vírgula 8 3 11 2 2" xfId="14034" xr:uid="{00000000-0005-0000-0000-0000F2470000}"/>
    <cellStyle name="Vírgula 8 3 11 2 2 2" xfId="19514" xr:uid="{00000000-0005-0000-0000-0000F3470000}"/>
    <cellStyle name="Vírgula 8 3 11 2 3" xfId="16759" xr:uid="{00000000-0005-0000-0000-0000F4470000}"/>
    <cellStyle name="Vírgula 8 3 11 3" xfId="12837" xr:uid="{00000000-0005-0000-0000-0000F5470000}"/>
    <cellStyle name="Vírgula 8 3 11 3 2" xfId="18317" xr:uid="{00000000-0005-0000-0000-0000F6470000}"/>
    <cellStyle name="Vírgula 8 3 11 4" xfId="15563" xr:uid="{00000000-0005-0000-0000-0000F7470000}"/>
    <cellStyle name="Vírgula 8 3 12" xfId="3848" xr:uid="{00000000-0005-0000-0000-0000F8470000}"/>
    <cellStyle name="Vírgula 8 3 12 2" xfId="8939" xr:uid="{00000000-0005-0000-0000-0000F9470000}"/>
    <cellStyle name="Vírgula 8 3 12 2 2" xfId="14068" xr:uid="{00000000-0005-0000-0000-0000FA470000}"/>
    <cellStyle name="Vírgula 8 3 12 2 2 2" xfId="19548" xr:uid="{00000000-0005-0000-0000-0000FB470000}"/>
    <cellStyle name="Vírgula 8 3 12 2 3" xfId="16793" xr:uid="{00000000-0005-0000-0000-0000FC470000}"/>
    <cellStyle name="Vírgula 8 3 12 3" xfId="12871" xr:uid="{00000000-0005-0000-0000-0000FD470000}"/>
    <cellStyle name="Vírgula 8 3 12 3 2" xfId="18351" xr:uid="{00000000-0005-0000-0000-0000FE470000}"/>
    <cellStyle name="Vírgula 8 3 12 4" xfId="15597" xr:uid="{00000000-0005-0000-0000-0000FF470000}"/>
    <cellStyle name="Vírgula 8 3 13" xfId="5633" xr:uid="{00000000-0005-0000-0000-000000480000}"/>
    <cellStyle name="Vírgula 8 3 13 2" xfId="10575" xr:uid="{00000000-0005-0000-0000-000001480000}"/>
    <cellStyle name="Vírgula 8 3 13 2 2" xfId="14456" xr:uid="{00000000-0005-0000-0000-000002480000}"/>
    <cellStyle name="Vírgula 8 3 13 2 2 2" xfId="19936" xr:uid="{00000000-0005-0000-0000-000003480000}"/>
    <cellStyle name="Vírgula 8 3 13 2 3" xfId="17181" xr:uid="{00000000-0005-0000-0000-000004480000}"/>
    <cellStyle name="Vírgula 8 3 13 3" xfId="13285" xr:uid="{00000000-0005-0000-0000-000005480000}"/>
    <cellStyle name="Vírgula 8 3 13 3 2" xfId="18765" xr:uid="{00000000-0005-0000-0000-000006480000}"/>
    <cellStyle name="Vírgula 8 3 13 4" xfId="16010" xr:uid="{00000000-0005-0000-0000-000007480000}"/>
    <cellStyle name="Vírgula 8 3 14" xfId="7141" xr:uid="{00000000-0005-0000-0000-000008480000}"/>
    <cellStyle name="Vírgula 8 3 14 2" xfId="13642" xr:uid="{00000000-0005-0000-0000-000009480000}"/>
    <cellStyle name="Vírgula 8 3 14 2 2" xfId="19122" xr:uid="{00000000-0005-0000-0000-00000A480000}"/>
    <cellStyle name="Vírgula 8 3 14 3" xfId="16367" xr:uid="{00000000-0005-0000-0000-00000B480000}"/>
    <cellStyle name="Vírgula 8 3 15" xfId="2115" xr:uid="{00000000-0005-0000-0000-00000C480000}"/>
    <cellStyle name="Vírgula 8 3 15 2" xfId="12471" xr:uid="{00000000-0005-0000-0000-00000D480000}"/>
    <cellStyle name="Vírgula 8 3 15 2 2" xfId="17951" xr:uid="{00000000-0005-0000-0000-00000E480000}"/>
    <cellStyle name="Vírgula 8 3 15 3" xfId="15197" xr:uid="{00000000-0005-0000-0000-00000F480000}"/>
    <cellStyle name="Vírgula 8 3 16" xfId="12071" xr:uid="{00000000-0005-0000-0000-000010480000}"/>
    <cellStyle name="Vírgula 8 3 16 2" xfId="17552" xr:uid="{00000000-0005-0000-0000-000011480000}"/>
    <cellStyle name="Vírgula 8 3 17" xfId="14833" xr:uid="{00000000-0005-0000-0000-000012480000}"/>
    <cellStyle name="Vírgula 8 3 2" xfId="620" xr:uid="{00000000-0005-0000-0000-000013480000}"/>
    <cellStyle name="Vírgula 8 3 2 10" xfId="2365" xr:uid="{00000000-0005-0000-0000-000014480000}"/>
    <cellStyle name="Vírgula 8 3 2 10 2" xfId="12522" xr:uid="{00000000-0005-0000-0000-000015480000}"/>
    <cellStyle name="Vírgula 8 3 2 10 2 2" xfId="18002" xr:uid="{00000000-0005-0000-0000-000016480000}"/>
    <cellStyle name="Vírgula 8 3 2 10 3" xfId="15248" xr:uid="{00000000-0005-0000-0000-000017480000}"/>
    <cellStyle name="Vírgula 8 3 2 11" xfId="12140" xr:uid="{00000000-0005-0000-0000-000018480000}"/>
    <cellStyle name="Vírgula 8 3 2 11 2" xfId="17621" xr:uid="{00000000-0005-0000-0000-000019480000}"/>
    <cellStyle name="Vírgula 8 3 2 12" xfId="14880" xr:uid="{00000000-0005-0000-0000-00001A480000}"/>
    <cellStyle name="Vírgula 8 3 2 2" xfId="763" xr:uid="{00000000-0005-0000-0000-00001B480000}"/>
    <cellStyle name="Vírgula 8 3 2 2 2" xfId="1228" xr:uid="{00000000-0005-0000-0000-00001C480000}"/>
    <cellStyle name="Vírgula 8 3 2 2 2 2" xfId="1996" xr:uid="{00000000-0005-0000-0000-00001D480000}"/>
    <cellStyle name="Vírgula 8 3 2 2 2 2 2" xfId="5347" xr:uid="{00000000-0005-0000-0000-00001E480000}"/>
    <cellStyle name="Vírgula 8 3 2 2 2 2 2 2" xfId="10331" xr:uid="{00000000-0005-0000-0000-00001F480000}"/>
    <cellStyle name="Vírgula 8 3 2 2 2 2 2 2 2" xfId="14378" xr:uid="{00000000-0005-0000-0000-000020480000}"/>
    <cellStyle name="Vírgula 8 3 2 2 2 2 2 2 2 2" xfId="19858" xr:uid="{00000000-0005-0000-0000-000021480000}"/>
    <cellStyle name="Vírgula 8 3 2 2 2 2 2 2 3" xfId="17103" xr:uid="{00000000-0005-0000-0000-000022480000}"/>
    <cellStyle name="Vírgula 8 3 2 2 2 2 2 3" xfId="13206" xr:uid="{00000000-0005-0000-0000-000023480000}"/>
    <cellStyle name="Vírgula 8 3 2 2 2 2 2 3 2" xfId="18686" xr:uid="{00000000-0005-0000-0000-000024480000}"/>
    <cellStyle name="Vírgula 8 3 2 2 2 2 2 4" xfId="15932" xr:uid="{00000000-0005-0000-0000-000025480000}"/>
    <cellStyle name="Vírgula 8 3 2 2 2 2 3" xfId="7076" xr:uid="{00000000-0005-0000-0000-000026480000}"/>
    <cellStyle name="Vírgula 8 3 2 2 2 2 3 2" xfId="12018" xr:uid="{00000000-0005-0000-0000-000027480000}"/>
    <cellStyle name="Vírgula 8 3 2 2 2 2 3 2 2" xfId="14778" xr:uid="{00000000-0005-0000-0000-000028480000}"/>
    <cellStyle name="Vírgula 8 3 2 2 2 2 3 2 2 2" xfId="20258" xr:uid="{00000000-0005-0000-0000-000029480000}"/>
    <cellStyle name="Vírgula 8 3 2 2 2 2 3 2 3" xfId="17503" xr:uid="{00000000-0005-0000-0000-00002A480000}"/>
    <cellStyle name="Vírgula 8 3 2 2 2 2 3 3" xfId="13607" xr:uid="{00000000-0005-0000-0000-00002B480000}"/>
    <cellStyle name="Vírgula 8 3 2 2 2 2 3 3 2" xfId="19087" xr:uid="{00000000-0005-0000-0000-00002C480000}"/>
    <cellStyle name="Vírgula 8 3 2 2 2 2 3 4" xfId="16332" xr:uid="{00000000-0005-0000-0000-00002D480000}"/>
    <cellStyle name="Vírgula 8 3 2 2 2 2 4" xfId="8584" xr:uid="{00000000-0005-0000-0000-00002E480000}"/>
    <cellStyle name="Vírgula 8 3 2 2 2 2 4 2" xfId="13964" xr:uid="{00000000-0005-0000-0000-00002F480000}"/>
    <cellStyle name="Vírgula 8 3 2 2 2 2 4 2 2" xfId="19444" xr:uid="{00000000-0005-0000-0000-000030480000}"/>
    <cellStyle name="Vírgula 8 3 2 2 2 2 4 3" xfId="16689" xr:uid="{00000000-0005-0000-0000-000031480000}"/>
    <cellStyle name="Vírgula 8 3 2 2 2 2 5" xfId="3623" xr:uid="{00000000-0005-0000-0000-000032480000}"/>
    <cellStyle name="Vírgula 8 3 2 2 2 2 5 2" xfId="12801" xr:uid="{00000000-0005-0000-0000-000033480000}"/>
    <cellStyle name="Vírgula 8 3 2 2 2 2 5 2 2" xfId="18281" xr:uid="{00000000-0005-0000-0000-000034480000}"/>
    <cellStyle name="Vírgula 8 3 2 2 2 2 5 3" xfId="15527" xr:uid="{00000000-0005-0000-0000-000035480000}"/>
    <cellStyle name="Vírgula 8 3 2 2 2 2 6" xfId="12435" xr:uid="{00000000-0005-0000-0000-000036480000}"/>
    <cellStyle name="Vírgula 8 3 2 2 2 2 6 2" xfId="17915" xr:uid="{00000000-0005-0000-0000-000037480000}"/>
    <cellStyle name="Vírgula 8 3 2 2 2 2 7" xfId="15161" xr:uid="{00000000-0005-0000-0000-000038480000}"/>
    <cellStyle name="Vírgula 8 3 2 2 2 3" xfId="4589" xr:uid="{00000000-0005-0000-0000-000039480000}"/>
    <cellStyle name="Vírgula 8 3 2 2 2 3 2" xfId="9573" xr:uid="{00000000-0005-0000-0000-00003A480000}"/>
    <cellStyle name="Vírgula 8 3 2 2 2 3 2 2" xfId="14216" xr:uid="{00000000-0005-0000-0000-00003B480000}"/>
    <cellStyle name="Vírgula 8 3 2 2 2 3 2 2 2" xfId="19696" xr:uid="{00000000-0005-0000-0000-00003C480000}"/>
    <cellStyle name="Vírgula 8 3 2 2 2 3 2 3" xfId="16941" xr:uid="{00000000-0005-0000-0000-00003D480000}"/>
    <cellStyle name="Vírgula 8 3 2 2 2 3 3" xfId="13044" xr:uid="{00000000-0005-0000-0000-00003E480000}"/>
    <cellStyle name="Vírgula 8 3 2 2 2 3 3 2" xfId="18524" xr:uid="{00000000-0005-0000-0000-00003F480000}"/>
    <cellStyle name="Vírgula 8 3 2 2 2 3 4" xfId="15770" xr:uid="{00000000-0005-0000-0000-000040480000}"/>
    <cellStyle name="Vírgula 8 3 2 2 2 4" xfId="6320" xr:uid="{00000000-0005-0000-0000-000041480000}"/>
    <cellStyle name="Vírgula 8 3 2 2 2 4 2" xfId="11262" xr:uid="{00000000-0005-0000-0000-000042480000}"/>
    <cellStyle name="Vírgula 8 3 2 2 2 4 2 2" xfId="14618" xr:uid="{00000000-0005-0000-0000-000043480000}"/>
    <cellStyle name="Vírgula 8 3 2 2 2 4 2 2 2" xfId="20098" xr:uid="{00000000-0005-0000-0000-000044480000}"/>
    <cellStyle name="Vírgula 8 3 2 2 2 4 2 3" xfId="17343" xr:uid="{00000000-0005-0000-0000-000045480000}"/>
    <cellStyle name="Vírgula 8 3 2 2 2 4 3" xfId="13447" xr:uid="{00000000-0005-0000-0000-000046480000}"/>
    <cellStyle name="Vírgula 8 3 2 2 2 4 3 2" xfId="18927" xr:uid="{00000000-0005-0000-0000-000047480000}"/>
    <cellStyle name="Vírgula 8 3 2 2 2 4 4" xfId="16172" xr:uid="{00000000-0005-0000-0000-000048480000}"/>
    <cellStyle name="Vírgula 8 3 2 2 2 5" xfId="7828" xr:uid="{00000000-0005-0000-0000-000049480000}"/>
    <cellStyle name="Vírgula 8 3 2 2 2 5 2" xfId="13804" xr:uid="{00000000-0005-0000-0000-00004A480000}"/>
    <cellStyle name="Vírgula 8 3 2 2 2 5 2 2" xfId="19284" xr:uid="{00000000-0005-0000-0000-00004B480000}"/>
    <cellStyle name="Vírgula 8 3 2 2 2 5 3" xfId="16529" xr:uid="{00000000-0005-0000-0000-00004C480000}"/>
    <cellStyle name="Vírgula 8 3 2 2 2 6" xfId="2867" xr:uid="{00000000-0005-0000-0000-00004D480000}"/>
    <cellStyle name="Vírgula 8 3 2 2 2 6 2" xfId="12641" xr:uid="{00000000-0005-0000-0000-00004E480000}"/>
    <cellStyle name="Vírgula 8 3 2 2 2 6 2 2" xfId="18121" xr:uid="{00000000-0005-0000-0000-00004F480000}"/>
    <cellStyle name="Vírgula 8 3 2 2 2 6 3" xfId="15367" xr:uid="{00000000-0005-0000-0000-000050480000}"/>
    <cellStyle name="Vírgula 8 3 2 2 2 7" xfId="12275" xr:uid="{00000000-0005-0000-0000-000051480000}"/>
    <cellStyle name="Vírgula 8 3 2 2 2 7 2" xfId="17755" xr:uid="{00000000-0005-0000-0000-000052480000}"/>
    <cellStyle name="Vírgula 8 3 2 2 2 8" xfId="15001" xr:uid="{00000000-0005-0000-0000-000053480000}"/>
    <cellStyle name="Vírgula 8 3 2 2 3" xfId="1995" xr:uid="{00000000-0005-0000-0000-000054480000}"/>
    <cellStyle name="Vírgula 8 3 2 2 3 2" xfId="5346" xr:uid="{00000000-0005-0000-0000-000055480000}"/>
    <cellStyle name="Vírgula 8 3 2 2 3 2 2" xfId="10330" xr:uid="{00000000-0005-0000-0000-000056480000}"/>
    <cellStyle name="Vírgula 8 3 2 2 3 2 2 2" xfId="14377" xr:uid="{00000000-0005-0000-0000-000057480000}"/>
    <cellStyle name="Vírgula 8 3 2 2 3 2 2 2 2" xfId="19857" xr:uid="{00000000-0005-0000-0000-000058480000}"/>
    <cellStyle name="Vírgula 8 3 2 2 3 2 2 3" xfId="17102" xr:uid="{00000000-0005-0000-0000-000059480000}"/>
    <cellStyle name="Vírgula 8 3 2 2 3 2 3" xfId="13205" xr:uid="{00000000-0005-0000-0000-00005A480000}"/>
    <cellStyle name="Vírgula 8 3 2 2 3 2 3 2" xfId="18685" xr:uid="{00000000-0005-0000-0000-00005B480000}"/>
    <cellStyle name="Vírgula 8 3 2 2 3 2 4" xfId="15931" xr:uid="{00000000-0005-0000-0000-00005C480000}"/>
    <cellStyle name="Vírgula 8 3 2 2 3 3" xfId="7075" xr:uid="{00000000-0005-0000-0000-00005D480000}"/>
    <cellStyle name="Vírgula 8 3 2 2 3 3 2" xfId="12017" xr:uid="{00000000-0005-0000-0000-00005E480000}"/>
    <cellStyle name="Vírgula 8 3 2 2 3 3 2 2" xfId="14777" xr:uid="{00000000-0005-0000-0000-00005F480000}"/>
    <cellStyle name="Vírgula 8 3 2 2 3 3 2 2 2" xfId="20257" xr:uid="{00000000-0005-0000-0000-000060480000}"/>
    <cellStyle name="Vírgula 8 3 2 2 3 3 2 3" xfId="17502" xr:uid="{00000000-0005-0000-0000-000061480000}"/>
    <cellStyle name="Vírgula 8 3 2 2 3 3 3" xfId="13606" xr:uid="{00000000-0005-0000-0000-000062480000}"/>
    <cellStyle name="Vírgula 8 3 2 2 3 3 3 2" xfId="19086" xr:uid="{00000000-0005-0000-0000-000063480000}"/>
    <cellStyle name="Vírgula 8 3 2 2 3 3 4" xfId="16331" xr:uid="{00000000-0005-0000-0000-000064480000}"/>
    <cellStyle name="Vírgula 8 3 2 2 3 4" xfId="8583" xr:uid="{00000000-0005-0000-0000-000065480000}"/>
    <cellStyle name="Vírgula 8 3 2 2 3 4 2" xfId="13963" xr:uid="{00000000-0005-0000-0000-000066480000}"/>
    <cellStyle name="Vírgula 8 3 2 2 3 4 2 2" xfId="19443" xr:uid="{00000000-0005-0000-0000-000067480000}"/>
    <cellStyle name="Vírgula 8 3 2 2 3 4 3" xfId="16688" xr:uid="{00000000-0005-0000-0000-000068480000}"/>
    <cellStyle name="Vírgula 8 3 2 2 3 5" xfId="3622" xr:uid="{00000000-0005-0000-0000-000069480000}"/>
    <cellStyle name="Vírgula 8 3 2 2 3 5 2" xfId="12800" xr:uid="{00000000-0005-0000-0000-00006A480000}"/>
    <cellStyle name="Vírgula 8 3 2 2 3 5 2 2" xfId="18280" xr:uid="{00000000-0005-0000-0000-00006B480000}"/>
    <cellStyle name="Vírgula 8 3 2 2 3 5 3" xfId="15526" xr:uid="{00000000-0005-0000-0000-00006C480000}"/>
    <cellStyle name="Vírgula 8 3 2 2 3 6" xfId="12434" xr:uid="{00000000-0005-0000-0000-00006D480000}"/>
    <cellStyle name="Vírgula 8 3 2 2 3 6 2" xfId="17914" xr:uid="{00000000-0005-0000-0000-00006E480000}"/>
    <cellStyle name="Vírgula 8 3 2 2 3 7" xfId="15160" xr:uid="{00000000-0005-0000-0000-00006F480000}"/>
    <cellStyle name="Vírgula 8 3 2 2 4" xfId="4206" xr:uid="{00000000-0005-0000-0000-000070480000}"/>
    <cellStyle name="Vírgula 8 3 2 2 4 2" xfId="9192" xr:uid="{00000000-0005-0000-0000-000071480000}"/>
    <cellStyle name="Vírgula 8 3 2 2 4 2 2" xfId="14125" xr:uid="{00000000-0005-0000-0000-000072480000}"/>
    <cellStyle name="Vírgula 8 3 2 2 4 2 2 2" xfId="19605" xr:uid="{00000000-0005-0000-0000-000073480000}"/>
    <cellStyle name="Vírgula 8 3 2 2 4 2 3" xfId="16850" xr:uid="{00000000-0005-0000-0000-000074480000}"/>
    <cellStyle name="Vírgula 8 3 2 2 4 3" xfId="12953" xr:uid="{00000000-0005-0000-0000-000075480000}"/>
    <cellStyle name="Vírgula 8 3 2 2 4 3 2" xfId="18433" xr:uid="{00000000-0005-0000-0000-000076480000}"/>
    <cellStyle name="Vírgula 8 3 2 2 4 4" xfId="15679" xr:uid="{00000000-0005-0000-0000-000077480000}"/>
    <cellStyle name="Vírgula 8 3 2 2 5" xfId="5953" xr:uid="{00000000-0005-0000-0000-000078480000}"/>
    <cellStyle name="Vírgula 8 3 2 2 5 2" xfId="10895" xr:uid="{00000000-0005-0000-0000-000079480000}"/>
    <cellStyle name="Vírgula 8 3 2 2 5 2 2" xfId="14531" xr:uid="{00000000-0005-0000-0000-00007A480000}"/>
    <cellStyle name="Vírgula 8 3 2 2 5 2 2 2" xfId="20011" xr:uid="{00000000-0005-0000-0000-00007B480000}"/>
    <cellStyle name="Vírgula 8 3 2 2 5 2 3" xfId="17256" xr:uid="{00000000-0005-0000-0000-00007C480000}"/>
    <cellStyle name="Vírgula 8 3 2 2 5 3" xfId="13360" xr:uid="{00000000-0005-0000-0000-00007D480000}"/>
    <cellStyle name="Vírgula 8 3 2 2 5 3 2" xfId="18840" xr:uid="{00000000-0005-0000-0000-00007E480000}"/>
    <cellStyle name="Vírgula 8 3 2 2 5 4" xfId="16085" xr:uid="{00000000-0005-0000-0000-00007F480000}"/>
    <cellStyle name="Vírgula 8 3 2 2 6" xfId="7461" xr:uid="{00000000-0005-0000-0000-000080480000}"/>
    <cellStyle name="Vírgula 8 3 2 2 6 2" xfId="13717" xr:uid="{00000000-0005-0000-0000-000081480000}"/>
    <cellStyle name="Vírgula 8 3 2 2 6 2 2" xfId="19197" xr:uid="{00000000-0005-0000-0000-000082480000}"/>
    <cellStyle name="Vírgula 8 3 2 2 6 3" xfId="16442" xr:uid="{00000000-0005-0000-0000-000083480000}"/>
    <cellStyle name="Vírgula 8 3 2 2 7" xfId="2500" xr:uid="{00000000-0005-0000-0000-000084480000}"/>
    <cellStyle name="Vírgula 8 3 2 2 7 2" xfId="12554" xr:uid="{00000000-0005-0000-0000-000085480000}"/>
    <cellStyle name="Vírgula 8 3 2 2 7 2 2" xfId="18034" xr:uid="{00000000-0005-0000-0000-000086480000}"/>
    <cellStyle name="Vírgula 8 3 2 2 7 3" xfId="15280" xr:uid="{00000000-0005-0000-0000-000087480000}"/>
    <cellStyle name="Vírgula 8 3 2 2 8" xfId="12172" xr:uid="{00000000-0005-0000-0000-000088480000}"/>
    <cellStyle name="Vírgula 8 3 2 2 8 2" xfId="17653" xr:uid="{00000000-0005-0000-0000-000089480000}"/>
    <cellStyle name="Vírgula 8 3 2 2 9" xfId="14912" xr:uid="{00000000-0005-0000-0000-00008A480000}"/>
    <cellStyle name="Vírgula 8 3 2 3" xfId="916" xr:uid="{00000000-0005-0000-0000-00008B480000}"/>
    <cellStyle name="Vírgula 8 3 2 3 2" xfId="1997" xr:uid="{00000000-0005-0000-0000-00008C480000}"/>
    <cellStyle name="Vírgula 8 3 2 3 2 2" xfId="5348" xr:uid="{00000000-0005-0000-0000-00008D480000}"/>
    <cellStyle name="Vírgula 8 3 2 3 2 2 2" xfId="10332" xr:uid="{00000000-0005-0000-0000-00008E480000}"/>
    <cellStyle name="Vírgula 8 3 2 3 2 2 2 2" xfId="14379" xr:uid="{00000000-0005-0000-0000-00008F480000}"/>
    <cellStyle name="Vírgula 8 3 2 3 2 2 2 2 2" xfId="19859" xr:uid="{00000000-0005-0000-0000-000090480000}"/>
    <cellStyle name="Vírgula 8 3 2 3 2 2 2 3" xfId="17104" xr:uid="{00000000-0005-0000-0000-000091480000}"/>
    <cellStyle name="Vírgula 8 3 2 3 2 2 3" xfId="13207" xr:uid="{00000000-0005-0000-0000-000092480000}"/>
    <cellStyle name="Vírgula 8 3 2 3 2 2 3 2" xfId="18687" xr:uid="{00000000-0005-0000-0000-000093480000}"/>
    <cellStyle name="Vírgula 8 3 2 3 2 2 4" xfId="15933" xr:uid="{00000000-0005-0000-0000-000094480000}"/>
    <cellStyle name="Vírgula 8 3 2 3 2 3" xfId="7077" xr:uid="{00000000-0005-0000-0000-000095480000}"/>
    <cellStyle name="Vírgula 8 3 2 3 2 3 2" xfId="12019" xr:uid="{00000000-0005-0000-0000-000096480000}"/>
    <cellStyle name="Vírgula 8 3 2 3 2 3 2 2" xfId="14779" xr:uid="{00000000-0005-0000-0000-000097480000}"/>
    <cellStyle name="Vírgula 8 3 2 3 2 3 2 2 2" xfId="20259" xr:uid="{00000000-0005-0000-0000-000098480000}"/>
    <cellStyle name="Vírgula 8 3 2 3 2 3 2 3" xfId="17504" xr:uid="{00000000-0005-0000-0000-000099480000}"/>
    <cellStyle name="Vírgula 8 3 2 3 2 3 3" xfId="13608" xr:uid="{00000000-0005-0000-0000-00009A480000}"/>
    <cellStyle name="Vírgula 8 3 2 3 2 3 3 2" xfId="19088" xr:uid="{00000000-0005-0000-0000-00009B480000}"/>
    <cellStyle name="Vírgula 8 3 2 3 2 3 4" xfId="16333" xr:uid="{00000000-0005-0000-0000-00009C480000}"/>
    <cellStyle name="Vírgula 8 3 2 3 2 4" xfId="8585" xr:uid="{00000000-0005-0000-0000-00009D480000}"/>
    <cellStyle name="Vírgula 8 3 2 3 2 4 2" xfId="13965" xr:uid="{00000000-0005-0000-0000-00009E480000}"/>
    <cellStyle name="Vírgula 8 3 2 3 2 4 2 2" xfId="19445" xr:uid="{00000000-0005-0000-0000-00009F480000}"/>
    <cellStyle name="Vírgula 8 3 2 3 2 4 3" xfId="16690" xr:uid="{00000000-0005-0000-0000-0000A0480000}"/>
    <cellStyle name="Vírgula 8 3 2 3 2 5" xfId="3624" xr:uid="{00000000-0005-0000-0000-0000A1480000}"/>
    <cellStyle name="Vírgula 8 3 2 3 2 5 2" xfId="12802" xr:uid="{00000000-0005-0000-0000-0000A2480000}"/>
    <cellStyle name="Vírgula 8 3 2 3 2 5 2 2" xfId="18282" xr:uid="{00000000-0005-0000-0000-0000A3480000}"/>
    <cellStyle name="Vírgula 8 3 2 3 2 5 3" xfId="15528" xr:uid="{00000000-0005-0000-0000-0000A4480000}"/>
    <cellStyle name="Vírgula 8 3 2 3 2 6" xfId="12436" xr:uid="{00000000-0005-0000-0000-0000A5480000}"/>
    <cellStyle name="Vírgula 8 3 2 3 2 6 2" xfId="17916" xr:uid="{00000000-0005-0000-0000-0000A6480000}"/>
    <cellStyle name="Vírgula 8 3 2 3 2 7" xfId="15162" xr:uid="{00000000-0005-0000-0000-0000A7480000}"/>
    <cellStyle name="Vírgula 8 3 2 3 3" xfId="4348" xr:uid="{00000000-0005-0000-0000-0000A8480000}"/>
    <cellStyle name="Vírgula 8 3 2 3 3 2" xfId="9333" xr:uid="{00000000-0005-0000-0000-0000A9480000}"/>
    <cellStyle name="Vírgula 8 3 2 3 3 2 2" xfId="14158" xr:uid="{00000000-0005-0000-0000-0000AA480000}"/>
    <cellStyle name="Vírgula 8 3 2 3 3 2 2 2" xfId="19638" xr:uid="{00000000-0005-0000-0000-0000AB480000}"/>
    <cellStyle name="Vírgula 8 3 2 3 3 2 3" xfId="16883" xr:uid="{00000000-0005-0000-0000-0000AC480000}"/>
    <cellStyle name="Vírgula 8 3 2 3 3 3" xfId="12986" xr:uid="{00000000-0005-0000-0000-0000AD480000}"/>
    <cellStyle name="Vírgula 8 3 2 3 3 3 2" xfId="18466" xr:uid="{00000000-0005-0000-0000-0000AE480000}"/>
    <cellStyle name="Vírgula 8 3 2 3 3 4" xfId="15712" xr:uid="{00000000-0005-0000-0000-0000AF480000}"/>
    <cellStyle name="Vírgula 8 3 2 3 4" xfId="6091" xr:uid="{00000000-0005-0000-0000-0000B0480000}"/>
    <cellStyle name="Vírgula 8 3 2 3 4 2" xfId="11033" xr:uid="{00000000-0005-0000-0000-0000B1480000}"/>
    <cellStyle name="Vírgula 8 3 2 3 4 2 2" xfId="14564" xr:uid="{00000000-0005-0000-0000-0000B2480000}"/>
    <cellStyle name="Vírgula 8 3 2 3 4 2 2 2" xfId="20044" xr:uid="{00000000-0005-0000-0000-0000B3480000}"/>
    <cellStyle name="Vírgula 8 3 2 3 4 2 3" xfId="17289" xr:uid="{00000000-0005-0000-0000-0000B4480000}"/>
    <cellStyle name="Vírgula 8 3 2 3 4 3" xfId="13393" xr:uid="{00000000-0005-0000-0000-0000B5480000}"/>
    <cellStyle name="Vírgula 8 3 2 3 4 3 2" xfId="18873" xr:uid="{00000000-0005-0000-0000-0000B6480000}"/>
    <cellStyle name="Vírgula 8 3 2 3 4 4" xfId="16118" xr:uid="{00000000-0005-0000-0000-0000B7480000}"/>
    <cellStyle name="Vírgula 8 3 2 3 5" xfId="7599" xr:uid="{00000000-0005-0000-0000-0000B8480000}"/>
    <cellStyle name="Vírgula 8 3 2 3 5 2" xfId="13750" xr:uid="{00000000-0005-0000-0000-0000B9480000}"/>
    <cellStyle name="Vírgula 8 3 2 3 5 2 2" xfId="19230" xr:uid="{00000000-0005-0000-0000-0000BA480000}"/>
    <cellStyle name="Vírgula 8 3 2 3 5 3" xfId="16475" xr:uid="{00000000-0005-0000-0000-0000BB480000}"/>
    <cellStyle name="Vírgula 8 3 2 3 6" xfId="2638" xr:uid="{00000000-0005-0000-0000-0000BC480000}"/>
    <cellStyle name="Vírgula 8 3 2 3 6 2" xfId="12587" xr:uid="{00000000-0005-0000-0000-0000BD480000}"/>
    <cellStyle name="Vírgula 8 3 2 3 6 2 2" xfId="18067" xr:uid="{00000000-0005-0000-0000-0000BE480000}"/>
    <cellStyle name="Vírgula 8 3 2 3 6 3" xfId="15313" xr:uid="{00000000-0005-0000-0000-0000BF480000}"/>
    <cellStyle name="Vírgula 8 3 2 3 7" xfId="12207" xr:uid="{00000000-0005-0000-0000-0000C0480000}"/>
    <cellStyle name="Vírgula 8 3 2 3 7 2" xfId="17688" xr:uid="{00000000-0005-0000-0000-0000C1480000}"/>
    <cellStyle name="Vírgula 8 3 2 3 8" xfId="14946" xr:uid="{00000000-0005-0000-0000-0000C2480000}"/>
    <cellStyle name="Vírgula 8 3 2 4" xfId="1994" xr:uid="{00000000-0005-0000-0000-0000C3480000}"/>
    <cellStyle name="Vírgula 8 3 2 4 2" xfId="5345" xr:uid="{00000000-0005-0000-0000-0000C4480000}"/>
    <cellStyle name="Vírgula 8 3 2 4 2 2" xfId="10329" xr:uid="{00000000-0005-0000-0000-0000C5480000}"/>
    <cellStyle name="Vírgula 8 3 2 4 2 2 2" xfId="14376" xr:uid="{00000000-0005-0000-0000-0000C6480000}"/>
    <cellStyle name="Vírgula 8 3 2 4 2 2 2 2" xfId="19856" xr:uid="{00000000-0005-0000-0000-0000C7480000}"/>
    <cellStyle name="Vírgula 8 3 2 4 2 2 3" xfId="17101" xr:uid="{00000000-0005-0000-0000-0000C8480000}"/>
    <cellStyle name="Vírgula 8 3 2 4 2 3" xfId="13204" xr:uid="{00000000-0005-0000-0000-0000C9480000}"/>
    <cellStyle name="Vírgula 8 3 2 4 2 3 2" xfId="18684" xr:uid="{00000000-0005-0000-0000-0000CA480000}"/>
    <cellStyle name="Vírgula 8 3 2 4 2 4" xfId="15930" xr:uid="{00000000-0005-0000-0000-0000CB480000}"/>
    <cellStyle name="Vírgula 8 3 2 4 3" xfId="7074" xr:uid="{00000000-0005-0000-0000-0000CC480000}"/>
    <cellStyle name="Vírgula 8 3 2 4 3 2" xfId="12016" xr:uid="{00000000-0005-0000-0000-0000CD480000}"/>
    <cellStyle name="Vírgula 8 3 2 4 3 2 2" xfId="14776" xr:uid="{00000000-0005-0000-0000-0000CE480000}"/>
    <cellStyle name="Vírgula 8 3 2 4 3 2 2 2" xfId="20256" xr:uid="{00000000-0005-0000-0000-0000CF480000}"/>
    <cellStyle name="Vírgula 8 3 2 4 3 2 3" xfId="17501" xr:uid="{00000000-0005-0000-0000-0000D0480000}"/>
    <cellStyle name="Vírgula 8 3 2 4 3 3" xfId="13605" xr:uid="{00000000-0005-0000-0000-0000D1480000}"/>
    <cellStyle name="Vírgula 8 3 2 4 3 3 2" xfId="19085" xr:uid="{00000000-0005-0000-0000-0000D2480000}"/>
    <cellStyle name="Vírgula 8 3 2 4 3 4" xfId="16330" xr:uid="{00000000-0005-0000-0000-0000D3480000}"/>
    <cellStyle name="Vírgula 8 3 2 4 4" xfId="8582" xr:uid="{00000000-0005-0000-0000-0000D4480000}"/>
    <cellStyle name="Vírgula 8 3 2 4 4 2" xfId="13962" xr:uid="{00000000-0005-0000-0000-0000D5480000}"/>
    <cellStyle name="Vírgula 8 3 2 4 4 2 2" xfId="19442" xr:uid="{00000000-0005-0000-0000-0000D6480000}"/>
    <cellStyle name="Vírgula 8 3 2 4 4 3" xfId="16687" xr:uid="{00000000-0005-0000-0000-0000D7480000}"/>
    <cellStyle name="Vírgula 8 3 2 4 5" xfId="3621" xr:uid="{00000000-0005-0000-0000-0000D8480000}"/>
    <cellStyle name="Vírgula 8 3 2 4 5 2" xfId="12799" xr:uid="{00000000-0005-0000-0000-0000D9480000}"/>
    <cellStyle name="Vírgula 8 3 2 4 5 2 2" xfId="18279" xr:uid="{00000000-0005-0000-0000-0000DA480000}"/>
    <cellStyle name="Vírgula 8 3 2 4 5 3" xfId="15525" xr:uid="{00000000-0005-0000-0000-0000DB480000}"/>
    <cellStyle name="Vírgula 8 3 2 4 6" xfId="12433" xr:uid="{00000000-0005-0000-0000-0000DC480000}"/>
    <cellStyle name="Vírgula 8 3 2 4 6 2" xfId="17913" xr:uid="{00000000-0005-0000-0000-0000DD480000}"/>
    <cellStyle name="Vírgula 8 3 2 4 7" xfId="15159" xr:uid="{00000000-0005-0000-0000-0000DE480000}"/>
    <cellStyle name="Vírgula 8 3 2 5" xfId="3746" xr:uid="{00000000-0005-0000-0000-0000DF480000}"/>
    <cellStyle name="Vírgula 8 3 2 5 2" xfId="5530" xr:uid="{00000000-0005-0000-0000-0000E0480000}"/>
    <cellStyle name="Vírgula 8 3 2 5 2 2" xfId="10485" xr:uid="{00000000-0005-0000-0000-0000E1480000}"/>
    <cellStyle name="Vírgula 8 3 2 5 2 2 2" xfId="14438" xr:uid="{00000000-0005-0000-0000-0000E2480000}"/>
    <cellStyle name="Vírgula 8 3 2 5 2 2 2 2" xfId="19918" xr:uid="{00000000-0005-0000-0000-0000E3480000}"/>
    <cellStyle name="Vírgula 8 3 2 5 2 2 3" xfId="17163" xr:uid="{00000000-0005-0000-0000-0000E4480000}"/>
    <cellStyle name="Vírgula 8 3 2 5 2 3" xfId="13267" xr:uid="{00000000-0005-0000-0000-0000E5480000}"/>
    <cellStyle name="Vírgula 8 3 2 5 2 3 2" xfId="18747" xr:uid="{00000000-0005-0000-0000-0000E6480000}"/>
    <cellStyle name="Vírgula 8 3 2 5 2 4" xfId="15992" xr:uid="{00000000-0005-0000-0000-0000E7480000}"/>
    <cellStyle name="Vírgula 8 3 2 5 3" xfId="8706" xr:uid="{00000000-0005-0000-0000-0000E8480000}"/>
    <cellStyle name="Vírgula 8 3 2 5 3 2" xfId="14013" xr:uid="{00000000-0005-0000-0000-0000E9480000}"/>
    <cellStyle name="Vírgula 8 3 2 5 3 2 2" xfId="19493" xr:uid="{00000000-0005-0000-0000-0000EA480000}"/>
    <cellStyle name="Vírgula 8 3 2 5 3 3" xfId="16738" xr:uid="{00000000-0005-0000-0000-0000EB480000}"/>
    <cellStyle name="Vírgula 8 3 2 5 4" xfId="12848" xr:uid="{00000000-0005-0000-0000-0000EC480000}"/>
    <cellStyle name="Vírgula 8 3 2 5 4 2" xfId="18328" xr:uid="{00000000-0005-0000-0000-0000ED480000}"/>
    <cellStyle name="Vírgula 8 3 2 5 5" xfId="15574" xr:uid="{00000000-0005-0000-0000-0000EE480000}"/>
    <cellStyle name="Vírgula 8 3 2 6" xfId="4070" xr:uid="{00000000-0005-0000-0000-0000EF480000}"/>
    <cellStyle name="Vírgula 8 3 2 6 2" xfId="8842" xr:uid="{00000000-0005-0000-0000-0000F0480000}"/>
    <cellStyle name="Vírgula 8 3 2 6 2 2" xfId="14045" xr:uid="{00000000-0005-0000-0000-0000F1480000}"/>
    <cellStyle name="Vírgula 8 3 2 6 2 2 2" xfId="19525" xr:uid="{00000000-0005-0000-0000-0000F2480000}"/>
    <cellStyle name="Vírgula 8 3 2 6 2 3" xfId="16770" xr:uid="{00000000-0005-0000-0000-0000F3480000}"/>
    <cellStyle name="Vírgula 8 3 2 6 3" xfId="12921" xr:uid="{00000000-0005-0000-0000-0000F4480000}"/>
    <cellStyle name="Vírgula 8 3 2 6 3 2" xfId="18401" xr:uid="{00000000-0005-0000-0000-0000F5480000}"/>
    <cellStyle name="Vírgula 8 3 2 6 4" xfId="15647" xr:uid="{00000000-0005-0000-0000-0000F6480000}"/>
    <cellStyle name="Vírgula 8 3 2 7" xfId="5409" xr:uid="{00000000-0005-0000-0000-0000F7480000}"/>
    <cellStyle name="Vírgula 8 3 2 7 2" xfId="10386" xr:uid="{00000000-0005-0000-0000-0000F8480000}"/>
    <cellStyle name="Vírgula 8 3 2 7 2 2" xfId="14412" xr:uid="{00000000-0005-0000-0000-0000F9480000}"/>
    <cellStyle name="Vírgula 8 3 2 7 2 2 2" xfId="19892" xr:uid="{00000000-0005-0000-0000-0000FA480000}"/>
    <cellStyle name="Vírgula 8 3 2 7 2 3" xfId="17137" xr:uid="{00000000-0005-0000-0000-0000FB480000}"/>
    <cellStyle name="Vírgula 8 3 2 7 3" xfId="13241" xr:uid="{00000000-0005-0000-0000-0000FC480000}"/>
    <cellStyle name="Vírgula 8 3 2 7 3 2" xfId="18721" xr:uid="{00000000-0005-0000-0000-0000FD480000}"/>
    <cellStyle name="Vírgula 8 3 2 7 4" xfId="15966" xr:uid="{00000000-0005-0000-0000-0000FE480000}"/>
    <cellStyle name="Vírgula 8 3 2 8" xfId="5818" xr:uid="{00000000-0005-0000-0000-0000FF480000}"/>
    <cellStyle name="Vírgula 8 3 2 8 2" xfId="10760" xr:uid="{00000000-0005-0000-0000-000000490000}"/>
    <cellStyle name="Vírgula 8 3 2 8 2 2" xfId="14499" xr:uid="{00000000-0005-0000-0000-000001490000}"/>
    <cellStyle name="Vírgula 8 3 2 8 2 2 2" xfId="19979" xr:uid="{00000000-0005-0000-0000-000002490000}"/>
    <cellStyle name="Vírgula 8 3 2 8 2 3" xfId="17224" xr:uid="{00000000-0005-0000-0000-000003490000}"/>
    <cellStyle name="Vírgula 8 3 2 8 3" xfId="13328" xr:uid="{00000000-0005-0000-0000-000004490000}"/>
    <cellStyle name="Vírgula 8 3 2 8 3 2" xfId="18808" xr:uid="{00000000-0005-0000-0000-000005490000}"/>
    <cellStyle name="Vírgula 8 3 2 8 4" xfId="16053" xr:uid="{00000000-0005-0000-0000-000006490000}"/>
    <cellStyle name="Vírgula 8 3 2 9" xfId="7326" xr:uid="{00000000-0005-0000-0000-000007490000}"/>
    <cellStyle name="Vírgula 8 3 2 9 2" xfId="13685" xr:uid="{00000000-0005-0000-0000-000008490000}"/>
    <cellStyle name="Vírgula 8 3 2 9 2 2" xfId="19165" xr:uid="{00000000-0005-0000-0000-000009490000}"/>
    <cellStyle name="Vírgula 8 3 2 9 3" xfId="16410" xr:uid="{00000000-0005-0000-0000-00000A490000}"/>
    <cellStyle name="Vírgula 8 3 3" xfId="665" xr:uid="{00000000-0005-0000-0000-00000B490000}"/>
    <cellStyle name="Vírgula 8 3 3 10" xfId="2408" xr:uid="{00000000-0005-0000-0000-00000C490000}"/>
    <cellStyle name="Vírgula 8 3 3 10 2" xfId="12532" xr:uid="{00000000-0005-0000-0000-00000D490000}"/>
    <cellStyle name="Vírgula 8 3 3 10 2 2" xfId="18012" xr:uid="{00000000-0005-0000-0000-00000E490000}"/>
    <cellStyle name="Vírgula 8 3 3 10 3" xfId="15258" xr:uid="{00000000-0005-0000-0000-00000F490000}"/>
    <cellStyle name="Vírgula 8 3 3 11" xfId="12150" xr:uid="{00000000-0005-0000-0000-000010490000}"/>
    <cellStyle name="Vírgula 8 3 3 11 2" xfId="17631" xr:uid="{00000000-0005-0000-0000-000011490000}"/>
    <cellStyle name="Vírgula 8 3 3 12" xfId="14890" xr:uid="{00000000-0005-0000-0000-000012490000}"/>
    <cellStyle name="Vírgula 8 3 3 2" xfId="806" xr:uid="{00000000-0005-0000-0000-000013490000}"/>
    <cellStyle name="Vírgula 8 3 3 2 2" xfId="1271" xr:uid="{00000000-0005-0000-0000-000014490000}"/>
    <cellStyle name="Vírgula 8 3 3 2 2 2" xfId="2000" xr:uid="{00000000-0005-0000-0000-000015490000}"/>
    <cellStyle name="Vírgula 8 3 3 2 2 2 2" xfId="5351" xr:uid="{00000000-0005-0000-0000-000016490000}"/>
    <cellStyle name="Vírgula 8 3 3 2 2 2 2 2" xfId="10335" xr:uid="{00000000-0005-0000-0000-000017490000}"/>
    <cellStyle name="Vírgula 8 3 3 2 2 2 2 2 2" xfId="14382" xr:uid="{00000000-0005-0000-0000-000018490000}"/>
    <cellStyle name="Vírgula 8 3 3 2 2 2 2 2 2 2" xfId="19862" xr:uid="{00000000-0005-0000-0000-000019490000}"/>
    <cellStyle name="Vírgula 8 3 3 2 2 2 2 2 3" xfId="17107" xr:uid="{00000000-0005-0000-0000-00001A490000}"/>
    <cellStyle name="Vírgula 8 3 3 2 2 2 2 3" xfId="13210" xr:uid="{00000000-0005-0000-0000-00001B490000}"/>
    <cellStyle name="Vírgula 8 3 3 2 2 2 2 3 2" xfId="18690" xr:uid="{00000000-0005-0000-0000-00001C490000}"/>
    <cellStyle name="Vírgula 8 3 3 2 2 2 2 4" xfId="15936" xr:uid="{00000000-0005-0000-0000-00001D490000}"/>
    <cellStyle name="Vírgula 8 3 3 2 2 2 3" xfId="7080" xr:uid="{00000000-0005-0000-0000-00001E490000}"/>
    <cellStyle name="Vírgula 8 3 3 2 2 2 3 2" xfId="12022" xr:uid="{00000000-0005-0000-0000-00001F490000}"/>
    <cellStyle name="Vírgula 8 3 3 2 2 2 3 2 2" xfId="14782" xr:uid="{00000000-0005-0000-0000-000020490000}"/>
    <cellStyle name="Vírgula 8 3 3 2 2 2 3 2 2 2" xfId="20262" xr:uid="{00000000-0005-0000-0000-000021490000}"/>
    <cellStyle name="Vírgula 8 3 3 2 2 2 3 2 3" xfId="17507" xr:uid="{00000000-0005-0000-0000-000022490000}"/>
    <cellStyle name="Vírgula 8 3 3 2 2 2 3 3" xfId="13611" xr:uid="{00000000-0005-0000-0000-000023490000}"/>
    <cellStyle name="Vírgula 8 3 3 2 2 2 3 3 2" xfId="19091" xr:uid="{00000000-0005-0000-0000-000024490000}"/>
    <cellStyle name="Vírgula 8 3 3 2 2 2 3 4" xfId="16336" xr:uid="{00000000-0005-0000-0000-000025490000}"/>
    <cellStyle name="Vírgula 8 3 3 2 2 2 4" xfId="8588" xr:uid="{00000000-0005-0000-0000-000026490000}"/>
    <cellStyle name="Vírgula 8 3 3 2 2 2 4 2" xfId="13968" xr:uid="{00000000-0005-0000-0000-000027490000}"/>
    <cellStyle name="Vírgula 8 3 3 2 2 2 4 2 2" xfId="19448" xr:uid="{00000000-0005-0000-0000-000028490000}"/>
    <cellStyle name="Vírgula 8 3 3 2 2 2 4 3" xfId="16693" xr:uid="{00000000-0005-0000-0000-000029490000}"/>
    <cellStyle name="Vírgula 8 3 3 2 2 2 5" xfId="3627" xr:uid="{00000000-0005-0000-0000-00002A490000}"/>
    <cellStyle name="Vírgula 8 3 3 2 2 2 5 2" xfId="12805" xr:uid="{00000000-0005-0000-0000-00002B490000}"/>
    <cellStyle name="Vírgula 8 3 3 2 2 2 5 2 2" xfId="18285" xr:uid="{00000000-0005-0000-0000-00002C490000}"/>
    <cellStyle name="Vírgula 8 3 3 2 2 2 5 3" xfId="15531" xr:uid="{00000000-0005-0000-0000-00002D490000}"/>
    <cellStyle name="Vírgula 8 3 3 2 2 2 6" xfId="12439" xr:uid="{00000000-0005-0000-0000-00002E490000}"/>
    <cellStyle name="Vírgula 8 3 3 2 2 2 6 2" xfId="17919" xr:uid="{00000000-0005-0000-0000-00002F490000}"/>
    <cellStyle name="Vírgula 8 3 3 2 2 2 7" xfId="15165" xr:uid="{00000000-0005-0000-0000-000030490000}"/>
    <cellStyle name="Vírgula 8 3 3 2 2 3" xfId="4632" xr:uid="{00000000-0005-0000-0000-000031490000}"/>
    <cellStyle name="Vírgula 8 3 3 2 2 3 2" xfId="9616" xr:uid="{00000000-0005-0000-0000-000032490000}"/>
    <cellStyle name="Vírgula 8 3 3 2 2 3 2 2" xfId="14226" xr:uid="{00000000-0005-0000-0000-000033490000}"/>
    <cellStyle name="Vírgula 8 3 3 2 2 3 2 2 2" xfId="19706" xr:uid="{00000000-0005-0000-0000-000034490000}"/>
    <cellStyle name="Vírgula 8 3 3 2 2 3 2 3" xfId="16951" xr:uid="{00000000-0005-0000-0000-000035490000}"/>
    <cellStyle name="Vírgula 8 3 3 2 2 3 3" xfId="13054" xr:uid="{00000000-0005-0000-0000-000036490000}"/>
    <cellStyle name="Vírgula 8 3 3 2 2 3 3 2" xfId="18534" xr:uid="{00000000-0005-0000-0000-000037490000}"/>
    <cellStyle name="Vírgula 8 3 3 2 2 3 4" xfId="15780" xr:uid="{00000000-0005-0000-0000-000038490000}"/>
    <cellStyle name="Vírgula 8 3 3 2 2 4" xfId="6363" xr:uid="{00000000-0005-0000-0000-000039490000}"/>
    <cellStyle name="Vírgula 8 3 3 2 2 4 2" xfId="11305" xr:uid="{00000000-0005-0000-0000-00003A490000}"/>
    <cellStyle name="Vírgula 8 3 3 2 2 4 2 2" xfId="14628" xr:uid="{00000000-0005-0000-0000-00003B490000}"/>
    <cellStyle name="Vírgula 8 3 3 2 2 4 2 2 2" xfId="20108" xr:uid="{00000000-0005-0000-0000-00003C490000}"/>
    <cellStyle name="Vírgula 8 3 3 2 2 4 2 3" xfId="17353" xr:uid="{00000000-0005-0000-0000-00003D490000}"/>
    <cellStyle name="Vírgula 8 3 3 2 2 4 3" xfId="13457" xr:uid="{00000000-0005-0000-0000-00003E490000}"/>
    <cellStyle name="Vírgula 8 3 3 2 2 4 3 2" xfId="18937" xr:uid="{00000000-0005-0000-0000-00003F490000}"/>
    <cellStyle name="Vírgula 8 3 3 2 2 4 4" xfId="16182" xr:uid="{00000000-0005-0000-0000-000040490000}"/>
    <cellStyle name="Vírgula 8 3 3 2 2 5" xfId="7871" xr:uid="{00000000-0005-0000-0000-000041490000}"/>
    <cellStyle name="Vírgula 8 3 3 2 2 5 2" xfId="13814" xr:uid="{00000000-0005-0000-0000-000042490000}"/>
    <cellStyle name="Vírgula 8 3 3 2 2 5 2 2" xfId="19294" xr:uid="{00000000-0005-0000-0000-000043490000}"/>
    <cellStyle name="Vírgula 8 3 3 2 2 5 3" xfId="16539" xr:uid="{00000000-0005-0000-0000-000044490000}"/>
    <cellStyle name="Vírgula 8 3 3 2 2 6" xfId="2910" xr:uid="{00000000-0005-0000-0000-000045490000}"/>
    <cellStyle name="Vírgula 8 3 3 2 2 6 2" xfId="12651" xr:uid="{00000000-0005-0000-0000-000046490000}"/>
    <cellStyle name="Vírgula 8 3 3 2 2 6 2 2" xfId="18131" xr:uid="{00000000-0005-0000-0000-000047490000}"/>
    <cellStyle name="Vírgula 8 3 3 2 2 6 3" xfId="15377" xr:uid="{00000000-0005-0000-0000-000048490000}"/>
    <cellStyle name="Vírgula 8 3 3 2 2 7" xfId="12285" xr:uid="{00000000-0005-0000-0000-000049490000}"/>
    <cellStyle name="Vírgula 8 3 3 2 2 7 2" xfId="17765" xr:uid="{00000000-0005-0000-0000-00004A490000}"/>
    <cellStyle name="Vírgula 8 3 3 2 2 8" xfId="15011" xr:uid="{00000000-0005-0000-0000-00004B490000}"/>
    <cellStyle name="Vírgula 8 3 3 2 3" xfId="1999" xr:uid="{00000000-0005-0000-0000-00004C490000}"/>
    <cellStyle name="Vírgula 8 3 3 2 3 2" xfId="5350" xr:uid="{00000000-0005-0000-0000-00004D490000}"/>
    <cellStyle name="Vírgula 8 3 3 2 3 2 2" xfId="10334" xr:uid="{00000000-0005-0000-0000-00004E490000}"/>
    <cellStyle name="Vírgula 8 3 3 2 3 2 2 2" xfId="14381" xr:uid="{00000000-0005-0000-0000-00004F490000}"/>
    <cellStyle name="Vírgula 8 3 3 2 3 2 2 2 2" xfId="19861" xr:uid="{00000000-0005-0000-0000-000050490000}"/>
    <cellStyle name="Vírgula 8 3 3 2 3 2 2 3" xfId="17106" xr:uid="{00000000-0005-0000-0000-000051490000}"/>
    <cellStyle name="Vírgula 8 3 3 2 3 2 3" xfId="13209" xr:uid="{00000000-0005-0000-0000-000052490000}"/>
    <cellStyle name="Vírgula 8 3 3 2 3 2 3 2" xfId="18689" xr:uid="{00000000-0005-0000-0000-000053490000}"/>
    <cellStyle name="Vírgula 8 3 3 2 3 2 4" xfId="15935" xr:uid="{00000000-0005-0000-0000-000054490000}"/>
    <cellStyle name="Vírgula 8 3 3 2 3 3" xfId="7079" xr:uid="{00000000-0005-0000-0000-000055490000}"/>
    <cellStyle name="Vírgula 8 3 3 2 3 3 2" xfId="12021" xr:uid="{00000000-0005-0000-0000-000056490000}"/>
    <cellStyle name="Vírgula 8 3 3 2 3 3 2 2" xfId="14781" xr:uid="{00000000-0005-0000-0000-000057490000}"/>
    <cellStyle name="Vírgula 8 3 3 2 3 3 2 2 2" xfId="20261" xr:uid="{00000000-0005-0000-0000-000058490000}"/>
    <cellStyle name="Vírgula 8 3 3 2 3 3 2 3" xfId="17506" xr:uid="{00000000-0005-0000-0000-000059490000}"/>
    <cellStyle name="Vírgula 8 3 3 2 3 3 3" xfId="13610" xr:uid="{00000000-0005-0000-0000-00005A490000}"/>
    <cellStyle name="Vírgula 8 3 3 2 3 3 3 2" xfId="19090" xr:uid="{00000000-0005-0000-0000-00005B490000}"/>
    <cellStyle name="Vírgula 8 3 3 2 3 3 4" xfId="16335" xr:uid="{00000000-0005-0000-0000-00005C490000}"/>
    <cellStyle name="Vírgula 8 3 3 2 3 4" xfId="8587" xr:uid="{00000000-0005-0000-0000-00005D490000}"/>
    <cellStyle name="Vírgula 8 3 3 2 3 4 2" xfId="13967" xr:uid="{00000000-0005-0000-0000-00005E490000}"/>
    <cellStyle name="Vírgula 8 3 3 2 3 4 2 2" xfId="19447" xr:uid="{00000000-0005-0000-0000-00005F490000}"/>
    <cellStyle name="Vírgula 8 3 3 2 3 4 3" xfId="16692" xr:uid="{00000000-0005-0000-0000-000060490000}"/>
    <cellStyle name="Vírgula 8 3 3 2 3 5" xfId="3626" xr:uid="{00000000-0005-0000-0000-000061490000}"/>
    <cellStyle name="Vírgula 8 3 3 2 3 5 2" xfId="12804" xr:uid="{00000000-0005-0000-0000-000062490000}"/>
    <cellStyle name="Vírgula 8 3 3 2 3 5 2 2" xfId="18284" xr:uid="{00000000-0005-0000-0000-000063490000}"/>
    <cellStyle name="Vírgula 8 3 3 2 3 5 3" xfId="15530" xr:uid="{00000000-0005-0000-0000-000064490000}"/>
    <cellStyle name="Vírgula 8 3 3 2 3 6" xfId="12438" xr:uid="{00000000-0005-0000-0000-000065490000}"/>
    <cellStyle name="Vírgula 8 3 3 2 3 6 2" xfId="17918" xr:uid="{00000000-0005-0000-0000-000066490000}"/>
    <cellStyle name="Vírgula 8 3 3 2 3 7" xfId="15164" xr:uid="{00000000-0005-0000-0000-000067490000}"/>
    <cellStyle name="Vírgula 8 3 3 2 4" xfId="4249" xr:uid="{00000000-0005-0000-0000-000068490000}"/>
    <cellStyle name="Vírgula 8 3 3 2 4 2" xfId="9235" xr:uid="{00000000-0005-0000-0000-000069490000}"/>
    <cellStyle name="Vírgula 8 3 3 2 4 2 2" xfId="14135" xr:uid="{00000000-0005-0000-0000-00006A490000}"/>
    <cellStyle name="Vírgula 8 3 3 2 4 2 2 2" xfId="19615" xr:uid="{00000000-0005-0000-0000-00006B490000}"/>
    <cellStyle name="Vírgula 8 3 3 2 4 2 3" xfId="16860" xr:uid="{00000000-0005-0000-0000-00006C490000}"/>
    <cellStyle name="Vírgula 8 3 3 2 4 3" xfId="12963" xr:uid="{00000000-0005-0000-0000-00006D490000}"/>
    <cellStyle name="Vírgula 8 3 3 2 4 3 2" xfId="18443" xr:uid="{00000000-0005-0000-0000-00006E490000}"/>
    <cellStyle name="Vírgula 8 3 3 2 4 4" xfId="15689" xr:uid="{00000000-0005-0000-0000-00006F490000}"/>
    <cellStyle name="Vírgula 8 3 3 2 5" xfId="5996" xr:uid="{00000000-0005-0000-0000-000070490000}"/>
    <cellStyle name="Vírgula 8 3 3 2 5 2" xfId="10938" xr:uid="{00000000-0005-0000-0000-000071490000}"/>
    <cellStyle name="Vírgula 8 3 3 2 5 2 2" xfId="14541" xr:uid="{00000000-0005-0000-0000-000072490000}"/>
    <cellStyle name="Vírgula 8 3 3 2 5 2 2 2" xfId="20021" xr:uid="{00000000-0005-0000-0000-000073490000}"/>
    <cellStyle name="Vírgula 8 3 3 2 5 2 3" xfId="17266" xr:uid="{00000000-0005-0000-0000-000074490000}"/>
    <cellStyle name="Vírgula 8 3 3 2 5 3" xfId="13370" xr:uid="{00000000-0005-0000-0000-000075490000}"/>
    <cellStyle name="Vírgula 8 3 3 2 5 3 2" xfId="18850" xr:uid="{00000000-0005-0000-0000-000076490000}"/>
    <cellStyle name="Vírgula 8 3 3 2 5 4" xfId="16095" xr:uid="{00000000-0005-0000-0000-000077490000}"/>
    <cellStyle name="Vírgula 8 3 3 2 6" xfId="7504" xr:uid="{00000000-0005-0000-0000-000078490000}"/>
    <cellStyle name="Vírgula 8 3 3 2 6 2" xfId="13727" xr:uid="{00000000-0005-0000-0000-000079490000}"/>
    <cellStyle name="Vírgula 8 3 3 2 6 2 2" xfId="19207" xr:uid="{00000000-0005-0000-0000-00007A490000}"/>
    <cellStyle name="Vírgula 8 3 3 2 6 3" xfId="16452" xr:uid="{00000000-0005-0000-0000-00007B490000}"/>
    <cellStyle name="Vírgula 8 3 3 2 7" xfId="2543" xr:uid="{00000000-0005-0000-0000-00007C490000}"/>
    <cellStyle name="Vírgula 8 3 3 2 7 2" xfId="12564" xr:uid="{00000000-0005-0000-0000-00007D490000}"/>
    <cellStyle name="Vírgula 8 3 3 2 7 2 2" xfId="18044" xr:uid="{00000000-0005-0000-0000-00007E490000}"/>
    <cellStyle name="Vírgula 8 3 3 2 7 3" xfId="15290" xr:uid="{00000000-0005-0000-0000-00007F490000}"/>
    <cellStyle name="Vírgula 8 3 3 2 8" xfId="12182" xr:uid="{00000000-0005-0000-0000-000080490000}"/>
    <cellStyle name="Vírgula 8 3 3 2 8 2" xfId="17663" xr:uid="{00000000-0005-0000-0000-000081490000}"/>
    <cellStyle name="Vírgula 8 3 3 2 9" xfId="14922" xr:uid="{00000000-0005-0000-0000-000082490000}"/>
    <cellStyle name="Vírgula 8 3 3 3" xfId="959" xr:uid="{00000000-0005-0000-0000-000083490000}"/>
    <cellStyle name="Vírgula 8 3 3 3 2" xfId="2001" xr:uid="{00000000-0005-0000-0000-000084490000}"/>
    <cellStyle name="Vírgula 8 3 3 3 2 2" xfId="5352" xr:uid="{00000000-0005-0000-0000-000085490000}"/>
    <cellStyle name="Vírgula 8 3 3 3 2 2 2" xfId="10336" xr:uid="{00000000-0005-0000-0000-000086490000}"/>
    <cellStyle name="Vírgula 8 3 3 3 2 2 2 2" xfId="14383" xr:uid="{00000000-0005-0000-0000-000087490000}"/>
    <cellStyle name="Vírgula 8 3 3 3 2 2 2 2 2" xfId="19863" xr:uid="{00000000-0005-0000-0000-000088490000}"/>
    <cellStyle name="Vírgula 8 3 3 3 2 2 2 3" xfId="17108" xr:uid="{00000000-0005-0000-0000-000089490000}"/>
    <cellStyle name="Vírgula 8 3 3 3 2 2 3" xfId="13211" xr:uid="{00000000-0005-0000-0000-00008A490000}"/>
    <cellStyle name="Vírgula 8 3 3 3 2 2 3 2" xfId="18691" xr:uid="{00000000-0005-0000-0000-00008B490000}"/>
    <cellStyle name="Vírgula 8 3 3 3 2 2 4" xfId="15937" xr:uid="{00000000-0005-0000-0000-00008C490000}"/>
    <cellStyle name="Vírgula 8 3 3 3 2 3" xfId="7081" xr:uid="{00000000-0005-0000-0000-00008D490000}"/>
    <cellStyle name="Vírgula 8 3 3 3 2 3 2" xfId="12023" xr:uid="{00000000-0005-0000-0000-00008E490000}"/>
    <cellStyle name="Vírgula 8 3 3 3 2 3 2 2" xfId="14783" xr:uid="{00000000-0005-0000-0000-00008F490000}"/>
    <cellStyle name="Vírgula 8 3 3 3 2 3 2 2 2" xfId="20263" xr:uid="{00000000-0005-0000-0000-000090490000}"/>
    <cellStyle name="Vírgula 8 3 3 3 2 3 2 3" xfId="17508" xr:uid="{00000000-0005-0000-0000-000091490000}"/>
    <cellStyle name="Vírgula 8 3 3 3 2 3 3" xfId="13612" xr:uid="{00000000-0005-0000-0000-000092490000}"/>
    <cellStyle name="Vírgula 8 3 3 3 2 3 3 2" xfId="19092" xr:uid="{00000000-0005-0000-0000-000093490000}"/>
    <cellStyle name="Vírgula 8 3 3 3 2 3 4" xfId="16337" xr:uid="{00000000-0005-0000-0000-000094490000}"/>
    <cellStyle name="Vírgula 8 3 3 3 2 4" xfId="8589" xr:uid="{00000000-0005-0000-0000-000095490000}"/>
    <cellStyle name="Vírgula 8 3 3 3 2 4 2" xfId="13969" xr:uid="{00000000-0005-0000-0000-000096490000}"/>
    <cellStyle name="Vírgula 8 3 3 3 2 4 2 2" xfId="19449" xr:uid="{00000000-0005-0000-0000-000097490000}"/>
    <cellStyle name="Vírgula 8 3 3 3 2 4 3" xfId="16694" xr:uid="{00000000-0005-0000-0000-000098490000}"/>
    <cellStyle name="Vírgula 8 3 3 3 2 5" xfId="3628" xr:uid="{00000000-0005-0000-0000-000099490000}"/>
    <cellStyle name="Vírgula 8 3 3 3 2 5 2" xfId="12806" xr:uid="{00000000-0005-0000-0000-00009A490000}"/>
    <cellStyle name="Vírgula 8 3 3 3 2 5 2 2" xfId="18286" xr:uid="{00000000-0005-0000-0000-00009B490000}"/>
    <cellStyle name="Vírgula 8 3 3 3 2 5 3" xfId="15532" xr:uid="{00000000-0005-0000-0000-00009C490000}"/>
    <cellStyle name="Vírgula 8 3 3 3 2 6" xfId="12440" xr:uid="{00000000-0005-0000-0000-00009D490000}"/>
    <cellStyle name="Vírgula 8 3 3 3 2 6 2" xfId="17920" xr:uid="{00000000-0005-0000-0000-00009E490000}"/>
    <cellStyle name="Vírgula 8 3 3 3 2 7" xfId="15166" xr:uid="{00000000-0005-0000-0000-00009F490000}"/>
    <cellStyle name="Vírgula 8 3 3 3 3" xfId="4391" xr:uid="{00000000-0005-0000-0000-0000A0490000}"/>
    <cellStyle name="Vírgula 8 3 3 3 3 2" xfId="9376" xr:uid="{00000000-0005-0000-0000-0000A1490000}"/>
    <cellStyle name="Vírgula 8 3 3 3 3 2 2" xfId="14168" xr:uid="{00000000-0005-0000-0000-0000A2490000}"/>
    <cellStyle name="Vírgula 8 3 3 3 3 2 2 2" xfId="19648" xr:uid="{00000000-0005-0000-0000-0000A3490000}"/>
    <cellStyle name="Vírgula 8 3 3 3 3 2 3" xfId="16893" xr:uid="{00000000-0005-0000-0000-0000A4490000}"/>
    <cellStyle name="Vírgula 8 3 3 3 3 3" xfId="12996" xr:uid="{00000000-0005-0000-0000-0000A5490000}"/>
    <cellStyle name="Vírgula 8 3 3 3 3 3 2" xfId="18476" xr:uid="{00000000-0005-0000-0000-0000A6490000}"/>
    <cellStyle name="Vírgula 8 3 3 3 3 4" xfId="15722" xr:uid="{00000000-0005-0000-0000-0000A7490000}"/>
    <cellStyle name="Vírgula 8 3 3 3 4" xfId="6134" xr:uid="{00000000-0005-0000-0000-0000A8490000}"/>
    <cellStyle name="Vírgula 8 3 3 3 4 2" xfId="11076" xr:uid="{00000000-0005-0000-0000-0000A9490000}"/>
    <cellStyle name="Vírgula 8 3 3 3 4 2 2" xfId="14574" xr:uid="{00000000-0005-0000-0000-0000AA490000}"/>
    <cellStyle name="Vírgula 8 3 3 3 4 2 2 2" xfId="20054" xr:uid="{00000000-0005-0000-0000-0000AB490000}"/>
    <cellStyle name="Vírgula 8 3 3 3 4 2 3" xfId="17299" xr:uid="{00000000-0005-0000-0000-0000AC490000}"/>
    <cellStyle name="Vírgula 8 3 3 3 4 3" xfId="13403" xr:uid="{00000000-0005-0000-0000-0000AD490000}"/>
    <cellStyle name="Vírgula 8 3 3 3 4 3 2" xfId="18883" xr:uid="{00000000-0005-0000-0000-0000AE490000}"/>
    <cellStyle name="Vírgula 8 3 3 3 4 4" xfId="16128" xr:uid="{00000000-0005-0000-0000-0000AF490000}"/>
    <cellStyle name="Vírgula 8 3 3 3 5" xfId="7642" xr:uid="{00000000-0005-0000-0000-0000B0490000}"/>
    <cellStyle name="Vírgula 8 3 3 3 5 2" xfId="13760" xr:uid="{00000000-0005-0000-0000-0000B1490000}"/>
    <cellStyle name="Vírgula 8 3 3 3 5 2 2" xfId="19240" xr:uid="{00000000-0005-0000-0000-0000B2490000}"/>
    <cellStyle name="Vírgula 8 3 3 3 5 3" xfId="16485" xr:uid="{00000000-0005-0000-0000-0000B3490000}"/>
    <cellStyle name="Vírgula 8 3 3 3 6" xfId="2681" xr:uid="{00000000-0005-0000-0000-0000B4490000}"/>
    <cellStyle name="Vírgula 8 3 3 3 6 2" xfId="12597" xr:uid="{00000000-0005-0000-0000-0000B5490000}"/>
    <cellStyle name="Vírgula 8 3 3 3 6 2 2" xfId="18077" xr:uid="{00000000-0005-0000-0000-0000B6490000}"/>
    <cellStyle name="Vírgula 8 3 3 3 6 3" xfId="15323" xr:uid="{00000000-0005-0000-0000-0000B7490000}"/>
    <cellStyle name="Vírgula 8 3 3 3 7" xfId="12217" xr:uid="{00000000-0005-0000-0000-0000B8490000}"/>
    <cellStyle name="Vírgula 8 3 3 3 7 2" xfId="17698" xr:uid="{00000000-0005-0000-0000-0000B9490000}"/>
    <cellStyle name="Vírgula 8 3 3 3 8" xfId="14956" xr:uid="{00000000-0005-0000-0000-0000BA490000}"/>
    <cellStyle name="Vírgula 8 3 3 4" xfId="1998" xr:uid="{00000000-0005-0000-0000-0000BB490000}"/>
    <cellStyle name="Vírgula 8 3 3 4 2" xfId="5349" xr:uid="{00000000-0005-0000-0000-0000BC490000}"/>
    <cellStyle name="Vírgula 8 3 3 4 2 2" xfId="10333" xr:uid="{00000000-0005-0000-0000-0000BD490000}"/>
    <cellStyle name="Vírgula 8 3 3 4 2 2 2" xfId="14380" xr:uid="{00000000-0005-0000-0000-0000BE490000}"/>
    <cellStyle name="Vírgula 8 3 3 4 2 2 2 2" xfId="19860" xr:uid="{00000000-0005-0000-0000-0000BF490000}"/>
    <cellStyle name="Vírgula 8 3 3 4 2 2 3" xfId="17105" xr:uid="{00000000-0005-0000-0000-0000C0490000}"/>
    <cellStyle name="Vírgula 8 3 3 4 2 3" xfId="13208" xr:uid="{00000000-0005-0000-0000-0000C1490000}"/>
    <cellStyle name="Vírgula 8 3 3 4 2 3 2" xfId="18688" xr:uid="{00000000-0005-0000-0000-0000C2490000}"/>
    <cellStyle name="Vírgula 8 3 3 4 2 4" xfId="15934" xr:uid="{00000000-0005-0000-0000-0000C3490000}"/>
    <cellStyle name="Vírgula 8 3 3 4 3" xfId="7078" xr:uid="{00000000-0005-0000-0000-0000C4490000}"/>
    <cellStyle name="Vírgula 8 3 3 4 3 2" xfId="12020" xr:uid="{00000000-0005-0000-0000-0000C5490000}"/>
    <cellStyle name="Vírgula 8 3 3 4 3 2 2" xfId="14780" xr:uid="{00000000-0005-0000-0000-0000C6490000}"/>
    <cellStyle name="Vírgula 8 3 3 4 3 2 2 2" xfId="20260" xr:uid="{00000000-0005-0000-0000-0000C7490000}"/>
    <cellStyle name="Vírgula 8 3 3 4 3 2 3" xfId="17505" xr:uid="{00000000-0005-0000-0000-0000C8490000}"/>
    <cellStyle name="Vírgula 8 3 3 4 3 3" xfId="13609" xr:uid="{00000000-0005-0000-0000-0000C9490000}"/>
    <cellStyle name="Vírgula 8 3 3 4 3 3 2" xfId="19089" xr:uid="{00000000-0005-0000-0000-0000CA490000}"/>
    <cellStyle name="Vírgula 8 3 3 4 3 4" xfId="16334" xr:uid="{00000000-0005-0000-0000-0000CB490000}"/>
    <cellStyle name="Vírgula 8 3 3 4 4" xfId="8586" xr:uid="{00000000-0005-0000-0000-0000CC490000}"/>
    <cellStyle name="Vírgula 8 3 3 4 4 2" xfId="13966" xr:uid="{00000000-0005-0000-0000-0000CD490000}"/>
    <cellStyle name="Vírgula 8 3 3 4 4 2 2" xfId="19446" xr:uid="{00000000-0005-0000-0000-0000CE490000}"/>
    <cellStyle name="Vírgula 8 3 3 4 4 3" xfId="16691" xr:uid="{00000000-0005-0000-0000-0000CF490000}"/>
    <cellStyle name="Vírgula 8 3 3 4 5" xfId="3625" xr:uid="{00000000-0005-0000-0000-0000D0490000}"/>
    <cellStyle name="Vírgula 8 3 3 4 5 2" xfId="12803" xr:uid="{00000000-0005-0000-0000-0000D1490000}"/>
    <cellStyle name="Vírgula 8 3 3 4 5 2 2" xfId="18283" xr:uid="{00000000-0005-0000-0000-0000D2490000}"/>
    <cellStyle name="Vírgula 8 3 3 4 5 3" xfId="15529" xr:uid="{00000000-0005-0000-0000-0000D3490000}"/>
    <cellStyle name="Vírgula 8 3 3 4 6" xfId="12437" xr:uid="{00000000-0005-0000-0000-0000D4490000}"/>
    <cellStyle name="Vírgula 8 3 3 4 6 2" xfId="17917" xr:uid="{00000000-0005-0000-0000-0000D5490000}"/>
    <cellStyle name="Vírgula 8 3 3 4 7" xfId="15163" xr:uid="{00000000-0005-0000-0000-0000D6490000}"/>
    <cellStyle name="Vírgula 8 3 3 5" xfId="3789" xr:uid="{00000000-0005-0000-0000-0000D7490000}"/>
    <cellStyle name="Vírgula 8 3 3 5 2" xfId="5527" xr:uid="{00000000-0005-0000-0000-0000D8490000}"/>
    <cellStyle name="Vírgula 8 3 3 5 2 2" xfId="10482" xr:uid="{00000000-0005-0000-0000-0000D9490000}"/>
    <cellStyle name="Vírgula 8 3 3 5 2 2 2" xfId="14437" xr:uid="{00000000-0005-0000-0000-0000DA490000}"/>
    <cellStyle name="Vírgula 8 3 3 5 2 2 2 2" xfId="19917" xr:uid="{00000000-0005-0000-0000-0000DB490000}"/>
    <cellStyle name="Vírgula 8 3 3 5 2 2 3" xfId="17162" xr:uid="{00000000-0005-0000-0000-0000DC490000}"/>
    <cellStyle name="Vírgula 8 3 3 5 2 3" xfId="13266" xr:uid="{00000000-0005-0000-0000-0000DD490000}"/>
    <cellStyle name="Vírgula 8 3 3 5 2 3 2" xfId="18746" xr:uid="{00000000-0005-0000-0000-0000DE490000}"/>
    <cellStyle name="Vírgula 8 3 3 5 2 4" xfId="15991" xr:uid="{00000000-0005-0000-0000-0000DF490000}"/>
    <cellStyle name="Vírgula 8 3 3 5 3" xfId="8749" xr:uid="{00000000-0005-0000-0000-0000E0490000}"/>
    <cellStyle name="Vírgula 8 3 3 5 3 2" xfId="14023" xr:uid="{00000000-0005-0000-0000-0000E1490000}"/>
    <cellStyle name="Vírgula 8 3 3 5 3 2 2" xfId="19503" xr:uid="{00000000-0005-0000-0000-0000E2490000}"/>
    <cellStyle name="Vírgula 8 3 3 5 3 3" xfId="16748" xr:uid="{00000000-0005-0000-0000-0000E3490000}"/>
    <cellStyle name="Vírgula 8 3 3 5 4" xfId="12858" xr:uid="{00000000-0005-0000-0000-0000E4490000}"/>
    <cellStyle name="Vírgula 8 3 3 5 4 2" xfId="18338" xr:uid="{00000000-0005-0000-0000-0000E5490000}"/>
    <cellStyle name="Vírgula 8 3 3 5 5" xfId="15584" xr:uid="{00000000-0005-0000-0000-0000E6490000}"/>
    <cellStyle name="Vírgula 8 3 3 6" xfId="4114" xr:uid="{00000000-0005-0000-0000-0000E7490000}"/>
    <cellStyle name="Vírgula 8 3 3 6 2" xfId="8885" xr:uid="{00000000-0005-0000-0000-0000E8490000}"/>
    <cellStyle name="Vírgula 8 3 3 6 2 2" xfId="14055" xr:uid="{00000000-0005-0000-0000-0000E9490000}"/>
    <cellStyle name="Vírgula 8 3 3 6 2 2 2" xfId="19535" xr:uid="{00000000-0005-0000-0000-0000EA490000}"/>
    <cellStyle name="Vírgula 8 3 3 6 2 3" xfId="16780" xr:uid="{00000000-0005-0000-0000-0000EB490000}"/>
    <cellStyle name="Vírgula 8 3 3 6 3" xfId="12931" xr:uid="{00000000-0005-0000-0000-0000EC490000}"/>
    <cellStyle name="Vírgula 8 3 3 6 3 2" xfId="18411" xr:uid="{00000000-0005-0000-0000-0000ED490000}"/>
    <cellStyle name="Vírgula 8 3 3 6 4" xfId="15657" xr:uid="{00000000-0005-0000-0000-0000EE490000}"/>
    <cellStyle name="Vírgula 8 3 3 7" xfId="5533" xr:uid="{00000000-0005-0000-0000-0000EF490000}"/>
    <cellStyle name="Vírgula 8 3 3 7 2" xfId="10487" xr:uid="{00000000-0005-0000-0000-0000F0490000}"/>
    <cellStyle name="Vírgula 8 3 3 7 2 2" xfId="14439" xr:uid="{00000000-0005-0000-0000-0000F1490000}"/>
    <cellStyle name="Vírgula 8 3 3 7 2 2 2" xfId="19919" xr:uid="{00000000-0005-0000-0000-0000F2490000}"/>
    <cellStyle name="Vírgula 8 3 3 7 2 3" xfId="17164" xr:uid="{00000000-0005-0000-0000-0000F3490000}"/>
    <cellStyle name="Vírgula 8 3 3 7 3" xfId="13268" xr:uid="{00000000-0005-0000-0000-0000F4490000}"/>
    <cellStyle name="Vírgula 8 3 3 7 3 2" xfId="18748" xr:uid="{00000000-0005-0000-0000-0000F5490000}"/>
    <cellStyle name="Vírgula 8 3 3 7 4" xfId="15993" xr:uid="{00000000-0005-0000-0000-0000F6490000}"/>
    <cellStyle name="Vírgula 8 3 3 8" xfId="5861" xr:uid="{00000000-0005-0000-0000-0000F7490000}"/>
    <cellStyle name="Vírgula 8 3 3 8 2" xfId="10803" xr:uid="{00000000-0005-0000-0000-0000F8490000}"/>
    <cellStyle name="Vírgula 8 3 3 8 2 2" xfId="14509" xr:uid="{00000000-0005-0000-0000-0000F9490000}"/>
    <cellStyle name="Vírgula 8 3 3 8 2 2 2" xfId="19989" xr:uid="{00000000-0005-0000-0000-0000FA490000}"/>
    <cellStyle name="Vírgula 8 3 3 8 2 3" xfId="17234" xr:uid="{00000000-0005-0000-0000-0000FB490000}"/>
    <cellStyle name="Vírgula 8 3 3 8 3" xfId="13338" xr:uid="{00000000-0005-0000-0000-0000FC490000}"/>
    <cellStyle name="Vírgula 8 3 3 8 3 2" xfId="18818" xr:uid="{00000000-0005-0000-0000-0000FD490000}"/>
    <cellStyle name="Vírgula 8 3 3 8 4" xfId="16063" xr:uid="{00000000-0005-0000-0000-0000FE490000}"/>
    <cellStyle name="Vírgula 8 3 3 9" xfId="7369" xr:uid="{00000000-0005-0000-0000-0000FF490000}"/>
    <cellStyle name="Vírgula 8 3 3 9 2" xfId="13695" xr:uid="{00000000-0005-0000-0000-0000004A0000}"/>
    <cellStyle name="Vírgula 8 3 3 9 2 2" xfId="19175" xr:uid="{00000000-0005-0000-0000-0000014A0000}"/>
    <cellStyle name="Vírgula 8 3 3 9 3" xfId="16420" xr:uid="{00000000-0005-0000-0000-0000024A0000}"/>
    <cellStyle name="Vírgula 8 3 4" xfId="506" xr:uid="{00000000-0005-0000-0000-0000034A0000}"/>
    <cellStyle name="Vírgula 8 3 4 2" xfId="1068" xr:uid="{00000000-0005-0000-0000-0000044A0000}"/>
    <cellStyle name="Vírgula 8 3 4 2 2" xfId="2003" xr:uid="{00000000-0005-0000-0000-0000054A0000}"/>
    <cellStyle name="Vírgula 8 3 4 2 2 2" xfId="5354" xr:uid="{00000000-0005-0000-0000-0000064A0000}"/>
    <cellStyle name="Vírgula 8 3 4 2 2 2 2" xfId="10338" xr:uid="{00000000-0005-0000-0000-0000074A0000}"/>
    <cellStyle name="Vírgula 8 3 4 2 2 2 2 2" xfId="14385" xr:uid="{00000000-0005-0000-0000-0000084A0000}"/>
    <cellStyle name="Vírgula 8 3 4 2 2 2 2 2 2" xfId="19865" xr:uid="{00000000-0005-0000-0000-0000094A0000}"/>
    <cellStyle name="Vírgula 8 3 4 2 2 2 2 3" xfId="17110" xr:uid="{00000000-0005-0000-0000-00000A4A0000}"/>
    <cellStyle name="Vírgula 8 3 4 2 2 2 3" xfId="13213" xr:uid="{00000000-0005-0000-0000-00000B4A0000}"/>
    <cellStyle name="Vírgula 8 3 4 2 2 2 3 2" xfId="18693" xr:uid="{00000000-0005-0000-0000-00000C4A0000}"/>
    <cellStyle name="Vírgula 8 3 4 2 2 2 4" xfId="15939" xr:uid="{00000000-0005-0000-0000-00000D4A0000}"/>
    <cellStyle name="Vírgula 8 3 4 2 2 3" xfId="7083" xr:uid="{00000000-0005-0000-0000-00000E4A0000}"/>
    <cellStyle name="Vírgula 8 3 4 2 2 3 2" xfId="12025" xr:uid="{00000000-0005-0000-0000-00000F4A0000}"/>
    <cellStyle name="Vírgula 8 3 4 2 2 3 2 2" xfId="14785" xr:uid="{00000000-0005-0000-0000-0000104A0000}"/>
    <cellStyle name="Vírgula 8 3 4 2 2 3 2 2 2" xfId="20265" xr:uid="{00000000-0005-0000-0000-0000114A0000}"/>
    <cellStyle name="Vírgula 8 3 4 2 2 3 2 3" xfId="17510" xr:uid="{00000000-0005-0000-0000-0000124A0000}"/>
    <cellStyle name="Vírgula 8 3 4 2 2 3 3" xfId="13614" xr:uid="{00000000-0005-0000-0000-0000134A0000}"/>
    <cellStyle name="Vírgula 8 3 4 2 2 3 3 2" xfId="19094" xr:uid="{00000000-0005-0000-0000-0000144A0000}"/>
    <cellStyle name="Vírgula 8 3 4 2 2 3 4" xfId="16339" xr:uid="{00000000-0005-0000-0000-0000154A0000}"/>
    <cellStyle name="Vírgula 8 3 4 2 2 4" xfId="8591" xr:uid="{00000000-0005-0000-0000-0000164A0000}"/>
    <cellStyle name="Vírgula 8 3 4 2 2 4 2" xfId="13971" xr:uid="{00000000-0005-0000-0000-0000174A0000}"/>
    <cellStyle name="Vírgula 8 3 4 2 2 4 2 2" xfId="19451" xr:uid="{00000000-0005-0000-0000-0000184A0000}"/>
    <cellStyle name="Vírgula 8 3 4 2 2 4 3" xfId="16696" xr:uid="{00000000-0005-0000-0000-0000194A0000}"/>
    <cellStyle name="Vírgula 8 3 4 2 2 5" xfId="3630" xr:uid="{00000000-0005-0000-0000-00001A4A0000}"/>
    <cellStyle name="Vírgula 8 3 4 2 2 5 2" xfId="12808" xr:uid="{00000000-0005-0000-0000-00001B4A0000}"/>
    <cellStyle name="Vírgula 8 3 4 2 2 5 2 2" xfId="18288" xr:uid="{00000000-0005-0000-0000-00001C4A0000}"/>
    <cellStyle name="Vírgula 8 3 4 2 2 5 3" xfId="15534" xr:uid="{00000000-0005-0000-0000-00001D4A0000}"/>
    <cellStyle name="Vírgula 8 3 4 2 2 6" xfId="12442" xr:uid="{00000000-0005-0000-0000-00001E4A0000}"/>
    <cellStyle name="Vírgula 8 3 4 2 2 6 2" xfId="17922" xr:uid="{00000000-0005-0000-0000-00001F4A0000}"/>
    <cellStyle name="Vírgula 8 3 4 2 2 7" xfId="15168" xr:uid="{00000000-0005-0000-0000-0000204A0000}"/>
    <cellStyle name="Vírgula 8 3 4 2 3" xfId="4483" xr:uid="{00000000-0005-0000-0000-0000214A0000}"/>
    <cellStyle name="Vírgula 8 3 4 2 3 2" xfId="9468" xr:uid="{00000000-0005-0000-0000-0000224A0000}"/>
    <cellStyle name="Vírgula 8 3 4 2 3 2 2" xfId="14190" xr:uid="{00000000-0005-0000-0000-0000234A0000}"/>
    <cellStyle name="Vírgula 8 3 4 2 3 2 2 2" xfId="19670" xr:uid="{00000000-0005-0000-0000-0000244A0000}"/>
    <cellStyle name="Vírgula 8 3 4 2 3 2 3" xfId="16915" xr:uid="{00000000-0005-0000-0000-0000254A0000}"/>
    <cellStyle name="Vírgula 8 3 4 2 3 3" xfId="13018" xr:uid="{00000000-0005-0000-0000-0000264A0000}"/>
    <cellStyle name="Vírgula 8 3 4 2 3 3 2" xfId="18498" xr:uid="{00000000-0005-0000-0000-0000274A0000}"/>
    <cellStyle name="Vírgula 8 3 4 2 3 4" xfId="15744" xr:uid="{00000000-0005-0000-0000-0000284A0000}"/>
    <cellStyle name="Vírgula 8 3 4 2 4" xfId="6223" xr:uid="{00000000-0005-0000-0000-0000294A0000}"/>
    <cellStyle name="Vírgula 8 3 4 2 4 2" xfId="11165" xr:uid="{00000000-0005-0000-0000-00002A4A0000}"/>
    <cellStyle name="Vírgula 8 3 4 2 4 2 2" xfId="14595" xr:uid="{00000000-0005-0000-0000-00002B4A0000}"/>
    <cellStyle name="Vírgula 8 3 4 2 4 2 2 2" xfId="20075" xr:uid="{00000000-0005-0000-0000-00002C4A0000}"/>
    <cellStyle name="Vírgula 8 3 4 2 4 2 3" xfId="17320" xr:uid="{00000000-0005-0000-0000-00002D4A0000}"/>
    <cellStyle name="Vírgula 8 3 4 2 4 3" xfId="13424" xr:uid="{00000000-0005-0000-0000-00002E4A0000}"/>
    <cellStyle name="Vírgula 8 3 4 2 4 3 2" xfId="18904" xr:uid="{00000000-0005-0000-0000-00002F4A0000}"/>
    <cellStyle name="Vírgula 8 3 4 2 4 4" xfId="16149" xr:uid="{00000000-0005-0000-0000-0000304A0000}"/>
    <cellStyle name="Vírgula 8 3 4 2 5" xfId="7731" xr:uid="{00000000-0005-0000-0000-0000314A0000}"/>
    <cellStyle name="Vírgula 8 3 4 2 5 2" xfId="13781" xr:uid="{00000000-0005-0000-0000-0000324A0000}"/>
    <cellStyle name="Vírgula 8 3 4 2 5 2 2" xfId="19261" xr:uid="{00000000-0005-0000-0000-0000334A0000}"/>
    <cellStyle name="Vírgula 8 3 4 2 5 3" xfId="16506" xr:uid="{00000000-0005-0000-0000-0000344A0000}"/>
    <cellStyle name="Vírgula 8 3 4 2 6" xfId="2770" xr:uid="{00000000-0005-0000-0000-0000354A0000}"/>
    <cellStyle name="Vírgula 8 3 4 2 6 2" xfId="12618" xr:uid="{00000000-0005-0000-0000-0000364A0000}"/>
    <cellStyle name="Vírgula 8 3 4 2 6 2 2" xfId="18098" xr:uid="{00000000-0005-0000-0000-0000374A0000}"/>
    <cellStyle name="Vírgula 8 3 4 2 6 3" xfId="15344" xr:uid="{00000000-0005-0000-0000-0000384A0000}"/>
    <cellStyle name="Vírgula 8 3 4 2 7" xfId="12244" xr:uid="{00000000-0005-0000-0000-0000394A0000}"/>
    <cellStyle name="Vírgula 8 3 4 2 7 2" xfId="17725" xr:uid="{00000000-0005-0000-0000-00003A4A0000}"/>
    <cellStyle name="Vírgula 8 3 4 2 8" xfId="14978" xr:uid="{00000000-0005-0000-0000-00003B4A0000}"/>
    <cellStyle name="Vírgula 8 3 4 3" xfId="2002" xr:uid="{00000000-0005-0000-0000-00003C4A0000}"/>
    <cellStyle name="Vírgula 8 3 4 3 2" xfId="5353" xr:uid="{00000000-0005-0000-0000-00003D4A0000}"/>
    <cellStyle name="Vírgula 8 3 4 3 2 2" xfId="10337" xr:uid="{00000000-0005-0000-0000-00003E4A0000}"/>
    <cellStyle name="Vírgula 8 3 4 3 2 2 2" xfId="14384" xr:uid="{00000000-0005-0000-0000-00003F4A0000}"/>
    <cellStyle name="Vírgula 8 3 4 3 2 2 2 2" xfId="19864" xr:uid="{00000000-0005-0000-0000-0000404A0000}"/>
    <cellStyle name="Vírgula 8 3 4 3 2 2 3" xfId="17109" xr:uid="{00000000-0005-0000-0000-0000414A0000}"/>
    <cellStyle name="Vírgula 8 3 4 3 2 3" xfId="13212" xr:uid="{00000000-0005-0000-0000-0000424A0000}"/>
    <cellStyle name="Vírgula 8 3 4 3 2 3 2" xfId="18692" xr:uid="{00000000-0005-0000-0000-0000434A0000}"/>
    <cellStyle name="Vírgula 8 3 4 3 2 4" xfId="15938" xr:uid="{00000000-0005-0000-0000-0000444A0000}"/>
    <cellStyle name="Vírgula 8 3 4 3 3" xfId="7082" xr:uid="{00000000-0005-0000-0000-0000454A0000}"/>
    <cellStyle name="Vírgula 8 3 4 3 3 2" xfId="12024" xr:uid="{00000000-0005-0000-0000-0000464A0000}"/>
    <cellStyle name="Vírgula 8 3 4 3 3 2 2" xfId="14784" xr:uid="{00000000-0005-0000-0000-0000474A0000}"/>
    <cellStyle name="Vírgula 8 3 4 3 3 2 2 2" xfId="20264" xr:uid="{00000000-0005-0000-0000-0000484A0000}"/>
    <cellStyle name="Vírgula 8 3 4 3 3 2 3" xfId="17509" xr:uid="{00000000-0005-0000-0000-0000494A0000}"/>
    <cellStyle name="Vírgula 8 3 4 3 3 3" xfId="13613" xr:uid="{00000000-0005-0000-0000-00004A4A0000}"/>
    <cellStyle name="Vírgula 8 3 4 3 3 3 2" xfId="19093" xr:uid="{00000000-0005-0000-0000-00004B4A0000}"/>
    <cellStyle name="Vírgula 8 3 4 3 3 4" xfId="16338" xr:uid="{00000000-0005-0000-0000-00004C4A0000}"/>
    <cellStyle name="Vírgula 8 3 4 3 4" xfId="8590" xr:uid="{00000000-0005-0000-0000-00004D4A0000}"/>
    <cellStyle name="Vírgula 8 3 4 3 4 2" xfId="13970" xr:uid="{00000000-0005-0000-0000-00004E4A0000}"/>
    <cellStyle name="Vírgula 8 3 4 3 4 2 2" xfId="19450" xr:uid="{00000000-0005-0000-0000-00004F4A0000}"/>
    <cellStyle name="Vírgula 8 3 4 3 4 3" xfId="16695" xr:uid="{00000000-0005-0000-0000-0000504A0000}"/>
    <cellStyle name="Vírgula 8 3 4 3 5" xfId="3629" xr:uid="{00000000-0005-0000-0000-0000514A0000}"/>
    <cellStyle name="Vírgula 8 3 4 3 5 2" xfId="12807" xr:uid="{00000000-0005-0000-0000-0000524A0000}"/>
    <cellStyle name="Vírgula 8 3 4 3 5 2 2" xfId="18287" xr:uid="{00000000-0005-0000-0000-0000534A0000}"/>
    <cellStyle name="Vírgula 8 3 4 3 5 3" xfId="15533" xr:uid="{00000000-0005-0000-0000-0000544A0000}"/>
    <cellStyle name="Vírgula 8 3 4 3 6" xfId="12441" xr:uid="{00000000-0005-0000-0000-0000554A0000}"/>
    <cellStyle name="Vírgula 8 3 4 3 6 2" xfId="17921" xr:uid="{00000000-0005-0000-0000-0000564A0000}"/>
    <cellStyle name="Vírgula 8 3 4 3 7" xfId="15167" xr:uid="{00000000-0005-0000-0000-0000574A0000}"/>
    <cellStyle name="Vírgula 8 3 4 4" xfId="4015" xr:uid="{00000000-0005-0000-0000-0000584A0000}"/>
    <cellStyle name="Vírgula 8 3 4 4 2" xfId="9087" xr:uid="{00000000-0005-0000-0000-0000594A0000}"/>
    <cellStyle name="Vírgula 8 3 4 4 2 2" xfId="14101" xr:uid="{00000000-0005-0000-0000-00005A4A0000}"/>
    <cellStyle name="Vírgula 8 3 4 4 2 2 2" xfId="19581" xr:uid="{00000000-0005-0000-0000-00005B4A0000}"/>
    <cellStyle name="Vírgula 8 3 4 4 2 3" xfId="16826" xr:uid="{00000000-0005-0000-0000-00005C4A0000}"/>
    <cellStyle name="Vírgula 8 3 4 4 3" xfId="12909" xr:uid="{00000000-0005-0000-0000-00005D4A0000}"/>
    <cellStyle name="Vírgula 8 3 4 4 3 2" xfId="18389" xr:uid="{00000000-0005-0000-0000-00005E4A0000}"/>
    <cellStyle name="Vírgula 8 3 4 4 4" xfId="15635" xr:uid="{00000000-0005-0000-0000-00005F4A0000}"/>
    <cellStyle name="Vírgula 8 3 4 5" xfId="5771" xr:uid="{00000000-0005-0000-0000-0000604A0000}"/>
    <cellStyle name="Vírgula 8 3 4 5 2" xfId="10713" xr:uid="{00000000-0005-0000-0000-0000614A0000}"/>
    <cellStyle name="Vírgula 8 3 4 5 2 2" xfId="14488" xr:uid="{00000000-0005-0000-0000-0000624A0000}"/>
    <cellStyle name="Vírgula 8 3 4 5 2 2 2" xfId="19968" xr:uid="{00000000-0005-0000-0000-0000634A0000}"/>
    <cellStyle name="Vírgula 8 3 4 5 2 3" xfId="17213" xr:uid="{00000000-0005-0000-0000-0000644A0000}"/>
    <cellStyle name="Vírgula 8 3 4 5 3" xfId="13317" xr:uid="{00000000-0005-0000-0000-0000654A0000}"/>
    <cellStyle name="Vírgula 8 3 4 5 3 2" xfId="18797" xr:uid="{00000000-0005-0000-0000-0000664A0000}"/>
    <cellStyle name="Vírgula 8 3 4 5 4" xfId="16042" xr:uid="{00000000-0005-0000-0000-0000674A0000}"/>
    <cellStyle name="Vírgula 8 3 4 6" xfId="7279" xr:uid="{00000000-0005-0000-0000-0000684A0000}"/>
    <cellStyle name="Vírgula 8 3 4 6 2" xfId="13674" xr:uid="{00000000-0005-0000-0000-0000694A0000}"/>
    <cellStyle name="Vírgula 8 3 4 6 2 2" xfId="19154" xr:uid="{00000000-0005-0000-0000-00006A4A0000}"/>
    <cellStyle name="Vírgula 8 3 4 6 3" xfId="16399" xr:uid="{00000000-0005-0000-0000-00006B4A0000}"/>
    <cellStyle name="Vírgula 8 3 4 7" xfId="2318" xr:uid="{00000000-0005-0000-0000-00006C4A0000}"/>
    <cellStyle name="Vírgula 8 3 4 7 2" xfId="12511" xr:uid="{00000000-0005-0000-0000-00006D4A0000}"/>
    <cellStyle name="Vírgula 8 3 4 7 2 2" xfId="17991" xr:uid="{00000000-0005-0000-0000-00006E4A0000}"/>
    <cellStyle name="Vírgula 8 3 4 7 3" xfId="15237" xr:uid="{00000000-0005-0000-0000-00006F4A0000}"/>
    <cellStyle name="Vírgula 8 3 4 8" xfId="12121" xr:uid="{00000000-0005-0000-0000-0000704A0000}"/>
    <cellStyle name="Vírgula 8 3 4 8 2" xfId="17602" xr:uid="{00000000-0005-0000-0000-0000714A0000}"/>
    <cellStyle name="Vírgula 8 3 4 9" xfId="14868" xr:uid="{00000000-0005-0000-0000-0000724A0000}"/>
    <cellStyle name="Vírgula 8 3 5" xfId="715" xr:uid="{00000000-0005-0000-0000-0000734A0000}"/>
    <cellStyle name="Vírgula 8 3 5 2" xfId="1181" xr:uid="{00000000-0005-0000-0000-0000744A0000}"/>
    <cellStyle name="Vírgula 8 3 5 2 2" xfId="2005" xr:uid="{00000000-0005-0000-0000-0000754A0000}"/>
    <cellStyle name="Vírgula 8 3 5 2 2 2" xfId="5356" xr:uid="{00000000-0005-0000-0000-0000764A0000}"/>
    <cellStyle name="Vírgula 8 3 5 2 2 2 2" xfId="10340" xr:uid="{00000000-0005-0000-0000-0000774A0000}"/>
    <cellStyle name="Vírgula 8 3 5 2 2 2 2 2" xfId="14387" xr:uid="{00000000-0005-0000-0000-0000784A0000}"/>
    <cellStyle name="Vírgula 8 3 5 2 2 2 2 2 2" xfId="19867" xr:uid="{00000000-0005-0000-0000-0000794A0000}"/>
    <cellStyle name="Vírgula 8 3 5 2 2 2 2 3" xfId="17112" xr:uid="{00000000-0005-0000-0000-00007A4A0000}"/>
    <cellStyle name="Vírgula 8 3 5 2 2 2 3" xfId="13215" xr:uid="{00000000-0005-0000-0000-00007B4A0000}"/>
    <cellStyle name="Vírgula 8 3 5 2 2 2 3 2" xfId="18695" xr:uid="{00000000-0005-0000-0000-00007C4A0000}"/>
    <cellStyle name="Vírgula 8 3 5 2 2 2 4" xfId="15941" xr:uid="{00000000-0005-0000-0000-00007D4A0000}"/>
    <cellStyle name="Vírgula 8 3 5 2 2 3" xfId="7085" xr:uid="{00000000-0005-0000-0000-00007E4A0000}"/>
    <cellStyle name="Vírgula 8 3 5 2 2 3 2" xfId="12027" xr:uid="{00000000-0005-0000-0000-00007F4A0000}"/>
    <cellStyle name="Vírgula 8 3 5 2 2 3 2 2" xfId="14787" xr:uid="{00000000-0005-0000-0000-0000804A0000}"/>
    <cellStyle name="Vírgula 8 3 5 2 2 3 2 2 2" xfId="20267" xr:uid="{00000000-0005-0000-0000-0000814A0000}"/>
    <cellStyle name="Vírgula 8 3 5 2 2 3 2 3" xfId="17512" xr:uid="{00000000-0005-0000-0000-0000824A0000}"/>
    <cellStyle name="Vírgula 8 3 5 2 2 3 3" xfId="13616" xr:uid="{00000000-0005-0000-0000-0000834A0000}"/>
    <cellStyle name="Vírgula 8 3 5 2 2 3 3 2" xfId="19096" xr:uid="{00000000-0005-0000-0000-0000844A0000}"/>
    <cellStyle name="Vírgula 8 3 5 2 2 3 4" xfId="16341" xr:uid="{00000000-0005-0000-0000-0000854A0000}"/>
    <cellStyle name="Vírgula 8 3 5 2 2 4" xfId="8593" xr:uid="{00000000-0005-0000-0000-0000864A0000}"/>
    <cellStyle name="Vírgula 8 3 5 2 2 4 2" xfId="13973" xr:uid="{00000000-0005-0000-0000-0000874A0000}"/>
    <cellStyle name="Vírgula 8 3 5 2 2 4 2 2" xfId="19453" xr:uid="{00000000-0005-0000-0000-0000884A0000}"/>
    <cellStyle name="Vírgula 8 3 5 2 2 4 3" xfId="16698" xr:uid="{00000000-0005-0000-0000-0000894A0000}"/>
    <cellStyle name="Vírgula 8 3 5 2 2 5" xfId="3632" xr:uid="{00000000-0005-0000-0000-00008A4A0000}"/>
    <cellStyle name="Vírgula 8 3 5 2 2 5 2" xfId="12810" xr:uid="{00000000-0005-0000-0000-00008B4A0000}"/>
    <cellStyle name="Vírgula 8 3 5 2 2 5 2 2" xfId="18290" xr:uid="{00000000-0005-0000-0000-00008C4A0000}"/>
    <cellStyle name="Vírgula 8 3 5 2 2 5 3" xfId="15536" xr:uid="{00000000-0005-0000-0000-00008D4A0000}"/>
    <cellStyle name="Vírgula 8 3 5 2 2 6" xfId="12444" xr:uid="{00000000-0005-0000-0000-00008E4A0000}"/>
    <cellStyle name="Vírgula 8 3 5 2 2 6 2" xfId="17924" xr:uid="{00000000-0005-0000-0000-00008F4A0000}"/>
    <cellStyle name="Vírgula 8 3 5 2 2 7" xfId="15170" xr:uid="{00000000-0005-0000-0000-0000904A0000}"/>
    <cellStyle name="Vírgula 8 3 5 2 3" xfId="4542" xr:uid="{00000000-0005-0000-0000-0000914A0000}"/>
    <cellStyle name="Vírgula 8 3 5 2 3 2" xfId="9526" xr:uid="{00000000-0005-0000-0000-0000924A0000}"/>
    <cellStyle name="Vírgula 8 3 5 2 3 2 2" xfId="14205" xr:uid="{00000000-0005-0000-0000-0000934A0000}"/>
    <cellStyle name="Vírgula 8 3 5 2 3 2 2 2" xfId="19685" xr:uid="{00000000-0005-0000-0000-0000944A0000}"/>
    <cellStyle name="Vírgula 8 3 5 2 3 2 3" xfId="16930" xr:uid="{00000000-0005-0000-0000-0000954A0000}"/>
    <cellStyle name="Vírgula 8 3 5 2 3 3" xfId="13033" xr:uid="{00000000-0005-0000-0000-0000964A0000}"/>
    <cellStyle name="Vírgula 8 3 5 2 3 3 2" xfId="18513" xr:uid="{00000000-0005-0000-0000-0000974A0000}"/>
    <cellStyle name="Vírgula 8 3 5 2 3 4" xfId="15759" xr:uid="{00000000-0005-0000-0000-0000984A0000}"/>
    <cellStyle name="Vírgula 8 3 5 2 4" xfId="6273" xr:uid="{00000000-0005-0000-0000-0000994A0000}"/>
    <cellStyle name="Vírgula 8 3 5 2 4 2" xfId="11215" xr:uid="{00000000-0005-0000-0000-00009A4A0000}"/>
    <cellStyle name="Vírgula 8 3 5 2 4 2 2" xfId="14607" xr:uid="{00000000-0005-0000-0000-00009B4A0000}"/>
    <cellStyle name="Vírgula 8 3 5 2 4 2 2 2" xfId="20087" xr:uid="{00000000-0005-0000-0000-00009C4A0000}"/>
    <cellStyle name="Vírgula 8 3 5 2 4 2 3" xfId="17332" xr:uid="{00000000-0005-0000-0000-00009D4A0000}"/>
    <cellStyle name="Vírgula 8 3 5 2 4 3" xfId="13436" xr:uid="{00000000-0005-0000-0000-00009E4A0000}"/>
    <cellStyle name="Vírgula 8 3 5 2 4 3 2" xfId="18916" xr:uid="{00000000-0005-0000-0000-00009F4A0000}"/>
    <cellStyle name="Vírgula 8 3 5 2 4 4" xfId="16161" xr:uid="{00000000-0005-0000-0000-0000A04A0000}"/>
    <cellStyle name="Vírgula 8 3 5 2 5" xfId="7781" xr:uid="{00000000-0005-0000-0000-0000A14A0000}"/>
    <cellStyle name="Vírgula 8 3 5 2 5 2" xfId="13793" xr:uid="{00000000-0005-0000-0000-0000A24A0000}"/>
    <cellStyle name="Vírgula 8 3 5 2 5 2 2" xfId="19273" xr:uid="{00000000-0005-0000-0000-0000A34A0000}"/>
    <cellStyle name="Vírgula 8 3 5 2 5 3" xfId="16518" xr:uid="{00000000-0005-0000-0000-0000A44A0000}"/>
    <cellStyle name="Vírgula 8 3 5 2 6" xfId="2820" xr:uid="{00000000-0005-0000-0000-0000A54A0000}"/>
    <cellStyle name="Vírgula 8 3 5 2 6 2" xfId="12630" xr:uid="{00000000-0005-0000-0000-0000A64A0000}"/>
    <cellStyle name="Vírgula 8 3 5 2 6 2 2" xfId="18110" xr:uid="{00000000-0005-0000-0000-0000A74A0000}"/>
    <cellStyle name="Vírgula 8 3 5 2 6 3" xfId="15356" xr:uid="{00000000-0005-0000-0000-0000A84A0000}"/>
    <cellStyle name="Vírgula 8 3 5 2 7" xfId="12264" xr:uid="{00000000-0005-0000-0000-0000A94A0000}"/>
    <cellStyle name="Vírgula 8 3 5 2 7 2" xfId="17744" xr:uid="{00000000-0005-0000-0000-0000AA4A0000}"/>
    <cellStyle name="Vírgula 8 3 5 2 8" xfId="14990" xr:uid="{00000000-0005-0000-0000-0000AB4A0000}"/>
    <cellStyle name="Vírgula 8 3 5 3" xfId="2004" xr:uid="{00000000-0005-0000-0000-0000AC4A0000}"/>
    <cellStyle name="Vírgula 8 3 5 3 2" xfId="5355" xr:uid="{00000000-0005-0000-0000-0000AD4A0000}"/>
    <cellStyle name="Vírgula 8 3 5 3 2 2" xfId="10339" xr:uid="{00000000-0005-0000-0000-0000AE4A0000}"/>
    <cellStyle name="Vírgula 8 3 5 3 2 2 2" xfId="14386" xr:uid="{00000000-0005-0000-0000-0000AF4A0000}"/>
    <cellStyle name="Vírgula 8 3 5 3 2 2 2 2" xfId="19866" xr:uid="{00000000-0005-0000-0000-0000B04A0000}"/>
    <cellStyle name="Vírgula 8 3 5 3 2 2 3" xfId="17111" xr:uid="{00000000-0005-0000-0000-0000B14A0000}"/>
    <cellStyle name="Vírgula 8 3 5 3 2 3" xfId="13214" xr:uid="{00000000-0005-0000-0000-0000B24A0000}"/>
    <cellStyle name="Vírgula 8 3 5 3 2 3 2" xfId="18694" xr:uid="{00000000-0005-0000-0000-0000B34A0000}"/>
    <cellStyle name="Vírgula 8 3 5 3 2 4" xfId="15940" xr:uid="{00000000-0005-0000-0000-0000B44A0000}"/>
    <cellStyle name="Vírgula 8 3 5 3 3" xfId="7084" xr:uid="{00000000-0005-0000-0000-0000B54A0000}"/>
    <cellStyle name="Vírgula 8 3 5 3 3 2" xfId="12026" xr:uid="{00000000-0005-0000-0000-0000B64A0000}"/>
    <cellStyle name="Vírgula 8 3 5 3 3 2 2" xfId="14786" xr:uid="{00000000-0005-0000-0000-0000B74A0000}"/>
    <cellStyle name="Vírgula 8 3 5 3 3 2 2 2" xfId="20266" xr:uid="{00000000-0005-0000-0000-0000B84A0000}"/>
    <cellStyle name="Vírgula 8 3 5 3 3 2 3" xfId="17511" xr:uid="{00000000-0005-0000-0000-0000B94A0000}"/>
    <cellStyle name="Vírgula 8 3 5 3 3 3" xfId="13615" xr:uid="{00000000-0005-0000-0000-0000BA4A0000}"/>
    <cellStyle name="Vírgula 8 3 5 3 3 3 2" xfId="19095" xr:uid="{00000000-0005-0000-0000-0000BB4A0000}"/>
    <cellStyle name="Vírgula 8 3 5 3 3 4" xfId="16340" xr:uid="{00000000-0005-0000-0000-0000BC4A0000}"/>
    <cellStyle name="Vírgula 8 3 5 3 4" xfId="8592" xr:uid="{00000000-0005-0000-0000-0000BD4A0000}"/>
    <cellStyle name="Vírgula 8 3 5 3 4 2" xfId="13972" xr:uid="{00000000-0005-0000-0000-0000BE4A0000}"/>
    <cellStyle name="Vírgula 8 3 5 3 4 2 2" xfId="19452" xr:uid="{00000000-0005-0000-0000-0000BF4A0000}"/>
    <cellStyle name="Vírgula 8 3 5 3 4 3" xfId="16697" xr:uid="{00000000-0005-0000-0000-0000C04A0000}"/>
    <cellStyle name="Vírgula 8 3 5 3 5" xfId="3631" xr:uid="{00000000-0005-0000-0000-0000C14A0000}"/>
    <cellStyle name="Vírgula 8 3 5 3 5 2" xfId="12809" xr:uid="{00000000-0005-0000-0000-0000C24A0000}"/>
    <cellStyle name="Vírgula 8 3 5 3 5 2 2" xfId="18289" xr:uid="{00000000-0005-0000-0000-0000C34A0000}"/>
    <cellStyle name="Vírgula 8 3 5 3 5 3" xfId="15535" xr:uid="{00000000-0005-0000-0000-0000C44A0000}"/>
    <cellStyle name="Vírgula 8 3 5 3 6" xfId="12443" xr:uid="{00000000-0005-0000-0000-0000C54A0000}"/>
    <cellStyle name="Vírgula 8 3 5 3 6 2" xfId="17923" xr:uid="{00000000-0005-0000-0000-0000C64A0000}"/>
    <cellStyle name="Vírgula 8 3 5 3 7" xfId="15169" xr:uid="{00000000-0005-0000-0000-0000C74A0000}"/>
    <cellStyle name="Vírgula 8 3 5 4" xfId="4159" xr:uid="{00000000-0005-0000-0000-0000C84A0000}"/>
    <cellStyle name="Vírgula 8 3 5 4 2" xfId="9145" xr:uid="{00000000-0005-0000-0000-0000C94A0000}"/>
    <cellStyle name="Vírgula 8 3 5 4 2 2" xfId="14114" xr:uid="{00000000-0005-0000-0000-0000CA4A0000}"/>
    <cellStyle name="Vírgula 8 3 5 4 2 2 2" xfId="19594" xr:uid="{00000000-0005-0000-0000-0000CB4A0000}"/>
    <cellStyle name="Vírgula 8 3 5 4 2 3" xfId="16839" xr:uid="{00000000-0005-0000-0000-0000CC4A0000}"/>
    <cellStyle name="Vírgula 8 3 5 4 3" xfId="12942" xr:uid="{00000000-0005-0000-0000-0000CD4A0000}"/>
    <cellStyle name="Vírgula 8 3 5 4 3 2" xfId="18422" xr:uid="{00000000-0005-0000-0000-0000CE4A0000}"/>
    <cellStyle name="Vírgula 8 3 5 4 4" xfId="15668" xr:uid="{00000000-0005-0000-0000-0000CF4A0000}"/>
    <cellStyle name="Vírgula 8 3 5 5" xfId="5906" xr:uid="{00000000-0005-0000-0000-0000D04A0000}"/>
    <cellStyle name="Vírgula 8 3 5 5 2" xfId="10848" xr:uid="{00000000-0005-0000-0000-0000D14A0000}"/>
    <cellStyle name="Vírgula 8 3 5 5 2 2" xfId="14520" xr:uid="{00000000-0005-0000-0000-0000D24A0000}"/>
    <cellStyle name="Vírgula 8 3 5 5 2 2 2" xfId="20000" xr:uid="{00000000-0005-0000-0000-0000D34A0000}"/>
    <cellStyle name="Vírgula 8 3 5 5 2 3" xfId="17245" xr:uid="{00000000-0005-0000-0000-0000D44A0000}"/>
    <cellStyle name="Vírgula 8 3 5 5 3" xfId="13349" xr:uid="{00000000-0005-0000-0000-0000D54A0000}"/>
    <cellStyle name="Vírgula 8 3 5 5 3 2" xfId="18829" xr:uid="{00000000-0005-0000-0000-0000D64A0000}"/>
    <cellStyle name="Vírgula 8 3 5 5 4" xfId="16074" xr:uid="{00000000-0005-0000-0000-0000D74A0000}"/>
    <cellStyle name="Vírgula 8 3 5 6" xfId="7414" xr:uid="{00000000-0005-0000-0000-0000D84A0000}"/>
    <cellStyle name="Vírgula 8 3 5 6 2" xfId="13706" xr:uid="{00000000-0005-0000-0000-0000D94A0000}"/>
    <cellStyle name="Vírgula 8 3 5 6 2 2" xfId="19186" xr:uid="{00000000-0005-0000-0000-0000DA4A0000}"/>
    <cellStyle name="Vírgula 8 3 5 6 3" xfId="16431" xr:uid="{00000000-0005-0000-0000-0000DB4A0000}"/>
    <cellStyle name="Vírgula 8 3 5 7" xfId="2453" xr:uid="{00000000-0005-0000-0000-0000DC4A0000}"/>
    <cellStyle name="Vírgula 8 3 5 7 2" xfId="12543" xr:uid="{00000000-0005-0000-0000-0000DD4A0000}"/>
    <cellStyle name="Vírgula 8 3 5 7 2 2" xfId="18023" xr:uid="{00000000-0005-0000-0000-0000DE4A0000}"/>
    <cellStyle name="Vírgula 8 3 5 7 3" xfId="15269" xr:uid="{00000000-0005-0000-0000-0000DF4A0000}"/>
    <cellStyle name="Vírgula 8 3 5 8" xfId="12161" xr:uid="{00000000-0005-0000-0000-0000E04A0000}"/>
    <cellStyle name="Vírgula 8 3 5 8 2" xfId="17642" xr:uid="{00000000-0005-0000-0000-0000E14A0000}"/>
    <cellStyle name="Vírgula 8 3 5 9" xfId="14901" xr:uid="{00000000-0005-0000-0000-0000E24A0000}"/>
    <cellStyle name="Vírgula 8 3 6" xfId="390" xr:uid="{00000000-0005-0000-0000-0000E34A0000}"/>
    <cellStyle name="Vírgula 8 3 6 2" xfId="1012" xr:uid="{00000000-0005-0000-0000-0000E44A0000}"/>
    <cellStyle name="Vírgula 8 3 6 2 2" xfId="2007" xr:uid="{00000000-0005-0000-0000-0000E54A0000}"/>
    <cellStyle name="Vírgula 8 3 6 2 2 2" xfId="5358" xr:uid="{00000000-0005-0000-0000-0000E64A0000}"/>
    <cellStyle name="Vírgula 8 3 6 2 2 2 2" xfId="10342" xr:uid="{00000000-0005-0000-0000-0000E74A0000}"/>
    <cellStyle name="Vírgula 8 3 6 2 2 2 2 2" xfId="14389" xr:uid="{00000000-0005-0000-0000-0000E84A0000}"/>
    <cellStyle name="Vírgula 8 3 6 2 2 2 2 2 2" xfId="19869" xr:uid="{00000000-0005-0000-0000-0000E94A0000}"/>
    <cellStyle name="Vírgula 8 3 6 2 2 2 2 3" xfId="17114" xr:uid="{00000000-0005-0000-0000-0000EA4A0000}"/>
    <cellStyle name="Vírgula 8 3 6 2 2 2 3" xfId="13217" xr:uid="{00000000-0005-0000-0000-0000EB4A0000}"/>
    <cellStyle name="Vírgula 8 3 6 2 2 2 3 2" xfId="18697" xr:uid="{00000000-0005-0000-0000-0000EC4A0000}"/>
    <cellStyle name="Vírgula 8 3 6 2 2 2 4" xfId="15943" xr:uid="{00000000-0005-0000-0000-0000ED4A0000}"/>
    <cellStyle name="Vírgula 8 3 6 2 2 3" xfId="7087" xr:uid="{00000000-0005-0000-0000-0000EE4A0000}"/>
    <cellStyle name="Vírgula 8 3 6 2 2 3 2" xfId="12029" xr:uid="{00000000-0005-0000-0000-0000EF4A0000}"/>
    <cellStyle name="Vírgula 8 3 6 2 2 3 2 2" xfId="14789" xr:uid="{00000000-0005-0000-0000-0000F04A0000}"/>
    <cellStyle name="Vírgula 8 3 6 2 2 3 2 2 2" xfId="20269" xr:uid="{00000000-0005-0000-0000-0000F14A0000}"/>
    <cellStyle name="Vírgula 8 3 6 2 2 3 2 3" xfId="17514" xr:uid="{00000000-0005-0000-0000-0000F24A0000}"/>
    <cellStyle name="Vírgula 8 3 6 2 2 3 3" xfId="13618" xr:uid="{00000000-0005-0000-0000-0000F34A0000}"/>
    <cellStyle name="Vírgula 8 3 6 2 2 3 3 2" xfId="19098" xr:uid="{00000000-0005-0000-0000-0000F44A0000}"/>
    <cellStyle name="Vírgula 8 3 6 2 2 3 4" xfId="16343" xr:uid="{00000000-0005-0000-0000-0000F54A0000}"/>
    <cellStyle name="Vírgula 8 3 6 2 2 4" xfId="8595" xr:uid="{00000000-0005-0000-0000-0000F64A0000}"/>
    <cellStyle name="Vírgula 8 3 6 2 2 4 2" xfId="13975" xr:uid="{00000000-0005-0000-0000-0000F74A0000}"/>
    <cellStyle name="Vírgula 8 3 6 2 2 4 2 2" xfId="19455" xr:uid="{00000000-0005-0000-0000-0000F84A0000}"/>
    <cellStyle name="Vírgula 8 3 6 2 2 4 3" xfId="16700" xr:uid="{00000000-0005-0000-0000-0000F94A0000}"/>
    <cellStyle name="Vírgula 8 3 6 2 2 5" xfId="3634" xr:uid="{00000000-0005-0000-0000-0000FA4A0000}"/>
    <cellStyle name="Vírgula 8 3 6 2 2 5 2" xfId="12812" xr:uid="{00000000-0005-0000-0000-0000FB4A0000}"/>
    <cellStyle name="Vírgula 8 3 6 2 2 5 2 2" xfId="18292" xr:uid="{00000000-0005-0000-0000-0000FC4A0000}"/>
    <cellStyle name="Vírgula 8 3 6 2 2 5 3" xfId="15538" xr:uid="{00000000-0005-0000-0000-0000FD4A0000}"/>
    <cellStyle name="Vírgula 8 3 6 2 2 6" xfId="12446" xr:uid="{00000000-0005-0000-0000-0000FE4A0000}"/>
    <cellStyle name="Vírgula 8 3 6 2 2 6 2" xfId="17926" xr:uid="{00000000-0005-0000-0000-0000FF4A0000}"/>
    <cellStyle name="Vírgula 8 3 6 2 2 7" xfId="15172" xr:uid="{00000000-0005-0000-0000-0000004B0000}"/>
    <cellStyle name="Vírgula 8 3 6 2 3" xfId="4437" xr:uid="{00000000-0005-0000-0000-0000014B0000}"/>
    <cellStyle name="Vírgula 8 3 6 2 3 2" xfId="9422" xr:uid="{00000000-0005-0000-0000-0000024B0000}"/>
    <cellStyle name="Vírgula 8 3 6 2 3 2 2" xfId="14180" xr:uid="{00000000-0005-0000-0000-0000034B0000}"/>
    <cellStyle name="Vírgula 8 3 6 2 3 2 2 2" xfId="19660" xr:uid="{00000000-0005-0000-0000-0000044B0000}"/>
    <cellStyle name="Vírgula 8 3 6 2 3 2 3" xfId="16905" xr:uid="{00000000-0005-0000-0000-0000054B0000}"/>
    <cellStyle name="Vírgula 8 3 6 2 3 3" xfId="13008" xr:uid="{00000000-0005-0000-0000-0000064B0000}"/>
    <cellStyle name="Vírgula 8 3 6 2 3 3 2" xfId="18488" xr:uid="{00000000-0005-0000-0000-0000074B0000}"/>
    <cellStyle name="Vírgula 8 3 6 2 3 4" xfId="15734" xr:uid="{00000000-0005-0000-0000-0000084B0000}"/>
    <cellStyle name="Vírgula 8 3 6 2 4" xfId="6179" xr:uid="{00000000-0005-0000-0000-0000094B0000}"/>
    <cellStyle name="Vírgula 8 3 6 2 4 2" xfId="11121" xr:uid="{00000000-0005-0000-0000-00000A4B0000}"/>
    <cellStyle name="Vírgula 8 3 6 2 4 2 2" xfId="14585" xr:uid="{00000000-0005-0000-0000-00000B4B0000}"/>
    <cellStyle name="Vírgula 8 3 6 2 4 2 2 2" xfId="20065" xr:uid="{00000000-0005-0000-0000-00000C4B0000}"/>
    <cellStyle name="Vírgula 8 3 6 2 4 2 3" xfId="17310" xr:uid="{00000000-0005-0000-0000-00000D4B0000}"/>
    <cellStyle name="Vírgula 8 3 6 2 4 3" xfId="13414" xr:uid="{00000000-0005-0000-0000-00000E4B0000}"/>
    <cellStyle name="Vírgula 8 3 6 2 4 3 2" xfId="18894" xr:uid="{00000000-0005-0000-0000-00000F4B0000}"/>
    <cellStyle name="Vírgula 8 3 6 2 4 4" xfId="16139" xr:uid="{00000000-0005-0000-0000-0000104B0000}"/>
    <cellStyle name="Vírgula 8 3 6 2 5" xfId="7687" xr:uid="{00000000-0005-0000-0000-0000114B0000}"/>
    <cellStyle name="Vírgula 8 3 6 2 5 2" xfId="13771" xr:uid="{00000000-0005-0000-0000-0000124B0000}"/>
    <cellStyle name="Vírgula 8 3 6 2 5 2 2" xfId="19251" xr:uid="{00000000-0005-0000-0000-0000134B0000}"/>
    <cellStyle name="Vírgula 8 3 6 2 5 3" xfId="16496" xr:uid="{00000000-0005-0000-0000-0000144B0000}"/>
    <cellStyle name="Vírgula 8 3 6 2 6" xfId="2726" xr:uid="{00000000-0005-0000-0000-0000154B0000}"/>
    <cellStyle name="Vírgula 8 3 6 2 6 2" xfId="12608" xr:uid="{00000000-0005-0000-0000-0000164B0000}"/>
    <cellStyle name="Vírgula 8 3 6 2 6 2 2" xfId="18088" xr:uid="{00000000-0005-0000-0000-0000174B0000}"/>
    <cellStyle name="Vírgula 8 3 6 2 6 3" xfId="15334" xr:uid="{00000000-0005-0000-0000-0000184B0000}"/>
    <cellStyle name="Vírgula 8 3 6 2 7" xfId="12230" xr:uid="{00000000-0005-0000-0000-0000194B0000}"/>
    <cellStyle name="Vírgula 8 3 6 2 7 2" xfId="17711" xr:uid="{00000000-0005-0000-0000-00001A4B0000}"/>
    <cellStyle name="Vírgula 8 3 6 2 8" xfId="14968" xr:uid="{00000000-0005-0000-0000-00001B4B0000}"/>
    <cellStyle name="Vírgula 8 3 6 3" xfId="2006" xr:uid="{00000000-0005-0000-0000-00001C4B0000}"/>
    <cellStyle name="Vírgula 8 3 6 3 2" xfId="5357" xr:uid="{00000000-0005-0000-0000-00001D4B0000}"/>
    <cellStyle name="Vírgula 8 3 6 3 2 2" xfId="10341" xr:uid="{00000000-0005-0000-0000-00001E4B0000}"/>
    <cellStyle name="Vírgula 8 3 6 3 2 2 2" xfId="14388" xr:uid="{00000000-0005-0000-0000-00001F4B0000}"/>
    <cellStyle name="Vírgula 8 3 6 3 2 2 2 2" xfId="19868" xr:uid="{00000000-0005-0000-0000-0000204B0000}"/>
    <cellStyle name="Vírgula 8 3 6 3 2 2 3" xfId="17113" xr:uid="{00000000-0005-0000-0000-0000214B0000}"/>
    <cellStyle name="Vírgula 8 3 6 3 2 3" xfId="13216" xr:uid="{00000000-0005-0000-0000-0000224B0000}"/>
    <cellStyle name="Vírgula 8 3 6 3 2 3 2" xfId="18696" xr:uid="{00000000-0005-0000-0000-0000234B0000}"/>
    <cellStyle name="Vírgula 8 3 6 3 2 4" xfId="15942" xr:uid="{00000000-0005-0000-0000-0000244B0000}"/>
    <cellStyle name="Vírgula 8 3 6 3 3" xfId="7086" xr:uid="{00000000-0005-0000-0000-0000254B0000}"/>
    <cellStyle name="Vírgula 8 3 6 3 3 2" xfId="12028" xr:uid="{00000000-0005-0000-0000-0000264B0000}"/>
    <cellStyle name="Vírgula 8 3 6 3 3 2 2" xfId="14788" xr:uid="{00000000-0005-0000-0000-0000274B0000}"/>
    <cellStyle name="Vírgula 8 3 6 3 3 2 2 2" xfId="20268" xr:uid="{00000000-0005-0000-0000-0000284B0000}"/>
    <cellStyle name="Vírgula 8 3 6 3 3 2 3" xfId="17513" xr:uid="{00000000-0005-0000-0000-0000294B0000}"/>
    <cellStyle name="Vírgula 8 3 6 3 3 3" xfId="13617" xr:uid="{00000000-0005-0000-0000-00002A4B0000}"/>
    <cellStyle name="Vírgula 8 3 6 3 3 3 2" xfId="19097" xr:uid="{00000000-0005-0000-0000-00002B4B0000}"/>
    <cellStyle name="Vírgula 8 3 6 3 3 4" xfId="16342" xr:uid="{00000000-0005-0000-0000-00002C4B0000}"/>
    <cellStyle name="Vírgula 8 3 6 3 4" xfId="8594" xr:uid="{00000000-0005-0000-0000-00002D4B0000}"/>
    <cellStyle name="Vírgula 8 3 6 3 4 2" xfId="13974" xr:uid="{00000000-0005-0000-0000-00002E4B0000}"/>
    <cellStyle name="Vírgula 8 3 6 3 4 2 2" xfId="19454" xr:uid="{00000000-0005-0000-0000-00002F4B0000}"/>
    <cellStyle name="Vírgula 8 3 6 3 4 3" xfId="16699" xr:uid="{00000000-0005-0000-0000-0000304B0000}"/>
    <cellStyle name="Vírgula 8 3 6 3 5" xfId="3633" xr:uid="{00000000-0005-0000-0000-0000314B0000}"/>
    <cellStyle name="Vírgula 8 3 6 3 5 2" xfId="12811" xr:uid="{00000000-0005-0000-0000-0000324B0000}"/>
    <cellStyle name="Vírgula 8 3 6 3 5 2 2" xfId="18291" xr:uid="{00000000-0005-0000-0000-0000334B0000}"/>
    <cellStyle name="Vírgula 8 3 6 3 5 3" xfId="15537" xr:uid="{00000000-0005-0000-0000-0000344B0000}"/>
    <cellStyle name="Vírgula 8 3 6 3 6" xfId="12445" xr:uid="{00000000-0005-0000-0000-0000354B0000}"/>
    <cellStyle name="Vírgula 8 3 6 3 6 2" xfId="17925" xr:uid="{00000000-0005-0000-0000-0000364B0000}"/>
    <cellStyle name="Vírgula 8 3 6 3 7" xfId="15171" xr:uid="{00000000-0005-0000-0000-0000374B0000}"/>
    <cellStyle name="Vírgula 8 3 6 4" xfId="3956" xr:uid="{00000000-0005-0000-0000-0000384B0000}"/>
    <cellStyle name="Vírgula 8 3 6 4 2" xfId="9035" xr:uid="{00000000-0005-0000-0000-0000394B0000}"/>
    <cellStyle name="Vírgula 8 3 6 4 2 2" xfId="14089" xr:uid="{00000000-0005-0000-0000-00003A4B0000}"/>
    <cellStyle name="Vírgula 8 3 6 4 2 2 2" xfId="19569" xr:uid="{00000000-0005-0000-0000-00003B4B0000}"/>
    <cellStyle name="Vírgula 8 3 6 4 2 3" xfId="16814" xr:uid="{00000000-0005-0000-0000-00003C4B0000}"/>
    <cellStyle name="Vírgula 8 3 6 4 3" xfId="12894" xr:uid="{00000000-0005-0000-0000-00003D4B0000}"/>
    <cellStyle name="Vírgula 8 3 6 4 3 2" xfId="18374" xr:uid="{00000000-0005-0000-0000-00003E4B0000}"/>
    <cellStyle name="Vírgula 8 3 6 4 4" xfId="15620" xr:uid="{00000000-0005-0000-0000-00003F4B0000}"/>
    <cellStyle name="Vírgula 8 3 6 5" xfId="5722" xr:uid="{00000000-0005-0000-0000-0000404B0000}"/>
    <cellStyle name="Vírgula 8 3 6 5 2" xfId="10664" xr:uid="{00000000-0005-0000-0000-0000414B0000}"/>
    <cellStyle name="Vírgula 8 3 6 5 2 2" xfId="14476" xr:uid="{00000000-0005-0000-0000-0000424B0000}"/>
    <cellStyle name="Vírgula 8 3 6 5 2 2 2" xfId="19956" xr:uid="{00000000-0005-0000-0000-0000434B0000}"/>
    <cellStyle name="Vírgula 8 3 6 5 2 3" xfId="17201" xr:uid="{00000000-0005-0000-0000-0000444B0000}"/>
    <cellStyle name="Vírgula 8 3 6 5 3" xfId="13305" xr:uid="{00000000-0005-0000-0000-0000454B0000}"/>
    <cellStyle name="Vírgula 8 3 6 5 3 2" xfId="18785" xr:uid="{00000000-0005-0000-0000-0000464B0000}"/>
    <cellStyle name="Vírgula 8 3 6 5 4" xfId="16030" xr:uid="{00000000-0005-0000-0000-0000474B0000}"/>
    <cellStyle name="Vírgula 8 3 6 6" xfId="7230" xr:uid="{00000000-0005-0000-0000-0000484B0000}"/>
    <cellStyle name="Vírgula 8 3 6 6 2" xfId="13662" xr:uid="{00000000-0005-0000-0000-0000494B0000}"/>
    <cellStyle name="Vírgula 8 3 6 6 2 2" xfId="19142" xr:uid="{00000000-0005-0000-0000-00004A4B0000}"/>
    <cellStyle name="Vírgula 8 3 6 6 3" xfId="16387" xr:uid="{00000000-0005-0000-0000-00004B4B0000}"/>
    <cellStyle name="Vírgula 8 3 6 7" xfId="2269" xr:uid="{00000000-0005-0000-0000-00004C4B0000}"/>
    <cellStyle name="Vírgula 8 3 6 7 2" xfId="12499" xr:uid="{00000000-0005-0000-0000-00004D4B0000}"/>
    <cellStyle name="Vírgula 8 3 6 7 2 2" xfId="17979" xr:uid="{00000000-0005-0000-0000-00004E4B0000}"/>
    <cellStyle name="Vírgula 8 3 6 7 3" xfId="15225" xr:uid="{00000000-0005-0000-0000-00004F4B0000}"/>
    <cellStyle name="Vírgula 8 3 6 8" xfId="12101" xr:uid="{00000000-0005-0000-0000-0000504B0000}"/>
    <cellStyle name="Vírgula 8 3 6 8 2" xfId="17582" xr:uid="{00000000-0005-0000-0000-0000514B0000}"/>
    <cellStyle name="Vírgula 8 3 6 9" xfId="14855" xr:uid="{00000000-0005-0000-0000-0000524B0000}"/>
    <cellStyle name="Vírgula 8 3 7" xfId="865" xr:uid="{00000000-0005-0000-0000-0000534B0000}"/>
    <cellStyle name="Vírgula 8 3 7 2" xfId="2008" xr:uid="{00000000-0005-0000-0000-0000544B0000}"/>
    <cellStyle name="Vírgula 8 3 7 2 2" xfId="5359" xr:uid="{00000000-0005-0000-0000-0000554B0000}"/>
    <cellStyle name="Vírgula 8 3 7 2 2 2" xfId="10343" xr:uid="{00000000-0005-0000-0000-0000564B0000}"/>
    <cellStyle name="Vírgula 8 3 7 2 2 2 2" xfId="14390" xr:uid="{00000000-0005-0000-0000-0000574B0000}"/>
    <cellStyle name="Vírgula 8 3 7 2 2 2 2 2" xfId="19870" xr:uid="{00000000-0005-0000-0000-0000584B0000}"/>
    <cellStyle name="Vírgula 8 3 7 2 2 2 3" xfId="17115" xr:uid="{00000000-0005-0000-0000-0000594B0000}"/>
    <cellStyle name="Vírgula 8 3 7 2 2 3" xfId="13218" xr:uid="{00000000-0005-0000-0000-00005A4B0000}"/>
    <cellStyle name="Vírgula 8 3 7 2 2 3 2" xfId="18698" xr:uid="{00000000-0005-0000-0000-00005B4B0000}"/>
    <cellStyle name="Vírgula 8 3 7 2 2 4" xfId="15944" xr:uid="{00000000-0005-0000-0000-00005C4B0000}"/>
    <cellStyle name="Vírgula 8 3 7 2 3" xfId="7088" xr:uid="{00000000-0005-0000-0000-00005D4B0000}"/>
    <cellStyle name="Vírgula 8 3 7 2 3 2" xfId="12030" xr:uid="{00000000-0005-0000-0000-00005E4B0000}"/>
    <cellStyle name="Vírgula 8 3 7 2 3 2 2" xfId="14790" xr:uid="{00000000-0005-0000-0000-00005F4B0000}"/>
    <cellStyle name="Vírgula 8 3 7 2 3 2 2 2" xfId="20270" xr:uid="{00000000-0005-0000-0000-0000604B0000}"/>
    <cellStyle name="Vírgula 8 3 7 2 3 2 3" xfId="17515" xr:uid="{00000000-0005-0000-0000-0000614B0000}"/>
    <cellStyle name="Vírgula 8 3 7 2 3 3" xfId="13619" xr:uid="{00000000-0005-0000-0000-0000624B0000}"/>
    <cellStyle name="Vírgula 8 3 7 2 3 3 2" xfId="19099" xr:uid="{00000000-0005-0000-0000-0000634B0000}"/>
    <cellStyle name="Vírgula 8 3 7 2 3 4" xfId="16344" xr:uid="{00000000-0005-0000-0000-0000644B0000}"/>
    <cellStyle name="Vírgula 8 3 7 2 4" xfId="8596" xr:uid="{00000000-0005-0000-0000-0000654B0000}"/>
    <cellStyle name="Vírgula 8 3 7 2 4 2" xfId="13976" xr:uid="{00000000-0005-0000-0000-0000664B0000}"/>
    <cellStyle name="Vírgula 8 3 7 2 4 2 2" xfId="19456" xr:uid="{00000000-0005-0000-0000-0000674B0000}"/>
    <cellStyle name="Vírgula 8 3 7 2 4 3" xfId="16701" xr:uid="{00000000-0005-0000-0000-0000684B0000}"/>
    <cellStyle name="Vírgula 8 3 7 2 5" xfId="3635" xr:uid="{00000000-0005-0000-0000-0000694B0000}"/>
    <cellStyle name="Vírgula 8 3 7 2 5 2" xfId="12813" xr:uid="{00000000-0005-0000-0000-00006A4B0000}"/>
    <cellStyle name="Vírgula 8 3 7 2 5 2 2" xfId="18293" xr:uid="{00000000-0005-0000-0000-00006B4B0000}"/>
    <cellStyle name="Vírgula 8 3 7 2 5 3" xfId="15539" xr:uid="{00000000-0005-0000-0000-00006C4B0000}"/>
    <cellStyle name="Vírgula 8 3 7 2 6" xfId="12447" xr:uid="{00000000-0005-0000-0000-00006D4B0000}"/>
    <cellStyle name="Vírgula 8 3 7 2 6 2" xfId="17927" xr:uid="{00000000-0005-0000-0000-00006E4B0000}"/>
    <cellStyle name="Vírgula 8 3 7 2 7" xfId="15173" xr:uid="{00000000-0005-0000-0000-00006F4B0000}"/>
    <cellStyle name="Vírgula 8 3 7 3" xfId="4300" xr:uid="{00000000-0005-0000-0000-0000704B0000}"/>
    <cellStyle name="Vírgula 8 3 7 3 2" xfId="9286" xr:uid="{00000000-0005-0000-0000-0000714B0000}"/>
    <cellStyle name="Vírgula 8 3 7 3 2 2" xfId="14147" xr:uid="{00000000-0005-0000-0000-0000724B0000}"/>
    <cellStyle name="Vírgula 8 3 7 3 2 2 2" xfId="19627" xr:uid="{00000000-0005-0000-0000-0000734B0000}"/>
    <cellStyle name="Vírgula 8 3 7 3 2 3" xfId="16872" xr:uid="{00000000-0005-0000-0000-0000744B0000}"/>
    <cellStyle name="Vírgula 8 3 7 3 3" xfId="12975" xr:uid="{00000000-0005-0000-0000-0000754B0000}"/>
    <cellStyle name="Vírgula 8 3 7 3 3 2" xfId="18455" xr:uid="{00000000-0005-0000-0000-0000764B0000}"/>
    <cellStyle name="Vírgula 8 3 7 3 4" xfId="15701" xr:uid="{00000000-0005-0000-0000-0000774B0000}"/>
    <cellStyle name="Vírgula 8 3 7 4" xfId="6044" xr:uid="{00000000-0005-0000-0000-0000784B0000}"/>
    <cellStyle name="Vírgula 8 3 7 4 2" xfId="10986" xr:uid="{00000000-0005-0000-0000-0000794B0000}"/>
    <cellStyle name="Vírgula 8 3 7 4 2 2" xfId="14553" xr:uid="{00000000-0005-0000-0000-00007A4B0000}"/>
    <cellStyle name="Vírgula 8 3 7 4 2 2 2" xfId="20033" xr:uid="{00000000-0005-0000-0000-00007B4B0000}"/>
    <cellStyle name="Vírgula 8 3 7 4 2 3" xfId="17278" xr:uid="{00000000-0005-0000-0000-00007C4B0000}"/>
    <cellStyle name="Vírgula 8 3 7 4 3" xfId="13382" xr:uid="{00000000-0005-0000-0000-00007D4B0000}"/>
    <cellStyle name="Vírgula 8 3 7 4 3 2" xfId="18862" xr:uid="{00000000-0005-0000-0000-00007E4B0000}"/>
    <cellStyle name="Vírgula 8 3 7 4 4" xfId="16107" xr:uid="{00000000-0005-0000-0000-00007F4B0000}"/>
    <cellStyle name="Vírgula 8 3 7 5" xfId="7552" xr:uid="{00000000-0005-0000-0000-0000804B0000}"/>
    <cellStyle name="Vírgula 8 3 7 5 2" xfId="13739" xr:uid="{00000000-0005-0000-0000-0000814B0000}"/>
    <cellStyle name="Vírgula 8 3 7 5 2 2" xfId="19219" xr:uid="{00000000-0005-0000-0000-0000824B0000}"/>
    <cellStyle name="Vírgula 8 3 7 5 3" xfId="16464" xr:uid="{00000000-0005-0000-0000-0000834B0000}"/>
    <cellStyle name="Vírgula 8 3 7 6" xfId="2591" xr:uid="{00000000-0005-0000-0000-0000844B0000}"/>
    <cellStyle name="Vírgula 8 3 7 6 2" xfId="12576" xr:uid="{00000000-0005-0000-0000-0000854B0000}"/>
    <cellStyle name="Vírgula 8 3 7 6 2 2" xfId="18056" xr:uid="{00000000-0005-0000-0000-0000864B0000}"/>
    <cellStyle name="Vírgula 8 3 7 6 3" xfId="15302" xr:uid="{00000000-0005-0000-0000-0000874B0000}"/>
    <cellStyle name="Vírgula 8 3 7 7" xfId="12195" xr:uid="{00000000-0005-0000-0000-0000884B0000}"/>
    <cellStyle name="Vírgula 8 3 7 7 2" xfId="17676" xr:uid="{00000000-0005-0000-0000-0000894B0000}"/>
    <cellStyle name="Vírgula 8 3 7 8" xfId="14934" xr:uid="{00000000-0005-0000-0000-00008A4B0000}"/>
    <cellStyle name="Vírgula 8 3 8" xfId="1331" xr:uid="{00000000-0005-0000-0000-00008B4B0000}"/>
    <cellStyle name="Vírgula 8 3 8 2" xfId="4682" xr:uid="{00000000-0005-0000-0000-00008C4B0000}"/>
    <cellStyle name="Vírgula 8 3 8 2 2" xfId="9666" xr:uid="{00000000-0005-0000-0000-00008D4B0000}"/>
    <cellStyle name="Vírgula 8 3 8 2 2 2" xfId="14240" xr:uid="{00000000-0005-0000-0000-00008E4B0000}"/>
    <cellStyle name="Vírgula 8 3 8 2 2 2 2" xfId="19720" xr:uid="{00000000-0005-0000-0000-00008F4B0000}"/>
    <cellStyle name="Vírgula 8 3 8 2 2 3" xfId="16965" xr:uid="{00000000-0005-0000-0000-0000904B0000}"/>
    <cellStyle name="Vírgula 8 3 8 2 3" xfId="13068" xr:uid="{00000000-0005-0000-0000-0000914B0000}"/>
    <cellStyle name="Vírgula 8 3 8 2 3 2" xfId="18548" xr:uid="{00000000-0005-0000-0000-0000924B0000}"/>
    <cellStyle name="Vírgula 8 3 8 2 4" xfId="15794" xr:uid="{00000000-0005-0000-0000-0000934B0000}"/>
    <cellStyle name="Vírgula 8 3 8 3" xfId="6411" xr:uid="{00000000-0005-0000-0000-0000944B0000}"/>
    <cellStyle name="Vírgula 8 3 8 3 2" xfId="11353" xr:uid="{00000000-0005-0000-0000-0000954B0000}"/>
    <cellStyle name="Vírgula 8 3 8 3 2 2" xfId="14640" xr:uid="{00000000-0005-0000-0000-0000964B0000}"/>
    <cellStyle name="Vírgula 8 3 8 3 2 2 2" xfId="20120" xr:uid="{00000000-0005-0000-0000-0000974B0000}"/>
    <cellStyle name="Vírgula 8 3 8 3 2 3" xfId="17365" xr:uid="{00000000-0005-0000-0000-0000984B0000}"/>
    <cellStyle name="Vírgula 8 3 8 3 3" xfId="13469" xr:uid="{00000000-0005-0000-0000-0000994B0000}"/>
    <cellStyle name="Vírgula 8 3 8 3 3 2" xfId="18949" xr:uid="{00000000-0005-0000-0000-00009A4B0000}"/>
    <cellStyle name="Vírgula 8 3 8 3 4" xfId="16194" xr:uid="{00000000-0005-0000-0000-00009B4B0000}"/>
    <cellStyle name="Vírgula 8 3 8 4" xfId="7919" xr:uid="{00000000-0005-0000-0000-00009C4B0000}"/>
    <cellStyle name="Vírgula 8 3 8 4 2" xfId="13826" xr:uid="{00000000-0005-0000-0000-00009D4B0000}"/>
    <cellStyle name="Vírgula 8 3 8 4 2 2" xfId="19306" xr:uid="{00000000-0005-0000-0000-00009E4B0000}"/>
    <cellStyle name="Vírgula 8 3 8 4 3" xfId="16551" xr:uid="{00000000-0005-0000-0000-00009F4B0000}"/>
    <cellStyle name="Vírgula 8 3 8 5" xfId="2958" xr:uid="{00000000-0005-0000-0000-0000A04B0000}"/>
    <cellStyle name="Vírgula 8 3 8 5 2" xfId="12663" xr:uid="{00000000-0005-0000-0000-0000A14B0000}"/>
    <cellStyle name="Vírgula 8 3 8 5 2 2" xfId="18143" xr:uid="{00000000-0005-0000-0000-0000A24B0000}"/>
    <cellStyle name="Vírgula 8 3 8 5 3" xfId="15389" xr:uid="{00000000-0005-0000-0000-0000A34B0000}"/>
    <cellStyle name="Vírgula 8 3 8 6" xfId="12297" xr:uid="{00000000-0005-0000-0000-0000A44B0000}"/>
    <cellStyle name="Vírgula 8 3 8 6 2" xfId="17777" xr:uid="{00000000-0005-0000-0000-0000A54B0000}"/>
    <cellStyle name="Vírgula 8 3 8 7" xfId="15023" xr:uid="{00000000-0005-0000-0000-0000A64B0000}"/>
    <cellStyle name="Vírgula 8 3 9" xfId="275" xr:uid="{00000000-0005-0000-0000-0000A74B0000}"/>
    <cellStyle name="Vírgula 8 3 9 2" xfId="3900" xr:uid="{00000000-0005-0000-0000-0000A84B0000}"/>
    <cellStyle name="Vírgula 8 3 9 2 2" xfId="8987" xr:uid="{00000000-0005-0000-0000-0000A94B0000}"/>
    <cellStyle name="Vírgula 8 3 9 2 2 2" xfId="14078" xr:uid="{00000000-0005-0000-0000-0000AA4B0000}"/>
    <cellStyle name="Vírgula 8 3 9 2 2 2 2" xfId="19558" xr:uid="{00000000-0005-0000-0000-0000AB4B0000}"/>
    <cellStyle name="Vírgula 8 3 9 2 2 3" xfId="16803" xr:uid="{00000000-0005-0000-0000-0000AC4B0000}"/>
    <cellStyle name="Vírgula 8 3 9 2 3" xfId="12882" xr:uid="{00000000-0005-0000-0000-0000AD4B0000}"/>
    <cellStyle name="Vírgula 8 3 9 2 3 2" xfId="18362" xr:uid="{00000000-0005-0000-0000-0000AE4B0000}"/>
    <cellStyle name="Vírgula 8 3 9 2 4" xfId="15608" xr:uid="{00000000-0005-0000-0000-0000AF4B0000}"/>
    <cellStyle name="Vírgula 8 3 9 3" xfId="5678" xr:uid="{00000000-0005-0000-0000-0000B04B0000}"/>
    <cellStyle name="Vírgula 8 3 9 3 2" xfId="10620" xr:uid="{00000000-0005-0000-0000-0000B14B0000}"/>
    <cellStyle name="Vírgula 8 3 9 3 2 2" xfId="14466" xr:uid="{00000000-0005-0000-0000-0000B24B0000}"/>
    <cellStyle name="Vírgula 8 3 9 3 2 2 2" xfId="19946" xr:uid="{00000000-0005-0000-0000-0000B34B0000}"/>
    <cellStyle name="Vírgula 8 3 9 3 2 3" xfId="17191" xr:uid="{00000000-0005-0000-0000-0000B44B0000}"/>
    <cellStyle name="Vírgula 8 3 9 3 3" xfId="13295" xr:uid="{00000000-0005-0000-0000-0000B54B0000}"/>
    <cellStyle name="Vírgula 8 3 9 3 3 2" xfId="18775" xr:uid="{00000000-0005-0000-0000-0000B64B0000}"/>
    <cellStyle name="Vírgula 8 3 9 3 4" xfId="16020" xr:uid="{00000000-0005-0000-0000-0000B74B0000}"/>
    <cellStyle name="Vírgula 8 3 9 4" xfId="7186" xr:uid="{00000000-0005-0000-0000-0000B84B0000}"/>
    <cellStyle name="Vírgula 8 3 9 4 2" xfId="13652" xr:uid="{00000000-0005-0000-0000-0000B94B0000}"/>
    <cellStyle name="Vírgula 8 3 9 4 2 2" xfId="19132" xr:uid="{00000000-0005-0000-0000-0000BA4B0000}"/>
    <cellStyle name="Vírgula 8 3 9 4 3" xfId="16377" xr:uid="{00000000-0005-0000-0000-0000BB4B0000}"/>
    <cellStyle name="Vírgula 8 3 9 5" xfId="2225" xr:uid="{00000000-0005-0000-0000-0000BC4B0000}"/>
    <cellStyle name="Vírgula 8 3 9 5 2" xfId="12489" xr:uid="{00000000-0005-0000-0000-0000BD4B0000}"/>
    <cellStyle name="Vírgula 8 3 9 5 2 2" xfId="17969" xr:uid="{00000000-0005-0000-0000-0000BE4B0000}"/>
    <cellStyle name="Vírgula 8 3 9 5 3" xfId="15215" xr:uid="{00000000-0005-0000-0000-0000BF4B0000}"/>
    <cellStyle name="Vírgula 8 3 9 6" xfId="12083" xr:uid="{00000000-0005-0000-0000-0000C04B0000}"/>
    <cellStyle name="Vírgula 8 3 9 6 2" xfId="17564" xr:uid="{00000000-0005-0000-0000-0000C14B0000}"/>
    <cellStyle name="Vírgula 8 3 9 7" xfId="14843" xr:uid="{00000000-0005-0000-0000-0000C24B0000}"/>
    <cellStyle name="Vírgula 8 4" xfId="618" xr:uid="{00000000-0005-0000-0000-0000C34B0000}"/>
    <cellStyle name="Vírgula 8 4 10" xfId="2363" xr:uid="{00000000-0005-0000-0000-0000C44B0000}"/>
    <cellStyle name="Vírgula 8 4 10 2" xfId="12520" xr:uid="{00000000-0005-0000-0000-0000C54B0000}"/>
    <cellStyle name="Vírgula 8 4 10 2 2" xfId="18000" xr:uid="{00000000-0005-0000-0000-0000C64B0000}"/>
    <cellStyle name="Vírgula 8 4 10 3" xfId="15246" xr:uid="{00000000-0005-0000-0000-0000C74B0000}"/>
    <cellStyle name="Vírgula 8 4 11" xfId="12138" xr:uid="{00000000-0005-0000-0000-0000C84B0000}"/>
    <cellStyle name="Vírgula 8 4 11 2" xfId="17619" xr:uid="{00000000-0005-0000-0000-0000C94B0000}"/>
    <cellStyle name="Vírgula 8 4 12" xfId="14878" xr:uid="{00000000-0005-0000-0000-0000CA4B0000}"/>
    <cellStyle name="Vírgula 8 4 2" xfId="761" xr:uid="{00000000-0005-0000-0000-0000CB4B0000}"/>
    <cellStyle name="Vírgula 8 4 2 2" xfId="1226" xr:uid="{00000000-0005-0000-0000-0000CC4B0000}"/>
    <cellStyle name="Vírgula 8 4 2 2 2" xfId="2011" xr:uid="{00000000-0005-0000-0000-0000CD4B0000}"/>
    <cellStyle name="Vírgula 8 4 2 2 2 2" xfId="5362" xr:uid="{00000000-0005-0000-0000-0000CE4B0000}"/>
    <cellStyle name="Vírgula 8 4 2 2 2 2 2" xfId="10346" xr:uid="{00000000-0005-0000-0000-0000CF4B0000}"/>
    <cellStyle name="Vírgula 8 4 2 2 2 2 2 2" xfId="14393" xr:uid="{00000000-0005-0000-0000-0000D04B0000}"/>
    <cellStyle name="Vírgula 8 4 2 2 2 2 2 2 2" xfId="19873" xr:uid="{00000000-0005-0000-0000-0000D14B0000}"/>
    <cellStyle name="Vírgula 8 4 2 2 2 2 2 3" xfId="17118" xr:uid="{00000000-0005-0000-0000-0000D24B0000}"/>
    <cellStyle name="Vírgula 8 4 2 2 2 2 3" xfId="13221" xr:uid="{00000000-0005-0000-0000-0000D34B0000}"/>
    <cellStyle name="Vírgula 8 4 2 2 2 2 3 2" xfId="18701" xr:uid="{00000000-0005-0000-0000-0000D44B0000}"/>
    <cellStyle name="Vírgula 8 4 2 2 2 2 4" xfId="15947" xr:uid="{00000000-0005-0000-0000-0000D54B0000}"/>
    <cellStyle name="Vírgula 8 4 2 2 2 3" xfId="7091" xr:uid="{00000000-0005-0000-0000-0000D64B0000}"/>
    <cellStyle name="Vírgula 8 4 2 2 2 3 2" xfId="12033" xr:uid="{00000000-0005-0000-0000-0000D74B0000}"/>
    <cellStyle name="Vírgula 8 4 2 2 2 3 2 2" xfId="14793" xr:uid="{00000000-0005-0000-0000-0000D84B0000}"/>
    <cellStyle name="Vírgula 8 4 2 2 2 3 2 2 2" xfId="20273" xr:uid="{00000000-0005-0000-0000-0000D94B0000}"/>
    <cellStyle name="Vírgula 8 4 2 2 2 3 2 3" xfId="17518" xr:uid="{00000000-0005-0000-0000-0000DA4B0000}"/>
    <cellStyle name="Vírgula 8 4 2 2 2 3 3" xfId="13622" xr:uid="{00000000-0005-0000-0000-0000DB4B0000}"/>
    <cellStyle name="Vírgula 8 4 2 2 2 3 3 2" xfId="19102" xr:uid="{00000000-0005-0000-0000-0000DC4B0000}"/>
    <cellStyle name="Vírgula 8 4 2 2 2 3 4" xfId="16347" xr:uid="{00000000-0005-0000-0000-0000DD4B0000}"/>
    <cellStyle name="Vírgula 8 4 2 2 2 4" xfId="8599" xr:uid="{00000000-0005-0000-0000-0000DE4B0000}"/>
    <cellStyle name="Vírgula 8 4 2 2 2 4 2" xfId="13979" xr:uid="{00000000-0005-0000-0000-0000DF4B0000}"/>
    <cellStyle name="Vírgula 8 4 2 2 2 4 2 2" xfId="19459" xr:uid="{00000000-0005-0000-0000-0000E04B0000}"/>
    <cellStyle name="Vírgula 8 4 2 2 2 4 3" xfId="16704" xr:uid="{00000000-0005-0000-0000-0000E14B0000}"/>
    <cellStyle name="Vírgula 8 4 2 2 2 5" xfId="3638" xr:uid="{00000000-0005-0000-0000-0000E24B0000}"/>
    <cellStyle name="Vírgula 8 4 2 2 2 5 2" xfId="12816" xr:uid="{00000000-0005-0000-0000-0000E34B0000}"/>
    <cellStyle name="Vírgula 8 4 2 2 2 5 2 2" xfId="18296" xr:uid="{00000000-0005-0000-0000-0000E44B0000}"/>
    <cellStyle name="Vírgula 8 4 2 2 2 5 3" xfId="15542" xr:uid="{00000000-0005-0000-0000-0000E54B0000}"/>
    <cellStyle name="Vírgula 8 4 2 2 2 6" xfId="12450" xr:uid="{00000000-0005-0000-0000-0000E64B0000}"/>
    <cellStyle name="Vírgula 8 4 2 2 2 6 2" xfId="17930" xr:uid="{00000000-0005-0000-0000-0000E74B0000}"/>
    <cellStyle name="Vírgula 8 4 2 2 2 7" xfId="15176" xr:uid="{00000000-0005-0000-0000-0000E84B0000}"/>
    <cellStyle name="Vírgula 8 4 2 2 3" xfId="4587" xr:uid="{00000000-0005-0000-0000-0000E94B0000}"/>
    <cellStyle name="Vírgula 8 4 2 2 3 2" xfId="9571" xr:uid="{00000000-0005-0000-0000-0000EA4B0000}"/>
    <cellStyle name="Vírgula 8 4 2 2 3 2 2" xfId="14214" xr:uid="{00000000-0005-0000-0000-0000EB4B0000}"/>
    <cellStyle name="Vírgula 8 4 2 2 3 2 2 2" xfId="19694" xr:uid="{00000000-0005-0000-0000-0000EC4B0000}"/>
    <cellStyle name="Vírgula 8 4 2 2 3 2 3" xfId="16939" xr:uid="{00000000-0005-0000-0000-0000ED4B0000}"/>
    <cellStyle name="Vírgula 8 4 2 2 3 3" xfId="13042" xr:uid="{00000000-0005-0000-0000-0000EE4B0000}"/>
    <cellStyle name="Vírgula 8 4 2 2 3 3 2" xfId="18522" xr:uid="{00000000-0005-0000-0000-0000EF4B0000}"/>
    <cellStyle name="Vírgula 8 4 2 2 3 4" xfId="15768" xr:uid="{00000000-0005-0000-0000-0000F04B0000}"/>
    <cellStyle name="Vírgula 8 4 2 2 4" xfId="6318" xr:uid="{00000000-0005-0000-0000-0000F14B0000}"/>
    <cellStyle name="Vírgula 8 4 2 2 4 2" xfId="11260" xr:uid="{00000000-0005-0000-0000-0000F24B0000}"/>
    <cellStyle name="Vírgula 8 4 2 2 4 2 2" xfId="14616" xr:uid="{00000000-0005-0000-0000-0000F34B0000}"/>
    <cellStyle name="Vírgula 8 4 2 2 4 2 2 2" xfId="20096" xr:uid="{00000000-0005-0000-0000-0000F44B0000}"/>
    <cellStyle name="Vírgula 8 4 2 2 4 2 3" xfId="17341" xr:uid="{00000000-0005-0000-0000-0000F54B0000}"/>
    <cellStyle name="Vírgula 8 4 2 2 4 3" xfId="13445" xr:uid="{00000000-0005-0000-0000-0000F64B0000}"/>
    <cellStyle name="Vírgula 8 4 2 2 4 3 2" xfId="18925" xr:uid="{00000000-0005-0000-0000-0000F74B0000}"/>
    <cellStyle name="Vírgula 8 4 2 2 4 4" xfId="16170" xr:uid="{00000000-0005-0000-0000-0000F84B0000}"/>
    <cellStyle name="Vírgula 8 4 2 2 5" xfId="7826" xr:uid="{00000000-0005-0000-0000-0000F94B0000}"/>
    <cellStyle name="Vírgula 8 4 2 2 5 2" xfId="13802" xr:uid="{00000000-0005-0000-0000-0000FA4B0000}"/>
    <cellStyle name="Vírgula 8 4 2 2 5 2 2" xfId="19282" xr:uid="{00000000-0005-0000-0000-0000FB4B0000}"/>
    <cellStyle name="Vírgula 8 4 2 2 5 3" xfId="16527" xr:uid="{00000000-0005-0000-0000-0000FC4B0000}"/>
    <cellStyle name="Vírgula 8 4 2 2 6" xfId="2865" xr:uid="{00000000-0005-0000-0000-0000FD4B0000}"/>
    <cellStyle name="Vírgula 8 4 2 2 6 2" xfId="12639" xr:uid="{00000000-0005-0000-0000-0000FE4B0000}"/>
    <cellStyle name="Vírgula 8 4 2 2 6 2 2" xfId="18119" xr:uid="{00000000-0005-0000-0000-0000FF4B0000}"/>
    <cellStyle name="Vírgula 8 4 2 2 6 3" xfId="15365" xr:uid="{00000000-0005-0000-0000-0000004C0000}"/>
    <cellStyle name="Vírgula 8 4 2 2 7" xfId="12273" xr:uid="{00000000-0005-0000-0000-0000014C0000}"/>
    <cellStyle name="Vírgula 8 4 2 2 7 2" xfId="17753" xr:uid="{00000000-0005-0000-0000-0000024C0000}"/>
    <cellStyle name="Vírgula 8 4 2 2 8" xfId="14999" xr:uid="{00000000-0005-0000-0000-0000034C0000}"/>
    <cellStyle name="Vírgula 8 4 2 3" xfId="2010" xr:uid="{00000000-0005-0000-0000-0000044C0000}"/>
    <cellStyle name="Vírgula 8 4 2 3 2" xfId="5361" xr:uid="{00000000-0005-0000-0000-0000054C0000}"/>
    <cellStyle name="Vírgula 8 4 2 3 2 2" xfId="10345" xr:uid="{00000000-0005-0000-0000-0000064C0000}"/>
    <cellStyle name="Vírgula 8 4 2 3 2 2 2" xfId="14392" xr:uid="{00000000-0005-0000-0000-0000074C0000}"/>
    <cellStyle name="Vírgula 8 4 2 3 2 2 2 2" xfId="19872" xr:uid="{00000000-0005-0000-0000-0000084C0000}"/>
    <cellStyle name="Vírgula 8 4 2 3 2 2 3" xfId="17117" xr:uid="{00000000-0005-0000-0000-0000094C0000}"/>
    <cellStyle name="Vírgula 8 4 2 3 2 3" xfId="13220" xr:uid="{00000000-0005-0000-0000-00000A4C0000}"/>
    <cellStyle name="Vírgula 8 4 2 3 2 3 2" xfId="18700" xr:uid="{00000000-0005-0000-0000-00000B4C0000}"/>
    <cellStyle name="Vírgula 8 4 2 3 2 4" xfId="15946" xr:uid="{00000000-0005-0000-0000-00000C4C0000}"/>
    <cellStyle name="Vírgula 8 4 2 3 3" xfId="7090" xr:uid="{00000000-0005-0000-0000-00000D4C0000}"/>
    <cellStyle name="Vírgula 8 4 2 3 3 2" xfId="12032" xr:uid="{00000000-0005-0000-0000-00000E4C0000}"/>
    <cellStyle name="Vírgula 8 4 2 3 3 2 2" xfId="14792" xr:uid="{00000000-0005-0000-0000-00000F4C0000}"/>
    <cellStyle name="Vírgula 8 4 2 3 3 2 2 2" xfId="20272" xr:uid="{00000000-0005-0000-0000-0000104C0000}"/>
    <cellStyle name="Vírgula 8 4 2 3 3 2 3" xfId="17517" xr:uid="{00000000-0005-0000-0000-0000114C0000}"/>
    <cellStyle name="Vírgula 8 4 2 3 3 3" xfId="13621" xr:uid="{00000000-0005-0000-0000-0000124C0000}"/>
    <cellStyle name="Vírgula 8 4 2 3 3 3 2" xfId="19101" xr:uid="{00000000-0005-0000-0000-0000134C0000}"/>
    <cellStyle name="Vírgula 8 4 2 3 3 4" xfId="16346" xr:uid="{00000000-0005-0000-0000-0000144C0000}"/>
    <cellStyle name="Vírgula 8 4 2 3 4" xfId="8598" xr:uid="{00000000-0005-0000-0000-0000154C0000}"/>
    <cellStyle name="Vírgula 8 4 2 3 4 2" xfId="13978" xr:uid="{00000000-0005-0000-0000-0000164C0000}"/>
    <cellStyle name="Vírgula 8 4 2 3 4 2 2" xfId="19458" xr:uid="{00000000-0005-0000-0000-0000174C0000}"/>
    <cellStyle name="Vírgula 8 4 2 3 4 3" xfId="16703" xr:uid="{00000000-0005-0000-0000-0000184C0000}"/>
    <cellStyle name="Vírgula 8 4 2 3 5" xfId="3637" xr:uid="{00000000-0005-0000-0000-0000194C0000}"/>
    <cellStyle name="Vírgula 8 4 2 3 5 2" xfId="12815" xr:uid="{00000000-0005-0000-0000-00001A4C0000}"/>
    <cellStyle name="Vírgula 8 4 2 3 5 2 2" xfId="18295" xr:uid="{00000000-0005-0000-0000-00001B4C0000}"/>
    <cellStyle name="Vírgula 8 4 2 3 5 3" xfId="15541" xr:uid="{00000000-0005-0000-0000-00001C4C0000}"/>
    <cellStyle name="Vírgula 8 4 2 3 6" xfId="12449" xr:uid="{00000000-0005-0000-0000-00001D4C0000}"/>
    <cellStyle name="Vírgula 8 4 2 3 6 2" xfId="17929" xr:uid="{00000000-0005-0000-0000-00001E4C0000}"/>
    <cellStyle name="Vírgula 8 4 2 3 7" xfId="15175" xr:uid="{00000000-0005-0000-0000-00001F4C0000}"/>
    <cellStyle name="Vírgula 8 4 2 4" xfId="4204" xr:uid="{00000000-0005-0000-0000-0000204C0000}"/>
    <cellStyle name="Vírgula 8 4 2 4 2" xfId="9190" xr:uid="{00000000-0005-0000-0000-0000214C0000}"/>
    <cellStyle name="Vírgula 8 4 2 4 2 2" xfId="14123" xr:uid="{00000000-0005-0000-0000-0000224C0000}"/>
    <cellStyle name="Vírgula 8 4 2 4 2 2 2" xfId="19603" xr:uid="{00000000-0005-0000-0000-0000234C0000}"/>
    <cellStyle name="Vírgula 8 4 2 4 2 3" xfId="16848" xr:uid="{00000000-0005-0000-0000-0000244C0000}"/>
    <cellStyle name="Vírgula 8 4 2 4 3" xfId="12951" xr:uid="{00000000-0005-0000-0000-0000254C0000}"/>
    <cellStyle name="Vírgula 8 4 2 4 3 2" xfId="18431" xr:uid="{00000000-0005-0000-0000-0000264C0000}"/>
    <cellStyle name="Vírgula 8 4 2 4 4" xfId="15677" xr:uid="{00000000-0005-0000-0000-0000274C0000}"/>
    <cellStyle name="Vírgula 8 4 2 5" xfId="5951" xr:uid="{00000000-0005-0000-0000-0000284C0000}"/>
    <cellStyle name="Vírgula 8 4 2 5 2" xfId="10893" xr:uid="{00000000-0005-0000-0000-0000294C0000}"/>
    <cellStyle name="Vírgula 8 4 2 5 2 2" xfId="14529" xr:uid="{00000000-0005-0000-0000-00002A4C0000}"/>
    <cellStyle name="Vírgula 8 4 2 5 2 2 2" xfId="20009" xr:uid="{00000000-0005-0000-0000-00002B4C0000}"/>
    <cellStyle name="Vírgula 8 4 2 5 2 3" xfId="17254" xr:uid="{00000000-0005-0000-0000-00002C4C0000}"/>
    <cellStyle name="Vírgula 8 4 2 5 3" xfId="13358" xr:uid="{00000000-0005-0000-0000-00002D4C0000}"/>
    <cellStyle name="Vírgula 8 4 2 5 3 2" xfId="18838" xr:uid="{00000000-0005-0000-0000-00002E4C0000}"/>
    <cellStyle name="Vírgula 8 4 2 5 4" xfId="16083" xr:uid="{00000000-0005-0000-0000-00002F4C0000}"/>
    <cellStyle name="Vírgula 8 4 2 6" xfId="7459" xr:uid="{00000000-0005-0000-0000-0000304C0000}"/>
    <cellStyle name="Vírgula 8 4 2 6 2" xfId="13715" xr:uid="{00000000-0005-0000-0000-0000314C0000}"/>
    <cellStyle name="Vírgula 8 4 2 6 2 2" xfId="19195" xr:uid="{00000000-0005-0000-0000-0000324C0000}"/>
    <cellStyle name="Vírgula 8 4 2 6 3" xfId="16440" xr:uid="{00000000-0005-0000-0000-0000334C0000}"/>
    <cellStyle name="Vírgula 8 4 2 7" xfId="2498" xr:uid="{00000000-0005-0000-0000-0000344C0000}"/>
    <cellStyle name="Vírgula 8 4 2 7 2" xfId="12552" xr:uid="{00000000-0005-0000-0000-0000354C0000}"/>
    <cellStyle name="Vírgula 8 4 2 7 2 2" xfId="18032" xr:uid="{00000000-0005-0000-0000-0000364C0000}"/>
    <cellStyle name="Vírgula 8 4 2 7 3" xfId="15278" xr:uid="{00000000-0005-0000-0000-0000374C0000}"/>
    <cellStyle name="Vírgula 8 4 2 8" xfId="12170" xr:uid="{00000000-0005-0000-0000-0000384C0000}"/>
    <cellStyle name="Vírgula 8 4 2 8 2" xfId="17651" xr:uid="{00000000-0005-0000-0000-0000394C0000}"/>
    <cellStyle name="Vírgula 8 4 2 9" xfId="14910" xr:uid="{00000000-0005-0000-0000-00003A4C0000}"/>
    <cellStyle name="Vírgula 8 4 3" xfId="914" xr:uid="{00000000-0005-0000-0000-00003B4C0000}"/>
    <cellStyle name="Vírgula 8 4 3 2" xfId="2012" xr:uid="{00000000-0005-0000-0000-00003C4C0000}"/>
    <cellStyle name="Vírgula 8 4 3 2 2" xfId="5363" xr:uid="{00000000-0005-0000-0000-00003D4C0000}"/>
    <cellStyle name="Vírgula 8 4 3 2 2 2" xfId="10347" xr:uid="{00000000-0005-0000-0000-00003E4C0000}"/>
    <cellStyle name="Vírgula 8 4 3 2 2 2 2" xfId="14394" xr:uid="{00000000-0005-0000-0000-00003F4C0000}"/>
    <cellStyle name="Vírgula 8 4 3 2 2 2 2 2" xfId="19874" xr:uid="{00000000-0005-0000-0000-0000404C0000}"/>
    <cellStyle name="Vírgula 8 4 3 2 2 2 3" xfId="17119" xr:uid="{00000000-0005-0000-0000-0000414C0000}"/>
    <cellStyle name="Vírgula 8 4 3 2 2 3" xfId="13222" xr:uid="{00000000-0005-0000-0000-0000424C0000}"/>
    <cellStyle name="Vírgula 8 4 3 2 2 3 2" xfId="18702" xr:uid="{00000000-0005-0000-0000-0000434C0000}"/>
    <cellStyle name="Vírgula 8 4 3 2 2 4" xfId="15948" xr:uid="{00000000-0005-0000-0000-0000444C0000}"/>
    <cellStyle name="Vírgula 8 4 3 2 3" xfId="7092" xr:uid="{00000000-0005-0000-0000-0000454C0000}"/>
    <cellStyle name="Vírgula 8 4 3 2 3 2" xfId="12034" xr:uid="{00000000-0005-0000-0000-0000464C0000}"/>
    <cellStyle name="Vírgula 8 4 3 2 3 2 2" xfId="14794" xr:uid="{00000000-0005-0000-0000-0000474C0000}"/>
    <cellStyle name="Vírgula 8 4 3 2 3 2 2 2" xfId="20274" xr:uid="{00000000-0005-0000-0000-0000484C0000}"/>
    <cellStyle name="Vírgula 8 4 3 2 3 2 3" xfId="17519" xr:uid="{00000000-0005-0000-0000-0000494C0000}"/>
    <cellStyle name="Vírgula 8 4 3 2 3 3" xfId="13623" xr:uid="{00000000-0005-0000-0000-00004A4C0000}"/>
    <cellStyle name="Vírgula 8 4 3 2 3 3 2" xfId="19103" xr:uid="{00000000-0005-0000-0000-00004B4C0000}"/>
    <cellStyle name="Vírgula 8 4 3 2 3 4" xfId="16348" xr:uid="{00000000-0005-0000-0000-00004C4C0000}"/>
    <cellStyle name="Vírgula 8 4 3 2 4" xfId="8600" xr:uid="{00000000-0005-0000-0000-00004D4C0000}"/>
    <cellStyle name="Vírgula 8 4 3 2 4 2" xfId="13980" xr:uid="{00000000-0005-0000-0000-00004E4C0000}"/>
    <cellStyle name="Vírgula 8 4 3 2 4 2 2" xfId="19460" xr:uid="{00000000-0005-0000-0000-00004F4C0000}"/>
    <cellStyle name="Vírgula 8 4 3 2 4 3" xfId="16705" xr:uid="{00000000-0005-0000-0000-0000504C0000}"/>
    <cellStyle name="Vírgula 8 4 3 2 5" xfId="3639" xr:uid="{00000000-0005-0000-0000-0000514C0000}"/>
    <cellStyle name="Vírgula 8 4 3 2 5 2" xfId="12817" xr:uid="{00000000-0005-0000-0000-0000524C0000}"/>
    <cellStyle name="Vírgula 8 4 3 2 5 2 2" xfId="18297" xr:uid="{00000000-0005-0000-0000-0000534C0000}"/>
    <cellStyle name="Vírgula 8 4 3 2 5 3" xfId="15543" xr:uid="{00000000-0005-0000-0000-0000544C0000}"/>
    <cellStyle name="Vírgula 8 4 3 2 6" xfId="12451" xr:uid="{00000000-0005-0000-0000-0000554C0000}"/>
    <cellStyle name="Vírgula 8 4 3 2 6 2" xfId="17931" xr:uid="{00000000-0005-0000-0000-0000564C0000}"/>
    <cellStyle name="Vírgula 8 4 3 2 7" xfId="15177" xr:uid="{00000000-0005-0000-0000-0000574C0000}"/>
    <cellStyle name="Vírgula 8 4 3 3" xfId="4346" xr:uid="{00000000-0005-0000-0000-0000584C0000}"/>
    <cellStyle name="Vírgula 8 4 3 3 2" xfId="9331" xr:uid="{00000000-0005-0000-0000-0000594C0000}"/>
    <cellStyle name="Vírgula 8 4 3 3 2 2" xfId="14156" xr:uid="{00000000-0005-0000-0000-00005A4C0000}"/>
    <cellStyle name="Vírgula 8 4 3 3 2 2 2" xfId="19636" xr:uid="{00000000-0005-0000-0000-00005B4C0000}"/>
    <cellStyle name="Vírgula 8 4 3 3 2 3" xfId="16881" xr:uid="{00000000-0005-0000-0000-00005C4C0000}"/>
    <cellStyle name="Vírgula 8 4 3 3 3" xfId="12984" xr:uid="{00000000-0005-0000-0000-00005D4C0000}"/>
    <cellStyle name="Vírgula 8 4 3 3 3 2" xfId="18464" xr:uid="{00000000-0005-0000-0000-00005E4C0000}"/>
    <cellStyle name="Vírgula 8 4 3 3 4" xfId="15710" xr:uid="{00000000-0005-0000-0000-00005F4C0000}"/>
    <cellStyle name="Vírgula 8 4 3 4" xfId="6089" xr:uid="{00000000-0005-0000-0000-0000604C0000}"/>
    <cellStyle name="Vírgula 8 4 3 4 2" xfId="11031" xr:uid="{00000000-0005-0000-0000-0000614C0000}"/>
    <cellStyle name="Vírgula 8 4 3 4 2 2" xfId="14562" xr:uid="{00000000-0005-0000-0000-0000624C0000}"/>
    <cellStyle name="Vírgula 8 4 3 4 2 2 2" xfId="20042" xr:uid="{00000000-0005-0000-0000-0000634C0000}"/>
    <cellStyle name="Vírgula 8 4 3 4 2 3" xfId="17287" xr:uid="{00000000-0005-0000-0000-0000644C0000}"/>
    <cellStyle name="Vírgula 8 4 3 4 3" xfId="13391" xr:uid="{00000000-0005-0000-0000-0000654C0000}"/>
    <cellStyle name="Vírgula 8 4 3 4 3 2" xfId="18871" xr:uid="{00000000-0005-0000-0000-0000664C0000}"/>
    <cellStyle name="Vírgula 8 4 3 4 4" xfId="16116" xr:uid="{00000000-0005-0000-0000-0000674C0000}"/>
    <cellStyle name="Vírgula 8 4 3 5" xfId="7597" xr:uid="{00000000-0005-0000-0000-0000684C0000}"/>
    <cellStyle name="Vírgula 8 4 3 5 2" xfId="13748" xr:uid="{00000000-0005-0000-0000-0000694C0000}"/>
    <cellStyle name="Vírgula 8 4 3 5 2 2" xfId="19228" xr:uid="{00000000-0005-0000-0000-00006A4C0000}"/>
    <cellStyle name="Vírgula 8 4 3 5 3" xfId="16473" xr:uid="{00000000-0005-0000-0000-00006B4C0000}"/>
    <cellStyle name="Vírgula 8 4 3 6" xfId="2636" xr:uid="{00000000-0005-0000-0000-00006C4C0000}"/>
    <cellStyle name="Vírgula 8 4 3 6 2" xfId="12585" xr:uid="{00000000-0005-0000-0000-00006D4C0000}"/>
    <cellStyle name="Vírgula 8 4 3 6 2 2" xfId="18065" xr:uid="{00000000-0005-0000-0000-00006E4C0000}"/>
    <cellStyle name="Vírgula 8 4 3 6 3" xfId="15311" xr:uid="{00000000-0005-0000-0000-00006F4C0000}"/>
    <cellStyle name="Vírgula 8 4 3 7" xfId="12205" xr:uid="{00000000-0005-0000-0000-0000704C0000}"/>
    <cellStyle name="Vírgula 8 4 3 7 2" xfId="17686" xr:uid="{00000000-0005-0000-0000-0000714C0000}"/>
    <cellStyle name="Vírgula 8 4 3 8" xfId="14944" xr:uid="{00000000-0005-0000-0000-0000724C0000}"/>
    <cellStyle name="Vírgula 8 4 4" xfId="2009" xr:uid="{00000000-0005-0000-0000-0000734C0000}"/>
    <cellStyle name="Vírgula 8 4 4 2" xfId="5360" xr:uid="{00000000-0005-0000-0000-0000744C0000}"/>
    <cellStyle name="Vírgula 8 4 4 2 2" xfId="10344" xr:uid="{00000000-0005-0000-0000-0000754C0000}"/>
    <cellStyle name="Vírgula 8 4 4 2 2 2" xfId="14391" xr:uid="{00000000-0005-0000-0000-0000764C0000}"/>
    <cellStyle name="Vírgula 8 4 4 2 2 2 2" xfId="19871" xr:uid="{00000000-0005-0000-0000-0000774C0000}"/>
    <cellStyle name="Vírgula 8 4 4 2 2 3" xfId="17116" xr:uid="{00000000-0005-0000-0000-0000784C0000}"/>
    <cellStyle name="Vírgula 8 4 4 2 3" xfId="13219" xr:uid="{00000000-0005-0000-0000-0000794C0000}"/>
    <cellStyle name="Vírgula 8 4 4 2 3 2" xfId="18699" xr:uid="{00000000-0005-0000-0000-00007A4C0000}"/>
    <cellStyle name="Vírgula 8 4 4 2 4" xfId="15945" xr:uid="{00000000-0005-0000-0000-00007B4C0000}"/>
    <cellStyle name="Vírgula 8 4 4 3" xfId="7089" xr:uid="{00000000-0005-0000-0000-00007C4C0000}"/>
    <cellStyle name="Vírgula 8 4 4 3 2" xfId="12031" xr:uid="{00000000-0005-0000-0000-00007D4C0000}"/>
    <cellStyle name="Vírgula 8 4 4 3 2 2" xfId="14791" xr:uid="{00000000-0005-0000-0000-00007E4C0000}"/>
    <cellStyle name="Vírgula 8 4 4 3 2 2 2" xfId="20271" xr:uid="{00000000-0005-0000-0000-00007F4C0000}"/>
    <cellStyle name="Vírgula 8 4 4 3 2 3" xfId="17516" xr:uid="{00000000-0005-0000-0000-0000804C0000}"/>
    <cellStyle name="Vírgula 8 4 4 3 3" xfId="13620" xr:uid="{00000000-0005-0000-0000-0000814C0000}"/>
    <cellStyle name="Vírgula 8 4 4 3 3 2" xfId="19100" xr:uid="{00000000-0005-0000-0000-0000824C0000}"/>
    <cellStyle name="Vírgula 8 4 4 3 4" xfId="16345" xr:uid="{00000000-0005-0000-0000-0000834C0000}"/>
    <cellStyle name="Vírgula 8 4 4 4" xfId="8597" xr:uid="{00000000-0005-0000-0000-0000844C0000}"/>
    <cellStyle name="Vírgula 8 4 4 4 2" xfId="13977" xr:uid="{00000000-0005-0000-0000-0000854C0000}"/>
    <cellStyle name="Vírgula 8 4 4 4 2 2" xfId="19457" xr:uid="{00000000-0005-0000-0000-0000864C0000}"/>
    <cellStyle name="Vírgula 8 4 4 4 3" xfId="16702" xr:uid="{00000000-0005-0000-0000-0000874C0000}"/>
    <cellStyle name="Vírgula 8 4 4 5" xfId="3636" xr:uid="{00000000-0005-0000-0000-0000884C0000}"/>
    <cellStyle name="Vírgula 8 4 4 5 2" xfId="12814" xr:uid="{00000000-0005-0000-0000-0000894C0000}"/>
    <cellStyle name="Vírgula 8 4 4 5 2 2" xfId="18294" xr:uid="{00000000-0005-0000-0000-00008A4C0000}"/>
    <cellStyle name="Vírgula 8 4 4 5 3" xfId="15540" xr:uid="{00000000-0005-0000-0000-00008B4C0000}"/>
    <cellStyle name="Vírgula 8 4 4 6" xfId="12448" xr:uid="{00000000-0005-0000-0000-00008C4C0000}"/>
    <cellStyle name="Vírgula 8 4 4 6 2" xfId="17928" xr:uid="{00000000-0005-0000-0000-00008D4C0000}"/>
    <cellStyle name="Vírgula 8 4 4 7" xfId="15174" xr:uid="{00000000-0005-0000-0000-00008E4C0000}"/>
    <cellStyle name="Vírgula 8 4 5" xfId="3744" xr:uid="{00000000-0005-0000-0000-00008F4C0000}"/>
    <cellStyle name="Vírgula 8 4 5 2" xfId="4491" xr:uid="{00000000-0005-0000-0000-0000904C0000}"/>
    <cellStyle name="Vírgula 8 4 5 2 2" xfId="9475" xr:uid="{00000000-0005-0000-0000-0000914C0000}"/>
    <cellStyle name="Vírgula 8 4 5 2 2 2" xfId="14193" xr:uid="{00000000-0005-0000-0000-0000924C0000}"/>
    <cellStyle name="Vírgula 8 4 5 2 2 2 2" xfId="19673" xr:uid="{00000000-0005-0000-0000-0000934C0000}"/>
    <cellStyle name="Vírgula 8 4 5 2 2 3" xfId="16918" xr:uid="{00000000-0005-0000-0000-0000944C0000}"/>
    <cellStyle name="Vírgula 8 4 5 2 3" xfId="13021" xr:uid="{00000000-0005-0000-0000-0000954C0000}"/>
    <cellStyle name="Vírgula 8 4 5 2 3 2" xfId="18501" xr:uid="{00000000-0005-0000-0000-0000964C0000}"/>
    <cellStyle name="Vírgula 8 4 5 2 4" xfId="15747" xr:uid="{00000000-0005-0000-0000-0000974C0000}"/>
    <cellStyle name="Vírgula 8 4 5 3" xfId="8704" xr:uid="{00000000-0005-0000-0000-0000984C0000}"/>
    <cellStyle name="Vírgula 8 4 5 3 2" xfId="14011" xr:uid="{00000000-0005-0000-0000-0000994C0000}"/>
    <cellStyle name="Vírgula 8 4 5 3 2 2" xfId="19491" xr:uid="{00000000-0005-0000-0000-00009A4C0000}"/>
    <cellStyle name="Vírgula 8 4 5 3 3" xfId="16736" xr:uid="{00000000-0005-0000-0000-00009B4C0000}"/>
    <cellStyle name="Vírgula 8 4 5 4" xfId="12846" xr:uid="{00000000-0005-0000-0000-00009C4C0000}"/>
    <cellStyle name="Vírgula 8 4 5 4 2" xfId="18326" xr:uid="{00000000-0005-0000-0000-00009D4C0000}"/>
    <cellStyle name="Vírgula 8 4 5 5" xfId="15572" xr:uid="{00000000-0005-0000-0000-00009E4C0000}"/>
    <cellStyle name="Vírgula 8 4 6" xfId="4068" xr:uid="{00000000-0005-0000-0000-00009F4C0000}"/>
    <cellStyle name="Vírgula 8 4 6 2" xfId="8840" xr:uid="{00000000-0005-0000-0000-0000A04C0000}"/>
    <cellStyle name="Vírgula 8 4 6 2 2" xfId="14043" xr:uid="{00000000-0005-0000-0000-0000A14C0000}"/>
    <cellStyle name="Vírgula 8 4 6 2 2 2" xfId="19523" xr:uid="{00000000-0005-0000-0000-0000A24C0000}"/>
    <cellStyle name="Vírgula 8 4 6 2 3" xfId="16768" xr:uid="{00000000-0005-0000-0000-0000A34C0000}"/>
    <cellStyle name="Vírgula 8 4 6 3" xfId="12919" xr:uid="{00000000-0005-0000-0000-0000A44C0000}"/>
    <cellStyle name="Vírgula 8 4 6 3 2" xfId="18399" xr:uid="{00000000-0005-0000-0000-0000A54C0000}"/>
    <cellStyle name="Vírgula 8 4 6 4" xfId="15645" xr:uid="{00000000-0005-0000-0000-0000A64C0000}"/>
    <cellStyle name="Vírgula 8 4 7" xfId="5509" xr:uid="{00000000-0005-0000-0000-0000A74C0000}"/>
    <cellStyle name="Vírgula 8 4 7 2" xfId="10467" xr:uid="{00000000-0005-0000-0000-0000A84C0000}"/>
    <cellStyle name="Vírgula 8 4 7 2 2" xfId="14429" xr:uid="{00000000-0005-0000-0000-0000A94C0000}"/>
    <cellStyle name="Vírgula 8 4 7 2 2 2" xfId="19909" xr:uid="{00000000-0005-0000-0000-0000AA4C0000}"/>
    <cellStyle name="Vírgula 8 4 7 2 3" xfId="17154" xr:uid="{00000000-0005-0000-0000-0000AB4C0000}"/>
    <cellStyle name="Vírgula 8 4 7 3" xfId="13258" xr:uid="{00000000-0005-0000-0000-0000AC4C0000}"/>
    <cellStyle name="Vírgula 8 4 7 3 2" xfId="18738" xr:uid="{00000000-0005-0000-0000-0000AD4C0000}"/>
    <cellStyle name="Vírgula 8 4 7 4" xfId="15983" xr:uid="{00000000-0005-0000-0000-0000AE4C0000}"/>
    <cellStyle name="Vírgula 8 4 8" xfId="5816" xr:uid="{00000000-0005-0000-0000-0000AF4C0000}"/>
    <cellStyle name="Vírgula 8 4 8 2" xfId="10758" xr:uid="{00000000-0005-0000-0000-0000B04C0000}"/>
    <cellStyle name="Vírgula 8 4 8 2 2" xfId="14497" xr:uid="{00000000-0005-0000-0000-0000B14C0000}"/>
    <cellStyle name="Vírgula 8 4 8 2 2 2" xfId="19977" xr:uid="{00000000-0005-0000-0000-0000B24C0000}"/>
    <cellStyle name="Vírgula 8 4 8 2 3" xfId="17222" xr:uid="{00000000-0005-0000-0000-0000B34C0000}"/>
    <cellStyle name="Vírgula 8 4 8 3" xfId="13326" xr:uid="{00000000-0005-0000-0000-0000B44C0000}"/>
    <cellStyle name="Vírgula 8 4 8 3 2" xfId="18806" xr:uid="{00000000-0005-0000-0000-0000B54C0000}"/>
    <cellStyle name="Vírgula 8 4 8 4" xfId="16051" xr:uid="{00000000-0005-0000-0000-0000B64C0000}"/>
    <cellStyle name="Vírgula 8 4 9" xfId="7324" xr:uid="{00000000-0005-0000-0000-0000B74C0000}"/>
    <cellStyle name="Vírgula 8 4 9 2" xfId="13683" xr:uid="{00000000-0005-0000-0000-0000B84C0000}"/>
    <cellStyle name="Vírgula 8 4 9 2 2" xfId="19163" xr:uid="{00000000-0005-0000-0000-0000B94C0000}"/>
    <cellStyle name="Vírgula 8 4 9 3" xfId="16408" xr:uid="{00000000-0005-0000-0000-0000BA4C0000}"/>
    <cellStyle name="Vírgula 8 5" xfId="663" xr:uid="{00000000-0005-0000-0000-0000BB4C0000}"/>
    <cellStyle name="Vírgula 8 5 10" xfId="2406" xr:uid="{00000000-0005-0000-0000-0000BC4C0000}"/>
    <cellStyle name="Vírgula 8 5 10 2" xfId="12530" xr:uid="{00000000-0005-0000-0000-0000BD4C0000}"/>
    <cellStyle name="Vírgula 8 5 10 2 2" xfId="18010" xr:uid="{00000000-0005-0000-0000-0000BE4C0000}"/>
    <cellStyle name="Vírgula 8 5 10 3" xfId="15256" xr:uid="{00000000-0005-0000-0000-0000BF4C0000}"/>
    <cellStyle name="Vírgula 8 5 11" xfId="12148" xr:uid="{00000000-0005-0000-0000-0000C04C0000}"/>
    <cellStyle name="Vírgula 8 5 11 2" xfId="17629" xr:uid="{00000000-0005-0000-0000-0000C14C0000}"/>
    <cellStyle name="Vírgula 8 5 12" xfId="14888" xr:uid="{00000000-0005-0000-0000-0000C24C0000}"/>
    <cellStyle name="Vírgula 8 5 2" xfId="804" xr:uid="{00000000-0005-0000-0000-0000C34C0000}"/>
    <cellStyle name="Vírgula 8 5 2 2" xfId="1269" xr:uid="{00000000-0005-0000-0000-0000C44C0000}"/>
    <cellStyle name="Vírgula 8 5 2 2 2" xfId="2015" xr:uid="{00000000-0005-0000-0000-0000C54C0000}"/>
    <cellStyle name="Vírgula 8 5 2 2 2 2" xfId="5366" xr:uid="{00000000-0005-0000-0000-0000C64C0000}"/>
    <cellStyle name="Vírgula 8 5 2 2 2 2 2" xfId="10350" xr:uid="{00000000-0005-0000-0000-0000C74C0000}"/>
    <cellStyle name="Vírgula 8 5 2 2 2 2 2 2" xfId="14397" xr:uid="{00000000-0005-0000-0000-0000C84C0000}"/>
    <cellStyle name="Vírgula 8 5 2 2 2 2 2 2 2" xfId="19877" xr:uid="{00000000-0005-0000-0000-0000C94C0000}"/>
    <cellStyle name="Vírgula 8 5 2 2 2 2 2 3" xfId="17122" xr:uid="{00000000-0005-0000-0000-0000CA4C0000}"/>
    <cellStyle name="Vírgula 8 5 2 2 2 2 3" xfId="13225" xr:uid="{00000000-0005-0000-0000-0000CB4C0000}"/>
    <cellStyle name="Vírgula 8 5 2 2 2 2 3 2" xfId="18705" xr:uid="{00000000-0005-0000-0000-0000CC4C0000}"/>
    <cellStyle name="Vírgula 8 5 2 2 2 2 4" xfId="15951" xr:uid="{00000000-0005-0000-0000-0000CD4C0000}"/>
    <cellStyle name="Vírgula 8 5 2 2 2 3" xfId="7095" xr:uid="{00000000-0005-0000-0000-0000CE4C0000}"/>
    <cellStyle name="Vírgula 8 5 2 2 2 3 2" xfId="12037" xr:uid="{00000000-0005-0000-0000-0000CF4C0000}"/>
    <cellStyle name="Vírgula 8 5 2 2 2 3 2 2" xfId="14797" xr:uid="{00000000-0005-0000-0000-0000D04C0000}"/>
    <cellStyle name="Vírgula 8 5 2 2 2 3 2 2 2" xfId="20277" xr:uid="{00000000-0005-0000-0000-0000D14C0000}"/>
    <cellStyle name="Vírgula 8 5 2 2 2 3 2 3" xfId="17522" xr:uid="{00000000-0005-0000-0000-0000D24C0000}"/>
    <cellStyle name="Vírgula 8 5 2 2 2 3 3" xfId="13626" xr:uid="{00000000-0005-0000-0000-0000D34C0000}"/>
    <cellStyle name="Vírgula 8 5 2 2 2 3 3 2" xfId="19106" xr:uid="{00000000-0005-0000-0000-0000D44C0000}"/>
    <cellStyle name="Vírgula 8 5 2 2 2 3 4" xfId="16351" xr:uid="{00000000-0005-0000-0000-0000D54C0000}"/>
    <cellStyle name="Vírgula 8 5 2 2 2 4" xfId="8603" xr:uid="{00000000-0005-0000-0000-0000D64C0000}"/>
    <cellStyle name="Vírgula 8 5 2 2 2 4 2" xfId="13983" xr:uid="{00000000-0005-0000-0000-0000D74C0000}"/>
    <cellStyle name="Vírgula 8 5 2 2 2 4 2 2" xfId="19463" xr:uid="{00000000-0005-0000-0000-0000D84C0000}"/>
    <cellStyle name="Vírgula 8 5 2 2 2 4 3" xfId="16708" xr:uid="{00000000-0005-0000-0000-0000D94C0000}"/>
    <cellStyle name="Vírgula 8 5 2 2 2 5" xfId="3642" xr:uid="{00000000-0005-0000-0000-0000DA4C0000}"/>
    <cellStyle name="Vírgula 8 5 2 2 2 5 2" xfId="12820" xr:uid="{00000000-0005-0000-0000-0000DB4C0000}"/>
    <cellStyle name="Vírgula 8 5 2 2 2 5 2 2" xfId="18300" xr:uid="{00000000-0005-0000-0000-0000DC4C0000}"/>
    <cellStyle name="Vírgula 8 5 2 2 2 5 3" xfId="15546" xr:uid="{00000000-0005-0000-0000-0000DD4C0000}"/>
    <cellStyle name="Vírgula 8 5 2 2 2 6" xfId="12454" xr:uid="{00000000-0005-0000-0000-0000DE4C0000}"/>
    <cellStyle name="Vírgula 8 5 2 2 2 6 2" xfId="17934" xr:uid="{00000000-0005-0000-0000-0000DF4C0000}"/>
    <cellStyle name="Vírgula 8 5 2 2 2 7" xfId="15180" xr:uid="{00000000-0005-0000-0000-0000E04C0000}"/>
    <cellStyle name="Vírgula 8 5 2 2 3" xfId="4630" xr:uid="{00000000-0005-0000-0000-0000E14C0000}"/>
    <cellStyle name="Vírgula 8 5 2 2 3 2" xfId="9614" xr:uid="{00000000-0005-0000-0000-0000E24C0000}"/>
    <cellStyle name="Vírgula 8 5 2 2 3 2 2" xfId="14224" xr:uid="{00000000-0005-0000-0000-0000E34C0000}"/>
    <cellStyle name="Vírgula 8 5 2 2 3 2 2 2" xfId="19704" xr:uid="{00000000-0005-0000-0000-0000E44C0000}"/>
    <cellStyle name="Vírgula 8 5 2 2 3 2 3" xfId="16949" xr:uid="{00000000-0005-0000-0000-0000E54C0000}"/>
    <cellStyle name="Vírgula 8 5 2 2 3 3" xfId="13052" xr:uid="{00000000-0005-0000-0000-0000E64C0000}"/>
    <cellStyle name="Vírgula 8 5 2 2 3 3 2" xfId="18532" xr:uid="{00000000-0005-0000-0000-0000E74C0000}"/>
    <cellStyle name="Vírgula 8 5 2 2 3 4" xfId="15778" xr:uid="{00000000-0005-0000-0000-0000E84C0000}"/>
    <cellStyle name="Vírgula 8 5 2 2 4" xfId="6361" xr:uid="{00000000-0005-0000-0000-0000E94C0000}"/>
    <cellStyle name="Vírgula 8 5 2 2 4 2" xfId="11303" xr:uid="{00000000-0005-0000-0000-0000EA4C0000}"/>
    <cellStyle name="Vírgula 8 5 2 2 4 2 2" xfId="14626" xr:uid="{00000000-0005-0000-0000-0000EB4C0000}"/>
    <cellStyle name="Vírgula 8 5 2 2 4 2 2 2" xfId="20106" xr:uid="{00000000-0005-0000-0000-0000EC4C0000}"/>
    <cellStyle name="Vírgula 8 5 2 2 4 2 3" xfId="17351" xr:uid="{00000000-0005-0000-0000-0000ED4C0000}"/>
    <cellStyle name="Vírgula 8 5 2 2 4 3" xfId="13455" xr:uid="{00000000-0005-0000-0000-0000EE4C0000}"/>
    <cellStyle name="Vírgula 8 5 2 2 4 3 2" xfId="18935" xr:uid="{00000000-0005-0000-0000-0000EF4C0000}"/>
    <cellStyle name="Vírgula 8 5 2 2 4 4" xfId="16180" xr:uid="{00000000-0005-0000-0000-0000F04C0000}"/>
    <cellStyle name="Vírgula 8 5 2 2 5" xfId="7869" xr:uid="{00000000-0005-0000-0000-0000F14C0000}"/>
    <cellStyle name="Vírgula 8 5 2 2 5 2" xfId="13812" xr:uid="{00000000-0005-0000-0000-0000F24C0000}"/>
    <cellStyle name="Vírgula 8 5 2 2 5 2 2" xfId="19292" xr:uid="{00000000-0005-0000-0000-0000F34C0000}"/>
    <cellStyle name="Vírgula 8 5 2 2 5 3" xfId="16537" xr:uid="{00000000-0005-0000-0000-0000F44C0000}"/>
    <cellStyle name="Vírgula 8 5 2 2 6" xfId="2908" xr:uid="{00000000-0005-0000-0000-0000F54C0000}"/>
    <cellStyle name="Vírgula 8 5 2 2 6 2" xfId="12649" xr:uid="{00000000-0005-0000-0000-0000F64C0000}"/>
    <cellStyle name="Vírgula 8 5 2 2 6 2 2" xfId="18129" xr:uid="{00000000-0005-0000-0000-0000F74C0000}"/>
    <cellStyle name="Vírgula 8 5 2 2 6 3" xfId="15375" xr:uid="{00000000-0005-0000-0000-0000F84C0000}"/>
    <cellStyle name="Vírgula 8 5 2 2 7" xfId="12283" xr:uid="{00000000-0005-0000-0000-0000F94C0000}"/>
    <cellStyle name="Vírgula 8 5 2 2 7 2" xfId="17763" xr:uid="{00000000-0005-0000-0000-0000FA4C0000}"/>
    <cellStyle name="Vírgula 8 5 2 2 8" xfId="15009" xr:uid="{00000000-0005-0000-0000-0000FB4C0000}"/>
    <cellStyle name="Vírgula 8 5 2 3" xfId="2014" xr:uid="{00000000-0005-0000-0000-0000FC4C0000}"/>
    <cellStyle name="Vírgula 8 5 2 3 2" xfId="5365" xr:uid="{00000000-0005-0000-0000-0000FD4C0000}"/>
    <cellStyle name="Vírgula 8 5 2 3 2 2" xfId="10349" xr:uid="{00000000-0005-0000-0000-0000FE4C0000}"/>
    <cellStyle name="Vírgula 8 5 2 3 2 2 2" xfId="14396" xr:uid="{00000000-0005-0000-0000-0000FF4C0000}"/>
    <cellStyle name="Vírgula 8 5 2 3 2 2 2 2" xfId="19876" xr:uid="{00000000-0005-0000-0000-0000004D0000}"/>
    <cellStyle name="Vírgula 8 5 2 3 2 2 3" xfId="17121" xr:uid="{00000000-0005-0000-0000-0000014D0000}"/>
    <cellStyle name="Vírgula 8 5 2 3 2 3" xfId="13224" xr:uid="{00000000-0005-0000-0000-0000024D0000}"/>
    <cellStyle name="Vírgula 8 5 2 3 2 3 2" xfId="18704" xr:uid="{00000000-0005-0000-0000-0000034D0000}"/>
    <cellStyle name="Vírgula 8 5 2 3 2 4" xfId="15950" xr:uid="{00000000-0005-0000-0000-0000044D0000}"/>
    <cellStyle name="Vírgula 8 5 2 3 3" xfId="7094" xr:uid="{00000000-0005-0000-0000-0000054D0000}"/>
    <cellStyle name="Vírgula 8 5 2 3 3 2" xfId="12036" xr:uid="{00000000-0005-0000-0000-0000064D0000}"/>
    <cellStyle name="Vírgula 8 5 2 3 3 2 2" xfId="14796" xr:uid="{00000000-0005-0000-0000-0000074D0000}"/>
    <cellStyle name="Vírgula 8 5 2 3 3 2 2 2" xfId="20276" xr:uid="{00000000-0005-0000-0000-0000084D0000}"/>
    <cellStyle name="Vírgula 8 5 2 3 3 2 3" xfId="17521" xr:uid="{00000000-0005-0000-0000-0000094D0000}"/>
    <cellStyle name="Vírgula 8 5 2 3 3 3" xfId="13625" xr:uid="{00000000-0005-0000-0000-00000A4D0000}"/>
    <cellStyle name="Vírgula 8 5 2 3 3 3 2" xfId="19105" xr:uid="{00000000-0005-0000-0000-00000B4D0000}"/>
    <cellStyle name="Vírgula 8 5 2 3 3 4" xfId="16350" xr:uid="{00000000-0005-0000-0000-00000C4D0000}"/>
    <cellStyle name="Vírgula 8 5 2 3 4" xfId="8602" xr:uid="{00000000-0005-0000-0000-00000D4D0000}"/>
    <cellStyle name="Vírgula 8 5 2 3 4 2" xfId="13982" xr:uid="{00000000-0005-0000-0000-00000E4D0000}"/>
    <cellStyle name="Vírgula 8 5 2 3 4 2 2" xfId="19462" xr:uid="{00000000-0005-0000-0000-00000F4D0000}"/>
    <cellStyle name="Vírgula 8 5 2 3 4 3" xfId="16707" xr:uid="{00000000-0005-0000-0000-0000104D0000}"/>
    <cellStyle name="Vírgula 8 5 2 3 5" xfId="3641" xr:uid="{00000000-0005-0000-0000-0000114D0000}"/>
    <cellStyle name="Vírgula 8 5 2 3 5 2" xfId="12819" xr:uid="{00000000-0005-0000-0000-0000124D0000}"/>
    <cellStyle name="Vírgula 8 5 2 3 5 2 2" xfId="18299" xr:uid="{00000000-0005-0000-0000-0000134D0000}"/>
    <cellStyle name="Vírgula 8 5 2 3 5 3" xfId="15545" xr:uid="{00000000-0005-0000-0000-0000144D0000}"/>
    <cellStyle name="Vírgula 8 5 2 3 6" xfId="12453" xr:uid="{00000000-0005-0000-0000-0000154D0000}"/>
    <cellStyle name="Vírgula 8 5 2 3 6 2" xfId="17933" xr:uid="{00000000-0005-0000-0000-0000164D0000}"/>
    <cellStyle name="Vírgula 8 5 2 3 7" xfId="15179" xr:uid="{00000000-0005-0000-0000-0000174D0000}"/>
    <cellStyle name="Vírgula 8 5 2 4" xfId="4247" xr:uid="{00000000-0005-0000-0000-0000184D0000}"/>
    <cellStyle name="Vírgula 8 5 2 4 2" xfId="9233" xr:uid="{00000000-0005-0000-0000-0000194D0000}"/>
    <cellStyle name="Vírgula 8 5 2 4 2 2" xfId="14133" xr:uid="{00000000-0005-0000-0000-00001A4D0000}"/>
    <cellStyle name="Vírgula 8 5 2 4 2 2 2" xfId="19613" xr:uid="{00000000-0005-0000-0000-00001B4D0000}"/>
    <cellStyle name="Vírgula 8 5 2 4 2 3" xfId="16858" xr:uid="{00000000-0005-0000-0000-00001C4D0000}"/>
    <cellStyle name="Vírgula 8 5 2 4 3" xfId="12961" xr:uid="{00000000-0005-0000-0000-00001D4D0000}"/>
    <cellStyle name="Vírgula 8 5 2 4 3 2" xfId="18441" xr:uid="{00000000-0005-0000-0000-00001E4D0000}"/>
    <cellStyle name="Vírgula 8 5 2 4 4" xfId="15687" xr:uid="{00000000-0005-0000-0000-00001F4D0000}"/>
    <cellStyle name="Vírgula 8 5 2 5" xfId="5994" xr:uid="{00000000-0005-0000-0000-0000204D0000}"/>
    <cellStyle name="Vírgula 8 5 2 5 2" xfId="10936" xr:uid="{00000000-0005-0000-0000-0000214D0000}"/>
    <cellStyle name="Vírgula 8 5 2 5 2 2" xfId="14539" xr:uid="{00000000-0005-0000-0000-0000224D0000}"/>
    <cellStyle name="Vírgula 8 5 2 5 2 2 2" xfId="20019" xr:uid="{00000000-0005-0000-0000-0000234D0000}"/>
    <cellStyle name="Vírgula 8 5 2 5 2 3" xfId="17264" xr:uid="{00000000-0005-0000-0000-0000244D0000}"/>
    <cellStyle name="Vírgula 8 5 2 5 3" xfId="13368" xr:uid="{00000000-0005-0000-0000-0000254D0000}"/>
    <cellStyle name="Vírgula 8 5 2 5 3 2" xfId="18848" xr:uid="{00000000-0005-0000-0000-0000264D0000}"/>
    <cellStyle name="Vírgula 8 5 2 5 4" xfId="16093" xr:uid="{00000000-0005-0000-0000-0000274D0000}"/>
    <cellStyle name="Vírgula 8 5 2 6" xfId="7502" xr:uid="{00000000-0005-0000-0000-0000284D0000}"/>
    <cellStyle name="Vírgula 8 5 2 6 2" xfId="13725" xr:uid="{00000000-0005-0000-0000-0000294D0000}"/>
    <cellStyle name="Vírgula 8 5 2 6 2 2" xfId="19205" xr:uid="{00000000-0005-0000-0000-00002A4D0000}"/>
    <cellStyle name="Vírgula 8 5 2 6 3" xfId="16450" xr:uid="{00000000-0005-0000-0000-00002B4D0000}"/>
    <cellStyle name="Vírgula 8 5 2 7" xfId="2541" xr:uid="{00000000-0005-0000-0000-00002C4D0000}"/>
    <cellStyle name="Vírgula 8 5 2 7 2" xfId="12562" xr:uid="{00000000-0005-0000-0000-00002D4D0000}"/>
    <cellStyle name="Vírgula 8 5 2 7 2 2" xfId="18042" xr:uid="{00000000-0005-0000-0000-00002E4D0000}"/>
    <cellStyle name="Vírgula 8 5 2 7 3" xfId="15288" xr:uid="{00000000-0005-0000-0000-00002F4D0000}"/>
    <cellStyle name="Vírgula 8 5 2 8" xfId="12180" xr:uid="{00000000-0005-0000-0000-0000304D0000}"/>
    <cellStyle name="Vírgula 8 5 2 8 2" xfId="17661" xr:uid="{00000000-0005-0000-0000-0000314D0000}"/>
    <cellStyle name="Vírgula 8 5 2 9" xfId="14920" xr:uid="{00000000-0005-0000-0000-0000324D0000}"/>
    <cellStyle name="Vírgula 8 5 3" xfId="957" xr:uid="{00000000-0005-0000-0000-0000334D0000}"/>
    <cellStyle name="Vírgula 8 5 3 2" xfId="2016" xr:uid="{00000000-0005-0000-0000-0000344D0000}"/>
    <cellStyle name="Vírgula 8 5 3 2 2" xfId="5367" xr:uid="{00000000-0005-0000-0000-0000354D0000}"/>
    <cellStyle name="Vírgula 8 5 3 2 2 2" xfId="10351" xr:uid="{00000000-0005-0000-0000-0000364D0000}"/>
    <cellStyle name="Vírgula 8 5 3 2 2 2 2" xfId="14398" xr:uid="{00000000-0005-0000-0000-0000374D0000}"/>
    <cellStyle name="Vírgula 8 5 3 2 2 2 2 2" xfId="19878" xr:uid="{00000000-0005-0000-0000-0000384D0000}"/>
    <cellStyle name="Vírgula 8 5 3 2 2 2 3" xfId="17123" xr:uid="{00000000-0005-0000-0000-0000394D0000}"/>
    <cellStyle name="Vírgula 8 5 3 2 2 3" xfId="13226" xr:uid="{00000000-0005-0000-0000-00003A4D0000}"/>
    <cellStyle name="Vírgula 8 5 3 2 2 3 2" xfId="18706" xr:uid="{00000000-0005-0000-0000-00003B4D0000}"/>
    <cellStyle name="Vírgula 8 5 3 2 2 4" xfId="15952" xr:uid="{00000000-0005-0000-0000-00003C4D0000}"/>
    <cellStyle name="Vírgula 8 5 3 2 3" xfId="7096" xr:uid="{00000000-0005-0000-0000-00003D4D0000}"/>
    <cellStyle name="Vírgula 8 5 3 2 3 2" xfId="12038" xr:uid="{00000000-0005-0000-0000-00003E4D0000}"/>
    <cellStyle name="Vírgula 8 5 3 2 3 2 2" xfId="14798" xr:uid="{00000000-0005-0000-0000-00003F4D0000}"/>
    <cellStyle name="Vírgula 8 5 3 2 3 2 2 2" xfId="20278" xr:uid="{00000000-0005-0000-0000-0000404D0000}"/>
    <cellStyle name="Vírgula 8 5 3 2 3 2 3" xfId="17523" xr:uid="{00000000-0005-0000-0000-0000414D0000}"/>
    <cellStyle name="Vírgula 8 5 3 2 3 3" xfId="13627" xr:uid="{00000000-0005-0000-0000-0000424D0000}"/>
    <cellStyle name="Vírgula 8 5 3 2 3 3 2" xfId="19107" xr:uid="{00000000-0005-0000-0000-0000434D0000}"/>
    <cellStyle name="Vírgula 8 5 3 2 3 4" xfId="16352" xr:uid="{00000000-0005-0000-0000-0000444D0000}"/>
    <cellStyle name="Vírgula 8 5 3 2 4" xfId="8604" xr:uid="{00000000-0005-0000-0000-0000454D0000}"/>
    <cellStyle name="Vírgula 8 5 3 2 4 2" xfId="13984" xr:uid="{00000000-0005-0000-0000-0000464D0000}"/>
    <cellStyle name="Vírgula 8 5 3 2 4 2 2" xfId="19464" xr:uid="{00000000-0005-0000-0000-0000474D0000}"/>
    <cellStyle name="Vírgula 8 5 3 2 4 3" xfId="16709" xr:uid="{00000000-0005-0000-0000-0000484D0000}"/>
    <cellStyle name="Vírgula 8 5 3 2 5" xfId="3643" xr:uid="{00000000-0005-0000-0000-0000494D0000}"/>
    <cellStyle name="Vírgula 8 5 3 2 5 2" xfId="12821" xr:uid="{00000000-0005-0000-0000-00004A4D0000}"/>
    <cellStyle name="Vírgula 8 5 3 2 5 2 2" xfId="18301" xr:uid="{00000000-0005-0000-0000-00004B4D0000}"/>
    <cellStyle name="Vírgula 8 5 3 2 5 3" xfId="15547" xr:uid="{00000000-0005-0000-0000-00004C4D0000}"/>
    <cellStyle name="Vírgula 8 5 3 2 6" xfId="12455" xr:uid="{00000000-0005-0000-0000-00004D4D0000}"/>
    <cellStyle name="Vírgula 8 5 3 2 6 2" xfId="17935" xr:uid="{00000000-0005-0000-0000-00004E4D0000}"/>
    <cellStyle name="Vírgula 8 5 3 2 7" xfId="15181" xr:uid="{00000000-0005-0000-0000-00004F4D0000}"/>
    <cellStyle name="Vírgula 8 5 3 3" xfId="4389" xr:uid="{00000000-0005-0000-0000-0000504D0000}"/>
    <cellStyle name="Vírgula 8 5 3 3 2" xfId="9374" xr:uid="{00000000-0005-0000-0000-0000514D0000}"/>
    <cellStyle name="Vírgula 8 5 3 3 2 2" xfId="14166" xr:uid="{00000000-0005-0000-0000-0000524D0000}"/>
    <cellStyle name="Vírgula 8 5 3 3 2 2 2" xfId="19646" xr:uid="{00000000-0005-0000-0000-0000534D0000}"/>
    <cellStyle name="Vírgula 8 5 3 3 2 3" xfId="16891" xr:uid="{00000000-0005-0000-0000-0000544D0000}"/>
    <cellStyle name="Vírgula 8 5 3 3 3" xfId="12994" xr:uid="{00000000-0005-0000-0000-0000554D0000}"/>
    <cellStyle name="Vírgula 8 5 3 3 3 2" xfId="18474" xr:uid="{00000000-0005-0000-0000-0000564D0000}"/>
    <cellStyle name="Vírgula 8 5 3 3 4" xfId="15720" xr:uid="{00000000-0005-0000-0000-0000574D0000}"/>
    <cellStyle name="Vírgula 8 5 3 4" xfId="6132" xr:uid="{00000000-0005-0000-0000-0000584D0000}"/>
    <cellStyle name="Vírgula 8 5 3 4 2" xfId="11074" xr:uid="{00000000-0005-0000-0000-0000594D0000}"/>
    <cellStyle name="Vírgula 8 5 3 4 2 2" xfId="14572" xr:uid="{00000000-0005-0000-0000-00005A4D0000}"/>
    <cellStyle name="Vírgula 8 5 3 4 2 2 2" xfId="20052" xr:uid="{00000000-0005-0000-0000-00005B4D0000}"/>
    <cellStyle name="Vírgula 8 5 3 4 2 3" xfId="17297" xr:uid="{00000000-0005-0000-0000-00005C4D0000}"/>
    <cellStyle name="Vírgula 8 5 3 4 3" xfId="13401" xr:uid="{00000000-0005-0000-0000-00005D4D0000}"/>
    <cellStyle name="Vírgula 8 5 3 4 3 2" xfId="18881" xr:uid="{00000000-0005-0000-0000-00005E4D0000}"/>
    <cellStyle name="Vírgula 8 5 3 4 4" xfId="16126" xr:uid="{00000000-0005-0000-0000-00005F4D0000}"/>
    <cellStyle name="Vírgula 8 5 3 5" xfId="7640" xr:uid="{00000000-0005-0000-0000-0000604D0000}"/>
    <cellStyle name="Vírgula 8 5 3 5 2" xfId="13758" xr:uid="{00000000-0005-0000-0000-0000614D0000}"/>
    <cellStyle name="Vírgula 8 5 3 5 2 2" xfId="19238" xr:uid="{00000000-0005-0000-0000-0000624D0000}"/>
    <cellStyle name="Vírgula 8 5 3 5 3" xfId="16483" xr:uid="{00000000-0005-0000-0000-0000634D0000}"/>
    <cellStyle name="Vírgula 8 5 3 6" xfId="2679" xr:uid="{00000000-0005-0000-0000-0000644D0000}"/>
    <cellStyle name="Vírgula 8 5 3 6 2" xfId="12595" xr:uid="{00000000-0005-0000-0000-0000654D0000}"/>
    <cellStyle name="Vírgula 8 5 3 6 2 2" xfId="18075" xr:uid="{00000000-0005-0000-0000-0000664D0000}"/>
    <cellStyle name="Vírgula 8 5 3 6 3" xfId="15321" xr:uid="{00000000-0005-0000-0000-0000674D0000}"/>
    <cellStyle name="Vírgula 8 5 3 7" xfId="12215" xr:uid="{00000000-0005-0000-0000-0000684D0000}"/>
    <cellStyle name="Vírgula 8 5 3 7 2" xfId="17696" xr:uid="{00000000-0005-0000-0000-0000694D0000}"/>
    <cellStyle name="Vírgula 8 5 3 8" xfId="14954" xr:uid="{00000000-0005-0000-0000-00006A4D0000}"/>
    <cellStyle name="Vírgula 8 5 4" xfId="2013" xr:uid="{00000000-0005-0000-0000-00006B4D0000}"/>
    <cellStyle name="Vírgula 8 5 4 2" xfId="5364" xr:uid="{00000000-0005-0000-0000-00006C4D0000}"/>
    <cellStyle name="Vírgula 8 5 4 2 2" xfId="10348" xr:uid="{00000000-0005-0000-0000-00006D4D0000}"/>
    <cellStyle name="Vírgula 8 5 4 2 2 2" xfId="14395" xr:uid="{00000000-0005-0000-0000-00006E4D0000}"/>
    <cellStyle name="Vírgula 8 5 4 2 2 2 2" xfId="19875" xr:uid="{00000000-0005-0000-0000-00006F4D0000}"/>
    <cellStyle name="Vírgula 8 5 4 2 2 3" xfId="17120" xr:uid="{00000000-0005-0000-0000-0000704D0000}"/>
    <cellStyle name="Vírgula 8 5 4 2 3" xfId="13223" xr:uid="{00000000-0005-0000-0000-0000714D0000}"/>
    <cellStyle name="Vírgula 8 5 4 2 3 2" xfId="18703" xr:uid="{00000000-0005-0000-0000-0000724D0000}"/>
    <cellStyle name="Vírgula 8 5 4 2 4" xfId="15949" xr:uid="{00000000-0005-0000-0000-0000734D0000}"/>
    <cellStyle name="Vírgula 8 5 4 3" xfId="7093" xr:uid="{00000000-0005-0000-0000-0000744D0000}"/>
    <cellStyle name="Vírgula 8 5 4 3 2" xfId="12035" xr:uid="{00000000-0005-0000-0000-0000754D0000}"/>
    <cellStyle name="Vírgula 8 5 4 3 2 2" xfId="14795" xr:uid="{00000000-0005-0000-0000-0000764D0000}"/>
    <cellStyle name="Vírgula 8 5 4 3 2 2 2" xfId="20275" xr:uid="{00000000-0005-0000-0000-0000774D0000}"/>
    <cellStyle name="Vírgula 8 5 4 3 2 3" xfId="17520" xr:uid="{00000000-0005-0000-0000-0000784D0000}"/>
    <cellStyle name="Vírgula 8 5 4 3 3" xfId="13624" xr:uid="{00000000-0005-0000-0000-0000794D0000}"/>
    <cellStyle name="Vírgula 8 5 4 3 3 2" xfId="19104" xr:uid="{00000000-0005-0000-0000-00007A4D0000}"/>
    <cellStyle name="Vírgula 8 5 4 3 4" xfId="16349" xr:uid="{00000000-0005-0000-0000-00007B4D0000}"/>
    <cellStyle name="Vírgula 8 5 4 4" xfId="8601" xr:uid="{00000000-0005-0000-0000-00007C4D0000}"/>
    <cellStyle name="Vírgula 8 5 4 4 2" xfId="13981" xr:uid="{00000000-0005-0000-0000-00007D4D0000}"/>
    <cellStyle name="Vírgula 8 5 4 4 2 2" xfId="19461" xr:uid="{00000000-0005-0000-0000-00007E4D0000}"/>
    <cellStyle name="Vírgula 8 5 4 4 3" xfId="16706" xr:uid="{00000000-0005-0000-0000-00007F4D0000}"/>
    <cellStyle name="Vírgula 8 5 4 5" xfId="3640" xr:uid="{00000000-0005-0000-0000-0000804D0000}"/>
    <cellStyle name="Vírgula 8 5 4 5 2" xfId="12818" xr:uid="{00000000-0005-0000-0000-0000814D0000}"/>
    <cellStyle name="Vírgula 8 5 4 5 2 2" xfId="18298" xr:uid="{00000000-0005-0000-0000-0000824D0000}"/>
    <cellStyle name="Vírgula 8 5 4 5 3" xfId="15544" xr:uid="{00000000-0005-0000-0000-0000834D0000}"/>
    <cellStyle name="Vírgula 8 5 4 6" xfId="12452" xr:uid="{00000000-0005-0000-0000-0000844D0000}"/>
    <cellStyle name="Vírgula 8 5 4 6 2" xfId="17932" xr:uid="{00000000-0005-0000-0000-0000854D0000}"/>
    <cellStyle name="Vírgula 8 5 4 7" xfId="15178" xr:uid="{00000000-0005-0000-0000-0000864D0000}"/>
    <cellStyle name="Vírgula 8 5 5" xfId="3787" xr:uid="{00000000-0005-0000-0000-0000874D0000}"/>
    <cellStyle name="Vírgula 8 5 5 2" xfId="5572" xr:uid="{00000000-0005-0000-0000-0000884D0000}"/>
    <cellStyle name="Vírgula 8 5 5 2 2" xfId="10521" xr:uid="{00000000-0005-0000-0000-0000894D0000}"/>
    <cellStyle name="Vírgula 8 5 5 2 2 2" xfId="14447" xr:uid="{00000000-0005-0000-0000-00008A4D0000}"/>
    <cellStyle name="Vírgula 8 5 5 2 2 2 2" xfId="19927" xr:uid="{00000000-0005-0000-0000-00008B4D0000}"/>
    <cellStyle name="Vírgula 8 5 5 2 2 3" xfId="17172" xr:uid="{00000000-0005-0000-0000-00008C4D0000}"/>
    <cellStyle name="Vírgula 8 5 5 2 3" xfId="13276" xr:uid="{00000000-0005-0000-0000-00008D4D0000}"/>
    <cellStyle name="Vírgula 8 5 5 2 3 2" xfId="18756" xr:uid="{00000000-0005-0000-0000-00008E4D0000}"/>
    <cellStyle name="Vírgula 8 5 5 2 4" xfId="16001" xr:uid="{00000000-0005-0000-0000-00008F4D0000}"/>
    <cellStyle name="Vírgula 8 5 5 3" xfId="8747" xr:uid="{00000000-0005-0000-0000-0000904D0000}"/>
    <cellStyle name="Vírgula 8 5 5 3 2" xfId="14021" xr:uid="{00000000-0005-0000-0000-0000914D0000}"/>
    <cellStyle name="Vírgula 8 5 5 3 2 2" xfId="19501" xr:uid="{00000000-0005-0000-0000-0000924D0000}"/>
    <cellStyle name="Vírgula 8 5 5 3 3" xfId="16746" xr:uid="{00000000-0005-0000-0000-0000934D0000}"/>
    <cellStyle name="Vírgula 8 5 5 4" xfId="12856" xr:uid="{00000000-0005-0000-0000-0000944D0000}"/>
    <cellStyle name="Vírgula 8 5 5 4 2" xfId="18336" xr:uid="{00000000-0005-0000-0000-0000954D0000}"/>
    <cellStyle name="Vírgula 8 5 5 5" xfId="15582" xr:uid="{00000000-0005-0000-0000-0000964D0000}"/>
    <cellStyle name="Vírgula 8 5 6" xfId="4112" xr:uid="{00000000-0005-0000-0000-0000974D0000}"/>
    <cellStyle name="Vírgula 8 5 6 2" xfId="8883" xr:uid="{00000000-0005-0000-0000-0000984D0000}"/>
    <cellStyle name="Vírgula 8 5 6 2 2" xfId="14053" xr:uid="{00000000-0005-0000-0000-0000994D0000}"/>
    <cellStyle name="Vírgula 8 5 6 2 2 2" xfId="19533" xr:uid="{00000000-0005-0000-0000-00009A4D0000}"/>
    <cellStyle name="Vírgula 8 5 6 2 3" xfId="16778" xr:uid="{00000000-0005-0000-0000-00009B4D0000}"/>
    <cellStyle name="Vírgula 8 5 6 3" xfId="12929" xr:uid="{00000000-0005-0000-0000-00009C4D0000}"/>
    <cellStyle name="Vírgula 8 5 6 3 2" xfId="18409" xr:uid="{00000000-0005-0000-0000-00009D4D0000}"/>
    <cellStyle name="Vírgula 8 5 6 4" xfId="15655" xr:uid="{00000000-0005-0000-0000-00009E4D0000}"/>
    <cellStyle name="Vírgula 8 5 7" xfId="5512" xr:uid="{00000000-0005-0000-0000-00009F4D0000}"/>
    <cellStyle name="Vírgula 8 5 7 2" xfId="10470" xr:uid="{00000000-0005-0000-0000-0000A04D0000}"/>
    <cellStyle name="Vírgula 8 5 7 2 2" xfId="14430" xr:uid="{00000000-0005-0000-0000-0000A14D0000}"/>
    <cellStyle name="Vírgula 8 5 7 2 2 2" xfId="19910" xr:uid="{00000000-0005-0000-0000-0000A24D0000}"/>
    <cellStyle name="Vírgula 8 5 7 2 3" xfId="17155" xr:uid="{00000000-0005-0000-0000-0000A34D0000}"/>
    <cellStyle name="Vírgula 8 5 7 3" xfId="13259" xr:uid="{00000000-0005-0000-0000-0000A44D0000}"/>
    <cellStyle name="Vírgula 8 5 7 3 2" xfId="18739" xr:uid="{00000000-0005-0000-0000-0000A54D0000}"/>
    <cellStyle name="Vírgula 8 5 7 4" xfId="15984" xr:uid="{00000000-0005-0000-0000-0000A64D0000}"/>
    <cellStyle name="Vírgula 8 5 8" xfId="5859" xr:uid="{00000000-0005-0000-0000-0000A74D0000}"/>
    <cellStyle name="Vírgula 8 5 8 2" xfId="10801" xr:uid="{00000000-0005-0000-0000-0000A84D0000}"/>
    <cellStyle name="Vírgula 8 5 8 2 2" xfId="14507" xr:uid="{00000000-0005-0000-0000-0000A94D0000}"/>
    <cellStyle name="Vírgula 8 5 8 2 2 2" xfId="19987" xr:uid="{00000000-0005-0000-0000-0000AA4D0000}"/>
    <cellStyle name="Vírgula 8 5 8 2 3" xfId="17232" xr:uid="{00000000-0005-0000-0000-0000AB4D0000}"/>
    <cellStyle name="Vírgula 8 5 8 3" xfId="13336" xr:uid="{00000000-0005-0000-0000-0000AC4D0000}"/>
    <cellStyle name="Vírgula 8 5 8 3 2" xfId="18816" xr:uid="{00000000-0005-0000-0000-0000AD4D0000}"/>
    <cellStyle name="Vírgula 8 5 8 4" xfId="16061" xr:uid="{00000000-0005-0000-0000-0000AE4D0000}"/>
    <cellStyle name="Vírgula 8 5 9" xfId="7367" xr:uid="{00000000-0005-0000-0000-0000AF4D0000}"/>
    <cellStyle name="Vírgula 8 5 9 2" xfId="13693" xr:uid="{00000000-0005-0000-0000-0000B04D0000}"/>
    <cellStyle name="Vírgula 8 5 9 2 2" xfId="19173" xr:uid="{00000000-0005-0000-0000-0000B14D0000}"/>
    <cellStyle name="Vírgula 8 5 9 3" xfId="16418" xr:uid="{00000000-0005-0000-0000-0000B24D0000}"/>
    <cellStyle name="Vírgula 8 6" xfId="504" xr:uid="{00000000-0005-0000-0000-0000B34D0000}"/>
    <cellStyle name="Vírgula 8 6 2" xfId="1066" xr:uid="{00000000-0005-0000-0000-0000B44D0000}"/>
    <cellStyle name="Vírgula 8 6 2 2" xfId="2018" xr:uid="{00000000-0005-0000-0000-0000B54D0000}"/>
    <cellStyle name="Vírgula 8 6 2 2 2" xfId="5369" xr:uid="{00000000-0005-0000-0000-0000B64D0000}"/>
    <cellStyle name="Vírgula 8 6 2 2 2 2" xfId="10353" xr:uid="{00000000-0005-0000-0000-0000B74D0000}"/>
    <cellStyle name="Vírgula 8 6 2 2 2 2 2" xfId="14400" xr:uid="{00000000-0005-0000-0000-0000B84D0000}"/>
    <cellStyle name="Vírgula 8 6 2 2 2 2 2 2" xfId="19880" xr:uid="{00000000-0005-0000-0000-0000B94D0000}"/>
    <cellStyle name="Vírgula 8 6 2 2 2 2 3" xfId="17125" xr:uid="{00000000-0005-0000-0000-0000BA4D0000}"/>
    <cellStyle name="Vírgula 8 6 2 2 2 3" xfId="13228" xr:uid="{00000000-0005-0000-0000-0000BB4D0000}"/>
    <cellStyle name="Vírgula 8 6 2 2 2 3 2" xfId="18708" xr:uid="{00000000-0005-0000-0000-0000BC4D0000}"/>
    <cellStyle name="Vírgula 8 6 2 2 2 4" xfId="15954" xr:uid="{00000000-0005-0000-0000-0000BD4D0000}"/>
    <cellStyle name="Vírgula 8 6 2 2 3" xfId="7098" xr:uid="{00000000-0005-0000-0000-0000BE4D0000}"/>
    <cellStyle name="Vírgula 8 6 2 2 3 2" xfId="12040" xr:uid="{00000000-0005-0000-0000-0000BF4D0000}"/>
    <cellStyle name="Vírgula 8 6 2 2 3 2 2" xfId="14800" xr:uid="{00000000-0005-0000-0000-0000C04D0000}"/>
    <cellStyle name="Vírgula 8 6 2 2 3 2 2 2" xfId="20280" xr:uid="{00000000-0005-0000-0000-0000C14D0000}"/>
    <cellStyle name="Vírgula 8 6 2 2 3 2 3" xfId="17525" xr:uid="{00000000-0005-0000-0000-0000C24D0000}"/>
    <cellStyle name="Vírgula 8 6 2 2 3 3" xfId="13629" xr:uid="{00000000-0005-0000-0000-0000C34D0000}"/>
    <cellStyle name="Vírgula 8 6 2 2 3 3 2" xfId="19109" xr:uid="{00000000-0005-0000-0000-0000C44D0000}"/>
    <cellStyle name="Vírgula 8 6 2 2 3 4" xfId="16354" xr:uid="{00000000-0005-0000-0000-0000C54D0000}"/>
    <cellStyle name="Vírgula 8 6 2 2 4" xfId="8606" xr:uid="{00000000-0005-0000-0000-0000C64D0000}"/>
    <cellStyle name="Vírgula 8 6 2 2 4 2" xfId="13986" xr:uid="{00000000-0005-0000-0000-0000C74D0000}"/>
    <cellStyle name="Vírgula 8 6 2 2 4 2 2" xfId="19466" xr:uid="{00000000-0005-0000-0000-0000C84D0000}"/>
    <cellStyle name="Vírgula 8 6 2 2 4 3" xfId="16711" xr:uid="{00000000-0005-0000-0000-0000C94D0000}"/>
    <cellStyle name="Vírgula 8 6 2 2 5" xfId="3645" xr:uid="{00000000-0005-0000-0000-0000CA4D0000}"/>
    <cellStyle name="Vírgula 8 6 2 2 5 2" xfId="12823" xr:uid="{00000000-0005-0000-0000-0000CB4D0000}"/>
    <cellStyle name="Vírgula 8 6 2 2 5 2 2" xfId="18303" xr:uid="{00000000-0005-0000-0000-0000CC4D0000}"/>
    <cellStyle name="Vírgula 8 6 2 2 5 3" xfId="15549" xr:uid="{00000000-0005-0000-0000-0000CD4D0000}"/>
    <cellStyle name="Vírgula 8 6 2 2 6" xfId="12457" xr:uid="{00000000-0005-0000-0000-0000CE4D0000}"/>
    <cellStyle name="Vírgula 8 6 2 2 6 2" xfId="17937" xr:uid="{00000000-0005-0000-0000-0000CF4D0000}"/>
    <cellStyle name="Vírgula 8 6 2 2 7" xfId="15183" xr:uid="{00000000-0005-0000-0000-0000D04D0000}"/>
    <cellStyle name="Vírgula 8 6 2 3" xfId="4481" xr:uid="{00000000-0005-0000-0000-0000D14D0000}"/>
    <cellStyle name="Vírgula 8 6 2 3 2" xfId="9466" xr:uid="{00000000-0005-0000-0000-0000D24D0000}"/>
    <cellStyle name="Vírgula 8 6 2 3 2 2" xfId="14188" xr:uid="{00000000-0005-0000-0000-0000D34D0000}"/>
    <cellStyle name="Vírgula 8 6 2 3 2 2 2" xfId="19668" xr:uid="{00000000-0005-0000-0000-0000D44D0000}"/>
    <cellStyle name="Vírgula 8 6 2 3 2 3" xfId="16913" xr:uid="{00000000-0005-0000-0000-0000D54D0000}"/>
    <cellStyle name="Vírgula 8 6 2 3 3" xfId="13016" xr:uid="{00000000-0005-0000-0000-0000D64D0000}"/>
    <cellStyle name="Vírgula 8 6 2 3 3 2" xfId="18496" xr:uid="{00000000-0005-0000-0000-0000D74D0000}"/>
    <cellStyle name="Vírgula 8 6 2 3 4" xfId="15742" xr:uid="{00000000-0005-0000-0000-0000D84D0000}"/>
    <cellStyle name="Vírgula 8 6 2 4" xfId="6221" xr:uid="{00000000-0005-0000-0000-0000D94D0000}"/>
    <cellStyle name="Vírgula 8 6 2 4 2" xfId="11163" xr:uid="{00000000-0005-0000-0000-0000DA4D0000}"/>
    <cellStyle name="Vírgula 8 6 2 4 2 2" xfId="14593" xr:uid="{00000000-0005-0000-0000-0000DB4D0000}"/>
    <cellStyle name="Vírgula 8 6 2 4 2 2 2" xfId="20073" xr:uid="{00000000-0005-0000-0000-0000DC4D0000}"/>
    <cellStyle name="Vírgula 8 6 2 4 2 3" xfId="17318" xr:uid="{00000000-0005-0000-0000-0000DD4D0000}"/>
    <cellStyle name="Vírgula 8 6 2 4 3" xfId="13422" xr:uid="{00000000-0005-0000-0000-0000DE4D0000}"/>
    <cellStyle name="Vírgula 8 6 2 4 3 2" xfId="18902" xr:uid="{00000000-0005-0000-0000-0000DF4D0000}"/>
    <cellStyle name="Vírgula 8 6 2 4 4" xfId="16147" xr:uid="{00000000-0005-0000-0000-0000E04D0000}"/>
    <cellStyle name="Vírgula 8 6 2 5" xfId="7729" xr:uid="{00000000-0005-0000-0000-0000E14D0000}"/>
    <cellStyle name="Vírgula 8 6 2 5 2" xfId="13779" xr:uid="{00000000-0005-0000-0000-0000E24D0000}"/>
    <cellStyle name="Vírgula 8 6 2 5 2 2" xfId="19259" xr:uid="{00000000-0005-0000-0000-0000E34D0000}"/>
    <cellStyle name="Vírgula 8 6 2 5 3" xfId="16504" xr:uid="{00000000-0005-0000-0000-0000E44D0000}"/>
    <cellStyle name="Vírgula 8 6 2 6" xfId="2768" xr:uid="{00000000-0005-0000-0000-0000E54D0000}"/>
    <cellStyle name="Vírgula 8 6 2 6 2" xfId="12616" xr:uid="{00000000-0005-0000-0000-0000E64D0000}"/>
    <cellStyle name="Vírgula 8 6 2 6 2 2" xfId="18096" xr:uid="{00000000-0005-0000-0000-0000E74D0000}"/>
    <cellStyle name="Vírgula 8 6 2 6 3" xfId="15342" xr:uid="{00000000-0005-0000-0000-0000E84D0000}"/>
    <cellStyle name="Vírgula 8 6 2 7" xfId="12242" xr:uid="{00000000-0005-0000-0000-0000E94D0000}"/>
    <cellStyle name="Vírgula 8 6 2 7 2" xfId="17723" xr:uid="{00000000-0005-0000-0000-0000EA4D0000}"/>
    <cellStyle name="Vírgula 8 6 2 8" xfId="14976" xr:uid="{00000000-0005-0000-0000-0000EB4D0000}"/>
    <cellStyle name="Vírgula 8 6 3" xfId="2017" xr:uid="{00000000-0005-0000-0000-0000EC4D0000}"/>
    <cellStyle name="Vírgula 8 6 3 2" xfId="5368" xr:uid="{00000000-0005-0000-0000-0000ED4D0000}"/>
    <cellStyle name="Vírgula 8 6 3 2 2" xfId="10352" xr:uid="{00000000-0005-0000-0000-0000EE4D0000}"/>
    <cellStyle name="Vírgula 8 6 3 2 2 2" xfId="14399" xr:uid="{00000000-0005-0000-0000-0000EF4D0000}"/>
    <cellStyle name="Vírgula 8 6 3 2 2 2 2" xfId="19879" xr:uid="{00000000-0005-0000-0000-0000F04D0000}"/>
    <cellStyle name="Vírgula 8 6 3 2 2 3" xfId="17124" xr:uid="{00000000-0005-0000-0000-0000F14D0000}"/>
    <cellStyle name="Vírgula 8 6 3 2 3" xfId="13227" xr:uid="{00000000-0005-0000-0000-0000F24D0000}"/>
    <cellStyle name="Vírgula 8 6 3 2 3 2" xfId="18707" xr:uid="{00000000-0005-0000-0000-0000F34D0000}"/>
    <cellStyle name="Vírgula 8 6 3 2 4" xfId="15953" xr:uid="{00000000-0005-0000-0000-0000F44D0000}"/>
    <cellStyle name="Vírgula 8 6 3 3" xfId="7097" xr:uid="{00000000-0005-0000-0000-0000F54D0000}"/>
    <cellStyle name="Vírgula 8 6 3 3 2" xfId="12039" xr:uid="{00000000-0005-0000-0000-0000F64D0000}"/>
    <cellStyle name="Vírgula 8 6 3 3 2 2" xfId="14799" xr:uid="{00000000-0005-0000-0000-0000F74D0000}"/>
    <cellStyle name="Vírgula 8 6 3 3 2 2 2" xfId="20279" xr:uid="{00000000-0005-0000-0000-0000F84D0000}"/>
    <cellStyle name="Vírgula 8 6 3 3 2 3" xfId="17524" xr:uid="{00000000-0005-0000-0000-0000F94D0000}"/>
    <cellStyle name="Vírgula 8 6 3 3 3" xfId="13628" xr:uid="{00000000-0005-0000-0000-0000FA4D0000}"/>
    <cellStyle name="Vírgula 8 6 3 3 3 2" xfId="19108" xr:uid="{00000000-0005-0000-0000-0000FB4D0000}"/>
    <cellStyle name="Vírgula 8 6 3 3 4" xfId="16353" xr:uid="{00000000-0005-0000-0000-0000FC4D0000}"/>
    <cellStyle name="Vírgula 8 6 3 4" xfId="8605" xr:uid="{00000000-0005-0000-0000-0000FD4D0000}"/>
    <cellStyle name="Vírgula 8 6 3 4 2" xfId="13985" xr:uid="{00000000-0005-0000-0000-0000FE4D0000}"/>
    <cellStyle name="Vírgula 8 6 3 4 2 2" xfId="19465" xr:uid="{00000000-0005-0000-0000-0000FF4D0000}"/>
    <cellStyle name="Vírgula 8 6 3 4 3" xfId="16710" xr:uid="{00000000-0005-0000-0000-0000004E0000}"/>
    <cellStyle name="Vírgula 8 6 3 5" xfId="3644" xr:uid="{00000000-0005-0000-0000-0000014E0000}"/>
    <cellStyle name="Vírgula 8 6 3 5 2" xfId="12822" xr:uid="{00000000-0005-0000-0000-0000024E0000}"/>
    <cellStyle name="Vírgula 8 6 3 5 2 2" xfId="18302" xr:uid="{00000000-0005-0000-0000-0000034E0000}"/>
    <cellStyle name="Vírgula 8 6 3 5 3" xfId="15548" xr:uid="{00000000-0005-0000-0000-0000044E0000}"/>
    <cellStyle name="Vírgula 8 6 3 6" xfId="12456" xr:uid="{00000000-0005-0000-0000-0000054E0000}"/>
    <cellStyle name="Vírgula 8 6 3 6 2" xfId="17936" xr:uid="{00000000-0005-0000-0000-0000064E0000}"/>
    <cellStyle name="Vírgula 8 6 3 7" xfId="15182" xr:uid="{00000000-0005-0000-0000-0000074E0000}"/>
    <cellStyle name="Vírgula 8 6 4" xfId="4013" xr:uid="{00000000-0005-0000-0000-0000084E0000}"/>
    <cellStyle name="Vírgula 8 6 4 2" xfId="9085" xr:uid="{00000000-0005-0000-0000-0000094E0000}"/>
    <cellStyle name="Vírgula 8 6 4 2 2" xfId="14099" xr:uid="{00000000-0005-0000-0000-00000A4E0000}"/>
    <cellStyle name="Vírgula 8 6 4 2 2 2" xfId="19579" xr:uid="{00000000-0005-0000-0000-00000B4E0000}"/>
    <cellStyle name="Vírgula 8 6 4 2 3" xfId="16824" xr:uid="{00000000-0005-0000-0000-00000C4E0000}"/>
    <cellStyle name="Vírgula 8 6 4 3" xfId="12907" xr:uid="{00000000-0005-0000-0000-00000D4E0000}"/>
    <cellStyle name="Vírgula 8 6 4 3 2" xfId="18387" xr:uid="{00000000-0005-0000-0000-00000E4E0000}"/>
    <cellStyle name="Vírgula 8 6 4 4" xfId="15633" xr:uid="{00000000-0005-0000-0000-00000F4E0000}"/>
    <cellStyle name="Vírgula 8 6 5" xfId="5769" xr:uid="{00000000-0005-0000-0000-0000104E0000}"/>
    <cellStyle name="Vírgula 8 6 5 2" xfId="10711" xr:uid="{00000000-0005-0000-0000-0000114E0000}"/>
    <cellStyle name="Vírgula 8 6 5 2 2" xfId="14486" xr:uid="{00000000-0005-0000-0000-0000124E0000}"/>
    <cellStyle name="Vírgula 8 6 5 2 2 2" xfId="19966" xr:uid="{00000000-0005-0000-0000-0000134E0000}"/>
    <cellStyle name="Vírgula 8 6 5 2 3" xfId="17211" xr:uid="{00000000-0005-0000-0000-0000144E0000}"/>
    <cellStyle name="Vírgula 8 6 5 3" xfId="13315" xr:uid="{00000000-0005-0000-0000-0000154E0000}"/>
    <cellStyle name="Vírgula 8 6 5 3 2" xfId="18795" xr:uid="{00000000-0005-0000-0000-0000164E0000}"/>
    <cellStyle name="Vírgula 8 6 5 4" xfId="16040" xr:uid="{00000000-0005-0000-0000-0000174E0000}"/>
    <cellStyle name="Vírgula 8 6 6" xfId="7277" xr:uid="{00000000-0005-0000-0000-0000184E0000}"/>
    <cellStyle name="Vírgula 8 6 6 2" xfId="13672" xr:uid="{00000000-0005-0000-0000-0000194E0000}"/>
    <cellStyle name="Vírgula 8 6 6 2 2" xfId="19152" xr:uid="{00000000-0005-0000-0000-00001A4E0000}"/>
    <cellStyle name="Vírgula 8 6 6 3" xfId="16397" xr:uid="{00000000-0005-0000-0000-00001B4E0000}"/>
    <cellStyle name="Vírgula 8 6 7" xfId="2316" xr:uid="{00000000-0005-0000-0000-00001C4E0000}"/>
    <cellStyle name="Vírgula 8 6 7 2" xfId="12509" xr:uid="{00000000-0005-0000-0000-00001D4E0000}"/>
    <cellStyle name="Vírgula 8 6 7 2 2" xfId="17989" xr:uid="{00000000-0005-0000-0000-00001E4E0000}"/>
    <cellStyle name="Vírgula 8 6 7 3" xfId="15235" xr:uid="{00000000-0005-0000-0000-00001F4E0000}"/>
    <cellStyle name="Vírgula 8 6 8" xfId="12119" xr:uid="{00000000-0005-0000-0000-0000204E0000}"/>
    <cellStyle name="Vírgula 8 6 8 2" xfId="17600" xr:uid="{00000000-0005-0000-0000-0000214E0000}"/>
    <cellStyle name="Vírgula 8 6 9" xfId="14866" xr:uid="{00000000-0005-0000-0000-0000224E0000}"/>
    <cellStyle name="Vírgula 8 7" xfId="713" xr:uid="{00000000-0005-0000-0000-0000234E0000}"/>
    <cellStyle name="Vírgula 8 7 2" xfId="1179" xr:uid="{00000000-0005-0000-0000-0000244E0000}"/>
    <cellStyle name="Vírgula 8 7 2 2" xfId="2020" xr:uid="{00000000-0005-0000-0000-0000254E0000}"/>
    <cellStyle name="Vírgula 8 7 2 2 2" xfId="5371" xr:uid="{00000000-0005-0000-0000-0000264E0000}"/>
    <cellStyle name="Vírgula 8 7 2 2 2 2" xfId="10355" xr:uid="{00000000-0005-0000-0000-0000274E0000}"/>
    <cellStyle name="Vírgula 8 7 2 2 2 2 2" xfId="14402" xr:uid="{00000000-0005-0000-0000-0000284E0000}"/>
    <cellStyle name="Vírgula 8 7 2 2 2 2 2 2" xfId="19882" xr:uid="{00000000-0005-0000-0000-0000294E0000}"/>
    <cellStyle name="Vírgula 8 7 2 2 2 2 3" xfId="17127" xr:uid="{00000000-0005-0000-0000-00002A4E0000}"/>
    <cellStyle name="Vírgula 8 7 2 2 2 3" xfId="13230" xr:uid="{00000000-0005-0000-0000-00002B4E0000}"/>
    <cellStyle name="Vírgula 8 7 2 2 2 3 2" xfId="18710" xr:uid="{00000000-0005-0000-0000-00002C4E0000}"/>
    <cellStyle name="Vírgula 8 7 2 2 2 4" xfId="15956" xr:uid="{00000000-0005-0000-0000-00002D4E0000}"/>
    <cellStyle name="Vírgula 8 7 2 2 3" xfId="7100" xr:uid="{00000000-0005-0000-0000-00002E4E0000}"/>
    <cellStyle name="Vírgula 8 7 2 2 3 2" xfId="12042" xr:uid="{00000000-0005-0000-0000-00002F4E0000}"/>
    <cellStyle name="Vírgula 8 7 2 2 3 2 2" xfId="14802" xr:uid="{00000000-0005-0000-0000-0000304E0000}"/>
    <cellStyle name="Vírgula 8 7 2 2 3 2 2 2" xfId="20282" xr:uid="{00000000-0005-0000-0000-0000314E0000}"/>
    <cellStyle name="Vírgula 8 7 2 2 3 2 3" xfId="17527" xr:uid="{00000000-0005-0000-0000-0000324E0000}"/>
    <cellStyle name="Vírgula 8 7 2 2 3 3" xfId="13631" xr:uid="{00000000-0005-0000-0000-0000334E0000}"/>
    <cellStyle name="Vírgula 8 7 2 2 3 3 2" xfId="19111" xr:uid="{00000000-0005-0000-0000-0000344E0000}"/>
    <cellStyle name="Vírgula 8 7 2 2 3 4" xfId="16356" xr:uid="{00000000-0005-0000-0000-0000354E0000}"/>
    <cellStyle name="Vírgula 8 7 2 2 4" xfId="8608" xr:uid="{00000000-0005-0000-0000-0000364E0000}"/>
    <cellStyle name="Vírgula 8 7 2 2 4 2" xfId="13988" xr:uid="{00000000-0005-0000-0000-0000374E0000}"/>
    <cellStyle name="Vírgula 8 7 2 2 4 2 2" xfId="19468" xr:uid="{00000000-0005-0000-0000-0000384E0000}"/>
    <cellStyle name="Vírgula 8 7 2 2 4 3" xfId="16713" xr:uid="{00000000-0005-0000-0000-0000394E0000}"/>
    <cellStyle name="Vírgula 8 7 2 2 5" xfId="3647" xr:uid="{00000000-0005-0000-0000-00003A4E0000}"/>
    <cellStyle name="Vírgula 8 7 2 2 5 2" xfId="12825" xr:uid="{00000000-0005-0000-0000-00003B4E0000}"/>
    <cellStyle name="Vírgula 8 7 2 2 5 2 2" xfId="18305" xr:uid="{00000000-0005-0000-0000-00003C4E0000}"/>
    <cellStyle name="Vírgula 8 7 2 2 5 3" xfId="15551" xr:uid="{00000000-0005-0000-0000-00003D4E0000}"/>
    <cellStyle name="Vírgula 8 7 2 2 6" xfId="12459" xr:uid="{00000000-0005-0000-0000-00003E4E0000}"/>
    <cellStyle name="Vírgula 8 7 2 2 6 2" xfId="17939" xr:uid="{00000000-0005-0000-0000-00003F4E0000}"/>
    <cellStyle name="Vírgula 8 7 2 2 7" xfId="15185" xr:uid="{00000000-0005-0000-0000-0000404E0000}"/>
    <cellStyle name="Vírgula 8 7 2 3" xfId="4540" xr:uid="{00000000-0005-0000-0000-0000414E0000}"/>
    <cellStyle name="Vírgula 8 7 2 3 2" xfId="9524" xr:uid="{00000000-0005-0000-0000-0000424E0000}"/>
    <cellStyle name="Vírgula 8 7 2 3 2 2" xfId="14203" xr:uid="{00000000-0005-0000-0000-0000434E0000}"/>
    <cellStyle name="Vírgula 8 7 2 3 2 2 2" xfId="19683" xr:uid="{00000000-0005-0000-0000-0000444E0000}"/>
    <cellStyle name="Vírgula 8 7 2 3 2 3" xfId="16928" xr:uid="{00000000-0005-0000-0000-0000454E0000}"/>
    <cellStyle name="Vírgula 8 7 2 3 3" xfId="13031" xr:uid="{00000000-0005-0000-0000-0000464E0000}"/>
    <cellStyle name="Vírgula 8 7 2 3 3 2" xfId="18511" xr:uid="{00000000-0005-0000-0000-0000474E0000}"/>
    <cellStyle name="Vírgula 8 7 2 3 4" xfId="15757" xr:uid="{00000000-0005-0000-0000-0000484E0000}"/>
    <cellStyle name="Vírgula 8 7 2 4" xfId="6271" xr:uid="{00000000-0005-0000-0000-0000494E0000}"/>
    <cellStyle name="Vírgula 8 7 2 4 2" xfId="11213" xr:uid="{00000000-0005-0000-0000-00004A4E0000}"/>
    <cellStyle name="Vírgula 8 7 2 4 2 2" xfId="14605" xr:uid="{00000000-0005-0000-0000-00004B4E0000}"/>
    <cellStyle name="Vírgula 8 7 2 4 2 2 2" xfId="20085" xr:uid="{00000000-0005-0000-0000-00004C4E0000}"/>
    <cellStyle name="Vírgula 8 7 2 4 2 3" xfId="17330" xr:uid="{00000000-0005-0000-0000-00004D4E0000}"/>
    <cellStyle name="Vírgula 8 7 2 4 3" xfId="13434" xr:uid="{00000000-0005-0000-0000-00004E4E0000}"/>
    <cellStyle name="Vírgula 8 7 2 4 3 2" xfId="18914" xr:uid="{00000000-0005-0000-0000-00004F4E0000}"/>
    <cellStyle name="Vírgula 8 7 2 4 4" xfId="16159" xr:uid="{00000000-0005-0000-0000-0000504E0000}"/>
    <cellStyle name="Vírgula 8 7 2 5" xfId="7779" xr:uid="{00000000-0005-0000-0000-0000514E0000}"/>
    <cellStyle name="Vírgula 8 7 2 5 2" xfId="13791" xr:uid="{00000000-0005-0000-0000-0000524E0000}"/>
    <cellStyle name="Vírgula 8 7 2 5 2 2" xfId="19271" xr:uid="{00000000-0005-0000-0000-0000534E0000}"/>
    <cellStyle name="Vírgula 8 7 2 5 3" xfId="16516" xr:uid="{00000000-0005-0000-0000-0000544E0000}"/>
    <cellStyle name="Vírgula 8 7 2 6" xfId="2818" xr:uid="{00000000-0005-0000-0000-0000554E0000}"/>
    <cellStyle name="Vírgula 8 7 2 6 2" xfId="12628" xr:uid="{00000000-0005-0000-0000-0000564E0000}"/>
    <cellStyle name="Vírgula 8 7 2 6 2 2" xfId="18108" xr:uid="{00000000-0005-0000-0000-0000574E0000}"/>
    <cellStyle name="Vírgula 8 7 2 6 3" xfId="15354" xr:uid="{00000000-0005-0000-0000-0000584E0000}"/>
    <cellStyle name="Vírgula 8 7 2 7" xfId="12262" xr:uid="{00000000-0005-0000-0000-0000594E0000}"/>
    <cellStyle name="Vírgula 8 7 2 7 2" xfId="17742" xr:uid="{00000000-0005-0000-0000-00005A4E0000}"/>
    <cellStyle name="Vírgula 8 7 2 8" xfId="14988" xr:uid="{00000000-0005-0000-0000-00005B4E0000}"/>
    <cellStyle name="Vírgula 8 7 3" xfId="2019" xr:uid="{00000000-0005-0000-0000-00005C4E0000}"/>
    <cellStyle name="Vírgula 8 7 3 2" xfId="5370" xr:uid="{00000000-0005-0000-0000-00005D4E0000}"/>
    <cellStyle name="Vírgula 8 7 3 2 2" xfId="10354" xr:uid="{00000000-0005-0000-0000-00005E4E0000}"/>
    <cellStyle name="Vírgula 8 7 3 2 2 2" xfId="14401" xr:uid="{00000000-0005-0000-0000-00005F4E0000}"/>
    <cellStyle name="Vírgula 8 7 3 2 2 2 2" xfId="19881" xr:uid="{00000000-0005-0000-0000-0000604E0000}"/>
    <cellStyle name="Vírgula 8 7 3 2 2 3" xfId="17126" xr:uid="{00000000-0005-0000-0000-0000614E0000}"/>
    <cellStyle name="Vírgula 8 7 3 2 3" xfId="13229" xr:uid="{00000000-0005-0000-0000-0000624E0000}"/>
    <cellStyle name="Vírgula 8 7 3 2 3 2" xfId="18709" xr:uid="{00000000-0005-0000-0000-0000634E0000}"/>
    <cellStyle name="Vírgula 8 7 3 2 4" xfId="15955" xr:uid="{00000000-0005-0000-0000-0000644E0000}"/>
    <cellStyle name="Vírgula 8 7 3 3" xfId="7099" xr:uid="{00000000-0005-0000-0000-0000654E0000}"/>
    <cellStyle name="Vírgula 8 7 3 3 2" xfId="12041" xr:uid="{00000000-0005-0000-0000-0000664E0000}"/>
    <cellStyle name="Vírgula 8 7 3 3 2 2" xfId="14801" xr:uid="{00000000-0005-0000-0000-0000674E0000}"/>
    <cellStyle name="Vírgula 8 7 3 3 2 2 2" xfId="20281" xr:uid="{00000000-0005-0000-0000-0000684E0000}"/>
    <cellStyle name="Vírgula 8 7 3 3 2 3" xfId="17526" xr:uid="{00000000-0005-0000-0000-0000694E0000}"/>
    <cellStyle name="Vírgula 8 7 3 3 3" xfId="13630" xr:uid="{00000000-0005-0000-0000-00006A4E0000}"/>
    <cellStyle name="Vírgula 8 7 3 3 3 2" xfId="19110" xr:uid="{00000000-0005-0000-0000-00006B4E0000}"/>
    <cellStyle name="Vírgula 8 7 3 3 4" xfId="16355" xr:uid="{00000000-0005-0000-0000-00006C4E0000}"/>
    <cellStyle name="Vírgula 8 7 3 4" xfId="8607" xr:uid="{00000000-0005-0000-0000-00006D4E0000}"/>
    <cellStyle name="Vírgula 8 7 3 4 2" xfId="13987" xr:uid="{00000000-0005-0000-0000-00006E4E0000}"/>
    <cellStyle name="Vírgula 8 7 3 4 2 2" xfId="19467" xr:uid="{00000000-0005-0000-0000-00006F4E0000}"/>
    <cellStyle name="Vírgula 8 7 3 4 3" xfId="16712" xr:uid="{00000000-0005-0000-0000-0000704E0000}"/>
    <cellStyle name="Vírgula 8 7 3 5" xfId="3646" xr:uid="{00000000-0005-0000-0000-0000714E0000}"/>
    <cellStyle name="Vírgula 8 7 3 5 2" xfId="12824" xr:uid="{00000000-0005-0000-0000-0000724E0000}"/>
    <cellStyle name="Vírgula 8 7 3 5 2 2" xfId="18304" xr:uid="{00000000-0005-0000-0000-0000734E0000}"/>
    <cellStyle name="Vírgula 8 7 3 5 3" xfId="15550" xr:uid="{00000000-0005-0000-0000-0000744E0000}"/>
    <cellStyle name="Vírgula 8 7 3 6" xfId="12458" xr:uid="{00000000-0005-0000-0000-0000754E0000}"/>
    <cellStyle name="Vírgula 8 7 3 6 2" xfId="17938" xr:uid="{00000000-0005-0000-0000-0000764E0000}"/>
    <cellStyle name="Vírgula 8 7 3 7" xfId="15184" xr:uid="{00000000-0005-0000-0000-0000774E0000}"/>
    <cellStyle name="Vírgula 8 7 4" xfId="4157" xr:uid="{00000000-0005-0000-0000-0000784E0000}"/>
    <cellStyle name="Vírgula 8 7 4 2" xfId="9143" xr:uid="{00000000-0005-0000-0000-0000794E0000}"/>
    <cellStyle name="Vírgula 8 7 4 2 2" xfId="14112" xr:uid="{00000000-0005-0000-0000-00007A4E0000}"/>
    <cellStyle name="Vírgula 8 7 4 2 2 2" xfId="19592" xr:uid="{00000000-0005-0000-0000-00007B4E0000}"/>
    <cellStyle name="Vírgula 8 7 4 2 3" xfId="16837" xr:uid="{00000000-0005-0000-0000-00007C4E0000}"/>
    <cellStyle name="Vírgula 8 7 4 3" xfId="12940" xr:uid="{00000000-0005-0000-0000-00007D4E0000}"/>
    <cellStyle name="Vírgula 8 7 4 3 2" xfId="18420" xr:uid="{00000000-0005-0000-0000-00007E4E0000}"/>
    <cellStyle name="Vírgula 8 7 4 4" xfId="15666" xr:uid="{00000000-0005-0000-0000-00007F4E0000}"/>
    <cellStyle name="Vírgula 8 7 5" xfId="5904" xr:uid="{00000000-0005-0000-0000-0000804E0000}"/>
    <cellStyle name="Vírgula 8 7 5 2" xfId="10846" xr:uid="{00000000-0005-0000-0000-0000814E0000}"/>
    <cellStyle name="Vírgula 8 7 5 2 2" xfId="14518" xr:uid="{00000000-0005-0000-0000-0000824E0000}"/>
    <cellStyle name="Vírgula 8 7 5 2 2 2" xfId="19998" xr:uid="{00000000-0005-0000-0000-0000834E0000}"/>
    <cellStyle name="Vírgula 8 7 5 2 3" xfId="17243" xr:uid="{00000000-0005-0000-0000-0000844E0000}"/>
    <cellStyle name="Vírgula 8 7 5 3" xfId="13347" xr:uid="{00000000-0005-0000-0000-0000854E0000}"/>
    <cellStyle name="Vírgula 8 7 5 3 2" xfId="18827" xr:uid="{00000000-0005-0000-0000-0000864E0000}"/>
    <cellStyle name="Vírgula 8 7 5 4" xfId="16072" xr:uid="{00000000-0005-0000-0000-0000874E0000}"/>
    <cellStyle name="Vírgula 8 7 6" xfId="7412" xr:uid="{00000000-0005-0000-0000-0000884E0000}"/>
    <cellStyle name="Vírgula 8 7 6 2" xfId="13704" xr:uid="{00000000-0005-0000-0000-0000894E0000}"/>
    <cellStyle name="Vírgula 8 7 6 2 2" xfId="19184" xr:uid="{00000000-0005-0000-0000-00008A4E0000}"/>
    <cellStyle name="Vírgula 8 7 6 3" xfId="16429" xr:uid="{00000000-0005-0000-0000-00008B4E0000}"/>
    <cellStyle name="Vírgula 8 7 7" xfId="2451" xr:uid="{00000000-0005-0000-0000-00008C4E0000}"/>
    <cellStyle name="Vírgula 8 7 7 2" xfId="12541" xr:uid="{00000000-0005-0000-0000-00008D4E0000}"/>
    <cellStyle name="Vírgula 8 7 7 2 2" xfId="18021" xr:uid="{00000000-0005-0000-0000-00008E4E0000}"/>
    <cellStyle name="Vírgula 8 7 7 3" xfId="15267" xr:uid="{00000000-0005-0000-0000-00008F4E0000}"/>
    <cellStyle name="Vírgula 8 7 8" xfId="12159" xr:uid="{00000000-0005-0000-0000-0000904E0000}"/>
    <cellStyle name="Vírgula 8 7 8 2" xfId="17640" xr:uid="{00000000-0005-0000-0000-0000914E0000}"/>
    <cellStyle name="Vírgula 8 7 9" xfId="14899" xr:uid="{00000000-0005-0000-0000-0000924E0000}"/>
    <cellStyle name="Vírgula 8 8" xfId="388" xr:uid="{00000000-0005-0000-0000-0000934E0000}"/>
    <cellStyle name="Vírgula 8 8 2" xfId="1010" xr:uid="{00000000-0005-0000-0000-0000944E0000}"/>
    <cellStyle name="Vírgula 8 8 2 2" xfId="2022" xr:uid="{00000000-0005-0000-0000-0000954E0000}"/>
    <cellStyle name="Vírgula 8 8 2 2 2" xfId="5373" xr:uid="{00000000-0005-0000-0000-0000964E0000}"/>
    <cellStyle name="Vírgula 8 8 2 2 2 2" xfId="10357" xr:uid="{00000000-0005-0000-0000-0000974E0000}"/>
    <cellStyle name="Vírgula 8 8 2 2 2 2 2" xfId="14404" xr:uid="{00000000-0005-0000-0000-0000984E0000}"/>
    <cellStyle name="Vírgula 8 8 2 2 2 2 2 2" xfId="19884" xr:uid="{00000000-0005-0000-0000-0000994E0000}"/>
    <cellStyle name="Vírgula 8 8 2 2 2 2 3" xfId="17129" xr:uid="{00000000-0005-0000-0000-00009A4E0000}"/>
    <cellStyle name="Vírgula 8 8 2 2 2 3" xfId="13232" xr:uid="{00000000-0005-0000-0000-00009B4E0000}"/>
    <cellStyle name="Vírgula 8 8 2 2 2 3 2" xfId="18712" xr:uid="{00000000-0005-0000-0000-00009C4E0000}"/>
    <cellStyle name="Vírgula 8 8 2 2 2 4" xfId="15958" xr:uid="{00000000-0005-0000-0000-00009D4E0000}"/>
    <cellStyle name="Vírgula 8 8 2 2 3" xfId="7102" xr:uid="{00000000-0005-0000-0000-00009E4E0000}"/>
    <cellStyle name="Vírgula 8 8 2 2 3 2" xfId="12044" xr:uid="{00000000-0005-0000-0000-00009F4E0000}"/>
    <cellStyle name="Vírgula 8 8 2 2 3 2 2" xfId="14804" xr:uid="{00000000-0005-0000-0000-0000A04E0000}"/>
    <cellStyle name="Vírgula 8 8 2 2 3 2 2 2" xfId="20284" xr:uid="{00000000-0005-0000-0000-0000A14E0000}"/>
    <cellStyle name="Vírgula 8 8 2 2 3 2 3" xfId="17529" xr:uid="{00000000-0005-0000-0000-0000A24E0000}"/>
    <cellStyle name="Vírgula 8 8 2 2 3 3" xfId="13633" xr:uid="{00000000-0005-0000-0000-0000A34E0000}"/>
    <cellStyle name="Vírgula 8 8 2 2 3 3 2" xfId="19113" xr:uid="{00000000-0005-0000-0000-0000A44E0000}"/>
    <cellStyle name="Vírgula 8 8 2 2 3 4" xfId="16358" xr:uid="{00000000-0005-0000-0000-0000A54E0000}"/>
    <cellStyle name="Vírgula 8 8 2 2 4" xfId="8610" xr:uid="{00000000-0005-0000-0000-0000A64E0000}"/>
    <cellStyle name="Vírgula 8 8 2 2 4 2" xfId="13990" xr:uid="{00000000-0005-0000-0000-0000A74E0000}"/>
    <cellStyle name="Vírgula 8 8 2 2 4 2 2" xfId="19470" xr:uid="{00000000-0005-0000-0000-0000A84E0000}"/>
    <cellStyle name="Vírgula 8 8 2 2 4 3" xfId="16715" xr:uid="{00000000-0005-0000-0000-0000A94E0000}"/>
    <cellStyle name="Vírgula 8 8 2 2 5" xfId="3649" xr:uid="{00000000-0005-0000-0000-0000AA4E0000}"/>
    <cellStyle name="Vírgula 8 8 2 2 5 2" xfId="12827" xr:uid="{00000000-0005-0000-0000-0000AB4E0000}"/>
    <cellStyle name="Vírgula 8 8 2 2 5 2 2" xfId="18307" xr:uid="{00000000-0005-0000-0000-0000AC4E0000}"/>
    <cellStyle name="Vírgula 8 8 2 2 5 3" xfId="15553" xr:uid="{00000000-0005-0000-0000-0000AD4E0000}"/>
    <cellStyle name="Vírgula 8 8 2 2 6" xfId="12461" xr:uid="{00000000-0005-0000-0000-0000AE4E0000}"/>
    <cellStyle name="Vírgula 8 8 2 2 6 2" xfId="17941" xr:uid="{00000000-0005-0000-0000-0000AF4E0000}"/>
    <cellStyle name="Vírgula 8 8 2 2 7" xfId="15187" xr:uid="{00000000-0005-0000-0000-0000B04E0000}"/>
    <cellStyle name="Vírgula 8 8 2 3" xfId="4435" xr:uid="{00000000-0005-0000-0000-0000B14E0000}"/>
    <cellStyle name="Vírgula 8 8 2 3 2" xfId="9420" xr:uid="{00000000-0005-0000-0000-0000B24E0000}"/>
    <cellStyle name="Vírgula 8 8 2 3 2 2" xfId="14178" xr:uid="{00000000-0005-0000-0000-0000B34E0000}"/>
    <cellStyle name="Vírgula 8 8 2 3 2 2 2" xfId="19658" xr:uid="{00000000-0005-0000-0000-0000B44E0000}"/>
    <cellStyle name="Vírgula 8 8 2 3 2 3" xfId="16903" xr:uid="{00000000-0005-0000-0000-0000B54E0000}"/>
    <cellStyle name="Vírgula 8 8 2 3 3" xfId="13006" xr:uid="{00000000-0005-0000-0000-0000B64E0000}"/>
    <cellStyle name="Vírgula 8 8 2 3 3 2" xfId="18486" xr:uid="{00000000-0005-0000-0000-0000B74E0000}"/>
    <cellStyle name="Vírgula 8 8 2 3 4" xfId="15732" xr:uid="{00000000-0005-0000-0000-0000B84E0000}"/>
    <cellStyle name="Vírgula 8 8 2 4" xfId="6177" xr:uid="{00000000-0005-0000-0000-0000B94E0000}"/>
    <cellStyle name="Vírgula 8 8 2 4 2" xfId="11119" xr:uid="{00000000-0005-0000-0000-0000BA4E0000}"/>
    <cellStyle name="Vírgula 8 8 2 4 2 2" xfId="14583" xr:uid="{00000000-0005-0000-0000-0000BB4E0000}"/>
    <cellStyle name="Vírgula 8 8 2 4 2 2 2" xfId="20063" xr:uid="{00000000-0005-0000-0000-0000BC4E0000}"/>
    <cellStyle name="Vírgula 8 8 2 4 2 3" xfId="17308" xr:uid="{00000000-0005-0000-0000-0000BD4E0000}"/>
    <cellStyle name="Vírgula 8 8 2 4 3" xfId="13412" xr:uid="{00000000-0005-0000-0000-0000BE4E0000}"/>
    <cellStyle name="Vírgula 8 8 2 4 3 2" xfId="18892" xr:uid="{00000000-0005-0000-0000-0000BF4E0000}"/>
    <cellStyle name="Vírgula 8 8 2 4 4" xfId="16137" xr:uid="{00000000-0005-0000-0000-0000C04E0000}"/>
    <cellStyle name="Vírgula 8 8 2 5" xfId="7685" xr:uid="{00000000-0005-0000-0000-0000C14E0000}"/>
    <cellStyle name="Vírgula 8 8 2 5 2" xfId="13769" xr:uid="{00000000-0005-0000-0000-0000C24E0000}"/>
    <cellStyle name="Vírgula 8 8 2 5 2 2" xfId="19249" xr:uid="{00000000-0005-0000-0000-0000C34E0000}"/>
    <cellStyle name="Vírgula 8 8 2 5 3" xfId="16494" xr:uid="{00000000-0005-0000-0000-0000C44E0000}"/>
    <cellStyle name="Vírgula 8 8 2 6" xfId="2724" xr:uid="{00000000-0005-0000-0000-0000C54E0000}"/>
    <cellStyle name="Vírgula 8 8 2 6 2" xfId="12606" xr:uid="{00000000-0005-0000-0000-0000C64E0000}"/>
    <cellStyle name="Vírgula 8 8 2 6 2 2" xfId="18086" xr:uid="{00000000-0005-0000-0000-0000C74E0000}"/>
    <cellStyle name="Vírgula 8 8 2 6 3" xfId="15332" xr:uid="{00000000-0005-0000-0000-0000C84E0000}"/>
    <cellStyle name="Vírgula 8 8 2 7" xfId="12228" xr:uid="{00000000-0005-0000-0000-0000C94E0000}"/>
    <cellStyle name="Vírgula 8 8 2 7 2" xfId="17709" xr:uid="{00000000-0005-0000-0000-0000CA4E0000}"/>
    <cellStyle name="Vírgula 8 8 2 8" xfId="14966" xr:uid="{00000000-0005-0000-0000-0000CB4E0000}"/>
    <cellStyle name="Vírgula 8 8 3" xfId="2021" xr:uid="{00000000-0005-0000-0000-0000CC4E0000}"/>
    <cellStyle name="Vírgula 8 8 3 2" xfId="5372" xr:uid="{00000000-0005-0000-0000-0000CD4E0000}"/>
    <cellStyle name="Vírgula 8 8 3 2 2" xfId="10356" xr:uid="{00000000-0005-0000-0000-0000CE4E0000}"/>
    <cellStyle name="Vírgula 8 8 3 2 2 2" xfId="14403" xr:uid="{00000000-0005-0000-0000-0000CF4E0000}"/>
    <cellStyle name="Vírgula 8 8 3 2 2 2 2" xfId="19883" xr:uid="{00000000-0005-0000-0000-0000D04E0000}"/>
    <cellStyle name="Vírgula 8 8 3 2 2 3" xfId="17128" xr:uid="{00000000-0005-0000-0000-0000D14E0000}"/>
    <cellStyle name="Vírgula 8 8 3 2 3" xfId="13231" xr:uid="{00000000-0005-0000-0000-0000D24E0000}"/>
    <cellStyle name="Vírgula 8 8 3 2 3 2" xfId="18711" xr:uid="{00000000-0005-0000-0000-0000D34E0000}"/>
    <cellStyle name="Vírgula 8 8 3 2 4" xfId="15957" xr:uid="{00000000-0005-0000-0000-0000D44E0000}"/>
    <cellStyle name="Vírgula 8 8 3 3" xfId="7101" xr:uid="{00000000-0005-0000-0000-0000D54E0000}"/>
    <cellStyle name="Vírgula 8 8 3 3 2" xfId="12043" xr:uid="{00000000-0005-0000-0000-0000D64E0000}"/>
    <cellStyle name="Vírgula 8 8 3 3 2 2" xfId="14803" xr:uid="{00000000-0005-0000-0000-0000D74E0000}"/>
    <cellStyle name="Vírgula 8 8 3 3 2 2 2" xfId="20283" xr:uid="{00000000-0005-0000-0000-0000D84E0000}"/>
    <cellStyle name="Vírgula 8 8 3 3 2 3" xfId="17528" xr:uid="{00000000-0005-0000-0000-0000D94E0000}"/>
    <cellStyle name="Vírgula 8 8 3 3 3" xfId="13632" xr:uid="{00000000-0005-0000-0000-0000DA4E0000}"/>
    <cellStyle name="Vírgula 8 8 3 3 3 2" xfId="19112" xr:uid="{00000000-0005-0000-0000-0000DB4E0000}"/>
    <cellStyle name="Vírgula 8 8 3 3 4" xfId="16357" xr:uid="{00000000-0005-0000-0000-0000DC4E0000}"/>
    <cellStyle name="Vírgula 8 8 3 4" xfId="8609" xr:uid="{00000000-0005-0000-0000-0000DD4E0000}"/>
    <cellStyle name="Vírgula 8 8 3 4 2" xfId="13989" xr:uid="{00000000-0005-0000-0000-0000DE4E0000}"/>
    <cellStyle name="Vírgula 8 8 3 4 2 2" xfId="19469" xr:uid="{00000000-0005-0000-0000-0000DF4E0000}"/>
    <cellStyle name="Vírgula 8 8 3 4 3" xfId="16714" xr:uid="{00000000-0005-0000-0000-0000E04E0000}"/>
    <cellStyle name="Vírgula 8 8 3 5" xfId="3648" xr:uid="{00000000-0005-0000-0000-0000E14E0000}"/>
    <cellStyle name="Vírgula 8 8 3 5 2" xfId="12826" xr:uid="{00000000-0005-0000-0000-0000E24E0000}"/>
    <cellStyle name="Vírgula 8 8 3 5 2 2" xfId="18306" xr:uid="{00000000-0005-0000-0000-0000E34E0000}"/>
    <cellStyle name="Vírgula 8 8 3 5 3" xfId="15552" xr:uid="{00000000-0005-0000-0000-0000E44E0000}"/>
    <cellStyle name="Vírgula 8 8 3 6" xfId="12460" xr:uid="{00000000-0005-0000-0000-0000E54E0000}"/>
    <cellStyle name="Vírgula 8 8 3 6 2" xfId="17940" xr:uid="{00000000-0005-0000-0000-0000E64E0000}"/>
    <cellStyle name="Vírgula 8 8 3 7" xfId="15186" xr:uid="{00000000-0005-0000-0000-0000E74E0000}"/>
    <cellStyle name="Vírgula 8 8 4" xfId="3954" xr:uid="{00000000-0005-0000-0000-0000E84E0000}"/>
    <cellStyle name="Vírgula 8 8 4 2" xfId="9033" xr:uid="{00000000-0005-0000-0000-0000E94E0000}"/>
    <cellStyle name="Vírgula 8 8 4 2 2" xfId="14087" xr:uid="{00000000-0005-0000-0000-0000EA4E0000}"/>
    <cellStyle name="Vírgula 8 8 4 2 2 2" xfId="19567" xr:uid="{00000000-0005-0000-0000-0000EB4E0000}"/>
    <cellStyle name="Vírgula 8 8 4 2 3" xfId="16812" xr:uid="{00000000-0005-0000-0000-0000EC4E0000}"/>
    <cellStyle name="Vírgula 8 8 4 3" xfId="12892" xr:uid="{00000000-0005-0000-0000-0000ED4E0000}"/>
    <cellStyle name="Vírgula 8 8 4 3 2" xfId="18372" xr:uid="{00000000-0005-0000-0000-0000EE4E0000}"/>
    <cellStyle name="Vírgula 8 8 4 4" xfId="15618" xr:uid="{00000000-0005-0000-0000-0000EF4E0000}"/>
    <cellStyle name="Vírgula 8 8 5" xfId="5720" xr:uid="{00000000-0005-0000-0000-0000F04E0000}"/>
    <cellStyle name="Vírgula 8 8 5 2" xfId="10662" xr:uid="{00000000-0005-0000-0000-0000F14E0000}"/>
    <cellStyle name="Vírgula 8 8 5 2 2" xfId="14474" xr:uid="{00000000-0005-0000-0000-0000F24E0000}"/>
    <cellStyle name="Vírgula 8 8 5 2 2 2" xfId="19954" xr:uid="{00000000-0005-0000-0000-0000F34E0000}"/>
    <cellStyle name="Vírgula 8 8 5 2 3" xfId="17199" xr:uid="{00000000-0005-0000-0000-0000F44E0000}"/>
    <cellStyle name="Vírgula 8 8 5 3" xfId="13303" xr:uid="{00000000-0005-0000-0000-0000F54E0000}"/>
    <cellStyle name="Vírgula 8 8 5 3 2" xfId="18783" xr:uid="{00000000-0005-0000-0000-0000F64E0000}"/>
    <cellStyle name="Vírgula 8 8 5 4" xfId="16028" xr:uid="{00000000-0005-0000-0000-0000F74E0000}"/>
    <cellStyle name="Vírgula 8 8 6" xfId="7228" xr:uid="{00000000-0005-0000-0000-0000F84E0000}"/>
    <cellStyle name="Vírgula 8 8 6 2" xfId="13660" xr:uid="{00000000-0005-0000-0000-0000F94E0000}"/>
    <cellStyle name="Vírgula 8 8 6 2 2" xfId="19140" xr:uid="{00000000-0005-0000-0000-0000FA4E0000}"/>
    <cellStyle name="Vírgula 8 8 6 3" xfId="16385" xr:uid="{00000000-0005-0000-0000-0000FB4E0000}"/>
    <cellStyle name="Vírgula 8 8 7" xfId="2267" xr:uid="{00000000-0005-0000-0000-0000FC4E0000}"/>
    <cellStyle name="Vírgula 8 8 7 2" xfId="12497" xr:uid="{00000000-0005-0000-0000-0000FD4E0000}"/>
    <cellStyle name="Vírgula 8 8 7 2 2" xfId="17977" xr:uid="{00000000-0005-0000-0000-0000FE4E0000}"/>
    <cellStyle name="Vírgula 8 8 7 3" xfId="15223" xr:uid="{00000000-0005-0000-0000-0000FF4E0000}"/>
    <cellStyle name="Vírgula 8 8 8" xfId="12099" xr:uid="{00000000-0005-0000-0000-0000004F0000}"/>
    <cellStyle name="Vírgula 8 8 8 2" xfId="17580" xr:uid="{00000000-0005-0000-0000-0000014F0000}"/>
    <cellStyle name="Vírgula 8 8 9" xfId="14853" xr:uid="{00000000-0005-0000-0000-0000024F0000}"/>
    <cellStyle name="Vírgula 8 9" xfId="863" xr:uid="{00000000-0005-0000-0000-0000034F0000}"/>
    <cellStyle name="Vírgula 8 9 2" xfId="2023" xr:uid="{00000000-0005-0000-0000-0000044F0000}"/>
    <cellStyle name="Vírgula 8 9 2 2" xfId="5374" xr:uid="{00000000-0005-0000-0000-0000054F0000}"/>
    <cellStyle name="Vírgula 8 9 2 2 2" xfId="10358" xr:uid="{00000000-0005-0000-0000-0000064F0000}"/>
    <cellStyle name="Vírgula 8 9 2 2 2 2" xfId="14405" xr:uid="{00000000-0005-0000-0000-0000074F0000}"/>
    <cellStyle name="Vírgula 8 9 2 2 2 2 2" xfId="19885" xr:uid="{00000000-0005-0000-0000-0000084F0000}"/>
    <cellStyle name="Vírgula 8 9 2 2 2 3" xfId="17130" xr:uid="{00000000-0005-0000-0000-0000094F0000}"/>
    <cellStyle name="Vírgula 8 9 2 2 3" xfId="13233" xr:uid="{00000000-0005-0000-0000-00000A4F0000}"/>
    <cellStyle name="Vírgula 8 9 2 2 3 2" xfId="18713" xr:uid="{00000000-0005-0000-0000-00000B4F0000}"/>
    <cellStyle name="Vírgula 8 9 2 2 4" xfId="15959" xr:uid="{00000000-0005-0000-0000-00000C4F0000}"/>
    <cellStyle name="Vírgula 8 9 2 3" xfId="7103" xr:uid="{00000000-0005-0000-0000-00000D4F0000}"/>
    <cellStyle name="Vírgula 8 9 2 3 2" xfId="12045" xr:uid="{00000000-0005-0000-0000-00000E4F0000}"/>
    <cellStyle name="Vírgula 8 9 2 3 2 2" xfId="14805" xr:uid="{00000000-0005-0000-0000-00000F4F0000}"/>
    <cellStyle name="Vírgula 8 9 2 3 2 2 2" xfId="20285" xr:uid="{00000000-0005-0000-0000-0000104F0000}"/>
    <cellStyle name="Vírgula 8 9 2 3 2 3" xfId="17530" xr:uid="{00000000-0005-0000-0000-0000114F0000}"/>
    <cellStyle name="Vírgula 8 9 2 3 3" xfId="13634" xr:uid="{00000000-0005-0000-0000-0000124F0000}"/>
    <cellStyle name="Vírgula 8 9 2 3 3 2" xfId="19114" xr:uid="{00000000-0005-0000-0000-0000134F0000}"/>
    <cellStyle name="Vírgula 8 9 2 3 4" xfId="16359" xr:uid="{00000000-0005-0000-0000-0000144F0000}"/>
    <cellStyle name="Vírgula 8 9 2 4" xfId="8611" xr:uid="{00000000-0005-0000-0000-0000154F0000}"/>
    <cellStyle name="Vírgula 8 9 2 4 2" xfId="13991" xr:uid="{00000000-0005-0000-0000-0000164F0000}"/>
    <cellStyle name="Vírgula 8 9 2 4 2 2" xfId="19471" xr:uid="{00000000-0005-0000-0000-0000174F0000}"/>
    <cellStyle name="Vírgula 8 9 2 4 3" xfId="16716" xr:uid="{00000000-0005-0000-0000-0000184F0000}"/>
    <cellStyle name="Vírgula 8 9 2 5" xfId="3650" xr:uid="{00000000-0005-0000-0000-0000194F0000}"/>
    <cellStyle name="Vírgula 8 9 2 5 2" xfId="12828" xr:uid="{00000000-0005-0000-0000-00001A4F0000}"/>
    <cellStyle name="Vírgula 8 9 2 5 2 2" xfId="18308" xr:uid="{00000000-0005-0000-0000-00001B4F0000}"/>
    <cellStyle name="Vírgula 8 9 2 5 3" xfId="15554" xr:uid="{00000000-0005-0000-0000-00001C4F0000}"/>
    <cellStyle name="Vírgula 8 9 2 6" xfId="12462" xr:uid="{00000000-0005-0000-0000-00001D4F0000}"/>
    <cellStyle name="Vírgula 8 9 2 6 2" xfId="17942" xr:uid="{00000000-0005-0000-0000-00001E4F0000}"/>
    <cellStyle name="Vírgula 8 9 2 7" xfId="15188" xr:uid="{00000000-0005-0000-0000-00001F4F0000}"/>
    <cellStyle name="Vírgula 8 9 3" xfId="4298" xr:uid="{00000000-0005-0000-0000-0000204F0000}"/>
    <cellStyle name="Vírgula 8 9 3 2" xfId="9284" xr:uid="{00000000-0005-0000-0000-0000214F0000}"/>
    <cellStyle name="Vírgula 8 9 3 2 2" xfId="14145" xr:uid="{00000000-0005-0000-0000-0000224F0000}"/>
    <cellStyle name="Vírgula 8 9 3 2 2 2" xfId="19625" xr:uid="{00000000-0005-0000-0000-0000234F0000}"/>
    <cellStyle name="Vírgula 8 9 3 2 3" xfId="16870" xr:uid="{00000000-0005-0000-0000-0000244F0000}"/>
    <cellStyle name="Vírgula 8 9 3 3" xfId="12973" xr:uid="{00000000-0005-0000-0000-0000254F0000}"/>
    <cellStyle name="Vírgula 8 9 3 3 2" xfId="18453" xr:uid="{00000000-0005-0000-0000-0000264F0000}"/>
    <cellStyle name="Vírgula 8 9 3 4" xfId="15699" xr:uid="{00000000-0005-0000-0000-0000274F0000}"/>
    <cellStyle name="Vírgula 8 9 4" xfId="6042" xr:uid="{00000000-0005-0000-0000-0000284F0000}"/>
    <cellStyle name="Vírgula 8 9 4 2" xfId="10984" xr:uid="{00000000-0005-0000-0000-0000294F0000}"/>
    <cellStyle name="Vírgula 8 9 4 2 2" xfId="14551" xr:uid="{00000000-0005-0000-0000-00002A4F0000}"/>
    <cellStyle name="Vírgula 8 9 4 2 2 2" xfId="20031" xr:uid="{00000000-0005-0000-0000-00002B4F0000}"/>
    <cellStyle name="Vírgula 8 9 4 2 3" xfId="17276" xr:uid="{00000000-0005-0000-0000-00002C4F0000}"/>
    <cellStyle name="Vírgula 8 9 4 3" xfId="13380" xr:uid="{00000000-0005-0000-0000-00002D4F0000}"/>
    <cellStyle name="Vírgula 8 9 4 3 2" xfId="18860" xr:uid="{00000000-0005-0000-0000-00002E4F0000}"/>
    <cellStyle name="Vírgula 8 9 4 4" xfId="16105" xr:uid="{00000000-0005-0000-0000-00002F4F0000}"/>
    <cellStyle name="Vírgula 8 9 5" xfId="7550" xr:uid="{00000000-0005-0000-0000-0000304F0000}"/>
    <cellStyle name="Vírgula 8 9 5 2" xfId="13737" xr:uid="{00000000-0005-0000-0000-0000314F0000}"/>
    <cellStyle name="Vírgula 8 9 5 2 2" xfId="19217" xr:uid="{00000000-0005-0000-0000-0000324F0000}"/>
    <cellStyle name="Vírgula 8 9 5 3" xfId="16462" xr:uid="{00000000-0005-0000-0000-0000334F0000}"/>
    <cellStyle name="Vírgula 8 9 6" xfId="2589" xr:uid="{00000000-0005-0000-0000-0000344F0000}"/>
    <cellStyle name="Vírgula 8 9 6 2" xfId="12574" xr:uid="{00000000-0005-0000-0000-0000354F0000}"/>
    <cellStyle name="Vírgula 8 9 6 2 2" xfId="18054" xr:uid="{00000000-0005-0000-0000-0000364F0000}"/>
    <cellStyle name="Vírgula 8 9 6 3" xfId="15300" xr:uid="{00000000-0005-0000-0000-0000374F0000}"/>
    <cellStyle name="Vírgula 8 9 7" xfId="12193" xr:uid="{00000000-0005-0000-0000-0000384F0000}"/>
    <cellStyle name="Vírgula 8 9 7 2" xfId="17674" xr:uid="{00000000-0005-0000-0000-0000394F0000}"/>
    <cellStyle name="Vírgula 8 9 8" xfId="14932" xr:uid="{00000000-0005-0000-0000-00003A4F0000}"/>
    <cellStyle name="Vírgula 9" xfId="88" xr:uid="{00000000-0005-0000-0000-00003B4F0000}"/>
    <cellStyle name="Vírgula 9 2" xfId="12065" xr:uid="{00000000-0005-0000-0000-00003C4F0000}"/>
    <cellStyle name="Vírgula 9 2 2" xfId="17546" xr:uid="{00000000-0005-0000-0000-00003D4F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15369</xdr:colOff>
      <xdr:row>1</xdr:row>
      <xdr:rowOff>111899</xdr:rowOff>
    </xdr:from>
    <xdr:to>
      <xdr:col>7</xdr:col>
      <xdr:colOff>757220</xdr:colOff>
      <xdr:row>7</xdr:row>
      <xdr:rowOff>106209</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259722" y="481693"/>
          <a:ext cx="3285586" cy="1170928"/>
        </a:xfrm>
        <a:prstGeom prst="rect">
          <a:avLst/>
        </a:prstGeom>
      </xdr:spPr>
    </xdr:pic>
    <xdr:clientData/>
  </xdr:twoCellAnchor>
  <xdr:twoCellAnchor editAs="oneCell">
    <xdr:from>
      <xdr:col>12</xdr:col>
      <xdr:colOff>299357</xdr:colOff>
      <xdr:row>1</xdr:row>
      <xdr:rowOff>108857</xdr:rowOff>
    </xdr:from>
    <xdr:to>
      <xdr:col>13</xdr:col>
      <xdr:colOff>469718</xdr:colOff>
      <xdr:row>4</xdr:row>
      <xdr:rowOff>72481</xdr:rowOff>
    </xdr:to>
    <xdr:pic>
      <xdr:nvPicPr>
        <xdr:cNvPr id="3" name="Imagem 2">
          <a:extLst>
            <a:ext uri="{FF2B5EF4-FFF2-40B4-BE49-F238E27FC236}">
              <a16:creationId xmlns:a16="http://schemas.microsoft.com/office/drawing/2014/main" id="{EE96E62C-6C2B-4493-B8AA-0DDEAF0895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45143" y="476250"/>
          <a:ext cx="1558290" cy="575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319763</xdr:colOff>
      <xdr:row>2</xdr:row>
      <xdr:rowOff>142873</xdr:rowOff>
    </xdr:from>
    <xdr:to>
      <xdr:col>10</xdr:col>
      <xdr:colOff>8660</xdr:colOff>
      <xdr:row>8</xdr:row>
      <xdr:rowOff>82354</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5626549" y="632730"/>
          <a:ext cx="4133484" cy="1477088"/>
        </a:xfrm>
        <a:prstGeom prst="rect">
          <a:avLst/>
        </a:prstGeom>
      </xdr:spPr>
    </xdr:pic>
    <xdr:clientData/>
  </xdr:twoCellAnchor>
  <xdr:twoCellAnchor editAs="oneCell">
    <xdr:from>
      <xdr:col>14</xdr:col>
      <xdr:colOff>1006929</xdr:colOff>
      <xdr:row>2</xdr:row>
      <xdr:rowOff>142874</xdr:rowOff>
    </xdr:from>
    <xdr:to>
      <xdr:col>15</xdr:col>
      <xdr:colOff>2050763</xdr:colOff>
      <xdr:row>5</xdr:row>
      <xdr:rowOff>225136</xdr:rowOff>
    </xdr:to>
    <xdr:pic>
      <xdr:nvPicPr>
        <xdr:cNvPr id="4" name="Imagem 3">
          <a:extLst>
            <a:ext uri="{FF2B5EF4-FFF2-40B4-BE49-F238E27FC236}">
              <a16:creationId xmlns:a16="http://schemas.microsoft.com/office/drawing/2014/main" id="{ED18216A-7818-412A-AD00-DC8AF671B93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42322" y="632731"/>
          <a:ext cx="2431762" cy="9667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CSERVER\2019-04-30%20-%20PM%20PA%20-%20ESC.%20ANA%20VIANA\01%20-%20PROJETO\03%20-%20PROJETO%20EXECUTIVO\FASE%20I\Hidrossanit&#225;rio\OR&#199;\DAC-PMPA-ANA-PE-OR&#199;1-01-R00.ba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sheetData sheetId="1"/>
      <sheetData sheetId="2"/>
      <sheetData sheetId="3"/>
      <sheetData sheetId="4"/>
      <sheetData sheetId="5">
        <row r="47">
          <cell r="A47">
            <v>97185</v>
          </cell>
        </row>
      </sheetData>
      <sheetData sheetId="6">
        <row r="1">
          <cell r="A1" t="str">
            <v>SETOP</v>
          </cell>
          <cell r="B1" t="str">
            <v>DESCRIÇÃO DO SERVIÇO</v>
          </cell>
          <cell r="C1" t="str">
            <v>UNIDADE</v>
          </cell>
          <cell r="D1" t="str">
            <v>CUSTO UNITÁRIO</v>
          </cell>
        </row>
        <row r="2">
          <cell r="A2" t="str">
            <v>-</v>
          </cell>
          <cell r="B2" t="str">
            <v>ABE-001 - ABERTURA DE POÇOS</v>
          </cell>
          <cell r="C2">
            <v>0</v>
          </cell>
          <cell r="D2">
            <v>0</v>
          </cell>
        </row>
        <row r="3">
          <cell r="A3" t="str">
            <v>ABE-POC-005</v>
          </cell>
          <cell r="B3" t="str">
            <v>ABERTURA MANUAL DE POÇO COM PROFUNDIDADE &lt;= 2,00M, DIÂMETRO DE 1,20M, INCLUSIVE AFASTAMENTO DO MATERIAL ESCAVADO</v>
          </cell>
          <cell r="C3" t="str">
            <v>M</v>
          </cell>
          <cell r="D3">
            <v>121.84</v>
          </cell>
        </row>
        <row r="4">
          <cell r="A4" t="str">
            <v>ABE-POC-010</v>
          </cell>
          <cell r="B4" t="str">
            <v>ABERTURA MANUAL DE POÇO COM PROFUNDIDADE &gt; 2,00M, DIÂMETRO DE 1,20M, INCLUSIVE AFASTAMENTO DO MATERIAL ESCAVADO</v>
          </cell>
          <cell r="C4" t="str">
            <v>M</v>
          </cell>
          <cell r="D4">
            <v>156.25</v>
          </cell>
        </row>
        <row r="5">
          <cell r="A5" t="str">
            <v>ABE-FIL-005</v>
          </cell>
          <cell r="B5" t="str">
            <v>FILTROS ANAERÓBICOS COM DIÂMETRO 250 CM E PROFUNDIDADE ÚTIL DE 160 CM, INSTALADOS, INCLUSIVE BOTA FORA DE MATERIAL ESCAVADO</v>
          </cell>
          <cell r="C5" t="str">
            <v>U</v>
          </cell>
          <cell r="D5">
            <v>3609.4</v>
          </cell>
        </row>
        <row r="6">
          <cell r="A6" t="str">
            <v>ABE-FOS-005</v>
          </cell>
          <cell r="B6" t="str">
            <v>FOSSA SÉPTICA PARA 1500 L/DIA, DE CONCRETO, INSTALADA (15 PESSOAS), INCLUSIVE BOTA FORA DE MATERIAL ESCAVADO</v>
          </cell>
          <cell r="C6" t="str">
            <v>U</v>
          </cell>
          <cell r="D6">
            <v>1062.76</v>
          </cell>
        </row>
        <row r="7">
          <cell r="A7" t="str">
            <v>ABE-FOS-010</v>
          </cell>
          <cell r="B7" t="str">
            <v>FOSSA SÉPTICA PARA 2250 L/DIA, DE CONCRETO, INSTALADA (30 PESSOAS), INCLUSIVE BOTA FORA DE MATERIAL ESCAVADO</v>
          </cell>
          <cell r="C7" t="str">
            <v>U</v>
          </cell>
          <cell r="D7">
            <v>1513.88</v>
          </cell>
        </row>
        <row r="8">
          <cell r="A8" t="str">
            <v>ABE-FOS-015</v>
          </cell>
          <cell r="B8" t="str">
            <v>FOSSA SÉPTICA PARA 3000 L/DIA, DE CONCRETO, INSTALADA (40 PESSOAS), INCLUSIVE BOTA FORA DE MATERIAL ESCAVADO</v>
          </cell>
          <cell r="C8" t="str">
            <v>U</v>
          </cell>
          <cell r="D8">
            <v>1728.61</v>
          </cell>
        </row>
        <row r="9">
          <cell r="A9" t="str">
            <v>ABE-FOS-020</v>
          </cell>
          <cell r="B9" t="str">
            <v>FOSSA SÉPTICA PARA 3750 L/DIA, DE CONCRETO, INSTALADA (100 PESSOAS), INCLUSIVE BOTA FORA DE MATERIAL ESCAVADO</v>
          </cell>
          <cell r="C9" t="str">
            <v>U</v>
          </cell>
          <cell r="D9">
            <v>1958.58</v>
          </cell>
        </row>
        <row r="10">
          <cell r="A10" t="str">
            <v>ABE-LAJ-005</v>
          </cell>
          <cell r="B10" t="str">
            <v>LAJE CIRCULAR PARA BOCA DE POÇO, CONCRETO FCK = 15 MPA, E = 8 A 10 CM</v>
          </cell>
          <cell r="C10" t="str">
            <v>U</v>
          </cell>
          <cell r="D10">
            <v>350.48</v>
          </cell>
        </row>
        <row r="11">
          <cell r="A11" t="str">
            <v>ABE-REV-010</v>
          </cell>
          <cell r="B11" t="str">
            <v>REVESTIMENTO DE CISTERNA COM 1/2 TIJOLO MACIÇO REQUEIMADO</v>
          </cell>
          <cell r="C11" t="str">
            <v>U</v>
          </cell>
          <cell r="D11">
            <v>456.6</v>
          </cell>
        </row>
        <row r="12">
          <cell r="A12" t="str">
            <v>ABE-REV-005</v>
          </cell>
          <cell r="B12" t="str">
            <v>REVESTIMENTO DE POÇO COM ANÉIS DE CONCRETO, D = 1,20 M</v>
          </cell>
          <cell r="C12" t="str">
            <v>U</v>
          </cell>
          <cell r="D12">
            <v>738.42</v>
          </cell>
        </row>
        <row r="13">
          <cell r="A13" t="str">
            <v>-</v>
          </cell>
          <cell r="B13" t="str">
            <v>ACE-001  - ACESSÓRIOS</v>
          </cell>
          <cell r="C13" t="str">
            <v/>
          </cell>
          <cell r="D13">
            <v>0</v>
          </cell>
        </row>
        <row r="14">
          <cell r="A14" t="str">
            <v>ACE-ASS-005</v>
          </cell>
          <cell r="B14" t="str">
            <v>ASSENTO BRANCO PARA VASO</v>
          </cell>
          <cell r="C14" t="str">
            <v>U</v>
          </cell>
          <cell r="D14">
            <v>25.12</v>
          </cell>
        </row>
        <row r="15">
          <cell r="A15" t="str">
            <v>ACE-ASS-015</v>
          </cell>
          <cell r="B15" t="str">
            <v>ASSENTO PARA VASO PNE (NBR 9050)</v>
          </cell>
          <cell r="C15" t="str">
            <v>U</v>
          </cell>
          <cell r="D15">
            <v>103.81</v>
          </cell>
        </row>
        <row r="16">
          <cell r="A16" t="str">
            <v>ACE-BAN-010</v>
          </cell>
          <cell r="B16" t="str">
            <v>BANCO ARTICULADO EM AÇO INOX COM CANTOS ARREDONDADOS, PROFUNDIDADE MÍNIMA DE 0,45 M E COMPRIMENTO MÍNIMO DE 0,70 M, CONFORME NBR 9050</v>
          </cell>
          <cell r="C16" t="str">
            <v>U</v>
          </cell>
          <cell r="D16">
            <v>575.05999999999995</v>
          </cell>
        </row>
        <row r="17">
          <cell r="A17" t="str">
            <v>ACE-BAN-015</v>
          </cell>
          <cell r="B17" t="str">
            <v>BANCO ARTICULADO EM FÓRMICA COM CANTOS ARREDONDADOS E SUPERFÍCIE ANTIDERRAPANTE IMPERMEÁVEL, PROFUNDIDADE MÍNIMA DE 0,45 M E COMPRIMENTO MÍNIMO DE 0,70 M, PARA ESFORÇO DE 1,5 KN CONFORME NBR 9050</v>
          </cell>
          <cell r="C17" t="str">
            <v>U</v>
          </cell>
          <cell r="D17">
            <v>708.36</v>
          </cell>
        </row>
        <row r="18">
          <cell r="A18" t="str">
            <v>ACE-BAR-010</v>
          </cell>
          <cell r="B18" t="str">
            <v>BARRA DE APOIO EM AÇO INOX PARA P.N.E. L = 100 CM (PAREDE)</v>
          </cell>
          <cell r="C18" t="str">
            <v>U</v>
          </cell>
          <cell r="D18">
            <v>237.96</v>
          </cell>
        </row>
        <row r="19">
          <cell r="A19" t="str">
            <v>ACE-BAR-005</v>
          </cell>
          <cell r="B19" t="str">
            <v>BARRA DE APOIO EM AÇO INOX PARA P.N.E. L = 80 CM (LAVATÓRIO)</v>
          </cell>
          <cell r="C19" t="str">
            <v>U</v>
          </cell>
          <cell r="D19">
            <v>228.57</v>
          </cell>
        </row>
        <row r="20">
          <cell r="A20" t="str">
            <v>ACE-BAR-015</v>
          </cell>
          <cell r="B20" t="str">
            <v>BARRA DE APOIO EM AÇO INOX PARA P.N.E. L = 90 CM (VASO SANITÁRIO)</v>
          </cell>
          <cell r="C20" t="str">
            <v>U</v>
          </cell>
          <cell r="D20">
            <v>237.96</v>
          </cell>
        </row>
        <row r="21">
          <cell r="A21" t="str">
            <v>ACE-BAR-030</v>
          </cell>
          <cell r="B21" t="str">
            <v>BARRA DE APOIO HORIZONTAL E VERTICAL EM AÇO INOX D = 1 1/4" , L = 135 CM, PARA P.N.E. (CHUVEIRO), INCLUSIVE FIXAÇÃO</v>
          </cell>
          <cell r="C21" t="str">
            <v>U</v>
          </cell>
          <cell r="D21">
            <v>271.62</v>
          </cell>
        </row>
        <row r="22">
          <cell r="A22" t="str">
            <v>ACE-BAR-035</v>
          </cell>
          <cell r="B22" t="str">
            <v>BARRA DE APOIO HORIZONTAL EM AÇO INOX D = 1 1/4" , L = 120 CM, PARA P.N.E. (LAVATÓRIO), INCLUSIVE FIXAÇÃO</v>
          </cell>
          <cell r="C22" t="str">
            <v>U</v>
          </cell>
          <cell r="D22">
            <v>271.62</v>
          </cell>
        </row>
        <row r="23">
          <cell r="A23" t="str">
            <v>ACE-BAR-040</v>
          </cell>
          <cell r="B23" t="str">
            <v>BARRA DE APOIO LAVATÓRIO DE CANTO, EM ACO INOX POLIDO, DIAMETRO MINIMO 3 CM</v>
          </cell>
          <cell r="C23" t="str">
            <v>U</v>
          </cell>
          <cell r="D23">
            <v>251.62</v>
          </cell>
        </row>
        <row r="24">
          <cell r="A24" t="str">
            <v>ACE-BAR-020</v>
          </cell>
          <cell r="B24" t="str">
            <v>BARRA DE APOIO P.N.E. L = 40 CM (PORTA)</v>
          </cell>
          <cell r="C24" t="str">
            <v>U</v>
          </cell>
          <cell r="D24">
            <v>116.61</v>
          </cell>
        </row>
        <row r="25">
          <cell r="A25" t="str">
            <v>ACE-BAR-025</v>
          </cell>
          <cell r="B25" t="str">
            <v>BARRA DE APOIO VERTICAL EM AÇO INOX D = 1 1/4" , L = 70 CM, PARA P.N.E. (CHUVEIRO), INCLUSIVE FIXAÇÃO</v>
          </cell>
          <cell r="C25" t="str">
            <v>U</v>
          </cell>
          <cell r="D25">
            <v>216.33</v>
          </cell>
        </row>
        <row r="26">
          <cell r="A26" t="str">
            <v>ACE-BEB-005</v>
          </cell>
          <cell r="B26" t="str">
            <v>BEBEDOURO BH-F SEM REFRIGERAÇÃO</v>
          </cell>
          <cell r="C26" t="str">
            <v>U</v>
          </cell>
          <cell r="D26">
            <v>236.4</v>
          </cell>
        </row>
        <row r="27">
          <cell r="A27" t="str">
            <v>ACE-BEB-040</v>
          </cell>
          <cell r="B27" t="str">
            <v>BEBEDOURO DE JATO INCLINADO BH-F SEM REFRIGERAÇÃO</v>
          </cell>
          <cell r="C27" t="str">
            <v>U</v>
          </cell>
          <cell r="D27">
            <v>236.4</v>
          </cell>
        </row>
        <row r="28">
          <cell r="A28" t="str">
            <v>ACE-BEB-010</v>
          </cell>
          <cell r="B28" t="str">
            <v>BEBEDOURO GEMINADO MG-F 80 INOX</v>
          </cell>
          <cell r="C28" t="str">
            <v>U</v>
          </cell>
          <cell r="D28">
            <v>676.4</v>
          </cell>
        </row>
        <row r="29">
          <cell r="A29" t="str">
            <v>ACE-BEB-015</v>
          </cell>
          <cell r="B29" t="str">
            <v>BEBEDOURO MF-F PINTADO</v>
          </cell>
          <cell r="C29" t="str">
            <v>U</v>
          </cell>
          <cell r="D29">
            <v>776.4</v>
          </cell>
        </row>
        <row r="30">
          <cell r="A30" t="str">
            <v>ACE-BEB-020</v>
          </cell>
          <cell r="B30" t="str">
            <v>BEBEDOURO MG-F INFANTIL INOX</v>
          </cell>
          <cell r="C30" t="str">
            <v>U</v>
          </cell>
          <cell r="D30">
            <v>736.4</v>
          </cell>
        </row>
        <row r="31">
          <cell r="A31" t="str">
            <v>ACE-BEB-025</v>
          </cell>
          <cell r="B31" t="str">
            <v>BEBEDOURO MG-F INFANTIL PINTADO</v>
          </cell>
          <cell r="C31" t="str">
            <v>U</v>
          </cell>
          <cell r="D31">
            <v>676.4</v>
          </cell>
        </row>
        <row r="32">
          <cell r="A32" t="str">
            <v>ACE-CAB-005</v>
          </cell>
          <cell r="B32" t="str">
            <v>CABIDE DE LOUÇA BRANCA SIMPLES</v>
          </cell>
          <cell r="C32" t="str">
            <v>U</v>
          </cell>
          <cell r="D32">
            <v>40.04</v>
          </cell>
        </row>
        <row r="33">
          <cell r="A33" t="str">
            <v>ACE-CAB-010</v>
          </cell>
          <cell r="B33" t="str">
            <v>CABIDE EM TUBO DE AÇO GALVANIZADO D = 1/2"</v>
          </cell>
          <cell r="C33" t="str">
            <v>U</v>
          </cell>
          <cell r="D33">
            <v>39.69</v>
          </cell>
        </row>
        <row r="34">
          <cell r="A34" t="str">
            <v>ACE-CAB-015</v>
          </cell>
          <cell r="B34" t="str">
            <v>CABIDE METÁLICO SIMPLES CROMADO, INCLUSIVE FIXAÇÃO</v>
          </cell>
          <cell r="C34" t="str">
            <v>U</v>
          </cell>
          <cell r="D34">
            <v>26.16</v>
          </cell>
        </row>
        <row r="35">
          <cell r="A35" t="str">
            <v>ACE-PAP-010</v>
          </cell>
          <cell r="B35" t="str">
            <v>DISPENSER EM AÇO INOX PARA PAPEL TOALHA 2 OU 3 FOLHAS</v>
          </cell>
          <cell r="C35" t="str">
            <v>U</v>
          </cell>
          <cell r="D35">
            <v>143.26</v>
          </cell>
        </row>
        <row r="36">
          <cell r="A36" t="str">
            <v>ACE-PAP-020</v>
          </cell>
          <cell r="B36" t="str">
            <v>DISPENSER EM PLÁSTICO PARA PAPEL TOALHA 2 OU 3 FOLHAS</v>
          </cell>
          <cell r="C36" t="str">
            <v>U</v>
          </cell>
          <cell r="D36">
            <v>35.950000000000003</v>
          </cell>
        </row>
        <row r="37">
          <cell r="A37" t="str">
            <v>ACE-ALC-010</v>
          </cell>
          <cell r="B37" t="str">
            <v>DISPENSER PARA GEL/ÁLCOOL COM RESERVATORIO 800 ML</v>
          </cell>
          <cell r="C37" t="str">
            <v>U</v>
          </cell>
          <cell r="D37">
            <v>48.26</v>
          </cell>
        </row>
        <row r="38">
          <cell r="A38" t="str">
            <v>ACE-FIL-005</v>
          </cell>
          <cell r="B38" t="str">
            <v>FILTRO AP-200 CURTO</v>
          </cell>
          <cell r="C38" t="str">
            <v>U</v>
          </cell>
          <cell r="D38">
            <v>143.41</v>
          </cell>
        </row>
        <row r="39">
          <cell r="A39" t="str">
            <v>ACE-FIL-015</v>
          </cell>
          <cell r="B39" t="str">
            <v>FILTRO LC-1MC VAZÃO 1000L/H L</v>
          </cell>
          <cell r="C39" t="str">
            <v>U</v>
          </cell>
          <cell r="D39">
            <v>196.25</v>
          </cell>
        </row>
        <row r="40">
          <cell r="A40" t="str">
            <v>ACE-SAB-010</v>
          </cell>
          <cell r="B40" t="str">
            <v>MEIA SABONETEIRA LOUÇA BRANCA</v>
          </cell>
          <cell r="C40" t="str">
            <v>U</v>
          </cell>
          <cell r="D40">
            <v>50.91</v>
          </cell>
        </row>
        <row r="41">
          <cell r="A41" t="str">
            <v>ACE-PAP-005</v>
          </cell>
          <cell r="B41" t="str">
            <v>PAPELEIRA DE LOUÇA BRANCA</v>
          </cell>
          <cell r="C41" t="str">
            <v>U</v>
          </cell>
          <cell r="D41">
            <v>56.11</v>
          </cell>
        </row>
        <row r="42">
          <cell r="A42" t="str">
            <v>ACE-PAP-015</v>
          </cell>
          <cell r="B42" t="str">
            <v>PAPELEIRA METÁLICA CROMADA, INCLUSIVE FIXAÇÃO</v>
          </cell>
          <cell r="C42" t="str">
            <v>U</v>
          </cell>
          <cell r="D42">
            <v>46.13</v>
          </cell>
        </row>
        <row r="43">
          <cell r="A43" t="str">
            <v>ACE-PAP-025</v>
          </cell>
          <cell r="B43" t="str">
            <v>PAPELEIRA PLASTICA TIPO DISPENSER PARA PAPEL HIGIENICO ROLAO</v>
          </cell>
          <cell r="C43" t="str">
            <v>U</v>
          </cell>
          <cell r="D43">
            <v>35.950000000000003</v>
          </cell>
        </row>
        <row r="44">
          <cell r="A44" t="str">
            <v>ACE-SAB-005</v>
          </cell>
          <cell r="B44" t="str">
            <v>SABONETEIRA EM AÇO INOX TIPO DISPENSER PARA SABONETE LIQUIDO COM RESERVATORIO 800 ML</v>
          </cell>
          <cell r="C44" t="str">
            <v>U</v>
          </cell>
          <cell r="D44">
            <v>157.77000000000001</v>
          </cell>
        </row>
        <row r="45">
          <cell r="A45" t="str">
            <v>ACE-SAB-015</v>
          </cell>
          <cell r="B45" t="str">
            <v>SABONETEIRA LOUÇA BRANCA</v>
          </cell>
          <cell r="C45" t="str">
            <v>U</v>
          </cell>
          <cell r="D45">
            <v>57.12</v>
          </cell>
        </row>
        <row r="46">
          <cell r="A46" t="str">
            <v>ACE-SAB-020</v>
          </cell>
          <cell r="B46" t="str">
            <v>SABONETEIRA METÁLICA CROMADA, TIPO CONCHA, DE SOBREPOR</v>
          </cell>
          <cell r="C46" t="str">
            <v>U</v>
          </cell>
          <cell r="D46">
            <v>43.36</v>
          </cell>
        </row>
        <row r="47">
          <cell r="A47" t="str">
            <v>ACE-SAB-030</v>
          </cell>
          <cell r="B47" t="str">
            <v>SABONETEIRA PLASTICA TIPO DISPENSER PARA SABONETE LIQUIDO COM RESERVATORIO 1500 ML</v>
          </cell>
          <cell r="C47" t="str">
            <v>U</v>
          </cell>
          <cell r="D47">
            <v>60.4</v>
          </cell>
        </row>
        <row r="48">
          <cell r="A48" t="str">
            <v>ACE-SAB-025</v>
          </cell>
          <cell r="B48" t="str">
            <v>SABONETEIRA PLASTICA TIPO DISPENSER PARA SABONETE LIQUIDO COM RESERVATORIO 800 ML</v>
          </cell>
          <cell r="C48" t="str">
            <v>U</v>
          </cell>
          <cell r="D48">
            <v>49.54</v>
          </cell>
        </row>
        <row r="49">
          <cell r="A49" t="str">
            <v>ACE-VAR-010</v>
          </cell>
          <cell r="B49" t="str">
            <v>VARAL PANTOGRÁFICO</v>
          </cell>
          <cell r="C49" t="str">
            <v>U</v>
          </cell>
          <cell r="D49">
            <v>58.82</v>
          </cell>
        </row>
        <row r="50">
          <cell r="A50" t="str">
            <v>-</v>
          </cell>
          <cell r="B50" t="str">
            <v>ALV-001  - ALVENARIAS E DIVISÕES</v>
          </cell>
          <cell r="C50" t="str">
            <v/>
          </cell>
          <cell r="D50">
            <v>0</v>
          </cell>
        </row>
        <row r="51">
          <cell r="A51" t="str">
            <v>ALV-EST-010</v>
          </cell>
          <cell r="B51" t="str">
            <v>ALVENARIA DE BLOCO DE CONCRETO CHEIO COM ARMAÇÃO, EM CONCRETO COM FCK 15MPA , ESP. 14CM, PARA REVESTIMENTO, INCLUSIVE ARGAMASSA PARA ASSENTAMENTO (DETALHE D - CADERNO SEDS)</v>
          </cell>
          <cell r="C51" t="str">
            <v>M2</v>
          </cell>
          <cell r="D51">
            <v>115.64</v>
          </cell>
        </row>
        <row r="52">
          <cell r="A52" t="str">
            <v>ALV-EST-015</v>
          </cell>
          <cell r="B52" t="str">
            <v>ALVENARIA DE BLOCO DE CONCRETO CHEIO COM ARMAÇÃO, EM CONCRETO COM FCK 15MPA , ESP. 19CM, PARA REVESTIMENTO, INCLUSIVE ARGAMASSA PARA ASSENTAMENTO (DETALHE D - CADERNO SEDS)</v>
          </cell>
          <cell r="C52" t="str">
            <v>M2</v>
          </cell>
          <cell r="D52">
            <v>138.82</v>
          </cell>
        </row>
        <row r="53">
          <cell r="A53" t="str">
            <v>ALV-EST-005</v>
          </cell>
          <cell r="B53" t="str">
            <v>ALVENARIA DE BLOCO DE CONCRETO CHEIO COM ARMAÇÃO, EM CONCRETO COM FCK 15MPA , ESP. 9CM, PARA REVESTIMENTO, INCLUSIVE ARGAMASSA PARA ASSENTAMENTO (DETALHE D - CADERNO SEDS)</v>
          </cell>
          <cell r="C53" t="str">
            <v>M2</v>
          </cell>
          <cell r="D53">
            <v>92.24</v>
          </cell>
        </row>
        <row r="54">
          <cell r="A54" t="str">
            <v>ALV-EST-040</v>
          </cell>
          <cell r="B54" t="str">
            <v>ALVENARIA DE BLOCO DE CONCRETO CHEIO SEM ARMAÇÃO, EM CONCRETO COM FCK DE 20MPA , ESP. 14CM, PARA REVESTIMENTO, INCLUSIVE ARGAMASSA PARA ASSENTAMENTO (DETALHE D - CADERNO SEDS)</v>
          </cell>
          <cell r="C54" t="str">
            <v>M2</v>
          </cell>
          <cell r="D54">
            <v>76.67</v>
          </cell>
        </row>
        <row r="55">
          <cell r="A55" t="str">
            <v>ALV-EST-045</v>
          </cell>
          <cell r="B55" t="str">
            <v>ALVENARIA DE BLOCO DE CONCRETO CHEIO SEM ARMAÇÃO, EM CONCRETO COM FCK DE 20MPA , ESP. 19CM, PARA REVESTIMENTO, INCLUSIVE ARGAMASSA PARA ASSENTAMENTO (DETALHE D - CADERNO SEDS)</v>
          </cell>
          <cell r="C55" t="str">
            <v>M2</v>
          </cell>
          <cell r="D55">
            <v>100.35</v>
          </cell>
        </row>
        <row r="56">
          <cell r="A56" t="str">
            <v>ALV-EST-035</v>
          </cell>
          <cell r="B56" t="str">
            <v>ALVENARIA DE BLOCO DE CONCRETO CHEIO SEM ARMAÇÃO, EM CONCRETO COM FCK DE 20MPA , ESP. 9CM, PARA REVESTIMENTO, INCLUSIVE ARGAMASSA PARA ASSENTAMENTO (DETALHE D - CADERNO SEDS)</v>
          </cell>
          <cell r="C56" t="str">
            <v>M2</v>
          </cell>
          <cell r="D56">
            <v>52.77</v>
          </cell>
        </row>
        <row r="57">
          <cell r="A57" t="str">
            <v>ALV-EST-025</v>
          </cell>
          <cell r="B57" t="str">
            <v>ALVENARIA DE BLOCO DE CONCRETO CHEIO SEM ARMAÇÃO, EM CONCRETO COM FCK 15MPA , ESP. 14CM, PARA REVESTIMENTO, INCLUSIVE ARGAMASSA PARA ASSENTAMENTO (DETALHE D - CADERNO SEDS)</v>
          </cell>
          <cell r="C57" t="str">
            <v>M2</v>
          </cell>
          <cell r="D57">
            <v>75.569999999999993</v>
          </cell>
        </row>
        <row r="58">
          <cell r="A58" t="str">
            <v>ALV-EST-030</v>
          </cell>
          <cell r="B58" t="str">
            <v>ALVENARIA DE BLOCO DE CONCRETO CHEIO SEM ARMAÇÃO, EM CONCRETO COM FCK 15MPA , ESP. 19CM, PARA REVESTIMENTO, INCLUSIVE ARGAMASSA PARA ASSENTAMENTO (DETALHE D - CADERNO SEDS)</v>
          </cell>
          <cell r="C58" t="str">
            <v>M2</v>
          </cell>
          <cell r="D58">
            <v>98.75</v>
          </cell>
        </row>
        <row r="59">
          <cell r="A59" t="str">
            <v>ALV-EST-020</v>
          </cell>
          <cell r="B59" t="str">
            <v xml:space="preserve">ALVENARIA DE BLOCO DE CONCRETO CHEIO SEM ARMAÇÃO, EM CONCRETO COM FCK 15MPA , ESP. 9CM, PARA REVESTIMENTO, INCLUSIVE ARGAMASSA PARA ASSENTAMENTO (DETALHE D - CADERNO SEDS)
</v>
          </cell>
          <cell r="C59" t="str">
            <v>M2</v>
          </cell>
          <cell r="D59">
            <v>52.17</v>
          </cell>
        </row>
        <row r="60">
          <cell r="A60" t="str">
            <v>ALV-COB-005</v>
          </cell>
          <cell r="B60" t="str">
            <v>ALVENARIA DE COBOGÓ CERÂMICO 18 X 18 X 7 CM, E = 7 CM</v>
          </cell>
          <cell r="C60" t="str">
            <v>M2</v>
          </cell>
          <cell r="D60">
            <v>112.03</v>
          </cell>
        </row>
        <row r="61">
          <cell r="A61" t="str">
            <v>ALV-COB-015</v>
          </cell>
          <cell r="B61" t="str">
            <v>ALVENARIA DE COBOGÓ DE CONCRETO TIPO VENEZIANA 10 X 20 X 40 CM</v>
          </cell>
          <cell r="C61" t="str">
            <v>M2</v>
          </cell>
          <cell r="D61">
            <v>92.27</v>
          </cell>
        </row>
        <row r="62">
          <cell r="A62" t="str">
            <v>ALV-COB-010</v>
          </cell>
          <cell r="B62" t="str">
            <v>ALVENARIA DE COBOGÓ DE CONCRETO TIPO VENEZIANA 20 X 20 X 40 CM</v>
          </cell>
          <cell r="C62" t="str">
            <v>M2</v>
          </cell>
          <cell r="D62">
            <v>95.45</v>
          </cell>
        </row>
        <row r="63">
          <cell r="A63" t="str">
            <v>ALV-VID-005</v>
          </cell>
          <cell r="B63" t="str">
            <v>ALVENARIA DE TIJOLOS DE VIDRO TIJOLO DE VIDRO 20 X 20 X 8 CM</v>
          </cell>
          <cell r="C63" t="str">
            <v>M2</v>
          </cell>
          <cell r="D63">
            <v>460.41</v>
          </cell>
        </row>
        <row r="64">
          <cell r="A64" t="str">
            <v>ALV-BLO-025</v>
          </cell>
          <cell r="B64" t="str">
            <v>ALVENARIA DE VEDAÇÃO COM BLOCO DE CONCRETO, ESP. 14CM, COM ACABAMENTO APARENTE, INCLUSIVE ARGAMASSA PARA ASSENTAMENTO</v>
          </cell>
          <cell r="C64" t="str">
            <v>M2</v>
          </cell>
          <cell r="D64">
            <v>40.54</v>
          </cell>
        </row>
        <row r="65">
          <cell r="A65" t="str">
            <v>ALV-BLO-010</v>
          </cell>
          <cell r="B65" t="str">
            <v>ALVENARIA DE VEDAÇÃO COM BLOCO DE CONCRETO, ESP. 14CM, PARA REVESTIMENTO, INCLUSIVE ARGAMASSA PARA ASSENTAMENTO</v>
          </cell>
          <cell r="C65" t="str">
            <v>M2</v>
          </cell>
          <cell r="D65">
            <v>38.729999999999997</v>
          </cell>
        </row>
        <row r="66">
          <cell r="A66" t="str">
            <v>ALV-BLO-030</v>
          </cell>
          <cell r="B66" t="str">
            <v>ALVENARIA DE VEDAÇÃO COM BLOCO DE CONCRETO, ESP. 19CM, COM ACABAMENTO APARENTE, INCLUSIVE ARGAMASSA PARA ASSENTAMENTO</v>
          </cell>
          <cell r="C66" t="str">
            <v>M2</v>
          </cell>
          <cell r="D66">
            <v>48.01</v>
          </cell>
        </row>
        <row r="67">
          <cell r="A67" t="str">
            <v>ALV-BLO-015</v>
          </cell>
          <cell r="B67" t="str">
            <v>ALVENARIA DE VEDAÇÃO COM BLOCO DE CONCRETO, ESP. 19CM, PARA REVESTIMENTO, INCLUSIVE ARGAMASSA PARA ASSENTAMENTO</v>
          </cell>
          <cell r="C67" t="str">
            <v>M2</v>
          </cell>
          <cell r="D67">
            <v>46.65</v>
          </cell>
        </row>
        <row r="68">
          <cell r="A68" t="str">
            <v>ALV-BLO-020</v>
          </cell>
          <cell r="B68" t="str">
            <v>ALVENARIA DE VEDAÇÃO COM BLOCO DE CONCRETO, ESP. 9CM, COM ACABAMENTO APARENTE, INCLUSIVE ARGAMASSA PARA ASSENTAMENTO</v>
          </cell>
          <cell r="C68" t="str">
            <v>M2</v>
          </cell>
          <cell r="D68">
            <v>34.24</v>
          </cell>
        </row>
        <row r="69">
          <cell r="A69" t="str">
            <v>ALV-BLO-005</v>
          </cell>
          <cell r="B69" t="str">
            <v>ALVENARIA DE VEDAÇÃO COM BLOCO DE CONCRETO, ESP. 9CM, PARA REVESTIMENTO, INCLUSIVE ARGAMASSA PARA ASSENTAMENTO</v>
          </cell>
          <cell r="C69" t="str">
            <v>M2</v>
          </cell>
          <cell r="D69">
            <v>32.99</v>
          </cell>
        </row>
        <row r="70">
          <cell r="A70" t="str">
            <v>ALV-CEL-005</v>
          </cell>
          <cell r="B70" t="str">
            <v>ALVENARIA DE VEDAÇÃO COM BLOCOS DE CONCRETO CELULAR AUTOCLAVADO (CCA), ESP. 10CM, INCLUSIVE ARGAMASSA INDUSTRIALIZADA PARA ASSENTAMENTO</v>
          </cell>
          <cell r="C70" t="str">
            <v>M2</v>
          </cell>
          <cell r="D70">
            <v>47.61</v>
          </cell>
        </row>
        <row r="71">
          <cell r="A71" t="str">
            <v>ALV-CEL-010</v>
          </cell>
          <cell r="B71" t="str">
            <v>ALVENARIA DE VEDAÇÃO COM BLOCOS DE CONCRETO CELULAR AUTOCLAVADO (CCA), ESP. 15CM, INCLUSIVE ARGAMASSA INDUSTRIALIZADA PARA ASSENTAMENTO</v>
          </cell>
          <cell r="C71" t="str">
            <v>M2</v>
          </cell>
          <cell r="D71">
            <v>74.75</v>
          </cell>
        </row>
        <row r="72">
          <cell r="A72" t="str">
            <v>ALV-CEL-015</v>
          </cell>
          <cell r="B72" t="str">
            <v>ALVENARIA DE VEDAÇÃO COM BLOCOS DE CONCRETO CELULAR AUTOCLAVADO (CCA), ESP. 20CM, INCLUSIVE ARGAMASSA INDUSTRIALIZADA PARA ASSENTAMENTO</v>
          </cell>
          <cell r="C72" t="str">
            <v>M2</v>
          </cell>
          <cell r="D72">
            <v>94.09</v>
          </cell>
        </row>
        <row r="73">
          <cell r="A73" t="str">
            <v>ALV-TIJ-030</v>
          </cell>
          <cell r="B73" t="str">
            <v>ALVENARIA DE VEDAÇÃO COM TIJOLO CERÂMICO FURADO, ESP. 14CM, PARA REVESTIMENTO, INCLUSIVE ARGAMASSA PARA ASSENTAMENTO</v>
          </cell>
          <cell r="C73" t="str">
            <v>M2</v>
          </cell>
          <cell r="D73">
            <v>39.19</v>
          </cell>
        </row>
        <row r="74">
          <cell r="A74" t="str">
            <v>ALV-TIJ-035</v>
          </cell>
          <cell r="B74" t="str">
            <v>ALVENARIA DE VEDAÇÃO COM TIJOLO CERÂMICO FURADO, ESP. 19CM, PARA REVESTIMENTO, INCLUSIVE ARGAMASSA PARA ASSENTAMENTO</v>
          </cell>
          <cell r="C74" t="str">
            <v>M2</v>
          </cell>
          <cell r="D74">
            <v>39.04</v>
          </cell>
        </row>
        <row r="75">
          <cell r="A75" t="str">
            <v>ALV-TIJ-025</v>
          </cell>
          <cell r="B75" t="str">
            <v>ALVENARIA DE VEDAÇÃO COM TIJOLO CERÂMICO FURADO, ESP. 9CM, PARA REVESTIMENTO, INCLUSIVE ARGAMASSA PARA ASSENTAMENTO</v>
          </cell>
          <cell r="C75" t="str">
            <v>M2</v>
          </cell>
          <cell r="D75">
            <v>29.93</v>
          </cell>
        </row>
        <row r="76">
          <cell r="A76" t="str">
            <v>ALV-LAM-005</v>
          </cell>
          <cell r="B76" t="str">
            <v>ALVENARIA DE VEDAÇÃO COM TIJOLO CERÂMICO LAMINADO, 18 FUROS, ESP. 11CM, COM ACABAMENTO APARENTE, INCLUSIVE ARGAMASSA PARA ASSENTAMENTO</v>
          </cell>
          <cell r="C76" t="str">
            <v>M2</v>
          </cell>
          <cell r="D76">
            <v>79.75</v>
          </cell>
        </row>
        <row r="77">
          <cell r="A77" t="str">
            <v>ALV-LAM-015</v>
          </cell>
          <cell r="B77" t="str">
            <v>ALVENARIA DE VEDAÇÃO COM TIJOLO CERÂMICO LAMINADO, 18 FUROS, ESP. 23,5CM, COM ACABAMENTO APARENTE, INCLUSIVE ARGAMASSA PARA ASSENTAMENTO</v>
          </cell>
          <cell r="C77" t="str">
            <v>M2</v>
          </cell>
          <cell r="D77">
            <v>146.56</v>
          </cell>
        </row>
        <row r="78">
          <cell r="A78" t="str">
            <v>ALV-LAM-003</v>
          </cell>
          <cell r="B78" t="str">
            <v>ALVENARIA DE VEDAÇÃO COM TIJOLO CERÂMICO LAMINADO, 18 FUROS, ESP. 5,5CM, COM ACABAMENTO APARENTE, INCLUSIVE ARGAMASSA PARA ASSENTAMENTO</v>
          </cell>
          <cell r="C78" t="str">
            <v>M2</v>
          </cell>
          <cell r="D78">
            <v>48.32</v>
          </cell>
        </row>
        <row r="79">
          <cell r="A79" t="str">
            <v>ALV-TIJ-015</v>
          </cell>
          <cell r="B79" t="str">
            <v>ALVENARIA DE VEDAÇÃO COM TIJOLO MACIÇO REQUEIMADO, ESP. 10CM, COM ACABAMENTO APARENTE, INCLUSIVE ARGAMASSA PARA ASSENTAMENTO</v>
          </cell>
          <cell r="C79" t="str">
            <v>M2</v>
          </cell>
          <cell r="D79">
            <v>52.03</v>
          </cell>
        </row>
        <row r="80">
          <cell r="A80" t="str">
            <v>ALV-TIJ-005</v>
          </cell>
          <cell r="B80" t="str">
            <v>ALVENARIA DE VEDAÇÃO COM TIJOLO MACIÇO REQUEIMADO, ESP. 10CM, PARA REVESTIMENTO, INCLUSIVE ARGAMASSA PARA ASSENTAMENTO</v>
          </cell>
          <cell r="C80" t="str">
            <v>M2</v>
          </cell>
          <cell r="D80">
            <v>50.02</v>
          </cell>
        </row>
        <row r="81">
          <cell r="A81" t="str">
            <v>ALV-TIJ-020</v>
          </cell>
          <cell r="B81" t="str">
            <v>ALVENARIA DE VEDAÇÃO COM TIJOLO MACIÇO REQUEIMADO, ESP. 20CM, COM ACABAMENTO APARENTE, INCLUSIVE ARGAMASSA PARA ASSENTAMENTO</v>
          </cell>
          <cell r="C81" t="str">
            <v>M2</v>
          </cell>
          <cell r="D81">
            <v>89.05</v>
          </cell>
        </row>
        <row r="82">
          <cell r="A82" t="str">
            <v>ALV-TIJ-010</v>
          </cell>
          <cell r="B82" t="str">
            <v>ALVENARIA DE VEDAÇÃO COM TIJOLO MACIÇO REQUEIMADO, ESP. 20CM, PARA REVESTIMENTO, INCLUSIVE ARGAMASSA PARA ASSENTAMENTO</v>
          </cell>
          <cell r="C82" t="str">
            <v>M2</v>
          </cell>
          <cell r="D82">
            <v>85.3</v>
          </cell>
        </row>
        <row r="83">
          <cell r="A83" t="str">
            <v>ALV-TIJ-003</v>
          </cell>
          <cell r="B83" t="str">
            <v>ALVENARIA DE VEDAÇÃO COM TIJOLO MACIÇO REQUEIMADO, ESP. 5CM, PARA REVESTIMENTO, INCLUSIVE ARGAMASSA PARA ASSENTAMENTO</v>
          </cell>
          <cell r="C83" t="str">
            <v>M2</v>
          </cell>
          <cell r="D83">
            <v>38.1</v>
          </cell>
        </row>
        <row r="84">
          <cell r="A84" t="str">
            <v>ALV-BLO-055</v>
          </cell>
          <cell r="B84" t="str">
            <v>ALVENARIA ESTRUTURAL COM BLOCO DE CONCRETO, ESP. 14CM, (FBK 4,5MPA), COM ACABAMENTO APARENTE, INCLUSIVE ARGAMASSA PARA ASSENTAMENTO</v>
          </cell>
          <cell r="C84" t="str">
            <v>M2</v>
          </cell>
          <cell r="D84">
            <v>42.35</v>
          </cell>
        </row>
        <row r="85">
          <cell r="A85" t="str">
            <v>ALV-BLO-040</v>
          </cell>
          <cell r="B85" t="str">
            <v>ALVENARIA ESTRUTURAL COM BLOCO DE CONCRETO, ESP. 14CM, (FBK 4,5MPA), PARA REVESTIMENTO, INCLUSIVE ARGAMASSA PARA ASSENTAMENTO</v>
          </cell>
          <cell r="C85" t="str">
            <v>M2</v>
          </cell>
          <cell r="D85">
            <v>42.59</v>
          </cell>
        </row>
        <row r="86">
          <cell r="A86" t="str">
            <v>ALV-BLO-060</v>
          </cell>
          <cell r="B86" t="str">
            <v>ALVENARIA ESTRUTURAL COM BLOCO DE CONCRETO, ESP. 19CM, (FBK 4,5MPA), COM ACABAMENTO APARENTE, INCLUSIVE ARGAMASSA PARA ASSENTAMENTO</v>
          </cell>
          <cell r="C86" t="str">
            <v>M2</v>
          </cell>
          <cell r="D86">
            <v>49.33</v>
          </cell>
        </row>
        <row r="87">
          <cell r="A87" t="str">
            <v>ALV-BLO-045</v>
          </cell>
          <cell r="B87" t="str">
            <v>ALVENARIA ESTRUTURAL COM BLOCO DE CONCRETO, ESP. 19CM, (FBK 4,5MPA), PARA REVESTIMENTO, INCLUSIVE ARGAMASSA PARA ASSENTAMENTO</v>
          </cell>
          <cell r="C87" t="str">
            <v>M2</v>
          </cell>
          <cell r="D87">
            <v>50.78</v>
          </cell>
        </row>
        <row r="88">
          <cell r="A88" t="str">
            <v>ALV-BLO-050</v>
          </cell>
          <cell r="B88" t="str">
            <v>ALVENARIA ESTRUTURAL COM BLOCO DE CONCRETO, ESP. 9CM, (FBK 4,5MPA), COM ACABAMENTO APARENTE, INCLUSIVE ARGAMASSA PARA ASSENTAMENTO</v>
          </cell>
          <cell r="C88" t="str">
            <v>M2</v>
          </cell>
          <cell r="D88">
            <v>34.909999999999997</v>
          </cell>
        </row>
        <row r="89">
          <cell r="A89" t="str">
            <v>ALV-BLO-035</v>
          </cell>
          <cell r="B89" t="str">
            <v>ALVENARIA ESTRUTURAL COM BLOCO DE CONCRETO, ESP. 9CM, (FBK 4,5MPA), PARA REVESTIMENTO, INCLUSIVE ARGAMASSA PARA ASSENTAMENTO</v>
          </cell>
          <cell r="C89" t="str">
            <v>M2</v>
          </cell>
          <cell r="D89">
            <v>34.18</v>
          </cell>
        </row>
        <row r="90">
          <cell r="A90" t="str">
            <v>ALV-VID-015</v>
          </cell>
          <cell r="B90" t="str">
            <v>ELEMENTOS VAZADOS DE VIDRO, 10 X 10 X 20 CM, TIPO RIO, JUNTAS DE 15 MM COM ARGAMASSA INDUSTRIALIZADA</v>
          </cell>
          <cell r="C90" t="str">
            <v>M2</v>
          </cell>
          <cell r="D90">
            <v>795.57</v>
          </cell>
        </row>
        <row r="91">
          <cell r="A91" t="str">
            <v>ALV-VID-010</v>
          </cell>
          <cell r="B91" t="str">
            <v>ELEMENTOS VAZADOS DE VIDRO, 8 X 10 X 20 CM, TIPO CAPELINHA, JUNTAS DE 15 MM COM ARGAMASSA INDUSTRIALIZADA</v>
          </cell>
          <cell r="C91" t="str">
            <v>M2</v>
          </cell>
          <cell r="D91">
            <v>772.04</v>
          </cell>
        </row>
        <row r="92">
          <cell r="A92" t="str">
            <v>ALV-DRY-010</v>
          </cell>
          <cell r="B92" t="str">
            <v>PAREDE DE GESSO ACARTONADO (DRY-WALL), DIVISÃO ENTRE ÁREAS SECA E ÚMIDA DE UMA MESMA UNIDADE (ST/RU), ESP. 115 MM, INCLUSIVE MONTANTES, GUIAS E ACESSÓRIOS, EXCLUSIVE ISOLANTE TÉRMICO/ACÚSTICO</v>
          </cell>
          <cell r="C92" t="str">
            <v>M2</v>
          </cell>
          <cell r="D92">
            <v>84.42</v>
          </cell>
        </row>
        <row r="93">
          <cell r="A93" t="str">
            <v>ALV-DRY-005</v>
          </cell>
          <cell r="B93" t="str">
            <v xml:space="preserve">PAREDE DE GESSO ACARTONADO (DRY-WALL), DIVISÃO ENTRE ÁREAS SECAS DE UMA MESMA UNIDADE (ST/ST), ESP. 115 MM, INCLUSIVE MONTANTES, GUIAS E ACESSÓRIOS, EXCLUSIVE ISOLANTE TÉRMICO/ACÚSTICO
</v>
          </cell>
          <cell r="C93" t="str">
            <v>M2</v>
          </cell>
          <cell r="D93">
            <v>73.680000000000007</v>
          </cell>
        </row>
        <row r="94">
          <cell r="A94" t="str">
            <v>ALV-DRY-015</v>
          </cell>
          <cell r="B94" t="str">
            <v xml:space="preserve">PAREDE DE GESSO ACARTONADO (DRY-WALL), DIVISÃO ENTRE ÁREAS UMIDAS DE UMA MESMA UNIDADE (RU/RU), ESP. 115 MM, INCLUSIVE MONTANTES, GUIAS E ACESSÓRIOS, EXCLUSIVE ISOLANTE TÉRMICO/ACÚSTICO
</v>
          </cell>
          <cell r="C94" t="str">
            <v>M2</v>
          </cell>
          <cell r="D94">
            <v>95.16</v>
          </cell>
        </row>
        <row r="95">
          <cell r="A95" t="str">
            <v>-</v>
          </cell>
          <cell r="B95" t="str">
            <v>AND-001  - ANDAIME</v>
          </cell>
          <cell r="C95" t="str">
            <v/>
          </cell>
          <cell r="D95">
            <v>0</v>
          </cell>
        </row>
        <row r="96">
          <cell r="A96" t="str">
            <v>AND-BAN-010</v>
          </cell>
          <cell r="B96" t="str">
            <v>BANDEJA SALVA-VIDAS PRIMÁRIA, DE MADEIRA - COM FORRO EM CHAPA COMPENSADA - LARGURA 2,50 M</v>
          </cell>
          <cell r="C96" t="str">
            <v>M</v>
          </cell>
          <cell r="D96">
            <v>241.64</v>
          </cell>
        </row>
        <row r="97">
          <cell r="A97" t="str">
            <v>AND-BAN-005</v>
          </cell>
          <cell r="B97" t="str">
            <v>BANDEJA SALVA-VIDAS PRIMÁRIA, DE MADEIRA - COM FORRO EM TÁBUA - LARGURA 2,50 M</v>
          </cell>
          <cell r="C97" t="str">
            <v>M</v>
          </cell>
          <cell r="D97">
            <v>276.23</v>
          </cell>
        </row>
        <row r="98">
          <cell r="A98" t="str">
            <v>AND-BAN-020</v>
          </cell>
          <cell r="B98" t="str">
            <v>BANDEJA SALVA-VIDAS SECUNDÁRIA, DE MADEIRA - COM FORRO EM CHAPA COMPENSADA - LARGURA 1,40 M</v>
          </cell>
          <cell r="C98" t="str">
            <v>M</v>
          </cell>
          <cell r="D98">
            <v>183.29</v>
          </cell>
        </row>
        <row r="99">
          <cell r="A99" t="str">
            <v>AND-BAN-015</v>
          </cell>
          <cell r="B99" t="str">
            <v>BANDEJA SALVA-VIDAS SECUNDÁRIA, DE MADEIRA - COM FORRO EM TÁBUA - LARGURA 1,40 M</v>
          </cell>
          <cell r="C99" t="str">
            <v>M</v>
          </cell>
          <cell r="D99">
            <v>185.62</v>
          </cell>
        </row>
        <row r="100">
          <cell r="A100" t="str">
            <v>AND-FOR-005</v>
          </cell>
          <cell r="B100" t="str">
            <v>CONSTRUÇÃO/MONTAGEM E DESMONTAGEM DE ANDAIME PARA REVESTIMENTO INTERNO DE FORROS</v>
          </cell>
          <cell r="C100" t="str">
            <v>M2</v>
          </cell>
          <cell r="D100">
            <v>7.99</v>
          </cell>
        </row>
        <row r="101">
          <cell r="A101" t="str">
            <v>AND-DUT-006</v>
          </cell>
          <cell r="B101" t="str">
            <v>DUTO DE ENTULHO (ALUGUEL MENSAL), INCLUSIVE MONTAGEM/DESMONTAGEM</v>
          </cell>
          <cell r="C101" t="str">
            <v>MXMÊS</v>
          </cell>
          <cell r="D101">
            <v>40.97</v>
          </cell>
        </row>
        <row r="102">
          <cell r="A102" t="str">
            <v>AND-ALV-005</v>
          </cell>
          <cell r="B102" t="str">
            <v xml:space="preserve">FORNECIMENTO DE ANDAIME EM MADEIRA PARA ALVENARIA, REAPROVEITAMENTO (6X), INCLUSIVE  MONTAGEM/DESMONTAGEM </v>
          </cell>
          <cell r="C102" t="str">
            <v>M2</v>
          </cell>
          <cell r="D102">
            <v>6.23</v>
          </cell>
        </row>
        <row r="103">
          <cell r="A103" t="str">
            <v>-</v>
          </cell>
          <cell r="B103" t="str">
            <v>FORNECIMENTO DE ANDAIME METÁLICO PARA FACHADA (LOCAÇÃO), INCLUSIVE PISO METÁLICO E SAPATAS, EXCLUSIVE MONTAGEM E DESMONTAGEM</v>
          </cell>
          <cell r="C103" t="str">
            <v>M2/MES</v>
          </cell>
          <cell r="D103">
            <v>3.75</v>
          </cell>
        </row>
        <row r="104">
          <cell r="A104" t="str">
            <v>-</v>
          </cell>
          <cell r="B104" t="str">
            <v>FORNECIMENTO DE ANDAIME METÁLICO TUBULAR TIPO TORRE (LOCAÇÃO),INCLUSIVE RODÍZIOS, EXCLUSIVE MONTAGEM E DESMONTAGEM</v>
          </cell>
          <cell r="C104" t="str">
            <v>M/MES</v>
          </cell>
          <cell r="D104">
            <v>12</v>
          </cell>
        </row>
        <row r="105">
          <cell r="A105" t="str">
            <v>AND-FAC-011</v>
          </cell>
          <cell r="B105" t="str">
            <v>MONTAGEM E DESMONTAGEM DE ANDAIME METÁLICO PARA FACHADA COM PISO METÁLICO, EXCLUSIVE FORNECIMENTO DO ANDAIME E RODAPÉ/GUARDA-CORPO EM MADEIRA</v>
          </cell>
          <cell r="C105" t="str">
            <v>M2</v>
          </cell>
          <cell r="D105">
            <v>6.03</v>
          </cell>
        </row>
        <row r="106">
          <cell r="A106" t="str">
            <v>AND-FAC-010</v>
          </cell>
          <cell r="B106" t="str">
            <v>MONTAGEM E DESMONTAGEM DE ANDAIME METÁLICO PARA FACHADA COM PISO METÁLICO, INCLUSIVE RODAPÉ/GUARDA-CORPO EM MADEIRA, EXCLUSIVE FORNECIMENTO DO ANDAIME</v>
          </cell>
          <cell r="C106" t="str">
            <v>M2</v>
          </cell>
          <cell r="D106">
            <v>10.57</v>
          </cell>
        </row>
        <row r="107">
          <cell r="A107" t="str">
            <v>-</v>
          </cell>
          <cell r="B107" t="str">
            <v>MONTAGEM E DESMONTAGEM DE ANDAIME METÁLICO TUBULAR TIPO TORRE, EXCLUSIVE FORNECIMENTO DO ANDAIME</v>
          </cell>
          <cell r="C107" t="str">
            <v>M</v>
          </cell>
          <cell r="D107">
            <v>6.81</v>
          </cell>
        </row>
        <row r="108">
          <cell r="A108" t="str">
            <v>AND-TEL-006</v>
          </cell>
          <cell r="B108" t="str">
            <v>TELA DE PROTEÇÃO DE FACHADA INSTALADA EM ANDAIME FACHADEIRO</v>
          </cell>
          <cell r="C108" t="str">
            <v>M2</v>
          </cell>
          <cell r="D108">
            <v>4.3099999999999996</v>
          </cell>
        </row>
        <row r="109">
          <cell r="A109" t="str">
            <v>AND-TEL-005</v>
          </cell>
          <cell r="B109" t="str">
            <v>TELA PARA PROTEÇÃO DE FACHADA EM POLIETILENO</v>
          </cell>
          <cell r="C109" t="str">
            <v>M2</v>
          </cell>
          <cell r="D109">
            <v>6.15</v>
          </cell>
        </row>
        <row r="110">
          <cell r="A110" t="str">
            <v>-</v>
          </cell>
          <cell r="B110" t="str">
            <v>ARC-001  - AR COMPRIMIDO</v>
          </cell>
          <cell r="C110" t="str">
            <v/>
          </cell>
          <cell r="D110">
            <v>0</v>
          </cell>
        </row>
        <row r="111">
          <cell r="A111" t="str">
            <v>ARC-CIL-010</v>
          </cell>
          <cell r="B111" t="str">
            <v>CILINDRO DE PRESSÃO MÁXI,A 140 BAR, 3/4" NPT</v>
          </cell>
          <cell r="C111" t="str">
            <v>U</v>
          </cell>
          <cell r="D111">
            <v>293.74</v>
          </cell>
        </row>
        <row r="112">
          <cell r="A112" t="str">
            <v>ARC-COM-005</v>
          </cell>
          <cell r="B112" t="str">
            <v>COMPRESSOR SL/100 - 120PSI -8,3 BAR 100 LIBRAS</v>
          </cell>
          <cell r="C112" t="str">
            <v>U</v>
          </cell>
          <cell r="D112">
            <v>2173.6</v>
          </cell>
        </row>
        <row r="113">
          <cell r="A113" t="str">
            <v>ARC-FIL-015</v>
          </cell>
          <cell r="B113" t="str">
            <v>FILTRO TIPO "Y" EM BRONZE, DIÂMETRO DE 1" NPT</v>
          </cell>
          <cell r="C113" t="str">
            <v>U</v>
          </cell>
          <cell r="D113">
            <v>57.41</v>
          </cell>
        </row>
        <row r="114">
          <cell r="A114" t="str">
            <v>ARC-FIL-025</v>
          </cell>
          <cell r="B114" t="str">
            <v>FILTRO TIPO "Y" EM BRONZE, DIÂMETRO DE 1 1/2" NPT</v>
          </cell>
          <cell r="C114" t="str">
            <v>U</v>
          </cell>
          <cell r="D114">
            <v>126.53</v>
          </cell>
        </row>
        <row r="115">
          <cell r="A115" t="str">
            <v>ARC-FIL-020</v>
          </cell>
          <cell r="B115" t="str">
            <v>FILTRO TIPO "Y" EM BRONZE, DIÂMETRO DE 1 1/4" NPT</v>
          </cell>
          <cell r="C115" t="str">
            <v>U</v>
          </cell>
          <cell r="D115">
            <v>99.43</v>
          </cell>
        </row>
        <row r="116">
          <cell r="A116" t="str">
            <v>ARC-FIL-005</v>
          </cell>
          <cell r="B116" t="str">
            <v>FILTRO TIPO "Y" EM BRONZE, DIÂMETRO DE 1/2" NPT</v>
          </cell>
          <cell r="C116" t="str">
            <v>U</v>
          </cell>
          <cell r="D116">
            <v>34.54</v>
          </cell>
        </row>
        <row r="117">
          <cell r="A117" t="str">
            <v>ARC-FIL-030</v>
          </cell>
          <cell r="B117" t="str">
            <v>FILTRO TIPO "Y" EM BRONZE, DIÂMETRO DE 2" NPT</v>
          </cell>
          <cell r="C117" t="str">
            <v>U</v>
          </cell>
          <cell r="D117">
            <v>199</v>
          </cell>
        </row>
        <row r="118">
          <cell r="A118" t="str">
            <v>ARC-FIL-010</v>
          </cell>
          <cell r="B118" t="str">
            <v>FILTRO TIPO "Y" EM BRONZE, DIÂMETRO DE 3/4" NPT</v>
          </cell>
          <cell r="C118" t="str">
            <v>U</v>
          </cell>
          <cell r="D118">
            <v>44.18</v>
          </cell>
        </row>
        <row r="119">
          <cell r="A119" t="str">
            <v>ARC-MAN-020</v>
          </cell>
          <cell r="B119" t="str">
            <v>MANÔMETRO DE PRESSÃO PARA AR COMPRIMIDO 15 A 600 MBAR, COM ROSCA, 1/2 NPT</v>
          </cell>
          <cell r="C119" t="str">
            <v>U</v>
          </cell>
          <cell r="D119">
            <v>444.36</v>
          </cell>
        </row>
        <row r="120">
          <cell r="A120" t="str">
            <v>ARC-MAN-015</v>
          </cell>
          <cell r="B120" t="str">
            <v>MANÔMETRO DE PRESSÃO PARA AR COMPRIMIDO 15 A 600 MBAR, COM ROSCA, 1/4 NPT</v>
          </cell>
          <cell r="C120" t="str">
            <v>U</v>
          </cell>
          <cell r="D120">
            <v>351.36</v>
          </cell>
        </row>
        <row r="121">
          <cell r="A121" t="str">
            <v>ARC-COM-015</v>
          </cell>
          <cell r="B121" t="str">
            <v>PRESSOSTATO PARA COMPRESSOR DE 125 A 175 PSI</v>
          </cell>
          <cell r="C121" t="str">
            <v>U</v>
          </cell>
          <cell r="D121">
            <v>92.67</v>
          </cell>
        </row>
        <row r="122">
          <cell r="A122" t="str">
            <v>ARC-COM-010</v>
          </cell>
          <cell r="B122" t="str">
            <v>PRESSOSTATO PARA COMPRESSOR DE 80 A 125 PSI</v>
          </cell>
          <cell r="C122" t="str">
            <v>U</v>
          </cell>
          <cell r="D122">
            <v>92.67</v>
          </cell>
        </row>
        <row r="123">
          <cell r="A123" t="str">
            <v>ARC-PUR-005</v>
          </cell>
          <cell r="B123" t="str">
            <v>PURGADOR ELETRÔNICO DE AR COMPRIMIDO, 1/4" BSP</v>
          </cell>
          <cell r="C123" t="str">
            <v>U</v>
          </cell>
          <cell r="D123">
            <v>309.72000000000003</v>
          </cell>
        </row>
        <row r="124">
          <cell r="A124" t="str">
            <v>ARC-REG-005</v>
          </cell>
          <cell r="B124" t="str">
            <v>REGULADOR DE1O. ESTAGIO DIÂMETRO DE 1/2"</v>
          </cell>
          <cell r="C124" t="str">
            <v>U</v>
          </cell>
          <cell r="D124">
            <v>25.65</v>
          </cell>
        </row>
        <row r="125">
          <cell r="A125" t="str">
            <v>ARC-VAL-095</v>
          </cell>
          <cell r="B125" t="str">
            <v>VÁLVULA DE ALÍVIO E SEGURANÇA, DIÂMETRO DE 1" NPT</v>
          </cell>
          <cell r="C125" t="str">
            <v>U</v>
          </cell>
          <cell r="D125">
            <v>914.54</v>
          </cell>
        </row>
        <row r="126">
          <cell r="A126" t="str">
            <v>ARC-VAL-105</v>
          </cell>
          <cell r="B126" t="str">
            <v>VÁLVULA DE ALÍVIO E SEGURANÇA, DIÂMETRO DE 1 1/2" NPT</v>
          </cell>
          <cell r="C126" t="str">
            <v>U</v>
          </cell>
          <cell r="D126">
            <v>1538.54</v>
          </cell>
        </row>
        <row r="127">
          <cell r="A127" t="str">
            <v>ARC-VAL-100</v>
          </cell>
          <cell r="B127" t="str">
            <v>VÁLVULA DE ALÍVIO E SEGURANÇA, DIÂMETRO DE 1 1/4" NPT</v>
          </cell>
          <cell r="C127" t="str">
            <v>U</v>
          </cell>
          <cell r="D127">
            <v>1303.54</v>
          </cell>
        </row>
        <row r="128">
          <cell r="A128" t="str">
            <v>ARC-VAL-085</v>
          </cell>
          <cell r="B128" t="str">
            <v>VÁLVULA DE ALÍVIO E SEGURANÇA, DIÂMETRO DE 1/2" NPT</v>
          </cell>
          <cell r="C128" t="str">
            <v>U</v>
          </cell>
          <cell r="D128">
            <v>602.54</v>
          </cell>
        </row>
        <row r="129">
          <cell r="A129" t="str">
            <v>ARC-VAL-110</v>
          </cell>
          <cell r="B129" t="str">
            <v>VÁLVULA DE ALÍVIO E SEGURANÇA, DIÂMETRO DE 2" NPT</v>
          </cell>
          <cell r="C129" t="str">
            <v>U</v>
          </cell>
          <cell r="D129">
            <v>2222.56</v>
          </cell>
        </row>
        <row r="130">
          <cell r="A130" t="str">
            <v>ARC-VAL-115</v>
          </cell>
          <cell r="B130" t="str">
            <v>VÁLVULA DE ALÍVIO E SEGURANÇA, DIÂMETRO DE 2 1/2" NPT</v>
          </cell>
          <cell r="C130" t="str">
            <v>U</v>
          </cell>
          <cell r="D130">
            <v>4802.1099999999997</v>
          </cell>
        </row>
        <row r="131">
          <cell r="A131" t="str">
            <v>ARC-VAL-090</v>
          </cell>
          <cell r="B131" t="str">
            <v>VÁLVULA DE ALÍVIO E SEGURANÇA, DIÂMETRO DE 3/4" NPT</v>
          </cell>
          <cell r="C131" t="str">
            <v>U</v>
          </cell>
          <cell r="D131">
            <v>762.54</v>
          </cell>
        </row>
        <row r="132">
          <cell r="A132" t="str">
            <v>ARC-VAL-025</v>
          </cell>
          <cell r="B132" t="str">
            <v>VÁLVULA DE ESFERA EM LATÃO, DIÂMETRO DE 1" NPT</v>
          </cell>
          <cell r="C132" t="str">
            <v>U</v>
          </cell>
          <cell r="D132">
            <v>95.5</v>
          </cell>
        </row>
        <row r="133">
          <cell r="A133" t="str">
            <v>ARC-VAL-035</v>
          </cell>
          <cell r="B133" t="str">
            <v>VÁLVULA DE ESFERA EM LATÃO, DIÂMETRO DE 1 1/2" NPT</v>
          </cell>
          <cell r="C133" t="str">
            <v>U</v>
          </cell>
          <cell r="D133">
            <v>160.82</v>
          </cell>
        </row>
        <row r="134">
          <cell r="A134" t="str">
            <v>ARC-VAL-030</v>
          </cell>
          <cell r="B134" t="str">
            <v>VÁLVULA DE ESFERA EM LATÃO, DIÂMETRO DE 1 1/4" NPT</v>
          </cell>
          <cell r="C134" t="str">
            <v>U</v>
          </cell>
          <cell r="D134">
            <v>136.49</v>
          </cell>
        </row>
        <row r="135">
          <cell r="A135" t="str">
            <v>ARC-VAL-015</v>
          </cell>
          <cell r="B135" t="str">
            <v>VÁLVULA DE ESFERA EM LATÃO, DIÂMETRO DE 1/2" NPT</v>
          </cell>
          <cell r="C135" t="str">
            <v>U</v>
          </cell>
          <cell r="D135">
            <v>50.5</v>
          </cell>
        </row>
        <row r="136">
          <cell r="A136" t="str">
            <v>ARC-VAL-040</v>
          </cell>
          <cell r="B136" t="str">
            <v>VÁLVULA DE ESFERA EM LATÃO, DIÂMETRO DE 2" NPT</v>
          </cell>
          <cell r="C136" t="str">
            <v>U</v>
          </cell>
          <cell r="D136">
            <v>269.52</v>
          </cell>
        </row>
        <row r="137">
          <cell r="A137" t="str">
            <v>ARC-VAL-045</v>
          </cell>
          <cell r="B137" t="str">
            <v>VÁLVULA DE ESFERA EM LATÃO, DIÂMETRO DE 2 1/2" NPT</v>
          </cell>
          <cell r="C137" t="str">
            <v>U</v>
          </cell>
          <cell r="D137">
            <v>286.95</v>
          </cell>
        </row>
        <row r="138">
          <cell r="A138" t="str">
            <v>ARC-VAL-020</v>
          </cell>
          <cell r="B138" t="str">
            <v>VÁLVULA DE ESFERA EM LATÃO, DIÂMETRO DE 3/4" NPT</v>
          </cell>
          <cell r="C138" t="str">
            <v>U</v>
          </cell>
          <cell r="D138">
            <v>65.5</v>
          </cell>
        </row>
        <row r="139">
          <cell r="A139" t="str">
            <v>ARC-VAL-060</v>
          </cell>
          <cell r="B139" t="str">
            <v>VÁLVULA DE RETENÇÃO EM LATÃO, DIÂMETRO DE 1" NPT</v>
          </cell>
          <cell r="C139" t="str">
            <v>U</v>
          </cell>
          <cell r="D139">
            <v>53.69</v>
          </cell>
        </row>
        <row r="140">
          <cell r="A140" t="str">
            <v>ARC-VAL-070</v>
          </cell>
          <cell r="B140" t="str">
            <v>VÁLVULA DE RETENÇÃO EM LATÃO, DIÂMETRO DE 1 1/2" NPT</v>
          </cell>
          <cell r="C140" t="str">
            <v>U</v>
          </cell>
          <cell r="D140">
            <v>107.67</v>
          </cell>
        </row>
        <row r="141">
          <cell r="A141" t="str">
            <v>ARC-VAL-065</v>
          </cell>
          <cell r="B141" t="str">
            <v>VÁLVULA DE RETENÇÃO EM LATÃO, DIÂMETRO DE 1 1/4" NPT</v>
          </cell>
          <cell r="C141" t="str">
            <v>U</v>
          </cell>
          <cell r="D141">
            <v>96.44</v>
          </cell>
        </row>
        <row r="142">
          <cell r="A142" t="str">
            <v>ARC-VAL-050</v>
          </cell>
          <cell r="B142" t="str">
            <v>VÁLVULA DE RETENÇÃO EM LATÃO, DIÂMETRO DE 1/2" NPT</v>
          </cell>
          <cell r="C142" t="str">
            <v>U</v>
          </cell>
          <cell r="D142">
            <v>41.13</v>
          </cell>
        </row>
        <row r="143">
          <cell r="A143" t="str">
            <v>ARC-VAL-075</v>
          </cell>
          <cell r="B143" t="str">
            <v>VÁLVULA DE RETENÇÃO EM LATÃO, DIÂMETRO DE 2" NPT</v>
          </cell>
          <cell r="C143" t="str">
            <v>U</v>
          </cell>
          <cell r="D143">
            <v>146.51</v>
          </cell>
        </row>
        <row r="144">
          <cell r="A144" t="str">
            <v>ARC-VAL-080</v>
          </cell>
          <cell r="B144" t="str">
            <v>VÁLVULA DE RETENÇÃO EM LATÃO, DIÂMETRO DE 2 1/2" NPT</v>
          </cell>
          <cell r="C144" t="str">
            <v>U</v>
          </cell>
          <cell r="D144">
            <v>229.38</v>
          </cell>
        </row>
        <row r="145">
          <cell r="A145" t="str">
            <v>ARC-VAL-055</v>
          </cell>
          <cell r="B145" t="str">
            <v>VÁLVULA DE RETENÇÃO EM LATÃO, DIÂMETRO DE 3/4" NPT</v>
          </cell>
          <cell r="C145" t="str">
            <v>U</v>
          </cell>
          <cell r="D145">
            <v>43.93</v>
          </cell>
        </row>
        <row r="146">
          <cell r="A146" t="str">
            <v>ARC-VAL-010</v>
          </cell>
          <cell r="B146" t="str">
            <v>VÁLVULA SOLENÓIDE 2/3 VIAS NF. AÇÃO DIRETA 1/2" BSP</v>
          </cell>
          <cell r="C146" t="str">
            <v>U</v>
          </cell>
          <cell r="D146">
            <v>212.56</v>
          </cell>
        </row>
        <row r="147">
          <cell r="A147" t="str">
            <v>ARC-VAL-005</v>
          </cell>
          <cell r="B147" t="str">
            <v>VÁLVULA SOLENÓIDE 2/3 VIAS NF. AÇÃO DIRETA 3/8" BSP</v>
          </cell>
          <cell r="C147" t="str">
            <v>U</v>
          </cell>
          <cell r="D147">
            <v>157.56</v>
          </cell>
        </row>
        <row r="148">
          <cell r="A148" t="str">
            <v>-</v>
          </cell>
          <cell r="B148" t="str">
            <v>ARM-001  - ARMAÇÃO</v>
          </cell>
          <cell r="C148" t="str">
            <v/>
          </cell>
          <cell r="D148">
            <v>0</v>
          </cell>
        </row>
        <row r="149">
          <cell r="A149" t="str">
            <v>ARM-TEL-005</v>
          </cell>
          <cell r="B149" t="str">
            <v>ARMADURA DE TELA DE AÇO CA-60 B SOLDADA TIPO Q-138 (DIÂMETRO DO FIO: 4,20 MM / DIMENSÕES DA TRAMA: 100 X 100 MM / TIPO DA MALHA: QUADRANGULAR )</v>
          </cell>
          <cell r="C149" t="str">
            <v>KG</v>
          </cell>
          <cell r="D149">
            <v>9.15</v>
          </cell>
        </row>
        <row r="150">
          <cell r="A150" t="str">
            <v>ARM-TEL-010</v>
          </cell>
          <cell r="B150" t="str">
            <v>ARMADURA DE TELA DE AÇO CA-60 B SOLDADA TIPO Q-92 (DIÂMETRO DO FIO: 4,20 MM / DIMENSÕES DA TRAMA: 150 X 150 MM / TIPO DA MALHA: QUADRANGULAR)</v>
          </cell>
          <cell r="C150" t="str">
            <v>KG</v>
          </cell>
          <cell r="D150">
            <v>8.6300000000000008</v>
          </cell>
        </row>
        <row r="151">
          <cell r="A151" t="str">
            <v>ARM-AÇO-010</v>
          </cell>
          <cell r="B151" t="str">
            <v xml:space="preserve">CORTE, DOBRA E MONTAGEM DE AÇO CA-50 DIÂMETRO (16,0MM A 25,0MM) </v>
          </cell>
          <cell r="C151" t="str">
            <v>KG</v>
          </cell>
          <cell r="D151">
            <v>6.83</v>
          </cell>
        </row>
        <row r="152">
          <cell r="A152" t="str">
            <v>ARM-AÇO-005</v>
          </cell>
          <cell r="B152" t="str">
            <v>CORTE, DOBRA E MONTAGEM DE AÇO CA-50 DIÂMETRO (6,3MM A 12,5MM)</v>
          </cell>
          <cell r="C152" t="str">
            <v>KG</v>
          </cell>
          <cell r="D152">
            <v>7.41</v>
          </cell>
        </row>
        <row r="153">
          <cell r="A153" t="str">
            <v>ARM-AÇO-020</v>
          </cell>
          <cell r="B153" t="str">
            <v>CORTE, DOBRA E MONTAGEM DE AÇO CA-50/60</v>
          </cell>
          <cell r="C153" t="str">
            <v>KG</v>
          </cell>
          <cell r="D153">
            <v>7.3</v>
          </cell>
        </row>
        <row r="154">
          <cell r="A154" t="str">
            <v>ARM-AÇO-015</v>
          </cell>
          <cell r="B154" t="str">
            <v>CORTE, DOBRA E MONTAGEM DE AÇO CA-60 DIÂMETRO (4,2MM A 5,0MM)</v>
          </cell>
          <cell r="C154" t="str">
            <v>KG</v>
          </cell>
          <cell r="D154">
            <v>7.22</v>
          </cell>
        </row>
        <row r="155">
          <cell r="A155" t="str">
            <v>-</v>
          </cell>
          <cell r="B155" t="str">
            <v>BAN-001  - BANCADA</v>
          </cell>
          <cell r="C155" t="str">
            <v/>
          </cell>
          <cell r="D155">
            <v>0</v>
          </cell>
        </row>
        <row r="156">
          <cell r="A156" t="str">
            <v>BAN-AÇO-005</v>
          </cell>
          <cell r="B156" t="str">
            <v>BANCADA EM AÇO INOXIDÁVEL</v>
          </cell>
          <cell r="C156" t="str">
            <v>M2</v>
          </cell>
          <cell r="D156">
            <v>1062.42</v>
          </cell>
        </row>
        <row r="157">
          <cell r="A157" t="str">
            <v>BAN-ARD-005</v>
          </cell>
          <cell r="B157" t="str">
            <v>BANCADA EM ARDÓSIA E = 3 CM, APOIADA EM ALVENARIA</v>
          </cell>
          <cell r="C157" t="str">
            <v>M2</v>
          </cell>
          <cell r="D157">
            <v>193</v>
          </cell>
        </row>
        <row r="158">
          <cell r="A158" t="str">
            <v>BAN-ARD-010</v>
          </cell>
          <cell r="B158" t="str">
            <v>BANCADA EM ARDÓSIA E = 3 CM, L = 55 CM, APOIADA EM CONSOLE DE METALON</v>
          </cell>
          <cell r="C158" t="str">
            <v>M2</v>
          </cell>
          <cell r="D158">
            <v>209.48</v>
          </cell>
        </row>
        <row r="159">
          <cell r="A159" t="str">
            <v>BAN-CON-010</v>
          </cell>
          <cell r="B159" t="str">
            <v>BANCADA EM CONCRETO, APOIADA EM CONSOLE DE METALON 20 X 30 MM</v>
          </cell>
          <cell r="C159" t="str">
            <v>M2</v>
          </cell>
          <cell r="D159">
            <v>200.79</v>
          </cell>
        </row>
        <row r="160">
          <cell r="A160" t="str">
            <v>BAN-GRA-010</v>
          </cell>
          <cell r="B160" t="str">
            <v>BANCADA EM GRANITO CINZA ANDORINHA E = 3 CM, APOIADA EM ALVENARIA</v>
          </cell>
          <cell r="C160" t="str">
            <v>M2</v>
          </cell>
          <cell r="D160">
            <v>289.62</v>
          </cell>
        </row>
        <row r="161">
          <cell r="A161" t="str">
            <v>BAN-GRA-005</v>
          </cell>
          <cell r="B161" t="str">
            <v>BANCADA EM GRANITO CINZA ANDORINHA E = 3 CM, APOIADA EM CONSOLE DE METALON 20 X 30 MM</v>
          </cell>
          <cell r="C161" t="str">
            <v>M2</v>
          </cell>
          <cell r="D161">
            <v>309.12</v>
          </cell>
        </row>
        <row r="162">
          <cell r="A162" t="str">
            <v>BAN-GRA-020</v>
          </cell>
          <cell r="B162" t="str">
            <v>BANCADA EM MÁRMORE BRANCO E = 3 CM, APOIADA EM ALVENARIA</v>
          </cell>
          <cell r="C162" t="str">
            <v>M2</v>
          </cell>
          <cell r="D162">
            <v>404.48</v>
          </cell>
        </row>
        <row r="163">
          <cell r="A163" t="str">
            <v>BAN-GRA-015</v>
          </cell>
          <cell r="B163" t="str">
            <v>BANCADA EM MÁRMORE BRANCO E = 3 CM, APOIADA EM CONSOLE DE METALON 20 X 30 MM</v>
          </cell>
          <cell r="C163" t="str">
            <v>M2</v>
          </cell>
          <cell r="D163">
            <v>416.24</v>
          </cell>
        </row>
        <row r="164">
          <cell r="A164" t="str">
            <v>BAN-CON-005</v>
          </cell>
          <cell r="B164" t="str">
            <v>BANCADA SIMPLES EM CONCRETO, APOIADA EM ALVENARIA</v>
          </cell>
          <cell r="C164" t="str">
            <v>M2</v>
          </cell>
          <cell r="D164">
            <v>187.67</v>
          </cell>
        </row>
        <row r="165">
          <cell r="A165" t="str">
            <v>BAN-FUR-005</v>
          </cell>
          <cell r="B165" t="str">
            <v>FURAÇÃO E COLAGEM DE BOJO</v>
          </cell>
          <cell r="C165" t="str">
            <v>U</v>
          </cell>
          <cell r="D165">
            <v>52.5</v>
          </cell>
        </row>
        <row r="166">
          <cell r="A166" t="str">
            <v>BAN-ROD-010</v>
          </cell>
          <cell r="B166" t="str">
            <v>RODABANCADA EM GRANITO CINZA ANDORINHA H = 10 CM, E = 2 CM</v>
          </cell>
          <cell r="C166" t="str">
            <v>M</v>
          </cell>
          <cell r="D166">
            <v>29.6</v>
          </cell>
        </row>
        <row r="167">
          <cell r="A167" t="str">
            <v>BAN-ROD-005</v>
          </cell>
          <cell r="B167" t="str">
            <v>RODABANCADA EM GRANITO CINZA ANDORINHA H = 7 CM, E = 2 CM</v>
          </cell>
          <cell r="C167" t="str">
            <v>M</v>
          </cell>
          <cell r="D167">
            <v>22.64</v>
          </cell>
        </row>
        <row r="168">
          <cell r="A168" t="str">
            <v>BAN-ROD-020</v>
          </cell>
          <cell r="B168" t="str">
            <v>RODABANCADA EM MÁRMORE BRANCO H = 10 CM, E = 2 CM</v>
          </cell>
          <cell r="C168" t="str">
            <v>M</v>
          </cell>
          <cell r="D168">
            <v>30.09</v>
          </cell>
        </row>
        <row r="169">
          <cell r="A169" t="str">
            <v>BAN-ROD-015</v>
          </cell>
          <cell r="B169" t="str">
            <v>RODABANCADA EM MÁRMORE BRANCO H = 7 CM, E = 2 CM</v>
          </cell>
          <cell r="C169" t="str">
            <v>M</v>
          </cell>
          <cell r="D169">
            <v>23.1</v>
          </cell>
        </row>
        <row r="170">
          <cell r="A170" t="str">
            <v>BAN-TES-005</v>
          </cell>
          <cell r="B170" t="str">
            <v>TESTEIRA EM GRANITO CINZA ANDORINHA</v>
          </cell>
          <cell r="C170" t="str">
            <v>M</v>
          </cell>
          <cell r="D170">
            <v>10.09</v>
          </cell>
        </row>
        <row r="171">
          <cell r="A171" t="str">
            <v>BAN-TES-010</v>
          </cell>
          <cell r="B171" t="str">
            <v>TESTEIRA EM MÁRMORE BRANCO</v>
          </cell>
          <cell r="C171" t="str">
            <v>M</v>
          </cell>
          <cell r="D171">
            <v>10.220000000000001</v>
          </cell>
        </row>
        <row r="172">
          <cell r="A172" t="str">
            <v>-</v>
          </cell>
          <cell r="B172" t="str">
            <v>BAN-002  - BANCOS E MESAS</v>
          </cell>
          <cell r="C172" t="str">
            <v/>
          </cell>
          <cell r="D172">
            <v>0</v>
          </cell>
        </row>
        <row r="173">
          <cell r="A173" t="str">
            <v>BAN-JAR-005</v>
          </cell>
          <cell r="B173" t="str">
            <v>BANCO DE JARDIM EM CONCRETO APARENTE, ACABAMENTO EM VERNIZ, E = 8 CM, 200 X 40 X 55 CM, SEM ENCOSTO</v>
          </cell>
          <cell r="C173" t="str">
            <v>U</v>
          </cell>
          <cell r="D173">
            <v>148.41</v>
          </cell>
        </row>
        <row r="174">
          <cell r="A174" t="str">
            <v>BAN-JAR-010</v>
          </cell>
          <cell r="B174" t="str">
            <v>BANCO DE JARDIM EM CONCRETO TIPO 1, 130 X 40 CM, H = 45 CM</v>
          </cell>
          <cell r="C174" t="str">
            <v>U</v>
          </cell>
          <cell r="D174">
            <v>316.18</v>
          </cell>
        </row>
        <row r="175">
          <cell r="A175" t="str">
            <v>BAN-JAR-015</v>
          </cell>
          <cell r="B175" t="str">
            <v>BANCO DE JARDIM EM CONCRETO TIPO 2, 150 X 40 CM, H = 45 CM</v>
          </cell>
          <cell r="C175" t="str">
            <v>U</v>
          </cell>
          <cell r="D175">
            <v>351.61</v>
          </cell>
        </row>
        <row r="176">
          <cell r="A176" t="str">
            <v>BAN-INT-015</v>
          </cell>
          <cell r="B176" t="str">
            <v>BANCO EM GRANITO ANDORINHA POLIDO 52 X 30 CM</v>
          </cell>
          <cell r="C176" t="str">
            <v>U</v>
          </cell>
          <cell r="D176">
            <v>31.15</v>
          </cell>
        </row>
        <row r="177">
          <cell r="A177" t="str">
            <v>BAN-INT-010</v>
          </cell>
          <cell r="B177" t="str">
            <v>BANCO INTERNO EM CONCRETO APARENTE, ALTURA 45 CM, LARGURA 30 CM</v>
          </cell>
          <cell r="C177" t="str">
            <v>M</v>
          </cell>
          <cell r="D177">
            <v>92.06</v>
          </cell>
        </row>
        <row r="178">
          <cell r="A178" t="str">
            <v>BAN-INT-005</v>
          </cell>
          <cell r="B178" t="str">
            <v>BANCO INTERNO EM CONCRETO E ALVENARIA, ACABAMENTO EM VERNIZ, E = 8 CM, L = 40 CM</v>
          </cell>
          <cell r="C178" t="str">
            <v>M</v>
          </cell>
          <cell r="D178">
            <v>132.55000000000001</v>
          </cell>
        </row>
        <row r="179">
          <cell r="A179" t="str">
            <v>MES-ARD-005</v>
          </cell>
          <cell r="B179" t="str">
            <v>CONJUNTO DE MESA E BANCOS DE ARDÓSIA</v>
          </cell>
          <cell r="C179" t="str">
            <v>CJ</v>
          </cell>
          <cell r="D179">
            <v>463.35</v>
          </cell>
        </row>
        <row r="180">
          <cell r="A180" t="str">
            <v>MES-CON-005</v>
          </cell>
          <cell r="B180" t="str">
            <v>CONJUNTO DE MESA E BANCOS DE CONCRETO PARA JOGOS (02 BANCOS EM ARCO COM D INTERNO = 130 CM E H = 43 CM E MESA COM D = 80 CM, E = 8 CM E H = 75 CM)</v>
          </cell>
          <cell r="C180" t="str">
            <v>CJ</v>
          </cell>
          <cell r="D180">
            <v>706.73</v>
          </cell>
        </row>
        <row r="181">
          <cell r="A181" t="str">
            <v>-</v>
          </cell>
          <cell r="B181" t="str">
            <v>CAB-001  - CABEAMENTO ESTRUTURADO</v>
          </cell>
          <cell r="C181" t="str">
            <v/>
          </cell>
          <cell r="D181">
            <v>0</v>
          </cell>
        </row>
        <row r="182">
          <cell r="A182" t="str">
            <v>CAB-ANI-005</v>
          </cell>
          <cell r="B182" t="str">
            <v>ANILHA (MARCADOR) PARA IDENTIFICAÇÃO DE CABOS (# 16 MM2) - 500 UN</v>
          </cell>
          <cell r="C182" t="str">
            <v>U</v>
          </cell>
          <cell r="D182">
            <v>60.64</v>
          </cell>
        </row>
        <row r="183">
          <cell r="A183" t="str">
            <v>CAB-ANI-010</v>
          </cell>
          <cell r="B183" t="str">
            <v>ANILHA (MARCADOR) PARA IDENTIFICAÇÃO DE CABOS (# 6 MM2) - 500 UN</v>
          </cell>
          <cell r="C183" t="str">
            <v>U</v>
          </cell>
          <cell r="D183">
            <v>60.64</v>
          </cell>
        </row>
        <row r="184">
          <cell r="A184" t="str">
            <v>CAB-CAB-010</v>
          </cell>
          <cell r="B184" t="str">
            <v>CABO COAXIAL RG-59, IMPEDÂNCIA 75 OHM, CONDUTOR EM FIO DE COBRE NU, BLINDAGEM TRANÇA FORMADA POR FIOS DE COBRE MALHA 90%</v>
          </cell>
          <cell r="C184" t="str">
            <v>M</v>
          </cell>
          <cell r="D184">
            <v>4.8600000000000003</v>
          </cell>
        </row>
        <row r="185">
          <cell r="A185" t="str">
            <v>CAB-CAB-005</v>
          </cell>
          <cell r="B185" t="str">
            <v>CABO COAXIAL RG-59-75 OHMS</v>
          </cell>
          <cell r="C185" t="str">
            <v>M</v>
          </cell>
          <cell r="D185">
            <v>4.2</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t="str">
            <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t="str">
            <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t="str">
            <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t="str">
            <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t="str">
            <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t="str">
            <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t="str">
            <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t="str">
            <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t="str">
            <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t="str">
            <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t="str">
            <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t="str">
            <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t="str">
            <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t="str">
            <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t="str">
            <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t="str">
            <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t="str">
            <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t="str">
            <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t="str">
            <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t="str">
            <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t="str">
            <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t="str">
            <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t="str">
            <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 xml:space="preserve">FORNECIMENTO DE CONCRETO NÃO ESTRUTURAL, PREPARADO EM OBRA COM BETONEIRA, COM FCK 10 MPA, INCLUSIVE LANÇAMENTO, ADENSAMENTO E ACABAMENTO (FUNDAÇÃO)
</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t="str">
            <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t="str">
            <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t="str">
            <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t="str">
            <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t="str">
            <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t="str">
            <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t="str">
            <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t="str">
            <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t="str">
            <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t="str">
            <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t="str">
            <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t="str">
            <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t="str">
            <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t="str">
            <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t="str">
            <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t="str">
            <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t="str">
            <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t="str">
            <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t="str">
            <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 xml:space="preserve">PINTURA LÁTEX (PVA) EM PAREDE, DUAS (2) DEMÃOS, EXCLUSIVE SELADOR ACRÍLICO E MASSA ACRÍLICA/CORRIDA (PVA)
</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t="str">
            <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t="str">
            <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t="str">
            <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t="str">
            <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t="str">
            <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t="str">
            <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t="str">
            <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 xml:space="preserve">REVESTIMENTO COM IMPERMEABILIZANTE EM DUAS (2) CAMADAS SOBREPOSTAS DE ARGAMASSA, TRAÇO 1:3 (CIMENTO E AREIA) COM ADITIVO IMPEREMABILIZANTE, ESP. 20MM, INCLSUIVE PINTURA COM DUAS (2) DEMÃOS COM EMULSÃO ASFÁLTICA
</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t="str">
            <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 xml:space="preserve">RODAPÉ COM REVESTIMENTO EM GRANITO, CINZA ANDORINHA, ESP. 2CM, ALTURA 7CM, ASSENTAMENTO COM ARGAMASSA INDUSTRIALIZADA, INCLUSIVE REJUNTAMENTO
</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t="str">
            <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t="str">
            <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t="str">
            <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t="str">
            <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t="str">
            <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t="str">
            <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t="str">
            <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t="str">
            <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t="str">
            <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t="str">
            <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magazineluiza.com.br/caixa-acoplada-ecoflush-3-6-litros-like-branca-celite/p/kkkafak893/cj/acva/" TargetMode="External"/><Relationship Id="rId13" Type="http://schemas.openxmlformats.org/officeDocument/2006/relationships/hyperlink" Target="https://www.magazineluiza.com.br/botao-frances-metal-canelado-cromado-p-espelhos-4-unidades-desicon/p/gd45h6fhgb/cj/suqu/?&amp;seller_id=desicon&amp;&amp;utm_source=google&amp;utm_medium=pla&amp;utm_campaign=&amp;partner_id=54222&amp;gclid=CjwKCAjwm_P5BRAhEiwAwRzSO-SiJsZV_nw10WW3i2eTzay323dbtHRv2XS8zQ2TJPAjkDW5j9mqvhoCrZgQAvD_BwE" TargetMode="External"/><Relationship Id="rId3" Type="http://schemas.openxmlformats.org/officeDocument/2006/relationships/hyperlink" Target="https://www.americanas.com.br/produto/91996919?pfm_carac=box%20para%20banheiro&amp;pfm_index=1&amp;pfm_page=search&amp;pfm_pos=grid&amp;pfm_type=search_page" TargetMode="External"/><Relationship Id="rId7" Type="http://schemas.openxmlformats.org/officeDocument/2006/relationships/hyperlink" Target="https://www.telhanorte.com.br/caixa-acoplada-para-bacia-36-litros-ecoflush-city-branca-celite-1182196/p" TargetMode="External"/><Relationship Id="rId12" Type="http://schemas.openxmlformats.org/officeDocument/2006/relationships/hyperlink" Target="https://www.americanas.com.br/produto/1823542513/botao-frances-metal-canelado-cromado-p-espelhos-4-unidades?WT.srch=1&amp;acc=e789ea56094489dffd798f86ff51c7a9&amp;epar=bp_pl_00_go_todos-os-produtos_geral_gmv&amp;gclid=CjwKCAjwm_P5BRAhEiwAwRzSOwaHKwDQcmnnkmtD-_Q2DmSmPONLgMgx5FYoKndB53Rs1x4VmV9CMRoCZb0QAvD_BwE&amp;i=5ad6c2c7eec3dfb1f8608081&amp;o=5f05b999f8e95eac3da252fa&amp;opn=YSMESP&amp;sellerid=23808820000100" TargetMode="External"/><Relationship Id="rId2" Type="http://schemas.openxmlformats.org/officeDocument/2006/relationships/hyperlink" Target="https://www.pointdaluz.com/quadro-de-distribuic-o-trifasico-com-barramento-225a-p-70-disjuntores-e-chave-geral-norma-din-embutir.html" TargetMode="External"/><Relationship Id="rId1" Type="http://schemas.openxmlformats.org/officeDocument/2006/relationships/hyperlink" Target="https://www.merkatho.com.br/categoria/35/materiais-eletricos/quadros-de-distribuicao-com-barramento" TargetMode="External"/><Relationship Id="rId6" Type="http://schemas.openxmlformats.org/officeDocument/2006/relationships/hyperlink" Target="https://www.cec.com.br/material-de-construcao/loucas/banheiro/bacia/caixa-acoplada/bacia-para-caixa-acoplada-com-abertura-frontal-acesso-branca?produto=1179263&amp;utm_content=material-de-construcao&amp;utm_medium=cpc&amp;utm_campaign=GoogleShop&amp;utm_source=google-shopping&amp;idpublicacao=791d2005-d206-4804-b297-71cab438caf1&amp;gclid=CjwKCAjwscDpBRBnEiwAnQ0HQMrxQ33L2HAoIuzERh8QxeS4b2sxJejCCka1IpVDrSuosU9Is8AYyhoCPVkQAvD_BwE" TargetMode="External"/><Relationship Id="rId11" Type="http://schemas.openxmlformats.org/officeDocument/2006/relationships/hyperlink" Target="https://www.leroymerlin.com.br/vaso-sanitario-para-caixa-acoplada-saida-vertical-acesso-plus-branco-celite_88412065?region=outros&amp;gclid=EAIaIQobChMI4ajrx7a95gIV9iCtBh2eUguaEAkYASABEgIAafD_BwE" TargetMode="External"/><Relationship Id="rId5" Type="http://schemas.openxmlformats.org/officeDocument/2006/relationships/hyperlink" Target="https://www.submarino.com.br/produto/91996919/kit-box-para-banheiro-em-vidro-temperado-incolor-8mm?sellerId=8071297000198" TargetMode="External"/><Relationship Id="rId10" Type="http://schemas.openxmlformats.org/officeDocument/2006/relationships/hyperlink" Target="https://www.magazineluiza.com.br/bacia-para-caixa-acoplada-com-abertura-frontal-acesso-branca-celite/p/fd49g139j0/cj/vasa/?&amp;utm_source=google&amp;utm_medium%20=pla%20&amp;utm_campaign%20=PLA_marketplace&amp;partner_id=29594&amp;seller_id=ceccasaeconstrucao&amp;product_group_id=376808955025&amp;ad_group_id=48543698555&amp;gclid=EAIaIQobChMI4ajrx7a95gIV9iCtBh2eUguaEAkYAiABEgI_0PD_BwE" TargetMode="External"/><Relationship Id="rId4" Type="http://schemas.openxmlformats.org/officeDocument/2006/relationships/hyperlink" Target="https://www.shoptime.com.br/produto/91996919/kit-box-para-banheiro-em-vidro-temperado-incolor-8mm?WT.srch=1&amp;acc=a76c8289649a0bef0524c56c85e71570&amp;epar=bp_pl_00_go_pla_ud_geral_3p&amp;gclid=EAIaIQobChMIyvvd1emX5wIVh4iRCh0VegwwEAQYBiABEgKOL_D_BwE&amp;i=5e1bf0b049f937f625b22a5c&amp;o=5d1626fc6c28a3cb5011176d&amp;opn=GOOGLEXML&amp;sellerId=7108281000140&amp;sellerid=7108281000140&amp;wt.srch=1" TargetMode="External"/><Relationship Id="rId9" Type="http://schemas.openxmlformats.org/officeDocument/2006/relationships/hyperlink" Target="https://www.cec.com.br/material-de-construcao/loucas/banheiro/bacia/caixa-acoplada/caixa-acoplada-ecoflush-3/6-litros-like-branca?produto=1289764" TargetMode="External"/><Relationship Id="rId1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0000FF"/>
  </sheetPr>
  <dimension ref="A1:P4469"/>
  <sheetViews>
    <sheetView showGridLines="0" view="pageBreakPreview" topLeftCell="A322" zoomScale="70" zoomScaleNormal="55" zoomScaleSheetLayoutView="70" zoomScalePageLayoutView="70" workbookViewId="0">
      <selection activeCell="P346" sqref="P346"/>
    </sheetView>
  </sheetViews>
  <sheetFormatPr defaultColWidth="9.140625" defaultRowHeight="15.75" zeroHeight="1"/>
  <cols>
    <col min="1" max="1" width="10.5703125" style="1" bestFit="1" customWidth="1"/>
    <col min="2" max="2" width="15.85546875" style="1" customWidth="1"/>
    <col min="3" max="3" width="20.5703125" style="1" customWidth="1"/>
    <col min="4" max="4" width="16.28515625" style="7" customWidth="1"/>
    <col min="5" max="6" width="15.42578125" style="1" customWidth="1"/>
    <col min="7" max="7" width="22.710937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8" style="101" customWidth="1"/>
    <col min="16" max="16" width="30.140625" style="80" customWidth="1"/>
    <col min="17" max="17" width="9.140625" style="153" customWidth="1"/>
    <col min="18" max="16384" width="9.140625" style="153"/>
  </cols>
  <sheetData>
    <row r="1" spans="1:16" ht="29.25" customHeight="1" thickBot="1">
      <c r="A1" s="236" t="s">
        <v>18892</v>
      </c>
      <c r="B1" s="236"/>
      <c r="C1" s="236"/>
      <c r="D1" s="236"/>
      <c r="E1" s="236"/>
      <c r="F1" s="236"/>
      <c r="G1" s="236"/>
      <c r="H1" s="236"/>
      <c r="I1" s="236"/>
      <c r="J1" s="236"/>
      <c r="K1" s="236"/>
      <c r="L1" s="236"/>
      <c r="M1" s="236"/>
      <c r="N1" s="236"/>
      <c r="O1" s="103" t="s">
        <v>8</v>
      </c>
      <c r="P1" s="87" t="s">
        <v>23018</v>
      </c>
    </row>
    <row r="2" spans="1:16" ht="16.5" thickTop="1">
      <c r="A2" s="247" t="s">
        <v>7</v>
      </c>
      <c r="B2" s="247"/>
      <c r="C2" s="247"/>
      <c r="E2" s="251" t="s">
        <v>6</v>
      </c>
      <c r="F2" s="240"/>
      <c r="G2" s="240"/>
      <c r="H2" s="18"/>
      <c r="I2" s="18"/>
      <c r="J2" s="45"/>
      <c r="K2" s="240" t="s">
        <v>5</v>
      </c>
      <c r="L2" s="240"/>
      <c r="M2" s="240"/>
      <c r="N2" s="240"/>
      <c r="O2" s="240"/>
      <c r="P2" s="88"/>
    </row>
    <row r="3" spans="1:16" ht="15.75" customHeight="1">
      <c r="A3" s="252" t="s">
        <v>18893</v>
      </c>
      <c r="B3" s="252"/>
      <c r="C3" s="252"/>
      <c r="D3" s="252"/>
      <c r="E3" s="248"/>
      <c r="F3" s="249"/>
      <c r="G3" s="249"/>
      <c r="H3" s="8"/>
      <c r="I3" s="8"/>
      <c r="J3" s="36"/>
      <c r="K3" s="249"/>
      <c r="L3" s="249"/>
      <c r="M3" s="249"/>
      <c r="N3" s="249"/>
      <c r="O3" s="249"/>
      <c r="P3" s="89"/>
    </row>
    <row r="4" spans="1:16">
      <c r="A4" s="252"/>
      <c r="B4" s="252"/>
      <c r="C4" s="252"/>
      <c r="D4" s="252"/>
      <c r="E4" s="248"/>
      <c r="F4" s="249"/>
      <c r="G4" s="249"/>
      <c r="H4" s="8"/>
      <c r="I4" s="8"/>
      <c r="J4" s="36"/>
      <c r="K4" s="249"/>
      <c r="L4" s="249"/>
      <c r="M4" s="249"/>
      <c r="N4" s="249"/>
      <c r="O4" s="249"/>
      <c r="P4" s="89"/>
    </row>
    <row r="5" spans="1:16" ht="13.15" customHeight="1">
      <c r="A5" s="253"/>
      <c r="B5" s="253"/>
      <c r="C5" s="253"/>
      <c r="D5" s="253"/>
      <c r="E5" s="19"/>
      <c r="F5" s="8"/>
      <c r="G5" s="8"/>
      <c r="H5" s="8"/>
      <c r="I5" s="8"/>
      <c r="J5" s="36"/>
      <c r="K5" s="34"/>
      <c r="L5" s="34"/>
      <c r="M5" s="34"/>
      <c r="N5" s="35"/>
      <c r="O5" s="100"/>
      <c r="P5" s="89"/>
    </row>
    <row r="6" spans="1:16" ht="15.75" customHeight="1">
      <c r="A6" s="241" t="s">
        <v>11</v>
      </c>
      <c r="B6" s="242"/>
      <c r="C6" s="244">
        <v>44312</v>
      </c>
      <c r="D6" s="244"/>
      <c r="E6" s="34"/>
      <c r="F6" s="15"/>
      <c r="G6" s="15"/>
      <c r="H6" s="15"/>
      <c r="I6" s="15"/>
      <c r="J6" s="15"/>
      <c r="K6" s="255" t="s">
        <v>23019</v>
      </c>
      <c r="L6" s="250"/>
      <c r="M6" s="250"/>
      <c r="N6" s="250"/>
      <c r="O6" s="250"/>
      <c r="P6" s="250"/>
    </row>
    <row r="7" spans="1:16" ht="16.149999999999999" customHeight="1">
      <c r="A7" s="241" t="s">
        <v>3970</v>
      </c>
      <c r="B7" s="242"/>
      <c r="C7" s="245">
        <v>0.26519999999999999</v>
      </c>
      <c r="D7" s="245"/>
      <c r="E7" s="34"/>
      <c r="F7" s="15"/>
      <c r="G7" s="15"/>
      <c r="H7" s="15"/>
      <c r="I7" s="15"/>
      <c r="J7" s="15"/>
      <c r="K7" s="255" t="s">
        <v>23020</v>
      </c>
      <c r="L7" s="250"/>
      <c r="M7" s="250"/>
      <c r="N7" s="250"/>
      <c r="O7" s="250"/>
      <c r="P7" s="250"/>
    </row>
    <row r="8" spans="1:16" ht="16.5" customHeight="1" thickBot="1">
      <c r="A8" s="41"/>
      <c r="B8" s="41"/>
      <c r="C8" s="42"/>
      <c r="D8" s="42"/>
      <c r="E8" s="43"/>
      <c r="F8" s="42"/>
      <c r="G8" s="42"/>
      <c r="H8" s="42"/>
      <c r="I8" s="42"/>
      <c r="J8" s="44"/>
      <c r="K8" s="265"/>
      <c r="L8" s="266"/>
      <c r="M8" s="266"/>
      <c r="N8" s="266"/>
      <c r="O8" s="266"/>
      <c r="P8" s="266"/>
    </row>
    <row r="9" spans="1:16" ht="30" customHeight="1" thickBot="1">
      <c r="A9" s="243" t="s">
        <v>18894</v>
      </c>
      <c r="B9" s="243"/>
      <c r="C9" s="243"/>
      <c r="D9" s="243"/>
      <c r="E9" s="243"/>
      <c r="F9" s="243"/>
      <c r="G9" s="243"/>
      <c r="H9" s="243"/>
      <c r="I9" s="243"/>
      <c r="J9" s="243"/>
      <c r="K9" s="243"/>
      <c r="L9" s="243"/>
      <c r="M9" s="243"/>
      <c r="N9" s="243"/>
      <c r="O9" s="243"/>
      <c r="P9" s="243"/>
    </row>
    <row r="10" spans="1:16" ht="30" customHeight="1">
      <c r="A10" s="61"/>
      <c r="B10" s="254" t="s">
        <v>9</v>
      </c>
      <c r="C10" s="254"/>
      <c r="D10" s="254"/>
      <c r="E10" s="254"/>
      <c r="F10" s="254"/>
      <c r="G10" s="254"/>
      <c r="H10" s="254"/>
      <c r="I10" s="254"/>
      <c r="J10" s="254"/>
      <c r="K10" s="254"/>
      <c r="L10" s="254"/>
      <c r="M10" s="254"/>
      <c r="N10" s="254"/>
      <c r="O10" s="254"/>
      <c r="P10" s="90"/>
    </row>
    <row r="11" spans="1:16" ht="15" customHeight="1">
      <c r="A11" s="46"/>
      <c r="B11" s="46"/>
      <c r="C11" s="46"/>
      <c r="D11" s="47"/>
      <c r="E11" s="46"/>
      <c r="F11" s="46"/>
      <c r="G11" s="46"/>
      <c r="H11" s="46"/>
      <c r="I11" s="46"/>
      <c r="J11" s="46"/>
      <c r="K11" s="46"/>
      <c r="L11" s="46"/>
      <c r="M11" s="46"/>
      <c r="N11" s="46"/>
      <c r="O11" s="104"/>
      <c r="P11" s="91"/>
    </row>
    <row r="12" spans="1:16" ht="30" customHeight="1">
      <c r="A12" s="53" t="s">
        <v>4</v>
      </c>
      <c r="B12" s="250" t="s">
        <v>3</v>
      </c>
      <c r="C12" s="250"/>
      <c r="D12" s="250"/>
      <c r="E12" s="250"/>
      <c r="F12" s="250"/>
      <c r="G12" s="250"/>
      <c r="H12" s="38" t="s">
        <v>4</v>
      </c>
      <c r="I12" s="38" t="s">
        <v>12</v>
      </c>
      <c r="J12" s="38" t="s">
        <v>0</v>
      </c>
      <c r="K12" s="38" t="s">
        <v>2</v>
      </c>
      <c r="L12" s="54" t="s">
        <v>28</v>
      </c>
      <c r="M12" s="38" t="s">
        <v>13105</v>
      </c>
      <c r="N12" s="38" t="s">
        <v>13106</v>
      </c>
      <c r="O12" s="92" t="s">
        <v>1</v>
      </c>
      <c r="P12" s="92" t="s">
        <v>3971</v>
      </c>
    </row>
    <row r="13" spans="1:16" ht="30" customHeight="1">
      <c r="A13" s="55">
        <v>1</v>
      </c>
      <c r="B13" s="258" t="s">
        <v>13232</v>
      </c>
      <c r="C13" s="258"/>
      <c r="D13" s="258"/>
      <c r="E13" s="258"/>
      <c r="F13" s="258"/>
      <c r="G13" s="258"/>
      <c r="H13" s="55"/>
      <c r="I13" s="55"/>
      <c r="J13" s="55"/>
      <c r="K13" s="55"/>
      <c r="L13" s="56"/>
      <c r="M13" s="55"/>
      <c r="N13" s="55"/>
      <c r="O13" s="93"/>
      <c r="P13" s="93"/>
    </row>
    <row r="14" spans="1:16" ht="15" customHeight="1">
      <c r="A14" s="48"/>
      <c r="B14" s="49"/>
      <c r="C14" s="49"/>
      <c r="D14" s="50"/>
      <c r="E14" s="49"/>
      <c r="F14" s="49"/>
      <c r="G14" s="49"/>
      <c r="H14" s="50"/>
      <c r="I14" s="50"/>
      <c r="J14" s="50"/>
      <c r="K14" s="51"/>
      <c r="L14" s="51"/>
      <c r="M14" s="52"/>
      <c r="N14" s="52"/>
      <c r="O14" s="52"/>
      <c r="P14" s="94"/>
    </row>
    <row r="15" spans="1:16" s="154" customFormat="1" ht="30" customHeight="1">
      <c r="A15" s="9" t="s">
        <v>10</v>
      </c>
      <c r="B15" s="228" t="str">
        <f>IF(I15="SINAPI",VLOOKUP(ORÇAMENTO!H15,SINAPI,2,),VLOOKUP(ORÇAMENTO!H15,SETOP,3,))</f>
        <v>PLACA DE OBRA (PARA CONSTRUCAO CIVIL) EM CHAPA GALVANIZADA *N. 22*, ADESIVADA, DE *2,0 X 1,125* M</v>
      </c>
      <c r="C15" s="228"/>
      <c r="D15" s="228"/>
      <c r="E15" s="228"/>
      <c r="F15" s="228"/>
      <c r="G15" s="228"/>
      <c r="H15" s="10">
        <v>4813</v>
      </c>
      <c r="I15" s="10" t="s">
        <v>13102</v>
      </c>
      <c r="J15" s="10" t="str">
        <f>IF(I15="SINAPI",VLOOKUP(ORÇAMENTO!H15,SINAPI,3,),VLOOKUP(ORÇAMENTO!H15,SETOP,4,))</f>
        <v xml:space="preserve">M2    </v>
      </c>
      <c r="K15" s="11">
        <v>4</v>
      </c>
      <c r="L15" s="11" t="s">
        <v>27</v>
      </c>
      <c r="M15" s="12">
        <f>ROUND(IF(I15="SINAPI",VLOOKUP(ORÇAMENTO!H15,SINAPI,4,),VLOOKUP(ORÇAMENTO!H15,SETOP,5,)),2)</f>
        <v>260</v>
      </c>
      <c r="N15" s="12">
        <f t="shared" ref="N15:N20" si="0">ROUND(M15*(1+$C$7),2)</f>
        <v>328.95</v>
      </c>
      <c r="O15" s="12">
        <f t="shared" ref="O15:O20" si="1">K15*M15</f>
        <v>1040</v>
      </c>
      <c r="P15" s="12">
        <f t="shared" ref="P15:P20" si="2">N15*K15</f>
        <v>1315.8</v>
      </c>
    </row>
    <row r="16" spans="1:16" s="154" customFormat="1" ht="107.25" customHeight="1">
      <c r="A16" s="9" t="s">
        <v>18617</v>
      </c>
      <c r="B16" s="228" t="str">
        <f>IF(I16="SINAPI",VLOOKUP(ORÇAMENTO!H16,SINAPI,2,),VLOOKUP(ORÇAMENTO!H16,SETOP,3,))</f>
        <v>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v>
      </c>
      <c r="C16" s="228"/>
      <c r="D16" s="228"/>
      <c r="E16" s="228"/>
      <c r="F16" s="228"/>
      <c r="G16" s="228"/>
      <c r="H16" s="10" t="s">
        <v>22666</v>
      </c>
      <c r="I16" s="10" t="s">
        <v>3963</v>
      </c>
      <c r="J16" s="10" t="str">
        <f>IF(I16="SINAPI",VLOOKUP(ORÇAMENTO!H16,SINAPI,3,),VLOOKUP(ORÇAMENTO!H16,SETOP,4,))</f>
        <v>MÊS</v>
      </c>
      <c r="K16" s="11">
        <v>8</v>
      </c>
      <c r="L16" s="11" t="s">
        <v>27</v>
      </c>
      <c r="M16" s="12">
        <f>ROUND(IF(I16="SINAPI",VLOOKUP(ORÇAMENTO!H16,SINAPI,4,),VLOOKUP(ORÇAMENTO!H16,SETOP,5,)),2)</f>
        <v>758.21</v>
      </c>
      <c r="N16" s="12">
        <f t="shared" si="0"/>
        <v>959.29</v>
      </c>
      <c r="O16" s="12">
        <f t="shared" si="1"/>
        <v>6065.68</v>
      </c>
      <c r="P16" s="12">
        <f t="shared" si="2"/>
        <v>7674.32</v>
      </c>
    </row>
    <row r="17" spans="1:16" s="154" customFormat="1" ht="96" customHeight="1">
      <c r="A17" s="9" t="s">
        <v>18618</v>
      </c>
      <c r="B17" s="228" t="str">
        <f>IF(I17="SINAPI",VLOOKUP(ORÇAMENTO!H17,SINAPI,2,),VLOOKUP(ORÇAMENTO!H17,SETOP,3,))</f>
        <v>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
      <c r="C17" s="228"/>
      <c r="D17" s="228"/>
      <c r="E17" s="228"/>
      <c r="F17" s="228"/>
      <c r="G17" s="228"/>
      <c r="H17" s="10" t="s">
        <v>22668</v>
      </c>
      <c r="I17" s="10" t="s">
        <v>3963</v>
      </c>
      <c r="J17" s="10" t="str">
        <f>IF(I17="SINAPI",VLOOKUP(ORÇAMENTO!H17,SINAPI,3,),VLOOKUP(ORÇAMENTO!H17,SETOP,4,))</f>
        <v>MÊS</v>
      </c>
      <c r="K17" s="11">
        <v>8</v>
      </c>
      <c r="L17" s="11" t="s">
        <v>30</v>
      </c>
      <c r="M17" s="12">
        <f>IF(I17="SINAPI",VLOOKUP(ORÇAMENTO!H17,SINAPI,4,),VLOOKUP(ORÇAMENTO!H17,SETOP,5,))</f>
        <v>613.29999999999995</v>
      </c>
      <c r="N17" s="12">
        <f t="shared" si="0"/>
        <v>775.95</v>
      </c>
      <c r="O17" s="12">
        <f t="shared" si="1"/>
        <v>4906.3999999999996</v>
      </c>
      <c r="P17" s="12">
        <f t="shared" si="2"/>
        <v>6207.6</v>
      </c>
    </row>
    <row r="18" spans="1:16" s="154" customFormat="1" ht="36.75" customHeight="1">
      <c r="A18" s="9" t="s">
        <v>18619</v>
      </c>
      <c r="B18" s="228" t="str">
        <f>IF(I18="SINAPI",VLOOKUP(ORÇAMENTO!H18,SINAPI,2,),VLOOKUP(ORÇAMENTO!H18,SETOP,3,))</f>
        <v>MOBILIZAÇÃO E DESMOBILIZAÇÃO DE CONTAINER, INCLUSIVE INSTALAÇÃO E TRANSPORTE COM CAMINHÃO GUINDAUTO (MUNCK)</v>
      </c>
      <c r="C18" s="228"/>
      <c r="D18" s="228"/>
      <c r="E18" s="228"/>
      <c r="F18" s="228"/>
      <c r="G18" s="228"/>
      <c r="H18" s="10" t="s">
        <v>8015</v>
      </c>
      <c r="I18" s="10" t="s">
        <v>3963</v>
      </c>
      <c r="J18" s="10" t="str">
        <f>IF(I18="SINAPI",VLOOKUP(ORÇAMENTO!H18,SINAPI,3,),VLOOKUP(ORÇAMENTO!H18,SETOP,4,))</f>
        <v>UN</v>
      </c>
      <c r="K18" s="11">
        <v>2</v>
      </c>
      <c r="L18" s="11" t="s">
        <v>30</v>
      </c>
      <c r="M18" s="12">
        <f>IF(I18="SINAPI",VLOOKUP(ORÇAMENTO!H18,SINAPI,4,),VLOOKUP(ORÇAMENTO!H18,SETOP,5,))</f>
        <v>680</v>
      </c>
      <c r="N18" s="12">
        <f t="shared" ref="N18" si="3">ROUND(M18*(1+$C$7),2)</f>
        <v>860.34</v>
      </c>
      <c r="O18" s="12">
        <f t="shared" ref="O18" si="4">K18*M18</f>
        <v>1360</v>
      </c>
      <c r="P18" s="12">
        <f t="shared" ref="P18" si="5">N18*K18</f>
        <v>1720.68</v>
      </c>
    </row>
    <row r="19" spans="1:16" s="154" customFormat="1" ht="68.25" customHeight="1">
      <c r="A19" s="9" t="s">
        <v>18783</v>
      </c>
      <c r="B19" s="228" t="str">
        <f>IF(I19="SINAPI",VLOOKUP(ORÇAMENTO!H19,SINAPI,2,),VLOOKUP(ORÇAMENTO!H19,SETOP,3,))</f>
        <v xml:space="preserve">LIGAÇÃO DE ÁGUA PROVISÓRIA PARA CANTEIRO,  INCLUSIVE HIDRÔMETRO E CAVALETE PARA MEDIÇÃO DE ÁGUA - ENTRADA PRINCIPAL, EM AÇO GALVANIZADO DN 20MM (1/2") - PADRÃO CONCESSIONÁRIA
</v>
      </c>
      <c r="C19" s="228"/>
      <c r="D19" s="228"/>
      <c r="E19" s="228"/>
      <c r="F19" s="228"/>
      <c r="G19" s="228"/>
      <c r="H19" s="10" t="s">
        <v>8013</v>
      </c>
      <c r="I19" s="10" t="s">
        <v>3963</v>
      </c>
      <c r="J19" s="10" t="str">
        <f>IF(I19="SINAPI",VLOOKUP(ORÇAMENTO!H19,SINAPI,3,),VLOOKUP(ORÇAMENTO!H19,SETOP,4,))</f>
        <v>UN</v>
      </c>
      <c r="K19" s="11">
        <v>1</v>
      </c>
      <c r="L19" s="11" t="s">
        <v>30</v>
      </c>
      <c r="M19" s="12">
        <f>IF(I19="SINAPI",VLOOKUP(ORÇAMENTO!H19,SINAPI,4,),VLOOKUP(ORÇAMENTO!H19,SETOP,5,))</f>
        <v>313.81</v>
      </c>
      <c r="N19" s="12">
        <f t="shared" ref="N19" si="6">ROUND(M19*(1+$C$7),2)</f>
        <v>397.03</v>
      </c>
      <c r="O19" s="12">
        <f t="shared" ref="O19" si="7">K19*M19</f>
        <v>313.81</v>
      </c>
      <c r="P19" s="12">
        <f t="shared" ref="P19" si="8">N19*K19</f>
        <v>397.03</v>
      </c>
    </row>
    <row r="20" spans="1:16" s="154" customFormat="1" ht="30" customHeight="1">
      <c r="A20" s="9" t="s">
        <v>18784</v>
      </c>
      <c r="B20" s="228" t="str">
        <f>IF(I20="SINAPI",VLOOKUP(ORÇAMENTO!H20,SINAPI,2,),VLOOKUP(ORÇAMENTO!H20,SETOP,3,))</f>
        <v>LIGAÇÃO PROVISÓRIA DE LUZ E FORÇA-PADRÃO PROVISÓRIO 30KVA</v>
      </c>
      <c r="C20" s="228"/>
      <c r="D20" s="228"/>
      <c r="E20" s="228"/>
      <c r="F20" s="228"/>
      <c r="G20" s="228"/>
      <c r="H20" s="10" t="s">
        <v>8014</v>
      </c>
      <c r="I20" s="10" t="s">
        <v>3963</v>
      </c>
      <c r="J20" s="10" t="str">
        <f>IF(I20="SINAPI",VLOOKUP(ORÇAMENTO!H20,SINAPI,3,),VLOOKUP(ORÇAMENTO!H20,SETOP,4,))</f>
        <v>U</v>
      </c>
      <c r="K20" s="11">
        <v>1</v>
      </c>
      <c r="L20" s="11" t="s">
        <v>30</v>
      </c>
      <c r="M20" s="12">
        <f>IF(I20="SINAPI",VLOOKUP(ORÇAMENTO!H20,SINAPI,4,),VLOOKUP(ORÇAMENTO!H20,SETOP,5,))</f>
        <v>526.57000000000005</v>
      </c>
      <c r="N20" s="12">
        <f t="shared" si="0"/>
        <v>666.22</v>
      </c>
      <c r="O20" s="12">
        <f t="shared" si="1"/>
        <v>526.57000000000005</v>
      </c>
      <c r="P20" s="12">
        <f t="shared" si="2"/>
        <v>666.22</v>
      </c>
    </row>
    <row r="21" spans="1:16" ht="30" customHeight="1">
      <c r="A21" s="257" t="str">
        <f>"SUBTOTAL "&amp;$B$13</f>
        <v>SUBTOTAL ADMINISTRAÇÃO E INSTALAÇÃO DA OBRA</v>
      </c>
      <c r="B21" s="276"/>
      <c r="C21" s="276"/>
      <c r="D21" s="276"/>
      <c r="E21" s="276"/>
      <c r="F21" s="276"/>
      <c r="G21" s="276"/>
      <c r="H21" s="276"/>
      <c r="I21" s="276"/>
      <c r="J21" s="276"/>
      <c r="K21" s="276"/>
      <c r="L21" s="276"/>
      <c r="M21" s="276"/>
      <c r="N21" s="276"/>
      <c r="O21" s="84">
        <f>SUM(O15:O20)</f>
        <v>14212.46</v>
      </c>
      <c r="P21" s="85">
        <f>SUM(P15:P20)</f>
        <v>17981.649999999998</v>
      </c>
    </row>
    <row r="22" spans="1:16">
      <c r="A22" s="144"/>
      <c r="B22" s="144"/>
      <c r="C22" s="144"/>
      <c r="D22" s="144"/>
      <c r="E22" s="144"/>
      <c r="F22" s="144"/>
      <c r="G22" s="144"/>
      <c r="H22" s="144"/>
      <c r="I22" s="144"/>
      <c r="J22" s="144"/>
      <c r="K22" s="144"/>
      <c r="L22" s="144"/>
      <c r="M22" s="144"/>
      <c r="N22" s="144"/>
      <c r="O22" s="145"/>
      <c r="P22" s="145"/>
    </row>
    <row r="23" spans="1:16" ht="30" customHeight="1">
      <c r="A23" s="146"/>
      <c r="B23" s="275" t="s">
        <v>22846</v>
      </c>
      <c r="C23" s="275"/>
      <c r="D23" s="275"/>
      <c r="E23" s="275"/>
      <c r="F23" s="275"/>
      <c r="G23" s="275"/>
      <c r="H23" s="275"/>
      <c r="I23" s="275"/>
      <c r="J23" s="275"/>
      <c r="K23" s="275"/>
      <c r="L23" s="275"/>
      <c r="M23" s="275"/>
      <c r="N23" s="275"/>
      <c r="O23" s="275"/>
      <c r="P23" s="147"/>
    </row>
    <row r="24" spans="1:16" ht="15" customHeight="1">
      <c r="A24" s="46"/>
      <c r="B24" s="46"/>
      <c r="C24" s="46"/>
      <c r="D24" s="47"/>
      <c r="E24" s="46"/>
      <c r="F24" s="46"/>
      <c r="G24" s="46"/>
      <c r="H24" s="46"/>
      <c r="I24" s="46"/>
      <c r="J24" s="46"/>
      <c r="K24" s="46"/>
      <c r="L24" s="46"/>
      <c r="M24" s="46"/>
      <c r="N24" s="46"/>
      <c r="O24" s="104"/>
      <c r="P24" s="91"/>
    </row>
    <row r="25" spans="1:16" ht="30" customHeight="1">
      <c r="A25" s="53" t="s">
        <v>4</v>
      </c>
      <c r="B25" s="250" t="s">
        <v>3</v>
      </c>
      <c r="C25" s="250"/>
      <c r="D25" s="250"/>
      <c r="E25" s="250"/>
      <c r="F25" s="250"/>
      <c r="G25" s="250"/>
      <c r="H25" s="38" t="s">
        <v>4</v>
      </c>
      <c r="I25" s="38" t="s">
        <v>12</v>
      </c>
      <c r="J25" s="38" t="s">
        <v>0</v>
      </c>
      <c r="K25" s="38" t="s">
        <v>2</v>
      </c>
      <c r="L25" s="38"/>
      <c r="M25" s="38" t="s">
        <v>13105</v>
      </c>
      <c r="N25" s="38" t="s">
        <v>13106</v>
      </c>
      <c r="O25" s="92" t="s">
        <v>1</v>
      </c>
      <c r="P25" s="92" t="s">
        <v>18786</v>
      </c>
    </row>
    <row r="26" spans="1:16">
      <c r="A26" s="148"/>
      <c r="B26" s="220"/>
      <c r="C26" s="220"/>
      <c r="D26" s="38"/>
      <c r="E26" s="220"/>
      <c r="F26" s="220"/>
      <c r="G26" s="220"/>
      <c r="H26" s="220"/>
      <c r="I26" s="220"/>
      <c r="J26" s="47"/>
      <c r="K26" s="149"/>
      <c r="L26" s="149"/>
      <c r="M26" s="150"/>
      <c r="N26" s="150"/>
      <c r="O26" s="151"/>
      <c r="P26" s="152"/>
    </row>
    <row r="27" spans="1:16" ht="30" customHeight="1">
      <c r="A27" s="55">
        <v>2</v>
      </c>
      <c r="B27" s="258" t="s">
        <v>22858</v>
      </c>
      <c r="C27" s="258"/>
      <c r="D27" s="258"/>
      <c r="E27" s="258"/>
      <c r="F27" s="258"/>
      <c r="G27" s="258"/>
      <c r="H27" s="55"/>
      <c r="I27" s="55"/>
      <c r="J27" s="55"/>
      <c r="K27" s="55"/>
      <c r="L27" s="56"/>
      <c r="M27" s="55"/>
      <c r="N27" s="55"/>
      <c r="O27" s="93"/>
      <c r="P27" s="93"/>
    </row>
    <row r="28" spans="1:16" ht="30" customHeight="1">
      <c r="A28" s="9" t="s">
        <v>18788</v>
      </c>
      <c r="B28" s="228" t="str">
        <f>IF(I28="SINAPI",VLOOKUP(ORÇAMENTO!H28,SINAPI,2,),VLOOKUP(ORÇAMENTO!H28,SETOP,3,))</f>
        <v>ESCAVAÇÃO MANUAL DE VALAS 1,50 M &lt; H &lt;= 3,00 M</v>
      </c>
      <c r="C28" s="228"/>
      <c r="D28" s="228"/>
      <c r="E28" s="228"/>
      <c r="F28" s="228"/>
      <c r="G28" s="228"/>
      <c r="H28" s="10" t="s">
        <v>8935</v>
      </c>
      <c r="I28" s="10" t="s">
        <v>3963</v>
      </c>
      <c r="J28" s="10" t="str">
        <f>IF(I28="SINAPI",VLOOKUP(ORÇAMENTO!H28,SINAPI,3,),VLOOKUP(ORÇAMENTO!H28,SETOP,4,))</f>
        <v>M3</v>
      </c>
      <c r="K28" s="11">
        <v>120</v>
      </c>
      <c r="L28" s="11" t="s">
        <v>27</v>
      </c>
      <c r="M28" s="12">
        <f>ROUND(IF(I28="SINAPI",VLOOKUP(ORÇAMENTO!H28,SINAPI,4,),VLOOKUP(ORÇAMENTO!H28,SETOP,5,)),2)</f>
        <v>63.45</v>
      </c>
      <c r="N28" s="12">
        <f t="shared" ref="N28:N33" si="9">ROUND(M28*(1+$C$7),2)</f>
        <v>80.28</v>
      </c>
      <c r="O28" s="12">
        <f t="shared" ref="O28:O33" si="10">K28*M28</f>
        <v>7614</v>
      </c>
      <c r="P28" s="12">
        <f t="shared" ref="P28:P33" si="11">N28*K28</f>
        <v>9633.6</v>
      </c>
    </row>
    <row r="29" spans="1:16" ht="30" customHeight="1">
      <c r="A29" s="9" t="s">
        <v>18789</v>
      </c>
      <c r="B29" s="228" t="s">
        <v>22848</v>
      </c>
      <c r="C29" s="228"/>
      <c r="D29" s="228"/>
      <c r="E29" s="228"/>
      <c r="F29" s="228"/>
      <c r="G29" s="228"/>
      <c r="H29" s="10" t="s">
        <v>22847</v>
      </c>
      <c r="I29" s="10" t="s">
        <v>18945</v>
      </c>
      <c r="J29" s="10" t="s">
        <v>4195</v>
      </c>
      <c r="K29" s="11">
        <v>90</v>
      </c>
      <c r="L29" s="11" t="s">
        <v>27</v>
      </c>
      <c r="M29" s="12">
        <v>0.34</v>
      </c>
      <c r="N29" s="12">
        <f>ROUND(M29*(1+$C$7),2)</f>
        <v>0.43</v>
      </c>
      <c r="O29" s="12">
        <f>ROUND(K29*M29,2)</f>
        <v>30.6</v>
      </c>
      <c r="P29" s="12">
        <f t="shared" si="11"/>
        <v>38.700000000000003</v>
      </c>
    </row>
    <row r="30" spans="1:16" ht="30" customHeight="1">
      <c r="A30" s="9" t="s">
        <v>18790</v>
      </c>
      <c r="B30" s="228" t="str">
        <f>IF(I30="SINAPI",VLOOKUP(ORÇAMENTO!H30,SINAPI,2,),VLOOKUP(ORÇAMENTO!H30,SETOP,3,))</f>
        <v>CARGA DE MATERIAL DE QUALQUER NATUREZA SOBRE CAMINHÃO - MANUAL</v>
      </c>
      <c r="C30" s="228"/>
      <c r="D30" s="228"/>
      <c r="E30" s="228"/>
      <c r="F30" s="228"/>
      <c r="G30" s="228"/>
      <c r="H30" s="10" t="s">
        <v>8954</v>
      </c>
      <c r="I30" s="10" t="s">
        <v>3963</v>
      </c>
      <c r="J30" s="10" t="str">
        <f>IF(I30="SINAPI",VLOOKUP(ORÇAMENTO!H30,SINAPI,3,),VLOOKUP(ORÇAMENTO!H30,SETOP,4,))</f>
        <v>M3</v>
      </c>
      <c r="K30" s="11">
        <v>0.72</v>
      </c>
      <c r="L30" s="11" t="s">
        <v>27</v>
      </c>
      <c r="M30" s="12">
        <f>ROUND(IF(I30="SINAPI",VLOOKUP(ORÇAMENTO!H30,SINAPI,4,),VLOOKUP(ORÇAMENTO!H30,SETOP,5,)),2)</f>
        <v>28.2</v>
      </c>
      <c r="N30" s="12">
        <f t="shared" si="9"/>
        <v>35.68</v>
      </c>
      <c r="O30" s="12">
        <f t="shared" si="10"/>
        <v>20.303999999999998</v>
      </c>
      <c r="P30" s="12">
        <f t="shared" si="11"/>
        <v>25.689599999999999</v>
      </c>
    </row>
    <row r="31" spans="1:16" ht="30" customHeight="1">
      <c r="A31" s="9" t="s">
        <v>18791</v>
      </c>
      <c r="B31" s="228" t="str">
        <f>IF(I31="SINAPI",VLOOKUP(ORÇAMENTO!H31,SINAPI,2,),VLOOKUP(ORÇAMENTO!H31,SETOP,3,))</f>
        <v>TRANSPORTE DE MATERIAL DE QUALQUER NATUREZA EM CAMINHÃO DMT &gt; 5 KM (DENTRO DO PERÍMETRO URBANO)</v>
      </c>
      <c r="C31" s="228"/>
      <c r="D31" s="228"/>
      <c r="E31" s="228"/>
      <c r="F31" s="228"/>
      <c r="G31" s="228"/>
      <c r="H31" s="10" t="s">
        <v>8959</v>
      </c>
      <c r="I31" s="10" t="s">
        <v>3963</v>
      </c>
      <c r="J31" s="10" t="str">
        <f>IF(I31="SINAPI",VLOOKUP(ORÇAMENTO!H31,SINAPI,3,),VLOOKUP(ORÇAMENTO!H31,SETOP,4,))</f>
        <v>M3XKM</v>
      </c>
      <c r="K31" s="158">
        <v>0.04</v>
      </c>
      <c r="L31" s="11" t="s">
        <v>27</v>
      </c>
      <c r="M31" s="12">
        <f>ROUND(IF(I31="SINAPI",VLOOKUP(ORÇAMENTO!H31,SINAPI,4,),VLOOKUP(ORÇAMENTO!H31,SETOP,5,)),2)</f>
        <v>3.2</v>
      </c>
      <c r="N31" s="12">
        <f t="shared" si="9"/>
        <v>4.05</v>
      </c>
      <c r="O31" s="12">
        <f t="shared" si="10"/>
        <v>0.128</v>
      </c>
      <c r="P31" s="12">
        <f t="shared" si="11"/>
        <v>0.16200000000000001</v>
      </c>
    </row>
    <row r="32" spans="1:16" ht="30" customHeight="1">
      <c r="A32" s="9" t="s">
        <v>18792</v>
      </c>
      <c r="B32" s="228" t="str">
        <f>IF(I32="SINAPI",VLOOKUP(ORÇAMENTO!H32,SINAPI,2,),VLOOKUP(ORÇAMENTO!H32,SETOP,3,))</f>
        <v>CAIXA SIFONADA EM PVC COM GRELHA REDONDA 150 X 150 X 50 MM</v>
      </c>
      <c r="C32" s="228"/>
      <c r="D32" s="228"/>
      <c r="E32" s="228"/>
      <c r="F32" s="228"/>
      <c r="G32" s="228"/>
      <c r="H32" s="10" t="s">
        <v>7828</v>
      </c>
      <c r="I32" s="10" t="s">
        <v>3963</v>
      </c>
      <c r="J32" s="10" t="str">
        <f>IF(I32="SINAPI",VLOOKUP(ORÇAMENTO!H32,SINAPI,3,),VLOOKUP(ORÇAMENTO!H32,SETOP,4,))</f>
        <v>UN</v>
      </c>
      <c r="K32" s="11">
        <v>4</v>
      </c>
      <c r="L32" s="11" t="s">
        <v>27</v>
      </c>
      <c r="M32" s="12">
        <f>ROUND(IF(I32="SINAPI",VLOOKUP(ORÇAMENTO!H32,SINAPI,4,),VLOOKUP(ORÇAMENTO!H32,SETOP,5,)),2)</f>
        <v>53.56</v>
      </c>
      <c r="N32" s="12">
        <f t="shared" si="9"/>
        <v>67.760000000000005</v>
      </c>
      <c r="O32" s="12">
        <f t="shared" si="10"/>
        <v>214.24</v>
      </c>
      <c r="P32" s="12">
        <f t="shared" si="11"/>
        <v>271.04000000000002</v>
      </c>
    </row>
    <row r="33" spans="1:16" ht="30" customHeight="1">
      <c r="A33" s="9" t="s">
        <v>18958</v>
      </c>
      <c r="B33" s="228" t="str">
        <f>IF(I33="SINAPI",VLOOKUP(ORÇAMENTO!H33,SINAPI,2,),VLOOKUP(ORÇAMENTO!H33,SETOP,3,))</f>
        <v>TUBO PVC, SERIE NORMAL, ESGOTO PREDIAL, DN 100 MM, FORNECIDO E INSTALADO EM RAMAL DE DESCARGA OU RAMAL DE ESGOTO SANITÁRIO. AF_12/2014</v>
      </c>
      <c r="C33" s="228"/>
      <c r="D33" s="228"/>
      <c r="E33" s="228"/>
      <c r="F33" s="228"/>
      <c r="G33" s="228"/>
      <c r="H33" s="10">
        <v>89714</v>
      </c>
      <c r="I33" s="10" t="s">
        <v>13102</v>
      </c>
      <c r="J33" s="10" t="str">
        <f>IF(I33="SINAPI",VLOOKUP(ORÇAMENTO!H33,SINAPI,3,),VLOOKUP(ORÇAMENTO!H33,SETOP,4,))</f>
        <v>M</v>
      </c>
      <c r="K33" s="11">
        <v>120</v>
      </c>
      <c r="L33" s="11" t="s">
        <v>27</v>
      </c>
      <c r="M33" s="12">
        <f>ROUND(IF(I33="SINAPI",VLOOKUP(ORÇAMENTO!H33,SINAPI,4,),VLOOKUP(ORÇAMENTO!H33,SETOP,5,)),2)</f>
        <v>47.58</v>
      </c>
      <c r="N33" s="12">
        <f t="shared" si="9"/>
        <v>60.2</v>
      </c>
      <c r="O33" s="12">
        <f t="shared" si="10"/>
        <v>5709.5999999999995</v>
      </c>
      <c r="P33" s="12">
        <f t="shared" si="11"/>
        <v>7224</v>
      </c>
    </row>
    <row r="34" spans="1:16" ht="30" customHeight="1">
      <c r="A34" s="9" t="s">
        <v>22859</v>
      </c>
      <c r="B34" s="228" t="str">
        <f>IF(I34="SINAPI",VLOOKUP(ORÇAMENTO!H34,SINAPI,2,),VLOOKUP(ORÇAMENTO!H34,SETOP,3,))</f>
        <v>CAIXA DE ESGOTO DE INSPEÇÃO/PASSAGEM EM ALVENARIA (60X60X70CM), REVESTIMENTO EM ARGAMASSA COM ADITIVO IMPERMEABILIZANTE, COM TAMPA DE CONCRETO, INCLUSIVE ESCAVAÇÃO, REATERRO E TRANSPORTE E RETIRADA DO MATERIAL ESCAVADO (EM CAÇAMBA)</v>
      </c>
      <c r="C34" s="228"/>
      <c r="D34" s="228"/>
      <c r="E34" s="228"/>
      <c r="F34" s="228"/>
      <c r="G34" s="228"/>
      <c r="H34" s="10" t="s">
        <v>7784</v>
      </c>
      <c r="I34" s="10" t="s">
        <v>3963</v>
      </c>
      <c r="J34" s="10" t="str">
        <f>IF(I34="SINAPI",VLOOKUP(ORÇAMENTO!H34,SINAPI,3,),VLOOKUP(ORÇAMENTO!H34,SETOP,4,))</f>
        <v>UN</v>
      </c>
      <c r="K34" s="11">
        <v>2</v>
      </c>
      <c r="L34" s="11" t="s">
        <v>27</v>
      </c>
      <c r="M34" s="12">
        <f>ROUND(IF(I34="SINAPI",VLOOKUP(ORÇAMENTO!H34,SINAPI,4,),VLOOKUP(ORÇAMENTO!H34,SETOP,5,)),2)</f>
        <v>296.39</v>
      </c>
      <c r="N34" s="12">
        <f t="shared" ref="N34:N36" si="12">ROUND(M34*(1+$C$7),2)</f>
        <v>374.99</v>
      </c>
      <c r="O34" s="12">
        <f t="shared" ref="O34:O36" si="13">K34*M34</f>
        <v>592.78</v>
      </c>
      <c r="P34" s="12">
        <f t="shared" ref="P34:P36" si="14">N34*K34</f>
        <v>749.98</v>
      </c>
    </row>
    <row r="35" spans="1:16" ht="30" customHeight="1">
      <c r="A35" s="9" t="s">
        <v>22860</v>
      </c>
      <c r="B35" s="228" t="str">
        <f>IF(I35="SINAPI",VLOOKUP(ORÇAMENTO!H35,SINAPI,2,),VLOOKUP(ORÇAMENTO!H35,SETOP,3,))</f>
        <v>TUBO PVC, SERIE NORMAL, ESGOTO PREDIAL, DN 100 MM, FORNECIDO E INSTALADO EM RAMAL DE DESCARGA OU RAMAL DE ESGOTO SANITÁRIO. AF_12/2014</v>
      </c>
      <c r="C35" s="228"/>
      <c r="D35" s="228"/>
      <c r="E35" s="228"/>
      <c r="F35" s="228"/>
      <c r="G35" s="228"/>
      <c r="H35" s="10">
        <v>89714</v>
      </c>
      <c r="I35" s="10" t="s">
        <v>13102</v>
      </c>
      <c r="J35" s="10" t="str">
        <f>IF(I35="SINAPI",VLOOKUP(ORÇAMENTO!H35,SINAPI,3,),VLOOKUP(ORÇAMENTO!H35,SETOP,4,))</f>
        <v>M</v>
      </c>
      <c r="K35" s="11">
        <v>100</v>
      </c>
      <c r="L35" s="11" t="s">
        <v>27</v>
      </c>
      <c r="M35" s="12">
        <f>ROUND(IF(I35="SINAPI",VLOOKUP(ORÇAMENTO!H35,SINAPI,4,),VLOOKUP(ORÇAMENTO!H35,SETOP,5,)),2)</f>
        <v>47.58</v>
      </c>
      <c r="N35" s="12">
        <f t="shared" si="12"/>
        <v>60.2</v>
      </c>
      <c r="O35" s="12">
        <f t="shared" si="13"/>
        <v>4758</v>
      </c>
      <c r="P35" s="12">
        <f t="shared" si="14"/>
        <v>6020</v>
      </c>
    </row>
    <row r="36" spans="1:16" ht="30" customHeight="1">
      <c r="A36" s="9" t="s">
        <v>22861</v>
      </c>
      <c r="B36" s="228" t="str">
        <f>IF(I36="SINAPI",VLOOKUP(ORÇAMENTO!H36,SINAPI,2,),VLOOKUP(ORÇAMENTO!H36,SETOP,3,))</f>
        <v>ATERRO COMPACTADO MANUAL, COM SOQUETE</v>
      </c>
      <c r="C36" s="228"/>
      <c r="D36" s="228"/>
      <c r="E36" s="228"/>
      <c r="F36" s="228"/>
      <c r="G36" s="228"/>
      <c r="H36" s="10" t="s">
        <v>8928</v>
      </c>
      <c r="I36" s="10" t="s">
        <v>3963</v>
      </c>
      <c r="J36" s="10" t="str">
        <f>IF(I36="SINAPI",VLOOKUP(ORÇAMENTO!H36,SINAPI,3,),VLOOKUP(ORÇAMENTO!H36,SETOP,4,))</f>
        <v>M3</v>
      </c>
      <c r="K36" s="11">
        <v>120</v>
      </c>
      <c r="L36" s="11" t="s">
        <v>27</v>
      </c>
      <c r="M36" s="12">
        <f>ROUND(IF(I36="SINAPI",VLOOKUP(ORÇAMENTO!H36,SINAPI,4,),VLOOKUP(ORÇAMENTO!H36,SETOP,5,)),2)</f>
        <v>47.94</v>
      </c>
      <c r="N36" s="12">
        <f t="shared" si="12"/>
        <v>60.65</v>
      </c>
      <c r="O36" s="12">
        <f t="shared" si="13"/>
        <v>5752.7999999999993</v>
      </c>
      <c r="P36" s="12">
        <f t="shared" si="14"/>
        <v>7278</v>
      </c>
    </row>
    <row r="37" spans="1:16" ht="30" customHeight="1">
      <c r="A37" s="257" t="str">
        <f>"SUBTOTAL "&amp;$B$27</f>
        <v>SUBTOTAL REALOCAÇÃO DAS CAIXAS PLUVIAL E ESGOTO</v>
      </c>
      <c r="B37" s="276"/>
      <c r="C37" s="276"/>
      <c r="D37" s="276"/>
      <c r="E37" s="276"/>
      <c r="F37" s="276"/>
      <c r="G37" s="276"/>
      <c r="H37" s="276"/>
      <c r="I37" s="276"/>
      <c r="J37" s="276"/>
      <c r="K37" s="276"/>
      <c r="L37" s="276"/>
      <c r="M37" s="276"/>
      <c r="N37" s="276"/>
      <c r="O37" s="84">
        <f>SUM(O28:O36)</f>
        <v>24692.452000000001</v>
      </c>
      <c r="P37" s="85">
        <f>SUM(P28:P36)</f>
        <v>31241.171600000001</v>
      </c>
    </row>
    <row r="38" spans="1:16" ht="30" customHeight="1">
      <c r="A38" s="146"/>
      <c r="B38" s="275" t="s">
        <v>18785</v>
      </c>
      <c r="C38" s="275"/>
      <c r="D38" s="275"/>
      <c r="E38" s="275"/>
      <c r="F38" s="275"/>
      <c r="G38" s="275"/>
      <c r="H38" s="275"/>
      <c r="I38" s="275"/>
      <c r="J38" s="275"/>
      <c r="K38" s="275"/>
      <c r="L38" s="275"/>
      <c r="M38" s="275"/>
      <c r="N38" s="275"/>
      <c r="O38" s="275"/>
      <c r="P38" s="147"/>
    </row>
    <row r="39" spans="1:16" ht="15" customHeight="1">
      <c r="A39" s="46"/>
      <c r="B39" s="46"/>
      <c r="C39" s="46"/>
      <c r="D39" s="47"/>
      <c r="E39" s="46"/>
      <c r="F39" s="46"/>
      <c r="G39" s="46"/>
      <c r="H39" s="46"/>
      <c r="I39" s="46"/>
      <c r="J39" s="46"/>
      <c r="K39" s="46"/>
      <c r="L39" s="46"/>
      <c r="M39" s="46"/>
      <c r="N39" s="46"/>
      <c r="O39" s="104"/>
      <c r="P39" s="91"/>
    </row>
    <row r="40" spans="1:16" ht="30" customHeight="1">
      <c r="A40" s="55">
        <v>3</v>
      </c>
      <c r="B40" s="258" t="s">
        <v>18787</v>
      </c>
      <c r="C40" s="258"/>
      <c r="D40" s="258"/>
      <c r="E40" s="258"/>
      <c r="F40" s="258"/>
      <c r="G40" s="258"/>
      <c r="H40" s="55"/>
      <c r="I40" s="55"/>
      <c r="J40" s="55"/>
      <c r="K40" s="55"/>
      <c r="L40" s="56"/>
      <c r="M40" s="55"/>
      <c r="N40" s="55"/>
      <c r="O40" s="93"/>
      <c r="P40" s="93"/>
    </row>
    <row r="41" spans="1:16" ht="30" customHeight="1">
      <c r="A41" s="9" t="s">
        <v>18794</v>
      </c>
      <c r="B41" s="228" t="str">
        <f>IF(I41="SINAPI",VLOOKUP(ORÇAMENTO!H41,SINAPI,2,),VLOOKUP(ORÇAMENTO!H41,SETOP,3,))</f>
        <v>LOCAÇÃO DA OBRA (GABARITO)</v>
      </c>
      <c r="C41" s="228"/>
      <c r="D41" s="228"/>
      <c r="E41" s="228"/>
      <c r="F41" s="228"/>
      <c r="G41" s="228"/>
      <c r="H41" s="10" t="s">
        <v>8129</v>
      </c>
      <c r="I41" s="10" t="s">
        <v>3963</v>
      </c>
      <c r="J41" s="10" t="str">
        <f>IF(I41="SINAPI",VLOOKUP(ORÇAMENTO!H41,SINAPI,3,),VLOOKUP(ORÇAMENTO!H41,SETOP,4,))</f>
        <v>M2</v>
      </c>
      <c r="K41" s="11">
        <v>165.8</v>
      </c>
      <c r="L41" s="11" t="s">
        <v>27</v>
      </c>
      <c r="M41" s="12">
        <f>ROUND(IF(I41="SINAPI",VLOOKUP(ORÇAMENTO!H41,SINAPI,4,),VLOOKUP(ORÇAMENTO!H41,SETOP,5,)),2)</f>
        <v>7.24</v>
      </c>
      <c r="N41" s="12">
        <f t="shared" ref="N41" si="15">ROUND(M41*(1+$C$7),2)</f>
        <v>9.16</v>
      </c>
      <c r="O41" s="12">
        <f t="shared" ref="O41" si="16">K41*M41</f>
        <v>1200.3920000000001</v>
      </c>
      <c r="P41" s="12">
        <f t="shared" ref="P41" si="17">N41*K41</f>
        <v>1518.7280000000001</v>
      </c>
    </row>
    <row r="42" spans="1:16" ht="30" customHeight="1">
      <c r="A42" s="9" t="s">
        <v>18796</v>
      </c>
      <c r="B42" s="228" t="str">
        <f>IF(I42="SINAPI",VLOOKUP(ORÇAMENTO!H42,SINAPI,2,),VLOOKUP(ORÇAMENTO!H42,SETOP,3,))</f>
        <v>REATERRO MANUAL DE VALAS COM COMPACTAÇÃO MECANIZADA. AF_04/2016</v>
      </c>
      <c r="C42" s="228"/>
      <c r="D42" s="228"/>
      <c r="E42" s="228"/>
      <c r="F42" s="228"/>
      <c r="G42" s="228"/>
      <c r="H42" s="10">
        <v>93382</v>
      </c>
      <c r="I42" s="10" t="s">
        <v>13102</v>
      </c>
      <c r="J42" s="10" t="str">
        <f>IF(I42="SINAPI",VLOOKUP(ORÇAMENTO!H42,SINAPI,3,),VLOOKUP(ORÇAMENTO!H42,SETOP,4,))</f>
        <v>M3</v>
      </c>
      <c r="K42" s="11">
        <v>10.95</v>
      </c>
      <c r="L42" s="11" t="s">
        <v>27</v>
      </c>
      <c r="M42" s="12">
        <f>ROUND(IF(I42="SINAPI",VLOOKUP(ORÇAMENTO!H42,SINAPI,4,),VLOOKUP(ORÇAMENTO!H42,SETOP,5,)),2)</f>
        <v>23.97</v>
      </c>
      <c r="N42" s="12">
        <f t="shared" ref="N42:N46" si="18">ROUND(M42*(1+$C$7),2)</f>
        <v>30.33</v>
      </c>
      <c r="O42" s="12">
        <f t="shared" ref="O42:O46" si="19">K42*M42</f>
        <v>262.47149999999999</v>
      </c>
      <c r="P42" s="12">
        <f t="shared" ref="P42:P46" si="20">N42*K42</f>
        <v>332.11349999999999</v>
      </c>
    </row>
    <row r="43" spans="1:16" ht="30" customHeight="1">
      <c r="A43" s="9" t="s">
        <v>18798</v>
      </c>
      <c r="B43" s="228" t="str">
        <f>IF(I43="SINAPI",VLOOKUP(ORÇAMENTO!H43,SINAPI,2,),VLOOKUP(ORÇAMENTO!H43,SETOP,3,))</f>
        <v>ESCAVAÇÃO MANUAL DE VALA COM PROFUNDIDADE MENOR OU IGUAL A 1,30 M. AF_02/2021</v>
      </c>
      <c r="C43" s="228"/>
      <c r="D43" s="228"/>
      <c r="E43" s="228"/>
      <c r="F43" s="228"/>
      <c r="G43" s="228"/>
      <c r="H43" s="10">
        <v>93358</v>
      </c>
      <c r="I43" s="10" t="s">
        <v>13102</v>
      </c>
      <c r="J43" s="10" t="str">
        <f>IF(I43="SINAPI",VLOOKUP(ORÇAMENTO!H43,SINAPI,3,),VLOOKUP(ORÇAMENTO!H43,SETOP,4,))</f>
        <v>M3</v>
      </c>
      <c r="K43" s="11">
        <v>16.670000000000002</v>
      </c>
      <c r="L43" s="11" t="s">
        <v>27</v>
      </c>
      <c r="M43" s="12">
        <f>ROUND(IF(I43="SINAPI",VLOOKUP(ORÇAMENTO!H43,SINAPI,4,),VLOOKUP(ORÇAMENTO!H43,SETOP,5,)),2)</f>
        <v>55.81</v>
      </c>
      <c r="N43" s="12">
        <f t="shared" si="18"/>
        <v>70.61</v>
      </c>
      <c r="O43" s="12">
        <f t="shared" si="19"/>
        <v>930.35270000000014</v>
      </c>
      <c r="P43" s="12">
        <f t="shared" si="20"/>
        <v>1177.0687</v>
      </c>
    </row>
    <row r="44" spans="1:16" ht="30" customHeight="1">
      <c r="A44" s="9" t="s">
        <v>22849</v>
      </c>
      <c r="B44" s="228" t="str">
        <f>IF(I44="SINAPI",VLOOKUP(ORÇAMENTO!H44,SINAPI,2,),VLOOKUP(ORÇAMENTO!H44,SETOP,3,))</f>
        <v>CARGA, TRANSPORTE E DESCARGA DE MATERIAL DE 1ª CATEGORIA, COM CAMINHÃO.DISTÂNCIA MÉDIA DE TRANSPORTE DE 2.501 A 3.000  M</v>
      </c>
      <c r="C44" s="228"/>
      <c r="D44" s="228"/>
      <c r="E44" s="228"/>
      <c r="F44" s="228"/>
      <c r="G44" s="228"/>
      <c r="H44" s="10" t="s">
        <v>11559</v>
      </c>
      <c r="I44" s="10" t="s">
        <v>3963</v>
      </c>
      <c r="J44" s="10" t="str">
        <f>IF(I44="SINAPI",VLOOKUP(ORÇAMENTO!H44,SINAPI,3,),VLOOKUP(ORÇAMENTO!H44,SETOP,4,))</f>
        <v>M3</v>
      </c>
      <c r="K44" s="158">
        <v>5.75</v>
      </c>
      <c r="L44" s="11" t="s">
        <v>27</v>
      </c>
      <c r="M44" s="12">
        <f>ROUND(IF(I44="SINAPI",VLOOKUP(ORÇAMENTO!H44,SINAPI,4,),VLOOKUP(ORÇAMENTO!H44,SETOP,5,)),2)</f>
        <v>5.59</v>
      </c>
      <c r="N44" s="12">
        <f t="shared" si="18"/>
        <v>7.07</v>
      </c>
      <c r="O44" s="12">
        <f t="shared" si="19"/>
        <v>32.142499999999998</v>
      </c>
      <c r="P44" s="12">
        <f t="shared" si="20"/>
        <v>40.652500000000003</v>
      </c>
    </row>
    <row r="45" spans="1:16" ht="30" customHeight="1">
      <c r="A45" s="9" t="s">
        <v>22850</v>
      </c>
      <c r="B45" s="228" t="str">
        <f>IF(I45="SINAPI",VLOOKUP(ORÇAMENTO!H45,SINAPI,2,),VLOOKUP(ORÇAMENTO!H45,SETOP,3,))</f>
        <v xml:space="preserve">LASTRO DE CONCRETO MAGRO, INCLUSIVE TRANSPORTE, LANÇAMENTO E ADENSAMENTO </v>
      </c>
      <c r="C45" s="228"/>
      <c r="D45" s="228"/>
      <c r="E45" s="228"/>
      <c r="F45" s="228"/>
      <c r="G45" s="228"/>
      <c r="H45" s="10" t="s">
        <v>7723</v>
      </c>
      <c r="I45" s="10" t="s">
        <v>3963</v>
      </c>
      <c r="J45" s="10" t="str">
        <f>IF(I45="SINAPI",VLOOKUP(ORÇAMENTO!H45,SINAPI,3,),VLOOKUP(ORÇAMENTO!H45,SETOP,4,))</f>
        <v>M3</v>
      </c>
      <c r="K45" s="11">
        <f>14.28*0.05</f>
        <v>0.71399999999999997</v>
      </c>
      <c r="L45" s="11" t="s">
        <v>27</v>
      </c>
      <c r="M45" s="12">
        <f>ROUND(IF(I45="SINAPI",VLOOKUP(ORÇAMENTO!H45,SINAPI,4,),VLOOKUP(ORÇAMENTO!H45,SETOP,5,)),2)</f>
        <v>365.59</v>
      </c>
      <c r="N45" s="12">
        <f t="shared" si="18"/>
        <v>462.54</v>
      </c>
      <c r="O45" s="12">
        <f t="shared" si="19"/>
        <v>261.03125999999997</v>
      </c>
      <c r="P45" s="12">
        <f t="shared" si="20"/>
        <v>330.25355999999999</v>
      </c>
    </row>
    <row r="46" spans="1:16" ht="30" customHeight="1">
      <c r="A46" s="9" t="s">
        <v>22851</v>
      </c>
      <c r="B46" s="228" t="str">
        <f>IF(I46="SINAPI",VLOOKUP(ORÇAMENTO!H46,SINAPI,2,),VLOOKUP(ORÇAMENTO!H46,SETOP,3,))</f>
        <v>APILOAMENTO DO FUNDO DE VALAS COM PLACA</v>
      </c>
      <c r="C46" s="228"/>
      <c r="D46" s="228"/>
      <c r="E46" s="228"/>
      <c r="F46" s="228"/>
      <c r="G46" s="228"/>
      <c r="H46" s="10" t="s">
        <v>8923</v>
      </c>
      <c r="I46" s="10" t="s">
        <v>3963</v>
      </c>
      <c r="J46" s="10" t="str">
        <f>IF(I46="SINAPI",VLOOKUP(ORÇAMENTO!H46,SINAPI,3,),VLOOKUP(ORÇAMENTO!H46,SETOP,4,))</f>
        <v>M2</v>
      </c>
      <c r="K46" s="11">
        <v>33.32</v>
      </c>
      <c r="L46" s="11" t="s">
        <v>27</v>
      </c>
      <c r="M46" s="12">
        <f>ROUND(IF(I46="SINAPI",VLOOKUP(ORÇAMENTO!H46,SINAPI,4,),VLOOKUP(ORÇAMENTO!H46,SETOP,5,)),2)</f>
        <v>8.4600000000000009</v>
      </c>
      <c r="N46" s="12">
        <f t="shared" si="18"/>
        <v>10.7</v>
      </c>
      <c r="O46" s="12">
        <f t="shared" si="19"/>
        <v>281.88720000000001</v>
      </c>
      <c r="P46" s="12">
        <f t="shared" si="20"/>
        <v>356.524</v>
      </c>
    </row>
    <row r="47" spans="1:16" ht="30" customHeight="1">
      <c r="A47" s="257" t="str">
        <f>"SUBTOTAL "&amp;$B$40</f>
        <v>SUBTOTAL MOVIMENTO DE TERRA E PREPARO DO TERRENO PARA FUNDAÇÕES</v>
      </c>
      <c r="B47" s="276"/>
      <c r="C47" s="276"/>
      <c r="D47" s="276"/>
      <c r="E47" s="276"/>
      <c r="F47" s="276"/>
      <c r="G47" s="276"/>
      <c r="H47" s="276"/>
      <c r="I47" s="276"/>
      <c r="J47" s="276"/>
      <c r="K47" s="276"/>
      <c r="L47" s="276"/>
      <c r="M47" s="276"/>
      <c r="N47" s="276"/>
      <c r="O47" s="84">
        <f>SUM(O41:O46)</f>
        <v>2968.2771599999996</v>
      </c>
      <c r="P47" s="85">
        <f>SUM(P41:P46)</f>
        <v>3755.3402600000004</v>
      </c>
    </row>
    <row r="48" spans="1:16" ht="30" customHeight="1">
      <c r="A48" s="55">
        <v>4</v>
      </c>
      <c r="B48" s="258" t="s">
        <v>18793</v>
      </c>
      <c r="C48" s="258"/>
      <c r="D48" s="258"/>
      <c r="E48" s="258"/>
      <c r="F48" s="258"/>
      <c r="G48" s="258"/>
      <c r="H48" s="55"/>
      <c r="I48" s="55"/>
      <c r="J48" s="55"/>
      <c r="K48" s="55"/>
      <c r="L48" s="56"/>
      <c r="M48" s="55"/>
      <c r="N48" s="55"/>
      <c r="O48" s="93"/>
      <c r="P48" s="93"/>
    </row>
    <row r="49" spans="1:16" ht="30" customHeight="1">
      <c r="A49" s="59" t="s">
        <v>18800</v>
      </c>
      <c r="B49" s="237" t="s">
        <v>18795</v>
      </c>
      <c r="C49" s="237"/>
      <c r="D49" s="237"/>
      <c r="E49" s="237"/>
      <c r="F49" s="237"/>
      <c r="G49" s="237"/>
      <c r="H49" s="60"/>
      <c r="I49" s="60"/>
      <c r="J49" s="60"/>
      <c r="K49" s="60"/>
      <c r="L49" s="60"/>
      <c r="M49" s="60"/>
      <c r="N49" s="60"/>
      <c r="O49" s="95"/>
      <c r="P49" s="95"/>
    </row>
    <row r="50" spans="1:16" ht="30" customHeight="1">
      <c r="A50" s="9" t="s">
        <v>18802</v>
      </c>
      <c r="B50" s="228" t="str">
        <f>IF(I50="SINAPI",VLOOKUP(ORÇAMENTO!H50,SINAPI,2,),VLOOKUP(ORÇAMENTO!H50,SETOP,3,))</f>
        <v>FORNECIMENTO DE CONCRETO ESTRUTURAL, USINADO, COM FCK 25 MPA, INCLUSIVE LANÇAMENTO, ADENSAMENTO E ACABAMENTO (FUNDAÇÃO)</v>
      </c>
      <c r="C50" s="228"/>
      <c r="D50" s="228"/>
      <c r="E50" s="228"/>
      <c r="F50" s="228"/>
      <c r="G50" s="228"/>
      <c r="H50" s="10" t="s">
        <v>7710</v>
      </c>
      <c r="I50" s="10" t="s">
        <v>3963</v>
      </c>
      <c r="J50" s="10" t="str">
        <f>IF(I50="SINAPI",VLOOKUP(ORÇAMENTO!H50,SINAPI,3,),VLOOKUP(ORÇAMENTO!H50,SETOP,4,))</f>
        <v>M3</v>
      </c>
      <c r="K50" s="11">
        <f>6.1+2.12</f>
        <v>8.2199999999999989</v>
      </c>
      <c r="L50" s="11" t="s">
        <v>27</v>
      </c>
      <c r="M50" s="12">
        <f>ROUND(IF(I50="SINAPI",VLOOKUP(ORÇAMENTO!H50,SINAPI,4,),VLOOKUP(ORÇAMENTO!H50,SETOP,5,)),2)</f>
        <v>380.8</v>
      </c>
      <c r="N50" s="12">
        <f t="shared" ref="N50:N52" si="21">ROUND(M50*(1+$C$7),2)</f>
        <v>481.79</v>
      </c>
      <c r="O50" s="12">
        <f t="shared" ref="O50:O52" si="22">K50*M50</f>
        <v>3130.1759999999995</v>
      </c>
      <c r="P50" s="12">
        <f t="shared" ref="P50:P52" si="23">N50*K50</f>
        <v>3960.3137999999994</v>
      </c>
    </row>
    <row r="51" spans="1:16" ht="30" customHeight="1">
      <c r="A51" s="9" t="s">
        <v>18803</v>
      </c>
      <c r="B51" s="228" t="str">
        <f>IF(I51="SINAPI",VLOOKUP(ORÇAMENTO!H51,SINAPI,2,),VLOOKUP(ORÇAMENTO!H51,SETOP,3,))</f>
        <v>CORTE, DOBRA E MONTAGEM DE AÇO CA-50/60</v>
      </c>
      <c r="C51" s="228"/>
      <c r="D51" s="228"/>
      <c r="E51" s="228"/>
      <c r="F51" s="228"/>
      <c r="G51" s="228"/>
      <c r="H51" s="10" t="s">
        <v>6678</v>
      </c>
      <c r="I51" s="10" t="s">
        <v>3963</v>
      </c>
      <c r="J51" s="10" t="str">
        <f>IF(I51="SINAPI",VLOOKUP(ORÇAMENTO!H51,SINAPI,3,),VLOOKUP(ORÇAMENTO!H51,SETOP,4,))</f>
        <v>KG</v>
      </c>
      <c r="K51" s="11">
        <f>37.32+129.98+20.31+68.82</f>
        <v>256.42999999999995</v>
      </c>
      <c r="L51" s="11" t="s">
        <v>27</v>
      </c>
      <c r="M51" s="12">
        <f>ROUND(IF(I51="SINAPI",VLOOKUP(ORÇAMENTO!H51,SINAPI,4,),VLOOKUP(ORÇAMENTO!H51,SETOP,5,)),2)</f>
        <v>12.3</v>
      </c>
      <c r="N51" s="12">
        <f t="shared" si="21"/>
        <v>15.56</v>
      </c>
      <c r="O51" s="12">
        <f t="shared" si="22"/>
        <v>3154.0889999999995</v>
      </c>
      <c r="P51" s="12">
        <f t="shared" si="23"/>
        <v>3990.0507999999995</v>
      </c>
    </row>
    <row r="52" spans="1:16" ht="30" customHeight="1">
      <c r="A52" s="9" t="s">
        <v>18804</v>
      </c>
      <c r="B52" s="228" t="str">
        <f>IF(I52="SINAPI",VLOOKUP(ORÇAMENTO!H52,SINAPI,2,),VLOOKUP(ORÇAMENTO!H52,SETOP,3,))</f>
        <v>PERFURAÇÃO DE ESTACA BROCA A TRADO MECANIZADO D = 250 MM</v>
      </c>
      <c r="C52" s="228"/>
      <c r="D52" s="228"/>
      <c r="E52" s="228"/>
      <c r="F52" s="228"/>
      <c r="G52" s="228"/>
      <c r="H52" s="21" t="s">
        <v>7685</v>
      </c>
      <c r="I52" s="21" t="s">
        <v>3963</v>
      </c>
      <c r="J52" s="10" t="str">
        <f>IF(I52="SINAPI",VLOOKUP(ORÇAMENTO!H52,SINAPI,3,),VLOOKUP(ORÇAMENTO!H52,SETOP,4,))</f>
        <v>M</v>
      </c>
      <c r="K52" s="11">
        <f>21*6</f>
        <v>126</v>
      </c>
      <c r="L52" s="11" t="s">
        <v>27</v>
      </c>
      <c r="M52" s="12">
        <f>ROUND(IF(I52="SINAPI",VLOOKUP(ORÇAMENTO!H52,SINAPI,4,),VLOOKUP(ORÇAMENTO!H52,SETOP,5,)),2)</f>
        <v>20</v>
      </c>
      <c r="N52" s="12">
        <f t="shared" si="21"/>
        <v>25.3</v>
      </c>
      <c r="O52" s="12">
        <f t="shared" si="22"/>
        <v>2520</v>
      </c>
      <c r="P52" s="12">
        <f t="shared" si="23"/>
        <v>3187.8</v>
      </c>
    </row>
    <row r="53" spans="1:16" ht="30" customHeight="1">
      <c r="A53" s="9" t="s">
        <v>22852</v>
      </c>
      <c r="B53" s="228" t="str">
        <f>IF(I53="SINAPI",VLOOKUP(ORÇAMENTO!H53,SINAPI,2,),VLOOKUP(ORÇAMENTO!H53,SETOP,3,))</f>
        <v>PERFURAÇÃO DE ESTACA BROCA A TRADO MECANIZADO D = 300 MM</v>
      </c>
      <c r="C53" s="228"/>
      <c r="D53" s="228"/>
      <c r="E53" s="228"/>
      <c r="F53" s="228"/>
      <c r="G53" s="228"/>
      <c r="H53" s="21" t="s">
        <v>7686</v>
      </c>
      <c r="I53" s="21" t="s">
        <v>3963</v>
      </c>
      <c r="J53" s="10" t="str">
        <f>IF(I53="SINAPI",VLOOKUP(ORÇAMENTO!H53,SINAPI,3,),VLOOKUP(ORÇAMENTO!H53,SETOP,4,))</f>
        <v>M</v>
      </c>
      <c r="K53" s="11">
        <f>5*6</f>
        <v>30</v>
      </c>
      <c r="L53" s="11" t="s">
        <v>27</v>
      </c>
      <c r="M53" s="12">
        <f>ROUND(IF(I53="SINAPI",VLOOKUP(ORÇAMENTO!H53,SINAPI,4,),VLOOKUP(ORÇAMENTO!H53,SETOP,5,)),2)</f>
        <v>27.5</v>
      </c>
      <c r="N53" s="12">
        <f t="shared" ref="N53" si="24">ROUND(M53*(1+$C$7),2)</f>
        <v>34.79</v>
      </c>
      <c r="O53" s="12">
        <f t="shared" ref="O53" si="25">K53*M53</f>
        <v>825</v>
      </c>
      <c r="P53" s="12">
        <f t="shared" ref="P53" si="26">N53*K53</f>
        <v>1043.7</v>
      </c>
    </row>
    <row r="54" spans="1:16" ht="30" customHeight="1">
      <c r="A54" s="82" t="s">
        <v>18805</v>
      </c>
      <c r="B54" s="237" t="s">
        <v>18797</v>
      </c>
      <c r="C54" s="237"/>
      <c r="D54" s="237"/>
      <c r="E54" s="237"/>
      <c r="F54" s="237"/>
      <c r="G54" s="237"/>
      <c r="H54" s="82"/>
      <c r="I54" s="82"/>
      <c r="J54" s="82"/>
      <c r="K54" s="82"/>
      <c r="L54" s="83"/>
      <c r="M54" s="82"/>
      <c r="N54" s="82"/>
      <c r="O54" s="96"/>
      <c r="P54" s="96"/>
    </row>
    <row r="55" spans="1:16" ht="30" customHeight="1">
      <c r="A55" s="9" t="s">
        <v>18807</v>
      </c>
      <c r="B55" s="228" t="str">
        <f>IF(I55="SINAPI",VLOOKUP(ORÇAMENTO!H55,SINAPI,2,),VLOOKUP(ORÇAMENTO!H55,SETOP,3,))</f>
        <v>FORNECIMENTO DE CONCRETO ESTRUTURAL, USINADO, COM FCK 25 MPA, INCLUSIVE LANÇAMENTO, ADENSAMENTO E ACABAMENTO (FUNDAÇÃO)</v>
      </c>
      <c r="C55" s="228"/>
      <c r="D55" s="228"/>
      <c r="E55" s="228"/>
      <c r="F55" s="228"/>
      <c r="G55" s="228"/>
      <c r="H55" s="10" t="s">
        <v>7710</v>
      </c>
      <c r="I55" s="10" t="s">
        <v>3963</v>
      </c>
      <c r="J55" s="10" t="str">
        <f>IF(I55="SINAPI",VLOOKUP(ORÇAMENTO!H55,SINAPI,3,),VLOOKUP(ORÇAMENTO!H55,SETOP,4,))</f>
        <v>M3</v>
      </c>
      <c r="K55" s="11">
        <v>5.7</v>
      </c>
      <c r="L55" s="11" t="s">
        <v>27</v>
      </c>
      <c r="M55" s="12">
        <f>ROUND(IF(I55="SINAPI",VLOOKUP(ORÇAMENTO!H55,SINAPI,4,),VLOOKUP(ORÇAMENTO!H55,SETOP,5,)),2)</f>
        <v>380.8</v>
      </c>
      <c r="N55" s="12">
        <f t="shared" ref="N55:N57" si="27">ROUND(M55*(1+$C$7),2)</f>
        <v>481.79</v>
      </c>
      <c r="O55" s="12">
        <f t="shared" ref="O55:O57" si="28">K55*M55</f>
        <v>2170.56</v>
      </c>
      <c r="P55" s="12">
        <f t="shared" ref="P55:P57" si="29">N55*K55</f>
        <v>2746.2030000000004</v>
      </c>
    </row>
    <row r="56" spans="1:16" ht="30" customHeight="1">
      <c r="A56" s="9" t="s">
        <v>18808</v>
      </c>
      <c r="B56" s="228" t="str">
        <f>IF(I56="SINAPI",VLOOKUP(ORÇAMENTO!H56,SINAPI,2,),VLOOKUP(ORÇAMENTO!H56,SETOP,3,))</f>
        <v>CORTE, DOBRA E MONTAGEM DE AÇO CA-50/60</v>
      </c>
      <c r="C56" s="228"/>
      <c r="D56" s="228"/>
      <c r="E56" s="228"/>
      <c r="F56" s="228"/>
      <c r="G56" s="228"/>
      <c r="H56" s="10" t="s">
        <v>6678</v>
      </c>
      <c r="I56" s="10" t="s">
        <v>3963</v>
      </c>
      <c r="J56" s="10" t="str">
        <f>IF(I56="SINAPI",VLOOKUP(ORÇAMENTO!H56,SINAPI,3,),VLOOKUP(ORÇAMENTO!H56,SETOP,4,))</f>
        <v>KG</v>
      </c>
      <c r="K56" s="11">
        <v>108.6</v>
      </c>
      <c r="L56" s="11" t="s">
        <v>27</v>
      </c>
      <c r="M56" s="12">
        <f>ROUND(IF(I56="SINAPI",VLOOKUP(ORÇAMENTO!H56,SINAPI,4,),VLOOKUP(ORÇAMENTO!H56,SETOP,5,)),2)</f>
        <v>12.3</v>
      </c>
      <c r="N56" s="12">
        <f t="shared" si="27"/>
        <v>15.56</v>
      </c>
      <c r="O56" s="12">
        <f t="shared" si="28"/>
        <v>1335.78</v>
      </c>
      <c r="P56" s="12">
        <f t="shared" si="29"/>
        <v>1689.816</v>
      </c>
    </row>
    <row r="57" spans="1:16" ht="30" customHeight="1">
      <c r="A57" s="9" t="s">
        <v>18809</v>
      </c>
      <c r="B57" s="228" t="str">
        <f>IF(I57="SINAPI",VLOOKUP(ORÇAMENTO!H57,SINAPI,2,),VLOOKUP(ORÇAMENTO!H57,SETOP,3,))</f>
        <v>FABRICAÇÃO, MONTAGEM E DESMONTAGEM DE FÔRMA PARA BLOCO DE COROAMENTO, EM MADEIRA SERRADA, E=25 MM, 1 UTILIZAÇÃO. AF_06/2017</v>
      </c>
      <c r="C57" s="228"/>
      <c r="D57" s="228"/>
      <c r="E57" s="228"/>
      <c r="F57" s="228"/>
      <c r="G57" s="228"/>
      <c r="H57" s="10">
        <v>96528</v>
      </c>
      <c r="I57" s="10" t="s">
        <v>13102</v>
      </c>
      <c r="J57" s="10" t="str">
        <f>IF(I57="SINAPI",VLOOKUP(ORÇAMENTO!H57,SINAPI,3,),VLOOKUP(ORÇAMENTO!H57,SETOP,4,))</f>
        <v>M2</v>
      </c>
      <c r="K57" s="11">
        <v>35</v>
      </c>
      <c r="L57" s="11" t="s">
        <v>27</v>
      </c>
      <c r="M57" s="12">
        <f>ROUND(IF(I57="SINAPI",VLOOKUP(ORÇAMENTO!H57,SINAPI,4,),VLOOKUP(ORÇAMENTO!H57,SETOP,5,)),2)</f>
        <v>206.71</v>
      </c>
      <c r="N57" s="12">
        <f t="shared" si="27"/>
        <v>261.52999999999997</v>
      </c>
      <c r="O57" s="12">
        <f t="shared" si="28"/>
        <v>7234.85</v>
      </c>
      <c r="P57" s="12">
        <f t="shared" si="29"/>
        <v>9153.5499999999993</v>
      </c>
    </row>
    <row r="58" spans="1:16" ht="30" customHeight="1">
      <c r="A58" s="82" t="s">
        <v>18811</v>
      </c>
      <c r="B58" s="237" t="s">
        <v>18799</v>
      </c>
      <c r="C58" s="237"/>
      <c r="D58" s="237"/>
      <c r="E58" s="237"/>
      <c r="F58" s="237"/>
      <c r="G58" s="237"/>
      <c r="H58" s="82"/>
      <c r="I58" s="82"/>
      <c r="J58" s="82"/>
      <c r="K58" s="82"/>
      <c r="L58" s="83"/>
      <c r="M58" s="82"/>
      <c r="N58" s="82"/>
      <c r="O58" s="96"/>
      <c r="P58" s="96"/>
    </row>
    <row r="59" spans="1:16" ht="30" customHeight="1">
      <c r="A59" s="9" t="s">
        <v>18813</v>
      </c>
      <c r="B59" s="228" t="str">
        <f>IF(I59="SINAPI",VLOOKUP(ORÇAMENTO!H59,SINAPI,2,),VLOOKUP(ORÇAMENTO!H59,SETOP,3,))</f>
        <v>FORNECIMENTO DE CONCRETO ESTRUTURAL, USINADO, COM FCK 25 MPA, INCLUSIVE LANÇAMENTO, ADENSAMENTO E ACABAMENTO (FUNDAÇÃO)</v>
      </c>
      <c r="C59" s="228"/>
      <c r="D59" s="228"/>
      <c r="E59" s="228"/>
      <c r="F59" s="228"/>
      <c r="G59" s="228"/>
      <c r="H59" s="10" t="s">
        <v>7710</v>
      </c>
      <c r="I59" s="10" t="s">
        <v>3963</v>
      </c>
      <c r="J59" s="10" t="str">
        <f>IF(I59="SINAPI",VLOOKUP(ORÇAMENTO!H59,SINAPI,3,),VLOOKUP(ORÇAMENTO!H59,SETOP,4,))</f>
        <v>M3</v>
      </c>
      <c r="K59" s="11">
        <v>5.6</v>
      </c>
      <c r="L59" s="11" t="s">
        <v>27</v>
      </c>
      <c r="M59" s="12">
        <f>ROUND(IF(I59="SINAPI",VLOOKUP(ORÇAMENTO!H59,SINAPI,4,),VLOOKUP(ORÇAMENTO!H59,SETOP,5,)),2)</f>
        <v>380.8</v>
      </c>
      <c r="N59" s="12">
        <f t="shared" ref="N59:N62" si="30">ROUND(M59*(1+$C$7),2)</f>
        <v>481.79</v>
      </c>
      <c r="O59" s="12">
        <f t="shared" ref="O59:O62" si="31">K59*M59</f>
        <v>2132.48</v>
      </c>
      <c r="P59" s="12">
        <f t="shared" ref="P59:P62" si="32">N59*K59</f>
        <v>2698.0239999999999</v>
      </c>
    </row>
    <row r="60" spans="1:16" ht="30" customHeight="1">
      <c r="A60" s="9" t="s">
        <v>18814</v>
      </c>
      <c r="B60" s="228" t="str">
        <f>IF(I60="SINAPI",VLOOKUP(ORÇAMENTO!H60,SINAPI,2,),VLOOKUP(ORÇAMENTO!H60,SETOP,3,))</f>
        <v>CORTE, DOBRA E MONTAGEM DE AÇO CA-50/60</v>
      </c>
      <c r="C60" s="228"/>
      <c r="D60" s="228"/>
      <c r="E60" s="228"/>
      <c r="F60" s="228"/>
      <c r="G60" s="228"/>
      <c r="H60" s="10" t="s">
        <v>6678</v>
      </c>
      <c r="I60" s="10" t="s">
        <v>3963</v>
      </c>
      <c r="J60" s="10" t="str">
        <f>IF(I60="SINAPI",VLOOKUP(ORÇAMENTO!H60,SINAPI,3,),VLOOKUP(ORÇAMENTO!H60,SETOP,4,))</f>
        <v>KG</v>
      </c>
      <c r="K60" s="11">
        <v>408.7</v>
      </c>
      <c r="L60" s="11" t="s">
        <v>27</v>
      </c>
      <c r="M60" s="12">
        <f>ROUND(IF(I60="SINAPI",VLOOKUP(ORÇAMENTO!H60,SINAPI,4,),VLOOKUP(ORÇAMENTO!H60,SETOP,5,)),2)</f>
        <v>12.3</v>
      </c>
      <c r="N60" s="12">
        <f t="shared" si="30"/>
        <v>15.56</v>
      </c>
      <c r="O60" s="12">
        <f t="shared" si="31"/>
        <v>5027.01</v>
      </c>
      <c r="P60" s="12">
        <f t="shared" si="32"/>
        <v>6359.3720000000003</v>
      </c>
    </row>
    <row r="61" spans="1:16" ht="30" customHeight="1">
      <c r="A61" s="9" t="s">
        <v>18957</v>
      </c>
      <c r="B61" s="228" t="str">
        <f>IF(I61="SINAPI",VLOOKUP(ORÇAMENTO!H61,SINAPI,2,),VLOOKUP(ORÇAMENTO!H61,SETOP,3,))</f>
        <v>FABRICAÇÃO DE FÔRMA PARA VIGAS, EM CHAPA DE MADEIRA COMPENSADA RESINADA, E = 17 MM. AF_09/2020</v>
      </c>
      <c r="C61" s="228"/>
      <c r="D61" s="228"/>
      <c r="E61" s="228"/>
      <c r="F61" s="228"/>
      <c r="G61" s="228"/>
      <c r="H61" s="10">
        <v>92265</v>
      </c>
      <c r="I61" s="21" t="s">
        <v>13102</v>
      </c>
      <c r="J61" s="10" t="str">
        <f>IF(I61="SINAPI",VLOOKUP(ORÇAMENTO!H61,SINAPI,3,),VLOOKUP(ORÇAMENTO!H61,SETOP,4,))</f>
        <v>M2</v>
      </c>
      <c r="K61" s="11">
        <v>91.2</v>
      </c>
      <c r="L61" s="11" t="s">
        <v>27</v>
      </c>
      <c r="M61" s="12">
        <f>ROUND(IF(I61="SINAPI",VLOOKUP(ORÇAMENTO!H61,SINAPI,4,),VLOOKUP(ORÇAMENTO!H61,SETOP,5,)),2)</f>
        <v>82.95</v>
      </c>
      <c r="N61" s="12">
        <f t="shared" si="30"/>
        <v>104.95</v>
      </c>
      <c r="O61" s="12">
        <f t="shared" si="31"/>
        <v>7565.0400000000009</v>
      </c>
      <c r="P61" s="12">
        <f t="shared" si="32"/>
        <v>9571.44</v>
      </c>
    </row>
    <row r="62" spans="1:16" ht="30" customHeight="1">
      <c r="A62" s="9" t="s">
        <v>22853</v>
      </c>
      <c r="B62" s="234" t="str">
        <f>IF(I62="SINAPI",VLOOKUP(ORÇAMENTO!H62,SINAPI,2,),VLOOKUP(ORÇAMENTO!H62,SETOP,3,))</f>
        <v>IMPERMEABILIZAÇÃO COM MANTA ASFÁLTICA PRÉ-FABRICADA, E = 4 MM - ANTI-RAIZ</v>
      </c>
      <c r="C62" s="234"/>
      <c r="D62" s="234"/>
      <c r="E62" s="234"/>
      <c r="F62" s="234"/>
      <c r="G62" s="235"/>
      <c r="H62" s="10" t="s">
        <v>8028</v>
      </c>
      <c r="I62" s="10" t="s">
        <v>3963</v>
      </c>
      <c r="J62" s="10" t="str">
        <f>IF(I62="SINAPI",VLOOKUP(ORÇAMENTO!H62,SINAPI,3,),VLOOKUP(ORÇAMENTO!H62,SETOP,4,))</f>
        <v>M2</v>
      </c>
      <c r="K62" s="11">
        <v>33.32</v>
      </c>
      <c r="L62" s="11" t="s">
        <v>27</v>
      </c>
      <c r="M62" s="12">
        <f>ROUND(IF(I62="SINAPI",VLOOKUP(ORÇAMENTO!H62,SINAPI,4,),VLOOKUP(ORÇAMENTO!H62,SETOP,5,)),2)</f>
        <v>57.86</v>
      </c>
      <c r="N62" s="12">
        <f t="shared" si="30"/>
        <v>73.2</v>
      </c>
      <c r="O62" s="12">
        <f t="shared" si="31"/>
        <v>1927.8951999999999</v>
      </c>
      <c r="P62" s="12">
        <f t="shared" si="32"/>
        <v>2439.0240000000003</v>
      </c>
    </row>
    <row r="63" spans="1:16" ht="30" customHeight="1">
      <c r="A63" s="257" t="str">
        <f>"SUBTOTAL "&amp;$B$48</f>
        <v>SUBTOTAL FUNDAÇÕES</v>
      </c>
      <c r="B63" s="276"/>
      <c r="C63" s="276"/>
      <c r="D63" s="276"/>
      <c r="E63" s="276"/>
      <c r="F63" s="276"/>
      <c r="G63" s="276"/>
      <c r="H63" s="276"/>
      <c r="I63" s="276"/>
      <c r="J63" s="276"/>
      <c r="K63" s="276"/>
      <c r="L63" s="276"/>
      <c r="M63" s="276"/>
      <c r="N63" s="276"/>
      <c r="O63" s="84">
        <f>SUM(O50:O62)</f>
        <v>37022.8802</v>
      </c>
      <c r="P63" s="84">
        <f>SUM(P50:P62)</f>
        <v>46839.293600000005</v>
      </c>
    </row>
    <row r="64" spans="1:16">
      <c r="A64" s="144"/>
      <c r="B64" s="144"/>
      <c r="C64" s="144"/>
      <c r="D64" s="144"/>
      <c r="E64" s="144"/>
      <c r="F64" s="144"/>
      <c r="G64" s="144"/>
      <c r="H64" s="144"/>
      <c r="I64" s="144"/>
      <c r="J64" s="144"/>
      <c r="K64" s="144"/>
      <c r="L64" s="144"/>
      <c r="M64" s="144"/>
      <c r="N64" s="144"/>
      <c r="O64" s="145"/>
      <c r="P64" s="145"/>
    </row>
    <row r="65" spans="1:16" ht="30" customHeight="1">
      <c r="A65" s="55">
        <v>5</v>
      </c>
      <c r="B65" s="258" t="s">
        <v>18810</v>
      </c>
      <c r="C65" s="258"/>
      <c r="D65" s="258"/>
      <c r="E65" s="258"/>
      <c r="F65" s="258"/>
      <c r="G65" s="258"/>
      <c r="H65" s="55"/>
      <c r="I65" s="55"/>
      <c r="J65" s="55"/>
      <c r="K65" s="55"/>
      <c r="L65" s="56"/>
      <c r="M65" s="55"/>
      <c r="N65" s="55"/>
      <c r="O65" s="93"/>
      <c r="P65" s="93"/>
    </row>
    <row r="66" spans="1:16" ht="30" customHeight="1">
      <c r="A66" s="82" t="s">
        <v>13229</v>
      </c>
      <c r="B66" s="237" t="s">
        <v>18801</v>
      </c>
      <c r="C66" s="237"/>
      <c r="D66" s="237"/>
      <c r="E66" s="237"/>
      <c r="F66" s="237"/>
      <c r="G66" s="237"/>
      <c r="H66" s="82"/>
      <c r="I66" s="82"/>
      <c r="J66" s="82"/>
      <c r="K66" s="82"/>
      <c r="L66" s="83"/>
      <c r="M66" s="82"/>
      <c r="N66" s="82"/>
      <c r="O66" s="96"/>
      <c r="P66" s="96"/>
    </row>
    <row r="67" spans="1:16" ht="30" customHeight="1">
      <c r="A67" s="9" t="s">
        <v>18621</v>
      </c>
      <c r="B67" s="228" t="str">
        <f>IF(I67="SINAPI",VLOOKUP(ORÇAMENTO!H67,SINAPI,2,),VLOOKUP(ORÇAMENTO!H67,SETOP,3,))</f>
        <v>FABRICAÇÃO DE FÔRMA PARA PILARES E ESTRUTURAS SIMILARES, EM MADEIRA SERRADA, E=25 MM. AF_09/2020</v>
      </c>
      <c r="C67" s="228"/>
      <c r="D67" s="228"/>
      <c r="E67" s="228"/>
      <c r="F67" s="228"/>
      <c r="G67" s="228"/>
      <c r="H67" s="10">
        <v>92269</v>
      </c>
      <c r="I67" s="10" t="s">
        <v>13102</v>
      </c>
      <c r="J67" s="10" t="str">
        <f>IF(I67="SINAPI",VLOOKUP(ORÇAMENTO!H67,SINAPI,3,),VLOOKUP(ORÇAMENTO!H67,SETOP,4,))</f>
        <v>M2</v>
      </c>
      <c r="K67" s="11">
        <v>122</v>
      </c>
      <c r="L67" s="11" t="s">
        <v>27</v>
      </c>
      <c r="M67" s="12">
        <f>ROUND(IF(I67="SINAPI",VLOOKUP(ORÇAMENTO!H67,SINAPI,4,),VLOOKUP(ORÇAMENTO!H67,SETOP,5,)),2)</f>
        <v>255.52</v>
      </c>
      <c r="N67" s="12">
        <f t="shared" ref="N67:N69" si="33">ROUND(M67*(1+$C$7),2)</f>
        <v>323.27999999999997</v>
      </c>
      <c r="O67" s="12">
        <f t="shared" ref="O67:O69" si="34">K67*M67</f>
        <v>31173.440000000002</v>
      </c>
      <c r="P67" s="12">
        <f t="shared" ref="P67:P69" si="35">N67*K67</f>
        <v>39440.159999999996</v>
      </c>
    </row>
    <row r="68" spans="1:16" ht="30" customHeight="1">
      <c r="A68" s="9" t="s">
        <v>18622</v>
      </c>
      <c r="B68" s="228" t="str">
        <f>IF(I68="SINAPI",VLOOKUP(ORÇAMENTO!H68,SINAPI,2,),VLOOKUP(ORÇAMENTO!H68,SETOP,3,))</f>
        <v>CORTE, DOBRA E MONTAGEM DE AÇO CA-50/60</v>
      </c>
      <c r="C68" s="228"/>
      <c r="D68" s="228"/>
      <c r="E68" s="228"/>
      <c r="F68" s="228"/>
      <c r="G68" s="228"/>
      <c r="H68" s="10" t="s">
        <v>6678</v>
      </c>
      <c r="I68" s="10" t="s">
        <v>3963</v>
      </c>
      <c r="J68" s="10" t="str">
        <f>IF(I68="SINAPI",VLOOKUP(ORÇAMENTO!H68,SINAPI,3,),VLOOKUP(ORÇAMENTO!H68,SETOP,4,))</f>
        <v>KG</v>
      </c>
      <c r="K68" s="11">
        <v>900.2</v>
      </c>
      <c r="L68" s="11" t="s">
        <v>27</v>
      </c>
      <c r="M68" s="12">
        <f>ROUND(IF(I68="SINAPI",VLOOKUP(ORÇAMENTO!H68,SINAPI,4,),VLOOKUP(ORÇAMENTO!H68,SETOP,5,)),2)</f>
        <v>12.3</v>
      </c>
      <c r="N68" s="12">
        <f t="shared" si="33"/>
        <v>15.56</v>
      </c>
      <c r="O68" s="12">
        <f t="shared" si="34"/>
        <v>11072.460000000001</v>
      </c>
      <c r="P68" s="12">
        <f t="shared" si="35"/>
        <v>14007.112000000001</v>
      </c>
    </row>
    <row r="69" spans="1:16" ht="30" customHeight="1">
      <c r="A69" s="9" t="s">
        <v>18633</v>
      </c>
      <c r="B69" s="228" t="str">
        <f>IF(I69="SINAPI",VLOOKUP(ORÇAMENTO!H69,SINAPI,2,),VLOOKUP(ORÇAMENTO!H69,SETOP,3,))</f>
        <v>FORNECIMENTO DE CONCRETO ESTRUTURAL, USINADO BOMBEADO, COM FCK 25 MPA, INCLUSIVE LANÇAMENTO, ADENSAMENTO E ACABAMENTO</v>
      </c>
      <c r="C69" s="228"/>
      <c r="D69" s="228"/>
      <c r="E69" s="228"/>
      <c r="F69" s="228"/>
      <c r="G69" s="228"/>
      <c r="H69" s="10" t="s">
        <v>7554</v>
      </c>
      <c r="I69" s="10" t="s">
        <v>3963</v>
      </c>
      <c r="J69" s="10" t="str">
        <f>IF(I69="SINAPI",VLOOKUP(ORÇAMENTO!H69,SINAPI,3,),VLOOKUP(ORÇAMENTO!H69,SETOP,4,))</f>
        <v>M3</v>
      </c>
      <c r="K69" s="11">
        <v>6</v>
      </c>
      <c r="L69" s="11" t="s">
        <v>27</v>
      </c>
      <c r="M69" s="12">
        <f>ROUND(IF(I69="SINAPI",VLOOKUP(ORÇAMENTO!H69,SINAPI,4,),VLOOKUP(ORÇAMENTO!H69,SETOP,5,)),2)</f>
        <v>354.83</v>
      </c>
      <c r="N69" s="12">
        <f t="shared" si="33"/>
        <v>448.93</v>
      </c>
      <c r="O69" s="12">
        <f t="shared" si="34"/>
        <v>2128.98</v>
      </c>
      <c r="P69" s="12">
        <f t="shared" si="35"/>
        <v>2693.58</v>
      </c>
    </row>
    <row r="70" spans="1:16" ht="30" customHeight="1">
      <c r="A70" s="82" t="s">
        <v>18623</v>
      </c>
      <c r="B70" s="237" t="s">
        <v>18806</v>
      </c>
      <c r="C70" s="237"/>
      <c r="D70" s="237"/>
      <c r="E70" s="237"/>
      <c r="F70" s="237"/>
      <c r="G70" s="237"/>
      <c r="H70" s="82"/>
      <c r="I70" s="82"/>
      <c r="J70" s="82"/>
      <c r="K70" s="82"/>
      <c r="L70" s="83"/>
      <c r="M70" s="82"/>
      <c r="N70" s="82"/>
      <c r="O70" s="96"/>
      <c r="P70" s="96"/>
    </row>
    <row r="71" spans="1:16" ht="30" customHeight="1">
      <c r="A71" s="9" t="s">
        <v>18624</v>
      </c>
      <c r="B71" s="228" t="str">
        <f>IF(I71="SINAPI",VLOOKUP(ORÇAMENTO!H71,SINAPI,2,),VLOOKUP(ORÇAMENTO!H71,SETOP,3,))</f>
        <v>MONTAGEM E DESMONTAGEM DE FÔRMA DE VIGA, ESCORAMENTO METÁLICO, PÉ-DIREITO SIMPLES, EM CHAPA DE MADEIRA RESINADA, 2 UTILIZAÇÕES. AF_09/2020</v>
      </c>
      <c r="C71" s="228"/>
      <c r="D71" s="228"/>
      <c r="E71" s="228"/>
      <c r="F71" s="228"/>
      <c r="G71" s="228"/>
      <c r="H71" s="10">
        <v>92452</v>
      </c>
      <c r="I71" s="21" t="s">
        <v>13102</v>
      </c>
      <c r="J71" s="10" t="str">
        <f>IF(I71="SINAPI",VLOOKUP(ORÇAMENTO!H71,SINAPI,3,),VLOOKUP(ORÇAMENTO!H71,SETOP,4,))</f>
        <v>M2</v>
      </c>
      <c r="K71" s="11">
        <v>180.3</v>
      </c>
      <c r="L71" s="11" t="s">
        <v>27</v>
      </c>
      <c r="M71" s="12">
        <f>ROUND(IF(I71="SINAPI",VLOOKUP(ORÇAMENTO!H71,SINAPI,4,),VLOOKUP(ORÇAMENTO!H71,SETOP,5,)),2)</f>
        <v>114.16</v>
      </c>
      <c r="N71" s="12">
        <f t="shared" ref="N71:N73" si="36">ROUND(M71*(1+$C$7),2)</f>
        <v>144.44</v>
      </c>
      <c r="O71" s="12">
        <f t="shared" ref="O71:O73" si="37">K71*M71</f>
        <v>20583.047999999999</v>
      </c>
      <c r="P71" s="12">
        <f t="shared" ref="P71:P73" si="38">N71*K71</f>
        <v>26042.532000000003</v>
      </c>
    </row>
    <row r="72" spans="1:16" ht="30" customHeight="1">
      <c r="A72" s="9" t="s">
        <v>22854</v>
      </c>
      <c r="B72" s="228" t="str">
        <f>IF(I72="SINAPI",VLOOKUP(ORÇAMENTO!H72,SINAPI,2,),VLOOKUP(ORÇAMENTO!H72,SETOP,3,))</f>
        <v>CORTE, DOBRA E MONTAGEM DE AÇO CA-50/60</v>
      </c>
      <c r="C72" s="228"/>
      <c r="D72" s="228"/>
      <c r="E72" s="228"/>
      <c r="F72" s="228"/>
      <c r="G72" s="228"/>
      <c r="H72" s="10" t="s">
        <v>6678</v>
      </c>
      <c r="I72" s="10" t="s">
        <v>3963</v>
      </c>
      <c r="J72" s="10" t="str">
        <f>IF(I72="SINAPI",VLOOKUP(ORÇAMENTO!H72,SINAPI,3,),VLOOKUP(ORÇAMENTO!H72,SETOP,4,))</f>
        <v>KG</v>
      </c>
      <c r="K72" s="11">
        <v>651.29999999999995</v>
      </c>
      <c r="L72" s="11" t="s">
        <v>27</v>
      </c>
      <c r="M72" s="12">
        <f>ROUND(IF(I72="SINAPI",VLOOKUP(ORÇAMENTO!H72,SINAPI,4,),VLOOKUP(ORÇAMENTO!H72,SETOP,5,)),2)</f>
        <v>12.3</v>
      </c>
      <c r="N72" s="12">
        <f t="shared" si="36"/>
        <v>15.56</v>
      </c>
      <c r="O72" s="12">
        <f t="shared" si="37"/>
        <v>8010.99</v>
      </c>
      <c r="P72" s="12">
        <f t="shared" si="38"/>
        <v>10134.227999999999</v>
      </c>
    </row>
    <row r="73" spans="1:16" ht="30" customHeight="1">
      <c r="A73" s="9" t="s">
        <v>22855</v>
      </c>
      <c r="B73" s="228" t="str">
        <f>IF(I73="SINAPI",VLOOKUP(ORÇAMENTO!H73,SINAPI,2,),VLOOKUP(ORÇAMENTO!H73,SETOP,3,))</f>
        <v>FORNECIMENTO DE CONCRETO ESTRUTURAL, USINADO BOMBEADO, COM FCK 25 MPA, INCLUSIVE LANÇAMENTO, ADENSAMENTO E ACABAMENTO</v>
      </c>
      <c r="C73" s="228"/>
      <c r="D73" s="228"/>
      <c r="E73" s="228"/>
      <c r="F73" s="228"/>
      <c r="G73" s="228"/>
      <c r="H73" s="10" t="s">
        <v>7554</v>
      </c>
      <c r="I73" s="10" t="s">
        <v>3963</v>
      </c>
      <c r="J73" s="10" t="str">
        <f>IF(I73="SINAPI",VLOOKUP(ORÇAMENTO!H73,SINAPI,3,),VLOOKUP(ORÇAMENTO!H73,SETOP,4,))</f>
        <v>M3</v>
      </c>
      <c r="K73" s="11">
        <v>10.4</v>
      </c>
      <c r="L73" s="11" t="s">
        <v>27</v>
      </c>
      <c r="M73" s="12">
        <f>ROUND(IF(I73="SINAPI",VLOOKUP(ORÇAMENTO!H73,SINAPI,4,),VLOOKUP(ORÇAMENTO!H73,SETOP,5,)),2)</f>
        <v>354.83</v>
      </c>
      <c r="N73" s="12">
        <f t="shared" si="36"/>
        <v>448.93</v>
      </c>
      <c r="O73" s="12">
        <f t="shared" si="37"/>
        <v>3690.232</v>
      </c>
      <c r="P73" s="12">
        <f t="shared" si="38"/>
        <v>4668.8720000000003</v>
      </c>
    </row>
    <row r="74" spans="1:16" ht="30" customHeight="1">
      <c r="A74" s="82" t="s">
        <v>18634</v>
      </c>
      <c r="B74" s="237" t="s">
        <v>18812</v>
      </c>
      <c r="C74" s="237"/>
      <c r="D74" s="237"/>
      <c r="E74" s="237"/>
      <c r="F74" s="237"/>
      <c r="G74" s="237"/>
      <c r="H74" s="82"/>
      <c r="I74" s="82"/>
      <c r="J74" s="82"/>
      <c r="K74" s="82"/>
      <c r="L74" s="83"/>
      <c r="M74" s="82"/>
      <c r="N74" s="82"/>
      <c r="O74" s="96"/>
      <c r="P74" s="96"/>
    </row>
    <row r="75" spans="1:16" ht="30" customHeight="1">
      <c r="A75" s="9" t="s">
        <v>18636</v>
      </c>
      <c r="B75" s="228" t="str">
        <f>IF(I75="SINAPI",VLOOKUP(ORÇAMENTO!H75,SINAPI,2,),VLOOKUP(ORÇAMENTO!H75,SETOP,3,))</f>
        <v>LAJE PRÉ-MOLDADA, A REVESTIR, INCLUSIVE CAPEAMENTO E = 4 CM, SC = 200 KG/M2, L = 3,00 M</v>
      </c>
      <c r="C75" s="228"/>
      <c r="D75" s="228"/>
      <c r="E75" s="228"/>
      <c r="F75" s="228"/>
      <c r="G75" s="228"/>
      <c r="H75" s="10" t="s">
        <v>8104</v>
      </c>
      <c r="I75" s="10" t="s">
        <v>3963</v>
      </c>
      <c r="J75" s="10" t="str">
        <f>IF(I75="SINAPI",VLOOKUP(ORÇAMENTO!H75,SINAPI,3,),VLOOKUP(ORÇAMENTO!H75,SETOP,4,))</f>
        <v>M2</v>
      </c>
      <c r="K75" s="11">
        <f>138.55+7.25</f>
        <v>145.80000000000001</v>
      </c>
      <c r="L75" s="11" t="s">
        <v>27</v>
      </c>
      <c r="M75" s="12">
        <f>ROUND(IF(I75="SINAPI",VLOOKUP(ORÇAMENTO!H75,SINAPI,4,),VLOOKUP(ORÇAMENTO!H75,SETOP,5,)),2)</f>
        <v>85.55</v>
      </c>
      <c r="N75" s="12">
        <f t="shared" ref="N75:N77" si="39">ROUND(M75*(1+$C$7),2)</f>
        <v>108.24</v>
      </c>
      <c r="O75" s="12">
        <f t="shared" ref="O75:O77" si="40">K75*M75</f>
        <v>12473.19</v>
      </c>
      <c r="P75" s="12">
        <f t="shared" ref="P75:P77" si="41">N75*K75</f>
        <v>15781.392</v>
      </c>
    </row>
    <row r="76" spans="1:16" ht="30" customHeight="1">
      <c r="A76" s="9" t="s">
        <v>22856</v>
      </c>
      <c r="B76" s="228" t="str">
        <f>IF(I76="SINAPI",VLOOKUP(ORÇAMENTO!H76,SINAPI,2,),VLOOKUP(ORÇAMENTO!H76,SETOP,3,))</f>
        <v xml:space="preserve">ESCORAMENTO PARA LAJE PRÉ-MOLDADA EM TÁBUAS DE PINHO </v>
      </c>
      <c r="C76" s="228"/>
      <c r="D76" s="228"/>
      <c r="E76" s="228"/>
      <c r="F76" s="228"/>
      <c r="G76" s="228"/>
      <c r="H76" s="10" t="s">
        <v>22830</v>
      </c>
      <c r="I76" s="10" t="s">
        <v>3963</v>
      </c>
      <c r="J76" s="10" t="str">
        <f>IF(I76="SINAPI",VLOOKUP(ORÇAMENTO!H76,SINAPI,3,),VLOOKUP(ORÇAMENTO!H76,SETOP,4,))</f>
        <v>M2</v>
      </c>
      <c r="K76" s="11">
        <f>K75</f>
        <v>145.80000000000001</v>
      </c>
      <c r="L76" s="11" t="s">
        <v>27</v>
      </c>
      <c r="M76" s="12">
        <f>ROUND(IF(I76="SINAPI",VLOOKUP(ORÇAMENTO!H76,SINAPI,4,),VLOOKUP(ORÇAMENTO!H76,SETOP,5,)),2)</f>
        <v>6.31</v>
      </c>
      <c r="N76" s="12">
        <f t="shared" si="39"/>
        <v>7.98</v>
      </c>
      <c r="O76" s="12">
        <f t="shared" si="40"/>
        <v>919.99800000000005</v>
      </c>
      <c r="P76" s="12">
        <f t="shared" si="41"/>
        <v>1163.4840000000002</v>
      </c>
    </row>
    <row r="77" spans="1:16" ht="30" customHeight="1">
      <c r="A77" s="9" t="s">
        <v>22857</v>
      </c>
      <c r="B77" s="228" t="str">
        <f>IF(I77="SINAPI",VLOOKUP(ORÇAMENTO!H77,SINAPI,2,),VLOOKUP(ORÇAMENTO!H77,SETOP,3,))</f>
        <v>ESCORAMENTO METÁLICO PARA LAJE E VIGA EM CONCRETO ARMADO, TIPO "B", ALTURA DE (311 ATÉ 450)CM, INCLUSIVE DESCARGA, MONTAGEM, DESMONTAGEM E CARGA</v>
      </c>
      <c r="C77" s="228"/>
      <c r="D77" s="228"/>
      <c r="E77" s="228"/>
      <c r="F77" s="228"/>
      <c r="G77" s="228"/>
      <c r="H77" s="10" t="s">
        <v>22574</v>
      </c>
      <c r="I77" s="21" t="s">
        <v>3963</v>
      </c>
      <c r="J77" s="10" t="str">
        <f>IF(I77="SINAPI",VLOOKUP(ORÇAMENTO!H77,SINAPI,3,),VLOOKUP(ORÇAMENTO!H77,SETOP,4,))</f>
        <v>M2</v>
      </c>
      <c r="K77" s="11">
        <f>K76*0.12*2</f>
        <v>34.992000000000004</v>
      </c>
      <c r="L77" s="11" t="s">
        <v>27</v>
      </c>
      <c r="M77" s="12">
        <f>ROUND(IF(I77="SINAPI",VLOOKUP(ORÇAMENTO!H77,SINAPI,4,),VLOOKUP(ORÇAMENTO!H77,SETOP,5,)),2)</f>
        <v>10.210000000000001</v>
      </c>
      <c r="N77" s="12">
        <f t="shared" si="39"/>
        <v>12.92</v>
      </c>
      <c r="O77" s="12">
        <f t="shared" si="40"/>
        <v>357.26832000000007</v>
      </c>
      <c r="P77" s="12">
        <f t="shared" si="41"/>
        <v>452.09664000000004</v>
      </c>
    </row>
    <row r="78" spans="1:16" ht="30" customHeight="1">
      <c r="A78" s="256" t="str">
        <f>"SUBTOTAL "&amp;$B$65</f>
        <v>SUBTOTAL SUPER ESTRUTURA</v>
      </c>
      <c r="B78" s="256"/>
      <c r="C78" s="256"/>
      <c r="D78" s="256"/>
      <c r="E78" s="256"/>
      <c r="F78" s="256"/>
      <c r="G78" s="256"/>
      <c r="H78" s="256"/>
      <c r="I78" s="256"/>
      <c r="J78" s="256"/>
      <c r="K78" s="256"/>
      <c r="L78" s="256"/>
      <c r="M78" s="256"/>
      <c r="N78" s="257"/>
      <c r="O78" s="84">
        <f>SUM(O66:O77)</f>
        <v>90409.606320000021</v>
      </c>
      <c r="P78" s="84">
        <f>SUM(P66:P77)</f>
        <v>114383.45664000002</v>
      </c>
    </row>
    <row r="79" spans="1:16">
      <c r="A79" s="144"/>
      <c r="B79" s="144"/>
      <c r="C79" s="144"/>
      <c r="D79" s="144"/>
      <c r="E79" s="144"/>
      <c r="F79" s="144"/>
      <c r="G79" s="144"/>
      <c r="H79" s="144"/>
      <c r="I79" s="144"/>
      <c r="J79" s="144"/>
      <c r="K79" s="144"/>
      <c r="L79" s="144"/>
      <c r="M79" s="144"/>
      <c r="N79" s="144"/>
      <c r="O79" s="145"/>
      <c r="P79" s="145"/>
    </row>
    <row r="80" spans="1:16" s="154" customFormat="1" ht="30" customHeight="1">
      <c r="A80" s="57">
        <v>6</v>
      </c>
      <c r="B80" s="229" t="s">
        <v>13222</v>
      </c>
      <c r="C80" s="229"/>
      <c r="D80" s="229"/>
      <c r="E80" s="229"/>
      <c r="F80" s="229"/>
      <c r="G80" s="229"/>
      <c r="H80" s="57"/>
      <c r="I80" s="57"/>
      <c r="J80" s="57"/>
      <c r="K80" s="57"/>
      <c r="L80" s="58"/>
      <c r="M80" s="57"/>
      <c r="N80" s="57"/>
      <c r="O80" s="86"/>
      <c r="P80" s="86"/>
    </row>
    <row r="81" spans="1:16" s="154" customFormat="1" ht="30" customHeight="1">
      <c r="A81" s="59" t="s">
        <v>13213</v>
      </c>
      <c r="B81" s="246" t="s">
        <v>13209</v>
      </c>
      <c r="C81" s="246"/>
      <c r="D81" s="246"/>
      <c r="E81" s="246"/>
      <c r="F81" s="246"/>
      <c r="G81" s="246"/>
      <c r="H81" s="60"/>
      <c r="I81" s="60"/>
      <c r="J81" s="60"/>
      <c r="K81" s="60"/>
      <c r="L81" s="60"/>
      <c r="M81" s="60"/>
      <c r="N81" s="60"/>
      <c r="O81" s="95"/>
      <c r="P81" s="95"/>
    </row>
    <row r="82" spans="1:16" s="154" customFormat="1" ht="60" customHeight="1">
      <c r="A82" s="2" t="s">
        <v>18625</v>
      </c>
      <c r="B82" s="222" t="str">
        <f>IF(I82="SINAPI",VLOOKUP(ORÇAMENTO!H82,SINAPI,2,),VLOOKUP(ORÇAMENTO!H82,SETOP,3,))</f>
        <v>ALVENARIA DE VEDAÇÃO DE BLOCOS CERÂMICOS FURADOS NA VERTICAL DE 9X19X39CM (ESPESSURA 9CM) DE PAREDES COM ÁREA LÍQUIDA MAIOR OU IGUAL A 6M² COM VÃOS E ARGAMASSA DE ASSENTAMENTO COM PREPARO EM BETONEIRA. AF_06/2014</v>
      </c>
      <c r="C82" s="222"/>
      <c r="D82" s="222"/>
      <c r="E82" s="222"/>
      <c r="F82" s="222"/>
      <c r="G82" s="222"/>
      <c r="H82" s="21">
        <v>87489</v>
      </c>
      <c r="I82" s="21" t="s">
        <v>13102</v>
      </c>
      <c r="J82" s="21" t="str">
        <f>IF(I82="SINAPI",VLOOKUP(ORÇAMENTO!H82,SINAPI,3,),VLOOKUP(ORÇAMENTO!H82,SETOP,4,))</f>
        <v>M2</v>
      </c>
      <c r="K82" s="11">
        <v>143.07</v>
      </c>
      <c r="L82" s="3" t="s">
        <v>30</v>
      </c>
      <c r="M82" s="22">
        <f>IF(I82="SINAPI",VLOOKUP(ORÇAMENTO!H82,SINAPI,4,),VLOOKUP(ORÇAMENTO!H82,SETOP,5,))</f>
        <v>44.58</v>
      </c>
      <c r="N82" s="22">
        <f>ROUND(M82*(1+$C$7),2)</f>
        <v>56.4</v>
      </c>
      <c r="O82" s="22">
        <f>K82*M82</f>
        <v>6378.0605999999998</v>
      </c>
      <c r="P82" s="22">
        <f>N82*K82</f>
        <v>8069.1479999999992</v>
      </c>
    </row>
    <row r="83" spans="1:16" s="154" customFormat="1" ht="60" customHeight="1">
      <c r="A83" s="221" t="s">
        <v>18626</v>
      </c>
      <c r="B83" s="222" t="str">
        <f>IF(I83="SINAPI",VLOOKUP(ORÇAMENTO!H83,SINAPI,2,),VLOOKUP(ORÇAMENTO!H83,SETOP,3,))</f>
        <v>ALVENARIA DE VEDAÇÃO DE BLOCOS CERÂMICOS FURADOS NA VERTICAL DE 9X19X39CM (ESPESSURA 9CM) DE PAREDES COM ÁREA LÍQUIDA MAIOR OU IGUAL A 6M² SEM VÃOS E ARGAMASSA DE ASSENTAMENTO COM PREPARO EM BETONEIRA. AF_06/2014</v>
      </c>
      <c r="C83" s="222"/>
      <c r="D83" s="222"/>
      <c r="E83" s="222"/>
      <c r="F83" s="222"/>
      <c r="G83" s="222"/>
      <c r="H83" s="21">
        <v>87477</v>
      </c>
      <c r="I83" s="21" t="s">
        <v>13102</v>
      </c>
      <c r="J83" s="21" t="str">
        <f>IF(I83="SINAPI",VLOOKUP(ORÇAMENTO!H83,SINAPI,3,),VLOOKUP(ORÇAMENTO!H83,SETOP,4,))</f>
        <v>M2</v>
      </c>
      <c r="K83" s="11">
        <v>111.64</v>
      </c>
      <c r="L83" s="3" t="s">
        <v>30</v>
      </c>
      <c r="M83" s="22">
        <f>IF(I83="SINAPI",VLOOKUP(ORÇAMENTO!H83,SINAPI,4,),VLOOKUP(ORÇAMENTO!H83,SETOP,5,))</f>
        <v>41.22</v>
      </c>
      <c r="N83" s="22">
        <f>ROUND(M83*(1+$C$7),2)</f>
        <v>52.15</v>
      </c>
      <c r="O83" s="22">
        <f>K83*M83</f>
        <v>4601.8008</v>
      </c>
      <c r="P83" s="22">
        <f>N83*K83</f>
        <v>5822.0259999999998</v>
      </c>
    </row>
    <row r="84" spans="1:16" s="154" customFormat="1" ht="35.25" customHeight="1">
      <c r="A84" s="221" t="s">
        <v>22862</v>
      </c>
      <c r="B84" s="222" t="str">
        <f>IF(I84="SINAPI",VLOOKUP(ORÇAMENTO!H84,SINAPI,2,),VLOOKUP(ORÇAMENTO!H84,SETOP,3,))</f>
        <v>FIXAÇÃO (ENCUNHAMENTO) DE ALVENARIA DE VEDAÇÃO COM TIJOLO MACIÇO. AF_03/2016</v>
      </c>
      <c r="C84" s="222"/>
      <c r="D84" s="222"/>
      <c r="E84" s="222"/>
      <c r="F84" s="222"/>
      <c r="G84" s="222"/>
      <c r="H84" s="21">
        <v>93202</v>
      </c>
      <c r="I84" s="21" t="s">
        <v>13102</v>
      </c>
      <c r="J84" s="21" t="str">
        <f>IF(I84="SINAPI",VLOOKUP(ORÇAMENTO!H84,SINAPI,3,),VLOOKUP(ORÇAMENTO!H84,SETOP,4,))</f>
        <v>M</v>
      </c>
      <c r="K84" s="11">
        <v>89.65</v>
      </c>
      <c r="L84" s="3" t="s">
        <v>30</v>
      </c>
      <c r="M84" s="22">
        <f>IF(I84="SINAPI",VLOOKUP(ORÇAMENTO!H84,SINAPI,4,),VLOOKUP(ORÇAMENTO!H84,SETOP,5,))</f>
        <v>20.059999999999999</v>
      </c>
      <c r="N84" s="22">
        <f>ROUND(M84*(1+$C$7),2)</f>
        <v>25.38</v>
      </c>
      <c r="O84" s="22">
        <f>K84*M84</f>
        <v>1798.3789999999999</v>
      </c>
      <c r="P84" s="22">
        <f>N84*K84</f>
        <v>2275.317</v>
      </c>
    </row>
    <row r="85" spans="1:16" s="154" customFormat="1" ht="30" customHeight="1">
      <c r="A85" s="82" t="s">
        <v>18627</v>
      </c>
      <c r="B85" s="237" t="s">
        <v>13210</v>
      </c>
      <c r="C85" s="237"/>
      <c r="D85" s="237"/>
      <c r="E85" s="237"/>
      <c r="F85" s="237"/>
      <c r="G85" s="237"/>
      <c r="H85" s="82"/>
      <c r="I85" s="82"/>
      <c r="J85" s="82"/>
      <c r="K85" s="82"/>
      <c r="L85" s="83"/>
      <c r="M85" s="82"/>
      <c r="N85" s="82"/>
      <c r="O85" s="96"/>
      <c r="P85" s="96"/>
    </row>
    <row r="86" spans="1:16" s="154" customFormat="1" ht="59.25" customHeight="1">
      <c r="A86" s="2" t="s">
        <v>18628</v>
      </c>
      <c r="B86" s="238" t="str">
        <f>IF(I86="SINAPI",VLOOKUP(ORÇAMENTO!H86,SINAPI,2,),VLOOKUP(ORÇAMENTO!H86,SETOP,3,))</f>
        <v>ALVENARIA DE VEDAÇÃO DE BLOCOS CERÂMICOS FURADOS NA VERTICAL DE 9X19X39CM (ESPESSURA 9CM) DE PAREDES COM ÁREA LÍQUIDA MAIOR OU IGUAL A 6M² SEM VÃOS E ARGAMASSA DE ASSENTAMENTO COM PREPARO EM BETONEIRA. AF_06/2014</v>
      </c>
      <c r="C86" s="238"/>
      <c r="D86" s="238"/>
      <c r="E86" s="238"/>
      <c r="F86" s="238"/>
      <c r="G86" s="239"/>
      <c r="H86" s="21">
        <v>87477</v>
      </c>
      <c r="I86" s="21" t="s">
        <v>13102</v>
      </c>
      <c r="J86" s="21" t="str">
        <f>IF(I86="SINAPI",VLOOKUP(ORÇAMENTO!H86,SINAPI,3,),VLOOKUP(ORÇAMENTO!H86,SETOP,4,))</f>
        <v>M2</v>
      </c>
      <c r="K86" s="11">
        <v>124.55</v>
      </c>
      <c r="L86" s="3" t="s">
        <v>30</v>
      </c>
      <c r="M86" s="22">
        <f>IF(I86="SINAPI",VLOOKUP(ORÇAMENTO!H86,SINAPI,4,),VLOOKUP(ORÇAMENTO!H86,SETOP,5,))</f>
        <v>41.22</v>
      </c>
      <c r="N86" s="22">
        <f>ROUND(M86*(1+$C$7),2)</f>
        <v>52.15</v>
      </c>
      <c r="O86" s="22">
        <f>K86*M86</f>
        <v>5133.951</v>
      </c>
      <c r="P86" s="22">
        <f>N86*K86</f>
        <v>6495.2824999999993</v>
      </c>
    </row>
    <row r="87" spans="1:16" s="154" customFormat="1" ht="30" customHeight="1">
      <c r="A87" s="82" t="s">
        <v>18629</v>
      </c>
      <c r="B87" s="237" t="s">
        <v>18635</v>
      </c>
      <c r="C87" s="237"/>
      <c r="D87" s="237"/>
      <c r="E87" s="237"/>
      <c r="F87" s="237"/>
      <c r="G87" s="237"/>
      <c r="H87" s="82"/>
      <c r="I87" s="82"/>
      <c r="J87" s="82"/>
      <c r="K87" s="82"/>
      <c r="L87" s="83"/>
      <c r="M87" s="82"/>
      <c r="N87" s="82"/>
      <c r="O87" s="96"/>
      <c r="P87" s="96"/>
    </row>
    <row r="88" spans="1:16" s="154" customFormat="1" ht="35.25" customHeight="1">
      <c r="A88" s="2" t="s">
        <v>18630</v>
      </c>
      <c r="B88" s="238" t="str">
        <f>COTAÇÃO!B2</f>
        <v>KIT BOX PARA BANHEIRO EM VIDRO TEMPERADO INCOLOR 8MM</v>
      </c>
      <c r="C88" s="238"/>
      <c r="D88" s="238"/>
      <c r="E88" s="238"/>
      <c r="F88" s="238"/>
      <c r="G88" s="239"/>
      <c r="H88" s="21" t="s">
        <v>18911</v>
      </c>
      <c r="I88" s="21" t="s">
        <v>18880</v>
      </c>
      <c r="J88" s="21" t="s">
        <v>4021</v>
      </c>
      <c r="K88" s="11">
        <v>5.9</v>
      </c>
      <c r="L88" s="3" t="s">
        <v>30</v>
      </c>
      <c r="M88" s="22">
        <f>COTAÇÃO!H7</f>
        <v>490</v>
      </c>
      <c r="N88" s="22">
        <f>ROUND(M88*(1+$C$7),2)</f>
        <v>619.95000000000005</v>
      </c>
      <c r="O88" s="22">
        <f>K88*M88</f>
        <v>2891</v>
      </c>
      <c r="P88" s="22">
        <f>N88*K88</f>
        <v>3657.7050000000004</v>
      </c>
    </row>
    <row r="89" spans="1:16" s="154" customFormat="1" ht="30" customHeight="1">
      <c r="A89" s="226" t="str">
        <f>"SUBTOTAL "&amp;$B$80</f>
        <v>SUBTOTAL SISTEMA VERTICAL</v>
      </c>
      <c r="B89" s="226"/>
      <c r="C89" s="226"/>
      <c r="D89" s="226"/>
      <c r="E89" s="226"/>
      <c r="F89" s="226"/>
      <c r="G89" s="226"/>
      <c r="H89" s="226"/>
      <c r="I89" s="226"/>
      <c r="J89" s="226"/>
      <c r="K89" s="226"/>
      <c r="L89" s="226"/>
      <c r="M89" s="226"/>
      <c r="N89" s="227"/>
      <c r="O89" s="37">
        <f>SUM(O82:O88)</f>
        <v>20803.1914</v>
      </c>
      <c r="P89" s="37">
        <f>SUM(P82:P88)</f>
        <v>26319.478499999997</v>
      </c>
    </row>
    <row r="90" spans="1:16" s="154" customFormat="1">
      <c r="A90" s="16"/>
      <c r="B90" s="16"/>
      <c r="C90" s="16"/>
      <c r="D90" s="16"/>
      <c r="E90" s="16"/>
      <c r="F90" s="16"/>
      <c r="G90" s="16"/>
      <c r="H90" s="16"/>
      <c r="I90" s="16"/>
      <c r="J90" s="16"/>
      <c r="K90" s="16"/>
      <c r="L90" s="16"/>
      <c r="M90" s="16"/>
      <c r="N90" s="16"/>
      <c r="O90" s="17"/>
      <c r="P90" s="17"/>
    </row>
    <row r="91" spans="1:16" s="154" customFormat="1" ht="30" customHeight="1">
      <c r="A91" s="57">
        <v>7</v>
      </c>
      <c r="B91" s="229" t="s">
        <v>13211</v>
      </c>
      <c r="C91" s="229"/>
      <c r="D91" s="229"/>
      <c r="E91" s="229"/>
      <c r="F91" s="229"/>
      <c r="G91" s="229"/>
      <c r="H91" s="57"/>
      <c r="I91" s="57"/>
      <c r="J91" s="57"/>
      <c r="K91" s="57"/>
      <c r="L91" s="58"/>
      <c r="M91" s="57"/>
      <c r="N91" s="57"/>
      <c r="O91" s="86"/>
      <c r="P91" s="86"/>
    </row>
    <row r="92" spans="1:16" s="154" customFormat="1" ht="30" customHeight="1">
      <c r="A92" s="82" t="s">
        <v>18646</v>
      </c>
      <c r="B92" s="237" t="s">
        <v>13212</v>
      </c>
      <c r="C92" s="237"/>
      <c r="D92" s="237"/>
      <c r="E92" s="237"/>
      <c r="F92" s="237"/>
      <c r="G92" s="237"/>
      <c r="H92" s="82"/>
      <c r="I92" s="82"/>
      <c r="J92" s="82"/>
      <c r="K92" s="82"/>
      <c r="L92" s="83"/>
      <c r="M92" s="82"/>
      <c r="N92" s="82"/>
      <c r="O92" s="96"/>
      <c r="P92" s="96"/>
    </row>
    <row r="93" spans="1:16" s="154" customFormat="1" ht="50.25" customHeight="1">
      <c r="A93" s="2" t="s">
        <v>22863</v>
      </c>
      <c r="B93" s="222" t="str">
        <f>IF(I93="SINAPI",VLOOKUP(ORÇAMENTO!H93,SINAPI,2,),VLOOKUP(ORÇAMENTO!H93,SETOP,3,))</f>
        <v>KIT DE PORTA DE MADEIRA PARA PINTURA, SEMI-OCA (LEVE OU MÉDIA), PADRÃO MÉDIO, 80X210CM, ESPESSURA DE 3,5CM, ITENS INCLUSOS: DOBRADIÇAS, MONTAGEM E INSTALAÇÃO DO BATENTE, FECHADURA COM EXECUÇÃO DO FURO - FORNECIMENTO E INSTALAÇÃO. AF_12/2019</v>
      </c>
      <c r="C93" s="222"/>
      <c r="D93" s="222"/>
      <c r="E93" s="222"/>
      <c r="F93" s="222"/>
      <c r="G93" s="222"/>
      <c r="H93" s="21">
        <v>90843</v>
      </c>
      <c r="I93" s="21" t="s">
        <v>13102</v>
      </c>
      <c r="J93" s="21" t="str">
        <f>IF(I93="SINAPI",VLOOKUP(ORÇAMENTO!H93,SINAPI,3,),VLOOKUP(ORÇAMENTO!H93,SETOP,4,))</f>
        <v>UN</v>
      </c>
      <c r="K93" s="11">
        <v>9</v>
      </c>
      <c r="L93" s="3" t="s">
        <v>30</v>
      </c>
      <c r="M93" s="22">
        <f>IF(I93="SINAPI",VLOOKUP(ORÇAMENTO!H93,SINAPI,4,),VLOOKUP(ORÇAMENTO!H93,SETOP,5,))</f>
        <v>711.11</v>
      </c>
      <c r="N93" s="22">
        <f>ROUND(M93*(1+$C$7),2)</f>
        <v>899.7</v>
      </c>
      <c r="O93" s="22">
        <f>K93*M93</f>
        <v>6399.99</v>
      </c>
      <c r="P93" s="22">
        <f>N93*K93</f>
        <v>8097.3</v>
      </c>
    </row>
    <row r="94" spans="1:16" s="154" customFormat="1" ht="30" customHeight="1">
      <c r="A94" s="2" t="s">
        <v>22864</v>
      </c>
      <c r="B94" s="222" t="str">
        <f>IF(I94="SINAPI",VLOOKUP(ORÇAMENTO!H94,SINAPI,2,),VLOOKUP(ORÇAMENTO!H94,SETOP,3,))</f>
        <v>VERGA PRÉ-MOLDADA PARA PORTAS COM ATÉ 1,5 M DE VÃO. AF_03/2016</v>
      </c>
      <c r="C94" s="222"/>
      <c r="D94" s="222"/>
      <c r="E94" s="222"/>
      <c r="F94" s="222"/>
      <c r="G94" s="222"/>
      <c r="H94" s="21">
        <v>93184</v>
      </c>
      <c r="I94" s="21" t="s">
        <v>13102</v>
      </c>
      <c r="J94" s="21" t="str">
        <f>IF(I94="SINAPI",VLOOKUP(ORÇAMENTO!H94,SINAPI,3,),VLOOKUP(ORÇAMENTO!H94,SETOP,4,))</f>
        <v>M</v>
      </c>
      <c r="K94" s="11">
        <v>13.5</v>
      </c>
      <c r="L94" s="3" t="s">
        <v>30</v>
      </c>
      <c r="M94" s="22">
        <f>IF(I94="SINAPI",VLOOKUP(ORÇAMENTO!H94,SINAPI,4,),VLOOKUP(ORÇAMENTO!H94,SETOP,5,))</f>
        <v>35.75</v>
      </c>
      <c r="N94" s="22">
        <f>ROUND(M94*(1+$C$7),2)</f>
        <v>45.23</v>
      </c>
      <c r="O94" s="22">
        <f>K94*M94</f>
        <v>482.625</v>
      </c>
      <c r="P94" s="22">
        <f>N94*K94</f>
        <v>610.6049999999999</v>
      </c>
    </row>
    <row r="95" spans="1:16" s="154" customFormat="1" ht="30" customHeight="1">
      <c r="A95" s="82" t="s">
        <v>18891</v>
      </c>
      <c r="B95" s="237" t="s">
        <v>18637</v>
      </c>
      <c r="C95" s="237"/>
      <c r="D95" s="237"/>
      <c r="E95" s="237"/>
      <c r="F95" s="237"/>
      <c r="G95" s="237"/>
      <c r="H95" s="82"/>
      <c r="I95" s="82"/>
      <c r="J95" s="82"/>
      <c r="K95" s="82"/>
      <c r="L95" s="83"/>
      <c r="M95" s="82"/>
      <c r="N95" s="82"/>
      <c r="O95" s="96"/>
      <c r="P95" s="96"/>
    </row>
    <row r="96" spans="1:16" s="154" customFormat="1" ht="30.75" customHeight="1">
      <c r="A96" s="2" t="s">
        <v>22865</v>
      </c>
      <c r="B96" s="222" t="str">
        <f>IF(I96="SINAPI",VLOOKUP(ORÇAMENTO!H96,SINAPI,2,),VLOOKUP(ORÇAMENTO!H96,SETOP,3,))</f>
        <v>PORTAO DE CORRER EM GRADIL FIXO DE BARRA DE FERRO CHATA DE 3 X 1/4" NA VERTICAL, SEM REQUADRO, ACABAMENTO NATURAL, COM TRILHOS E ROLDANAS</v>
      </c>
      <c r="C96" s="222"/>
      <c r="D96" s="222"/>
      <c r="E96" s="222"/>
      <c r="F96" s="222"/>
      <c r="G96" s="222"/>
      <c r="H96" s="21">
        <v>37562</v>
      </c>
      <c r="I96" s="21" t="s">
        <v>13102</v>
      </c>
      <c r="J96" s="21" t="str">
        <f>IF(I96="SINAPI",VLOOKUP(ORÇAMENTO!H96,SINAPI,3,),VLOOKUP(ORÇAMENTO!H96,SETOP,4,))</f>
        <v xml:space="preserve">M2    </v>
      </c>
      <c r="K96" s="11">
        <v>5.5870000000000006</v>
      </c>
      <c r="L96" s="3" t="s">
        <v>30</v>
      </c>
      <c r="M96" s="22">
        <f>IF(I96="SINAPI",VLOOKUP(ORÇAMENTO!H96,SINAPI,4,),VLOOKUP(ORÇAMENTO!H96,SETOP,5,))</f>
        <v>533.88</v>
      </c>
      <c r="N96" s="22">
        <f>ROUND(M96*(1+$C$7),2)</f>
        <v>675.46</v>
      </c>
      <c r="O96" s="22">
        <f>K96*M96</f>
        <v>2982.7875600000002</v>
      </c>
      <c r="P96" s="22">
        <f>N96*K96</f>
        <v>3773.7950200000005</v>
      </c>
    </row>
    <row r="97" spans="1:16" s="154" customFormat="1" ht="30" customHeight="1">
      <c r="A97" s="162" t="s">
        <v>22866</v>
      </c>
      <c r="B97" s="222" t="str">
        <f>IF(I97="SINAPI",VLOOKUP(ORÇAMENTO!H97,SINAPI,2,),VLOOKUP(ORÇAMENTO!H97,SETOP,3,))</f>
        <v>PEDREIRO COM ENCARGOS COMPLEMENTARES</v>
      </c>
      <c r="C97" s="222"/>
      <c r="D97" s="222"/>
      <c r="E97" s="222"/>
      <c r="F97" s="222"/>
      <c r="G97" s="222"/>
      <c r="H97" s="21">
        <v>88309</v>
      </c>
      <c r="I97" s="21" t="s">
        <v>13102</v>
      </c>
      <c r="J97" s="21" t="str">
        <f>IF(I97="SINAPI",VLOOKUP(ORÇAMENTO!H97,SINAPI,3,),VLOOKUP(ORÇAMENTO!H97,SETOP,4,))</f>
        <v>H</v>
      </c>
      <c r="K97" s="11">
        <v>2</v>
      </c>
      <c r="L97" s="3" t="s">
        <v>30</v>
      </c>
      <c r="M97" s="22">
        <f>IF(I97="SINAPI",VLOOKUP(ORÇAMENTO!H97,SINAPI,4,),VLOOKUP(ORÇAMENTO!H97,SETOP,5,))</f>
        <v>19.64</v>
      </c>
      <c r="N97" s="22">
        <f>ROUND(M97*(1+$C$7),2)</f>
        <v>24.85</v>
      </c>
      <c r="O97" s="22">
        <f>K97*M97</f>
        <v>39.28</v>
      </c>
      <c r="P97" s="22">
        <f>N97*K97</f>
        <v>49.7</v>
      </c>
    </row>
    <row r="98" spans="1:16" s="154" customFormat="1" ht="30" customHeight="1">
      <c r="A98" s="82" t="s">
        <v>22867</v>
      </c>
      <c r="B98" s="223" t="s">
        <v>13214</v>
      </c>
      <c r="C98" s="223"/>
      <c r="D98" s="223"/>
      <c r="E98" s="223"/>
      <c r="F98" s="223"/>
      <c r="G98" s="223"/>
      <c r="H98" s="82"/>
      <c r="I98" s="82"/>
      <c r="J98" s="82"/>
      <c r="K98" s="82"/>
      <c r="L98" s="83"/>
      <c r="M98" s="82"/>
      <c r="N98" s="82"/>
      <c r="O98" s="96"/>
      <c r="P98" s="96"/>
    </row>
    <row r="99" spans="1:16" s="154" customFormat="1" ht="42" customHeight="1">
      <c r="A99" s="169" t="s">
        <v>22868</v>
      </c>
      <c r="B99" s="222" t="str">
        <f>IF(I99="SINAPI",VLOOKUP(ORÇAMENTO!H99,SINAPI,2,),VLOOKUP(ORÇAMENTO!H99,SETOP,3,))</f>
        <v>FORNECIMENTO E ASSENTAMENTO DE JANELA DE ALUMÍNIO, LINHA SUPREMA ACABAMENTO ANODIZADO, TIPO CORRER COM CONTRAMARCO, INCLUSIVE FORNECIMENTO DE VIDRO LISO DE 4MM, FERRAGENS E ACESSÓRIOS</v>
      </c>
      <c r="C99" s="222"/>
      <c r="D99" s="222"/>
      <c r="E99" s="222"/>
      <c r="F99" s="222"/>
      <c r="G99" s="222"/>
      <c r="H99" s="21" t="s">
        <v>8788</v>
      </c>
      <c r="I99" s="21" t="s">
        <v>3963</v>
      </c>
      <c r="J99" s="21" t="str">
        <f>IF(I99="SINAPI",VLOOKUP(ORÇAMENTO!H99,SINAPI,3,),VLOOKUP(ORÇAMENTO!H99,SETOP,4,))</f>
        <v>M2</v>
      </c>
      <c r="K99" s="11">
        <f>((1.5*1*5)+(2*1))</f>
        <v>9.5</v>
      </c>
      <c r="L99" s="3" t="s">
        <v>30</v>
      </c>
      <c r="M99" s="22">
        <f>IF(I99="SINAPI",VLOOKUP(ORÇAMENTO!H99,SINAPI,4,),VLOOKUP(ORÇAMENTO!H99,SETOP,5,))</f>
        <v>411.4</v>
      </c>
      <c r="N99" s="22">
        <f t="shared" ref="N99:N104" si="42">ROUND(M99*(1+$C$7),2)</f>
        <v>520.5</v>
      </c>
      <c r="O99" s="22">
        <f t="shared" ref="O99:O104" si="43">K99*M99</f>
        <v>3908.2999999999997</v>
      </c>
      <c r="P99" s="22">
        <f t="shared" ref="P99:P104" si="44">N99*K99</f>
        <v>4944.75</v>
      </c>
    </row>
    <row r="100" spans="1:16" s="154" customFormat="1" ht="42" customHeight="1">
      <c r="A100" s="221" t="s">
        <v>22869</v>
      </c>
      <c r="B100" s="222" t="str">
        <f>IF(I100="SINAPI",VLOOKUP(ORÇAMENTO!H100,SINAPI,2,),VLOOKUP(ORÇAMENTO!H100,SETOP,3,))</f>
        <v>FORNECIMENTO E ASSENTAMENTO DE JANELA DE ALUMÍNIO, LINHA SUPREMA ACABAMENTO ANODIZADO, TIPO MAXIM-AR COM CONTRAMARCO, INCLUSIVE FORNECIMENTO DE VIDRO LISO DE 4MM, FERRAGENS E ACESSÓRIOS</v>
      </c>
      <c r="C100" s="222"/>
      <c r="D100" s="222"/>
      <c r="E100" s="222"/>
      <c r="F100" s="222"/>
      <c r="G100" s="222"/>
      <c r="H100" s="21" t="s">
        <v>8790</v>
      </c>
      <c r="I100" s="21" t="s">
        <v>3963</v>
      </c>
      <c r="J100" s="21" t="str">
        <f>IF(I100="SINAPI",VLOOKUP(ORÇAMENTO!H100,SINAPI,3,),VLOOKUP(ORÇAMENTO!H100,SETOP,4,))</f>
        <v>M2</v>
      </c>
      <c r="K100" s="11">
        <f>((0.8*0.6*3)+(1*0.6))</f>
        <v>2.04</v>
      </c>
      <c r="L100" s="3" t="s">
        <v>30</v>
      </c>
      <c r="M100" s="22">
        <f>IF(I100="SINAPI",VLOOKUP(ORÇAMENTO!H100,SINAPI,4,),VLOOKUP(ORÇAMENTO!H100,SETOP,5,))</f>
        <v>414.44</v>
      </c>
      <c r="N100" s="22">
        <f t="shared" si="42"/>
        <v>524.35</v>
      </c>
      <c r="O100" s="22">
        <f t="shared" si="43"/>
        <v>845.45759999999996</v>
      </c>
      <c r="P100" s="22">
        <f t="shared" si="44"/>
        <v>1069.674</v>
      </c>
    </row>
    <row r="101" spans="1:16" s="154" customFormat="1" ht="30.75" customHeight="1">
      <c r="A101" s="221" t="s">
        <v>22870</v>
      </c>
      <c r="B101" s="222" t="str">
        <f>IF(I101="SINAPI",VLOOKUP(ORÇAMENTO!H101,SINAPI,2,),VLOOKUP(ORÇAMENTO!H101,SETOP,3,))</f>
        <v>VERGA PRÉ-MOLDADA PARA JANELAS COM ATÉ 1,5 M DE VÃO. AF_03/2016</v>
      </c>
      <c r="C101" s="222"/>
      <c r="D101" s="222"/>
      <c r="E101" s="222"/>
      <c r="F101" s="222"/>
      <c r="G101" s="222"/>
      <c r="H101" s="21">
        <v>93182</v>
      </c>
      <c r="I101" s="21" t="s">
        <v>13102</v>
      </c>
      <c r="J101" s="21" t="str">
        <f>IF(I101="SINAPI",VLOOKUP(ORÇAMENTO!H101,SINAPI,3,),VLOOKUP(ORÇAMENTO!H101,SETOP,4,))</f>
        <v>M</v>
      </c>
      <c r="K101" s="11">
        <f>(2.5*5)+(1.8*3)+(2*1)</f>
        <v>19.899999999999999</v>
      </c>
      <c r="L101" s="3" t="s">
        <v>30</v>
      </c>
      <c r="M101" s="22">
        <f>IF(I101="SINAPI",VLOOKUP(ORÇAMENTO!H101,SINAPI,4,),VLOOKUP(ORÇAMENTO!H101,SETOP,5,))</f>
        <v>48.86</v>
      </c>
      <c r="N101" s="22">
        <f t="shared" si="42"/>
        <v>61.82</v>
      </c>
      <c r="O101" s="22">
        <f t="shared" si="43"/>
        <v>972.31399999999996</v>
      </c>
      <c r="P101" s="22">
        <f t="shared" si="44"/>
        <v>1230.2179999999998</v>
      </c>
    </row>
    <row r="102" spans="1:16" s="154" customFormat="1" ht="30.75" customHeight="1">
      <c r="A102" s="221" t="s">
        <v>22871</v>
      </c>
      <c r="B102" s="222" t="str">
        <f>IF(I102="SINAPI",VLOOKUP(ORÇAMENTO!H102,SINAPI,2,),VLOOKUP(ORÇAMENTO!H102,SETOP,3,))</f>
        <v>CONTRAVERGA PRÉ-MOLDADA PARA VÃOS DE ATÉ 1,5 M DE COMPRIMENTO. AF_03/2016</v>
      </c>
      <c r="C102" s="222"/>
      <c r="D102" s="222"/>
      <c r="E102" s="222"/>
      <c r="F102" s="222"/>
      <c r="G102" s="222"/>
      <c r="H102" s="21">
        <v>93194</v>
      </c>
      <c r="I102" s="21" t="s">
        <v>13102</v>
      </c>
      <c r="J102" s="21" t="str">
        <f>IF(I102="SINAPI",VLOOKUP(ORÇAMENTO!H102,SINAPI,3,),VLOOKUP(ORÇAMENTO!H102,SETOP,4,))</f>
        <v>M</v>
      </c>
      <c r="K102" s="11">
        <f>K101</f>
        <v>19.899999999999999</v>
      </c>
      <c r="L102" s="3" t="s">
        <v>30</v>
      </c>
      <c r="M102" s="22">
        <f>IF(I102="SINAPI",VLOOKUP(ORÇAMENTO!H102,SINAPI,4,),VLOOKUP(ORÇAMENTO!H102,SETOP,5,))</f>
        <v>47.73</v>
      </c>
      <c r="N102" s="22">
        <f t="shared" si="42"/>
        <v>60.39</v>
      </c>
      <c r="O102" s="22">
        <f t="shared" si="43"/>
        <v>949.82699999999988</v>
      </c>
      <c r="P102" s="22">
        <f t="shared" si="44"/>
        <v>1201.761</v>
      </c>
    </row>
    <row r="103" spans="1:16" s="154" customFormat="1" ht="30.75" customHeight="1">
      <c r="A103" s="221" t="s">
        <v>22872</v>
      </c>
      <c r="B103" s="222" t="str">
        <f>IF(I103="SINAPI",VLOOKUP(ORÇAMENTO!H103,SINAPI,2,),VLOOKUP(ORÇAMENTO!H103,SETOP,3,))</f>
        <v>VERGA PRÉ-MOLDADA PARA JANELAS COM MAIS DE 1,5 M DE VÃO. AF_03/2016</v>
      </c>
      <c r="C103" s="222"/>
      <c r="D103" s="222"/>
      <c r="E103" s="222"/>
      <c r="F103" s="222"/>
      <c r="G103" s="222"/>
      <c r="H103" s="21">
        <v>93183</v>
      </c>
      <c r="I103" s="21" t="s">
        <v>13102</v>
      </c>
      <c r="J103" s="21" t="str">
        <f>IF(I103="SINAPI",VLOOKUP(ORÇAMENTO!H103,SINAPI,3,),VLOOKUP(ORÇAMENTO!H103,SETOP,4,))</f>
        <v>M</v>
      </c>
      <c r="K103" s="11">
        <f>3</f>
        <v>3</v>
      </c>
      <c r="L103" s="3" t="s">
        <v>30</v>
      </c>
      <c r="M103" s="22">
        <f>IF(I103="SINAPI",VLOOKUP(ORÇAMENTO!H103,SINAPI,4,),VLOOKUP(ORÇAMENTO!H103,SETOP,5,))</f>
        <v>62.96</v>
      </c>
      <c r="N103" s="22">
        <f t="shared" si="42"/>
        <v>79.66</v>
      </c>
      <c r="O103" s="22">
        <f t="shared" si="43"/>
        <v>188.88</v>
      </c>
      <c r="P103" s="22">
        <f t="shared" si="44"/>
        <v>238.98</v>
      </c>
    </row>
    <row r="104" spans="1:16" s="154" customFormat="1" ht="30.75" customHeight="1">
      <c r="A104" s="221" t="s">
        <v>22873</v>
      </c>
      <c r="B104" s="222" t="str">
        <f>IF(I104="SINAPI",VLOOKUP(ORÇAMENTO!H104,SINAPI,2,),VLOOKUP(ORÇAMENTO!H104,SETOP,3,))</f>
        <v>CONTRAVERGA PRÉ-MOLDADA PARA VÃOS DE MAIS DE 1,5 M DE COMPRIMENTO. AF_03/2016</v>
      </c>
      <c r="C104" s="222"/>
      <c r="D104" s="222"/>
      <c r="E104" s="222"/>
      <c r="F104" s="222"/>
      <c r="G104" s="222"/>
      <c r="H104" s="21">
        <v>93195</v>
      </c>
      <c r="I104" s="21" t="s">
        <v>13102</v>
      </c>
      <c r="J104" s="21" t="str">
        <f>IF(I104="SINAPI",VLOOKUP(ORÇAMENTO!H104,SINAPI,3,),VLOOKUP(ORÇAMENTO!H104,SETOP,4,))</f>
        <v>M</v>
      </c>
      <c r="K104" s="11">
        <f>K103</f>
        <v>3</v>
      </c>
      <c r="L104" s="3" t="s">
        <v>30</v>
      </c>
      <c r="M104" s="22">
        <f>IF(I104="SINAPI",VLOOKUP(ORÇAMENTO!H104,SINAPI,4,),VLOOKUP(ORÇAMENTO!H104,SETOP,5,))</f>
        <v>58.59</v>
      </c>
      <c r="N104" s="22">
        <f t="shared" si="42"/>
        <v>74.13</v>
      </c>
      <c r="O104" s="22">
        <f t="shared" si="43"/>
        <v>175.77</v>
      </c>
      <c r="P104" s="22">
        <f t="shared" si="44"/>
        <v>222.39</v>
      </c>
    </row>
    <row r="105" spans="1:16" s="154" customFormat="1" ht="30" customHeight="1">
      <c r="A105" s="82" t="s">
        <v>22874</v>
      </c>
      <c r="B105" s="223" t="s">
        <v>18649</v>
      </c>
      <c r="C105" s="223"/>
      <c r="D105" s="223"/>
      <c r="E105" s="223"/>
      <c r="F105" s="223"/>
      <c r="G105" s="223"/>
      <c r="H105" s="82"/>
      <c r="I105" s="82"/>
      <c r="J105" s="82"/>
      <c r="K105" s="82"/>
      <c r="L105" s="83"/>
      <c r="M105" s="82"/>
      <c r="N105" s="82"/>
      <c r="O105" s="96"/>
      <c r="P105" s="96"/>
    </row>
    <row r="106" spans="1:16" s="154" customFormat="1" ht="30.75" customHeight="1">
      <c r="A106" s="169" t="s">
        <v>22875</v>
      </c>
      <c r="B106" s="222" t="str">
        <f>IF(I106="SINAPI",VLOOKUP(ORÇAMENTO!H106,SINAPI,2,),VLOOKUP(ORÇAMENTO!H106,SETOP,3,))</f>
        <v>PORTINHOLA DE ABRIR EM ALUMINIO DE 60 X 80 CM, VENEZIANA VENTILADA 1 FOLHA, ACABAMENTO ANODIZADO NATURAL</v>
      </c>
      <c r="C106" s="222"/>
      <c r="D106" s="222"/>
      <c r="E106" s="222"/>
      <c r="F106" s="222"/>
      <c r="G106" s="222"/>
      <c r="H106" s="21">
        <v>37585</v>
      </c>
      <c r="I106" s="21" t="s">
        <v>13102</v>
      </c>
      <c r="J106" s="21" t="str">
        <f>IF(I106="SINAPI",VLOOKUP(ORÇAMENTO!H106,SINAPI,3,),VLOOKUP(ORÇAMENTO!H106,SETOP,4,))</f>
        <v xml:space="preserve">UN    </v>
      </c>
      <c r="K106" s="11">
        <v>1</v>
      </c>
      <c r="L106" s="3" t="s">
        <v>30</v>
      </c>
      <c r="M106" s="22">
        <f>IF(I106="SINAPI",VLOOKUP(ORÇAMENTO!H106,SINAPI,4,),VLOOKUP(ORÇAMENTO!H106,SETOP,5,))</f>
        <v>209.63</v>
      </c>
      <c r="N106" s="22">
        <f t="shared" ref="N106" si="45">ROUND(M106*(1+$C$7),2)</f>
        <v>265.22000000000003</v>
      </c>
      <c r="O106" s="22">
        <f t="shared" ref="O106" si="46">K106*M106</f>
        <v>209.63</v>
      </c>
      <c r="P106" s="22">
        <f t="shared" ref="P106" si="47">N106*K106</f>
        <v>265.22000000000003</v>
      </c>
    </row>
    <row r="107" spans="1:16" s="154" customFormat="1" ht="30.75" customHeight="1">
      <c r="A107" s="221" t="s">
        <v>22876</v>
      </c>
      <c r="B107" s="222" t="str">
        <f>IF(I107="SINAPI",VLOOKUP(ORÇAMENTO!H107,SINAPI,2,),VLOOKUP(ORÇAMENTO!H107,SETOP,3,))</f>
        <v>PEDREIRO COM ENCARGOS COMPLEMENTARES</v>
      </c>
      <c r="C107" s="222"/>
      <c r="D107" s="222"/>
      <c r="E107" s="222"/>
      <c r="F107" s="222"/>
      <c r="G107" s="222"/>
      <c r="H107" s="21">
        <v>88309</v>
      </c>
      <c r="I107" s="21" t="s">
        <v>13102</v>
      </c>
      <c r="J107" s="21" t="str">
        <f>IF(I107="SINAPI",VLOOKUP(ORÇAMENTO!H107,SINAPI,3,),VLOOKUP(ORÇAMENTO!H107,SETOP,4,))</f>
        <v>H</v>
      </c>
      <c r="K107" s="11">
        <v>1</v>
      </c>
      <c r="L107" s="3" t="s">
        <v>30</v>
      </c>
      <c r="M107" s="22">
        <f>IF(I107="SINAPI",VLOOKUP(ORÇAMENTO!H107,SINAPI,4,),VLOOKUP(ORÇAMENTO!H107,SETOP,5,))</f>
        <v>19.64</v>
      </c>
      <c r="N107" s="22">
        <f t="shared" ref="N107" si="48">ROUND(M107*(1+$C$7),2)</f>
        <v>24.85</v>
      </c>
      <c r="O107" s="22">
        <f t="shared" ref="O107" si="49">K107*M107</f>
        <v>19.64</v>
      </c>
      <c r="P107" s="22">
        <f t="shared" ref="P107" si="50">N107*K107</f>
        <v>24.85</v>
      </c>
    </row>
    <row r="108" spans="1:16" s="154" customFormat="1" ht="30" customHeight="1">
      <c r="A108" s="82" t="s">
        <v>22877</v>
      </c>
      <c r="B108" s="223" t="s">
        <v>22834</v>
      </c>
      <c r="C108" s="223"/>
      <c r="D108" s="223"/>
      <c r="E108" s="223"/>
      <c r="F108" s="223"/>
      <c r="G108" s="223"/>
      <c r="H108" s="82"/>
      <c r="I108" s="82"/>
      <c r="J108" s="82"/>
      <c r="K108" s="82"/>
      <c r="L108" s="83"/>
      <c r="M108" s="82"/>
      <c r="N108" s="82"/>
      <c r="O108" s="96"/>
      <c r="P108" s="96"/>
    </row>
    <row r="109" spans="1:16" s="154" customFormat="1" ht="30" customHeight="1">
      <c r="A109" s="162" t="s">
        <v>22878</v>
      </c>
      <c r="B109" s="222" t="str">
        <f>IF(I109="SINAPI",VLOOKUP(ORÇAMENTO!H109,SINAPI,2,),VLOOKUP(ORÇAMENTO!H109,SETOP,3,))</f>
        <v>PORTINHOLA DE ABRIR EM ALUMINIO DE 60 X 80 CM, VENEZIANA VENTILADA 1 FOLHA, ACABAMENTO ANODIZADO NATURAL</v>
      </c>
      <c r="C109" s="222"/>
      <c r="D109" s="222"/>
      <c r="E109" s="222"/>
      <c r="F109" s="222"/>
      <c r="G109" s="222"/>
      <c r="H109" s="21">
        <v>37585</v>
      </c>
      <c r="I109" s="21" t="s">
        <v>13102</v>
      </c>
      <c r="J109" s="21" t="str">
        <f>IF(I109="SINAPI",VLOOKUP(ORÇAMENTO!H109,SINAPI,3,),VLOOKUP(ORÇAMENTO!H109,SETOP,4,))</f>
        <v xml:space="preserve">UN    </v>
      </c>
      <c r="K109" s="11">
        <v>2</v>
      </c>
      <c r="L109" s="3" t="s">
        <v>30</v>
      </c>
      <c r="M109" s="22">
        <f>IF(I109="SINAPI",VLOOKUP(ORÇAMENTO!H109,SINAPI,4,),VLOOKUP(ORÇAMENTO!H109,SETOP,5,))</f>
        <v>209.63</v>
      </c>
      <c r="N109" s="22">
        <f t="shared" ref="N109" si="51">ROUND(M109*(1+$C$7),2)</f>
        <v>265.22000000000003</v>
      </c>
      <c r="O109" s="22">
        <f t="shared" ref="O109" si="52">K109*M109</f>
        <v>419.26</v>
      </c>
      <c r="P109" s="22">
        <f t="shared" ref="P109" si="53">N109*K109</f>
        <v>530.44000000000005</v>
      </c>
    </row>
    <row r="110" spans="1:16" ht="30" hidden="1" customHeight="1">
      <c r="A110" s="221" t="s">
        <v>22879</v>
      </c>
      <c r="B110" s="225" t="s">
        <v>18640</v>
      </c>
      <c r="C110" s="225"/>
      <c r="D110" s="140" t="s">
        <v>18641</v>
      </c>
      <c r="E110" s="141" t="s">
        <v>2</v>
      </c>
      <c r="F110" s="138" t="s">
        <v>18645</v>
      </c>
      <c r="G110" s="15"/>
      <c r="H110" s="21">
        <v>88309</v>
      </c>
      <c r="I110" s="21"/>
      <c r="J110" s="21"/>
      <c r="K110" s="11"/>
      <c r="L110" s="3"/>
      <c r="M110" s="22"/>
      <c r="N110" s="22"/>
      <c r="O110" s="22"/>
      <c r="P110" s="139"/>
    </row>
    <row r="111" spans="1:16" ht="30" hidden="1" customHeight="1">
      <c r="A111" s="221" t="s">
        <v>22880</v>
      </c>
      <c r="B111" s="225" t="s">
        <v>18638</v>
      </c>
      <c r="C111" s="225"/>
      <c r="D111" s="140">
        <v>0.36</v>
      </c>
      <c r="E111" s="141" t="s">
        <v>18639</v>
      </c>
      <c r="F111" s="138">
        <f>D111*E111</f>
        <v>0.72</v>
      </c>
      <c r="G111" s="15"/>
      <c r="H111" s="21">
        <v>37585</v>
      </c>
      <c r="I111" s="21" t="s">
        <v>13102</v>
      </c>
      <c r="J111" s="21"/>
      <c r="K111" s="11" t="s">
        <v>18912</v>
      </c>
      <c r="L111" s="3"/>
      <c r="M111" s="22"/>
      <c r="N111" s="22"/>
      <c r="O111" s="22"/>
      <c r="P111" s="139"/>
    </row>
    <row r="112" spans="1:16" ht="30" hidden="1" customHeight="1">
      <c r="A112" s="221" t="s">
        <v>22881</v>
      </c>
      <c r="B112" s="225" t="s">
        <v>18642</v>
      </c>
      <c r="C112" s="225"/>
      <c r="D112" s="140">
        <v>0.72</v>
      </c>
      <c r="E112" s="141" t="s">
        <v>18644</v>
      </c>
      <c r="F112" s="138">
        <f>D112*E112</f>
        <v>2.16</v>
      </c>
      <c r="G112" s="15"/>
      <c r="H112" s="21">
        <v>88309</v>
      </c>
      <c r="I112" s="21" t="s">
        <v>13102</v>
      </c>
      <c r="J112" s="21"/>
      <c r="K112" s="11">
        <v>1</v>
      </c>
      <c r="L112" s="3"/>
      <c r="M112" s="22"/>
      <c r="N112" s="22"/>
      <c r="O112" s="22"/>
      <c r="P112" s="139"/>
    </row>
    <row r="113" spans="1:16" ht="30" hidden="1" customHeight="1">
      <c r="A113" s="221" t="s">
        <v>22882</v>
      </c>
      <c r="B113" s="225" t="s">
        <v>18643</v>
      </c>
      <c r="C113" s="225"/>
      <c r="D113" s="140">
        <v>1.44</v>
      </c>
      <c r="E113" s="141" t="s">
        <v>18639</v>
      </c>
      <c r="F113" s="138">
        <f>D113*E113</f>
        <v>2.88</v>
      </c>
      <c r="G113" s="15"/>
      <c r="H113" s="21"/>
      <c r="I113" s="21"/>
      <c r="J113" s="21"/>
      <c r="K113" s="11"/>
      <c r="L113" s="3"/>
      <c r="M113" s="22"/>
      <c r="N113" s="22"/>
      <c r="O113" s="22"/>
      <c r="P113" s="139"/>
    </row>
    <row r="114" spans="1:16" ht="30" hidden="1" customHeight="1">
      <c r="A114" s="221" t="s">
        <v>22883</v>
      </c>
      <c r="B114" s="225"/>
      <c r="C114" s="225"/>
      <c r="D114" s="140"/>
      <c r="E114" s="141" t="s">
        <v>1</v>
      </c>
      <c r="F114" s="138">
        <f>SUM(F111:F113)</f>
        <v>5.76</v>
      </c>
      <c r="G114" s="15"/>
      <c r="H114" s="21">
        <v>37585</v>
      </c>
      <c r="I114" s="21" t="s">
        <v>13102</v>
      </c>
      <c r="J114" s="21"/>
      <c r="K114" s="11" t="s">
        <v>18639</v>
      </c>
      <c r="L114" s="3"/>
      <c r="M114" s="22"/>
      <c r="N114" s="22"/>
      <c r="O114" s="22"/>
      <c r="P114" s="139"/>
    </row>
    <row r="115" spans="1:16" s="154" customFormat="1" ht="30" customHeight="1">
      <c r="A115" s="221" t="s">
        <v>22884</v>
      </c>
      <c r="B115" s="222" t="str">
        <f>IF(I115="SINAPI",VLOOKUP(ORÇAMENTO!H115,SINAPI,2,),VLOOKUP(ORÇAMENTO!H115,SETOP,3,))</f>
        <v>PEDREIRO COM ENCARGOS COMPLEMENTARES</v>
      </c>
      <c r="C115" s="222"/>
      <c r="D115" s="222"/>
      <c r="E115" s="222"/>
      <c r="F115" s="222"/>
      <c r="G115" s="222"/>
      <c r="H115" s="21">
        <v>88309</v>
      </c>
      <c r="I115" s="21" t="s">
        <v>13102</v>
      </c>
      <c r="J115" s="21" t="str">
        <f>IF(I115="SINAPI",VLOOKUP(ORÇAMENTO!H115,SINAPI,3,),VLOOKUP(ORÇAMENTO!H115,SETOP,4,))</f>
        <v>H</v>
      </c>
      <c r="K115" s="11">
        <v>1</v>
      </c>
      <c r="L115" s="3" t="s">
        <v>30</v>
      </c>
      <c r="M115" s="22">
        <f>IF(I115="SINAPI",VLOOKUP(ORÇAMENTO!H115,SINAPI,4,),VLOOKUP(ORÇAMENTO!H115,SETOP,5,))</f>
        <v>19.64</v>
      </c>
      <c r="N115" s="22">
        <f t="shared" ref="N115" si="54">ROUND(M115*(1+$C$7),2)</f>
        <v>24.85</v>
      </c>
      <c r="O115" s="22">
        <f t="shared" ref="O115" si="55">K115*M115</f>
        <v>19.64</v>
      </c>
      <c r="P115" s="22">
        <f t="shared" ref="P115" si="56">N115*K115</f>
        <v>24.85</v>
      </c>
    </row>
    <row r="116" spans="1:16" s="154" customFormat="1" ht="30" customHeight="1">
      <c r="A116" s="82" t="s">
        <v>22885</v>
      </c>
      <c r="B116" s="223" t="s">
        <v>19324</v>
      </c>
      <c r="C116" s="223"/>
      <c r="D116" s="223"/>
      <c r="E116" s="223"/>
      <c r="F116" s="223"/>
      <c r="G116" s="223"/>
      <c r="H116" s="82"/>
      <c r="I116" s="82"/>
      <c r="J116" s="82"/>
      <c r="K116" s="82"/>
      <c r="L116" s="83"/>
      <c r="M116" s="82"/>
      <c r="N116" s="82"/>
      <c r="O116" s="96"/>
      <c r="P116" s="96"/>
    </row>
    <row r="117" spans="1:16" s="154" customFormat="1" ht="30.75" customHeight="1">
      <c r="A117" s="170" t="s">
        <v>22886</v>
      </c>
      <c r="B117" s="222" t="str">
        <f>IF(I117="SINAPI",VLOOKUP(ORÇAMENTO!H117,SINAPI,2,),VLOOKUP(ORÇAMENTO!H117,SETOP,3,))</f>
        <v>PORTA DE ABRIR EM GRADIL COM BARRA CHATA 3 CM X 1/4", COM REQUADRO E GUARNICAO - COMPLETO - ACABAMENTO NATURAL</v>
      </c>
      <c r="C117" s="222"/>
      <c r="D117" s="222"/>
      <c r="E117" s="222"/>
      <c r="F117" s="222"/>
      <c r="G117" s="222"/>
      <c r="H117" s="21">
        <v>4930</v>
      </c>
      <c r="I117" s="21" t="s">
        <v>13102</v>
      </c>
      <c r="J117" s="21" t="str">
        <f>IF(I117="SINAPI",VLOOKUP(ORÇAMENTO!H117,SINAPI,3,),VLOOKUP(ORÇAMENTO!H117,SETOP,4,))</f>
        <v xml:space="preserve">M2    </v>
      </c>
      <c r="K117" s="11">
        <f>2.2*1.5</f>
        <v>3.3000000000000003</v>
      </c>
      <c r="L117" s="3" t="s">
        <v>30</v>
      </c>
      <c r="M117" s="22">
        <f>IF(I117="SINAPI",VLOOKUP(ORÇAMENTO!H117,SINAPI,4,),VLOOKUP(ORÇAMENTO!H117,SETOP,5,))</f>
        <v>451.89</v>
      </c>
      <c r="N117" s="22">
        <f t="shared" ref="N117:N118" si="57">ROUND(M117*(1+$C$7),2)</f>
        <v>571.73</v>
      </c>
      <c r="O117" s="22">
        <f t="shared" ref="O117:O118" si="58">K117*M117</f>
        <v>1491.2370000000001</v>
      </c>
      <c r="P117" s="22">
        <f t="shared" ref="P117:P118" si="59">N117*K117</f>
        <v>1886.7090000000003</v>
      </c>
    </row>
    <row r="118" spans="1:16" s="154" customFormat="1" ht="30" customHeight="1">
      <c r="A118" s="221" t="s">
        <v>22887</v>
      </c>
      <c r="B118" s="222" t="str">
        <f>IF(I118="SINAPI",VLOOKUP(ORÇAMENTO!H118,SINAPI,2,),VLOOKUP(ORÇAMENTO!H118,SETOP,3,))</f>
        <v>PEDREIRO COM ENCARGOS COMPLEMENTARES</v>
      </c>
      <c r="C118" s="222"/>
      <c r="D118" s="222"/>
      <c r="E118" s="222"/>
      <c r="F118" s="222"/>
      <c r="G118" s="222"/>
      <c r="H118" s="21">
        <v>88309</v>
      </c>
      <c r="I118" s="21" t="s">
        <v>13102</v>
      </c>
      <c r="J118" s="21" t="str">
        <f>IF(I118="SINAPI",VLOOKUP(ORÇAMENTO!H118,SINAPI,3,),VLOOKUP(ORÇAMENTO!H118,SETOP,4,))</f>
        <v>H</v>
      </c>
      <c r="K118" s="11">
        <v>1</v>
      </c>
      <c r="L118" s="3" t="s">
        <v>30</v>
      </c>
      <c r="M118" s="22">
        <f>IF(I118="SINAPI",VLOOKUP(ORÇAMENTO!H118,SINAPI,4,),VLOOKUP(ORÇAMENTO!H118,SETOP,5,))</f>
        <v>19.64</v>
      </c>
      <c r="N118" s="22">
        <f t="shared" si="57"/>
        <v>24.85</v>
      </c>
      <c r="O118" s="22">
        <f t="shared" si="58"/>
        <v>19.64</v>
      </c>
      <c r="P118" s="22">
        <f t="shared" si="59"/>
        <v>24.85</v>
      </c>
    </row>
    <row r="119" spans="1:16" s="154" customFormat="1" ht="30" customHeight="1">
      <c r="A119" s="82" t="s">
        <v>22889</v>
      </c>
      <c r="B119" s="223" t="s">
        <v>22844</v>
      </c>
      <c r="C119" s="223"/>
      <c r="D119" s="223"/>
      <c r="E119" s="223"/>
      <c r="F119" s="223"/>
      <c r="G119" s="223"/>
      <c r="H119" s="82"/>
      <c r="I119" s="82"/>
      <c r="J119" s="82"/>
      <c r="K119" s="82"/>
      <c r="L119" s="83"/>
      <c r="M119" s="82"/>
      <c r="N119" s="82"/>
      <c r="O119" s="96"/>
      <c r="P119" s="96"/>
    </row>
    <row r="120" spans="1:16" s="154" customFormat="1" ht="30.75" customHeight="1">
      <c r="A120" s="176" t="s">
        <v>22888</v>
      </c>
      <c r="B120" s="222" t="str">
        <f>COMPOSIÇÃO!B3</f>
        <v>INSTALAÇÃO DE PLACAS DE IDENTIFICAÇÃO NAS PORTAS</v>
      </c>
      <c r="C120" s="222"/>
      <c r="D120" s="222"/>
      <c r="E120" s="222"/>
      <c r="F120" s="222"/>
      <c r="G120" s="222"/>
      <c r="H120" s="21" t="s">
        <v>22845</v>
      </c>
      <c r="I120" s="21" t="s">
        <v>18945</v>
      </c>
      <c r="J120" s="21" t="s">
        <v>18872</v>
      </c>
      <c r="K120" s="11">
        <v>11</v>
      </c>
      <c r="L120" s="3" t="s">
        <v>30</v>
      </c>
      <c r="M120" s="22">
        <f>COMPOSIÇÃO!I4</f>
        <v>85.478499999999997</v>
      </c>
      <c r="N120" s="22">
        <f t="shared" ref="N120" si="60">ROUND(M120*(1+$C$7),2)</f>
        <v>108.15</v>
      </c>
      <c r="O120" s="22">
        <f t="shared" ref="O120" si="61">K120*M120</f>
        <v>940.26350000000002</v>
      </c>
      <c r="P120" s="22">
        <f t="shared" ref="P120" si="62">N120*K120</f>
        <v>1189.6500000000001</v>
      </c>
    </row>
    <row r="121" spans="1:16" s="154" customFormat="1" ht="30" customHeight="1">
      <c r="A121" s="226" t="str">
        <f>"SUBTOTAL "&amp;$B$91</f>
        <v>SUBTOTAL ESQUADRIAS</v>
      </c>
      <c r="B121" s="226"/>
      <c r="C121" s="226"/>
      <c r="D121" s="226"/>
      <c r="E121" s="226"/>
      <c r="F121" s="226"/>
      <c r="G121" s="226"/>
      <c r="H121" s="226"/>
      <c r="I121" s="226"/>
      <c r="J121" s="226"/>
      <c r="K121" s="226"/>
      <c r="L121" s="226"/>
      <c r="M121" s="226"/>
      <c r="N121" s="227"/>
      <c r="O121" s="37">
        <f>SUM(O93:O120)</f>
        <v>20064.541660000003</v>
      </c>
      <c r="P121" s="37">
        <f>SUM(P93:P120)</f>
        <v>25385.742019999994</v>
      </c>
    </row>
    <row r="122" spans="1:16" s="154" customFormat="1">
      <c r="A122" s="16"/>
      <c r="B122" s="16"/>
      <c r="C122" s="16"/>
      <c r="D122" s="16"/>
      <c r="E122" s="16"/>
      <c r="F122" s="16"/>
      <c r="G122" s="16"/>
      <c r="H122" s="16"/>
      <c r="I122" s="16"/>
      <c r="J122" s="16"/>
      <c r="K122" s="16"/>
      <c r="L122" s="16"/>
      <c r="M122" s="16"/>
      <c r="N122" s="16"/>
      <c r="O122" s="17"/>
      <c r="P122" s="17"/>
    </row>
    <row r="123" spans="1:16" s="154" customFormat="1" ht="30" customHeight="1">
      <c r="A123" s="57">
        <v>8</v>
      </c>
      <c r="B123" s="230" t="s">
        <v>13215</v>
      </c>
      <c r="C123" s="230"/>
      <c r="D123" s="230"/>
      <c r="E123" s="230"/>
      <c r="F123" s="230"/>
      <c r="G123" s="230"/>
      <c r="H123" s="57"/>
      <c r="I123" s="57"/>
      <c r="J123" s="57"/>
      <c r="K123" s="57"/>
      <c r="L123" s="157"/>
      <c r="M123" s="57"/>
      <c r="N123" s="57"/>
      <c r="O123" s="86"/>
      <c r="P123" s="86"/>
    </row>
    <row r="124" spans="1:16" s="154" customFormat="1" ht="32.25" customHeight="1">
      <c r="A124" s="137" t="s">
        <v>13216</v>
      </c>
      <c r="B124" s="263" t="str">
        <f>IF(I124="SINAPI",VLOOKUP(ORÇAMENTO!H124,SINAPI,2,),VLOOKUP(ORÇAMENTO!H124,SETOP,3,))</f>
        <v>TELHAMENTO COM TELHA DE AÇO/ALUMÍNIO E = 0,5 MM, COM ATÉ 2 ÁGUAS, INCLUSO IÇAMENTO. AF_07/2019</v>
      </c>
      <c r="C124" s="263"/>
      <c r="D124" s="263"/>
      <c r="E124" s="263"/>
      <c r="F124" s="263"/>
      <c r="G124" s="263"/>
      <c r="H124" s="21">
        <v>94213</v>
      </c>
      <c r="I124" s="21" t="s">
        <v>13102</v>
      </c>
      <c r="J124" s="21" t="str">
        <f>IF(I124="SINAPI",VLOOKUP(ORÇAMENTO!H124,SINAPI,3,),VLOOKUP(ORÇAMENTO!H124,SETOP,4,))</f>
        <v>M2</v>
      </c>
      <c r="K124" s="3">
        <v>153.69</v>
      </c>
      <c r="L124" s="3" t="s">
        <v>30</v>
      </c>
      <c r="M124" s="22">
        <f>IF(I124="SINAPI",VLOOKUP(ORÇAMENTO!H124,SINAPI,4,),VLOOKUP(ORÇAMENTO!H124,SETOP,5,))</f>
        <v>69.31</v>
      </c>
      <c r="N124" s="22">
        <f t="shared" ref="N124" si="63">ROUND(M124*(1+$C$7),2)</f>
        <v>87.69</v>
      </c>
      <c r="O124" s="22">
        <f t="shared" ref="O124" si="64">K124*M124</f>
        <v>10652.2539</v>
      </c>
      <c r="P124" s="22">
        <f t="shared" ref="P124" si="65">N124*K124</f>
        <v>13477.0761</v>
      </c>
    </row>
    <row r="125" spans="1:16" s="154" customFormat="1" ht="32.25" customHeight="1">
      <c r="A125" s="159" t="s">
        <v>13663</v>
      </c>
      <c r="B125" s="263" t="str">
        <f>IF(I125="SINAPI",VLOOKUP(ORÇAMENTO!H125,SINAPI,2,),VLOOKUP(ORÇAMENTO!H125,SETOP,3,))</f>
        <v>FORNECIMENTO, FABRICAÇÃO, TRANSPORTE E MONTAGEM DE ESTRUTURA METÁLICA EM PERFIS LAMINADOS, INCLUSIVE PINTURA PRIMER</v>
      </c>
      <c r="C125" s="263"/>
      <c r="D125" s="263"/>
      <c r="E125" s="263"/>
      <c r="F125" s="263"/>
      <c r="G125" s="263"/>
      <c r="H125" s="10" t="s">
        <v>7596</v>
      </c>
      <c r="I125" s="10" t="s">
        <v>3963</v>
      </c>
      <c r="J125" s="10" t="str">
        <f>IF(I125="SINAPI",VLOOKUP(ORÇAMENTO!H125,SINAPI,3,),VLOOKUP(ORÇAMENTO!H125,SETOP,4,))</f>
        <v>KG</v>
      </c>
      <c r="K125" s="11">
        <f>786+826+199</f>
        <v>1811</v>
      </c>
      <c r="L125" s="3" t="s">
        <v>30</v>
      </c>
      <c r="M125" s="22">
        <f>IF(I125="SINAPI",VLOOKUP(ORÇAMENTO!H125,SINAPI,4,),VLOOKUP(ORÇAMENTO!H125,SETOP,5,))</f>
        <v>10.5</v>
      </c>
      <c r="N125" s="22">
        <f t="shared" ref="N125" si="66">ROUND(M125*(1+$C$7),2)</f>
        <v>13.28</v>
      </c>
      <c r="O125" s="22">
        <f t="shared" ref="O125" si="67">K125*M125</f>
        <v>19015.5</v>
      </c>
      <c r="P125" s="22">
        <f t="shared" ref="P125" si="68">N125*K125</f>
        <v>24050.079999999998</v>
      </c>
    </row>
    <row r="126" spans="1:16" s="154" customFormat="1" ht="30" customHeight="1">
      <c r="A126" s="226" t="str">
        <f>"SUBTOTAL "&amp;$B$123</f>
        <v xml:space="preserve">SUBTOTAL SISTEMAS DE COBERTURA </v>
      </c>
      <c r="B126" s="226"/>
      <c r="C126" s="226"/>
      <c r="D126" s="226"/>
      <c r="E126" s="226"/>
      <c r="F126" s="226"/>
      <c r="G126" s="226"/>
      <c r="H126" s="226"/>
      <c r="I126" s="226"/>
      <c r="J126" s="226"/>
      <c r="K126" s="226"/>
      <c r="L126" s="226"/>
      <c r="M126" s="226"/>
      <c r="N126" s="227"/>
      <c r="O126" s="37">
        <f>SUM(O124:O125)</f>
        <v>29667.7539</v>
      </c>
      <c r="P126" s="37">
        <f>SUM(P124:P125)</f>
        <v>37527.1561</v>
      </c>
    </row>
    <row r="127" spans="1:16" s="154" customFormat="1">
      <c r="A127" s="16"/>
      <c r="B127" s="16"/>
      <c r="C127" s="16"/>
      <c r="D127" s="16"/>
      <c r="E127" s="16"/>
      <c r="F127" s="16"/>
      <c r="G127" s="16"/>
      <c r="H127" s="16"/>
      <c r="I127" s="16"/>
      <c r="J127" s="16"/>
      <c r="K127" s="16"/>
      <c r="L127" s="16"/>
      <c r="M127" s="16"/>
      <c r="N127" s="16"/>
      <c r="O127" s="17"/>
      <c r="P127" s="17"/>
    </row>
    <row r="128" spans="1:16" s="154" customFormat="1" ht="30" customHeight="1">
      <c r="A128" s="57">
        <v>9</v>
      </c>
      <c r="B128" s="230" t="s">
        <v>13217</v>
      </c>
      <c r="C128" s="230"/>
      <c r="D128" s="230"/>
      <c r="E128" s="230"/>
      <c r="F128" s="230"/>
      <c r="G128" s="230"/>
      <c r="H128" s="57"/>
      <c r="I128" s="57"/>
      <c r="J128" s="57"/>
      <c r="K128" s="57"/>
      <c r="L128" s="157"/>
      <c r="M128" s="57"/>
      <c r="N128" s="57"/>
      <c r="O128" s="86"/>
      <c r="P128" s="86"/>
    </row>
    <row r="129" spans="1:16" s="154" customFormat="1" ht="48" customHeight="1">
      <c r="A129" s="2" t="s">
        <v>13218</v>
      </c>
      <c r="B129" s="263" t="str">
        <f>IF(I129="SINAPI",VLOOKUP(ORÇAMENTO!H129,SINAPI,2,),VLOOKUP(ORÇAMENTO!H129,SETOP,3,))</f>
        <v>CHAPISCO APLICADO EM ALVENARIAS E ESTRUTURAS DE CONCRETO INTERNAS, COM COLHER DE PEDREIRO.  ARGAMASSA TRAÇO 1:3 COM PREPARO EM BETONEIRA 400L. AF_06/2014</v>
      </c>
      <c r="C129" s="263"/>
      <c r="D129" s="263"/>
      <c r="E129" s="263"/>
      <c r="F129" s="263"/>
      <c r="G129" s="263"/>
      <c r="H129" s="21">
        <v>87879</v>
      </c>
      <c r="I129" s="21" t="s">
        <v>13102</v>
      </c>
      <c r="J129" s="21" t="str">
        <f>IF(I129="SINAPI",VLOOKUP(ORÇAMENTO!H129,SINAPI,3,),VLOOKUP(ORÇAMENTO!H129,SETOP,4,))</f>
        <v>M2</v>
      </c>
      <c r="K129" s="11">
        <v>223.98</v>
      </c>
      <c r="L129" s="3" t="s">
        <v>30</v>
      </c>
      <c r="M129" s="22">
        <f>IF(I129="SINAPI",VLOOKUP(ORÇAMENTO!H129,SINAPI,4,),VLOOKUP(ORÇAMENTO!H129,SETOP,5,))</f>
        <v>3.06</v>
      </c>
      <c r="N129" s="22">
        <f t="shared" ref="N129:N130" si="69">ROUND(M129*(1+$C$7),2)</f>
        <v>3.87</v>
      </c>
      <c r="O129" s="22">
        <f t="shared" ref="O129:O130" si="70">K129*M129</f>
        <v>685.37879999999996</v>
      </c>
      <c r="P129" s="22">
        <f t="shared" ref="P129:P130" si="71">N129*K129</f>
        <v>866.80259999999998</v>
      </c>
    </row>
    <row r="130" spans="1:16" s="154" customFormat="1" ht="58.5" customHeight="1">
      <c r="A130" s="221" t="s">
        <v>18620</v>
      </c>
      <c r="B130" s="263" t="str">
        <f>IF(I130="SINAPI",VLOOKUP(ORÇAMENTO!H130,SINAPI,2,),VLOOKUP(ORÇAMENTO!H130,SETOP,3,))</f>
        <v>MASSA ÚNICA, PARA RECEBIMENTO DE PINTURA, EM ARGAMASSA TRAÇO 1:2:8, PREPARO MECÂNICO COM BETONEIRA 400L, APLICADA MANUALMENTE EM FACES INTERNAS DE PAREDES, ESPESSURA DE 20MM, COM EXECUÇÃO DE TALISCAS. AF_06/2014</v>
      </c>
      <c r="C130" s="263"/>
      <c r="D130" s="263"/>
      <c r="E130" s="263"/>
      <c r="F130" s="263"/>
      <c r="G130" s="263"/>
      <c r="H130" s="21">
        <v>87529</v>
      </c>
      <c r="I130" s="21" t="s">
        <v>13102</v>
      </c>
      <c r="J130" s="21" t="str">
        <f>IF(I130="SINAPI",VLOOKUP(ORÇAMENTO!H130,SINAPI,3,),VLOOKUP(ORÇAMENTO!H130,SETOP,4,))</f>
        <v>M2</v>
      </c>
      <c r="K130" s="11">
        <f>K129-K131</f>
        <v>157.98999999999998</v>
      </c>
      <c r="L130" s="3" t="s">
        <v>30</v>
      </c>
      <c r="M130" s="22">
        <f>IF(I130="SINAPI",VLOOKUP(ORÇAMENTO!H130,SINAPI,4,),VLOOKUP(ORÇAMENTO!H130,SETOP,5,))</f>
        <v>26.28</v>
      </c>
      <c r="N130" s="22">
        <f t="shared" si="69"/>
        <v>33.25</v>
      </c>
      <c r="O130" s="22">
        <f t="shared" si="70"/>
        <v>4151.9771999999994</v>
      </c>
      <c r="P130" s="22">
        <f t="shared" si="71"/>
        <v>5253.1674999999996</v>
      </c>
    </row>
    <row r="131" spans="1:16" s="154" customFormat="1" ht="48" customHeight="1">
      <c r="A131" s="221" t="s">
        <v>22890</v>
      </c>
      <c r="B131" s="222" t="str">
        <f>IF(I131="SINAPI",VLOOKUP(ORÇAMENTO!H131,SINAPI,2,),VLOOKUP(ORÇAMENTO!H131,SETOP,3,))</f>
        <v>EMBOÇO, PARA RECEBIMENTO DE CERÂMICA, EM ARGAMASSA TRAÇO 1:2:8, PREPARO MECÂNICO COM BETONEIRA 400L, APLICADO MANUALMENTE EM FACES INTERNAS DE PAREDES, PARA AMBIENTE COM ÁREA  MAIOR QUE 10M2, ESPESSURA DE 20MM, COM EXECUÇÃO DE TALISCAS. AF_06/2014</v>
      </c>
      <c r="C131" s="222"/>
      <c r="D131" s="222"/>
      <c r="E131" s="222"/>
      <c r="F131" s="222"/>
      <c r="G131" s="222"/>
      <c r="H131" s="21">
        <v>87535</v>
      </c>
      <c r="I131" s="21" t="s">
        <v>13102</v>
      </c>
      <c r="J131" s="21" t="str">
        <f>IF(I131="SINAPI",VLOOKUP(ORÇAMENTO!H131,SINAPI,3,),VLOOKUP(ORÇAMENTO!H131,SETOP,4,))</f>
        <v>M2</v>
      </c>
      <c r="K131" s="11">
        <f>19.83+11.31+8.43+18.35+8.07</f>
        <v>65.990000000000009</v>
      </c>
      <c r="L131" s="3" t="s">
        <v>30</v>
      </c>
      <c r="M131" s="22">
        <f>IF(I131="SINAPI",VLOOKUP(ORÇAMENTO!H131,SINAPI,4,),VLOOKUP(ORÇAMENTO!H131,SETOP,5,))</f>
        <v>22.58</v>
      </c>
      <c r="N131" s="22">
        <f t="shared" ref="N131:N137" si="72">ROUND(M131*(1+$C$7),2)</f>
        <v>28.57</v>
      </c>
      <c r="O131" s="22">
        <f t="shared" ref="O131" si="73">K131*M131</f>
        <v>1490.0542</v>
      </c>
      <c r="P131" s="22">
        <f t="shared" ref="P131" si="74">N131*K131</f>
        <v>1885.3343000000002</v>
      </c>
    </row>
    <row r="132" spans="1:16" s="154" customFormat="1" ht="48" customHeight="1">
      <c r="A132" s="221" t="s">
        <v>22891</v>
      </c>
      <c r="B132" s="222" t="str">
        <f>IF(I132="SINAPI",VLOOKUP(ORÇAMENTO!H132,SINAPI,2,),VLOOKUP(ORÇAMENTO!H132,SETOP,3,))</f>
        <v>REVESTIMENTO COM CERÂMICA APLICADO EM PAREDE, ACABAMENTO ESMALTADO, AMBIENTE INTERNO/EXTERNO, PADRÃO EXTRA, DIMENSÃO DA PEÇA ATÉ 2025 CM2, PEI III, ASSENTAMENTO COM ARGAMASSA INDUSTRIALIZADA, INCLUSIVE REJUNTAMENTO</v>
      </c>
      <c r="C132" s="222"/>
      <c r="D132" s="222"/>
      <c r="E132" s="222"/>
      <c r="F132" s="222"/>
      <c r="G132" s="222"/>
      <c r="H132" s="21" t="s">
        <v>8588</v>
      </c>
      <c r="I132" s="21" t="s">
        <v>3963</v>
      </c>
      <c r="J132" s="21" t="str">
        <f>IF(I132="SINAPI",VLOOKUP(ORÇAMENTO!H132,SINAPI,3,),VLOOKUP(ORÇAMENTO!H132,SETOP,4,))</f>
        <v>M2</v>
      </c>
      <c r="K132" s="11">
        <f>19.83+11.31+8.43+8.07</f>
        <v>47.64</v>
      </c>
      <c r="L132" s="3" t="s">
        <v>30</v>
      </c>
      <c r="M132" s="22">
        <f>IF(I132="SINAPI",VLOOKUP(ORÇAMENTO!H132,SINAPI,4,),VLOOKUP(ORÇAMENTO!H132,SETOP,5,))</f>
        <v>56.19</v>
      </c>
      <c r="N132" s="22">
        <f t="shared" si="72"/>
        <v>71.09</v>
      </c>
      <c r="O132" s="22">
        <f t="shared" ref="O132:O134" si="75">K132*M132</f>
        <v>2676.8915999999999</v>
      </c>
      <c r="P132" s="22">
        <f t="shared" ref="P132:P134" si="76">N132*K132</f>
        <v>3386.7276000000002</v>
      </c>
    </row>
    <row r="133" spans="1:16" s="154" customFormat="1" ht="48" customHeight="1">
      <c r="A133" s="221" t="s">
        <v>22892</v>
      </c>
      <c r="B133" s="228" t="str">
        <f>IF(I133="SINAPI",VLOOKUP(ORÇAMENTO!H133,SINAPI,2,),VLOOKUP(ORÇAMENTO!H133,SETOP,3,))</f>
        <v>REVESTIMENTO COM AZULEJO BRANCO (15X15CM), JUNTA A PRUMO, ASSENTAMENTO COM ARGAMASSA INDUSTRIALIZADA, INCLUSIVE REJUNTAMENTO</v>
      </c>
      <c r="C133" s="228"/>
      <c r="D133" s="228"/>
      <c r="E133" s="228"/>
      <c r="F133" s="228"/>
      <c r="G133" s="228"/>
      <c r="H133" s="10" t="s">
        <v>8586</v>
      </c>
      <c r="I133" s="10" t="s">
        <v>3963</v>
      </c>
      <c r="J133" s="10" t="str">
        <f>IF(I133="SINAPI",VLOOKUP(ORÇAMENTO!H133,SINAPI,3,),VLOOKUP(ORÇAMENTO!H133,SETOP,4,))</f>
        <v>M2</v>
      </c>
      <c r="K133" s="11">
        <v>18.350000000000001</v>
      </c>
      <c r="L133" s="11" t="s">
        <v>30</v>
      </c>
      <c r="M133" s="12">
        <f>IF(I133="SINAPI",VLOOKUP(ORÇAMENTO!H133,SINAPI,4,),VLOOKUP(ORÇAMENTO!H133,SETOP,5,))</f>
        <v>47.56</v>
      </c>
      <c r="N133" s="12">
        <f t="shared" si="72"/>
        <v>60.17</v>
      </c>
      <c r="O133" s="12">
        <f t="shared" si="75"/>
        <v>872.72600000000011</v>
      </c>
      <c r="P133" s="12">
        <f t="shared" si="76"/>
        <v>1104.1195</v>
      </c>
    </row>
    <row r="134" spans="1:16" s="154" customFormat="1" ht="48" customHeight="1">
      <c r="A134" s="221" t="s">
        <v>22893</v>
      </c>
      <c r="B134" s="228" t="str">
        <f>IF(I134="SINAPI",VLOOKUP(ORÇAMENTO!H134,SINAPI,2,),VLOOKUP(ORÇAMENTO!H134,SETOP,3,))</f>
        <v>CHAPISCO APLICADO NO TETO, COM DESEMPENADEIRA DENTADA. ARGAMASSA INDUSTRIALIZADA COM PREPARO MANUAL. AF_06/2014</v>
      </c>
      <c r="C134" s="228"/>
      <c r="D134" s="228"/>
      <c r="E134" s="228"/>
      <c r="F134" s="228"/>
      <c r="G134" s="228"/>
      <c r="H134" s="10">
        <v>87886</v>
      </c>
      <c r="I134" s="10" t="s">
        <v>13102</v>
      </c>
      <c r="J134" s="10" t="str">
        <f>IF(I134="SINAPI",VLOOKUP(ORÇAMENTO!H134,SINAPI,3,),VLOOKUP(ORÇAMENTO!H134,SETOP,4,))</f>
        <v>M2</v>
      </c>
      <c r="K134" s="11">
        <v>151.44999999999999</v>
      </c>
      <c r="L134" s="11" t="s">
        <v>30</v>
      </c>
      <c r="M134" s="12">
        <f>IF(I134="SINAPI",VLOOKUP(ORÇAMENTO!H134,SINAPI,4,),VLOOKUP(ORÇAMENTO!H134,SETOP,5,))</f>
        <v>15.04</v>
      </c>
      <c r="N134" s="12">
        <f t="shared" si="72"/>
        <v>19.03</v>
      </c>
      <c r="O134" s="12">
        <f t="shared" si="75"/>
        <v>2277.8079999999995</v>
      </c>
      <c r="P134" s="12">
        <f t="shared" si="76"/>
        <v>2882.0934999999999</v>
      </c>
    </row>
    <row r="135" spans="1:16" s="154" customFormat="1" ht="48" customHeight="1">
      <c r="A135" s="221" t="s">
        <v>22894</v>
      </c>
      <c r="B135" s="228" t="str">
        <f>IF(I135="SINAPI",VLOOKUP(ORÇAMENTO!H135,SINAPI,2,),VLOOKUP(ORÇAMENTO!H135,SETOP,3,))</f>
        <v>APLICAÇÃO MANUAL DE GESSO DESEMPENADO (SEM TALISCAS) EM TETO DE AMBIENTES DE ÁREA MAIOR QUE 10M², ESPESSURA DE 1,0CM. AF_06/2014</v>
      </c>
      <c r="C135" s="228"/>
      <c r="D135" s="228"/>
      <c r="E135" s="228"/>
      <c r="F135" s="228"/>
      <c r="G135" s="228"/>
      <c r="H135" s="10">
        <v>87414</v>
      </c>
      <c r="I135" s="10" t="s">
        <v>13102</v>
      </c>
      <c r="J135" s="10" t="str">
        <f>IF(I135="SINAPI",VLOOKUP(ORÇAMENTO!H135,SINAPI,3,),VLOOKUP(ORÇAMENTO!H135,SETOP,4,))</f>
        <v>M2</v>
      </c>
      <c r="K135" s="11">
        <v>151.44999999999999</v>
      </c>
      <c r="L135" s="11" t="s">
        <v>30</v>
      </c>
      <c r="M135" s="12">
        <f>IF(I135="SINAPI",VLOOKUP(ORÇAMENTO!H135,SINAPI,4,),VLOOKUP(ORÇAMENTO!H135,SETOP,5,))</f>
        <v>15.01</v>
      </c>
      <c r="N135" s="12">
        <f t="shared" ref="N135" si="77">ROUND(M135*(1+$C$7),2)</f>
        <v>18.989999999999998</v>
      </c>
      <c r="O135" s="12">
        <f t="shared" ref="O135" si="78">K135*M135</f>
        <v>2273.2644999999998</v>
      </c>
      <c r="P135" s="12">
        <f t="shared" ref="P135" si="79">N135*K135</f>
        <v>2876.0354999999995</v>
      </c>
    </row>
    <row r="136" spans="1:16" s="154" customFormat="1" ht="48" customHeight="1">
      <c r="A136" s="221" t="s">
        <v>22895</v>
      </c>
      <c r="B136" s="228" t="str">
        <f>IF(I136="SINAPI",VLOOKUP(ORÇAMENTO!H136,SINAPI,2,),VLOOKUP(ORÇAMENTO!H136,SETOP,3,))</f>
        <v>CHAPISCO APLICADO EM ALVENARIA (SEM PRESENÇA DE VÃOS) E ESTRUTURAS DE CONCRETO DE FACHADA, COM COLHER DE PEDREIRO.  ARGAMASSA TRAÇO 1:3 COM PREPARO EM BETONEIRA 400L. AF_06/2014</v>
      </c>
      <c r="C136" s="228"/>
      <c r="D136" s="228"/>
      <c r="E136" s="228"/>
      <c r="F136" s="228"/>
      <c r="G136" s="228"/>
      <c r="H136" s="10">
        <v>87894</v>
      </c>
      <c r="I136" s="10" t="s">
        <v>13102</v>
      </c>
      <c r="J136" s="10" t="str">
        <f>IF(I136="SINAPI",VLOOKUP(ORÇAMENTO!H136,SINAPI,3,),VLOOKUP(ORÇAMENTO!H136,SETOP,4,))</f>
        <v>M2</v>
      </c>
      <c r="K136" s="11">
        <f>85.6+269.94</f>
        <v>355.53999999999996</v>
      </c>
      <c r="L136" s="11" t="s">
        <v>30</v>
      </c>
      <c r="M136" s="12">
        <f>IF(I136="SINAPI",VLOOKUP(ORÇAMENTO!H136,SINAPI,4,),VLOOKUP(ORÇAMENTO!H136,SETOP,5,))</f>
        <v>4.9000000000000004</v>
      </c>
      <c r="N136" s="12">
        <f t="shared" si="72"/>
        <v>6.2</v>
      </c>
      <c r="O136" s="12">
        <f t="shared" ref="O136:O137" si="80">K136*M136</f>
        <v>1742.146</v>
      </c>
      <c r="P136" s="12">
        <f t="shared" ref="P136:P137" si="81">N136*K136</f>
        <v>2204.348</v>
      </c>
    </row>
    <row r="137" spans="1:16" s="154" customFormat="1" ht="48" customHeight="1">
      <c r="A137" s="221" t="s">
        <v>22896</v>
      </c>
      <c r="B137" s="228" t="str">
        <f>IF(I137="SINAPI",VLOOKUP(ORÇAMENTO!H137,SINAPI,2,),VLOOKUP(ORÇAMENTO!H137,SETOP,3,))</f>
        <v>CHAPISCO APLICADO EM ALVENARIA (COM PRESENÇA DE VÃOS) E ESTRUTURAS DE CONCRETO DE FACHADA, COM COLHER DE PEDREIRO.  ARGAMASSA TRAÇO 1:3 COM PREPARO EM BETONEIRA 400L. AF_06/2014</v>
      </c>
      <c r="C137" s="228"/>
      <c r="D137" s="228"/>
      <c r="E137" s="228"/>
      <c r="F137" s="228"/>
      <c r="G137" s="228"/>
      <c r="H137" s="10">
        <v>87905</v>
      </c>
      <c r="I137" s="10" t="s">
        <v>13102</v>
      </c>
      <c r="J137" s="10" t="str">
        <f>IF(I137="SINAPI",VLOOKUP(ORÇAMENTO!H137,SINAPI,3,),VLOOKUP(ORÇAMENTO!H137,SETOP,4,))</f>
        <v>M2</v>
      </c>
      <c r="K137" s="11">
        <v>116.76</v>
      </c>
      <c r="L137" s="11" t="s">
        <v>30</v>
      </c>
      <c r="M137" s="12">
        <f>IF(I137="SINAPI",VLOOKUP(ORÇAMENTO!H137,SINAPI,4,),VLOOKUP(ORÇAMENTO!H137,SETOP,5,))</f>
        <v>6.47</v>
      </c>
      <c r="N137" s="12">
        <f t="shared" si="72"/>
        <v>8.19</v>
      </c>
      <c r="O137" s="12">
        <f t="shared" si="80"/>
        <v>755.43719999999996</v>
      </c>
      <c r="P137" s="12">
        <f t="shared" si="81"/>
        <v>956.26440000000002</v>
      </c>
    </row>
    <row r="138" spans="1:16" s="154" customFormat="1" ht="48" customHeight="1">
      <c r="A138" s="221" t="s">
        <v>22897</v>
      </c>
      <c r="B138" s="228" t="str">
        <f>IF(I138="SINAPI",VLOOKUP(ORÇAMENTO!H138,SINAPI,2,),VLOOKUP(ORÇAMENTO!H138,SETOP,3,))</f>
        <v>EMBOÇO OU MASSA ÚNICA EM ARGAMASSA TRAÇO 1:2:8, PREPARO MECÂNICO COM BETONEIRA 400 L, APLICADA MANUALMENTE EM PANOS CEGOS DE FACHADA (SEM PRESENÇA DE VÃOS), ESPESSURA DE 25 MM. AF_06/2014</v>
      </c>
      <c r="C138" s="228"/>
      <c r="D138" s="228"/>
      <c r="E138" s="228"/>
      <c r="F138" s="228"/>
      <c r="G138" s="228"/>
      <c r="H138" s="10">
        <v>87792</v>
      </c>
      <c r="I138" s="10" t="s">
        <v>13102</v>
      </c>
      <c r="J138" s="10" t="str">
        <f>IF(I138="SINAPI",VLOOKUP(ORÇAMENTO!H138,SINAPI,3,),VLOOKUP(ORÇAMENTO!H138,SETOP,4,))</f>
        <v>M2</v>
      </c>
      <c r="K138" s="11">
        <f>K136</f>
        <v>355.53999999999996</v>
      </c>
      <c r="L138" s="11" t="s">
        <v>30</v>
      </c>
      <c r="M138" s="12">
        <f>IF(I138="SINAPI",VLOOKUP(ORÇAMENTO!H138,SINAPI,4,),VLOOKUP(ORÇAMENTO!H138,SETOP,5,))</f>
        <v>29.23</v>
      </c>
      <c r="N138" s="12">
        <f t="shared" ref="N138" si="82">ROUND(M138*(1+$C$7),2)</f>
        <v>36.979999999999997</v>
      </c>
      <c r="O138" s="12">
        <f t="shared" ref="O138" si="83">K138*M138</f>
        <v>10392.4342</v>
      </c>
      <c r="P138" s="12">
        <f t="shared" ref="P138" si="84">N138*K138</f>
        <v>13147.869199999997</v>
      </c>
    </row>
    <row r="139" spans="1:16" s="154" customFormat="1" ht="48" customHeight="1">
      <c r="A139" s="221" t="s">
        <v>22898</v>
      </c>
      <c r="B139" s="228" t="str">
        <f>IF(I139="SINAPI",VLOOKUP(ORÇAMENTO!H139,SINAPI,2,),VLOOKUP(ORÇAMENTO!H139,SETOP,3,))</f>
        <v>EMBOÇO OU MASSA ÚNICA EM ARGAMASSA TRAÇO 1:2:8, PREPARO MECÂNICO COM BETONEIRA 400 L, APLICADA MANUALMENTE EM PANOS DE FACHADA COM PRESENÇA DE VÃOS, ESPESSURA DE 25 MM. AF_06/2014</v>
      </c>
      <c r="C139" s="228"/>
      <c r="D139" s="228"/>
      <c r="E139" s="228"/>
      <c r="F139" s="228"/>
      <c r="G139" s="228"/>
      <c r="H139" s="10">
        <v>87775</v>
      </c>
      <c r="I139" s="10" t="s">
        <v>13102</v>
      </c>
      <c r="J139" s="10" t="str">
        <f>IF(I139="SINAPI",VLOOKUP(ORÇAMENTO!H139,SINAPI,3,),VLOOKUP(ORÇAMENTO!H139,SETOP,4,))</f>
        <v>M2</v>
      </c>
      <c r="K139" s="11">
        <f>K137</f>
        <v>116.76</v>
      </c>
      <c r="L139" s="11" t="s">
        <v>30</v>
      </c>
      <c r="M139" s="12">
        <f>IF(I139="SINAPI",VLOOKUP(ORÇAMENTO!H139,SINAPI,4,),VLOOKUP(ORÇAMENTO!H139,SETOP,5,))</f>
        <v>42.34</v>
      </c>
      <c r="N139" s="12">
        <f t="shared" ref="N139" si="85">ROUND(M139*(1+$C$7),2)</f>
        <v>53.57</v>
      </c>
      <c r="O139" s="12">
        <f t="shared" ref="O139" si="86">K139*M139</f>
        <v>4943.6184000000003</v>
      </c>
      <c r="P139" s="12">
        <f t="shared" ref="P139" si="87">N139*K139</f>
        <v>6254.8332</v>
      </c>
    </row>
    <row r="140" spans="1:16" s="154" customFormat="1" ht="30" customHeight="1">
      <c r="A140" s="226" t="str">
        <f>"SUBTOTAL "&amp;B128</f>
        <v>SUBTOTAL REVESTIMENTO INTERNO E EXTERNO</v>
      </c>
      <c r="B140" s="226"/>
      <c r="C140" s="226"/>
      <c r="D140" s="226"/>
      <c r="E140" s="226"/>
      <c r="F140" s="226"/>
      <c r="G140" s="226"/>
      <c r="H140" s="226"/>
      <c r="I140" s="226"/>
      <c r="J140" s="226"/>
      <c r="K140" s="226"/>
      <c r="L140" s="226"/>
      <c r="M140" s="226"/>
      <c r="N140" s="227"/>
      <c r="O140" s="37">
        <f>SUM(O129:O139)</f>
        <v>32261.736099999998</v>
      </c>
      <c r="P140" s="37">
        <f>SUM(P129:P139)</f>
        <v>40817.595299999994</v>
      </c>
    </row>
    <row r="141" spans="1:16" s="154" customFormat="1">
      <c r="A141" s="16"/>
      <c r="B141" s="16"/>
      <c r="C141" s="16"/>
      <c r="D141" s="16"/>
      <c r="E141" s="16"/>
      <c r="F141" s="16"/>
      <c r="G141" s="16"/>
      <c r="H141" s="16"/>
      <c r="I141" s="16"/>
      <c r="J141" s="16"/>
      <c r="K141" s="16"/>
      <c r="L141" s="16"/>
      <c r="M141" s="16"/>
      <c r="N141" s="16"/>
      <c r="O141" s="17"/>
      <c r="P141" s="17"/>
    </row>
    <row r="142" spans="1:16" s="154" customFormat="1" ht="30" customHeight="1">
      <c r="A142" s="57">
        <v>10</v>
      </c>
      <c r="B142" s="229" t="s">
        <v>13219</v>
      </c>
      <c r="C142" s="229"/>
      <c r="D142" s="229"/>
      <c r="E142" s="229"/>
      <c r="F142" s="229"/>
      <c r="G142" s="229"/>
      <c r="H142" s="57"/>
      <c r="I142" s="57"/>
      <c r="J142" s="57"/>
      <c r="K142" s="57"/>
      <c r="L142" s="58"/>
      <c r="M142" s="57"/>
      <c r="N142" s="57"/>
      <c r="O142" s="86"/>
      <c r="P142" s="86"/>
    </row>
    <row r="143" spans="1:16" s="154" customFormat="1" ht="30" customHeight="1">
      <c r="A143" s="82" t="s">
        <v>18631</v>
      </c>
      <c r="B143" s="223" t="s">
        <v>13220</v>
      </c>
      <c r="C143" s="223"/>
      <c r="D143" s="223"/>
      <c r="E143" s="223"/>
      <c r="F143" s="223"/>
      <c r="G143" s="223"/>
      <c r="H143" s="82"/>
      <c r="I143" s="82"/>
      <c r="J143" s="82"/>
      <c r="K143" s="82"/>
      <c r="L143" s="83"/>
      <c r="M143" s="82"/>
      <c r="N143" s="82"/>
      <c r="O143" s="96"/>
      <c r="P143" s="96"/>
    </row>
    <row r="144" spans="1:16" s="154" customFormat="1" ht="30" customHeight="1">
      <c r="A144" s="9" t="s">
        <v>22899</v>
      </c>
      <c r="B144" s="222" t="str">
        <f>IF(I144="SINAPI",VLOOKUP(ORÇAMENTO!H144,SINAPI,2,),VLOOKUP(ORÇAMENTO!H144,SETOP,3,))</f>
        <v>APILOAMENTO DO FUNDO DE VALAS COM PLACA</v>
      </c>
      <c r="C144" s="222"/>
      <c r="D144" s="222"/>
      <c r="E144" s="222"/>
      <c r="F144" s="222"/>
      <c r="G144" s="222"/>
      <c r="H144" s="10" t="s">
        <v>8923</v>
      </c>
      <c r="I144" s="10" t="s">
        <v>3963</v>
      </c>
      <c r="J144" s="21" t="str">
        <f>IF(I144="SINAPI",VLOOKUP(ORÇAMENTO!H144,SINAPI,3,),VLOOKUP(ORÇAMENTO!H144,SETOP,4,))</f>
        <v>M2</v>
      </c>
      <c r="K144" s="11">
        <v>83.65</v>
      </c>
      <c r="L144" s="11" t="s">
        <v>30</v>
      </c>
      <c r="M144" s="22">
        <f>IF(I144="SINAPI",VLOOKUP(ORÇAMENTO!H144,SINAPI,4,),VLOOKUP(ORÇAMENTO!H144,SETOP,5,))</f>
        <v>8.4600000000000009</v>
      </c>
      <c r="N144" s="12">
        <f t="shared" ref="N144:N146" si="88">ROUND(M144*(1+$C$7),2)</f>
        <v>10.7</v>
      </c>
      <c r="O144" s="12">
        <f t="shared" ref="O144:O146" si="89">K144*M144</f>
        <v>707.67900000000009</v>
      </c>
      <c r="P144" s="12">
        <f t="shared" ref="P144:P146" si="90">N144*K144</f>
        <v>895.05499999999995</v>
      </c>
    </row>
    <row r="145" spans="1:16" s="154" customFormat="1" ht="49.5" customHeight="1">
      <c r="A145" s="9" t="s">
        <v>22900</v>
      </c>
      <c r="B145" s="222" t="str">
        <f>IF(I145="SINAPI",VLOOKUP(ORÇAMENTO!H145,SINAPI,2,),VLOOKUP(ORÇAMENTO!H145,SETOP,3,))</f>
        <v>EXECUÇÃO DE PASSEIO (CALÇADA) OU PISO DE CONCRETO COM CONCRETO MOLDADO IN LOCO, USINADO, ACABAMENTO CONVENCIONAL, ESPESSURA 6 CM, ARMADO. AF_07/2016</v>
      </c>
      <c r="C145" s="222"/>
      <c r="D145" s="222"/>
      <c r="E145" s="222"/>
      <c r="F145" s="222"/>
      <c r="G145" s="222"/>
      <c r="H145" s="10">
        <v>94993</v>
      </c>
      <c r="I145" s="10" t="s">
        <v>13102</v>
      </c>
      <c r="J145" s="21" t="str">
        <f>IF(I145="SINAPI",VLOOKUP(ORÇAMENTO!H145,SINAPI,3,),VLOOKUP(ORÇAMENTO!H145,SETOP,4,))</f>
        <v>M2</v>
      </c>
      <c r="K145" s="11">
        <v>83.65</v>
      </c>
      <c r="L145" s="11" t="s">
        <v>30</v>
      </c>
      <c r="M145" s="22">
        <f>IF(I145="SINAPI",VLOOKUP(ORÇAMENTO!H145,SINAPI,4,),VLOOKUP(ORÇAMENTO!H145,SETOP,5,))</f>
        <v>79.989999999999995</v>
      </c>
      <c r="N145" s="12">
        <f t="shared" si="88"/>
        <v>101.2</v>
      </c>
      <c r="O145" s="12">
        <f t="shared" si="89"/>
        <v>6691.1634999999997</v>
      </c>
      <c r="P145" s="12">
        <f t="shared" si="90"/>
        <v>8465.380000000001</v>
      </c>
    </row>
    <row r="146" spans="1:16" s="154" customFormat="1" ht="47.25" customHeight="1">
      <c r="A146" s="9" t="s">
        <v>22901</v>
      </c>
      <c r="B146" s="222" t="str">
        <f>IF(I146="SINAPI",VLOOKUP(ORÇAMENTO!H146,SINAPI,2,),VLOOKUP(ORÇAMENTO!H146,SETOP,3,))</f>
        <v>CONTRAPISO EM ARGAMASSA TRAÇO 1:4 (CIMENTO E AREIA), PREPARO MECÂNICO COM BETONEIRA 400 L, APLICADO EM ÁREAS SECAS SOBRE LAJE, ADERIDO, ESPESSURA 2CM. AF_06/2014</v>
      </c>
      <c r="C146" s="222"/>
      <c r="D146" s="222"/>
      <c r="E146" s="222"/>
      <c r="F146" s="222"/>
      <c r="G146" s="222"/>
      <c r="H146" s="21">
        <v>87620</v>
      </c>
      <c r="I146" s="21" t="s">
        <v>13102</v>
      </c>
      <c r="J146" s="21" t="str">
        <f>IF(I146="SINAPI",VLOOKUP(ORÇAMENTO!H146,SINAPI,3,),VLOOKUP(ORÇAMENTO!H146,SETOP,4,))</f>
        <v>M2</v>
      </c>
      <c r="K146" s="11">
        <f>K145-K147</f>
        <v>63.040000000000006</v>
      </c>
      <c r="L146" s="3" t="s">
        <v>30</v>
      </c>
      <c r="M146" s="22">
        <f>IF(I146="SINAPI",VLOOKUP(ORÇAMENTO!H146,SINAPI,4,),VLOOKUP(ORÇAMENTO!H146,SETOP,5,))</f>
        <v>26.37</v>
      </c>
      <c r="N146" s="22">
        <f t="shared" si="88"/>
        <v>33.36</v>
      </c>
      <c r="O146" s="22">
        <f t="shared" si="89"/>
        <v>1662.3648000000003</v>
      </c>
      <c r="P146" s="22">
        <f t="shared" si="90"/>
        <v>2103.0144</v>
      </c>
    </row>
    <row r="147" spans="1:16" s="154" customFormat="1" ht="48.75" customHeight="1">
      <c r="A147" s="9" t="s">
        <v>22902</v>
      </c>
      <c r="B147" s="222" t="str">
        <f>IF(I147="SINAPI",VLOOKUP(ORÇAMENTO!H147,SINAPI,2,),VLOOKUP(ORÇAMENTO!H147,SETOP,3,))</f>
        <v>CONTRAPISO EM ARGAMASSA TRAÇO 1:4 (CIMENTO E AREIA), PREPARO MECÂNICO COM BETONEIRA 400 L, APLICADO EM ÁREAS MOLHADAS SOBRE LAJE, ADERIDO, ESPESSURA 2CM. AF_06/2014</v>
      </c>
      <c r="C147" s="222"/>
      <c r="D147" s="222"/>
      <c r="E147" s="222"/>
      <c r="F147" s="222"/>
      <c r="G147" s="222"/>
      <c r="H147" s="10">
        <v>87735</v>
      </c>
      <c r="I147" s="10" t="s">
        <v>13102</v>
      </c>
      <c r="J147" s="21" t="str">
        <f>IF(I147="SINAPI",VLOOKUP(ORÇAMENTO!H147,SINAPI,3,),VLOOKUP(ORÇAMENTO!H147,SETOP,4,))</f>
        <v>M2</v>
      </c>
      <c r="K147" s="11">
        <v>20.61</v>
      </c>
      <c r="L147" s="11" t="s">
        <v>30</v>
      </c>
      <c r="M147" s="22">
        <f>IF(I147="SINAPI",VLOOKUP(ORÇAMENTO!H147,SINAPI,4,),VLOOKUP(ORÇAMENTO!H147,SETOP,5,))</f>
        <v>34.380000000000003</v>
      </c>
      <c r="N147" s="12">
        <f t="shared" ref="N147:N148" si="91">ROUND(M147*(1+$C$7),2)</f>
        <v>43.5</v>
      </c>
      <c r="O147" s="12">
        <f t="shared" ref="O147:O148" si="92">K147*M147</f>
        <v>708.57180000000005</v>
      </c>
      <c r="P147" s="12">
        <f t="shared" ref="P147:P148" si="93">N147*K147</f>
        <v>896.53499999999997</v>
      </c>
    </row>
    <row r="148" spans="1:16" s="154" customFormat="1" ht="51" customHeight="1">
      <c r="A148" s="9" t="s">
        <v>22903</v>
      </c>
      <c r="B148" s="222" t="str">
        <f>IF(I148="SINAPI",VLOOKUP(ORÇAMENTO!H148,SINAPI,2,),VLOOKUP(ORÇAMENTO!H148,SETOP,3,))</f>
        <v>REVESTIMENTO COM CERÂMICA APLICADO EM PISO, ACABAMENTO ESMALTADO, AMBIENTE INTERNO, PADRÃO EXTRA, DIMENSÃO DA PEÇA ATÉ 2025 CM2, PEI IV, ASSENTAMENTO COM ARGAMASSA INDUSTRIALIZADA, INCLUSIVE REJUNTAMENTO</v>
      </c>
      <c r="C148" s="222"/>
      <c r="D148" s="222"/>
      <c r="E148" s="222"/>
      <c r="F148" s="222"/>
      <c r="G148" s="222"/>
      <c r="H148" s="21" t="s">
        <v>8591</v>
      </c>
      <c r="I148" s="21" t="s">
        <v>3963</v>
      </c>
      <c r="J148" s="21" t="str">
        <f>IF(I148="SINAPI",VLOOKUP(ORÇAMENTO!H148,SINAPI,3,),VLOOKUP(ORÇAMENTO!H148,SETOP,4,))</f>
        <v>M2</v>
      </c>
      <c r="K148" s="11">
        <v>83.13</v>
      </c>
      <c r="L148" s="3" t="s">
        <v>30</v>
      </c>
      <c r="M148" s="22">
        <f>IF(I148="SINAPI",VLOOKUP(ORÇAMENTO!H148,SINAPI,4,),VLOOKUP(ORÇAMENTO!H148,SETOP,5,))</f>
        <v>65.930000000000007</v>
      </c>
      <c r="N148" s="22">
        <f t="shared" si="91"/>
        <v>83.41</v>
      </c>
      <c r="O148" s="22">
        <f t="shared" si="92"/>
        <v>5480.7609000000002</v>
      </c>
      <c r="P148" s="22">
        <f t="shared" si="93"/>
        <v>6933.8732999999993</v>
      </c>
    </row>
    <row r="149" spans="1:16" s="154" customFormat="1" ht="30" customHeight="1">
      <c r="A149" s="9" t="s">
        <v>22904</v>
      </c>
      <c r="B149" s="222" t="str">
        <f>IF(I149="SINAPI",VLOOKUP(ORÇAMENTO!H149,SINAPI,2,),VLOOKUP(ORÇAMENTO!H149,SETOP,3,))</f>
        <v>SOLEIRA EM GRANITO, LARGURA 15 CM, ESPESSURA 2,0 CM. AF_09/2020</v>
      </c>
      <c r="C149" s="222"/>
      <c r="D149" s="222"/>
      <c r="E149" s="222"/>
      <c r="F149" s="222"/>
      <c r="G149" s="222"/>
      <c r="H149" s="21">
        <v>98689</v>
      </c>
      <c r="I149" s="21" t="s">
        <v>13102</v>
      </c>
      <c r="J149" s="21" t="str">
        <f>IF(I149="SINAPI",VLOOKUP(ORÇAMENTO!H149,SINAPI,3,),VLOOKUP(ORÇAMENTO!H149,SETOP,4,))</f>
        <v>M</v>
      </c>
      <c r="K149" s="11">
        <v>3.2</v>
      </c>
      <c r="L149" s="3" t="s">
        <v>30</v>
      </c>
      <c r="M149" s="22">
        <f>IF(I149="SINAPI",VLOOKUP(ORÇAMENTO!H149,SINAPI,4,),VLOOKUP(ORÇAMENTO!H149,SETOP,5,))</f>
        <v>75.62</v>
      </c>
      <c r="N149" s="22">
        <f t="shared" ref="N149" si="94">ROUND(M149*(1+$C$7),2)</f>
        <v>95.67</v>
      </c>
      <c r="O149" s="22">
        <f t="shared" ref="O149" si="95">K149*M149</f>
        <v>241.98400000000004</v>
      </c>
      <c r="P149" s="22">
        <f t="shared" ref="P149" si="96">N149*K149</f>
        <v>306.14400000000001</v>
      </c>
    </row>
    <row r="150" spans="1:16" s="154" customFormat="1" ht="30" customHeight="1">
      <c r="A150" s="82" t="s">
        <v>18632</v>
      </c>
      <c r="B150" s="223" t="s">
        <v>18616</v>
      </c>
      <c r="C150" s="223"/>
      <c r="D150" s="223"/>
      <c r="E150" s="223"/>
      <c r="F150" s="223"/>
      <c r="G150" s="223"/>
      <c r="H150" s="82"/>
      <c r="I150" s="82"/>
      <c r="J150" s="82"/>
      <c r="K150" s="82"/>
      <c r="L150" s="83"/>
      <c r="M150" s="82"/>
      <c r="N150" s="82"/>
      <c r="O150" s="96"/>
      <c r="P150" s="96"/>
    </row>
    <row r="151" spans="1:16" s="154" customFormat="1" ht="30" customHeight="1">
      <c r="A151" s="9" t="s">
        <v>22905</v>
      </c>
      <c r="B151" s="222" t="str">
        <f>IF(I151="SINAPI",VLOOKUP(ORÇAMENTO!H151,SINAPI,2,),VLOOKUP(ORÇAMENTO!H151,SETOP,3,))</f>
        <v>APILOAMENTO DO FUNDO DE VALAS COM PLACA</v>
      </c>
      <c r="C151" s="222"/>
      <c r="D151" s="222"/>
      <c r="E151" s="222"/>
      <c r="F151" s="222"/>
      <c r="G151" s="222"/>
      <c r="H151" s="10" t="s">
        <v>8923</v>
      </c>
      <c r="I151" s="10" t="s">
        <v>3963</v>
      </c>
      <c r="J151" s="21" t="str">
        <f>IF(I151="SINAPI",VLOOKUP(ORÇAMENTO!H151,SINAPI,3,),VLOOKUP(ORÇAMENTO!H151,SETOP,4,))</f>
        <v>M2</v>
      </c>
      <c r="K151" s="11">
        <v>90.35</v>
      </c>
      <c r="L151" s="11" t="s">
        <v>30</v>
      </c>
      <c r="M151" s="22">
        <f>IF(I151="SINAPI",VLOOKUP(ORÇAMENTO!H151,SINAPI,4,),VLOOKUP(ORÇAMENTO!H151,SETOP,5,))</f>
        <v>8.4600000000000009</v>
      </c>
      <c r="N151" s="12">
        <f t="shared" ref="N151:N156" si="97">ROUND(M151*(1+$C$7),2)</f>
        <v>10.7</v>
      </c>
      <c r="O151" s="12">
        <f t="shared" ref="O151:O156" si="98">K151*M151</f>
        <v>764.36099999999999</v>
      </c>
      <c r="P151" s="12">
        <f t="shared" ref="P151:P156" si="99">N151*K151</f>
        <v>966.74499999999989</v>
      </c>
    </row>
    <row r="152" spans="1:16" s="154" customFormat="1" ht="54.75" customHeight="1">
      <c r="A152" s="9" t="s">
        <v>22906</v>
      </c>
      <c r="B152" s="222" t="str">
        <f>IF(I152="SINAPI",VLOOKUP(ORÇAMENTO!H152,SINAPI,2,),VLOOKUP(ORÇAMENTO!H152,SETOP,3,))</f>
        <v>EXECUÇÃO DE PÁTIO/ESTACIONAMENTO EM PISO INTERTRAVADO, COM BLOCO RETANGULAR COR NATURAL DE 20 X 10 CM, ESPESSURA 6 CM. AF_12/2015</v>
      </c>
      <c r="C152" s="222"/>
      <c r="D152" s="222"/>
      <c r="E152" s="222"/>
      <c r="F152" s="222"/>
      <c r="G152" s="222"/>
      <c r="H152" s="10">
        <v>92397</v>
      </c>
      <c r="I152" s="10" t="s">
        <v>13102</v>
      </c>
      <c r="J152" s="21" t="str">
        <f>IF(I152="SINAPI",VLOOKUP(ORÇAMENTO!H152,SINAPI,3,),VLOOKUP(ORÇAMENTO!H152,SETOP,4,))</f>
        <v>M2</v>
      </c>
      <c r="K152" s="11">
        <v>194.5</v>
      </c>
      <c r="L152" s="11" t="s">
        <v>30</v>
      </c>
      <c r="M152" s="22">
        <f>IF(I152="SINAPI",VLOOKUP(ORÇAMENTO!H152,SINAPI,4,),VLOOKUP(ORÇAMENTO!H152,SETOP,5,))</f>
        <v>48.92</v>
      </c>
      <c r="N152" s="12">
        <f t="shared" si="97"/>
        <v>61.89</v>
      </c>
      <c r="O152" s="12">
        <f t="shared" si="98"/>
        <v>9514.94</v>
      </c>
      <c r="P152" s="12">
        <f t="shared" si="99"/>
        <v>12037.605</v>
      </c>
    </row>
    <row r="153" spans="1:16" s="154" customFormat="1" ht="54.75" customHeight="1">
      <c r="A153" s="9" t="s">
        <v>22907</v>
      </c>
      <c r="B153" s="222" t="str">
        <f>IF(I153="SINAPI",VLOOKUP(ORÇAMENTO!H153,SINAPI,2,),VLOOKUP(ORÇAMENTO!H153,SETOP,3,))</f>
        <v>EXECUÇÃO DE PASSEIO (CALÇADA) OU PISO DE CONCRETO COM CONCRETO MOLDADO IN LOCO, USINADO, ACABAMENTO CONVENCIONAL, ESPESSURA 6 CM, ARMADO. AF_07/2016</v>
      </c>
      <c r="C153" s="222"/>
      <c r="D153" s="222"/>
      <c r="E153" s="222"/>
      <c r="F153" s="222"/>
      <c r="G153" s="222"/>
      <c r="H153" s="10">
        <v>94993</v>
      </c>
      <c r="I153" s="10" t="s">
        <v>13102</v>
      </c>
      <c r="J153" s="21" t="str">
        <f>IF(I153="SINAPI",VLOOKUP(ORÇAMENTO!H153,SINAPI,3,),VLOOKUP(ORÇAMENTO!H153,SETOP,4,))</f>
        <v>M2</v>
      </c>
      <c r="K153" s="11">
        <v>90.35</v>
      </c>
      <c r="L153" s="11" t="s">
        <v>30</v>
      </c>
      <c r="M153" s="22">
        <f>IF(I153="SINAPI",VLOOKUP(ORÇAMENTO!H153,SINAPI,4,),VLOOKUP(ORÇAMENTO!H153,SETOP,5,))</f>
        <v>79.989999999999995</v>
      </c>
      <c r="N153" s="12">
        <f t="shared" ref="N153:N154" si="100">ROUND(M153*(1+$C$7),2)</f>
        <v>101.2</v>
      </c>
      <c r="O153" s="12">
        <f t="shared" ref="O153:O154" si="101">K153*M153</f>
        <v>7227.0964999999987</v>
      </c>
      <c r="P153" s="12">
        <f t="shared" ref="P153:P154" si="102">N153*K153</f>
        <v>9143.42</v>
      </c>
    </row>
    <row r="154" spans="1:16" s="154" customFormat="1" ht="30" customHeight="1">
      <c r="A154" s="9" t="s">
        <v>22908</v>
      </c>
      <c r="B154" s="222" t="str">
        <f>IF(I154="SINAPI",VLOOKUP(ORÇAMENTO!H154,SINAPI,2,),VLOOKUP(ORÇAMENTO!H154,SETOP,3,))</f>
        <v>PINTURA ACRILICA EM PISO CIMENTADO, TRES DEMAOS</v>
      </c>
      <c r="C154" s="222"/>
      <c r="D154" s="222"/>
      <c r="E154" s="222"/>
      <c r="F154" s="222"/>
      <c r="G154" s="222"/>
      <c r="H154" s="21" t="s">
        <v>3283</v>
      </c>
      <c r="I154" s="21" t="s">
        <v>13102</v>
      </c>
      <c r="J154" s="21" t="str">
        <f>IF(I154="SINAPI",VLOOKUP(ORÇAMENTO!H154,SINAPI,3,),VLOOKUP(ORÇAMENTO!H154,SETOP,4,))</f>
        <v>M2</v>
      </c>
      <c r="K154" s="11">
        <v>90.35</v>
      </c>
      <c r="L154" s="3" t="s">
        <v>30</v>
      </c>
      <c r="M154" s="22">
        <f>IF(I154="SINAPI",VLOOKUP(ORÇAMENTO!H154,SINAPI,4,),VLOOKUP(ORÇAMENTO!H154,SETOP,5,))</f>
        <v>18.11</v>
      </c>
      <c r="N154" s="22">
        <f t="shared" si="100"/>
        <v>22.91</v>
      </c>
      <c r="O154" s="22">
        <f t="shared" si="101"/>
        <v>1636.2384999999999</v>
      </c>
      <c r="P154" s="22">
        <f t="shared" si="102"/>
        <v>2069.9184999999998</v>
      </c>
    </row>
    <row r="155" spans="1:16" s="154" customFormat="1" ht="42.75" customHeight="1">
      <c r="A155" s="9" t="s">
        <v>22909</v>
      </c>
      <c r="B155" s="222" t="str">
        <f>IF(I155="SINAPI",VLOOKUP(ORÇAMENTO!H155,SINAPI,2,),VLOOKUP(ORÇAMENTO!H155,SETOP,3,))</f>
        <v>LIMPEZA MANUAL DE VEGETAÇÃO EM TERRENO COM ENXADA.AF_05/2018</v>
      </c>
      <c r="C155" s="222"/>
      <c r="D155" s="222"/>
      <c r="E155" s="222"/>
      <c r="F155" s="222"/>
      <c r="G155" s="222"/>
      <c r="H155" s="10">
        <v>98524</v>
      </c>
      <c r="I155" s="10" t="s">
        <v>13102</v>
      </c>
      <c r="J155" s="21" t="str">
        <f>IF(I155="SINAPI",VLOOKUP(ORÇAMENTO!H155,SINAPI,3,),VLOOKUP(ORÇAMENTO!H155,SETOP,4,))</f>
        <v>M2</v>
      </c>
      <c r="K155" s="11">
        <v>22.68</v>
      </c>
      <c r="L155" s="11" t="s">
        <v>30</v>
      </c>
      <c r="M155" s="22">
        <f>IF(I155="SINAPI",VLOOKUP(ORÇAMENTO!H155,SINAPI,4,),VLOOKUP(ORÇAMENTO!H155,SETOP,5,))</f>
        <v>2.37</v>
      </c>
      <c r="N155" s="12">
        <f t="shared" si="97"/>
        <v>3</v>
      </c>
      <c r="O155" s="12">
        <f t="shared" si="98"/>
        <v>53.751600000000003</v>
      </c>
      <c r="P155" s="12">
        <f t="shared" si="99"/>
        <v>68.039999999999992</v>
      </c>
    </row>
    <row r="156" spans="1:16" s="154" customFormat="1" ht="30" customHeight="1">
      <c r="A156" s="9" t="s">
        <v>22910</v>
      </c>
      <c r="B156" s="222" t="str">
        <f>IF(I156="SINAPI",VLOOKUP(ORÇAMENTO!H156,SINAPI,2,),VLOOKUP(ORÇAMENTO!H156,SETOP,3,))</f>
        <v>PLANTIO DE GRAMA EM PLACAS. AF_05/2018</v>
      </c>
      <c r="C156" s="222"/>
      <c r="D156" s="222"/>
      <c r="E156" s="222"/>
      <c r="F156" s="222"/>
      <c r="G156" s="222"/>
      <c r="H156" s="21">
        <v>98504</v>
      </c>
      <c r="I156" s="21" t="s">
        <v>13102</v>
      </c>
      <c r="J156" s="21" t="str">
        <f>IF(I156="SINAPI",VLOOKUP(ORÇAMENTO!H156,SINAPI,3,),VLOOKUP(ORÇAMENTO!H156,SETOP,4,))</f>
        <v>M2</v>
      </c>
      <c r="K156" s="11">
        <v>22.68</v>
      </c>
      <c r="L156" s="3" t="s">
        <v>30</v>
      </c>
      <c r="M156" s="22">
        <f>IF(I156="SINAPI",VLOOKUP(ORÇAMENTO!H156,SINAPI,4,),VLOOKUP(ORÇAMENTO!H156,SETOP,5,))</f>
        <v>8.4700000000000006</v>
      </c>
      <c r="N156" s="22">
        <f t="shared" si="97"/>
        <v>10.72</v>
      </c>
      <c r="O156" s="22">
        <f t="shared" si="98"/>
        <v>192.09960000000001</v>
      </c>
      <c r="P156" s="22">
        <f t="shared" si="99"/>
        <v>243.12960000000001</v>
      </c>
    </row>
    <row r="157" spans="1:16" s="154" customFormat="1" ht="30" customHeight="1">
      <c r="A157" s="226" t="str">
        <f>"SUBTOTAL "&amp;$B$142</f>
        <v>SUBTOTAL SISTEMAS DE PISOS</v>
      </c>
      <c r="B157" s="226"/>
      <c r="C157" s="226"/>
      <c r="D157" s="226"/>
      <c r="E157" s="226"/>
      <c r="F157" s="226"/>
      <c r="G157" s="226"/>
      <c r="H157" s="226"/>
      <c r="I157" s="226"/>
      <c r="J157" s="226"/>
      <c r="K157" s="226"/>
      <c r="L157" s="226"/>
      <c r="M157" s="226"/>
      <c r="N157" s="227"/>
      <c r="O157" s="37">
        <f>SUM(O143:O156)</f>
        <v>34881.011200000008</v>
      </c>
      <c r="P157" s="37">
        <f>SUM(P143:P156)</f>
        <v>44128.859799999998</v>
      </c>
    </row>
    <row r="158" spans="1:16" s="154" customFormat="1">
      <c r="A158" s="16"/>
      <c r="B158" s="16"/>
      <c r="C158" s="16"/>
      <c r="D158" s="16"/>
      <c r="E158" s="16"/>
      <c r="F158" s="16"/>
      <c r="G158" s="16"/>
      <c r="H158" s="16"/>
      <c r="I158" s="16"/>
      <c r="J158" s="16"/>
      <c r="K158" s="16"/>
      <c r="L158" s="16"/>
      <c r="M158" s="16"/>
      <c r="N158" s="16"/>
      <c r="O158" s="17"/>
      <c r="P158" s="17"/>
    </row>
    <row r="159" spans="1:16" s="154" customFormat="1" ht="30" customHeight="1">
      <c r="A159" s="57">
        <v>11</v>
      </c>
      <c r="B159" s="229" t="s">
        <v>13221</v>
      </c>
      <c r="C159" s="229"/>
      <c r="D159" s="229"/>
      <c r="E159" s="229"/>
      <c r="F159" s="229"/>
      <c r="G159" s="229"/>
      <c r="H159" s="57"/>
      <c r="I159" s="57"/>
      <c r="J159" s="57"/>
      <c r="K159" s="57"/>
      <c r="L159" s="58"/>
      <c r="M159" s="57"/>
      <c r="N159" s="57"/>
      <c r="O159" s="86"/>
      <c r="P159" s="86"/>
    </row>
    <row r="160" spans="1:16" s="154" customFormat="1" ht="30" customHeight="1">
      <c r="A160" s="2" t="s">
        <v>18948</v>
      </c>
      <c r="B160" s="222" t="str">
        <f>IF(I160="SINAPI",VLOOKUP(ORÇAMENTO!H160,SINAPI,2,),VLOOKUP(ORÇAMENTO!H160,SETOP,3,))</f>
        <v>APLICAÇÃO DE FUNDO SELADOR ACRÍLICO EM PAREDES, UMA DEMÃO. AF_06/2014</v>
      </c>
      <c r="C160" s="222"/>
      <c r="D160" s="222"/>
      <c r="E160" s="222"/>
      <c r="F160" s="222"/>
      <c r="G160" s="222"/>
      <c r="H160" s="21">
        <v>88485</v>
      </c>
      <c r="I160" s="21" t="s">
        <v>13102</v>
      </c>
      <c r="J160" s="21" t="str">
        <f>IF(I160="SINAPI",VLOOKUP(ORÇAMENTO!H160,SINAPI,3,),VLOOKUP(ORÇAMENTO!H160,SETOP,4,))</f>
        <v>M2</v>
      </c>
      <c r="K160" s="11">
        <f>K130</f>
        <v>157.98999999999998</v>
      </c>
      <c r="L160" s="3" t="s">
        <v>30</v>
      </c>
      <c r="M160" s="22">
        <f>IF(I160="SINAPI",VLOOKUP(ORÇAMENTO!H160,SINAPI,4,),VLOOKUP(ORÇAMENTO!H160,SETOP,5,))</f>
        <v>2.2200000000000002</v>
      </c>
      <c r="N160" s="22">
        <f>ROUND(M160*(1+$C$7),2)</f>
        <v>2.81</v>
      </c>
      <c r="O160" s="22">
        <f>K160*M160</f>
        <v>350.73779999999999</v>
      </c>
      <c r="P160" s="22">
        <f>N160*K160</f>
        <v>443.95189999999997</v>
      </c>
    </row>
    <row r="161" spans="1:16" s="154" customFormat="1" ht="30" customHeight="1">
      <c r="A161" s="221" t="s">
        <v>18949</v>
      </c>
      <c r="B161" s="222" t="str">
        <f>IF(I161="SINAPI",VLOOKUP(ORÇAMENTO!H161,SINAPI,2,),VLOOKUP(ORÇAMENTO!H161,SETOP,3,))</f>
        <v>APLICAÇÃO MANUAL DE PINTURA COM TINTA LÁTEX ACRÍLICA EM PAREDES, DUAS DEMÃOS. AF_06/2014</v>
      </c>
      <c r="C161" s="222"/>
      <c r="D161" s="222"/>
      <c r="E161" s="222"/>
      <c r="F161" s="222"/>
      <c r="G161" s="222"/>
      <c r="H161" s="21">
        <v>88489</v>
      </c>
      <c r="I161" s="21" t="s">
        <v>13102</v>
      </c>
      <c r="J161" s="21" t="str">
        <f>IF(I161="SINAPI",VLOOKUP(ORÇAMENTO!H161,SINAPI,3,),VLOOKUP(ORÇAMENTO!H161,SETOP,4,))</f>
        <v>M2</v>
      </c>
      <c r="K161" s="11">
        <f>K160</f>
        <v>157.98999999999998</v>
      </c>
      <c r="L161" s="3" t="s">
        <v>30</v>
      </c>
      <c r="M161" s="22">
        <f>IF(I161="SINAPI",VLOOKUP(ORÇAMENTO!H161,SINAPI,4,),VLOOKUP(ORÇAMENTO!H161,SETOP,5,))</f>
        <v>11.13</v>
      </c>
      <c r="N161" s="22">
        <f>ROUND(M161*(1+$C$7),2)</f>
        <v>14.08</v>
      </c>
      <c r="O161" s="22">
        <f>K161*M161</f>
        <v>1758.4286999999999</v>
      </c>
      <c r="P161" s="22">
        <f>N161*K161</f>
        <v>2224.4991999999997</v>
      </c>
    </row>
    <row r="162" spans="1:16" s="154" customFormat="1" ht="30" customHeight="1">
      <c r="A162" s="221" t="s">
        <v>22911</v>
      </c>
      <c r="B162" s="222" t="str">
        <f>IF(I162="SINAPI",VLOOKUP(ORÇAMENTO!H162,SINAPI,2,),VLOOKUP(ORÇAMENTO!H162,SETOP,3,))</f>
        <v>APLICAÇÃO MANUAL DE FUNDO SELADOR ACRÍLICO EM PAREDES EXTERNAS DE CASAS. AF_06/2014</v>
      </c>
      <c r="C162" s="222"/>
      <c r="D162" s="222"/>
      <c r="E162" s="222"/>
      <c r="F162" s="222"/>
      <c r="G162" s="222"/>
      <c r="H162" s="21">
        <v>88415</v>
      </c>
      <c r="I162" s="21" t="s">
        <v>13102</v>
      </c>
      <c r="J162" s="21" t="str">
        <f>IF(I162="SINAPI",VLOOKUP(ORÇAMENTO!H162,SINAPI,3,),VLOOKUP(ORÇAMENTO!H162,SETOP,4,))</f>
        <v>M2</v>
      </c>
      <c r="K162" s="11">
        <f>K163</f>
        <v>337.92</v>
      </c>
      <c r="L162" s="3" t="s">
        <v>30</v>
      </c>
      <c r="M162" s="22">
        <f>IF(I162="SINAPI",VLOOKUP(ORÇAMENTO!H162,SINAPI,4,),VLOOKUP(ORÇAMENTO!H162,SETOP,5,))</f>
        <v>2.5299999999999998</v>
      </c>
      <c r="N162" s="22">
        <f>ROUND(M162*(1+$C$7),2)</f>
        <v>3.2</v>
      </c>
      <c r="O162" s="22">
        <f>K162*M162</f>
        <v>854.93759999999997</v>
      </c>
      <c r="P162" s="22">
        <f>N162*K162</f>
        <v>1081.3440000000001</v>
      </c>
    </row>
    <row r="163" spans="1:16" s="154" customFormat="1" ht="30" customHeight="1">
      <c r="A163" s="221" t="s">
        <v>22912</v>
      </c>
      <c r="B163" s="222" t="str">
        <f>IF(I163="SINAPI",VLOOKUP(ORÇAMENTO!H163,SINAPI,2,),VLOOKUP(ORÇAMENTO!H163,SETOP,3,))</f>
        <v>APLICAÇÃO MANUAL DE TINTA LÁTEX ACRÍLICA EM PAREDE EXTERNAS DE CASAS, DUAS DEMÃOS. AF_11/2016</v>
      </c>
      <c r="C163" s="222"/>
      <c r="D163" s="222"/>
      <c r="E163" s="222"/>
      <c r="F163" s="222"/>
      <c r="G163" s="222"/>
      <c r="H163" s="21">
        <v>95626</v>
      </c>
      <c r="I163" s="21" t="s">
        <v>13102</v>
      </c>
      <c r="J163" s="21" t="str">
        <f>IF(I163="SINAPI",VLOOKUP(ORÇAMENTO!H163,SINAPI,3,),VLOOKUP(ORÇAMENTO!H163,SETOP,4,))</f>
        <v>M2</v>
      </c>
      <c r="K163" s="11">
        <v>337.92</v>
      </c>
      <c r="L163" s="3" t="s">
        <v>30</v>
      </c>
      <c r="M163" s="22">
        <f>IF(I163="SINAPI",VLOOKUP(ORÇAMENTO!H163,SINAPI,4,),VLOOKUP(ORÇAMENTO!H163,SETOP,5,))</f>
        <v>12.14</v>
      </c>
      <c r="N163" s="22">
        <f t="shared" ref="N163" si="103">ROUND(M163*(1+$C$7),2)</f>
        <v>15.36</v>
      </c>
      <c r="O163" s="22">
        <f t="shared" ref="O163" si="104">K163*M163</f>
        <v>4102.3488000000007</v>
      </c>
      <c r="P163" s="22">
        <f t="shared" ref="P163" si="105">N163*K163</f>
        <v>5190.4512000000004</v>
      </c>
    </row>
    <row r="164" spans="1:16" s="154" customFormat="1" ht="30" customHeight="1">
      <c r="A164" s="221" t="s">
        <v>22913</v>
      </c>
      <c r="B164" s="228" t="str">
        <f>IF(I164="SINAPI",VLOOKUP(ORÇAMENTO!H164,SINAPI,2,),VLOOKUP(ORÇAMENTO!H164,SETOP,3,))</f>
        <v>APLICAÇÃO DE FUNDO SELADOR ACRÍLICO EM TETO, UMA DEMÃO. AF_06/2014</v>
      </c>
      <c r="C164" s="228"/>
      <c r="D164" s="228"/>
      <c r="E164" s="228"/>
      <c r="F164" s="228"/>
      <c r="G164" s="228"/>
      <c r="H164" s="10">
        <v>88484</v>
      </c>
      <c r="I164" s="10" t="s">
        <v>13102</v>
      </c>
      <c r="J164" s="10" t="str">
        <f>IF(I164="SINAPI",VLOOKUP(ORÇAMENTO!H164,SINAPI,3,),VLOOKUP(ORÇAMENTO!H164,SETOP,4,))</f>
        <v>M2</v>
      </c>
      <c r="K164" s="11">
        <f>K134</f>
        <v>151.44999999999999</v>
      </c>
      <c r="L164" s="11" t="s">
        <v>30</v>
      </c>
      <c r="M164" s="12">
        <f>IF(I164="SINAPI",VLOOKUP(ORÇAMENTO!H164,SINAPI,4,),VLOOKUP(ORÇAMENTO!H164,SETOP,5,))</f>
        <v>2.54</v>
      </c>
      <c r="N164" s="12">
        <f t="shared" ref="N164" si="106">ROUND(M164*(1+$C$7),2)</f>
        <v>3.21</v>
      </c>
      <c r="O164" s="12">
        <f t="shared" ref="O164" si="107">K164*M164</f>
        <v>384.68299999999999</v>
      </c>
      <c r="P164" s="12">
        <f t="shared" ref="P164" si="108">N164*K164</f>
        <v>486.15449999999998</v>
      </c>
    </row>
    <row r="165" spans="1:16" s="154" customFormat="1" ht="30" customHeight="1">
      <c r="A165" s="221" t="s">
        <v>22914</v>
      </c>
      <c r="B165" s="228" t="str">
        <f>IF(I165="SINAPI",VLOOKUP(ORÇAMENTO!H165,SINAPI,2,),VLOOKUP(ORÇAMENTO!H165,SETOP,3,))</f>
        <v>APLICAÇÃO MANUAL DE PINTURA COM TINTA LÁTEX ACRÍLICA EM TETO, DUAS DEMÃOS. AF_06/2014</v>
      </c>
      <c r="C165" s="228"/>
      <c r="D165" s="228"/>
      <c r="E165" s="228"/>
      <c r="F165" s="228"/>
      <c r="G165" s="228"/>
      <c r="H165" s="10">
        <v>88488</v>
      </c>
      <c r="I165" s="10" t="s">
        <v>13102</v>
      </c>
      <c r="J165" s="10" t="str">
        <f>IF(I165="SINAPI",VLOOKUP(ORÇAMENTO!H165,SINAPI,3,),VLOOKUP(ORÇAMENTO!H165,SETOP,4,))</f>
        <v>M2</v>
      </c>
      <c r="K165" s="11">
        <f>K164</f>
        <v>151.44999999999999</v>
      </c>
      <c r="L165" s="11" t="s">
        <v>30</v>
      </c>
      <c r="M165" s="12">
        <f>IF(I165="SINAPI",VLOOKUP(ORÇAMENTO!H165,SINAPI,4,),VLOOKUP(ORÇAMENTO!H165,SETOP,5,))</f>
        <v>12.59</v>
      </c>
      <c r="N165" s="12">
        <f t="shared" ref="N165" si="109">ROUND(M165*(1+$C$7),2)</f>
        <v>15.93</v>
      </c>
      <c r="O165" s="12">
        <f t="shared" ref="O165" si="110">K165*M165</f>
        <v>1906.7554999999998</v>
      </c>
      <c r="P165" s="12">
        <f t="shared" ref="P165" si="111">N165*K165</f>
        <v>2412.5984999999996</v>
      </c>
    </row>
    <row r="166" spans="1:16" s="154" customFormat="1" ht="30" customHeight="1">
      <c r="A166" s="226" t="str">
        <f>"SUBTOTAL "&amp;$B$159</f>
        <v>SUBTOTAL PINTURAS E ACABAMENTOS</v>
      </c>
      <c r="B166" s="226"/>
      <c r="C166" s="226"/>
      <c r="D166" s="226"/>
      <c r="E166" s="226"/>
      <c r="F166" s="226"/>
      <c r="G166" s="226"/>
      <c r="H166" s="226"/>
      <c r="I166" s="226"/>
      <c r="J166" s="226"/>
      <c r="K166" s="226"/>
      <c r="L166" s="226"/>
      <c r="M166" s="226"/>
      <c r="N166" s="227"/>
      <c r="O166" s="37">
        <f>SUM(O160:O165)</f>
        <v>9357.8914000000004</v>
      </c>
      <c r="P166" s="37">
        <f>SUM(P160:P165)</f>
        <v>11838.999300000001</v>
      </c>
    </row>
    <row r="167" spans="1:16" s="154" customFormat="1">
      <c r="A167" s="16"/>
      <c r="B167" s="16"/>
      <c r="C167" s="16"/>
      <c r="D167" s="16"/>
      <c r="E167" s="16"/>
      <c r="F167" s="16"/>
      <c r="G167" s="16"/>
      <c r="H167" s="16"/>
      <c r="I167" s="16"/>
      <c r="J167" s="16"/>
      <c r="K167" s="16"/>
      <c r="L167" s="16"/>
      <c r="M167" s="16"/>
      <c r="N167" s="16"/>
      <c r="O167" s="17"/>
      <c r="P167" s="17"/>
    </row>
    <row r="168" spans="1:16" s="154" customFormat="1" ht="27.75" customHeight="1">
      <c r="A168" s="57">
        <v>12</v>
      </c>
      <c r="B168" s="229" t="s">
        <v>18888</v>
      </c>
      <c r="C168" s="229"/>
      <c r="D168" s="229"/>
      <c r="E168" s="229"/>
      <c r="F168" s="229"/>
      <c r="G168" s="229"/>
      <c r="H168" s="57"/>
      <c r="I168" s="57"/>
      <c r="J168" s="57"/>
      <c r="K168" s="57"/>
      <c r="L168" s="58"/>
      <c r="M168" s="57"/>
      <c r="N168" s="57"/>
      <c r="O168" s="86"/>
      <c r="P168" s="86"/>
    </row>
    <row r="169" spans="1:16" s="154" customFormat="1" ht="33.75" customHeight="1">
      <c r="A169" s="59" t="s">
        <v>18816</v>
      </c>
      <c r="B169" s="246" t="s">
        <v>18889</v>
      </c>
      <c r="C169" s="246"/>
      <c r="D169" s="246"/>
      <c r="E169" s="246"/>
      <c r="F169" s="246"/>
      <c r="G169" s="246"/>
      <c r="H169" s="60"/>
      <c r="I169" s="60"/>
      <c r="J169" s="60"/>
      <c r="K169" s="60"/>
      <c r="L169" s="60"/>
      <c r="M169" s="60"/>
      <c r="N169" s="60"/>
      <c r="O169" s="95"/>
      <c r="P169" s="95"/>
    </row>
    <row r="170" spans="1:16" s="154" customFormat="1" ht="30" customHeight="1">
      <c r="A170" s="143" t="s">
        <v>22915</v>
      </c>
      <c r="B170" s="222" t="str">
        <f>IF(I170="SINAPI",VLOOKUP(ORÇAMENTO!H170,SINAPI,2,),VLOOKUP(ORÇAMENTO!H170,SETOP,3,))</f>
        <v>TUBO, PVC, SOLDÁVEL, DN 25MM, INSTALADO EM RAMAL DE DISTRIBUIÇÃO DE ÁGUA - FORNECIMENTO E INSTALAÇÃO. AF_12/2014</v>
      </c>
      <c r="C170" s="222"/>
      <c r="D170" s="222"/>
      <c r="E170" s="222"/>
      <c r="F170" s="222"/>
      <c r="G170" s="222"/>
      <c r="H170" s="21">
        <v>89402</v>
      </c>
      <c r="I170" s="21" t="s">
        <v>13102</v>
      </c>
      <c r="J170" s="21" t="str">
        <f>IF(I170="SINAPI",VLOOKUP(ORÇAMENTO!H170,SINAPI,3,),VLOOKUP(ORÇAMENTO!H170,SETOP,4,))</f>
        <v>M</v>
      </c>
      <c r="K170" s="11">
        <v>33.619999999999997</v>
      </c>
      <c r="L170" s="3" t="s">
        <v>30</v>
      </c>
      <c r="M170" s="22">
        <f>IF(I170="SINAPI",VLOOKUP(ORÇAMENTO!H170,SINAPI,4,),VLOOKUP(ORÇAMENTO!H170,SETOP,5,))</f>
        <v>8.27</v>
      </c>
      <c r="N170" s="22">
        <f>ROUND(M170*(1+$C$7),2)</f>
        <v>10.46</v>
      </c>
      <c r="O170" s="22">
        <f>K170*M170</f>
        <v>278.03739999999999</v>
      </c>
      <c r="P170" s="22">
        <f>N170*K170</f>
        <v>351.66520000000003</v>
      </c>
    </row>
    <row r="171" spans="1:16" s="154" customFormat="1" ht="30" customHeight="1">
      <c r="A171" s="221" t="s">
        <v>22916</v>
      </c>
      <c r="B171" s="222" t="str">
        <f>IF(I171="SINAPI",VLOOKUP(ORÇAMENTO!H171,SINAPI,2,),VLOOKUP(ORÇAMENTO!H171,SETOP,3,))</f>
        <v>TUBO, PVC, SOLDÁVEL, DN 32MM, INSTALADO EM RAMAL DE DISTRIBUIÇÃO DE ÁGUA - FORNECIMENTO E INSTALAÇÃO. AF_12/2014</v>
      </c>
      <c r="C171" s="222"/>
      <c r="D171" s="222"/>
      <c r="E171" s="222"/>
      <c r="F171" s="222"/>
      <c r="G171" s="222"/>
      <c r="H171" s="21">
        <v>89403</v>
      </c>
      <c r="I171" s="21" t="s">
        <v>13102</v>
      </c>
      <c r="J171" s="21" t="str">
        <f>IF(I171="SINAPI",VLOOKUP(ORÇAMENTO!H171,SINAPI,3,),VLOOKUP(ORÇAMENTO!H171,SETOP,4,))</f>
        <v>M</v>
      </c>
      <c r="K171" s="11">
        <v>16.48</v>
      </c>
      <c r="L171" s="3" t="s">
        <v>30</v>
      </c>
      <c r="M171" s="22">
        <f>IF(I171="SINAPI",VLOOKUP(ORÇAMENTO!H171,SINAPI,4,),VLOOKUP(ORÇAMENTO!H171,SETOP,5,))</f>
        <v>14.47</v>
      </c>
      <c r="N171" s="22">
        <f>ROUND(M171*(1+$C$7),2)</f>
        <v>18.309999999999999</v>
      </c>
      <c r="O171" s="22">
        <f>K171*M171</f>
        <v>238.46560000000002</v>
      </c>
      <c r="P171" s="22">
        <f>N171*K171</f>
        <v>301.74879999999996</v>
      </c>
    </row>
    <row r="172" spans="1:16" s="154" customFormat="1" ht="30" customHeight="1">
      <c r="A172" s="221" t="s">
        <v>22917</v>
      </c>
      <c r="B172" s="222" t="str">
        <f>IF(I172="SINAPI",VLOOKUP(ORÇAMENTO!H172,SINAPI,2,),VLOOKUP(ORÇAMENTO!H172,SETOP,3,))</f>
        <v>TUBO, PVC, SOLDÁVEL, DN 40MM, INSTALADO EM PRUMADA DE ÁGUA - FORNECIMENTO E INSTALAÇÃO. AF_12/2014</v>
      </c>
      <c r="C172" s="222"/>
      <c r="D172" s="222"/>
      <c r="E172" s="222"/>
      <c r="F172" s="222"/>
      <c r="G172" s="222"/>
      <c r="H172" s="21">
        <v>89448</v>
      </c>
      <c r="I172" s="21" t="s">
        <v>13102</v>
      </c>
      <c r="J172" s="21" t="str">
        <f>IF(I172="SINAPI",VLOOKUP(ORÇAMENTO!H172,SINAPI,3,),VLOOKUP(ORÇAMENTO!H172,SETOP,4,))</f>
        <v>M</v>
      </c>
      <c r="K172" s="11">
        <v>4.21</v>
      </c>
      <c r="L172" s="3" t="s">
        <v>30</v>
      </c>
      <c r="M172" s="22">
        <f>IF(I172="SINAPI",VLOOKUP(ORÇAMENTO!H172,SINAPI,4,),VLOOKUP(ORÇAMENTO!H172,SETOP,5,))</f>
        <v>15.2</v>
      </c>
      <c r="N172" s="22">
        <f>ROUND(M172*(1+$C$7),2)</f>
        <v>19.23</v>
      </c>
      <c r="O172" s="22">
        <f>K172*M172</f>
        <v>63.991999999999997</v>
      </c>
      <c r="P172" s="22">
        <f>N172*K172</f>
        <v>80.958299999999994</v>
      </c>
    </row>
    <row r="173" spans="1:16" s="154" customFormat="1" ht="30" customHeight="1">
      <c r="A173" s="221" t="s">
        <v>22918</v>
      </c>
      <c r="B173" s="222" t="str">
        <f>IF(I173="SINAPI",VLOOKUP(ORÇAMENTO!H173,SINAPI,2,),VLOOKUP(ORÇAMENTO!H173,SETOP,3,))</f>
        <v>TUBO, PVC, SOLDÁVEL, DN 50MM, INSTALADO EM PRUMADA DE ÁGUA - FORNECIMENTO E INSTALAÇÃO. AF_12/2014</v>
      </c>
      <c r="C173" s="222"/>
      <c r="D173" s="222"/>
      <c r="E173" s="222"/>
      <c r="F173" s="222"/>
      <c r="G173" s="222"/>
      <c r="H173" s="21">
        <v>89449</v>
      </c>
      <c r="I173" s="21" t="s">
        <v>13102</v>
      </c>
      <c r="J173" s="21" t="str">
        <f>IF(I173="SINAPI",VLOOKUP(ORÇAMENTO!H173,SINAPI,3,),VLOOKUP(ORÇAMENTO!H173,SETOP,4,))</f>
        <v>M</v>
      </c>
      <c r="K173" s="11">
        <v>8.06</v>
      </c>
      <c r="L173" s="3" t="s">
        <v>30</v>
      </c>
      <c r="M173" s="22">
        <f>IF(I173="SINAPI",VLOOKUP(ORÇAMENTO!H173,SINAPI,4,),VLOOKUP(ORÇAMENTO!H173,SETOP,5,))</f>
        <v>17.46</v>
      </c>
      <c r="N173" s="22">
        <f t="shared" ref="N173:N174" si="112">ROUND(M173*(1+$C$7),2)</f>
        <v>22.09</v>
      </c>
      <c r="O173" s="22">
        <f t="shared" ref="O173:O174" si="113">K173*M173</f>
        <v>140.72760000000002</v>
      </c>
      <c r="P173" s="22">
        <f t="shared" ref="P173:P174" si="114">N173*K173</f>
        <v>178.0454</v>
      </c>
    </row>
    <row r="174" spans="1:16" s="154" customFormat="1" ht="30" customHeight="1">
      <c r="A174" s="221" t="s">
        <v>22919</v>
      </c>
      <c r="B174" s="228" t="str">
        <f>COMPOSIÇÃO!B11</f>
        <v>JOELHO 90 GRAUS, PVC, SOLDÁVEL, DN 25MM, X 1/2 INSTALADO EM RAMAL DE DISTRIBUIÇÃO DE ÁGUA - FORNECIMENTO E INSTALAÇÃO.</v>
      </c>
      <c r="C174" s="228"/>
      <c r="D174" s="228"/>
      <c r="E174" s="228"/>
      <c r="F174" s="228"/>
      <c r="G174" s="228"/>
      <c r="H174" s="10" t="s">
        <v>18915</v>
      </c>
      <c r="I174" s="10" t="s">
        <v>18945</v>
      </c>
      <c r="J174" s="10" t="str">
        <f>COMPOSIÇÃO!I10</f>
        <v xml:space="preserve">UN </v>
      </c>
      <c r="K174" s="11">
        <v>2</v>
      </c>
      <c r="L174" s="11" t="s">
        <v>30</v>
      </c>
      <c r="M174" s="12">
        <f>COMPOSIÇÃO!I12</f>
        <v>6.375189999999999</v>
      </c>
      <c r="N174" s="12">
        <f t="shared" si="112"/>
        <v>8.07</v>
      </c>
      <c r="O174" s="12">
        <f t="shared" si="113"/>
        <v>12.750379999999998</v>
      </c>
      <c r="P174" s="12">
        <f t="shared" si="114"/>
        <v>16.14</v>
      </c>
    </row>
    <row r="175" spans="1:16" s="154" customFormat="1" ht="30" customHeight="1">
      <c r="A175" s="221" t="s">
        <v>22920</v>
      </c>
      <c r="B175" s="222" t="str">
        <f>IF(I175="SINAPI",VLOOKUP(ORÇAMENTO!H175,SINAPI,2,),VLOOKUP(ORÇAMENTO!H175,SETOP,3,))</f>
        <v>LUVA SOLDÁVEL E COM ROSCA, PVC, SOLDÁVEL, DN 25MM X 3/4, INSTALADO EM RAMAL OU SUB-RAMAL DE ÁGUA - FORNECIMENTO E INSTALAÇÃO. AF_12/2014</v>
      </c>
      <c r="C175" s="222"/>
      <c r="D175" s="222"/>
      <c r="E175" s="222"/>
      <c r="F175" s="222"/>
      <c r="G175" s="222"/>
      <c r="H175" s="21">
        <v>89385</v>
      </c>
      <c r="I175" s="21" t="s">
        <v>13102</v>
      </c>
      <c r="J175" s="21" t="str">
        <f>IF(I175="SINAPI",VLOOKUP(ORÇAMENTO!H175,SINAPI,3,),VLOOKUP(ORÇAMENTO!H175,SETOP,4,))</f>
        <v>UN</v>
      </c>
      <c r="K175" s="11">
        <v>2</v>
      </c>
      <c r="L175" s="3" t="s">
        <v>30</v>
      </c>
      <c r="M175" s="22">
        <f>IF(I175="SINAPI",VLOOKUP(ORÇAMENTO!H175,SINAPI,4,),VLOOKUP(ORÇAMENTO!H175,SETOP,5,))</f>
        <v>6.08</v>
      </c>
      <c r="N175" s="22">
        <f>ROUND(M175*(1+$C$7),2)</f>
        <v>7.69</v>
      </c>
      <c r="O175" s="22">
        <f>K175*M175</f>
        <v>12.16</v>
      </c>
      <c r="P175" s="22">
        <f>N175*K175</f>
        <v>15.38</v>
      </c>
    </row>
    <row r="176" spans="1:16" s="154" customFormat="1" ht="30" customHeight="1">
      <c r="A176" s="221" t="s">
        <v>22921</v>
      </c>
      <c r="B176" s="222" t="str">
        <f>IF(I176="SINAPI",VLOOKUP(ORÇAMENTO!H176,SINAPI,2,),VLOOKUP(ORÇAMENTO!H176,SETOP,3,))</f>
        <v>ADAPTADOR COM FLANGE E ANEL DE VEDAÇÃO, PVC, SOLDÁVEL, DN  25 MM X 3/4 , INSTALADO EM RESERVAÇÃO DE ÁGUA DE EDIFICAÇÃO QUE POSSUA RESERVATÓRIO DE FIBRA/FIBROCIMENTO   FORNECIMENTO E INSTALAÇÃO. AF_06/2016</v>
      </c>
      <c r="C176" s="222"/>
      <c r="D176" s="222"/>
      <c r="E176" s="222"/>
      <c r="F176" s="222"/>
      <c r="G176" s="222"/>
      <c r="H176" s="21">
        <v>94703</v>
      </c>
      <c r="I176" s="21" t="s">
        <v>13102</v>
      </c>
      <c r="J176" s="21" t="str">
        <f>IF(I176="SINAPI",VLOOKUP(ORÇAMENTO!H176,SINAPI,3,),VLOOKUP(ORÇAMENTO!H176,SETOP,4,))</f>
        <v>UN</v>
      </c>
      <c r="K176" s="11">
        <v>1</v>
      </c>
      <c r="L176" s="3" t="s">
        <v>30</v>
      </c>
      <c r="M176" s="22">
        <f>IF(I176="SINAPI",VLOOKUP(ORÇAMENTO!H176,SINAPI,4,),VLOOKUP(ORÇAMENTO!H176,SETOP,5,))</f>
        <v>18.47</v>
      </c>
      <c r="N176" s="22">
        <f>ROUND(M176*(1+$C$7),2)</f>
        <v>23.37</v>
      </c>
      <c r="O176" s="22">
        <f>K176*M176</f>
        <v>18.47</v>
      </c>
      <c r="P176" s="22">
        <f>N176*K176</f>
        <v>23.37</v>
      </c>
    </row>
    <row r="177" spans="1:16" s="154" customFormat="1" ht="30" customHeight="1">
      <c r="A177" s="221" t="s">
        <v>22922</v>
      </c>
      <c r="B177" s="222" t="str">
        <f>IF(I177="SINAPI",VLOOKUP(ORÇAMENTO!H177,SINAPI,2,),VLOOKUP(ORÇAMENTO!H177,SETOP,3,))</f>
        <v>ADAPTADOR COM FLANGE E ANEL DE VEDAÇÃO, PVC, SOLDÁVEL, DN 50 MM X 1 1/2 , INSTALADO EM RESERVAÇÃO DE ÁGUA DE EDIFICAÇÃO QUE POSSUA RESERVATÓRIO DE FIBRA/FIBROCIMENTO   FORNECIMENTO E INSTALAÇÃO. AF_06/2016</v>
      </c>
      <c r="C177" s="222"/>
      <c r="D177" s="222"/>
      <c r="E177" s="222"/>
      <c r="F177" s="222"/>
      <c r="G177" s="222"/>
      <c r="H177" s="21">
        <v>94706</v>
      </c>
      <c r="I177" s="21" t="s">
        <v>13102</v>
      </c>
      <c r="J177" s="21" t="str">
        <f>IF(I177="SINAPI",VLOOKUP(ORÇAMENTO!H177,SINAPI,3,),VLOOKUP(ORÇAMENTO!H177,SETOP,4,))</f>
        <v>UN</v>
      </c>
      <c r="K177" s="11">
        <v>1</v>
      </c>
      <c r="L177" s="3" t="s">
        <v>30</v>
      </c>
      <c r="M177" s="22">
        <f>IF(I177="SINAPI",VLOOKUP(ORÇAMENTO!H177,SINAPI,4,),VLOOKUP(ORÇAMENTO!H177,SETOP,5,))</f>
        <v>38.83</v>
      </c>
      <c r="N177" s="22">
        <f>ROUND(M177*(1+$C$7),2)</f>
        <v>49.13</v>
      </c>
      <c r="O177" s="22">
        <f>K177*M177</f>
        <v>38.83</v>
      </c>
      <c r="P177" s="22">
        <f>N177*K177</f>
        <v>49.13</v>
      </c>
    </row>
    <row r="178" spans="1:16" s="154" customFormat="1" ht="30" customHeight="1">
      <c r="A178" s="221" t="s">
        <v>22923</v>
      </c>
      <c r="B178" s="222" t="str">
        <f>IF(I178="SINAPI",VLOOKUP(ORÇAMENTO!H178,SINAPI,2,),VLOOKUP(ORÇAMENTO!H178,SETOP,3,))</f>
        <v>ADAPTADOR CURTO COM BOLSA E ROSCA PARA REGISTRO, PVC, SOLDÁVEL, DN 25MM X 3/4, INSTALADO EM PRUMADA DE ÁGUA - FORNECIMENTO E INSTALAÇÃO. AF_12/2014</v>
      </c>
      <c r="C178" s="222"/>
      <c r="D178" s="222"/>
      <c r="E178" s="222"/>
      <c r="F178" s="222"/>
      <c r="G178" s="222"/>
      <c r="H178" s="21">
        <v>89538</v>
      </c>
      <c r="I178" s="21" t="s">
        <v>13102</v>
      </c>
      <c r="J178" s="21" t="str">
        <f>IF(I178="SINAPI",VLOOKUP(ORÇAMENTO!H178,SINAPI,3,),VLOOKUP(ORÇAMENTO!H178,SETOP,4,))</f>
        <v>UN</v>
      </c>
      <c r="K178" s="11">
        <v>16</v>
      </c>
      <c r="L178" s="3" t="s">
        <v>30</v>
      </c>
      <c r="M178" s="22">
        <f>IF(I178="SINAPI",VLOOKUP(ORÇAMENTO!H178,SINAPI,4,),VLOOKUP(ORÇAMENTO!H178,SETOP,5,))</f>
        <v>3.15</v>
      </c>
      <c r="N178" s="22">
        <f t="shared" ref="N178:N179" si="115">ROUND(M178*(1+$C$7),2)</f>
        <v>3.99</v>
      </c>
      <c r="O178" s="22">
        <f t="shared" ref="O178:O179" si="116">K178*M178</f>
        <v>50.4</v>
      </c>
      <c r="P178" s="22">
        <f t="shared" ref="P178:P179" si="117">N178*K178</f>
        <v>63.84</v>
      </c>
    </row>
    <row r="179" spans="1:16" s="154" customFormat="1" ht="30" customHeight="1">
      <c r="A179" s="221" t="s">
        <v>22924</v>
      </c>
      <c r="B179" s="228" t="str">
        <f>IF(I179="SINAPI",VLOOKUP(ORÇAMENTO!H179,SINAPI,2,),VLOOKUP(ORÇAMENTO!H179,SETOP,3,))</f>
        <v>ADAPTADOR CURTO COM BOLSA E ROSCA PARA REGISTRO, PVC, SOLDÁVEL, DN 50MM X 1.1/2, INSTALADO EM PRUMADA DE ÁGUA - FORNECIMENTO E INSTALAÇÃO. AF_12/2014</v>
      </c>
      <c r="C179" s="228"/>
      <c r="D179" s="228"/>
      <c r="E179" s="228"/>
      <c r="F179" s="228"/>
      <c r="G179" s="228"/>
      <c r="H179" s="10">
        <v>89596</v>
      </c>
      <c r="I179" s="10" t="s">
        <v>13102</v>
      </c>
      <c r="J179" s="10" t="str">
        <f>IF(I179="SINAPI",VLOOKUP(ORÇAMENTO!H179,SINAPI,3,),VLOOKUP(ORÇAMENTO!H179,SETOP,4,))</f>
        <v>UN</v>
      </c>
      <c r="K179" s="11">
        <v>2</v>
      </c>
      <c r="L179" s="11" t="s">
        <v>30</v>
      </c>
      <c r="M179" s="12">
        <f>IF(I179="SINAPI",VLOOKUP(ORÇAMENTO!H179,SINAPI,4,),VLOOKUP(ORÇAMENTO!H179,SETOP,5,))</f>
        <v>9.56</v>
      </c>
      <c r="N179" s="12">
        <f t="shared" si="115"/>
        <v>12.1</v>
      </c>
      <c r="O179" s="12">
        <f t="shared" si="116"/>
        <v>19.12</v>
      </c>
      <c r="P179" s="12">
        <f t="shared" si="117"/>
        <v>24.2</v>
      </c>
    </row>
    <row r="180" spans="1:16" s="154" customFormat="1" ht="30" customHeight="1">
      <c r="A180" s="221" t="s">
        <v>22925</v>
      </c>
      <c r="B180" s="222" t="str">
        <f>IF(I180="SINAPI",VLOOKUP(ORÇAMENTO!H180,SINAPI,2,),VLOOKUP(ORÇAMENTO!H180,SETOP,3,))</f>
        <v>BUCHA DE REDUÇÃO, PVC, SOLDÁVEL, DN 40MM X 32MM, INSTALADO EM RAMAL OU SUB-RAMAL DE ÁGUA - FORNECIMENTO E INSTALAÇÃO. AF_03/2015</v>
      </c>
      <c r="C180" s="222"/>
      <c r="D180" s="222"/>
      <c r="E180" s="222"/>
      <c r="F180" s="222"/>
      <c r="G180" s="222"/>
      <c r="H180" s="21">
        <v>90375</v>
      </c>
      <c r="I180" s="21" t="s">
        <v>13102</v>
      </c>
      <c r="J180" s="21" t="str">
        <f>IF(I180="SINAPI",VLOOKUP(ORÇAMENTO!H180,SINAPI,3,),VLOOKUP(ORÇAMENTO!H180,SETOP,4,))</f>
        <v>UN</v>
      </c>
      <c r="K180" s="11">
        <v>2</v>
      </c>
      <c r="L180" s="3" t="s">
        <v>30</v>
      </c>
      <c r="M180" s="22">
        <f>IF(I180="SINAPI",VLOOKUP(ORÇAMENTO!H180,SINAPI,4,),VLOOKUP(ORÇAMENTO!H180,SETOP,5,))</f>
        <v>7.38</v>
      </c>
      <c r="N180" s="22">
        <f>ROUND(M180*(1+$C$7),2)</f>
        <v>9.34</v>
      </c>
      <c r="O180" s="22">
        <f>K180*M180</f>
        <v>14.76</v>
      </c>
      <c r="P180" s="22">
        <f>N180*K180</f>
        <v>18.68</v>
      </c>
    </row>
    <row r="181" spans="1:16" s="154" customFormat="1" ht="30" customHeight="1">
      <c r="A181" s="221" t="s">
        <v>22926</v>
      </c>
      <c r="B181" s="222" t="str">
        <f>COMPOSIÇÃO!B22</f>
        <v>BUCHA DE REDUÇÃO LONGA, PVC, DN 50 X 32 MM, PARA AGUA FRIA PREDIAL, JUNTA ELÁSTICA, FORNECIDO E INSTALADO.</v>
      </c>
      <c r="C181" s="222"/>
      <c r="D181" s="222"/>
      <c r="E181" s="222"/>
      <c r="F181" s="222"/>
      <c r="G181" s="222"/>
      <c r="H181" s="21" t="s">
        <v>18917</v>
      </c>
      <c r="I181" s="21" t="s">
        <v>18945</v>
      </c>
      <c r="J181" s="21" t="str">
        <f>COMPOSIÇÃO!I21</f>
        <v xml:space="preserve">UN </v>
      </c>
      <c r="K181" s="11">
        <v>2</v>
      </c>
      <c r="L181" s="3" t="s">
        <v>30</v>
      </c>
      <c r="M181" s="22">
        <f>COMPOSIÇÃO!I23</f>
        <v>9.0482999999999993</v>
      </c>
      <c r="N181" s="22">
        <f t="shared" ref="N181:N183" si="118">ROUND(M181*(1+$C$7),2)</f>
        <v>11.45</v>
      </c>
      <c r="O181" s="22">
        <f t="shared" ref="O181:O183" si="119">K181*M181</f>
        <v>18.096599999999999</v>
      </c>
      <c r="P181" s="22">
        <f t="shared" ref="P181:P183" si="120">N181*K181</f>
        <v>22.9</v>
      </c>
    </row>
    <row r="182" spans="1:16" s="154" customFormat="1" ht="30" customHeight="1">
      <c r="A182" s="221" t="s">
        <v>22927</v>
      </c>
      <c r="B182" s="228" t="str">
        <f>COMPOSIÇÃO!B32</f>
        <v>JOELHO DE REDUÇÃO, PVC SOLDÁVEL, 90 GRAUS, 32MM X 25MM, PARA AGUA FRIA PREDIAL, FORNECIDO E INSTALADO.</v>
      </c>
      <c r="C182" s="228"/>
      <c r="D182" s="228"/>
      <c r="E182" s="228"/>
      <c r="F182" s="228"/>
      <c r="G182" s="228"/>
      <c r="H182" s="10" t="s">
        <v>18919</v>
      </c>
      <c r="I182" s="10" t="s">
        <v>18945</v>
      </c>
      <c r="J182" s="10" t="str">
        <f>COMPOSIÇÃO!I31</f>
        <v xml:space="preserve">UN </v>
      </c>
      <c r="K182" s="11">
        <v>5</v>
      </c>
      <c r="L182" s="11" t="s">
        <v>30</v>
      </c>
      <c r="M182" s="12">
        <f>COMPOSIÇÃO!I33</f>
        <v>11.558139999999998</v>
      </c>
      <c r="N182" s="12">
        <f t="shared" si="118"/>
        <v>14.62</v>
      </c>
      <c r="O182" s="12">
        <f t="shared" si="119"/>
        <v>57.790699999999987</v>
      </c>
      <c r="P182" s="12">
        <f t="shared" si="120"/>
        <v>73.099999999999994</v>
      </c>
    </row>
    <row r="183" spans="1:16" s="154" customFormat="1" ht="30" customHeight="1">
      <c r="A183" s="221" t="s">
        <v>22928</v>
      </c>
      <c r="B183" s="228" t="str">
        <f>IF(I183="SINAPI",VLOOKUP(ORÇAMENTO!H183,SINAPI,2,),VLOOKUP(ORÇAMENTO!H183,SETOP,3,))</f>
        <v>JOELHO 90 GRAUS COM BUCHA DE LATÃO, PVC, SOLDÁVEL, DN  25 MM, X 3/4 INSTALADO EM RESERVAÇÃO DE ÁGUA DE EDIFICAÇÃO QUE POSSUA RESERVATÓRIO DE FIBRA/FIBROCIMENTO   FORNECIMENTO E INSTALAÇÃO. AF_06/2016</v>
      </c>
      <c r="C183" s="228"/>
      <c r="D183" s="228"/>
      <c r="E183" s="228"/>
      <c r="F183" s="228"/>
      <c r="G183" s="228"/>
      <c r="H183" s="10">
        <v>94672</v>
      </c>
      <c r="I183" s="10" t="s">
        <v>13102</v>
      </c>
      <c r="J183" s="10" t="str">
        <f>IF(I183="SINAPI",VLOOKUP(ORÇAMENTO!H183,SINAPI,3,),VLOOKUP(ORÇAMENTO!H183,SETOP,4,))</f>
        <v>UN</v>
      </c>
      <c r="K183" s="11">
        <v>2</v>
      </c>
      <c r="L183" s="11" t="s">
        <v>30</v>
      </c>
      <c r="M183" s="12">
        <f>IF(I183="SINAPI",VLOOKUP(ORÇAMENTO!H183,SINAPI,4,),VLOOKUP(ORÇAMENTO!H183,SETOP,5,))</f>
        <v>9.02</v>
      </c>
      <c r="N183" s="12">
        <f t="shared" si="118"/>
        <v>11.41</v>
      </c>
      <c r="O183" s="12">
        <f t="shared" si="119"/>
        <v>18.04</v>
      </c>
      <c r="P183" s="12">
        <f t="shared" si="120"/>
        <v>22.82</v>
      </c>
    </row>
    <row r="184" spans="1:16" s="154" customFormat="1" ht="30" customHeight="1">
      <c r="A184" s="221" t="s">
        <v>22929</v>
      </c>
      <c r="B184" s="222" t="str">
        <f>IF(I184="SINAPI",VLOOKUP(ORÇAMENTO!H184,SINAPI,2,),VLOOKUP(ORÇAMENTO!H184,SETOP,3,))</f>
        <v>JOELHO 90 GRAUS COM BUCHA DE LATÃO, PVC, SOLDÁVEL, DN 25MM, X 1/2 INSTALADO EM RAMAL OU SUB-RAMAL DE ÁGUA - FORNECIMENTO E INSTALAÇÃO. AF_12/2014</v>
      </c>
      <c r="C184" s="222"/>
      <c r="D184" s="222"/>
      <c r="E184" s="222"/>
      <c r="F184" s="222"/>
      <c r="G184" s="222"/>
      <c r="H184" s="21">
        <v>90373</v>
      </c>
      <c r="I184" s="21" t="s">
        <v>13102</v>
      </c>
      <c r="J184" s="21" t="str">
        <f>IF(I184="SINAPI",VLOOKUP(ORÇAMENTO!H184,SINAPI,3,),VLOOKUP(ORÇAMENTO!H184,SETOP,4,))</f>
        <v>UN</v>
      </c>
      <c r="K184" s="11">
        <v>7</v>
      </c>
      <c r="L184" s="3" t="s">
        <v>30</v>
      </c>
      <c r="M184" s="22">
        <f>IF(I184="SINAPI",VLOOKUP(ORÇAMENTO!H184,SINAPI,4,),VLOOKUP(ORÇAMENTO!H184,SETOP,5,))</f>
        <v>12.78</v>
      </c>
      <c r="N184" s="22">
        <f>ROUND(M184*(1+$C$7),2)</f>
        <v>16.170000000000002</v>
      </c>
      <c r="O184" s="22">
        <f>K184*M184</f>
        <v>89.46</v>
      </c>
      <c r="P184" s="22">
        <f>N184*K184</f>
        <v>113.19000000000001</v>
      </c>
    </row>
    <row r="185" spans="1:16" s="154" customFormat="1" ht="30" customHeight="1">
      <c r="A185" s="221" t="s">
        <v>22930</v>
      </c>
      <c r="B185" s="222" t="str">
        <f>IF(I185="SINAPI",VLOOKUP(ORÇAMENTO!H185,SINAPI,2,),VLOOKUP(ORÇAMENTO!H185,SETOP,3,))</f>
        <v>JOELHO 90 GRAUS, PVC, SOLDÁVEL, DN 25MM, INSTALADO EM RAMAL DE DISTRIBUIÇÃO DE ÁGUA - FORNECIMENTO E INSTALAÇÃO. AF_12/2014</v>
      </c>
      <c r="C185" s="222"/>
      <c r="D185" s="222"/>
      <c r="E185" s="222"/>
      <c r="F185" s="222"/>
      <c r="G185" s="222"/>
      <c r="H185" s="21">
        <v>89408</v>
      </c>
      <c r="I185" s="21" t="s">
        <v>13102</v>
      </c>
      <c r="J185" s="21" t="str">
        <f>IF(I185="SINAPI",VLOOKUP(ORÇAMENTO!H185,SINAPI,3,),VLOOKUP(ORÇAMENTO!H185,SETOP,4,))</f>
        <v>UN</v>
      </c>
      <c r="K185" s="11">
        <v>14</v>
      </c>
      <c r="L185" s="3" t="s">
        <v>30</v>
      </c>
      <c r="M185" s="22">
        <f>IF(I185="SINAPI",VLOOKUP(ORÇAMENTO!H185,SINAPI,4,),VLOOKUP(ORÇAMENTO!H185,SETOP,5,))</f>
        <v>4.71</v>
      </c>
      <c r="N185" s="22">
        <f>ROUND(M185*(1+$C$7),2)</f>
        <v>5.96</v>
      </c>
      <c r="O185" s="22">
        <f>K185*M185</f>
        <v>65.94</v>
      </c>
      <c r="P185" s="22">
        <f>N185*K185</f>
        <v>83.44</v>
      </c>
    </row>
    <row r="186" spans="1:16" s="154" customFormat="1" ht="30" customHeight="1">
      <c r="A186" s="221" t="s">
        <v>22931</v>
      </c>
      <c r="B186" s="222" t="str">
        <f>IF(I186="SINAPI",VLOOKUP(ORÇAMENTO!H186,SINAPI,2,),VLOOKUP(ORÇAMENTO!H186,SETOP,3,))</f>
        <v>JOELHO 90 GRAUS, PVC, SOLDÁVEL, DN 32MM, INSTALADO EM RAMAL DE DISTRIBUIÇÃO DE ÁGUA - FORNECIMENTO E INSTALAÇÃO. AF_12/2014</v>
      </c>
      <c r="C186" s="222"/>
      <c r="D186" s="222"/>
      <c r="E186" s="222"/>
      <c r="F186" s="222"/>
      <c r="G186" s="222"/>
      <c r="H186" s="21">
        <v>89413</v>
      </c>
      <c r="I186" s="21" t="s">
        <v>13102</v>
      </c>
      <c r="J186" s="21" t="str">
        <f>IF(I186="SINAPI",VLOOKUP(ORÇAMENTO!H186,SINAPI,3,),VLOOKUP(ORÇAMENTO!H186,SETOP,4,))</f>
        <v>UN</v>
      </c>
      <c r="K186" s="11">
        <v>1</v>
      </c>
      <c r="L186" s="3" t="s">
        <v>30</v>
      </c>
      <c r="M186" s="22">
        <f>IF(I186="SINAPI",VLOOKUP(ORÇAMENTO!H186,SINAPI,4,),VLOOKUP(ORÇAMENTO!H186,SETOP,5,))</f>
        <v>7.18</v>
      </c>
      <c r="N186" s="22">
        <f>ROUND(M186*(1+$C$7),2)</f>
        <v>9.08</v>
      </c>
      <c r="O186" s="22">
        <f>K186*M186</f>
        <v>7.18</v>
      </c>
      <c r="P186" s="22">
        <f>N186*K186</f>
        <v>9.08</v>
      </c>
    </row>
    <row r="187" spans="1:16" s="154" customFormat="1" ht="30" customHeight="1">
      <c r="A187" s="221" t="s">
        <v>22932</v>
      </c>
      <c r="B187" s="222" t="str">
        <f>IF(I187="SINAPI",VLOOKUP(ORÇAMENTO!H187,SINAPI,2,),VLOOKUP(ORÇAMENTO!H187,SETOP,3,))</f>
        <v>JOELHO 90 GRAUS, PVC, SOLDÁVEL, DN 40MM, INSTALADO EM PRUMADA DE ÁGUA - FORNECIMENTO E INSTALAÇÃO. AF_12/2014</v>
      </c>
      <c r="C187" s="222"/>
      <c r="D187" s="222"/>
      <c r="E187" s="222"/>
      <c r="F187" s="222"/>
      <c r="G187" s="222"/>
      <c r="H187" s="21">
        <v>89497</v>
      </c>
      <c r="I187" s="21" t="s">
        <v>13102</v>
      </c>
      <c r="J187" s="21" t="str">
        <f>IF(I187="SINAPI",VLOOKUP(ORÇAMENTO!H187,SINAPI,3,),VLOOKUP(ORÇAMENTO!H187,SETOP,4,))</f>
        <v>UN</v>
      </c>
      <c r="K187" s="11">
        <v>1</v>
      </c>
      <c r="L187" s="3" t="s">
        <v>30</v>
      </c>
      <c r="M187" s="22">
        <f>IF(I187="SINAPI",VLOOKUP(ORÇAMENTO!H187,SINAPI,4,),VLOOKUP(ORÇAMENTO!H187,SETOP,5,))</f>
        <v>10.220000000000001</v>
      </c>
      <c r="N187" s="22">
        <f t="shared" ref="N187:N189" si="121">ROUND(M187*(1+$C$7),2)</f>
        <v>12.93</v>
      </c>
      <c r="O187" s="22">
        <f t="shared" ref="O187:O189" si="122">K187*M187</f>
        <v>10.220000000000001</v>
      </c>
      <c r="P187" s="22">
        <f t="shared" ref="P187:P189" si="123">N187*K187</f>
        <v>12.93</v>
      </c>
    </row>
    <row r="188" spans="1:16" s="154" customFormat="1" ht="30" customHeight="1">
      <c r="A188" s="221" t="s">
        <v>22933</v>
      </c>
      <c r="B188" s="228" t="str">
        <f>IF(I188="SINAPI",VLOOKUP(ORÇAMENTO!H188,SINAPI,2,),VLOOKUP(ORÇAMENTO!H188,SETOP,3,))</f>
        <v>JOELHO 90 GRAUS, PVC, SOLDÁVEL, DN 50MM, INSTALADO EM PRUMADA DE ÁGUA - FORNECIMENTO E INSTALAÇÃO. AF_12/2014</v>
      </c>
      <c r="C188" s="228"/>
      <c r="D188" s="228"/>
      <c r="E188" s="228"/>
      <c r="F188" s="228"/>
      <c r="G188" s="228"/>
      <c r="H188" s="10">
        <v>89501</v>
      </c>
      <c r="I188" s="10" t="s">
        <v>13102</v>
      </c>
      <c r="J188" s="10" t="str">
        <f>IF(I188="SINAPI",VLOOKUP(ORÇAMENTO!H188,SINAPI,3,),VLOOKUP(ORÇAMENTO!H188,SETOP,4,))</f>
        <v>UN</v>
      </c>
      <c r="K188" s="11">
        <v>1</v>
      </c>
      <c r="L188" s="11" t="s">
        <v>30</v>
      </c>
      <c r="M188" s="12">
        <f>IF(I188="SINAPI",VLOOKUP(ORÇAMENTO!H188,SINAPI,4,),VLOOKUP(ORÇAMENTO!H188,SETOP,5,))</f>
        <v>12.11</v>
      </c>
      <c r="N188" s="12">
        <f t="shared" si="121"/>
        <v>15.32</v>
      </c>
      <c r="O188" s="12">
        <f t="shared" si="122"/>
        <v>12.11</v>
      </c>
      <c r="P188" s="12">
        <f t="shared" si="123"/>
        <v>15.32</v>
      </c>
    </row>
    <row r="189" spans="1:16" s="154" customFormat="1" ht="30" customHeight="1">
      <c r="A189" s="221" t="s">
        <v>22934</v>
      </c>
      <c r="B189" s="228" t="str">
        <f>IF(I189="SINAPI",VLOOKUP(ORÇAMENTO!H189,SINAPI,2,),VLOOKUP(ORÇAMENTO!H189,SETOP,3,))</f>
        <v>LUVA DE CORRER, PVC, SOLDÁVEL, DN 25MM, INSTALADO EM RAMAL OU SUB-RAMAL DE ÁGUA - FORNECIMENTO E INSTALAÇÃO. AF_12/2014</v>
      </c>
      <c r="C189" s="228"/>
      <c r="D189" s="228"/>
      <c r="E189" s="228"/>
      <c r="F189" s="228"/>
      <c r="G189" s="228"/>
      <c r="H189" s="10">
        <v>89379</v>
      </c>
      <c r="I189" s="10" t="s">
        <v>13102</v>
      </c>
      <c r="J189" s="10" t="str">
        <f>IF(I189="SINAPI",VLOOKUP(ORÇAMENTO!H189,SINAPI,3,),VLOOKUP(ORÇAMENTO!H189,SETOP,4,))</f>
        <v>UN</v>
      </c>
      <c r="K189" s="11">
        <v>6</v>
      </c>
      <c r="L189" s="11" t="s">
        <v>30</v>
      </c>
      <c r="M189" s="12">
        <f>IF(I189="SINAPI",VLOOKUP(ORÇAMENTO!H189,SINAPI,4,),VLOOKUP(ORÇAMENTO!H189,SETOP,5,))</f>
        <v>15.67</v>
      </c>
      <c r="N189" s="12">
        <f t="shared" si="121"/>
        <v>19.829999999999998</v>
      </c>
      <c r="O189" s="12">
        <f t="shared" si="122"/>
        <v>94.02</v>
      </c>
      <c r="P189" s="12">
        <f t="shared" si="123"/>
        <v>118.97999999999999</v>
      </c>
    </row>
    <row r="190" spans="1:16" s="154" customFormat="1" ht="30" customHeight="1">
      <c r="A190" s="221" t="s">
        <v>22935</v>
      </c>
      <c r="B190" s="222" t="str">
        <f>IF(I190="SINAPI",VLOOKUP(ORÇAMENTO!H190,SINAPI,2,),VLOOKUP(ORÇAMENTO!H190,SETOP,3,))</f>
        <v>TE, PVC, SOLDÁVEL, DN 25MM, INSTALADO EM RAMAL OU SUB-RAMAL DE ÁGUA - FORNECIMENTO E INSTALAÇÃO. AF_12/2014</v>
      </c>
      <c r="C190" s="222"/>
      <c r="D190" s="222"/>
      <c r="E190" s="222"/>
      <c r="F190" s="222"/>
      <c r="G190" s="222"/>
      <c r="H190" s="21">
        <v>89395</v>
      </c>
      <c r="I190" s="21" t="s">
        <v>13102</v>
      </c>
      <c r="J190" s="21" t="str">
        <f>IF(I190="SINAPI",VLOOKUP(ORÇAMENTO!H190,SINAPI,3,),VLOOKUP(ORÇAMENTO!H190,SETOP,4,))</f>
        <v>UN</v>
      </c>
      <c r="K190" s="11">
        <v>5</v>
      </c>
      <c r="L190" s="3" t="s">
        <v>30</v>
      </c>
      <c r="M190" s="22">
        <f>IF(I190="SINAPI",VLOOKUP(ORÇAMENTO!H190,SINAPI,4,),VLOOKUP(ORÇAMENTO!H190,SETOP,5,))</f>
        <v>9.51</v>
      </c>
      <c r="N190" s="22">
        <f>ROUND(M190*(1+$C$7),2)</f>
        <v>12.03</v>
      </c>
      <c r="O190" s="22">
        <f>K190*M190</f>
        <v>47.55</v>
      </c>
      <c r="P190" s="22">
        <f>N190*K190</f>
        <v>60.15</v>
      </c>
    </row>
    <row r="191" spans="1:16" s="154" customFormat="1" ht="30" customHeight="1">
      <c r="A191" s="221" t="s">
        <v>22936</v>
      </c>
      <c r="B191" s="222" t="str">
        <f>IF(I191="SINAPI",VLOOKUP(ORÇAMENTO!H191,SINAPI,2,),VLOOKUP(ORÇAMENTO!H191,SETOP,3,))</f>
        <v>TE, PVC, SOLDÁVEL, DN 40MM, INSTALADO EM PRUMADA DE ÁGUA - FORNECIMENTO E INSTALAÇÃO. AF_12/2014</v>
      </c>
      <c r="C191" s="222"/>
      <c r="D191" s="222"/>
      <c r="E191" s="222"/>
      <c r="F191" s="222"/>
      <c r="G191" s="222"/>
      <c r="H191" s="21">
        <v>89623</v>
      </c>
      <c r="I191" s="21" t="s">
        <v>13102</v>
      </c>
      <c r="J191" s="21" t="str">
        <f>IF(I191="SINAPI",VLOOKUP(ORÇAMENTO!H191,SINAPI,3,),VLOOKUP(ORÇAMENTO!H191,SETOP,4,))</f>
        <v>UN</v>
      </c>
      <c r="K191" s="11">
        <v>1</v>
      </c>
      <c r="L191" s="3" t="s">
        <v>30</v>
      </c>
      <c r="M191" s="22">
        <f>IF(I191="SINAPI",VLOOKUP(ORÇAMENTO!H191,SINAPI,4,),VLOOKUP(ORÇAMENTO!H191,SETOP,5,))</f>
        <v>16.27</v>
      </c>
      <c r="N191" s="22">
        <f t="shared" ref="N191:N193" si="124">ROUND(M191*(1+$C$7),2)</f>
        <v>20.58</v>
      </c>
      <c r="O191" s="22">
        <f t="shared" ref="O191:O193" si="125">K191*M191</f>
        <v>16.27</v>
      </c>
      <c r="P191" s="22">
        <f t="shared" ref="P191:P193" si="126">N191*K191</f>
        <v>20.58</v>
      </c>
    </row>
    <row r="192" spans="1:16" s="154" customFormat="1" ht="30" customHeight="1">
      <c r="A192" s="221" t="s">
        <v>22937</v>
      </c>
      <c r="B192" s="228" t="str">
        <f>IF(I192="SINAPI",VLOOKUP(ORÇAMENTO!H192,SINAPI,2,),VLOOKUP(ORÇAMENTO!H192,SETOP,3,))</f>
        <v>TE, PVC, SOLDÁVEL, DN 50MM, INSTALADO EM PRUMADA DE ÁGUA - FORNECIMENTO E INSTALAÇÃO. AF_12/2014</v>
      </c>
      <c r="C192" s="228"/>
      <c r="D192" s="228"/>
      <c r="E192" s="228"/>
      <c r="F192" s="228"/>
      <c r="G192" s="228"/>
      <c r="H192" s="10">
        <v>89625</v>
      </c>
      <c r="I192" s="10" t="s">
        <v>13102</v>
      </c>
      <c r="J192" s="10" t="str">
        <f>IF(I192="SINAPI",VLOOKUP(ORÇAMENTO!H192,SINAPI,3,),VLOOKUP(ORÇAMENTO!H192,SETOP,4,))</f>
        <v>UN</v>
      </c>
      <c r="K192" s="11">
        <v>2</v>
      </c>
      <c r="L192" s="11" t="s">
        <v>30</v>
      </c>
      <c r="M192" s="12">
        <f>IF(I192="SINAPI",VLOOKUP(ORÇAMENTO!H192,SINAPI,4,),VLOOKUP(ORÇAMENTO!H192,SETOP,5,))</f>
        <v>19.399999999999999</v>
      </c>
      <c r="N192" s="12">
        <f t="shared" si="124"/>
        <v>24.54</v>
      </c>
      <c r="O192" s="12">
        <f t="shared" si="125"/>
        <v>38.799999999999997</v>
      </c>
      <c r="P192" s="12">
        <f t="shared" si="126"/>
        <v>49.08</v>
      </c>
    </row>
    <row r="193" spans="1:16" s="154" customFormat="1" ht="30" customHeight="1">
      <c r="A193" s="221" t="s">
        <v>22938</v>
      </c>
      <c r="B193" s="228" t="str">
        <f>IF(I193="SINAPI",VLOOKUP(ORÇAMENTO!H193,SINAPI,2,),VLOOKUP(ORÇAMENTO!H193,SETOP,3,))</f>
        <v>TÊ DE REDUÇÃO, PVC, SOLDÁVEL, DN 32MM X 25MM, INSTALADO EM PRUMADA DE ÁGUA - FORNECIMENTO E INSTALAÇÃO. AF_12/2014</v>
      </c>
      <c r="C193" s="228"/>
      <c r="D193" s="228"/>
      <c r="E193" s="228"/>
      <c r="F193" s="228"/>
      <c r="G193" s="228"/>
      <c r="H193" s="10">
        <v>89622</v>
      </c>
      <c r="I193" s="10" t="s">
        <v>13102</v>
      </c>
      <c r="J193" s="10" t="str">
        <f>IF(I193="SINAPI",VLOOKUP(ORÇAMENTO!H193,SINAPI,3,),VLOOKUP(ORÇAMENTO!H193,SETOP,4,))</f>
        <v>UN</v>
      </c>
      <c r="K193" s="11">
        <v>1</v>
      </c>
      <c r="L193" s="11" t="s">
        <v>30</v>
      </c>
      <c r="M193" s="12">
        <f>IF(I193="SINAPI",VLOOKUP(ORÇAMENTO!H193,SINAPI,4,),VLOOKUP(ORÇAMENTO!H193,SETOP,5,))</f>
        <v>11.86</v>
      </c>
      <c r="N193" s="12">
        <f t="shared" si="124"/>
        <v>15.01</v>
      </c>
      <c r="O193" s="12">
        <f t="shared" si="125"/>
        <v>11.86</v>
      </c>
      <c r="P193" s="12">
        <f t="shared" si="126"/>
        <v>15.01</v>
      </c>
    </row>
    <row r="194" spans="1:16" s="154" customFormat="1" ht="30" customHeight="1">
      <c r="A194" s="221" t="s">
        <v>22939</v>
      </c>
      <c r="B194" s="222" t="str">
        <f>IF(I194="SINAPI",VLOOKUP(ORÇAMENTO!H194,SINAPI,2,),VLOOKUP(ORÇAMENTO!H194,SETOP,3,))</f>
        <v>TÊ DE REDUÇÃO, PVC, SOLDÁVEL, DN 50MM X 40MM, INSTALADO EM PRUMADA DE ÁGUA - FORNECIMENTO E INSTALAÇÃO. AF_12/2014</v>
      </c>
      <c r="C194" s="222"/>
      <c r="D194" s="222"/>
      <c r="E194" s="222"/>
      <c r="F194" s="222"/>
      <c r="G194" s="222"/>
      <c r="H194" s="21">
        <v>89626</v>
      </c>
      <c r="I194" s="21" t="s">
        <v>13102</v>
      </c>
      <c r="J194" s="21" t="str">
        <f>IF(I194="SINAPI",VLOOKUP(ORÇAMENTO!H194,SINAPI,3,),VLOOKUP(ORÇAMENTO!H194,SETOP,4,))</f>
        <v>UN</v>
      </c>
      <c r="K194" s="11">
        <v>1</v>
      </c>
      <c r="L194" s="3" t="s">
        <v>30</v>
      </c>
      <c r="M194" s="22">
        <f>IF(I194="SINAPI",VLOOKUP(ORÇAMENTO!H194,SINAPI,4,),VLOOKUP(ORÇAMENTO!H194,SETOP,5,))</f>
        <v>28.09</v>
      </c>
      <c r="N194" s="22">
        <f t="shared" ref="N194:N197" si="127">ROUND(M194*(1+$C$7),2)</f>
        <v>35.54</v>
      </c>
      <c r="O194" s="22">
        <f t="shared" ref="O194:O197" si="128">K194*M194</f>
        <v>28.09</v>
      </c>
      <c r="P194" s="22">
        <f t="shared" ref="P194:P197" si="129">N194*K194</f>
        <v>35.54</v>
      </c>
    </row>
    <row r="195" spans="1:16" s="154" customFormat="1" ht="30" customHeight="1">
      <c r="A195" s="221" t="s">
        <v>22940</v>
      </c>
      <c r="B195" s="228" t="str">
        <f>IF(I195="SINAPI",VLOOKUP(ORÇAMENTO!H195,SINAPI,2,),VLOOKUP(ORÇAMENTO!H195,SETOP,3,))</f>
        <v>KIT CAVALETE PARA MEDIÇÃO DE ÁGUA - ENTRADA PRINCIPAL, EM PVC SOLDÁVEL DN 25 (¾")   FORNECIMENTO E INSTALAÇÃO (EXCLUSIVE HIDRÔMETRO). AF_11/2016</v>
      </c>
      <c r="C195" s="228"/>
      <c r="D195" s="228"/>
      <c r="E195" s="228"/>
      <c r="F195" s="228"/>
      <c r="G195" s="228"/>
      <c r="H195" s="10">
        <v>95635</v>
      </c>
      <c r="I195" s="10" t="s">
        <v>13102</v>
      </c>
      <c r="J195" s="10" t="str">
        <f>IF(I195="SINAPI",VLOOKUP(ORÇAMENTO!H195,SINAPI,3,),VLOOKUP(ORÇAMENTO!H195,SETOP,4,))</f>
        <v>UN</v>
      </c>
      <c r="K195" s="11">
        <v>1</v>
      </c>
      <c r="L195" s="11" t="s">
        <v>30</v>
      </c>
      <c r="M195" s="12">
        <f>IF(I195="SINAPI",VLOOKUP(ORÇAMENTO!H195,SINAPI,4,),VLOOKUP(ORÇAMENTO!H195,SETOP,5,))</f>
        <v>154.16999999999999</v>
      </c>
      <c r="N195" s="12">
        <f t="shared" si="127"/>
        <v>195.06</v>
      </c>
      <c r="O195" s="12">
        <f t="shared" si="128"/>
        <v>154.16999999999999</v>
      </c>
      <c r="P195" s="12">
        <f t="shared" si="129"/>
        <v>195.06</v>
      </c>
    </row>
    <row r="196" spans="1:16" s="154" customFormat="1" ht="30" customHeight="1">
      <c r="A196" s="221" t="s">
        <v>22941</v>
      </c>
      <c r="B196" s="228" t="str">
        <f>COMPOSIÇÃO!B54</f>
        <v>SUPORTE METÁLICO PARA CAIXA D'ÁGUA</v>
      </c>
      <c r="C196" s="228"/>
      <c r="D196" s="228"/>
      <c r="E196" s="228"/>
      <c r="F196" s="228"/>
      <c r="G196" s="228"/>
      <c r="H196" s="10" t="s">
        <v>18919</v>
      </c>
      <c r="I196" s="10" t="s">
        <v>18945</v>
      </c>
      <c r="J196" s="10" t="str">
        <f>COMPOSIÇÃO!I53</f>
        <v xml:space="preserve">UN </v>
      </c>
      <c r="K196" s="11">
        <v>1</v>
      </c>
      <c r="L196" s="11" t="s">
        <v>30</v>
      </c>
      <c r="M196" s="12">
        <f>COMPOSIÇÃO!I55</f>
        <v>1050</v>
      </c>
      <c r="N196" s="12">
        <f t="shared" si="127"/>
        <v>1328.46</v>
      </c>
      <c r="O196" s="12">
        <f t="shared" si="128"/>
        <v>1050</v>
      </c>
      <c r="P196" s="12">
        <f t="shared" si="129"/>
        <v>1328.46</v>
      </c>
    </row>
    <row r="197" spans="1:16" s="154" customFormat="1" ht="30" customHeight="1">
      <c r="A197" s="221" t="s">
        <v>22942</v>
      </c>
      <c r="B197" s="228" t="str">
        <f>IF(I197="SINAPI",VLOOKUP(ORÇAMENTO!H197,SINAPI,2,),VLOOKUP(ORÇAMENTO!H197,SETOP,3,))</f>
        <v>HIDRÔMETRO DN 25 (¾ ), 5,0 M³/H FORNECIMENTO E INSTALAÇÃO. AF_11/2016</v>
      </c>
      <c r="C197" s="228"/>
      <c r="D197" s="228"/>
      <c r="E197" s="228"/>
      <c r="F197" s="228"/>
      <c r="G197" s="228"/>
      <c r="H197" s="10">
        <v>95675</v>
      </c>
      <c r="I197" s="10" t="s">
        <v>13102</v>
      </c>
      <c r="J197" s="10" t="str">
        <f>IF(I197="SINAPI",VLOOKUP(ORÇAMENTO!H197,SINAPI,3,),VLOOKUP(ORÇAMENTO!H197,SETOP,4,))</f>
        <v>UN</v>
      </c>
      <c r="K197" s="11">
        <v>1</v>
      </c>
      <c r="L197" s="11" t="s">
        <v>30</v>
      </c>
      <c r="M197" s="12">
        <f>IF(I197="SINAPI",VLOOKUP(ORÇAMENTO!H197,SINAPI,4,),VLOOKUP(ORÇAMENTO!H197,SETOP,5,))</f>
        <v>268.13</v>
      </c>
      <c r="N197" s="12">
        <f t="shared" si="127"/>
        <v>339.24</v>
      </c>
      <c r="O197" s="12">
        <f t="shared" si="128"/>
        <v>268.13</v>
      </c>
      <c r="P197" s="12">
        <f t="shared" si="129"/>
        <v>339.24</v>
      </c>
    </row>
    <row r="198" spans="1:16" s="154" customFormat="1" ht="34.5" customHeight="1">
      <c r="A198" s="82" t="s">
        <v>18817</v>
      </c>
      <c r="B198" s="223" t="s">
        <v>18890</v>
      </c>
      <c r="C198" s="223"/>
      <c r="D198" s="223"/>
      <c r="E198" s="223"/>
      <c r="F198" s="223"/>
      <c r="G198" s="223"/>
      <c r="H198" s="82"/>
      <c r="I198" s="82"/>
      <c r="J198" s="82"/>
      <c r="K198" s="82"/>
      <c r="L198" s="83"/>
      <c r="M198" s="82"/>
      <c r="N198" s="82"/>
      <c r="O198" s="96"/>
      <c r="P198" s="96"/>
    </row>
    <row r="199" spans="1:16" s="154" customFormat="1" ht="30" customHeight="1">
      <c r="A199" s="143" t="s">
        <v>22943</v>
      </c>
      <c r="B199" s="228" t="str">
        <f>IF(I199="SINAPI",VLOOKUP(ORÇAMENTO!H199,SINAPI,2,),VLOOKUP(ORÇAMENTO!H199,SETOP,3,))</f>
        <v>REGISTRO DE GAVETA BRUTO, LATÃO, ROSCÁVEL, 1 1/2, INSTALADO EM RESERVAÇÃO DE ÁGUA DE EDIFICAÇÃO QUE POSSUA RESERVATÓRIO DE FIBRA/FIBROCIMENTO  FORNECIMENTO E INSTALAÇÃO. AF_06/2016</v>
      </c>
      <c r="C199" s="228"/>
      <c r="D199" s="228"/>
      <c r="E199" s="228"/>
      <c r="F199" s="228"/>
      <c r="G199" s="228"/>
      <c r="H199" s="10">
        <v>94497</v>
      </c>
      <c r="I199" s="10" t="s">
        <v>13102</v>
      </c>
      <c r="J199" s="10" t="str">
        <f>IF(I199="SINAPI",VLOOKUP(ORÇAMENTO!H199,SINAPI,3,),VLOOKUP(ORÇAMENTO!H199,SETOP,4,))</f>
        <v>UN</v>
      </c>
      <c r="K199" s="11">
        <v>1</v>
      </c>
      <c r="L199" s="11" t="s">
        <v>30</v>
      </c>
      <c r="M199" s="12">
        <f>IF(I199="SINAPI",VLOOKUP(ORÇAMENTO!H199,SINAPI,4,),VLOOKUP(ORÇAMENTO!H199,SETOP,5,))</f>
        <v>112.52</v>
      </c>
      <c r="N199" s="12">
        <f t="shared" ref="N199" si="130">ROUND(M199*(1+$C$7),2)</f>
        <v>142.36000000000001</v>
      </c>
      <c r="O199" s="12">
        <f t="shared" ref="O199" si="131">K199*M199</f>
        <v>112.52</v>
      </c>
      <c r="P199" s="12">
        <f t="shared" ref="P199" si="132">N199*K199</f>
        <v>142.36000000000001</v>
      </c>
    </row>
    <row r="200" spans="1:16" s="154" customFormat="1" ht="30" customHeight="1">
      <c r="A200" s="221" t="s">
        <v>22944</v>
      </c>
      <c r="B200" s="222" t="str">
        <f>IF(I200="SINAPI",VLOOKUP(ORÇAMENTO!H200,SINAPI,2,),VLOOKUP(ORÇAMENTO!H200,SETOP,3,))</f>
        <v>REGISTRO DE GAVETA BRUTO, LATÃO, ROSCÁVEL, 3/4, INSTALADO EM RESERVAÇÃO DE ÁGUA DE EDIFICAÇÃO QUE POSSUA RESERVATÓRIO DE FIBRA/FIBROCIMENTO  FORNECIMENTO E INSTALAÇÃO. AF_06/2016</v>
      </c>
      <c r="C200" s="222"/>
      <c r="D200" s="222"/>
      <c r="E200" s="222"/>
      <c r="F200" s="222"/>
      <c r="G200" s="222"/>
      <c r="H200" s="21">
        <v>94494</v>
      </c>
      <c r="I200" s="21" t="s">
        <v>13102</v>
      </c>
      <c r="J200" s="21" t="str">
        <f>IF(I200="SINAPI",VLOOKUP(ORÇAMENTO!H200,SINAPI,3,),VLOOKUP(ORÇAMENTO!H200,SETOP,4,))</f>
        <v>UN</v>
      </c>
      <c r="K200" s="11">
        <v>1</v>
      </c>
      <c r="L200" s="3" t="s">
        <v>30</v>
      </c>
      <c r="M200" s="22">
        <f>IF(I200="SINAPI",VLOOKUP(ORÇAMENTO!H200,SINAPI,4,),VLOOKUP(ORÇAMENTO!H200,SETOP,5,))</f>
        <v>57.78</v>
      </c>
      <c r="N200" s="22">
        <f>ROUND(M200*(1+$C$7),2)</f>
        <v>73.099999999999994</v>
      </c>
      <c r="O200" s="22">
        <f>K200*M200</f>
        <v>57.78</v>
      </c>
      <c r="P200" s="22">
        <f>N200*K200</f>
        <v>73.099999999999994</v>
      </c>
    </row>
    <row r="201" spans="1:16" s="154" customFormat="1" ht="30" customHeight="1">
      <c r="A201" s="221" t="s">
        <v>22945</v>
      </c>
      <c r="B201" s="222" t="str">
        <f>IF(I201="SINAPI",VLOOKUP(ORÇAMENTO!H201,SINAPI,2,),VLOOKUP(ORÇAMENTO!H201,SETOP,3,))</f>
        <v>REGISTRO DE GAVETA BRUTO, LATÃO, ROSCÁVEL, 3/4", COM ACABAMENTO E CANOPLA CROMADOS. FORNECIDO E INSTALADO EM RAMAL DE ÁGUA. AF_12/2014</v>
      </c>
      <c r="C201" s="222"/>
      <c r="D201" s="222"/>
      <c r="E201" s="222"/>
      <c r="F201" s="222"/>
      <c r="G201" s="222"/>
      <c r="H201" s="21">
        <v>89987</v>
      </c>
      <c r="I201" s="21" t="s">
        <v>13102</v>
      </c>
      <c r="J201" s="21" t="str">
        <f>IF(I201="SINAPI",VLOOKUP(ORÇAMENTO!H201,SINAPI,3,),VLOOKUP(ORÇAMENTO!H201,SETOP,4,))</f>
        <v>UN</v>
      </c>
      <c r="K201" s="11">
        <v>6</v>
      </c>
      <c r="L201" s="3" t="s">
        <v>30</v>
      </c>
      <c r="M201" s="22">
        <f>IF(I201="SINAPI",VLOOKUP(ORÇAMENTO!H201,SINAPI,4,),VLOOKUP(ORÇAMENTO!H201,SETOP,5,))</f>
        <v>86.21</v>
      </c>
      <c r="N201" s="22">
        <f>ROUND(M201*(1+$C$7),2)</f>
        <v>109.07</v>
      </c>
      <c r="O201" s="22">
        <f>K201*M201</f>
        <v>517.26</v>
      </c>
      <c r="P201" s="22">
        <f>N201*K201</f>
        <v>654.41999999999996</v>
      </c>
    </row>
    <row r="202" spans="1:16" s="154" customFormat="1" ht="30" customHeight="1">
      <c r="A202" s="221" t="s">
        <v>22946</v>
      </c>
      <c r="B202" s="222" t="str">
        <f>IF(I202="SINAPI",VLOOKUP(ORÇAMENTO!H202,SINAPI,2,),VLOOKUP(ORÇAMENTO!H202,SETOP,3,))</f>
        <v>REGISTRO DE PRESSÃO BRUTO, LATÃO, ROSCÁVEL, 3/4", COM ACABAMENTO E CANOPLA CROMADOS. FORNECIDO E INSTALADO EM RAMAL DE ÁGUA. AF_12/2014</v>
      </c>
      <c r="C202" s="222"/>
      <c r="D202" s="222"/>
      <c r="E202" s="222"/>
      <c r="F202" s="222"/>
      <c r="G202" s="222"/>
      <c r="H202" s="21">
        <v>89985</v>
      </c>
      <c r="I202" s="21" t="s">
        <v>13102</v>
      </c>
      <c r="J202" s="21" t="str">
        <f>IF(I202="SINAPI",VLOOKUP(ORÇAMENTO!H202,SINAPI,3,),VLOOKUP(ORÇAMENTO!H202,SETOP,4,))</f>
        <v>UN</v>
      </c>
      <c r="K202" s="11">
        <v>2</v>
      </c>
      <c r="L202" s="3" t="s">
        <v>30</v>
      </c>
      <c r="M202" s="22">
        <f>IF(I202="SINAPI",VLOOKUP(ORÇAMENTO!H202,SINAPI,4,),VLOOKUP(ORÇAMENTO!H202,SETOP,5,))</f>
        <v>81.83</v>
      </c>
      <c r="N202" s="22">
        <f>ROUND(M202*(1+$C$7),2)</f>
        <v>103.53</v>
      </c>
      <c r="O202" s="22">
        <f>K202*M202</f>
        <v>163.66</v>
      </c>
      <c r="P202" s="22">
        <f>N202*K202</f>
        <v>207.06</v>
      </c>
    </row>
    <row r="203" spans="1:16" s="154" customFormat="1" ht="30" customHeight="1">
      <c r="A203" s="221" t="s">
        <v>22947</v>
      </c>
      <c r="B203" s="222" t="str">
        <f>IF(I203="SINAPI",VLOOKUP(ORÇAMENTO!H203,SINAPI,2,),VLOOKUP(ORÇAMENTO!H203,SETOP,3,))</f>
        <v>CAIXA D'AGUA EM POLIETILENO 2000 LITROS, COM TAMPA</v>
      </c>
      <c r="C203" s="222"/>
      <c r="D203" s="222"/>
      <c r="E203" s="222"/>
      <c r="F203" s="222"/>
      <c r="G203" s="222"/>
      <c r="H203" s="21">
        <v>34640</v>
      </c>
      <c r="I203" s="21" t="s">
        <v>13102</v>
      </c>
      <c r="J203" s="21" t="str">
        <f>IF(I203="SINAPI",VLOOKUP(ORÇAMENTO!H203,SINAPI,3,),VLOOKUP(ORÇAMENTO!H203,SETOP,4,))</f>
        <v xml:space="preserve">UN    </v>
      </c>
      <c r="K203" s="11">
        <v>1</v>
      </c>
      <c r="L203" s="3" t="s">
        <v>30</v>
      </c>
      <c r="M203" s="22">
        <f>IF(I203="SINAPI",VLOOKUP(ORÇAMENTO!H203,SINAPI,4,),VLOOKUP(ORÇAMENTO!H203,SETOP,5,))</f>
        <v>980.74</v>
      </c>
      <c r="N203" s="22">
        <f t="shared" ref="N203" si="133">ROUND(M203*(1+$C$7),2)</f>
        <v>1240.83</v>
      </c>
      <c r="O203" s="22">
        <f t="shared" ref="O203" si="134">K203*M203</f>
        <v>980.74</v>
      </c>
      <c r="P203" s="22">
        <f t="shared" ref="P203" si="135">N203*K203</f>
        <v>1240.83</v>
      </c>
    </row>
    <row r="204" spans="1:16" s="154" customFormat="1" ht="29.25" customHeight="1">
      <c r="A204" s="226" t="str">
        <f>"SUBTOTAL "&amp;B168</f>
        <v>SUBTOTAL INSTALAÇÃO HIDRÁULICA</v>
      </c>
      <c r="B204" s="226"/>
      <c r="C204" s="226"/>
      <c r="D204" s="226"/>
      <c r="E204" s="226"/>
      <c r="F204" s="226"/>
      <c r="G204" s="226"/>
      <c r="H204" s="226"/>
      <c r="I204" s="226"/>
      <c r="J204" s="226"/>
      <c r="K204" s="226"/>
      <c r="L204" s="226"/>
      <c r="M204" s="226"/>
      <c r="N204" s="227"/>
      <c r="O204" s="37">
        <f>SUM(O170:O203)</f>
        <v>4707.4002799999998</v>
      </c>
      <c r="P204" s="37">
        <f>SUM(P170:P203)</f>
        <v>5955.8077000000003</v>
      </c>
    </row>
    <row r="205" spans="1:16" s="154" customFormat="1">
      <c r="A205" s="16"/>
      <c r="B205" s="16"/>
      <c r="C205" s="16"/>
      <c r="D205" s="16"/>
      <c r="E205" s="16"/>
      <c r="F205" s="16"/>
      <c r="G205" s="16"/>
      <c r="H205" s="16"/>
      <c r="I205" s="16"/>
      <c r="J205" s="16"/>
      <c r="K205" s="16"/>
      <c r="L205" s="16"/>
      <c r="M205" s="16"/>
      <c r="N205" s="16"/>
      <c r="O205" s="17"/>
      <c r="P205" s="17"/>
    </row>
    <row r="206" spans="1:16" s="154" customFormat="1" ht="30" customHeight="1">
      <c r="A206" s="57">
        <v>13</v>
      </c>
      <c r="B206" s="229" t="s">
        <v>18815</v>
      </c>
      <c r="C206" s="229"/>
      <c r="D206" s="229"/>
      <c r="E206" s="229"/>
      <c r="F206" s="229"/>
      <c r="G206" s="229"/>
      <c r="H206" s="57"/>
      <c r="I206" s="57"/>
      <c r="J206" s="57"/>
      <c r="K206" s="57"/>
      <c r="L206" s="58"/>
      <c r="M206" s="57"/>
      <c r="N206" s="57"/>
      <c r="O206" s="86"/>
      <c r="P206" s="86"/>
    </row>
    <row r="207" spans="1:16" s="154" customFormat="1" ht="30" customHeight="1">
      <c r="A207" s="9" t="s">
        <v>18819</v>
      </c>
      <c r="B207" s="222" t="str">
        <f>IF(I207="SINAPI",VLOOKUP(ORÇAMENTO!H207,SINAPI,2,),VLOOKUP(ORÇAMENTO!H207,SETOP,3,))</f>
        <v>CAIXA SIFONADA EM PVC COM GRELHA REDONDA 150 X 150 X 50 MM</v>
      </c>
      <c r="C207" s="222"/>
      <c r="D207" s="222"/>
      <c r="E207" s="222"/>
      <c r="F207" s="222"/>
      <c r="G207" s="222"/>
      <c r="H207" s="10" t="s">
        <v>7828</v>
      </c>
      <c r="I207" s="10" t="s">
        <v>3963</v>
      </c>
      <c r="J207" s="21" t="str">
        <f>IF(I207="SINAPI",VLOOKUP(ORÇAMENTO!H207,SINAPI,3,),VLOOKUP(ORÇAMENTO!H207,SETOP,4,))</f>
        <v>UN</v>
      </c>
      <c r="K207" s="11">
        <v>4</v>
      </c>
      <c r="L207" s="11" t="s">
        <v>30</v>
      </c>
      <c r="M207" s="22">
        <f>IF(I207="SINAPI",VLOOKUP(ORÇAMENTO!H207,SINAPI,4,),VLOOKUP(ORÇAMENTO!H207,SETOP,5,))</f>
        <v>53.56</v>
      </c>
      <c r="N207" s="12">
        <f t="shared" ref="N207:N212" si="136">ROUND(M207*(1+$C$7),2)</f>
        <v>67.760000000000005</v>
      </c>
      <c r="O207" s="12">
        <f t="shared" ref="O207:O212" si="137">K207*M207</f>
        <v>214.24</v>
      </c>
      <c r="P207" s="12">
        <f t="shared" ref="P207:P212" si="138">N207*K207</f>
        <v>271.04000000000002</v>
      </c>
    </row>
    <row r="208" spans="1:16" s="154" customFormat="1" ht="30" customHeight="1">
      <c r="A208" s="9" t="s">
        <v>18820</v>
      </c>
      <c r="B208" s="222" t="str">
        <f>IF(I208="SINAPI",VLOOKUP(ORÇAMENTO!H208,SINAPI,2,),VLOOKUP(ORÇAMENTO!H208,SETOP,3,))</f>
        <v>CURVA CURTA 90 GRAUS, PVC, SERIE NORMAL, ESGOTO PREDIAL, DN 40 MM, JUNTA SOLDÁVEL, FORNECIDO E INSTALADO EM RAMAL DE DESCARGA OU RAMAL DE ESGOTO SANITÁRIO. AF_12/2014</v>
      </c>
      <c r="C208" s="222"/>
      <c r="D208" s="222"/>
      <c r="E208" s="222"/>
      <c r="F208" s="222"/>
      <c r="G208" s="222"/>
      <c r="H208" s="10">
        <v>89728</v>
      </c>
      <c r="I208" s="10" t="s">
        <v>13102</v>
      </c>
      <c r="J208" s="21" t="str">
        <f>IF(I208="SINAPI",VLOOKUP(ORÇAMENTO!H208,SINAPI,3,),VLOOKUP(ORÇAMENTO!H208,SETOP,4,))</f>
        <v>UN</v>
      </c>
      <c r="K208" s="11">
        <v>6</v>
      </c>
      <c r="L208" s="11" t="s">
        <v>30</v>
      </c>
      <c r="M208" s="22">
        <f>IF(I208="SINAPI",VLOOKUP(ORÇAMENTO!H208,SINAPI,4,),VLOOKUP(ORÇAMENTO!H208,SETOP,5,))</f>
        <v>9.5</v>
      </c>
      <c r="N208" s="12">
        <f t="shared" si="136"/>
        <v>12.02</v>
      </c>
      <c r="O208" s="12">
        <f t="shared" si="137"/>
        <v>57</v>
      </c>
      <c r="P208" s="12">
        <f t="shared" si="138"/>
        <v>72.12</v>
      </c>
    </row>
    <row r="209" spans="1:16" s="154" customFormat="1" ht="30" customHeight="1">
      <c r="A209" s="9" t="s">
        <v>18821</v>
      </c>
      <c r="B209" s="222" t="str">
        <f>IF(I209="SINAPI",VLOOKUP(ORÇAMENTO!H209,SINAPI,2,),VLOOKUP(ORÇAMENTO!H209,SETOP,3,))</f>
        <v>JOELHO 45 GRAUS, PVC, SERIE NORMAL, ESGOTO PREDIAL, DN 100 MM, JUNTA ELÁSTICA, FORNECIDO E INSTALADO EM RAMAL DE DESCARGA OU RAMAL DE ESGOTO SANITÁRIO. AF_12/2014</v>
      </c>
      <c r="C209" s="222"/>
      <c r="D209" s="222"/>
      <c r="E209" s="222"/>
      <c r="F209" s="222"/>
      <c r="G209" s="222"/>
      <c r="H209" s="10">
        <v>89746</v>
      </c>
      <c r="I209" s="10" t="s">
        <v>13102</v>
      </c>
      <c r="J209" s="21" t="str">
        <f>IF(I209="SINAPI",VLOOKUP(ORÇAMENTO!H209,SINAPI,3,),VLOOKUP(ORÇAMENTO!H209,SETOP,4,))</f>
        <v>UN</v>
      </c>
      <c r="K209" s="11">
        <v>4</v>
      </c>
      <c r="L209" s="3" t="s">
        <v>30</v>
      </c>
      <c r="M209" s="22">
        <f>IF(I209="SINAPI",VLOOKUP(ORÇAMENTO!H209,SINAPI,4,),VLOOKUP(ORÇAMENTO!H209,SETOP,5,))</f>
        <v>21.24</v>
      </c>
      <c r="N209" s="22">
        <f t="shared" si="136"/>
        <v>26.87</v>
      </c>
      <c r="O209" s="22">
        <f t="shared" si="137"/>
        <v>84.96</v>
      </c>
      <c r="P209" s="22">
        <f t="shared" si="138"/>
        <v>107.48</v>
      </c>
    </row>
    <row r="210" spans="1:16" s="154" customFormat="1" ht="30" customHeight="1">
      <c r="A210" s="9" t="s">
        <v>18822</v>
      </c>
      <c r="B210" s="222" t="str">
        <f>IF(I210="SINAPI",VLOOKUP(ORÇAMENTO!H210,SINAPI,2,),VLOOKUP(ORÇAMENTO!H210,SETOP,3,))</f>
        <v>JOELHO 45 GRAUS, PVC, SERIE NORMAL, ESGOTO PREDIAL, DN 40 MM, JUNTA SOLDÁVEL, FORNECIDO E INSTALADO EM RAMAL DE DESCARGA OU RAMAL DE ESGOTO SANITÁRIO. AF_12/2014</v>
      </c>
      <c r="C210" s="222"/>
      <c r="D210" s="222"/>
      <c r="E210" s="222"/>
      <c r="F210" s="222"/>
      <c r="G210" s="222"/>
      <c r="H210" s="10">
        <v>89726</v>
      </c>
      <c r="I210" s="10" t="s">
        <v>13102</v>
      </c>
      <c r="J210" s="21" t="str">
        <f>IF(I210="SINAPI",VLOOKUP(ORÇAMENTO!H210,SINAPI,3,),VLOOKUP(ORÇAMENTO!H210,SETOP,4,))</f>
        <v>UN</v>
      </c>
      <c r="K210" s="11">
        <v>10</v>
      </c>
      <c r="L210" s="11" t="s">
        <v>30</v>
      </c>
      <c r="M210" s="22">
        <f>IF(I210="SINAPI",VLOOKUP(ORÇAMENTO!H210,SINAPI,4,),VLOOKUP(ORÇAMENTO!H210,SETOP,5,))</f>
        <v>5.89</v>
      </c>
      <c r="N210" s="12">
        <f t="shared" si="136"/>
        <v>7.45</v>
      </c>
      <c r="O210" s="12">
        <f t="shared" si="137"/>
        <v>58.9</v>
      </c>
      <c r="P210" s="12">
        <f t="shared" si="138"/>
        <v>74.5</v>
      </c>
    </row>
    <row r="211" spans="1:16" s="154" customFormat="1" ht="30" customHeight="1">
      <c r="A211" s="9" t="s">
        <v>18823</v>
      </c>
      <c r="B211" s="222" t="str">
        <f>IF(I211="SINAPI",VLOOKUP(ORÇAMENTO!H211,SINAPI,2,),VLOOKUP(ORÇAMENTO!H211,SETOP,3,))</f>
        <v>JOELHO 45 GRAUS, PVC, SERIE NORMAL, ESGOTO PREDIAL, DN 50 MM, JUNTA ELÁSTICA, FORNECIDO E INSTALADO EM RAMAL DE DESCARGA OU RAMAL DE ESGOTO SANITÁRIO. AF_12/2014</v>
      </c>
      <c r="C211" s="222"/>
      <c r="D211" s="222"/>
      <c r="E211" s="222"/>
      <c r="F211" s="222"/>
      <c r="G211" s="222"/>
      <c r="H211" s="10">
        <v>89732</v>
      </c>
      <c r="I211" s="10" t="s">
        <v>13102</v>
      </c>
      <c r="J211" s="21" t="str">
        <f>IF(I211="SINAPI",VLOOKUP(ORÇAMENTO!H211,SINAPI,3,),VLOOKUP(ORÇAMENTO!H211,SETOP,4,))</f>
        <v>UN</v>
      </c>
      <c r="K211" s="11">
        <v>6</v>
      </c>
      <c r="L211" s="3" t="s">
        <v>30</v>
      </c>
      <c r="M211" s="22">
        <f>IF(I211="SINAPI",VLOOKUP(ORÇAMENTO!H211,SINAPI,4,),VLOOKUP(ORÇAMENTO!H211,SETOP,5,))</f>
        <v>9.7899999999999991</v>
      </c>
      <c r="N211" s="22">
        <f t="shared" si="136"/>
        <v>12.39</v>
      </c>
      <c r="O211" s="22">
        <f t="shared" si="137"/>
        <v>58.739999999999995</v>
      </c>
      <c r="P211" s="22">
        <f t="shared" si="138"/>
        <v>74.34</v>
      </c>
    </row>
    <row r="212" spans="1:16" s="154" customFormat="1" ht="30" customHeight="1">
      <c r="A212" s="9" t="s">
        <v>18824</v>
      </c>
      <c r="B212" s="222" t="str">
        <f>IF(I212="SINAPI",VLOOKUP(ORÇAMENTO!H212,SINAPI,2,),VLOOKUP(ORÇAMENTO!H212,SETOP,3,))</f>
        <v>JOELHO 90 GRAUS, PVC, SERIE NORMAL, ESGOTO PREDIAL, DN 100 MM, JUNTA ELÁSTICA, FORNECIDO E INSTALADO EM RAMAL DE DESCARGA OU RAMAL DE ESGOTO SANITÁRIO. AF_12/2014</v>
      </c>
      <c r="C212" s="222"/>
      <c r="D212" s="222"/>
      <c r="E212" s="222"/>
      <c r="F212" s="222"/>
      <c r="G212" s="222"/>
      <c r="H212" s="10">
        <v>89744</v>
      </c>
      <c r="I212" s="10" t="s">
        <v>13102</v>
      </c>
      <c r="J212" s="21" t="str">
        <f>IF(I212="SINAPI",VLOOKUP(ORÇAMENTO!H212,SINAPI,3,),VLOOKUP(ORÇAMENTO!H212,SETOP,4,))</f>
        <v>UN</v>
      </c>
      <c r="K212" s="11">
        <v>2</v>
      </c>
      <c r="L212" s="3" t="s">
        <v>30</v>
      </c>
      <c r="M212" s="22">
        <f>IF(I212="SINAPI",VLOOKUP(ORÇAMENTO!H212,SINAPI,4,),VLOOKUP(ORÇAMENTO!H212,SETOP,5,))</f>
        <v>21.3</v>
      </c>
      <c r="N212" s="22">
        <f t="shared" si="136"/>
        <v>26.95</v>
      </c>
      <c r="O212" s="22">
        <f t="shared" si="137"/>
        <v>42.6</v>
      </c>
      <c r="P212" s="22">
        <f t="shared" si="138"/>
        <v>53.9</v>
      </c>
    </row>
    <row r="213" spans="1:16" s="154" customFormat="1" ht="30" customHeight="1">
      <c r="A213" s="9" t="s">
        <v>18826</v>
      </c>
      <c r="B213" s="222" t="str">
        <f>IF(I213="SINAPI",VLOOKUP(ORÇAMENTO!H213,SINAPI,2,),VLOOKUP(ORÇAMENTO!H213,SETOP,3,))</f>
        <v>JOELHO 90 GRAUS, PVC, SERIE NORMAL, ESGOTO PREDIAL, DN 50 MM, JUNTA ELÁSTICA, FORNECIDO E INSTALADO EM RAMAL DE DESCARGA OU RAMAL DE ESGOTO SANITÁRIO. AF_12/2014</v>
      </c>
      <c r="C213" s="222"/>
      <c r="D213" s="222"/>
      <c r="E213" s="222"/>
      <c r="F213" s="222"/>
      <c r="G213" s="222"/>
      <c r="H213" s="10">
        <v>89731</v>
      </c>
      <c r="I213" s="10" t="s">
        <v>13102</v>
      </c>
      <c r="J213" s="21" t="str">
        <f>IF(I213="SINAPI",VLOOKUP(ORÇAMENTO!H213,SINAPI,3,),VLOOKUP(ORÇAMENTO!H213,SETOP,4,))</f>
        <v>UN</v>
      </c>
      <c r="K213" s="11">
        <v>6</v>
      </c>
      <c r="L213" s="11" t="s">
        <v>30</v>
      </c>
      <c r="M213" s="22">
        <f>IF(I213="SINAPI",VLOOKUP(ORÇAMENTO!H213,SINAPI,4,),VLOOKUP(ORÇAMENTO!H213,SETOP,5,))</f>
        <v>9.11</v>
      </c>
      <c r="N213" s="12">
        <f t="shared" ref="N213:N219" si="139">ROUND(M213*(1+$C$7),2)</f>
        <v>11.53</v>
      </c>
      <c r="O213" s="12">
        <f t="shared" ref="O213:O219" si="140">K213*M213</f>
        <v>54.66</v>
      </c>
      <c r="P213" s="12">
        <f t="shared" ref="P213:P219" si="141">N213*K213</f>
        <v>69.179999999999993</v>
      </c>
    </row>
    <row r="214" spans="1:16" s="154" customFormat="1" ht="30" customHeight="1">
      <c r="A214" s="9" t="s">
        <v>18827</v>
      </c>
      <c r="B214" s="222" t="str">
        <f>IF(I214="SINAPI",VLOOKUP(ORÇAMENTO!H214,SINAPI,2,),VLOOKUP(ORÇAMENTO!H214,SETOP,3,))</f>
        <v>JOELHO PVC, COM BOLSA E ANEL, 90 GRAUS, DN 40 X *38* MM, SERIE NORMAL, PARA ESGOTO PREDIAL</v>
      </c>
      <c r="C214" s="222"/>
      <c r="D214" s="222"/>
      <c r="E214" s="222"/>
      <c r="F214" s="222"/>
      <c r="G214" s="222"/>
      <c r="H214" s="10">
        <v>10835</v>
      </c>
      <c r="I214" s="10" t="s">
        <v>13102</v>
      </c>
      <c r="J214" s="21" t="str">
        <f>IF(I214="SINAPI",VLOOKUP(ORÇAMENTO!H214,SINAPI,3,),VLOOKUP(ORÇAMENTO!H214,SETOP,4,))</f>
        <v xml:space="preserve">UN    </v>
      </c>
      <c r="K214" s="11">
        <v>6</v>
      </c>
      <c r="L214" s="11" t="s">
        <v>30</v>
      </c>
      <c r="M214" s="22">
        <f>IF(I214="SINAPI",VLOOKUP(ORÇAMENTO!H214,SINAPI,4,),VLOOKUP(ORÇAMENTO!H214,SETOP,5,))</f>
        <v>4.18</v>
      </c>
      <c r="N214" s="12">
        <f t="shared" si="139"/>
        <v>5.29</v>
      </c>
      <c r="O214" s="12">
        <f t="shared" si="140"/>
        <v>25.08</v>
      </c>
      <c r="P214" s="12">
        <f t="shared" si="141"/>
        <v>31.740000000000002</v>
      </c>
    </row>
    <row r="215" spans="1:16" s="154" customFormat="1" ht="30" customHeight="1">
      <c r="A215" s="9" t="s">
        <v>18828</v>
      </c>
      <c r="B215" s="222" t="str">
        <f>COMPOSIÇÃO!B43</f>
        <v xml:space="preserve">JUNÇÃO SIMPLES, PVC, SERIE NORMAL, ESGOTO PREDIAL, DN 100 X 50 MM, JUNTA ELÁSTICA, FORNECIDO E INSTALADO EM PRUMADA DE ESGOTO SANITÁRIO OU VENTILAÇÃO. </v>
      </c>
      <c r="C215" s="222"/>
      <c r="D215" s="222"/>
      <c r="E215" s="222"/>
      <c r="F215" s="222"/>
      <c r="G215" s="222"/>
      <c r="H215" s="10" t="s">
        <v>18921</v>
      </c>
      <c r="I215" s="10" t="s">
        <v>18945</v>
      </c>
      <c r="J215" s="21" t="str">
        <f>COMPOSIÇÃO!I42</f>
        <v xml:space="preserve">UN </v>
      </c>
      <c r="K215" s="11">
        <v>2</v>
      </c>
      <c r="L215" s="3" t="s">
        <v>30</v>
      </c>
      <c r="M215" s="22">
        <f>COMPOSIÇÃO!I44</f>
        <v>28.3764</v>
      </c>
      <c r="N215" s="22">
        <f t="shared" si="139"/>
        <v>35.9</v>
      </c>
      <c r="O215" s="22">
        <f t="shared" si="140"/>
        <v>56.752800000000001</v>
      </c>
      <c r="P215" s="22">
        <f t="shared" si="141"/>
        <v>71.8</v>
      </c>
    </row>
    <row r="216" spans="1:16" s="154" customFormat="1" ht="30" customHeight="1">
      <c r="A216" s="9" t="s">
        <v>18882</v>
      </c>
      <c r="B216" s="222" t="str">
        <f>IF(I216="SINAPI",VLOOKUP(ORÇAMENTO!H216,SINAPI,2,),VLOOKUP(ORÇAMENTO!H216,SETOP,3,))</f>
        <v>TUBO PVC, SERIE NORMAL, ESGOTO PREDIAL, DN 100 MM, FORNECIDO E INSTALADO EM RAMAL DE DESCARGA OU RAMAL DE ESGOTO SANITÁRIO. AF_12/2014</v>
      </c>
      <c r="C216" s="222"/>
      <c r="D216" s="222"/>
      <c r="E216" s="222"/>
      <c r="F216" s="222"/>
      <c r="G216" s="222"/>
      <c r="H216" s="10">
        <v>89714</v>
      </c>
      <c r="I216" s="10" t="s">
        <v>13102</v>
      </c>
      <c r="J216" s="21" t="str">
        <f>IF(I216="SINAPI",VLOOKUP(ORÇAMENTO!H216,SINAPI,3,),VLOOKUP(ORÇAMENTO!H216,SETOP,4,))</f>
        <v>M</v>
      </c>
      <c r="K216" s="11">
        <v>24.51</v>
      </c>
      <c r="L216" s="11" t="s">
        <v>30</v>
      </c>
      <c r="M216" s="22">
        <f>IF(I216="SINAPI",VLOOKUP(ORÇAMENTO!H216,SINAPI,4,),VLOOKUP(ORÇAMENTO!H216,SETOP,5,))</f>
        <v>47.58</v>
      </c>
      <c r="N216" s="12">
        <f t="shared" si="139"/>
        <v>60.2</v>
      </c>
      <c r="O216" s="12">
        <f t="shared" si="140"/>
        <v>1166.1858</v>
      </c>
      <c r="P216" s="12">
        <f t="shared" si="141"/>
        <v>1475.5020000000002</v>
      </c>
    </row>
    <row r="217" spans="1:16" s="154" customFormat="1" ht="30" customHeight="1">
      <c r="A217" s="9" t="s">
        <v>18883</v>
      </c>
      <c r="B217" s="222" t="str">
        <f>IF(I217="SINAPI",VLOOKUP(ORÇAMENTO!H217,SINAPI,2,),VLOOKUP(ORÇAMENTO!H217,SETOP,3,))</f>
        <v>TUBO PVC, SERIE NORMAL, ESGOTO PREDIAL, DN 40 MM, FORNECIDO E INSTALADO EM RAMAL DE DESCARGA OU RAMAL DE ESGOTO SANITÁRIO. AF_12/2014</v>
      </c>
      <c r="C217" s="222"/>
      <c r="D217" s="222"/>
      <c r="E217" s="222"/>
      <c r="F217" s="222"/>
      <c r="G217" s="222"/>
      <c r="H217" s="10">
        <v>89711</v>
      </c>
      <c r="I217" s="10" t="s">
        <v>13102</v>
      </c>
      <c r="J217" s="21" t="str">
        <f>IF(I217="SINAPI",VLOOKUP(ORÇAMENTO!H217,SINAPI,3,),VLOOKUP(ORÇAMENTO!H217,SETOP,4,))</f>
        <v>M</v>
      </c>
      <c r="K217" s="11">
        <v>13.23</v>
      </c>
      <c r="L217" s="11" t="s">
        <v>30</v>
      </c>
      <c r="M217" s="22">
        <f>IF(I217="SINAPI",VLOOKUP(ORÇAMENTO!H217,SINAPI,4,),VLOOKUP(ORÇAMENTO!H217,SETOP,5,))</f>
        <v>16.420000000000002</v>
      </c>
      <c r="N217" s="12">
        <f t="shared" si="139"/>
        <v>20.77</v>
      </c>
      <c r="O217" s="12">
        <f t="shared" si="140"/>
        <v>217.23660000000004</v>
      </c>
      <c r="P217" s="12">
        <f t="shared" si="141"/>
        <v>274.78710000000001</v>
      </c>
    </row>
    <row r="218" spans="1:16" s="154" customFormat="1" ht="30" customHeight="1">
      <c r="A218" s="9" t="s">
        <v>18884</v>
      </c>
      <c r="B218" s="222" t="str">
        <f>IF(I218="SINAPI",VLOOKUP(ORÇAMENTO!H218,SINAPI,2,),VLOOKUP(ORÇAMENTO!H218,SETOP,3,))</f>
        <v>TUBO PVC, SERIE NORMAL, ESGOTO PREDIAL, DN 50 MM, FORNECIDO E INSTALADO EM RAMAL DE DESCARGA OU RAMAL DE ESGOTO SANITÁRIO. AF_12/2014</v>
      </c>
      <c r="C218" s="222"/>
      <c r="D218" s="222"/>
      <c r="E218" s="222"/>
      <c r="F218" s="222"/>
      <c r="G218" s="222"/>
      <c r="H218" s="10">
        <v>89712</v>
      </c>
      <c r="I218" s="10" t="s">
        <v>13102</v>
      </c>
      <c r="J218" s="21" t="str">
        <f>IF(I218="SINAPI",VLOOKUP(ORÇAMENTO!H218,SINAPI,3,),VLOOKUP(ORÇAMENTO!H218,SETOP,4,))</f>
        <v>M</v>
      </c>
      <c r="K218" s="11">
        <v>23.18</v>
      </c>
      <c r="L218" s="3" t="s">
        <v>30</v>
      </c>
      <c r="M218" s="22">
        <f>IF(I218="SINAPI",VLOOKUP(ORÇAMENTO!H218,SINAPI,4,),VLOOKUP(ORÇAMENTO!H218,SETOP,5,))</f>
        <v>24.94</v>
      </c>
      <c r="N218" s="22">
        <f t="shared" si="139"/>
        <v>31.55</v>
      </c>
      <c r="O218" s="22">
        <f t="shared" si="140"/>
        <v>578.10919999999999</v>
      </c>
      <c r="P218" s="22">
        <f t="shared" si="141"/>
        <v>731.32899999999995</v>
      </c>
    </row>
    <row r="219" spans="1:16" s="154" customFormat="1" ht="30" customHeight="1">
      <c r="A219" s="9" t="s">
        <v>22948</v>
      </c>
      <c r="B219" s="228" t="str">
        <f>IF(I219="SINAPI",VLOOKUP(ORÇAMENTO!H219,SINAPI,2,),VLOOKUP(ORÇAMENTO!H219,SETOP,3,))</f>
        <v>LUVA SIMPLES, PVC, SERIE NORMAL, ESGOTO PREDIAL, DN 100 MM, JUNTA ELÁSTICA, FORNECIDO E INSTALADO EM RAMAL DE DESCARGA OU RAMAL DE ESGOTO SANITÁRIO. AF_12/2014</v>
      </c>
      <c r="C219" s="228"/>
      <c r="D219" s="228"/>
      <c r="E219" s="228"/>
      <c r="F219" s="228"/>
      <c r="G219" s="228"/>
      <c r="H219" s="10">
        <v>89778</v>
      </c>
      <c r="I219" s="10" t="s">
        <v>13102</v>
      </c>
      <c r="J219" s="10" t="str">
        <f>IF(I219="SINAPI",VLOOKUP(ORÇAMENTO!H219,SINAPI,3,),VLOOKUP(ORÇAMENTO!H219,SETOP,4,))</f>
        <v>UN</v>
      </c>
      <c r="K219" s="11">
        <v>5</v>
      </c>
      <c r="L219" s="11" t="s">
        <v>30</v>
      </c>
      <c r="M219" s="12">
        <f>IF(I219="SINAPI",VLOOKUP(ORÇAMENTO!H219,SINAPI,4,),VLOOKUP(ORÇAMENTO!H219,SETOP,5,))</f>
        <v>16.420000000000002</v>
      </c>
      <c r="N219" s="12">
        <f t="shared" si="139"/>
        <v>20.77</v>
      </c>
      <c r="O219" s="12">
        <f t="shared" si="140"/>
        <v>82.100000000000009</v>
      </c>
      <c r="P219" s="12">
        <f t="shared" si="141"/>
        <v>103.85</v>
      </c>
    </row>
    <row r="220" spans="1:16" s="154" customFormat="1" ht="30" customHeight="1">
      <c r="A220" s="9" t="s">
        <v>22949</v>
      </c>
      <c r="B220" s="228" t="str">
        <f>IF(I220="SINAPI",VLOOKUP(ORÇAMENTO!H220,SINAPI,2,),VLOOKUP(ORÇAMENTO!H220,SETOP,3,))</f>
        <v>TE, PVC, SERIE NORMAL, ESGOTO PREDIAL, DN 50 X 50 MM, JUNTA ELÁSTICA, FORNECIDO E INSTALADO EM RAMAL DE DESCARGA OU RAMAL DE ESGOTO SANITÁRIO. AF_12/2014</v>
      </c>
      <c r="C220" s="228"/>
      <c r="D220" s="228"/>
      <c r="E220" s="228"/>
      <c r="F220" s="228"/>
      <c r="G220" s="228"/>
      <c r="H220" s="10">
        <v>89784</v>
      </c>
      <c r="I220" s="10" t="s">
        <v>13102</v>
      </c>
      <c r="J220" s="10" t="str">
        <f>IF(I220="SINAPI",VLOOKUP(ORÇAMENTO!H220,SINAPI,3,),VLOOKUP(ORÇAMENTO!H220,SETOP,4,))</f>
        <v>UN</v>
      </c>
      <c r="K220" s="11">
        <v>2</v>
      </c>
      <c r="L220" s="11" t="s">
        <v>30</v>
      </c>
      <c r="M220" s="12">
        <f>IF(I220="SINAPI",VLOOKUP(ORÇAMENTO!H220,SINAPI,4,),VLOOKUP(ORÇAMENTO!H220,SETOP,5,))</f>
        <v>17.489999999999998</v>
      </c>
      <c r="N220" s="12">
        <f t="shared" ref="N220:N224" si="142">ROUND(M220*(1+$C$7),2)</f>
        <v>22.13</v>
      </c>
      <c r="O220" s="12">
        <f t="shared" ref="O220:O224" si="143">K220*M220</f>
        <v>34.979999999999997</v>
      </c>
      <c r="P220" s="12">
        <f t="shared" ref="P220:P224" si="144">N220*K220</f>
        <v>44.26</v>
      </c>
    </row>
    <row r="221" spans="1:16" s="154" customFormat="1" ht="30" customHeight="1">
      <c r="A221" s="9" t="s">
        <v>22950</v>
      </c>
      <c r="B221" s="222" t="str">
        <f>IF(I221="SINAPI",VLOOKUP(ORÇAMENTO!H221,SINAPI,2,),VLOOKUP(ORÇAMENTO!H221,SETOP,3,))</f>
        <v>TERMINAL DE VENTILACAO, 50 MM, SERIE NORMAL, ESGOTO PREDIAL</v>
      </c>
      <c r="C221" s="222"/>
      <c r="D221" s="222"/>
      <c r="E221" s="222"/>
      <c r="F221" s="222"/>
      <c r="G221" s="222"/>
      <c r="H221" s="10">
        <v>39319</v>
      </c>
      <c r="I221" s="10" t="s">
        <v>13102</v>
      </c>
      <c r="J221" s="21" t="str">
        <f>IF(I221="SINAPI",VLOOKUP(ORÇAMENTO!H221,SINAPI,3,),VLOOKUP(ORÇAMENTO!H221,SETOP,4,))</f>
        <v xml:space="preserve">UN    </v>
      </c>
      <c r="K221" s="11">
        <v>2</v>
      </c>
      <c r="L221" s="3" t="s">
        <v>30</v>
      </c>
      <c r="M221" s="22">
        <f>IF(I221="SINAPI",VLOOKUP(ORÇAMENTO!H221,SINAPI,4,),VLOOKUP(ORÇAMENTO!H221,SETOP,5,))</f>
        <v>7.16</v>
      </c>
      <c r="N221" s="22">
        <f t="shared" si="142"/>
        <v>9.06</v>
      </c>
      <c r="O221" s="22">
        <f t="shared" si="143"/>
        <v>14.32</v>
      </c>
      <c r="P221" s="22">
        <f t="shared" si="144"/>
        <v>18.12</v>
      </c>
    </row>
    <row r="222" spans="1:16" s="154" customFormat="1" ht="30" customHeight="1">
      <c r="A222" s="9" t="s">
        <v>22951</v>
      </c>
      <c r="B222" s="222" t="str">
        <f>IF(I222="SINAPI",VLOOKUP(ORÇAMENTO!H222,SINAPI,2,),VLOOKUP(ORÇAMENTO!H222,SETOP,3,))</f>
        <v>CAIXA DE ESGOTO DE INSPEÇÃO/PASSAGEM EM ALVENARIA (60X60X60CM), REVESTIMENTO EM ARGAMASSA COM ADITIVO IMPERMEABILIZANTE, COM TAMPA DE CONCRETO, INCLUSIVE ESCAVAÇÃO, REATERRO E TRANSPORTE E RETIRADA DO MATERIAL ESCAVADO (EM CAÇAMBA)</v>
      </c>
      <c r="C222" s="222"/>
      <c r="D222" s="222"/>
      <c r="E222" s="222"/>
      <c r="F222" s="222"/>
      <c r="G222" s="222"/>
      <c r="H222" s="10" t="s">
        <v>7781</v>
      </c>
      <c r="I222" s="10" t="s">
        <v>3963</v>
      </c>
      <c r="J222" s="21" t="str">
        <f>IF(I222="SINAPI",VLOOKUP(ORÇAMENTO!H222,SINAPI,3,),VLOOKUP(ORÇAMENTO!H222,SETOP,4,))</f>
        <v>UN</v>
      </c>
      <c r="K222" s="11">
        <v>1</v>
      </c>
      <c r="L222" s="3" t="s">
        <v>30</v>
      </c>
      <c r="M222" s="22">
        <f>IF(I222="SINAPI",VLOOKUP(ORÇAMENTO!H222,SINAPI,4,),VLOOKUP(ORÇAMENTO!H222,SETOP,5,))</f>
        <v>270.52999999999997</v>
      </c>
      <c r="N222" s="22">
        <f t="shared" si="142"/>
        <v>342.27</v>
      </c>
      <c r="O222" s="22">
        <f t="shared" si="143"/>
        <v>270.52999999999997</v>
      </c>
      <c r="P222" s="22">
        <f t="shared" si="144"/>
        <v>342.27</v>
      </c>
    </row>
    <row r="223" spans="1:16" s="154" customFormat="1" ht="30" customHeight="1">
      <c r="A223" s="9" t="s">
        <v>22952</v>
      </c>
      <c r="B223" s="222" t="str">
        <f>IF(I223="SINAPI",VLOOKUP(ORÇAMENTO!H223,SINAPI,2,),VLOOKUP(ORÇAMENTO!H223,SETOP,3,))</f>
        <v>CAIXA DE ESGOTO DE INSPEÇÃO/PASSAGEM EM ALVENARIA (60X60X70CM), REVESTIMENTO EM ARGAMASSA COM ADITIVO IMPERMEABILIZANTE, COM TAMPA DE CONCRETO, INCLUSIVE ESCAVAÇÃO, REATERRO E TRANSPORTE E RETIRADA DO MATERIAL ESCAVADO (EM CAÇAMBA)</v>
      </c>
      <c r="C223" s="222"/>
      <c r="D223" s="222"/>
      <c r="E223" s="222"/>
      <c r="F223" s="222"/>
      <c r="G223" s="222"/>
      <c r="H223" s="10" t="s">
        <v>7784</v>
      </c>
      <c r="I223" s="10" t="s">
        <v>3963</v>
      </c>
      <c r="J223" s="21" t="str">
        <f>IF(I223="SINAPI",VLOOKUP(ORÇAMENTO!H223,SINAPI,3,),VLOOKUP(ORÇAMENTO!H223,SETOP,4,))</f>
        <v>UN</v>
      </c>
      <c r="K223" s="11">
        <v>1</v>
      </c>
      <c r="L223" s="11" t="s">
        <v>30</v>
      </c>
      <c r="M223" s="22">
        <f>IF(I223="SINAPI",VLOOKUP(ORÇAMENTO!H223,SINAPI,4,),VLOOKUP(ORÇAMENTO!H223,SETOP,5,))</f>
        <v>296.39</v>
      </c>
      <c r="N223" s="12">
        <f t="shared" si="142"/>
        <v>374.99</v>
      </c>
      <c r="O223" s="12">
        <f t="shared" si="143"/>
        <v>296.39</v>
      </c>
      <c r="P223" s="12">
        <f t="shared" si="144"/>
        <v>374.99</v>
      </c>
    </row>
    <row r="224" spans="1:16" s="154" customFormat="1" ht="30" customHeight="1">
      <c r="A224" s="9" t="s">
        <v>22953</v>
      </c>
      <c r="B224" s="222" t="str">
        <f>IF(I224="SINAPI",VLOOKUP(ORÇAMENTO!H224,SINAPI,2,),VLOOKUP(ORÇAMENTO!H224,SETOP,3,))</f>
        <v>CAIXA DE GORDURA SIMPLES, CIRCULAR, EM CONCRETO PRÉ-MOLDADO, DIÂMETRO INTERNO = 0,4 M, ALTURA INTERNA = 0,4 M. AF_12/2020</v>
      </c>
      <c r="C224" s="222"/>
      <c r="D224" s="222"/>
      <c r="E224" s="222"/>
      <c r="F224" s="222"/>
      <c r="G224" s="222"/>
      <c r="H224" s="10">
        <v>98102</v>
      </c>
      <c r="I224" s="10" t="s">
        <v>13102</v>
      </c>
      <c r="J224" s="21" t="str">
        <f>IF(I224="SINAPI",VLOOKUP(ORÇAMENTO!H224,SINAPI,3,),VLOOKUP(ORÇAMENTO!H224,SETOP,4,))</f>
        <v>UN</v>
      </c>
      <c r="K224" s="11">
        <v>1</v>
      </c>
      <c r="L224" s="3" t="s">
        <v>30</v>
      </c>
      <c r="M224" s="22">
        <f>IF(I224="SINAPI",VLOOKUP(ORÇAMENTO!H224,SINAPI,4,),VLOOKUP(ORÇAMENTO!H224,SETOP,5,))</f>
        <v>111.86</v>
      </c>
      <c r="N224" s="22">
        <f t="shared" si="142"/>
        <v>141.53</v>
      </c>
      <c r="O224" s="22">
        <f t="shared" si="143"/>
        <v>111.86</v>
      </c>
      <c r="P224" s="22">
        <f t="shared" si="144"/>
        <v>141.53</v>
      </c>
    </row>
    <row r="225" spans="1:16" s="154" customFormat="1" ht="30" customHeight="1">
      <c r="A225" s="226" t="str">
        <f>"SUBTOTAL "&amp;B206</f>
        <v>SUBTOTAL INSTALAÇÃO SANITÁRIA</v>
      </c>
      <c r="B225" s="226"/>
      <c r="C225" s="226"/>
      <c r="D225" s="226"/>
      <c r="E225" s="226"/>
      <c r="F225" s="226"/>
      <c r="G225" s="226"/>
      <c r="H225" s="226"/>
      <c r="I225" s="226"/>
      <c r="J225" s="226"/>
      <c r="K225" s="226"/>
      <c r="L225" s="226"/>
      <c r="M225" s="226"/>
      <c r="N225" s="227"/>
      <c r="O225" s="37">
        <f>SUM(O207:O224)</f>
        <v>3424.6444000000001</v>
      </c>
      <c r="P225" s="37">
        <f>SUM(P207:P224)</f>
        <v>4332.7380999999996</v>
      </c>
    </row>
    <row r="226" spans="1:16" s="154" customFormat="1">
      <c r="A226" s="16"/>
      <c r="B226" s="16"/>
      <c r="C226" s="16"/>
      <c r="D226" s="16"/>
      <c r="E226" s="16"/>
      <c r="F226" s="16"/>
      <c r="G226" s="16"/>
      <c r="H226" s="16"/>
      <c r="I226" s="16"/>
      <c r="J226" s="16"/>
      <c r="K226" s="16"/>
      <c r="L226" s="16"/>
      <c r="M226" s="16"/>
      <c r="N226" s="16"/>
      <c r="O226" s="17"/>
      <c r="P226" s="17"/>
    </row>
    <row r="227" spans="1:16" s="154" customFormat="1" ht="30" customHeight="1">
      <c r="A227" s="57">
        <v>14</v>
      </c>
      <c r="B227" s="230" t="s">
        <v>18818</v>
      </c>
      <c r="C227" s="230"/>
      <c r="D227" s="230"/>
      <c r="E227" s="230"/>
      <c r="F227" s="230"/>
      <c r="G227" s="230"/>
      <c r="H227" s="57"/>
      <c r="I227" s="57"/>
      <c r="J227" s="57"/>
      <c r="K227" s="57"/>
      <c r="L227" s="58"/>
      <c r="M227" s="57"/>
      <c r="N227" s="57"/>
      <c r="O227" s="86"/>
      <c r="P227" s="86"/>
    </row>
    <row r="228" spans="1:16" s="154" customFormat="1" ht="30" customHeight="1">
      <c r="A228" s="9" t="s">
        <v>18829</v>
      </c>
      <c r="B228" s="222" t="str">
        <f>IF(I228="SINAPI",VLOOKUP(ORÇAMENTO!H228,SINAPI,2,),VLOOKUP(ORÇAMENTO!H228,SETOP,3,))</f>
        <v>CHUVEIRO ELÉTRICO COMUM CORPO PLÁSTICO, TIPO DUCHA  FORNECIMENTO E INSTALAÇÃO. AF_01/2020</v>
      </c>
      <c r="C228" s="222"/>
      <c r="D228" s="222"/>
      <c r="E228" s="222"/>
      <c r="F228" s="222"/>
      <c r="G228" s="222"/>
      <c r="H228" s="10">
        <v>100860</v>
      </c>
      <c r="I228" s="10" t="s">
        <v>13102</v>
      </c>
      <c r="J228" s="21" t="str">
        <f>IF(I228="SINAPI",VLOOKUP(ORÇAMENTO!H228,SINAPI,3,),VLOOKUP(ORÇAMENTO!H228,SETOP,4,))</f>
        <v>UN</v>
      </c>
      <c r="K228" s="11">
        <v>2</v>
      </c>
      <c r="L228" s="11" t="s">
        <v>30</v>
      </c>
      <c r="M228" s="22">
        <f>IF(I228="SINAPI",VLOOKUP(ORÇAMENTO!H228,SINAPI,4,),VLOOKUP(ORÇAMENTO!H228,SETOP,5,))</f>
        <v>73.3</v>
      </c>
      <c r="N228" s="12">
        <f t="shared" ref="N228:N236" si="145">ROUND(M228*(1+$C$7),2)</f>
        <v>92.74</v>
      </c>
      <c r="O228" s="12">
        <f t="shared" ref="O228:O236" si="146">K228*M228</f>
        <v>146.6</v>
      </c>
      <c r="P228" s="12">
        <f t="shared" ref="P228:P236" si="147">N228*K228</f>
        <v>185.48</v>
      </c>
    </row>
    <row r="229" spans="1:16" s="154" customFormat="1" ht="30" customHeight="1">
      <c r="A229" s="9" t="s">
        <v>18946</v>
      </c>
      <c r="B229" s="222" t="str">
        <f>IF(I229="SINAPI",VLOOKUP(ORÇAMENTO!H229,SINAPI,2,),VLOOKUP(ORÇAMENTO!H229,SETOP,3,))</f>
        <v>LAVATÓRIO LOUÇA BRANCA COM COLUNA, 45 X 55CM OU EQUIVALENTE, PADRÃO MÉDIO, INCLUSO SIFÃO TIPO GARRAFA, VÁLVULA E ENGATE FLEXÍVEL DE 40CM EM METAL CROMADO, COM APARELHO MISTURADOR PADRÃO MÉDIO - FORNECIMENTO E INSTALAÇÃO. AF_01/2020</v>
      </c>
      <c r="C229" s="222"/>
      <c r="D229" s="222"/>
      <c r="E229" s="222"/>
      <c r="F229" s="222"/>
      <c r="G229" s="222"/>
      <c r="H229" s="10">
        <v>86940</v>
      </c>
      <c r="I229" s="10" t="s">
        <v>13102</v>
      </c>
      <c r="J229" s="21" t="str">
        <f>IF(I229="SINAPI",VLOOKUP(ORÇAMENTO!H229,SINAPI,3,),VLOOKUP(ORÇAMENTO!H229,SETOP,4,))</f>
        <v>UN</v>
      </c>
      <c r="K229" s="11">
        <v>2</v>
      </c>
      <c r="L229" s="3" t="s">
        <v>30</v>
      </c>
      <c r="M229" s="22">
        <f>IF(I229="SINAPI",VLOOKUP(ORÇAMENTO!H229,SINAPI,4,),VLOOKUP(ORÇAMENTO!H229,SETOP,5,))</f>
        <v>792.83</v>
      </c>
      <c r="N229" s="22">
        <f t="shared" si="145"/>
        <v>1003.09</v>
      </c>
      <c r="O229" s="22">
        <f t="shared" si="146"/>
        <v>1585.66</v>
      </c>
      <c r="P229" s="22">
        <f t="shared" si="147"/>
        <v>2006.18</v>
      </c>
    </row>
    <row r="230" spans="1:16" s="154" customFormat="1" ht="30" customHeight="1">
      <c r="A230" s="9" t="s">
        <v>18830</v>
      </c>
      <c r="B230" s="222" t="str">
        <f>IF(I230="SINAPI",VLOOKUP(ORÇAMENTO!H230,SINAPI,2,),VLOOKUP(ORÇAMENTO!H230,SETOP,3,))</f>
        <v>CUBA DE EMBUTIR DE AÇO INOXIDÁVEL MÉDIA, INCLUSO VÁLVULA TIPO AMERICANA E SIFÃO TIPO GARRAFA EM METAL CROMADO - FORNECIMENTO E INSTALAÇÃO. AF_01/2020</v>
      </c>
      <c r="C230" s="222"/>
      <c r="D230" s="222"/>
      <c r="E230" s="222"/>
      <c r="F230" s="222"/>
      <c r="G230" s="222"/>
      <c r="H230" s="10">
        <v>86936</v>
      </c>
      <c r="I230" s="10" t="s">
        <v>13102</v>
      </c>
      <c r="J230" s="21" t="str">
        <f>IF(I230="SINAPI",VLOOKUP(ORÇAMENTO!H230,SINAPI,3,),VLOOKUP(ORÇAMENTO!H230,SETOP,4,))</f>
        <v>UN</v>
      </c>
      <c r="K230" s="11">
        <v>3</v>
      </c>
      <c r="L230" s="11" t="s">
        <v>30</v>
      </c>
      <c r="M230" s="22">
        <f>IF(I230="SINAPI",VLOOKUP(ORÇAMENTO!H230,SINAPI,4,),VLOOKUP(ORÇAMENTO!H230,SETOP,5,))</f>
        <v>346.13</v>
      </c>
      <c r="N230" s="12">
        <f t="shared" ref="N230:N234" si="148">ROUND(M230*(1+$C$7),2)</f>
        <v>437.92</v>
      </c>
      <c r="O230" s="12">
        <f t="shared" ref="O230:O234" si="149">K230*M230</f>
        <v>1038.3899999999999</v>
      </c>
      <c r="P230" s="12">
        <f t="shared" ref="P230:P234" si="150">N230*K230</f>
        <v>1313.76</v>
      </c>
    </row>
    <row r="231" spans="1:16" s="154" customFormat="1" ht="30" customHeight="1">
      <c r="A231" s="9" t="s">
        <v>18831</v>
      </c>
      <c r="B231" s="222" t="str">
        <f>IF(I231="SINAPI",VLOOKUP(ORÇAMENTO!H231,SINAPI,2,),VLOOKUP(ORÇAMENTO!H231,SETOP,3,))</f>
        <v>TORNEIRA CROMADA TUBO MÓVEL, DE PAREDE, 1/2 OU 3/4, PARA PIA DE COZINHA, PADRÃO MÉDIO - FORNECIMENTO E INSTALAÇÃO. AF_01/2020</v>
      </c>
      <c r="C231" s="222"/>
      <c r="D231" s="222"/>
      <c r="E231" s="222"/>
      <c r="F231" s="222"/>
      <c r="G231" s="222"/>
      <c r="H231" s="10">
        <v>86910</v>
      </c>
      <c r="I231" s="10" t="s">
        <v>13102</v>
      </c>
      <c r="J231" s="21" t="str">
        <f>IF(I231="SINAPI",VLOOKUP(ORÇAMENTO!H231,SINAPI,3,),VLOOKUP(ORÇAMENTO!H231,SETOP,4,))</f>
        <v>UN</v>
      </c>
      <c r="K231" s="11">
        <v>3</v>
      </c>
      <c r="L231" s="11" t="s">
        <v>30</v>
      </c>
      <c r="M231" s="22">
        <f>IF(I231="SINAPI",VLOOKUP(ORÇAMENTO!H231,SINAPI,4,),VLOOKUP(ORÇAMENTO!H231,SETOP,5,))</f>
        <v>98.41</v>
      </c>
      <c r="N231" s="12">
        <f t="shared" si="148"/>
        <v>124.51</v>
      </c>
      <c r="O231" s="12">
        <f t="shared" si="149"/>
        <v>295.23</v>
      </c>
      <c r="P231" s="12">
        <f t="shared" si="150"/>
        <v>373.53000000000003</v>
      </c>
    </row>
    <row r="232" spans="1:16" s="154" customFormat="1" ht="30" customHeight="1">
      <c r="A232" s="9" t="s">
        <v>18832</v>
      </c>
      <c r="B232" s="222" t="str">
        <f>IF(I232="SINAPI",VLOOKUP(ORÇAMENTO!H232,SINAPI,2,),VLOOKUP(ORÇAMENTO!H232,SETOP,3,))</f>
        <v>TANQUE DE LOUÇA BRANCA COM COLUNA, 30L OU EQUIVALENTE, INCLUSO SIFÃO FLEXÍVEL EM PVC, VÁLVULA PLÁSTICA E TORNEIRA DE METAL CROMADO PADRÃO POPULAR - FORNECIMENTO E INSTALAÇÃO. AF_01/2020</v>
      </c>
      <c r="C232" s="222"/>
      <c r="D232" s="222"/>
      <c r="E232" s="222"/>
      <c r="F232" s="222"/>
      <c r="G232" s="222"/>
      <c r="H232" s="10">
        <v>86920</v>
      </c>
      <c r="I232" s="10" t="s">
        <v>13102</v>
      </c>
      <c r="J232" s="21" t="str">
        <f>IF(I232="SINAPI",VLOOKUP(ORÇAMENTO!H232,SINAPI,3,),VLOOKUP(ORÇAMENTO!H232,SETOP,4,))</f>
        <v>UN</v>
      </c>
      <c r="K232" s="11">
        <v>2</v>
      </c>
      <c r="L232" s="3" t="s">
        <v>30</v>
      </c>
      <c r="M232" s="22">
        <f>IF(I232="SINAPI",VLOOKUP(ORÇAMENTO!H232,SINAPI,4,),VLOOKUP(ORÇAMENTO!H232,SETOP,5,))</f>
        <v>755.02</v>
      </c>
      <c r="N232" s="22">
        <f t="shared" si="148"/>
        <v>955.25</v>
      </c>
      <c r="O232" s="22">
        <f t="shared" si="149"/>
        <v>1510.04</v>
      </c>
      <c r="P232" s="22">
        <f t="shared" si="150"/>
        <v>1910.5</v>
      </c>
    </row>
    <row r="233" spans="1:16" s="154" customFormat="1" ht="30" customHeight="1">
      <c r="A233" s="9" t="s">
        <v>18833</v>
      </c>
      <c r="B233" s="222" t="str">
        <f>IF(I233="SINAPI",VLOOKUP(ORÇAMENTO!H233,SINAPI,2,),VLOOKUP(ORÇAMENTO!H233,SETOP,3,))</f>
        <v>VASO SANITÁRIO SIFONADO COM CAIXA ACOPLADA LOUÇA BRANCA - PADRÃO MÉDIO, INCLUSO ENGATE FLEXÍVEL EM METAL CROMADO, 1/2  X 40CM - FORNECIMENTO E INSTALAÇÃO. AF_01/2020</v>
      </c>
      <c r="C233" s="222"/>
      <c r="D233" s="222"/>
      <c r="E233" s="222"/>
      <c r="F233" s="222"/>
      <c r="G233" s="222"/>
      <c r="H233" s="10">
        <v>86932</v>
      </c>
      <c r="I233" s="10" t="s">
        <v>13102</v>
      </c>
      <c r="J233" s="21" t="str">
        <f>IF(I233="SINAPI",VLOOKUP(ORÇAMENTO!H233,SINAPI,3,),VLOOKUP(ORÇAMENTO!H233,SETOP,4,))</f>
        <v>UN</v>
      </c>
      <c r="K233" s="11">
        <v>2</v>
      </c>
      <c r="L233" s="11" t="s">
        <v>30</v>
      </c>
      <c r="M233" s="22">
        <f>IF(I233="SINAPI",VLOOKUP(ORÇAMENTO!H233,SINAPI,4,),VLOOKUP(ORÇAMENTO!H233,SETOP,5,))</f>
        <v>457.29</v>
      </c>
      <c r="N233" s="12">
        <f t="shared" si="148"/>
        <v>578.55999999999995</v>
      </c>
      <c r="O233" s="12">
        <f t="shared" si="149"/>
        <v>914.58</v>
      </c>
      <c r="P233" s="12">
        <f t="shared" si="150"/>
        <v>1157.1199999999999</v>
      </c>
    </row>
    <row r="234" spans="1:16" s="154" customFormat="1" ht="30" customHeight="1">
      <c r="A234" s="9" t="s">
        <v>18834</v>
      </c>
      <c r="B234" s="222" t="str">
        <f>IF(I234="SINAPI",VLOOKUP(ORÇAMENTO!H234,SINAPI,2,),VLOOKUP(ORÇAMENTO!H234,SETOP,3,))</f>
        <v>ASSENTO SANITARIO DE PLASTICO, TIPO CONVENCIONAL</v>
      </c>
      <c r="C234" s="222"/>
      <c r="D234" s="222"/>
      <c r="E234" s="222"/>
      <c r="F234" s="222"/>
      <c r="G234" s="222"/>
      <c r="H234" s="10">
        <v>377</v>
      </c>
      <c r="I234" s="10" t="s">
        <v>13102</v>
      </c>
      <c r="J234" s="21" t="str">
        <f>IF(I234="SINAPI",VLOOKUP(ORÇAMENTO!H234,SINAPI,3,),VLOOKUP(ORÇAMENTO!H234,SETOP,4,))</f>
        <v xml:space="preserve">UN    </v>
      </c>
      <c r="K234" s="11">
        <v>2</v>
      </c>
      <c r="L234" s="3" t="s">
        <v>30</v>
      </c>
      <c r="M234" s="22">
        <f>IF(I234="SINAPI",VLOOKUP(ORÇAMENTO!H234,SINAPI,4,),VLOOKUP(ORÇAMENTO!H234,SETOP,5,))</f>
        <v>30.26</v>
      </c>
      <c r="N234" s="22">
        <f t="shared" si="148"/>
        <v>38.28</v>
      </c>
      <c r="O234" s="22">
        <f t="shared" si="149"/>
        <v>60.52</v>
      </c>
      <c r="P234" s="22">
        <f t="shared" si="150"/>
        <v>76.56</v>
      </c>
    </row>
    <row r="235" spans="1:16" s="154" customFormat="1" ht="30" customHeight="1">
      <c r="A235" s="9" t="s">
        <v>18885</v>
      </c>
      <c r="B235" s="222" t="str">
        <f>IF(I235="SINAPI",VLOOKUP(ORÇAMENTO!H235,SINAPI,2,),VLOOKUP(ORÇAMENTO!H235,SETOP,3,))</f>
        <v>PAPELEIRA PLASTICA TIPO DISPENSER PARA PAPEL HIGIENICO ROLAO</v>
      </c>
      <c r="C235" s="222"/>
      <c r="D235" s="222"/>
      <c r="E235" s="222"/>
      <c r="F235" s="222"/>
      <c r="G235" s="222"/>
      <c r="H235" s="10">
        <v>37400</v>
      </c>
      <c r="I235" s="10" t="s">
        <v>13102</v>
      </c>
      <c r="J235" s="21" t="str">
        <f>IF(I235="SINAPI",VLOOKUP(ORÇAMENTO!H235,SINAPI,3,),VLOOKUP(ORÇAMENTO!H235,SETOP,4,))</f>
        <v xml:space="preserve">UN    </v>
      </c>
      <c r="K235" s="11">
        <v>2</v>
      </c>
      <c r="L235" s="11" t="s">
        <v>30</v>
      </c>
      <c r="M235" s="22">
        <f>IF(I235="SINAPI",VLOOKUP(ORÇAMENTO!H235,SINAPI,4,),VLOOKUP(ORÇAMENTO!H235,SETOP,5,))</f>
        <v>36.96</v>
      </c>
      <c r="N235" s="12">
        <f t="shared" si="145"/>
        <v>46.76</v>
      </c>
      <c r="O235" s="12">
        <f t="shared" si="146"/>
        <v>73.92</v>
      </c>
      <c r="P235" s="12">
        <f t="shared" si="147"/>
        <v>93.52</v>
      </c>
    </row>
    <row r="236" spans="1:16" s="154" customFormat="1" ht="30" customHeight="1">
      <c r="A236" s="9" t="s">
        <v>22954</v>
      </c>
      <c r="B236" s="222" t="str">
        <f>IF(I236="SINAPI",VLOOKUP(ORÇAMENTO!H236,SINAPI,2,),VLOOKUP(ORÇAMENTO!H236,SETOP,3,))</f>
        <v>SABONETEIRA PLASTICA TIPO DISPENSER PARA SABONETE LIQUIDO COM RESERVATORIO 800 A 1500 ML</v>
      </c>
      <c r="C236" s="222"/>
      <c r="D236" s="222"/>
      <c r="E236" s="222"/>
      <c r="F236" s="222"/>
      <c r="G236" s="222"/>
      <c r="H236" s="10">
        <v>11758</v>
      </c>
      <c r="I236" s="10" t="s">
        <v>13102</v>
      </c>
      <c r="J236" s="21" t="str">
        <f>IF(I236="SINAPI",VLOOKUP(ORÇAMENTO!H236,SINAPI,3,),VLOOKUP(ORÇAMENTO!H236,SETOP,4,))</f>
        <v xml:space="preserve">UN    </v>
      </c>
      <c r="K236" s="11">
        <v>2</v>
      </c>
      <c r="L236" s="3" t="s">
        <v>30</v>
      </c>
      <c r="M236" s="22">
        <f>IF(I236="SINAPI",VLOOKUP(ORÇAMENTO!H236,SINAPI,4,),VLOOKUP(ORÇAMENTO!H236,SETOP,5,))</f>
        <v>35.5</v>
      </c>
      <c r="N236" s="22">
        <f t="shared" si="145"/>
        <v>44.91</v>
      </c>
      <c r="O236" s="22">
        <f t="shared" si="146"/>
        <v>71</v>
      </c>
      <c r="P236" s="22">
        <f t="shared" si="147"/>
        <v>89.82</v>
      </c>
    </row>
    <row r="237" spans="1:16" s="154" customFormat="1" ht="30" customHeight="1">
      <c r="A237" s="9" t="s">
        <v>22955</v>
      </c>
      <c r="B237" s="222" t="str">
        <f>IF(I237="SINAPI",VLOOKUP(ORÇAMENTO!H237,SINAPI,2,),VLOOKUP(ORÇAMENTO!H237,SETOP,3,))</f>
        <v>TOALHEIRO PLASTICO TIPO DISPENSER PARA PAPEL TOALHA INTERFOLHADO</v>
      </c>
      <c r="C237" s="222"/>
      <c r="D237" s="222"/>
      <c r="E237" s="222"/>
      <c r="F237" s="222"/>
      <c r="G237" s="222"/>
      <c r="H237" s="10">
        <v>37401</v>
      </c>
      <c r="I237" s="10" t="s">
        <v>13102</v>
      </c>
      <c r="J237" s="21" t="str">
        <f>IF(I237="SINAPI",VLOOKUP(ORÇAMENTO!H237,SINAPI,3,),VLOOKUP(ORÇAMENTO!H237,SETOP,4,))</f>
        <v xml:space="preserve">UN    </v>
      </c>
      <c r="K237" s="11">
        <v>2</v>
      </c>
      <c r="L237" s="11" t="s">
        <v>30</v>
      </c>
      <c r="M237" s="22">
        <f>IF(I237="SINAPI",VLOOKUP(ORÇAMENTO!H237,SINAPI,4,),VLOOKUP(ORÇAMENTO!H237,SETOP,5,))</f>
        <v>36.96</v>
      </c>
      <c r="N237" s="12">
        <f t="shared" ref="N237:N239" si="151">ROUND(M237*(1+$C$7),2)</f>
        <v>46.76</v>
      </c>
      <c r="O237" s="12">
        <f t="shared" ref="O237:O239" si="152">K237*M237</f>
        <v>73.92</v>
      </c>
      <c r="P237" s="12">
        <f t="shared" ref="P237:P239" si="153">N237*K237</f>
        <v>93.52</v>
      </c>
    </row>
    <row r="238" spans="1:16" s="154" customFormat="1" ht="30" customHeight="1">
      <c r="A238" s="9" t="s">
        <v>22956</v>
      </c>
      <c r="B238" s="222" t="str">
        <f>IF(I238="SINAPI",VLOOKUP(ORÇAMENTO!H238,SINAPI,2,),VLOOKUP(ORÇAMENTO!H238,SETOP,3,))</f>
        <v>BANCADA EM GRANITO CINZA ANDORINHA E = 3 CM, APOIADA EM ALVENARIA</v>
      </c>
      <c r="C238" s="222"/>
      <c r="D238" s="222"/>
      <c r="E238" s="222"/>
      <c r="F238" s="222"/>
      <c r="G238" s="222"/>
      <c r="H238" s="10" t="s">
        <v>6684</v>
      </c>
      <c r="I238" s="10" t="s">
        <v>3963</v>
      </c>
      <c r="J238" s="21" t="str">
        <f>IF(I238="SINAPI",VLOOKUP(ORÇAMENTO!H238,SINAPI,3,),VLOOKUP(ORÇAMENTO!H238,SETOP,4,))</f>
        <v>M2</v>
      </c>
      <c r="K238" s="11">
        <v>2.12</v>
      </c>
      <c r="L238" s="3" t="s">
        <v>30</v>
      </c>
      <c r="M238" s="22">
        <f>IF(I238="SINAPI",VLOOKUP(ORÇAMENTO!H238,SINAPI,4,),VLOOKUP(ORÇAMENTO!H238,SETOP,5,))</f>
        <v>295.35000000000002</v>
      </c>
      <c r="N238" s="22">
        <f t="shared" si="151"/>
        <v>373.68</v>
      </c>
      <c r="O238" s="22">
        <f t="shared" si="152"/>
        <v>626.14200000000005</v>
      </c>
      <c r="P238" s="22">
        <f t="shared" si="153"/>
        <v>792.2016000000001</v>
      </c>
    </row>
    <row r="239" spans="1:16" s="154" customFormat="1" ht="30" customHeight="1">
      <c r="A239" s="9" t="s">
        <v>22957</v>
      </c>
      <c r="B239" s="222" t="str">
        <f>IF(I239="SINAPI",VLOOKUP(ORÇAMENTO!H239,SINAPI,2,),VLOOKUP(ORÇAMENTO!H239,SETOP,3,))</f>
        <v>ABERTURA PARA ENCAIXE DE CUBA OU LAVATORIO EM BANCADA DE MARMORE/ GRANITO OU OUTRO TIPO DE PEDRA NATURAL</v>
      </c>
      <c r="C239" s="222"/>
      <c r="D239" s="222"/>
      <c r="E239" s="222"/>
      <c r="F239" s="222"/>
      <c r="G239" s="222"/>
      <c r="H239" s="10">
        <v>38605</v>
      </c>
      <c r="I239" s="10" t="s">
        <v>13102</v>
      </c>
      <c r="J239" s="21" t="str">
        <f>IF(I239="SINAPI",VLOOKUP(ORÇAMENTO!H239,SINAPI,3,),VLOOKUP(ORÇAMENTO!H239,SETOP,4,))</f>
        <v xml:space="preserve">UN    </v>
      </c>
      <c r="K239" s="11">
        <v>3</v>
      </c>
      <c r="L239" s="3" t="s">
        <v>30</v>
      </c>
      <c r="M239" s="22">
        <f>IF(I239="SINAPI",VLOOKUP(ORÇAMENTO!H239,SINAPI,4,),VLOOKUP(ORÇAMENTO!H239,SETOP,5,))</f>
        <v>65.739999999999995</v>
      </c>
      <c r="N239" s="22">
        <f t="shared" si="151"/>
        <v>83.17</v>
      </c>
      <c r="O239" s="22">
        <f t="shared" si="152"/>
        <v>197.21999999999997</v>
      </c>
      <c r="P239" s="22">
        <f t="shared" si="153"/>
        <v>249.51</v>
      </c>
    </row>
    <row r="240" spans="1:16" s="154" customFormat="1" ht="30" customHeight="1">
      <c r="A240" s="226" t="str">
        <f>"SUBTOTAL "&amp;B227</f>
        <v>SUBTOTAL LOUÇAS ACESSÓRIOS E METAIS</v>
      </c>
      <c r="B240" s="226"/>
      <c r="C240" s="226"/>
      <c r="D240" s="226"/>
      <c r="E240" s="226"/>
      <c r="F240" s="226"/>
      <c r="G240" s="226"/>
      <c r="H240" s="226"/>
      <c r="I240" s="226"/>
      <c r="J240" s="226"/>
      <c r="K240" s="226"/>
      <c r="L240" s="226"/>
      <c r="M240" s="226"/>
      <c r="N240" s="227"/>
      <c r="O240" s="37">
        <f>SUM(O228:O239)</f>
        <v>6593.2220000000007</v>
      </c>
      <c r="P240" s="37">
        <f>SUM(P228:P239)</f>
        <v>8341.7016000000021</v>
      </c>
    </row>
    <row r="241" spans="1:16" s="154" customFormat="1">
      <c r="A241" s="16"/>
      <c r="B241" s="16"/>
      <c r="C241" s="16"/>
      <c r="D241" s="16"/>
      <c r="E241" s="16"/>
      <c r="F241" s="16"/>
      <c r="G241" s="16"/>
      <c r="H241" s="16"/>
      <c r="I241" s="16"/>
      <c r="J241" s="16"/>
      <c r="K241" s="16"/>
      <c r="L241" s="16"/>
      <c r="M241" s="16"/>
      <c r="N241" s="16"/>
      <c r="O241" s="17"/>
      <c r="P241" s="17"/>
    </row>
    <row r="242" spans="1:16" s="154" customFormat="1" ht="30" customHeight="1">
      <c r="A242" s="57">
        <v>15</v>
      </c>
      <c r="B242" s="229" t="s">
        <v>18825</v>
      </c>
      <c r="C242" s="229"/>
      <c r="D242" s="229"/>
      <c r="E242" s="229"/>
      <c r="F242" s="229"/>
      <c r="G242" s="229"/>
      <c r="H242" s="57"/>
      <c r="I242" s="57"/>
      <c r="J242" s="57"/>
      <c r="K242" s="57"/>
      <c r="L242" s="58"/>
      <c r="M242" s="57"/>
      <c r="N242" s="57"/>
      <c r="O242" s="86"/>
      <c r="P242" s="86"/>
    </row>
    <row r="243" spans="1:16" s="154" customFormat="1" ht="30" customHeight="1">
      <c r="A243" s="9" t="s">
        <v>13230</v>
      </c>
      <c r="B243" s="222" t="str">
        <f>IF(I243="SINAPI",VLOOKUP(ORÇAMENTO!H243,SINAPI,2,),VLOOKUP(ORÇAMENTO!H243,SETOP,3,))</f>
        <v>JOELHO 45 GRAUS, PVC, SERIE R, ÁGUA PLUVIAL, DN 100 MM, JUNTA ELÁSTICA, FORNECIDO E INSTALADO EM RAMAL DE ENCAMINHAMENTO. AF_12/2014</v>
      </c>
      <c r="C243" s="222"/>
      <c r="D243" s="222"/>
      <c r="E243" s="222"/>
      <c r="F243" s="222"/>
      <c r="G243" s="222"/>
      <c r="H243" s="10">
        <v>89531</v>
      </c>
      <c r="I243" s="10" t="s">
        <v>13102</v>
      </c>
      <c r="J243" s="21" t="str">
        <f>IF(I243="SINAPI",VLOOKUP(ORÇAMENTO!H243,SINAPI,3,),VLOOKUP(ORÇAMENTO!H243,SETOP,4,))</f>
        <v>UN</v>
      </c>
      <c r="K243" s="11">
        <v>1</v>
      </c>
      <c r="L243" s="11" t="s">
        <v>30</v>
      </c>
      <c r="M243" s="22">
        <f>IF(I243="SINAPI",VLOOKUP(ORÇAMENTO!H243,SINAPI,4,),VLOOKUP(ORÇAMENTO!H243,SETOP,5,))</f>
        <v>33.96</v>
      </c>
      <c r="N243" s="12">
        <f t="shared" ref="N243:N250" si="154">ROUND(M243*(1+$C$7),2)</f>
        <v>42.97</v>
      </c>
      <c r="O243" s="12">
        <f t="shared" ref="O243:O250" si="155">K243*M243</f>
        <v>33.96</v>
      </c>
      <c r="P243" s="12">
        <f t="shared" ref="P243:P250" si="156">N243*K243</f>
        <v>42.97</v>
      </c>
    </row>
    <row r="244" spans="1:16" s="154" customFormat="1" ht="30" customHeight="1">
      <c r="A244" s="9" t="s">
        <v>18836</v>
      </c>
      <c r="B244" s="222" t="str">
        <f>IF(I244="SINAPI",VLOOKUP(ORÇAMENTO!H244,SINAPI,2,),VLOOKUP(ORÇAMENTO!H244,SETOP,3,))</f>
        <v>JOELHO 90 GRAUS, PVC, SERIE R, ÁGUA PLUVIAL, DN 100 MM, JUNTA ELÁSTICA, FORNECIDO E INSTALADO EM RAMAL DE ENCAMINHAMENTO. AF_12/2014</v>
      </c>
      <c r="C244" s="222"/>
      <c r="D244" s="222"/>
      <c r="E244" s="222"/>
      <c r="F244" s="222"/>
      <c r="G244" s="222"/>
      <c r="H244" s="10">
        <v>89529</v>
      </c>
      <c r="I244" s="10" t="s">
        <v>13102</v>
      </c>
      <c r="J244" s="21" t="str">
        <f>IF(I244="SINAPI",VLOOKUP(ORÇAMENTO!H244,SINAPI,3,),VLOOKUP(ORÇAMENTO!H244,SETOP,4,))</f>
        <v>UN</v>
      </c>
      <c r="K244" s="11">
        <f>6+12+1</f>
        <v>19</v>
      </c>
      <c r="L244" s="11" t="s">
        <v>30</v>
      </c>
      <c r="M244" s="22">
        <f>IF(I244="SINAPI",VLOOKUP(ORÇAMENTO!H244,SINAPI,4,),VLOOKUP(ORÇAMENTO!H244,SETOP,5,))</f>
        <v>42.89</v>
      </c>
      <c r="N244" s="12">
        <f t="shared" si="154"/>
        <v>54.26</v>
      </c>
      <c r="O244" s="12">
        <f t="shared" si="155"/>
        <v>814.91</v>
      </c>
      <c r="P244" s="12">
        <f t="shared" si="156"/>
        <v>1030.94</v>
      </c>
    </row>
    <row r="245" spans="1:16" s="154" customFormat="1" ht="30" customHeight="1">
      <c r="A245" s="9" t="s">
        <v>18837</v>
      </c>
      <c r="B245" s="222" t="str">
        <f>IF(I245="SINAPI",VLOOKUP(ORÇAMENTO!H245,SINAPI,2,),VLOOKUP(ORÇAMENTO!H245,SETOP,3,))</f>
        <v>TUBO PVC, SÉRIE R, ÁGUA PLUVIAL, DN 150 MM, FORNECIDO E INSTALADO EM CONDUTORES VERTICAIS DE ÁGUAS PLUVIAIS. AF_12/2014</v>
      </c>
      <c r="C245" s="222"/>
      <c r="D245" s="222"/>
      <c r="E245" s="222"/>
      <c r="F245" s="222"/>
      <c r="G245" s="222"/>
      <c r="H245" s="10">
        <v>89580</v>
      </c>
      <c r="I245" s="10" t="s">
        <v>13102</v>
      </c>
      <c r="J245" s="21" t="str">
        <f>IF(I245="SINAPI",VLOOKUP(ORÇAMENTO!H245,SINAPI,3,),VLOOKUP(ORÇAMENTO!H245,SETOP,4,))</f>
        <v>M</v>
      </c>
      <c r="K245" s="11">
        <v>11.15</v>
      </c>
      <c r="L245" s="3" t="s">
        <v>30</v>
      </c>
      <c r="M245" s="22">
        <f>IF(I245="SINAPI",VLOOKUP(ORÇAMENTO!H245,SINAPI,4,),VLOOKUP(ORÇAMENTO!H245,SETOP,5,))</f>
        <v>91.56</v>
      </c>
      <c r="N245" s="22">
        <f t="shared" si="154"/>
        <v>115.84</v>
      </c>
      <c r="O245" s="22">
        <f t="shared" si="155"/>
        <v>1020.894</v>
      </c>
      <c r="P245" s="22">
        <f t="shared" si="156"/>
        <v>1291.616</v>
      </c>
    </row>
    <row r="246" spans="1:16" s="154" customFormat="1" ht="30" customHeight="1">
      <c r="A246" s="9" t="s">
        <v>18838</v>
      </c>
      <c r="B246" s="222" t="str">
        <f>IF(I246="SINAPI",VLOOKUP(ORÇAMENTO!H246,SINAPI,2,),VLOOKUP(ORÇAMENTO!H246,SETOP,3,))</f>
        <v>TUBO PVC, SÉRIE R, ÁGUA PLUVIAL, DN 100 MM, FORNECIDO E INSTALADO EM RAMAL DE ENCAMINHAMENTO. AF_12/2014</v>
      </c>
      <c r="C246" s="222"/>
      <c r="D246" s="222"/>
      <c r="E246" s="222"/>
      <c r="F246" s="222"/>
      <c r="G246" s="222"/>
      <c r="H246" s="10">
        <v>89512</v>
      </c>
      <c r="I246" s="10" t="s">
        <v>13102</v>
      </c>
      <c r="J246" s="21" t="str">
        <f>IF(I246="SINAPI",VLOOKUP(ORÇAMENTO!H246,SINAPI,3,),VLOOKUP(ORÇAMENTO!H246,SETOP,4,))</f>
        <v>M</v>
      </c>
      <c r="K246" s="11">
        <f>28.46+19.36</f>
        <v>47.82</v>
      </c>
      <c r="L246" s="11" t="s">
        <v>30</v>
      </c>
      <c r="M246" s="22">
        <f>IF(I246="SINAPI",VLOOKUP(ORÇAMENTO!H246,SINAPI,4,),VLOOKUP(ORÇAMENTO!H246,SETOP,5,))</f>
        <v>62.96</v>
      </c>
      <c r="N246" s="12">
        <f t="shared" si="154"/>
        <v>79.66</v>
      </c>
      <c r="O246" s="12">
        <f t="shared" si="155"/>
        <v>3010.7472000000002</v>
      </c>
      <c r="P246" s="12">
        <f t="shared" si="156"/>
        <v>3809.3411999999998</v>
      </c>
    </row>
    <row r="247" spans="1:16" s="154" customFormat="1" ht="30" customHeight="1">
      <c r="A247" s="9" t="s">
        <v>18839</v>
      </c>
      <c r="B247" s="222" t="str">
        <f>IF(I247="SINAPI",VLOOKUP(ORÇAMENTO!H247,SINAPI,2,),VLOOKUP(ORÇAMENTO!H247,SETOP,3,))</f>
        <v>JUNÇÃO SIMPLES, PVC, SERIE R, ÁGUA PLUVIAL, DN 100 X 100 MM, JUNTA ELÁSTICA, FORNECIDO E INSTALADO EM RAMAL DE ENCAMINHAMENTO. AF_12/2014</v>
      </c>
      <c r="C247" s="222"/>
      <c r="D247" s="222"/>
      <c r="E247" s="222"/>
      <c r="F247" s="222"/>
      <c r="G247" s="222"/>
      <c r="H247" s="10">
        <v>89567</v>
      </c>
      <c r="I247" s="10" t="s">
        <v>13102</v>
      </c>
      <c r="J247" s="21" t="str">
        <f>IF(I247="SINAPI",VLOOKUP(ORÇAMENTO!H247,SINAPI,3,),VLOOKUP(ORÇAMENTO!H247,SETOP,4,))</f>
        <v>UN</v>
      </c>
      <c r="K247" s="11">
        <v>1</v>
      </c>
      <c r="L247" s="3" t="s">
        <v>30</v>
      </c>
      <c r="M247" s="22">
        <f>IF(I247="SINAPI",VLOOKUP(ORÇAMENTO!H247,SINAPI,4,),VLOOKUP(ORÇAMENTO!H247,SETOP,5,))</f>
        <v>78.58</v>
      </c>
      <c r="N247" s="22">
        <f t="shared" si="154"/>
        <v>99.42</v>
      </c>
      <c r="O247" s="22">
        <f t="shared" si="155"/>
        <v>78.58</v>
      </c>
      <c r="P247" s="22">
        <f t="shared" si="156"/>
        <v>99.42</v>
      </c>
    </row>
    <row r="248" spans="1:16" s="154" customFormat="1" ht="30" customHeight="1">
      <c r="A248" s="9" t="s">
        <v>18840</v>
      </c>
      <c r="B248" s="222" t="str">
        <f>IF(I248="SINAPI",VLOOKUP(ORÇAMENTO!H248,SINAPI,2,),VLOOKUP(ORÇAMENTO!H248,SETOP,3,))</f>
        <v>CALHA DE CHAPA GALVANIZADA Nº. 22 GSG, DESENVOLVIMENTO = 50 CM</v>
      </c>
      <c r="C248" s="222"/>
      <c r="D248" s="222"/>
      <c r="E248" s="222"/>
      <c r="F248" s="222"/>
      <c r="G248" s="222"/>
      <c r="H248" s="10" t="s">
        <v>8501</v>
      </c>
      <c r="I248" s="10" t="s">
        <v>3963</v>
      </c>
      <c r="J248" s="21" t="str">
        <f>IF(I248="SINAPI",VLOOKUP(ORÇAMENTO!H248,SINAPI,3,),VLOOKUP(ORÇAMENTO!H248,SETOP,4,))</f>
        <v>M</v>
      </c>
      <c r="K248" s="11">
        <v>29.6</v>
      </c>
      <c r="L248" s="3" t="s">
        <v>30</v>
      </c>
      <c r="M248" s="22">
        <f>IF(I248="SINAPI",VLOOKUP(ORÇAMENTO!H248,SINAPI,4,),VLOOKUP(ORÇAMENTO!H248,SETOP,5,))</f>
        <v>67.69</v>
      </c>
      <c r="N248" s="22">
        <f t="shared" si="154"/>
        <v>85.64</v>
      </c>
      <c r="O248" s="22">
        <f t="shared" si="155"/>
        <v>2003.624</v>
      </c>
      <c r="P248" s="22">
        <f t="shared" si="156"/>
        <v>2534.944</v>
      </c>
    </row>
    <row r="249" spans="1:16" s="154" customFormat="1" ht="30" customHeight="1">
      <c r="A249" s="9" t="s">
        <v>18841</v>
      </c>
      <c r="B249" s="222" t="str">
        <f>IF(I249="SINAPI",VLOOKUP(ORÇAMENTO!H249,SINAPI,2,),VLOOKUP(ORÇAMENTO!H249,SETOP,3,))</f>
        <v>RUFO EM CHAPA DE AÇO GALVANIZADO NÚMERO 24, CORTE DE 25 CM, INCLUSO TRANSPORTE VERTICAL. AF_07/2019</v>
      </c>
      <c r="C249" s="222"/>
      <c r="D249" s="222"/>
      <c r="E249" s="222"/>
      <c r="F249" s="222"/>
      <c r="G249" s="222"/>
      <c r="H249" s="10">
        <v>94231</v>
      </c>
      <c r="I249" s="10" t="s">
        <v>13102</v>
      </c>
      <c r="J249" s="21" t="str">
        <f>IF(I249="SINAPI",VLOOKUP(ORÇAMENTO!H249,SINAPI,3,),VLOOKUP(ORÇAMENTO!H249,SETOP,4,))</f>
        <v>M</v>
      </c>
      <c r="K249" s="11">
        <v>59.3</v>
      </c>
      <c r="L249" s="11" t="s">
        <v>30</v>
      </c>
      <c r="M249" s="22">
        <f>IF(I249="SINAPI",VLOOKUP(ORÇAMENTO!H249,SINAPI,4,),VLOOKUP(ORÇAMENTO!H249,SETOP,5,))</f>
        <v>50</v>
      </c>
      <c r="N249" s="12">
        <f t="shared" ref="N249" si="157">ROUND(M249*(1+$C$7),2)</f>
        <v>63.26</v>
      </c>
      <c r="O249" s="12">
        <f t="shared" ref="O249" si="158">K249*M249</f>
        <v>2965</v>
      </c>
      <c r="P249" s="12">
        <f t="shared" ref="P249" si="159">N249*K249</f>
        <v>3751.3179999999998</v>
      </c>
    </row>
    <row r="250" spans="1:16" s="154" customFormat="1" ht="30" customHeight="1">
      <c r="A250" s="9" t="s">
        <v>18947</v>
      </c>
      <c r="B250" s="222" t="str">
        <f>IF(I250="SINAPI",VLOOKUP(ORÇAMENTO!H250,SINAPI,2,),VLOOKUP(ORÇAMENTO!H250,SETOP,3,))</f>
        <v>CHAPIM METÁLICO, COM PINGADEIRA, CHAPA GALVANIZADA Nº 24, DESENVOLVIMENTO = 35 CM</v>
      </c>
      <c r="C250" s="222"/>
      <c r="D250" s="222"/>
      <c r="E250" s="222"/>
      <c r="F250" s="222"/>
      <c r="G250" s="222"/>
      <c r="H250" s="10" t="s">
        <v>8517</v>
      </c>
      <c r="I250" s="10" t="s">
        <v>3963</v>
      </c>
      <c r="J250" s="21" t="str">
        <f>IF(I250="SINAPI",VLOOKUP(ORÇAMENTO!H250,SINAPI,3,),VLOOKUP(ORÇAMENTO!H250,SETOP,4,))</f>
        <v>M</v>
      </c>
      <c r="K250" s="11">
        <v>74.349999999999994</v>
      </c>
      <c r="L250" s="11" t="s">
        <v>30</v>
      </c>
      <c r="M250" s="22">
        <f>IF(I250="SINAPI",VLOOKUP(ORÇAMENTO!H250,SINAPI,4,),VLOOKUP(ORÇAMENTO!H250,SETOP,5,))</f>
        <v>52.17</v>
      </c>
      <c r="N250" s="12">
        <f t="shared" si="154"/>
        <v>66.010000000000005</v>
      </c>
      <c r="O250" s="12">
        <f t="shared" si="155"/>
        <v>3878.8395</v>
      </c>
      <c r="P250" s="12">
        <f t="shared" si="156"/>
        <v>4907.8434999999999</v>
      </c>
    </row>
    <row r="251" spans="1:16" s="154" customFormat="1" ht="30" customHeight="1">
      <c r="A251" s="226" t="str">
        <f>"SUBTOTAL "&amp;B242</f>
        <v>SUBTOTAL DRENAGEM DE ÁGUAS PLUVIAIS</v>
      </c>
      <c r="B251" s="226"/>
      <c r="C251" s="226"/>
      <c r="D251" s="226"/>
      <c r="E251" s="226"/>
      <c r="F251" s="226"/>
      <c r="G251" s="226"/>
      <c r="H251" s="226"/>
      <c r="I251" s="226"/>
      <c r="J251" s="226"/>
      <c r="K251" s="226"/>
      <c r="L251" s="226"/>
      <c r="M251" s="226"/>
      <c r="N251" s="227"/>
      <c r="O251" s="37">
        <f>SUM(O243:O250)</f>
        <v>13806.554700000001</v>
      </c>
      <c r="P251" s="37">
        <f>SUM(P243:P250)</f>
        <v>17468.3927</v>
      </c>
    </row>
    <row r="252" spans="1:16" s="154" customFormat="1">
      <c r="A252" s="16"/>
      <c r="B252" s="16"/>
      <c r="C252" s="16"/>
      <c r="D252" s="16"/>
      <c r="E252" s="16"/>
      <c r="F252" s="16"/>
      <c r="G252" s="16"/>
      <c r="H252" s="16"/>
      <c r="I252" s="16"/>
      <c r="J252" s="16"/>
      <c r="K252" s="16"/>
      <c r="L252" s="16"/>
      <c r="M252" s="16"/>
      <c r="N252" s="16"/>
      <c r="O252" s="17"/>
      <c r="P252" s="17"/>
    </row>
    <row r="253" spans="1:16" s="154" customFormat="1" ht="30" customHeight="1">
      <c r="A253" s="57">
        <v>16</v>
      </c>
      <c r="B253" s="229" t="s">
        <v>18835</v>
      </c>
      <c r="C253" s="229"/>
      <c r="D253" s="229"/>
      <c r="E253" s="229"/>
      <c r="F253" s="229"/>
      <c r="G253" s="229"/>
      <c r="H253" s="57"/>
      <c r="I253" s="57"/>
      <c r="J253" s="57"/>
      <c r="K253" s="57"/>
      <c r="L253" s="58"/>
      <c r="M253" s="57"/>
      <c r="N253" s="57"/>
      <c r="O253" s="86"/>
      <c r="P253" s="86"/>
    </row>
    <row r="254" spans="1:16" s="154" customFormat="1" ht="30" customHeight="1">
      <c r="A254" s="9" t="s">
        <v>18844</v>
      </c>
      <c r="B254" s="222" t="str">
        <f>IF(I254="SINAPI",VLOOKUP(ORÇAMENTO!H254,SINAPI,2,),VLOOKUP(ORÇAMENTO!H254,SETOP,3,))</f>
        <v>ARRUELA EM ALUMINIO, COM ROSCA, DE 1", PARA ELETRODUTO</v>
      </c>
      <c r="C254" s="222"/>
      <c r="D254" s="222"/>
      <c r="E254" s="222"/>
      <c r="F254" s="222"/>
      <c r="G254" s="222"/>
      <c r="H254" s="10">
        <v>39210</v>
      </c>
      <c r="I254" s="10" t="s">
        <v>13102</v>
      </c>
      <c r="J254" s="21" t="str">
        <f>IF(I254="SINAPI",VLOOKUP(ORÇAMENTO!H254,SINAPI,3,),VLOOKUP(ORÇAMENTO!H254,SETOP,4,))</f>
        <v xml:space="preserve">UN    </v>
      </c>
      <c r="K254" s="11">
        <v>3</v>
      </c>
      <c r="L254" s="11" t="s">
        <v>30</v>
      </c>
      <c r="M254" s="22">
        <f>IF(I254="SINAPI",VLOOKUP(ORÇAMENTO!H254,SINAPI,4,),VLOOKUP(ORÇAMENTO!H254,SETOP,5,))</f>
        <v>0.64</v>
      </c>
      <c r="N254" s="12">
        <f t="shared" ref="N254:N296" si="160">ROUND(M254*(1+$C$7),2)</f>
        <v>0.81</v>
      </c>
      <c r="O254" s="12">
        <f t="shared" ref="O254:O296" si="161">K254*M254</f>
        <v>1.92</v>
      </c>
      <c r="P254" s="12">
        <f t="shared" ref="P254:P296" si="162">N254*K254</f>
        <v>2.4300000000000002</v>
      </c>
    </row>
    <row r="255" spans="1:16" s="154" customFormat="1" ht="30" customHeight="1">
      <c r="A255" s="9" t="s">
        <v>18845</v>
      </c>
      <c r="B255" s="222" t="str">
        <f>IF(I255="SINAPI",VLOOKUP(ORÇAMENTO!H255,SINAPI,2,),VLOOKUP(ORÇAMENTO!H255,SETOP,3,))</f>
        <v>BUCHA EM ALUMINIO, COM ROSCA, DE 1", PARA ELETRODUTO</v>
      </c>
      <c r="C255" s="222"/>
      <c r="D255" s="222"/>
      <c r="E255" s="222"/>
      <c r="F255" s="222"/>
      <c r="G255" s="222"/>
      <c r="H255" s="10">
        <v>39176</v>
      </c>
      <c r="I255" s="10" t="s">
        <v>13102</v>
      </c>
      <c r="J255" s="21" t="str">
        <f>IF(I255="SINAPI",VLOOKUP(ORÇAMENTO!H255,SINAPI,3,),VLOOKUP(ORÇAMENTO!H255,SETOP,4,))</f>
        <v xml:space="preserve">UN    </v>
      </c>
      <c r="K255" s="11">
        <v>3</v>
      </c>
      <c r="L255" s="11" t="s">
        <v>30</v>
      </c>
      <c r="M255" s="22">
        <f>IF(I255="SINAPI",VLOOKUP(ORÇAMENTO!H255,SINAPI,4,),VLOOKUP(ORÇAMENTO!H255,SETOP,5,))</f>
        <v>0.87</v>
      </c>
      <c r="N255" s="12">
        <f t="shared" si="160"/>
        <v>1.1000000000000001</v>
      </c>
      <c r="O255" s="12">
        <f t="shared" si="161"/>
        <v>2.61</v>
      </c>
      <c r="P255" s="12">
        <f t="shared" si="162"/>
        <v>3.3000000000000003</v>
      </c>
    </row>
    <row r="256" spans="1:16" s="154" customFormat="1" ht="30" customHeight="1">
      <c r="A256" s="9" t="s">
        <v>18846</v>
      </c>
      <c r="B256" s="222" t="str">
        <f>IF(I256="SINAPI",VLOOKUP(ORÇAMENTO!H256,SINAPI,2,),VLOOKUP(ORÇAMENTO!H256,SETOP,3,))</f>
        <v>CAIXA DE PASSAGEM, EM PVC, DE 4" X 2", PARA ELETRODUTO FLEXIVEL CORRUGADO</v>
      </c>
      <c r="C256" s="222"/>
      <c r="D256" s="222"/>
      <c r="E256" s="222"/>
      <c r="F256" s="222"/>
      <c r="G256" s="222"/>
      <c r="H256" s="10">
        <v>1872</v>
      </c>
      <c r="I256" s="10" t="s">
        <v>13102</v>
      </c>
      <c r="J256" s="21" t="str">
        <f>IF(I256="SINAPI",VLOOKUP(ORÇAMENTO!H256,SINAPI,3,),VLOOKUP(ORÇAMENTO!H256,SETOP,4,))</f>
        <v xml:space="preserve">UN    </v>
      </c>
      <c r="K256" s="11">
        <v>64</v>
      </c>
      <c r="L256" s="3" t="s">
        <v>30</v>
      </c>
      <c r="M256" s="22">
        <f>IF(I256="SINAPI",VLOOKUP(ORÇAMENTO!H256,SINAPI,4,),VLOOKUP(ORÇAMENTO!H256,SETOP,5,))</f>
        <v>2.37</v>
      </c>
      <c r="N256" s="22">
        <f t="shared" si="160"/>
        <v>3</v>
      </c>
      <c r="O256" s="22">
        <f t="shared" si="161"/>
        <v>151.68</v>
      </c>
      <c r="P256" s="22">
        <f t="shared" si="162"/>
        <v>192</v>
      </c>
    </row>
    <row r="257" spans="1:16" s="154" customFormat="1" ht="30" customHeight="1">
      <c r="A257" s="9" t="s">
        <v>18847</v>
      </c>
      <c r="B257" s="222" t="str">
        <f>IF(I257="SINAPI",VLOOKUP(ORÇAMENTO!H257,SINAPI,2,),VLOOKUP(ORÇAMENTO!H257,SETOP,3,))</f>
        <v>CAIXA OCTOGONAL DE FUNDO MOVEL, EM PVC, DE 3" X 3", PARA ELETRODUTO FLEXIVEL CORRUGADO</v>
      </c>
      <c r="C257" s="222"/>
      <c r="D257" s="222"/>
      <c r="E257" s="222"/>
      <c r="F257" s="222"/>
      <c r="G257" s="222"/>
      <c r="H257" s="10">
        <v>1871</v>
      </c>
      <c r="I257" s="10" t="s">
        <v>13102</v>
      </c>
      <c r="J257" s="21" t="str">
        <f>IF(I257="SINAPI",VLOOKUP(ORÇAMENTO!H257,SINAPI,3,),VLOOKUP(ORÇAMENTO!H257,SETOP,4,))</f>
        <v xml:space="preserve">UN    </v>
      </c>
      <c r="K257" s="11">
        <v>29</v>
      </c>
      <c r="L257" s="11" t="s">
        <v>30</v>
      </c>
      <c r="M257" s="22">
        <f>IF(I257="SINAPI",VLOOKUP(ORÇAMENTO!H257,SINAPI,4,),VLOOKUP(ORÇAMENTO!H257,SETOP,5,))</f>
        <v>4.24</v>
      </c>
      <c r="N257" s="12">
        <f t="shared" si="160"/>
        <v>5.36</v>
      </c>
      <c r="O257" s="12">
        <f t="shared" si="161"/>
        <v>122.96000000000001</v>
      </c>
      <c r="P257" s="12">
        <f t="shared" si="162"/>
        <v>155.44</v>
      </c>
    </row>
    <row r="258" spans="1:16" s="154" customFormat="1" ht="30" customHeight="1">
      <c r="A258" s="9" t="s">
        <v>18848</v>
      </c>
      <c r="B258" s="222" t="str">
        <f>IF(I258="SINAPI",VLOOKUP(ORÇAMENTO!H258,SINAPI,2,),VLOOKUP(ORÇAMENTO!H258,SETOP,3,))</f>
        <v>CURVA 135 GRAUS, DE PVC RIGIDO ROSCAVEL, DE 1", PARA ELETRODUTO</v>
      </c>
      <c r="C258" s="222"/>
      <c r="D258" s="222"/>
      <c r="E258" s="222"/>
      <c r="F258" s="222"/>
      <c r="G258" s="222"/>
      <c r="H258" s="10">
        <v>1880</v>
      </c>
      <c r="I258" s="10" t="s">
        <v>13102</v>
      </c>
      <c r="J258" s="21" t="str">
        <f>IF(I258="SINAPI",VLOOKUP(ORÇAMENTO!H258,SINAPI,3,),VLOOKUP(ORÇAMENTO!H258,SETOP,4,))</f>
        <v xml:space="preserve">UN    </v>
      </c>
      <c r="K258" s="11">
        <v>1</v>
      </c>
      <c r="L258" s="3" t="s">
        <v>30</v>
      </c>
      <c r="M258" s="22">
        <f>IF(I258="SINAPI",VLOOKUP(ORÇAMENTO!H258,SINAPI,4,),VLOOKUP(ORÇAMENTO!H258,SETOP,5,))</f>
        <v>3.25</v>
      </c>
      <c r="N258" s="22">
        <f t="shared" si="160"/>
        <v>4.1100000000000003</v>
      </c>
      <c r="O258" s="22">
        <f t="shared" si="161"/>
        <v>3.25</v>
      </c>
      <c r="P258" s="22">
        <f t="shared" si="162"/>
        <v>4.1100000000000003</v>
      </c>
    </row>
    <row r="259" spans="1:16" s="154" customFormat="1" ht="30" customHeight="1">
      <c r="A259" s="9" t="s">
        <v>18886</v>
      </c>
      <c r="B259" s="222" t="str">
        <f>IF(I259="SINAPI",VLOOKUP(ORÇAMENTO!H259,SINAPI,2,),VLOOKUP(ORÇAMENTO!H259,SETOP,3,))</f>
        <v>CURVA 90 GRAUS, LONGA, DE PVC RIGIDO ROSCAVEL, DE 1", PARA ELETRODUTO</v>
      </c>
      <c r="C259" s="222"/>
      <c r="D259" s="222"/>
      <c r="E259" s="222"/>
      <c r="F259" s="222"/>
      <c r="G259" s="222"/>
      <c r="H259" s="10">
        <v>1884</v>
      </c>
      <c r="I259" s="10" t="s">
        <v>13102</v>
      </c>
      <c r="J259" s="21" t="str">
        <f>IF(I259="SINAPI",VLOOKUP(ORÇAMENTO!H259,SINAPI,3,),VLOOKUP(ORÇAMENTO!H259,SETOP,4,))</f>
        <v xml:space="preserve">UN    </v>
      </c>
      <c r="K259" s="11">
        <v>1</v>
      </c>
      <c r="L259" s="3" t="s">
        <v>30</v>
      </c>
      <c r="M259" s="22">
        <f>IF(I259="SINAPI",VLOOKUP(ORÇAMENTO!H259,SINAPI,4,),VLOOKUP(ORÇAMENTO!H259,SETOP,5,))</f>
        <v>4.16</v>
      </c>
      <c r="N259" s="22">
        <f t="shared" si="160"/>
        <v>5.26</v>
      </c>
      <c r="O259" s="22">
        <f t="shared" si="161"/>
        <v>4.16</v>
      </c>
      <c r="P259" s="22">
        <f t="shared" si="162"/>
        <v>5.26</v>
      </c>
    </row>
    <row r="260" spans="1:16" s="154" customFormat="1" ht="30" customHeight="1">
      <c r="A260" s="9" t="s">
        <v>18887</v>
      </c>
      <c r="B260" s="222" t="str">
        <f>IF(I260="SINAPI",VLOOKUP(ORÇAMENTO!H260,SINAPI,2,),VLOOKUP(ORÇAMENTO!H260,SETOP,3,))</f>
        <v>LUVA EM PVC RIGIDO ROSCAVEL, DE 1", PARA ELETRODUTO</v>
      </c>
      <c r="C260" s="222"/>
      <c r="D260" s="222"/>
      <c r="E260" s="222"/>
      <c r="F260" s="222"/>
      <c r="G260" s="222"/>
      <c r="H260" s="10">
        <v>1892</v>
      </c>
      <c r="I260" s="10" t="s">
        <v>13102</v>
      </c>
      <c r="J260" s="21" t="str">
        <f>IF(I260="SINAPI",VLOOKUP(ORÇAMENTO!H260,SINAPI,3,),VLOOKUP(ORÇAMENTO!H260,SETOP,4,))</f>
        <v xml:space="preserve">UN    </v>
      </c>
      <c r="K260" s="11">
        <v>5</v>
      </c>
      <c r="L260" s="11" t="s">
        <v>30</v>
      </c>
      <c r="M260" s="22">
        <f>IF(I260="SINAPI",VLOOKUP(ORÇAMENTO!H260,SINAPI,4,),VLOOKUP(ORÇAMENTO!H260,SETOP,5,))</f>
        <v>1.66</v>
      </c>
      <c r="N260" s="12">
        <f t="shared" si="160"/>
        <v>2.1</v>
      </c>
      <c r="O260" s="12">
        <f t="shared" si="161"/>
        <v>8.2999999999999989</v>
      </c>
      <c r="P260" s="12">
        <f t="shared" si="162"/>
        <v>10.5</v>
      </c>
    </row>
    <row r="261" spans="1:16" s="154" customFormat="1" ht="30" customHeight="1">
      <c r="A261" s="9" t="s">
        <v>22958</v>
      </c>
      <c r="B261" s="222" t="str">
        <f>IF(I261="SINAPI",VLOOKUP(ORÇAMENTO!H261,SINAPI,2,),VLOOKUP(ORÇAMENTO!H261,SETOP,3,))</f>
        <v>CABO DE COBRE FLEXÍVEL, CLASSE 5, ISOLAMENTO TIPO EPR/HEPR, NÃO HALOGENADO, ANTICHAMA, TERMOFIXO, UNIPOLAR, SEÇÃO 16 MM2, 90°C, 0,6/1KV</v>
      </c>
      <c r="C261" s="222"/>
      <c r="D261" s="222"/>
      <c r="E261" s="222"/>
      <c r="F261" s="222"/>
      <c r="G261" s="222"/>
      <c r="H261" s="10" t="s">
        <v>7012</v>
      </c>
      <c r="I261" s="10" t="s">
        <v>3963</v>
      </c>
      <c r="J261" s="21" t="str">
        <f>IF(I261="SINAPI",VLOOKUP(ORÇAMENTO!H261,SINAPI,3,),VLOOKUP(ORÇAMENTO!H261,SETOP,4,))</f>
        <v>M</v>
      </c>
      <c r="K261" s="11">
        <v>27</v>
      </c>
      <c r="L261" s="11" t="s">
        <v>30</v>
      </c>
      <c r="M261" s="22">
        <f>IF(I261="SINAPI",VLOOKUP(ORÇAMENTO!H261,SINAPI,4,),VLOOKUP(ORÇAMENTO!H261,SETOP,5,))</f>
        <v>17.95</v>
      </c>
      <c r="N261" s="12">
        <f t="shared" si="160"/>
        <v>22.71</v>
      </c>
      <c r="O261" s="12">
        <f t="shared" si="161"/>
        <v>484.65</v>
      </c>
      <c r="P261" s="12">
        <f t="shared" si="162"/>
        <v>613.17000000000007</v>
      </c>
    </row>
    <row r="262" spans="1:16" s="154" customFormat="1" ht="30" customHeight="1">
      <c r="A262" s="9" t="s">
        <v>22959</v>
      </c>
      <c r="B262" s="222" t="str">
        <f>IF(I262="SINAPI",VLOOKUP(ORÇAMENTO!H262,SINAPI,2,),VLOOKUP(ORÇAMENTO!H262,SETOP,3,))</f>
        <v>CABO DE COBRE FLEXÍVEL, CLASSE 5, ISOLAMENTO TIPO EPR/HEPR, NÃO HALOGENADO, ANTICHAMA, TERMOFIXO, UNIPOLAR, SEÇÃO 25 MM2, 90°C, 0,6/1KV</v>
      </c>
      <c r="C262" s="222"/>
      <c r="D262" s="222"/>
      <c r="E262" s="222"/>
      <c r="F262" s="222"/>
      <c r="G262" s="222"/>
      <c r="H262" s="10" t="s">
        <v>7016</v>
      </c>
      <c r="I262" s="10" t="s">
        <v>3963</v>
      </c>
      <c r="J262" s="21" t="str">
        <f>IF(I262="SINAPI",VLOOKUP(ORÇAMENTO!H262,SINAPI,3,),VLOOKUP(ORÇAMENTO!H262,SETOP,4,))</f>
        <v>M</v>
      </c>
      <c r="K262" s="11">
        <v>27</v>
      </c>
      <c r="L262" s="11" t="s">
        <v>30</v>
      </c>
      <c r="M262" s="22">
        <f>IF(I262="SINAPI",VLOOKUP(ORÇAMENTO!H262,SINAPI,4,),VLOOKUP(ORÇAMENTO!H262,SETOP,5,))</f>
        <v>27.21</v>
      </c>
      <c r="N262" s="12">
        <f t="shared" si="160"/>
        <v>34.43</v>
      </c>
      <c r="O262" s="12">
        <f t="shared" si="161"/>
        <v>734.67000000000007</v>
      </c>
      <c r="P262" s="12">
        <f t="shared" si="162"/>
        <v>929.61</v>
      </c>
    </row>
    <row r="263" spans="1:16" s="154" customFormat="1" ht="30" customHeight="1">
      <c r="A263" s="9" t="s">
        <v>22960</v>
      </c>
      <c r="B263" s="222" t="str">
        <f>IF(I263="SINAPI",VLOOKUP(ORÇAMENTO!H263,SINAPI,2,),VLOOKUP(ORÇAMENTO!H263,SETOP,3,))</f>
        <v>CABO DE COBRE FLEXÍVEL, CLASSE 5, ISOLAMENTO TIPO EPR/HEPR, NÃO HALOGENADO, ANTICHAMA, TERMOFIXO, UNIPOLAR, SEÇÃO 25 MM2, 90°C, 0,6/1KV</v>
      </c>
      <c r="C263" s="222"/>
      <c r="D263" s="222"/>
      <c r="E263" s="222"/>
      <c r="F263" s="222"/>
      <c r="G263" s="222"/>
      <c r="H263" s="10" t="s">
        <v>7016</v>
      </c>
      <c r="I263" s="10" t="s">
        <v>3963</v>
      </c>
      <c r="J263" s="21" t="str">
        <f>IF(I263="SINAPI",VLOOKUP(ORÇAMENTO!H263,SINAPI,3,),VLOOKUP(ORÇAMENTO!H263,SETOP,4,))</f>
        <v>M</v>
      </c>
      <c r="K263" s="11">
        <v>27</v>
      </c>
      <c r="L263" s="3" t="s">
        <v>30</v>
      </c>
      <c r="M263" s="22">
        <f>IF(I263="SINAPI",VLOOKUP(ORÇAMENTO!H263,SINAPI,4,),VLOOKUP(ORÇAMENTO!H263,SETOP,5,))</f>
        <v>27.21</v>
      </c>
      <c r="N263" s="22">
        <f t="shared" si="160"/>
        <v>34.43</v>
      </c>
      <c r="O263" s="22">
        <f t="shared" si="161"/>
        <v>734.67000000000007</v>
      </c>
      <c r="P263" s="22">
        <f t="shared" si="162"/>
        <v>929.61</v>
      </c>
    </row>
    <row r="264" spans="1:16" s="154" customFormat="1" ht="30" customHeight="1">
      <c r="A264" s="9" t="s">
        <v>22961</v>
      </c>
      <c r="B264" s="222" t="str">
        <f>IF(I264="SINAPI",VLOOKUP(ORÇAMENTO!H264,SINAPI,2,),VLOOKUP(ORÇAMENTO!H264,SETOP,3,))</f>
        <v>CABO DE COBRE FLEXÍVEL, CLASSE 5, ISOLAMENTO TIPO EPR/HEPR, NÃO HALOGENADO, ANTICHAMA, TERMOFIXO, UNIPOLAR, SEÇÃO 25 MM2, 90°C, 0,6/1KV</v>
      </c>
      <c r="C264" s="222"/>
      <c r="D264" s="222"/>
      <c r="E264" s="222"/>
      <c r="F264" s="222"/>
      <c r="G264" s="222"/>
      <c r="H264" s="10" t="s">
        <v>7016</v>
      </c>
      <c r="I264" s="10" t="s">
        <v>3963</v>
      </c>
      <c r="J264" s="21" t="str">
        <f>IF(I264="SINAPI",VLOOKUP(ORÇAMENTO!H264,SINAPI,3,),VLOOKUP(ORÇAMENTO!H264,SETOP,4,))</f>
        <v>M</v>
      </c>
      <c r="K264" s="11">
        <v>27</v>
      </c>
      <c r="L264" s="11" t="s">
        <v>30</v>
      </c>
      <c r="M264" s="22">
        <f>IF(I264="SINAPI",VLOOKUP(ORÇAMENTO!H264,SINAPI,4,),VLOOKUP(ORÇAMENTO!H264,SETOP,5,))</f>
        <v>27.21</v>
      </c>
      <c r="N264" s="12">
        <f t="shared" si="160"/>
        <v>34.43</v>
      </c>
      <c r="O264" s="12">
        <f t="shared" si="161"/>
        <v>734.67000000000007</v>
      </c>
      <c r="P264" s="12">
        <f t="shared" si="162"/>
        <v>929.61</v>
      </c>
    </row>
    <row r="265" spans="1:16" s="154" customFormat="1" ht="30" customHeight="1">
      <c r="A265" s="9" t="s">
        <v>22962</v>
      </c>
      <c r="B265" s="222" t="str">
        <f>IF(I265="SINAPI",VLOOKUP(ORÇAMENTO!H265,SINAPI,2,),VLOOKUP(ORÇAMENTO!H265,SETOP,3,))</f>
        <v>CABO DE COBRE FLEXÍVEL, CLASSE 5, ISOLAMENTO TIPO EPR/HEPR, NÃO HALOGENADO, ANTICHAMA, TERMOFIXO, UNIPOLAR, SEÇÃO 25 MM2, 90°C, 0,6/1KV</v>
      </c>
      <c r="C265" s="222"/>
      <c r="D265" s="222"/>
      <c r="E265" s="222"/>
      <c r="F265" s="222"/>
      <c r="G265" s="222"/>
      <c r="H265" s="10" t="s">
        <v>7016</v>
      </c>
      <c r="I265" s="10" t="s">
        <v>3963</v>
      </c>
      <c r="J265" s="21" t="str">
        <f>IF(I265="SINAPI",VLOOKUP(ORÇAMENTO!H265,SINAPI,3,),VLOOKUP(ORÇAMENTO!H265,SETOP,4,))</f>
        <v>M</v>
      </c>
      <c r="K265" s="11">
        <v>27</v>
      </c>
      <c r="L265" s="3" t="s">
        <v>30</v>
      </c>
      <c r="M265" s="22">
        <f>IF(I265="SINAPI",VLOOKUP(ORÇAMENTO!H265,SINAPI,4,),VLOOKUP(ORÇAMENTO!H265,SETOP,5,))</f>
        <v>27.21</v>
      </c>
      <c r="N265" s="22">
        <f t="shared" si="160"/>
        <v>34.43</v>
      </c>
      <c r="O265" s="22">
        <f t="shared" si="161"/>
        <v>734.67000000000007</v>
      </c>
      <c r="P265" s="22">
        <f t="shared" si="162"/>
        <v>929.61</v>
      </c>
    </row>
    <row r="266" spans="1:16" s="154" customFormat="1" ht="30" customHeight="1">
      <c r="A266" s="9" t="s">
        <v>22963</v>
      </c>
      <c r="B266" s="222" t="str">
        <f>IF(I266="SINAPI",VLOOKUP(ORÇAMENTO!H266,SINAPI,2,),VLOOKUP(ORÇAMENTO!H266,SETOP,3,))</f>
        <v>CABO DE COBRE FLEXÍVEL, CLASSE 5, ISOLAMENTO TIPO LSHF/ATOX, NÃO HALOGENADO, ANTICHAMA, TERMOPLÁSTICO, UNIPOLAR, SEÇÃO 1,5 MM2, 70°C, 450/750V</v>
      </c>
      <c r="C266" s="222"/>
      <c r="D266" s="222"/>
      <c r="E266" s="222"/>
      <c r="F266" s="222"/>
      <c r="G266" s="222"/>
      <c r="H266" s="10" t="s">
        <v>7025</v>
      </c>
      <c r="I266" s="10" t="s">
        <v>3963</v>
      </c>
      <c r="J266" s="21" t="str">
        <f>IF(I266="SINAPI",VLOOKUP(ORÇAMENTO!H266,SINAPI,3,),VLOOKUP(ORÇAMENTO!H266,SETOP,4,))</f>
        <v>M</v>
      </c>
      <c r="K266" s="11">
        <v>158.69999999999999</v>
      </c>
      <c r="L266" s="3" t="s">
        <v>30</v>
      </c>
      <c r="M266" s="22">
        <f>IF(I266="SINAPI",VLOOKUP(ORÇAMENTO!H266,SINAPI,4,),VLOOKUP(ORÇAMENTO!H266,SETOP,5,))</f>
        <v>2.5</v>
      </c>
      <c r="N266" s="22">
        <f t="shared" si="160"/>
        <v>3.16</v>
      </c>
      <c r="O266" s="22">
        <f t="shared" si="161"/>
        <v>396.75</v>
      </c>
      <c r="P266" s="22">
        <f t="shared" si="162"/>
        <v>501.49199999999996</v>
      </c>
    </row>
    <row r="267" spans="1:16" s="154" customFormat="1" ht="30" customHeight="1">
      <c r="A267" s="9" t="s">
        <v>22964</v>
      </c>
      <c r="B267" s="222" t="str">
        <f>IF(I267="SINAPI",VLOOKUP(ORÇAMENTO!H267,SINAPI,2,),VLOOKUP(ORÇAMENTO!H267,SETOP,3,))</f>
        <v>CABO DE COBRE FLEXÍVEL, CLASSE 5, ISOLAMENTO TIPO LSHF/ATOX, NÃO HALOGENADO, ANTICHAMA, TERMOPLÁSTICO, UNIPOLAR, SEÇÃO 1,5 MM2, 70°C, 450/750V</v>
      </c>
      <c r="C267" s="222"/>
      <c r="D267" s="222"/>
      <c r="E267" s="222"/>
      <c r="F267" s="222"/>
      <c r="G267" s="222"/>
      <c r="H267" s="10" t="s">
        <v>7025</v>
      </c>
      <c r="I267" s="10" t="s">
        <v>3963</v>
      </c>
      <c r="J267" s="21" t="str">
        <f>IF(I267="SINAPI",VLOOKUP(ORÇAMENTO!H267,SINAPI,3,),VLOOKUP(ORÇAMENTO!H267,SETOP,4,))</f>
        <v>M</v>
      </c>
      <c r="K267" s="11">
        <v>83.5</v>
      </c>
      <c r="L267" s="11" t="s">
        <v>30</v>
      </c>
      <c r="M267" s="22">
        <f>IF(I267="SINAPI",VLOOKUP(ORÇAMENTO!H267,SINAPI,4,),VLOOKUP(ORÇAMENTO!H267,SETOP,5,))</f>
        <v>2.5</v>
      </c>
      <c r="N267" s="12">
        <f t="shared" ref="N267" si="163">ROUND(M267*(1+$C$7),2)</f>
        <v>3.16</v>
      </c>
      <c r="O267" s="12">
        <f t="shared" ref="O267" si="164">K267*M267</f>
        <v>208.75</v>
      </c>
      <c r="P267" s="12">
        <f t="shared" ref="P267" si="165">N267*K267</f>
        <v>263.86</v>
      </c>
    </row>
    <row r="268" spans="1:16" s="154" customFormat="1" ht="30" customHeight="1">
      <c r="A268" s="9" t="s">
        <v>22965</v>
      </c>
      <c r="B268" s="222" t="str">
        <f>IF(I268="SINAPI",VLOOKUP(ORÇAMENTO!H268,SINAPI,2,),VLOOKUP(ORÇAMENTO!H268,SETOP,3,))</f>
        <v>CABO DE COBRE FLEXÍVEL, CLASSE 5, ISOLAMENTO TIPO LSHF/ATOX, NÃO HALOGENADO, ANTICHAMA, TERMOPLÁSTICO, UNIPOLAR, SEÇÃO 1,5 MM2, 70°C, 450/750V</v>
      </c>
      <c r="C268" s="222"/>
      <c r="D268" s="222"/>
      <c r="E268" s="222"/>
      <c r="F268" s="222"/>
      <c r="G268" s="222"/>
      <c r="H268" s="10" t="s">
        <v>7025</v>
      </c>
      <c r="I268" s="10" t="s">
        <v>3963</v>
      </c>
      <c r="J268" s="21" t="str">
        <f>IF(I268="SINAPI",VLOOKUP(ORÇAMENTO!H268,SINAPI,3,),VLOOKUP(ORÇAMENTO!H268,SETOP,4,))</f>
        <v>M</v>
      </c>
      <c r="K268" s="11">
        <v>129.5</v>
      </c>
      <c r="L268" s="11" t="s">
        <v>30</v>
      </c>
      <c r="M268" s="22">
        <f>IF(I268="SINAPI",VLOOKUP(ORÇAMENTO!H268,SINAPI,4,),VLOOKUP(ORÇAMENTO!H268,SETOP,5,))</f>
        <v>2.5</v>
      </c>
      <c r="N268" s="12">
        <f t="shared" si="160"/>
        <v>3.16</v>
      </c>
      <c r="O268" s="12">
        <f t="shared" si="161"/>
        <v>323.75</v>
      </c>
      <c r="P268" s="12">
        <f t="shared" si="162"/>
        <v>409.22</v>
      </c>
    </row>
    <row r="269" spans="1:16" s="154" customFormat="1" ht="30" customHeight="1">
      <c r="A269" s="9" t="s">
        <v>22966</v>
      </c>
      <c r="B269" s="222" t="str">
        <f>IF(I269="SINAPI",VLOOKUP(ORÇAMENTO!H269,SINAPI,2,),VLOOKUP(ORÇAMENTO!H269,SETOP,3,))</f>
        <v>CABO DE COBRE FLEXÍVEL, CLASSE 5, ISOLAMENTO TIPO LSHF/ATOX, NÃO HALOGENADO, ANTICHAMA, TERMOPLÁSTICO, UNIPOLAR, SEÇÃO 1,5 MM2, 70°C, 450/750V</v>
      </c>
      <c r="C269" s="222"/>
      <c r="D269" s="222"/>
      <c r="E269" s="222"/>
      <c r="F269" s="222"/>
      <c r="G269" s="222"/>
      <c r="H269" s="10" t="s">
        <v>7025</v>
      </c>
      <c r="I269" s="10" t="s">
        <v>3963</v>
      </c>
      <c r="J269" s="21" t="str">
        <f>IF(I269="SINAPI",VLOOKUP(ORÇAMENTO!H269,SINAPI,3,),VLOOKUP(ORÇAMENTO!H269,SETOP,4,))</f>
        <v>M</v>
      </c>
      <c r="K269" s="11">
        <v>47.4</v>
      </c>
      <c r="L269" s="11" t="s">
        <v>30</v>
      </c>
      <c r="M269" s="22">
        <f>IF(I269="SINAPI",VLOOKUP(ORÇAMENTO!H269,SINAPI,4,),VLOOKUP(ORÇAMENTO!H269,SETOP,5,))</f>
        <v>2.5</v>
      </c>
      <c r="N269" s="12">
        <f t="shared" si="160"/>
        <v>3.16</v>
      </c>
      <c r="O269" s="12">
        <f t="shared" si="161"/>
        <v>118.5</v>
      </c>
      <c r="P269" s="12">
        <f t="shared" si="162"/>
        <v>149.78399999999999</v>
      </c>
    </row>
    <row r="270" spans="1:16" s="154" customFormat="1" ht="30" customHeight="1">
      <c r="A270" s="9" t="s">
        <v>22967</v>
      </c>
      <c r="B270" s="222" t="str">
        <f>IF(I270="SINAPI",VLOOKUP(ORÇAMENTO!H270,SINAPI,2,),VLOOKUP(ORÇAMENTO!H270,SETOP,3,))</f>
        <v>CABO DE COBRE FLEXÍVEL, CLASSE 5, ISOLAMENTO TIPO LSHF/ATOX, NÃO HALOGENADO, ANTICHAMA, TERMOPLÁSTICO, UNIPOLAR, SEÇÃO 2,5 MM2, 70°C, 450/750V</v>
      </c>
      <c r="C270" s="222"/>
      <c r="D270" s="222"/>
      <c r="E270" s="222"/>
      <c r="F270" s="222"/>
      <c r="G270" s="222"/>
      <c r="H270" s="10" t="s">
        <v>7027</v>
      </c>
      <c r="I270" s="10" t="s">
        <v>3963</v>
      </c>
      <c r="J270" s="21" t="str">
        <f>IF(I270="SINAPI",VLOOKUP(ORÇAMENTO!H270,SINAPI,3,),VLOOKUP(ORÇAMENTO!H270,SETOP,4,))</f>
        <v>M</v>
      </c>
      <c r="K270" s="11">
        <v>479.5</v>
      </c>
      <c r="L270" s="11" t="s">
        <v>30</v>
      </c>
      <c r="M270" s="22">
        <f>IF(I270="SINAPI",VLOOKUP(ORÇAMENTO!H270,SINAPI,4,),VLOOKUP(ORÇAMENTO!H270,SETOP,5,))</f>
        <v>4.08</v>
      </c>
      <c r="N270" s="12">
        <f t="shared" si="160"/>
        <v>5.16</v>
      </c>
      <c r="O270" s="12">
        <f t="shared" si="161"/>
        <v>1956.3600000000001</v>
      </c>
      <c r="P270" s="12">
        <f t="shared" si="162"/>
        <v>2474.2200000000003</v>
      </c>
    </row>
    <row r="271" spans="1:16" s="154" customFormat="1" ht="30" customHeight="1">
      <c r="A271" s="9" t="s">
        <v>22968</v>
      </c>
      <c r="B271" s="222" t="str">
        <f>IF(I271="SINAPI",VLOOKUP(ORÇAMENTO!H271,SINAPI,2,),VLOOKUP(ORÇAMENTO!H271,SETOP,3,))</f>
        <v>CABO DE COBRE FLEXÍVEL, CLASSE 5, ISOLAMENTO TIPO LSHF/ATOX, NÃO HALOGENADO, ANTICHAMA, TERMOPLÁSTICO, UNIPOLAR, SEÇÃO 2,5 MM2, 70°C, 450/750V</v>
      </c>
      <c r="C271" s="222"/>
      <c r="D271" s="222"/>
      <c r="E271" s="222"/>
      <c r="F271" s="222"/>
      <c r="G271" s="222"/>
      <c r="H271" s="10" t="s">
        <v>7027</v>
      </c>
      <c r="I271" s="10" t="s">
        <v>3963</v>
      </c>
      <c r="J271" s="21" t="str">
        <f>IF(I271="SINAPI",VLOOKUP(ORÇAMENTO!H271,SINAPI,3,),VLOOKUP(ORÇAMENTO!H271,SETOP,4,))</f>
        <v>M</v>
      </c>
      <c r="K271" s="11">
        <v>101.5</v>
      </c>
      <c r="L271" s="3" t="s">
        <v>30</v>
      </c>
      <c r="M271" s="22">
        <f>IF(I271="SINAPI",VLOOKUP(ORÇAMENTO!H271,SINAPI,4,),VLOOKUP(ORÇAMENTO!H271,SETOP,5,))</f>
        <v>4.08</v>
      </c>
      <c r="N271" s="22">
        <f t="shared" ref="N271" si="166">ROUND(M271*(1+$C$7),2)</f>
        <v>5.16</v>
      </c>
      <c r="O271" s="22">
        <f t="shared" ref="O271" si="167">K271*M271</f>
        <v>414.12</v>
      </c>
      <c r="P271" s="22">
        <f t="shared" ref="P271" si="168">N271*K271</f>
        <v>523.74</v>
      </c>
    </row>
    <row r="272" spans="1:16" s="154" customFormat="1" ht="30" customHeight="1">
      <c r="A272" s="9" t="s">
        <v>22969</v>
      </c>
      <c r="B272" s="222" t="str">
        <f>IF(I272="SINAPI",VLOOKUP(ORÇAMENTO!H272,SINAPI,2,),VLOOKUP(ORÇAMENTO!H272,SETOP,3,))</f>
        <v>CABO DE COBRE FLEXÍVEL, CLASSE 5, ISOLAMENTO TIPO LSHF/ATOX, NÃO HALOGENADO, ANTICHAMA, TERMOPLÁSTICO, UNIPOLAR, SEÇÃO 2,5 MM2, 70°C, 450/750V</v>
      </c>
      <c r="C272" s="222"/>
      <c r="D272" s="222"/>
      <c r="E272" s="222"/>
      <c r="F272" s="222"/>
      <c r="G272" s="222"/>
      <c r="H272" s="10" t="s">
        <v>7027</v>
      </c>
      <c r="I272" s="10" t="s">
        <v>3963</v>
      </c>
      <c r="J272" s="21" t="str">
        <f>IF(I272="SINAPI",VLOOKUP(ORÇAMENTO!H272,SINAPI,3,),VLOOKUP(ORÇAMENTO!H272,SETOP,4,))</f>
        <v>M</v>
      </c>
      <c r="K272" s="11">
        <v>139.69999999999999</v>
      </c>
      <c r="L272" s="3" t="s">
        <v>30</v>
      </c>
      <c r="M272" s="22">
        <f>IF(I272="SINAPI",VLOOKUP(ORÇAMENTO!H272,SINAPI,4,),VLOOKUP(ORÇAMENTO!H272,SETOP,5,))</f>
        <v>4.08</v>
      </c>
      <c r="N272" s="22">
        <f t="shared" si="160"/>
        <v>5.16</v>
      </c>
      <c r="O272" s="22">
        <f t="shared" si="161"/>
        <v>569.976</v>
      </c>
      <c r="P272" s="22">
        <f t="shared" si="162"/>
        <v>720.85199999999998</v>
      </c>
    </row>
    <row r="273" spans="1:16" s="154" customFormat="1" ht="30" customHeight="1">
      <c r="A273" s="9" t="s">
        <v>22970</v>
      </c>
      <c r="B273" s="222" t="str">
        <f>IF(I273="SINAPI",VLOOKUP(ORÇAMENTO!H273,SINAPI,2,),VLOOKUP(ORÇAMENTO!H273,SETOP,3,))</f>
        <v>CABO DE COBRE FLEXÍVEL, CLASSE 5, ISOLAMENTO TIPO LSHF/ATOX, NÃO HALOGENADO, ANTICHAMA, TERMOPLÁSTICO, UNIPOLAR, SEÇÃO 2,5 MM2, 70°C, 450/750V</v>
      </c>
      <c r="C273" s="222"/>
      <c r="D273" s="222"/>
      <c r="E273" s="222"/>
      <c r="F273" s="222"/>
      <c r="G273" s="222"/>
      <c r="H273" s="10" t="s">
        <v>7027</v>
      </c>
      <c r="I273" s="10" t="s">
        <v>3963</v>
      </c>
      <c r="J273" s="21" t="str">
        <f>IF(I273="SINAPI",VLOOKUP(ORÇAMENTO!H273,SINAPI,3,),VLOOKUP(ORÇAMENTO!H273,SETOP,4,))</f>
        <v>M</v>
      </c>
      <c r="K273" s="11">
        <v>168.2</v>
      </c>
      <c r="L273" s="11" t="s">
        <v>30</v>
      </c>
      <c r="M273" s="22">
        <f>IF(I273="SINAPI",VLOOKUP(ORÇAMENTO!H273,SINAPI,4,),VLOOKUP(ORÇAMENTO!H273,SETOP,5,))</f>
        <v>4.08</v>
      </c>
      <c r="N273" s="12">
        <f t="shared" ref="N273" si="169">ROUND(M273*(1+$C$7),2)</f>
        <v>5.16</v>
      </c>
      <c r="O273" s="12">
        <f t="shared" ref="O273" si="170">K273*M273</f>
        <v>686.25599999999997</v>
      </c>
      <c r="P273" s="12">
        <f t="shared" ref="P273" si="171">N273*K273</f>
        <v>867.91199999999992</v>
      </c>
    </row>
    <row r="274" spans="1:16" s="154" customFormat="1" ht="30" customHeight="1">
      <c r="A274" s="9" t="s">
        <v>22971</v>
      </c>
      <c r="B274" s="222" t="str">
        <f>IF(I274="SINAPI",VLOOKUP(ORÇAMENTO!H274,SINAPI,2,),VLOOKUP(ORÇAMENTO!H274,SETOP,3,))</f>
        <v>CABO DE COBRE FLEXÍVEL, CLASSE 5, ISOLAMENTO TIPO LSHF/ATOX, NÃO HALOGENADO, ANTICHAMA, TERMOPLÁSTICO, UNIPOLAR, SEÇÃO 2,5 MM2, 70°C, 450/750V</v>
      </c>
      <c r="C274" s="222"/>
      <c r="D274" s="222"/>
      <c r="E274" s="222"/>
      <c r="F274" s="222"/>
      <c r="G274" s="222"/>
      <c r="H274" s="10" t="s">
        <v>7027</v>
      </c>
      <c r="I274" s="10" t="s">
        <v>3963</v>
      </c>
      <c r="J274" s="21" t="str">
        <f>IF(I274="SINAPI",VLOOKUP(ORÇAMENTO!H274,SINAPI,3,),VLOOKUP(ORÇAMENTO!H274,SETOP,4,))</f>
        <v>M</v>
      </c>
      <c r="K274" s="11">
        <v>7.3</v>
      </c>
      <c r="L274" s="11" t="s">
        <v>30</v>
      </c>
      <c r="M274" s="22">
        <f>IF(I274="SINAPI",VLOOKUP(ORÇAMENTO!H274,SINAPI,4,),VLOOKUP(ORÇAMENTO!H274,SETOP,5,))</f>
        <v>4.08</v>
      </c>
      <c r="N274" s="12">
        <f t="shared" si="160"/>
        <v>5.16</v>
      </c>
      <c r="O274" s="12">
        <f t="shared" si="161"/>
        <v>29.783999999999999</v>
      </c>
      <c r="P274" s="12">
        <f t="shared" si="162"/>
        <v>37.667999999999999</v>
      </c>
    </row>
    <row r="275" spans="1:16" s="154" customFormat="1" ht="30" customHeight="1">
      <c r="A275" s="9" t="s">
        <v>22972</v>
      </c>
      <c r="B275" s="222" t="str">
        <f>IF(I275="SINAPI",VLOOKUP(ORÇAMENTO!H275,SINAPI,2,),VLOOKUP(ORÇAMENTO!H275,SETOP,3,))</f>
        <v>CABO DE COBRE FLEXÍVEL, CLASSE 5, ISOLAMENTO TIPO LSHF/ATOX, NÃO HALOGENADO, ANTICHAMA, TERMOPLÁSTICO, UNIPOLAR, SEÇÃO 4 MM2, 70°C, 450/750V</v>
      </c>
      <c r="C275" s="222"/>
      <c r="D275" s="222"/>
      <c r="E275" s="222"/>
      <c r="F275" s="222"/>
      <c r="G275" s="222"/>
      <c r="H275" s="10" t="s">
        <v>7030</v>
      </c>
      <c r="I275" s="10" t="s">
        <v>3963</v>
      </c>
      <c r="J275" s="21" t="str">
        <f>IF(I275="SINAPI",VLOOKUP(ORÇAMENTO!H275,SINAPI,3,),VLOOKUP(ORÇAMENTO!H275,SETOP,4,))</f>
        <v>M</v>
      </c>
      <c r="K275" s="11">
        <v>29.1</v>
      </c>
      <c r="L275" s="3" t="s">
        <v>30</v>
      </c>
      <c r="M275" s="22">
        <f>IF(I275="SINAPI",VLOOKUP(ORÇAMENTO!H275,SINAPI,4,),VLOOKUP(ORÇAMENTO!H275,SETOP,5,))</f>
        <v>5.72</v>
      </c>
      <c r="N275" s="22">
        <f t="shared" si="160"/>
        <v>7.24</v>
      </c>
      <c r="O275" s="22">
        <f t="shared" si="161"/>
        <v>166.452</v>
      </c>
      <c r="P275" s="22">
        <f t="shared" si="162"/>
        <v>210.68400000000003</v>
      </c>
    </row>
    <row r="276" spans="1:16" s="154" customFormat="1" ht="30" customHeight="1">
      <c r="A276" s="9" t="s">
        <v>22973</v>
      </c>
      <c r="B276" s="222" t="str">
        <f>IF(I276="SINAPI",VLOOKUP(ORÇAMENTO!H276,SINAPI,2,),VLOOKUP(ORÇAMENTO!H276,SETOP,3,))</f>
        <v>CABO DE COBRE FLEXÍVEL, CLASSE 5, ISOLAMENTO TIPO LSHF/ATOX, NÃO HALOGENADO, ANTICHAMA, TERMOPLÁSTICO, UNIPOLAR, SEÇÃO 4 MM2, 70°C, 450/750V</v>
      </c>
      <c r="C276" s="222"/>
      <c r="D276" s="222"/>
      <c r="E276" s="222"/>
      <c r="F276" s="222"/>
      <c r="G276" s="222"/>
      <c r="H276" s="10" t="s">
        <v>7030</v>
      </c>
      <c r="I276" s="10" t="s">
        <v>3963</v>
      </c>
      <c r="J276" s="21" t="str">
        <f>IF(I276="SINAPI",VLOOKUP(ORÇAMENTO!H276,SINAPI,3,),VLOOKUP(ORÇAMENTO!H276,SETOP,4,))</f>
        <v>M</v>
      </c>
      <c r="K276" s="11">
        <v>19.5</v>
      </c>
      <c r="L276" s="3" t="s">
        <v>30</v>
      </c>
      <c r="M276" s="22">
        <f>IF(I276="SINAPI",VLOOKUP(ORÇAMENTO!H276,SINAPI,4,),VLOOKUP(ORÇAMENTO!H276,SETOP,5,))</f>
        <v>5.72</v>
      </c>
      <c r="N276" s="22">
        <f t="shared" si="160"/>
        <v>7.24</v>
      </c>
      <c r="O276" s="22">
        <f t="shared" si="161"/>
        <v>111.53999999999999</v>
      </c>
      <c r="P276" s="22">
        <f t="shared" si="162"/>
        <v>141.18</v>
      </c>
    </row>
    <row r="277" spans="1:16" s="154" customFormat="1" ht="30" customHeight="1">
      <c r="A277" s="9" t="s">
        <v>22974</v>
      </c>
      <c r="B277" s="222" t="str">
        <f>IF(I277="SINAPI",VLOOKUP(ORÇAMENTO!H277,SINAPI,2,),VLOOKUP(ORÇAMENTO!H277,SETOP,3,))</f>
        <v>CABO DE COBRE FLEXÍVEL, CLASSE 5, ISOLAMENTO TIPO LSHF/ATOX, NÃO HALOGENADO, ANTICHAMA, TERMOPLÁSTICO, UNIPOLAR, SEÇÃO 4 MM2, 70°C, 450/750V</v>
      </c>
      <c r="C277" s="222"/>
      <c r="D277" s="222"/>
      <c r="E277" s="222"/>
      <c r="F277" s="222"/>
      <c r="G277" s="222"/>
      <c r="H277" s="10" t="s">
        <v>7030</v>
      </c>
      <c r="I277" s="10" t="s">
        <v>3963</v>
      </c>
      <c r="J277" s="21" t="str">
        <f>IF(I277="SINAPI",VLOOKUP(ORÇAMENTO!H277,SINAPI,3,),VLOOKUP(ORÇAMENTO!H277,SETOP,4,))</f>
        <v>M</v>
      </c>
      <c r="K277" s="11">
        <v>45.4</v>
      </c>
      <c r="L277" s="11" t="s">
        <v>30</v>
      </c>
      <c r="M277" s="22">
        <f>IF(I277="SINAPI",VLOOKUP(ORÇAMENTO!H277,SINAPI,4,),VLOOKUP(ORÇAMENTO!H277,SETOP,5,))</f>
        <v>5.72</v>
      </c>
      <c r="N277" s="12">
        <f t="shared" si="160"/>
        <v>7.24</v>
      </c>
      <c r="O277" s="12">
        <f t="shared" si="161"/>
        <v>259.68799999999999</v>
      </c>
      <c r="P277" s="12">
        <f t="shared" si="162"/>
        <v>328.69600000000003</v>
      </c>
    </row>
    <row r="278" spans="1:16" s="154" customFormat="1" ht="30" customHeight="1">
      <c r="A278" s="9" t="s">
        <v>22975</v>
      </c>
      <c r="B278" s="222" t="str">
        <f>IF(I278="SINAPI",VLOOKUP(ORÇAMENTO!H278,SINAPI,2,),VLOOKUP(ORÇAMENTO!H278,SETOP,3,))</f>
        <v>CABO DE COBRE FLEXÍVEL, CLASSE 5, ISOLAMENTO TIPO LSHF/ATOX, NÃO HALOGENADO, ANTICHAMA, TERMOPLÁSTICO, UNIPOLAR, SEÇÃO 4 MM2, 70°C, 450/750V</v>
      </c>
      <c r="C278" s="222"/>
      <c r="D278" s="222"/>
      <c r="E278" s="222"/>
      <c r="F278" s="222"/>
      <c r="G278" s="222"/>
      <c r="H278" s="10" t="s">
        <v>7030</v>
      </c>
      <c r="I278" s="10" t="s">
        <v>3963</v>
      </c>
      <c r="J278" s="21" t="str">
        <f>IF(I278="SINAPI",VLOOKUP(ORÇAMENTO!H278,SINAPI,3,),VLOOKUP(ORÇAMENTO!H278,SETOP,4,))</f>
        <v>M</v>
      </c>
      <c r="K278" s="11">
        <v>48.6</v>
      </c>
      <c r="L278" s="11" t="s">
        <v>30</v>
      </c>
      <c r="M278" s="22">
        <f>IF(I278="SINAPI",VLOOKUP(ORÇAMENTO!H278,SINAPI,4,),VLOOKUP(ORÇAMENTO!H278,SETOP,5,))</f>
        <v>5.72</v>
      </c>
      <c r="N278" s="12">
        <f t="shared" si="160"/>
        <v>7.24</v>
      </c>
      <c r="O278" s="12">
        <f t="shared" si="161"/>
        <v>277.99200000000002</v>
      </c>
      <c r="P278" s="12">
        <f t="shared" si="162"/>
        <v>351.86400000000003</v>
      </c>
    </row>
    <row r="279" spans="1:16" s="154" customFormat="1" ht="30" customHeight="1">
      <c r="A279" s="9" t="s">
        <v>22976</v>
      </c>
      <c r="B279" s="222" t="str">
        <f>IF(I279="SINAPI",VLOOKUP(ORÇAMENTO!H279,SINAPI,2,),VLOOKUP(ORÇAMENTO!H279,SETOP,3,))</f>
        <v>INTERRUPTOR INTERMEDIÁRIO (1 MÓDULO), 10A/250V, INCLUINDO SUPORTE E PLACA - FORNECIMENTO E INSTALAÇÃO. AF_09/2017</v>
      </c>
      <c r="C279" s="222"/>
      <c r="D279" s="222"/>
      <c r="E279" s="222"/>
      <c r="F279" s="222"/>
      <c r="G279" s="222"/>
      <c r="H279" s="10">
        <v>91979</v>
      </c>
      <c r="I279" s="10" t="s">
        <v>13102</v>
      </c>
      <c r="J279" s="21" t="str">
        <f>IF(I279="SINAPI",VLOOKUP(ORÇAMENTO!H279,SINAPI,3,),VLOOKUP(ORÇAMENTO!H279,SETOP,4,))</f>
        <v>UN</v>
      </c>
      <c r="K279" s="11">
        <v>1</v>
      </c>
      <c r="L279" s="11" t="s">
        <v>30</v>
      </c>
      <c r="M279" s="22">
        <f>IF(I279="SINAPI",VLOOKUP(ORÇAMENTO!H279,SINAPI,4,),VLOOKUP(ORÇAMENTO!H279,SETOP,5,))</f>
        <v>34.15</v>
      </c>
      <c r="N279" s="12">
        <f t="shared" si="160"/>
        <v>43.21</v>
      </c>
      <c r="O279" s="12">
        <f t="shared" si="161"/>
        <v>34.15</v>
      </c>
      <c r="P279" s="12">
        <f t="shared" si="162"/>
        <v>43.21</v>
      </c>
    </row>
    <row r="280" spans="1:16" s="154" customFormat="1" ht="30" customHeight="1">
      <c r="A280" s="9" t="s">
        <v>22977</v>
      </c>
      <c r="B280" s="222" t="str">
        <f>IF(I280="SINAPI",VLOOKUP(ORÇAMENTO!H280,SINAPI,2,),VLOOKUP(ORÇAMENTO!H280,SETOP,3,))</f>
        <v>INTERRUPTOR PARALELO (1 MÓDULO), 10A/250V, INCLUINDO SUPORTE E PLACA - FORNECIMENTO E INSTALAÇÃO. AF_12/2015</v>
      </c>
      <c r="C280" s="222"/>
      <c r="D280" s="222"/>
      <c r="E280" s="222"/>
      <c r="F280" s="222"/>
      <c r="G280" s="222"/>
      <c r="H280" s="10">
        <v>91955</v>
      </c>
      <c r="I280" s="10" t="s">
        <v>13102</v>
      </c>
      <c r="J280" s="21" t="str">
        <f>IF(I280="SINAPI",VLOOKUP(ORÇAMENTO!H280,SINAPI,3,),VLOOKUP(ORÇAMENTO!H280,SETOP,4,))</f>
        <v>UN</v>
      </c>
      <c r="K280" s="11">
        <v>2</v>
      </c>
      <c r="L280" s="11" t="s">
        <v>30</v>
      </c>
      <c r="M280" s="22">
        <f>IF(I280="SINAPI",VLOOKUP(ORÇAMENTO!H280,SINAPI,4,),VLOOKUP(ORÇAMENTO!H280,SETOP,5,))</f>
        <v>23.51</v>
      </c>
      <c r="N280" s="12">
        <f t="shared" ref="N280" si="172">ROUND(M280*(1+$C$7),2)</f>
        <v>29.74</v>
      </c>
      <c r="O280" s="12">
        <f t="shared" ref="O280" si="173">K280*M280</f>
        <v>47.02</v>
      </c>
      <c r="P280" s="12">
        <f t="shared" ref="P280" si="174">N280*K280</f>
        <v>59.48</v>
      </c>
    </row>
    <row r="281" spans="1:16" s="154" customFormat="1" ht="30" customHeight="1">
      <c r="A281" s="9" t="s">
        <v>22978</v>
      </c>
      <c r="B281" s="222" t="str">
        <f>IF(I281="SINAPI",VLOOKUP(ORÇAMENTO!H281,SINAPI,2,),VLOOKUP(ORÇAMENTO!H281,SETOP,3,))</f>
        <v>INTERRUPTOR SIMPLES (1 MÓDULO), 10A/250V, INCLUINDO SUPORTE E PLACA - FORNECIMENTO E INSTALAÇÃO. AF_12/2015</v>
      </c>
      <c r="C281" s="222"/>
      <c r="D281" s="222"/>
      <c r="E281" s="222"/>
      <c r="F281" s="222"/>
      <c r="G281" s="222"/>
      <c r="H281" s="10">
        <v>91953</v>
      </c>
      <c r="I281" s="10" t="s">
        <v>13102</v>
      </c>
      <c r="J281" s="21" t="str">
        <f>IF(I281="SINAPI",VLOOKUP(ORÇAMENTO!H281,SINAPI,3,),VLOOKUP(ORÇAMENTO!H281,SETOP,4,))</f>
        <v>UN</v>
      </c>
      <c r="K281" s="11">
        <v>4</v>
      </c>
      <c r="L281" s="11" t="s">
        <v>30</v>
      </c>
      <c r="M281" s="22">
        <f>IF(I281="SINAPI",VLOOKUP(ORÇAMENTO!H281,SINAPI,4,),VLOOKUP(ORÇAMENTO!H281,SETOP,5,))</f>
        <v>19.010000000000002</v>
      </c>
      <c r="N281" s="12">
        <f t="shared" si="160"/>
        <v>24.05</v>
      </c>
      <c r="O281" s="12">
        <f t="shared" si="161"/>
        <v>76.040000000000006</v>
      </c>
      <c r="P281" s="12">
        <f t="shared" si="162"/>
        <v>96.2</v>
      </c>
    </row>
    <row r="282" spans="1:16" s="154" customFormat="1" ht="30" customHeight="1">
      <c r="A282" s="9" t="s">
        <v>22979</v>
      </c>
      <c r="B282" s="222" t="str">
        <f>IF(I282="SINAPI",VLOOKUP(ORÇAMENTO!H282,SINAPI,2,),VLOOKUP(ORÇAMENTO!H282,SETOP,3,))</f>
        <v>INTERRUPTOR SIMPLES (1 MÓDULO) COM 1 TOMADA DE EMBUTIR 2P+T 10 A,  INCLUINDO SUPORTE E PLACA - FORNECIMENTO E INSTALAÇÃO. AF_12/2015</v>
      </c>
      <c r="C282" s="222"/>
      <c r="D282" s="222"/>
      <c r="E282" s="222"/>
      <c r="F282" s="222"/>
      <c r="G282" s="222"/>
      <c r="H282" s="10">
        <v>92023</v>
      </c>
      <c r="I282" s="10" t="s">
        <v>13102</v>
      </c>
      <c r="J282" s="21" t="str">
        <f>IF(I282="SINAPI",VLOOKUP(ORÇAMENTO!H282,SINAPI,3,),VLOOKUP(ORÇAMENTO!H282,SETOP,4,))</f>
        <v>UN</v>
      </c>
      <c r="K282" s="11">
        <v>8</v>
      </c>
      <c r="L282" s="3" t="s">
        <v>30</v>
      </c>
      <c r="M282" s="22">
        <f>IF(I282="SINAPI",VLOOKUP(ORÇAMENTO!H282,SINAPI,4,),VLOOKUP(ORÇAMENTO!H282,SETOP,5,))</f>
        <v>33.68</v>
      </c>
      <c r="N282" s="22">
        <f t="shared" si="160"/>
        <v>42.61</v>
      </c>
      <c r="O282" s="22">
        <f t="shared" si="161"/>
        <v>269.44</v>
      </c>
      <c r="P282" s="22">
        <f t="shared" si="162"/>
        <v>340.88</v>
      </c>
    </row>
    <row r="283" spans="1:16" s="154" customFormat="1" ht="30" customHeight="1">
      <c r="A283" s="9" t="s">
        <v>22980</v>
      </c>
      <c r="B283" s="222" t="str">
        <f>IF(I283="SINAPI",VLOOKUP(ORÇAMENTO!H283,SINAPI,2,),VLOOKUP(ORÇAMENTO!H283,SETOP,3,))</f>
        <v>TOMADA BAIXA DE EMBUTIR (1 MÓDULO), 2P+T 10 A, INCLUINDO SUPORTE E PLACA - FORNECIMENTO E INSTALAÇÃO. AF_12/2015</v>
      </c>
      <c r="C283" s="222"/>
      <c r="D283" s="222"/>
      <c r="E283" s="222"/>
      <c r="F283" s="222"/>
      <c r="G283" s="222"/>
      <c r="H283" s="10">
        <v>92000</v>
      </c>
      <c r="I283" s="10" t="s">
        <v>13102</v>
      </c>
      <c r="J283" s="21" t="str">
        <f>IF(I283="SINAPI",VLOOKUP(ORÇAMENTO!H283,SINAPI,3,),VLOOKUP(ORÇAMENTO!H283,SETOP,4,))</f>
        <v>UN</v>
      </c>
      <c r="K283" s="11">
        <v>36</v>
      </c>
      <c r="L283" s="3" t="s">
        <v>30</v>
      </c>
      <c r="M283" s="22">
        <f>IF(I283="SINAPI",VLOOKUP(ORÇAMENTO!H283,SINAPI,4,),VLOOKUP(ORÇAMENTO!H283,SETOP,5,))</f>
        <v>20.09</v>
      </c>
      <c r="N283" s="22">
        <f t="shared" ref="N283" si="175">ROUND(M283*(1+$C$7),2)</f>
        <v>25.42</v>
      </c>
      <c r="O283" s="22">
        <f t="shared" ref="O283" si="176">K283*M283</f>
        <v>723.24</v>
      </c>
      <c r="P283" s="22">
        <f t="shared" ref="P283" si="177">N283*K283</f>
        <v>915.12000000000012</v>
      </c>
    </row>
    <row r="284" spans="1:16" s="154" customFormat="1" ht="30" customHeight="1">
      <c r="A284" s="9" t="s">
        <v>22981</v>
      </c>
      <c r="B284" s="222" t="str">
        <f>IF(I284="SINAPI",VLOOKUP(ORÇAMENTO!H284,SINAPI,2,),VLOOKUP(ORÇAMENTO!H284,SETOP,3,))</f>
        <v>TOMADA MÉDIA DE EMBUTIR (1 MÓDULO), 2P+T 10 A, INCLUINDO SUPORTE E PLACA - FORNECIMENTO E INSTALAÇÃO. AF_12/2015</v>
      </c>
      <c r="C284" s="222"/>
      <c r="D284" s="222"/>
      <c r="E284" s="222"/>
      <c r="F284" s="222"/>
      <c r="G284" s="222"/>
      <c r="H284" s="10">
        <v>91996</v>
      </c>
      <c r="I284" s="10" t="s">
        <v>13102</v>
      </c>
      <c r="J284" s="21" t="str">
        <f>IF(I284="SINAPI",VLOOKUP(ORÇAMENTO!H284,SINAPI,3,),VLOOKUP(ORÇAMENTO!H284,SETOP,4,))</f>
        <v>UN</v>
      </c>
      <c r="K284" s="11">
        <v>10</v>
      </c>
      <c r="L284" s="3" t="s">
        <v>30</v>
      </c>
      <c r="M284" s="22">
        <f>IF(I284="SINAPI",VLOOKUP(ORÇAMENTO!H284,SINAPI,4,),VLOOKUP(ORÇAMENTO!H284,SETOP,5,))</f>
        <v>22.64</v>
      </c>
      <c r="N284" s="22">
        <f t="shared" si="160"/>
        <v>28.64</v>
      </c>
      <c r="O284" s="22">
        <f t="shared" si="161"/>
        <v>226.4</v>
      </c>
      <c r="P284" s="22">
        <f t="shared" si="162"/>
        <v>286.39999999999998</v>
      </c>
    </row>
    <row r="285" spans="1:16" s="154" customFormat="1" ht="30" customHeight="1">
      <c r="A285" s="9" t="s">
        <v>22982</v>
      </c>
      <c r="B285" s="222" t="str">
        <f>IF(I285="SINAPI",VLOOKUP(ORÇAMENTO!H285,SINAPI,2,),VLOOKUP(ORÇAMENTO!H285,SETOP,3,))</f>
        <v>DISJUNTOR TRIPOLAR TERMOMAGNÉTICO 5KA, DE 100A</v>
      </c>
      <c r="C285" s="222"/>
      <c r="D285" s="222"/>
      <c r="E285" s="222"/>
      <c r="F285" s="222"/>
      <c r="G285" s="222"/>
      <c r="H285" s="10" t="s">
        <v>7256</v>
      </c>
      <c r="I285" s="10" t="s">
        <v>3963</v>
      </c>
      <c r="J285" s="21" t="str">
        <f>IF(I285="SINAPI",VLOOKUP(ORÇAMENTO!H285,SINAPI,3,),VLOOKUP(ORÇAMENTO!H285,SETOP,4,))</f>
        <v>UN</v>
      </c>
      <c r="K285" s="11">
        <v>3</v>
      </c>
      <c r="L285" s="11" t="s">
        <v>30</v>
      </c>
      <c r="M285" s="22">
        <f>IF(I285="SINAPI",VLOOKUP(ORÇAMENTO!H285,SINAPI,4,),VLOOKUP(ORÇAMENTO!H285,SETOP,5,))</f>
        <v>89.02</v>
      </c>
      <c r="N285" s="12">
        <f t="shared" si="160"/>
        <v>112.63</v>
      </c>
      <c r="O285" s="12">
        <f t="shared" si="161"/>
        <v>267.06</v>
      </c>
      <c r="P285" s="12">
        <f t="shared" si="162"/>
        <v>337.89</v>
      </c>
    </row>
    <row r="286" spans="1:16" s="154" customFormat="1" ht="30" customHeight="1">
      <c r="A286" s="9" t="s">
        <v>22983</v>
      </c>
      <c r="B286" s="222" t="str">
        <f>IF(I286="SINAPI",VLOOKUP(ORÇAMENTO!H286,SINAPI,2,),VLOOKUP(ORÇAMENTO!H286,SETOP,3,))</f>
        <v>DISJUNTOR MONOPOLAR TIPO DIN, CORRENTE NOMINAL DE 10A - FORNECIMENTO E INSTALAÇÃO. AF_10/2020</v>
      </c>
      <c r="C286" s="222"/>
      <c r="D286" s="222"/>
      <c r="E286" s="222"/>
      <c r="F286" s="222"/>
      <c r="G286" s="222"/>
      <c r="H286" s="10">
        <v>93653</v>
      </c>
      <c r="I286" s="10" t="s">
        <v>13102</v>
      </c>
      <c r="J286" s="21" t="str">
        <f>IF(I286="SINAPI",VLOOKUP(ORÇAMENTO!H286,SINAPI,3,),VLOOKUP(ORÇAMENTO!H286,SETOP,4,))</f>
        <v>UN</v>
      </c>
      <c r="K286" s="11">
        <v>3</v>
      </c>
      <c r="L286" s="11" t="s">
        <v>30</v>
      </c>
      <c r="M286" s="22">
        <f>IF(I286="SINAPI",VLOOKUP(ORÇAMENTO!H286,SINAPI,4,),VLOOKUP(ORÇAMENTO!H286,SETOP,5,))</f>
        <v>14.03</v>
      </c>
      <c r="N286" s="12">
        <f t="shared" si="160"/>
        <v>17.75</v>
      </c>
      <c r="O286" s="12">
        <f t="shared" si="161"/>
        <v>42.089999999999996</v>
      </c>
      <c r="P286" s="12">
        <f t="shared" si="162"/>
        <v>53.25</v>
      </c>
    </row>
    <row r="287" spans="1:16" s="154" customFormat="1" ht="30" customHeight="1">
      <c r="A287" s="9" t="s">
        <v>22984</v>
      </c>
      <c r="B287" s="222" t="str">
        <f>IF(I287="SINAPI",VLOOKUP(ORÇAMENTO!H287,SINAPI,2,),VLOOKUP(ORÇAMENTO!H287,SETOP,3,))</f>
        <v>DISJUNTOR MONOPOLAR TIPO DIN, CORRENTE NOMINAL DE 16A - FORNECIMENTO E INSTALAÇÃO. AF_10/2020</v>
      </c>
      <c r="C287" s="222"/>
      <c r="D287" s="222"/>
      <c r="E287" s="222"/>
      <c r="F287" s="222"/>
      <c r="G287" s="222"/>
      <c r="H287" s="10">
        <v>93654</v>
      </c>
      <c r="I287" s="10" t="s">
        <v>13102</v>
      </c>
      <c r="J287" s="21" t="str">
        <f>IF(I287="SINAPI",VLOOKUP(ORÇAMENTO!H287,SINAPI,3,),VLOOKUP(ORÇAMENTO!H287,SETOP,4,))</f>
        <v>UN</v>
      </c>
      <c r="K287" s="11">
        <v>2</v>
      </c>
      <c r="L287" s="11" t="s">
        <v>30</v>
      </c>
      <c r="M287" s="22">
        <f>IF(I287="SINAPI",VLOOKUP(ORÇAMENTO!H287,SINAPI,4,),VLOOKUP(ORÇAMENTO!H287,SETOP,5,))</f>
        <v>14.46</v>
      </c>
      <c r="N287" s="12">
        <f t="shared" si="160"/>
        <v>18.29</v>
      </c>
      <c r="O287" s="12">
        <f t="shared" si="161"/>
        <v>28.92</v>
      </c>
      <c r="P287" s="12">
        <f t="shared" si="162"/>
        <v>36.58</v>
      </c>
    </row>
    <row r="288" spans="1:16" s="154" customFormat="1" ht="30" customHeight="1">
      <c r="A288" s="9" t="s">
        <v>22985</v>
      </c>
      <c r="B288" s="222" t="str">
        <f>IF(I288="SINAPI",VLOOKUP(ORÇAMENTO!H288,SINAPI,2,),VLOOKUP(ORÇAMENTO!H288,SETOP,3,))</f>
        <v>DISJUNTOR MONOPOLAR TIPO DIN, CORRENTE NOMINAL DE 20A - FORNECIMENTO E INSTALAÇÃO. AF_10/2020</v>
      </c>
      <c r="C288" s="222"/>
      <c r="D288" s="222"/>
      <c r="E288" s="222"/>
      <c r="F288" s="222"/>
      <c r="G288" s="222"/>
      <c r="H288" s="10">
        <v>93655</v>
      </c>
      <c r="I288" s="10" t="s">
        <v>13102</v>
      </c>
      <c r="J288" s="21" t="str">
        <f>IF(I288="SINAPI",VLOOKUP(ORÇAMENTO!H288,SINAPI,3,),VLOOKUP(ORÇAMENTO!H288,SETOP,4,))</f>
        <v>UN</v>
      </c>
      <c r="K288" s="11">
        <v>1</v>
      </c>
      <c r="L288" s="11" t="s">
        <v>30</v>
      </c>
      <c r="M288" s="22">
        <f>IF(I288="SINAPI",VLOOKUP(ORÇAMENTO!H288,SINAPI,4,),VLOOKUP(ORÇAMENTO!H288,SETOP,5,))</f>
        <v>15.39</v>
      </c>
      <c r="N288" s="12">
        <f t="shared" ref="N288:N289" si="178">ROUND(M288*(1+$C$7),2)</f>
        <v>19.47</v>
      </c>
      <c r="O288" s="12">
        <f t="shared" ref="O288:O289" si="179">K288*M288</f>
        <v>15.39</v>
      </c>
      <c r="P288" s="12">
        <f t="shared" ref="P288:P289" si="180">N288*K288</f>
        <v>19.47</v>
      </c>
    </row>
    <row r="289" spans="1:16" s="154" customFormat="1" ht="30" customHeight="1">
      <c r="A289" s="9" t="s">
        <v>22986</v>
      </c>
      <c r="B289" s="222" t="str">
        <f>IF(I289="SINAPI",VLOOKUP(ORÇAMENTO!H289,SINAPI,2,),VLOOKUP(ORÇAMENTO!H289,SETOP,3,))</f>
        <v>DISJUNTOR BIPOLAR TIPO DIN, CORRENTE NOMINAL DE 10A - FORNECIMENTO E INSTALAÇÃO. AF_10/2020</v>
      </c>
      <c r="C289" s="222"/>
      <c r="D289" s="222"/>
      <c r="E289" s="222"/>
      <c r="F289" s="222"/>
      <c r="G289" s="222"/>
      <c r="H289" s="10">
        <v>93660</v>
      </c>
      <c r="I289" s="10" t="s">
        <v>13102</v>
      </c>
      <c r="J289" s="21" t="str">
        <f>IF(I289="SINAPI",VLOOKUP(ORÇAMENTO!H289,SINAPI,3,),VLOOKUP(ORÇAMENTO!H289,SETOP,4,))</f>
        <v>UN</v>
      </c>
      <c r="K289" s="11">
        <v>4</v>
      </c>
      <c r="L289" s="3" t="s">
        <v>30</v>
      </c>
      <c r="M289" s="22">
        <f>IF(I289="SINAPI",VLOOKUP(ORÇAMENTO!H289,SINAPI,4,),VLOOKUP(ORÇAMENTO!H289,SETOP,5,))</f>
        <v>72.45</v>
      </c>
      <c r="N289" s="22">
        <f t="shared" si="178"/>
        <v>91.66</v>
      </c>
      <c r="O289" s="22">
        <f t="shared" si="179"/>
        <v>289.8</v>
      </c>
      <c r="P289" s="22">
        <f t="shared" si="180"/>
        <v>366.64</v>
      </c>
    </row>
    <row r="290" spans="1:16" s="154" customFormat="1" ht="30" customHeight="1">
      <c r="A290" s="9" t="s">
        <v>22987</v>
      </c>
      <c r="B290" s="222" t="str">
        <f>IF(I290="SINAPI",VLOOKUP(ORÇAMENTO!H290,SINAPI,2,),VLOOKUP(ORÇAMENTO!H290,SETOP,3,))</f>
        <v>DISJUNTOR BIPOLAR TIPO DIN, CORRENTE NOMINAL DE 16A - FORNECIMENTO E INSTALAÇÃO. AF_10/2020</v>
      </c>
      <c r="C290" s="222"/>
      <c r="D290" s="222"/>
      <c r="E290" s="222"/>
      <c r="F290" s="222"/>
      <c r="G290" s="222"/>
      <c r="H290" s="10">
        <v>93661</v>
      </c>
      <c r="I290" s="10" t="s">
        <v>13102</v>
      </c>
      <c r="J290" s="21" t="str">
        <f>IF(I290="SINAPI",VLOOKUP(ORÇAMENTO!H290,SINAPI,3,),VLOOKUP(ORÇAMENTO!H290,SETOP,4,))</f>
        <v>UN</v>
      </c>
      <c r="K290" s="11">
        <v>1</v>
      </c>
      <c r="L290" s="3" t="s">
        <v>30</v>
      </c>
      <c r="M290" s="22">
        <f>IF(I290="SINAPI",VLOOKUP(ORÇAMENTO!H290,SINAPI,4,),VLOOKUP(ORÇAMENTO!H290,SETOP,5,))</f>
        <v>73.31</v>
      </c>
      <c r="N290" s="22">
        <f t="shared" ref="N290" si="181">ROUND(M290*(1+$C$7),2)</f>
        <v>92.75</v>
      </c>
      <c r="O290" s="22">
        <f t="shared" ref="O290" si="182">K290*M290</f>
        <v>73.31</v>
      </c>
      <c r="P290" s="22">
        <f t="shared" ref="P290" si="183">N290*K290</f>
        <v>92.75</v>
      </c>
    </row>
    <row r="291" spans="1:16" s="154" customFormat="1" ht="30" customHeight="1">
      <c r="A291" s="9" t="s">
        <v>22988</v>
      </c>
      <c r="B291" s="222" t="str">
        <f>IF(I291="SINAPI",VLOOKUP(ORÇAMENTO!H291,SINAPI,2,),VLOOKUP(ORÇAMENTO!H291,SETOP,3,))</f>
        <v>DISJUNTOR BIPOLAR TIPO DIN, CORRENTE NOMINAL DE 25A - FORNECIMENTO E INSTALAÇÃO. AF_10/2020</v>
      </c>
      <c r="C291" s="222"/>
      <c r="D291" s="222"/>
      <c r="E291" s="222"/>
      <c r="F291" s="222"/>
      <c r="G291" s="222"/>
      <c r="H291" s="10">
        <v>93663</v>
      </c>
      <c r="I291" s="10" t="s">
        <v>13102</v>
      </c>
      <c r="J291" s="21" t="str">
        <f>IF(I291="SINAPI",VLOOKUP(ORÇAMENTO!H291,SINAPI,3,),VLOOKUP(ORÇAMENTO!H291,SETOP,4,))</f>
        <v>UN</v>
      </c>
      <c r="K291" s="11">
        <v>2</v>
      </c>
      <c r="L291" s="3" t="s">
        <v>30</v>
      </c>
      <c r="M291" s="22">
        <f>IF(I291="SINAPI",VLOOKUP(ORÇAMENTO!H291,SINAPI,4,),VLOOKUP(ORÇAMENTO!H291,SETOP,5,))</f>
        <v>75.150000000000006</v>
      </c>
      <c r="N291" s="22">
        <f t="shared" si="160"/>
        <v>95.08</v>
      </c>
      <c r="O291" s="22">
        <f t="shared" si="161"/>
        <v>150.30000000000001</v>
      </c>
      <c r="P291" s="22">
        <f t="shared" si="162"/>
        <v>190.16</v>
      </c>
    </row>
    <row r="292" spans="1:16" s="154" customFormat="1" ht="30" customHeight="1">
      <c r="A292" s="9" t="s">
        <v>22989</v>
      </c>
      <c r="B292" s="222" t="s">
        <v>18896</v>
      </c>
      <c r="C292" s="222"/>
      <c r="D292" s="222"/>
      <c r="E292" s="222"/>
      <c r="F292" s="222"/>
      <c r="G292" s="222"/>
      <c r="H292" s="10">
        <v>39465</v>
      </c>
      <c r="I292" s="10" t="s">
        <v>13102</v>
      </c>
      <c r="J292" s="21" t="str">
        <f>IF(I292="SINAPI",VLOOKUP(ORÇAMENTO!H292,SINAPI,3,),VLOOKUP(ORÇAMENTO!H292,SETOP,4,))</f>
        <v xml:space="preserve">UN    </v>
      </c>
      <c r="K292" s="11">
        <v>4</v>
      </c>
      <c r="L292" s="11" t="s">
        <v>30</v>
      </c>
      <c r="M292" s="22">
        <f>IF(I292="SINAPI",VLOOKUP(ORÇAMENTO!H292,SINAPI,4,),VLOOKUP(ORÇAMENTO!H292,SETOP,5,))</f>
        <v>89.84</v>
      </c>
      <c r="N292" s="12">
        <f t="shared" si="160"/>
        <v>113.67</v>
      </c>
      <c r="O292" s="12">
        <f t="shared" si="161"/>
        <v>359.36</v>
      </c>
      <c r="P292" s="12">
        <f t="shared" si="162"/>
        <v>454.68</v>
      </c>
    </row>
    <row r="293" spans="1:16" s="154" customFormat="1" ht="30" customHeight="1">
      <c r="A293" s="9" t="s">
        <v>22990</v>
      </c>
      <c r="B293" s="222" t="s">
        <v>18897</v>
      </c>
      <c r="C293" s="222"/>
      <c r="D293" s="222"/>
      <c r="E293" s="222"/>
      <c r="F293" s="222"/>
      <c r="G293" s="222"/>
      <c r="H293" s="10">
        <v>39471</v>
      </c>
      <c r="I293" s="10" t="s">
        <v>13102</v>
      </c>
      <c r="J293" s="21" t="str">
        <f>IF(I293="SINAPI",VLOOKUP(ORÇAMENTO!H293,SINAPI,3,),VLOOKUP(ORÇAMENTO!H293,SETOP,4,))</f>
        <v xml:space="preserve">UN    </v>
      </c>
      <c r="K293" s="11">
        <v>4</v>
      </c>
      <c r="L293" s="3" t="s">
        <v>30</v>
      </c>
      <c r="M293" s="22">
        <f>IF(I293="SINAPI",VLOOKUP(ORÇAMENTO!H293,SINAPI,4,),VLOOKUP(ORÇAMENTO!H293,SETOP,5,))</f>
        <v>138.22</v>
      </c>
      <c r="N293" s="22">
        <f t="shared" si="160"/>
        <v>174.88</v>
      </c>
      <c r="O293" s="22">
        <f t="shared" si="161"/>
        <v>552.88</v>
      </c>
      <c r="P293" s="22">
        <f t="shared" si="162"/>
        <v>699.52</v>
      </c>
    </row>
    <row r="294" spans="1:16" s="154" customFormat="1" ht="30" customHeight="1">
      <c r="A294" s="9" t="s">
        <v>22991</v>
      </c>
      <c r="B294" s="222" t="str">
        <f>IF(I294="SINAPI",VLOOKUP(ORÇAMENTO!H294,SINAPI,2,),VLOOKUP(ORÇAMENTO!H294,SETOP,3,))</f>
        <v>DISPOSITIVO DR, 2 POLOS, SENSIBILIDADE DE 30 MA, CORRENTE DE 25 A, TIPO AC</v>
      </c>
      <c r="C294" s="222"/>
      <c r="D294" s="222"/>
      <c r="E294" s="222"/>
      <c r="F294" s="222"/>
      <c r="G294" s="222"/>
      <c r="H294" s="10">
        <v>39445</v>
      </c>
      <c r="I294" s="10" t="s">
        <v>13102</v>
      </c>
      <c r="J294" s="21" t="str">
        <f>IF(I294="SINAPI",VLOOKUP(ORÇAMENTO!H294,SINAPI,3,),VLOOKUP(ORÇAMENTO!H294,SETOP,4,))</f>
        <v xml:space="preserve">UN    </v>
      </c>
      <c r="K294" s="11">
        <v>13</v>
      </c>
      <c r="L294" s="3" t="s">
        <v>30</v>
      </c>
      <c r="M294" s="22">
        <f>IF(I294="SINAPI",VLOOKUP(ORÇAMENTO!H294,SINAPI,4,),VLOOKUP(ORÇAMENTO!H294,SETOP,5,))</f>
        <v>184.87</v>
      </c>
      <c r="N294" s="22">
        <f t="shared" si="160"/>
        <v>233.9</v>
      </c>
      <c r="O294" s="22">
        <f t="shared" si="161"/>
        <v>2403.31</v>
      </c>
      <c r="P294" s="22">
        <f t="shared" si="162"/>
        <v>3040.7000000000003</v>
      </c>
    </row>
    <row r="295" spans="1:16" s="154" customFormat="1" ht="30" customHeight="1">
      <c r="A295" s="9" t="s">
        <v>22992</v>
      </c>
      <c r="B295" s="222" t="str">
        <f>IF(I295="SINAPI",VLOOKUP(ORÇAMENTO!H295,SINAPI,2,),VLOOKUP(ORÇAMENTO!H295,SETOP,3,))</f>
        <v>ELETRODUTO FLEXÍVEL CORRUGADO, PVC, ANTI-CHAMA, DN 25MM (3/4"), APLICADO EM ALVENARIA, INCLUSIVE RASGO</v>
      </c>
      <c r="C295" s="222"/>
      <c r="D295" s="222"/>
      <c r="E295" s="222"/>
      <c r="F295" s="222"/>
      <c r="G295" s="222"/>
      <c r="H295" s="10" t="s">
        <v>7445</v>
      </c>
      <c r="I295" s="10" t="s">
        <v>3963</v>
      </c>
      <c r="J295" s="21" t="str">
        <f>IF(I295="SINAPI",VLOOKUP(ORÇAMENTO!H295,SINAPI,3,),VLOOKUP(ORÇAMENTO!H295,SETOP,4,))</f>
        <v>M</v>
      </c>
      <c r="K295" s="11">
        <v>48</v>
      </c>
      <c r="L295" s="11" t="s">
        <v>30</v>
      </c>
      <c r="M295" s="22">
        <f>IF(I295="SINAPI",VLOOKUP(ORÇAMENTO!H295,SINAPI,4,),VLOOKUP(ORÇAMENTO!H295,SETOP,5,))</f>
        <v>6.47</v>
      </c>
      <c r="N295" s="12">
        <f t="shared" ref="N295" si="184">ROUND(M295*(1+$C$7),2)</f>
        <v>8.19</v>
      </c>
      <c r="O295" s="12">
        <f t="shared" ref="O295" si="185">K295*M295</f>
        <v>310.56</v>
      </c>
      <c r="P295" s="12">
        <f t="shared" ref="P295" si="186">N295*K295</f>
        <v>393.12</v>
      </c>
    </row>
    <row r="296" spans="1:16" s="154" customFormat="1" ht="30" customHeight="1">
      <c r="A296" s="9" t="s">
        <v>22993</v>
      </c>
      <c r="B296" s="222" t="str">
        <f>IF(I296="SINAPI",VLOOKUP(ORÇAMENTO!H296,SINAPI,2,),VLOOKUP(ORÇAMENTO!H296,SETOP,3,))</f>
        <v>ELETRODUTO FLEXÍVEL CORRUGADO, PVC, ANTI-CHAMA, DN 20MM (1/2"), APLICADO EM ALVENARIA, INCLUSIVE RASGO</v>
      </c>
      <c r="C296" s="222"/>
      <c r="D296" s="222"/>
      <c r="E296" s="222"/>
      <c r="F296" s="222"/>
      <c r="G296" s="222"/>
      <c r="H296" s="10" t="s">
        <v>7444</v>
      </c>
      <c r="I296" s="10" t="s">
        <v>3963</v>
      </c>
      <c r="J296" s="21" t="str">
        <f>IF(I296="SINAPI",VLOOKUP(ORÇAMENTO!H296,SINAPI,3,),VLOOKUP(ORÇAMENTO!H296,SETOP,4,))</f>
        <v>M</v>
      </c>
      <c r="K296" s="11">
        <v>253</v>
      </c>
      <c r="L296" s="11" t="s">
        <v>30</v>
      </c>
      <c r="M296" s="22">
        <f>IF(I296="SINAPI",VLOOKUP(ORÇAMENTO!H296,SINAPI,4,),VLOOKUP(ORÇAMENTO!H296,SETOP,5,))</f>
        <v>6.02</v>
      </c>
      <c r="N296" s="12">
        <f t="shared" si="160"/>
        <v>7.62</v>
      </c>
      <c r="O296" s="12">
        <f t="shared" si="161"/>
        <v>1523.06</v>
      </c>
      <c r="P296" s="12">
        <f t="shared" si="162"/>
        <v>1927.8600000000001</v>
      </c>
    </row>
    <row r="297" spans="1:16" s="154" customFormat="1" ht="30" customHeight="1">
      <c r="A297" s="9" t="s">
        <v>22994</v>
      </c>
      <c r="B297" s="222" t="str">
        <f>IF(I297="SINAPI",VLOOKUP(ORÇAMENTO!H297,SINAPI,2,),VLOOKUP(ORÇAMENTO!H297,SETOP,3,))</f>
        <v>ELETRODUTO FLEXÍVEL, EM AÇO GALVANIZADO, REVESTIDO EXTERNAMENTE COM PVC PRETO (1.1/2"), INCLUSIVE CONEXÕES, SUPORTES E FIXAÇÃO</v>
      </c>
      <c r="C297" s="222"/>
      <c r="D297" s="222"/>
      <c r="E297" s="222"/>
      <c r="F297" s="222"/>
      <c r="G297" s="222"/>
      <c r="H297" s="10" t="s">
        <v>7447</v>
      </c>
      <c r="I297" s="10" t="s">
        <v>3963</v>
      </c>
      <c r="J297" s="21" t="str">
        <f>IF(I297="SINAPI",VLOOKUP(ORÇAMENTO!H297,SINAPI,3,),VLOOKUP(ORÇAMENTO!H297,SETOP,4,))</f>
        <v>M</v>
      </c>
      <c r="K297" s="11">
        <v>27</v>
      </c>
      <c r="L297" s="11" t="s">
        <v>30</v>
      </c>
      <c r="M297" s="22">
        <f>IF(I297="SINAPI",VLOOKUP(ORÇAMENTO!H297,SINAPI,4,),VLOOKUP(ORÇAMENTO!H297,SETOP,5,))</f>
        <v>18.66</v>
      </c>
      <c r="N297" s="12">
        <f t="shared" ref="N297:N310" si="187">ROUND(M297*(1+$C$7),2)</f>
        <v>23.61</v>
      </c>
      <c r="O297" s="12">
        <f t="shared" ref="O297:O310" si="188">K297*M297</f>
        <v>503.82</v>
      </c>
      <c r="P297" s="12">
        <f t="shared" ref="P297:P310" si="189">N297*K297</f>
        <v>637.47</v>
      </c>
    </row>
    <row r="298" spans="1:16" s="154" customFormat="1" ht="30" customHeight="1">
      <c r="A298" s="9" t="s">
        <v>22995</v>
      </c>
      <c r="B298" s="222" t="str">
        <f>IF(I298="SINAPI",VLOOKUP(ORÇAMENTO!H298,SINAPI,2,),VLOOKUP(ORÇAMENTO!H298,SETOP,3,))</f>
        <v>ELETRODUTO DE PVC RÍGIDO ROSCÁVEL, DN 25 MM (1"), INCLUSIVE CONEXÕES, SUPORTES E FIXAÇÃO</v>
      </c>
      <c r="C298" s="222"/>
      <c r="D298" s="222"/>
      <c r="E298" s="222"/>
      <c r="F298" s="222"/>
      <c r="G298" s="222"/>
      <c r="H298" s="10" t="s">
        <v>7437</v>
      </c>
      <c r="I298" s="10" t="s">
        <v>3963</v>
      </c>
      <c r="J298" s="21" t="str">
        <f>IF(I298="SINAPI",VLOOKUP(ORÇAMENTO!H298,SINAPI,3,),VLOOKUP(ORÇAMENTO!H298,SETOP,4,))</f>
        <v>M</v>
      </c>
      <c r="K298" s="11">
        <v>2</v>
      </c>
      <c r="L298" s="3" t="s">
        <v>30</v>
      </c>
      <c r="M298" s="22">
        <f>IF(I298="SINAPI",VLOOKUP(ORÇAMENTO!H298,SINAPI,4,),VLOOKUP(ORÇAMENTO!H298,SETOP,5,))</f>
        <v>14.31</v>
      </c>
      <c r="N298" s="22">
        <f t="shared" si="187"/>
        <v>18.11</v>
      </c>
      <c r="O298" s="22">
        <f t="shared" si="188"/>
        <v>28.62</v>
      </c>
      <c r="P298" s="22">
        <f t="shared" si="189"/>
        <v>36.22</v>
      </c>
    </row>
    <row r="299" spans="1:16" s="154" customFormat="1" ht="30" customHeight="1">
      <c r="A299" s="9" t="s">
        <v>22996</v>
      </c>
      <c r="B299" s="222" t="str">
        <f>IF(I299="SINAPI",VLOOKUP(ORÇAMENTO!H299,SINAPI,2,),VLOOKUP(ORÇAMENTO!H299,SETOP,3,))</f>
        <v>ELETRODUTO DE AÇO GALVANIZADO LEVE, INCLUSIVE CONEXÕES, SUPORTES E FIXAÇÃO DN 25 (1")</v>
      </c>
      <c r="C299" s="222"/>
      <c r="D299" s="222"/>
      <c r="E299" s="222"/>
      <c r="F299" s="222"/>
      <c r="G299" s="222"/>
      <c r="H299" s="10" t="s">
        <v>7418</v>
      </c>
      <c r="I299" s="10" t="s">
        <v>3963</v>
      </c>
      <c r="J299" s="21" t="str">
        <f>IF(I299="SINAPI",VLOOKUP(ORÇAMENTO!H299,SINAPI,3,),VLOOKUP(ORÇAMENTO!H299,SETOP,4,))</f>
        <v>M</v>
      </c>
      <c r="K299" s="11">
        <v>1</v>
      </c>
      <c r="L299" s="11" t="s">
        <v>30</v>
      </c>
      <c r="M299" s="22">
        <f>IF(I299="SINAPI",VLOOKUP(ORÇAMENTO!H299,SINAPI,4,),VLOOKUP(ORÇAMENTO!H299,SETOP,5,))</f>
        <v>21.7</v>
      </c>
      <c r="N299" s="12">
        <f t="shared" si="187"/>
        <v>27.45</v>
      </c>
      <c r="O299" s="12">
        <f t="shared" si="188"/>
        <v>21.7</v>
      </c>
      <c r="P299" s="12">
        <f t="shared" si="189"/>
        <v>27.45</v>
      </c>
    </row>
    <row r="300" spans="1:16" s="154" customFormat="1" ht="30" customHeight="1">
      <c r="A300" s="9" t="s">
        <v>22997</v>
      </c>
      <c r="B300" s="222" t="str">
        <f>IF(I300="SINAPI",VLOOKUP(ORÇAMENTO!H300,SINAPI,2,),VLOOKUP(ORÇAMENTO!H300,SETOP,3,))</f>
        <v>LUMINÁRIA COMERCIAL CHANFRADA DE SOBREPOR COMPLETA, PARA DUAS (2) LÂMPADAS TUBULARES LED 2X18W-ØT8, TEMPERATURA DA COR 6500K, FORNECIMENTO E INSTALAÇÃO, INCLUSIVE BASE E LÂMPADAS</v>
      </c>
      <c r="C300" s="222"/>
      <c r="D300" s="222"/>
      <c r="E300" s="222"/>
      <c r="F300" s="222"/>
      <c r="G300" s="222"/>
      <c r="H300" s="10" t="s">
        <v>13278</v>
      </c>
      <c r="I300" s="10" t="s">
        <v>3963</v>
      </c>
      <c r="J300" s="21" t="str">
        <f>IF(I300="SINAPI",VLOOKUP(ORÇAMENTO!H300,SINAPI,3,),VLOOKUP(ORÇAMENTO!H300,SETOP,4,))</f>
        <v>UN</v>
      </c>
      <c r="K300" s="11">
        <v>29</v>
      </c>
      <c r="L300" s="3" t="s">
        <v>30</v>
      </c>
      <c r="M300" s="22">
        <f>IF(I300="SINAPI",VLOOKUP(ORÇAMENTO!H300,SINAPI,4,),VLOOKUP(ORÇAMENTO!H300,SETOP,5,))</f>
        <v>163.07</v>
      </c>
      <c r="N300" s="22">
        <f t="shared" ref="N300" si="190">ROUND(M300*(1+$C$7),2)</f>
        <v>206.32</v>
      </c>
      <c r="O300" s="22">
        <f t="shared" ref="O300" si="191">K300*M300</f>
        <v>4729.03</v>
      </c>
      <c r="P300" s="22">
        <f t="shared" ref="P300" si="192">N300*K300</f>
        <v>5983.28</v>
      </c>
    </row>
    <row r="301" spans="1:16" s="154" customFormat="1" ht="30" customHeight="1">
      <c r="A301" s="9" t="s">
        <v>22998</v>
      </c>
      <c r="B301" s="222" t="str">
        <f>IF(I301="SINAPI",VLOOKUP(ORÇAMENTO!H301,SINAPI,2,),VLOOKUP(ORÇAMENTO!H301,SETOP,3,))</f>
        <v>LUMINÁRIA ARANDELA TIPO MEIA LUA, DE SOBREPOR, COM 1 LÂMPADA LED DE 6 W, SEM REATOR - FORNECIMENTO E INSTALAÇÃO. AF_02/2020</v>
      </c>
      <c r="C301" s="222"/>
      <c r="D301" s="222"/>
      <c r="E301" s="222"/>
      <c r="F301" s="222"/>
      <c r="G301" s="222"/>
      <c r="H301" s="10">
        <v>97605</v>
      </c>
      <c r="I301" s="10" t="s">
        <v>13102</v>
      </c>
      <c r="J301" s="21" t="str">
        <f>IF(I301="SINAPI",VLOOKUP(ORÇAMENTO!H301,SINAPI,3,),VLOOKUP(ORÇAMENTO!H301,SETOP,4,))</f>
        <v>UN</v>
      </c>
      <c r="K301" s="11">
        <v>5</v>
      </c>
      <c r="L301" s="3" t="s">
        <v>30</v>
      </c>
      <c r="M301" s="22">
        <f>IF(I301="SINAPI",VLOOKUP(ORÇAMENTO!H301,SINAPI,4,),VLOOKUP(ORÇAMENTO!H301,SETOP,5,))</f>
        <v>67.16</v>
      </c>
      <c r="N301" s="22">
        <f t="shared" si="187"/>
        <v>84.97</v>
      </c>
      <c r="O301" s="22">
        <f t="shared" si="188"/>
        <v>335.79999999999995</v>
      </c>
      <c r="P301" s="22">
        <f t="shared" si="189"/>
        <v>424.85</v>
      </c>
    </row>
    <row r="302" spans="1:16" s="154" customFormat="1" ht="30" customHeight="1">
      <c r="A302" s="9" t="s">
        <v>22999</v>
      </c>
      <c r="B302" s="222" t="str">
        <f>IF(I302="SINAPI",VLOOKUP(ORÇAMENTO!H302,SINAPI,2,),VLOOKUP(ORÇAMENTO!H302,SETOP,3,))</f>
        <v>CABO DE COBRE NÚ # 16 MM2, ENTERRADO, EXCLUSIVE ESCAVAÇÃO E REATERRO</v>
      </c>
      <c r="C302" s="222"/>
      <c r="D302" s="222"/>
      <c r="E302" s="222"/>
      <c r="F302" s="222"/>
      <c r="G302" s="222"/>
      <c r="H302" s="10" t="s">
        <v>7033</v>
      </c>
      <c r="I302" s="10" t="s">
        <v>3963</v>
      </c>
      <c r="J302" s="21" t="str">
        <f>IF(I302="SINAPI",VLOOKUP(ORÇAMENTO!H302,SINAPI,3,),VLOOKUP(ORÇAMENTO!H302,SETOP,4,))</f>
        <v>M</v>
      </c>
      <c r="K302" s="11">
        <v>10</v>
      </c>
      <c r="L302" s="3" t="s">
        <v>30</v>
      </c>
      <c r="M302" s="22">
        <f>IF(I302="SINAPI",VLOOKUP(ORÇAMENTO!H302,SINAPI,4,),VLOOKUP(ORÇAMENTO!H302,SETOP,5,))</f>
        <v>18.7</v>
      </c>
      <c r="N302" s="22">
        <f t="shared" si="187"/>
        <v>23.66</v>
      </c>
      <c r="O302" s="22">
        <f t="shared" si="188"/>
        <v>187</v>
      </c>
      <c r="P302" s="22">
        <f t="shared" si="189"/>
        <v>236.6</v>
      </c>
    </row>
    <row r="303" spans="1:16" s="154" customFormat="1" ht="30" customHeight="1">
      <c r="A303" s="9" t="s">
        <v>23000</v>
      </c>
      <c r="B303" s="222" t="str">
        <f>IF(I303="SINAPI",VLOOKUP(ORÇAMENTO!H303,SINAPI,2,),VLOOKUP(ORÇAMENTO!H303,SETOP,3,))</f>
        <v>CABO DE ACO GALVANIZADO, DIAMETRO 9,53 MM (3/8"), COM ALMA DE FIBRA 6 X 25 F</v>
      </c>
      <c r="C303" s="222"/>
      <c r="D303" s="222"/>
      <c r="E303" s="222"/>
      <c r="F303" s="222"/>
      <c r="G303" s="222"/>
      <c r="H303" s="10">
        <v>41954</v>
      </c>
      <c r="I303" s="10" t="s">
        <v>13102</v>
      </c>
      <c r="J303" s="21" t="str">
        <f>IF(I303="SINAPI",VLOOKUP(ORÇAMENTO!H303,SINAPI,3,),VLOOKUP(ORÇAMENTO!H303,SETOP,4,))</f>
        <v xml:space="preserve">KG    </v>
      </c>
      <c r="K303" s="11">
        <v>1</v>
      </c>
      <c r="L303" s="11" t="s">
        <v>30</v>
      </c>
      <c r="M303" s="22">
        <f>IF(I303="SINAPI",VLOOKUP(ORÇAMENTO!H303,SINAPI,4,),VLOOKUP(ORÇAMENTO!H303,SETOP,5,))</f>
        <v>58.52</v>
      </c>
      <c r="N303" s="12">
        <f t="shared" si="187"/>
        <v>74.040000000000006</v>
      </c>
      <c r="O303" s="12">
        <f t="shared" si="188"/>
        <v>58.52</v>
      </c>
      <c r="P303" s="12">
        <f t="shared" si="189"/>
        <v>74.040000000000006</v>
      </c>
    </row>
    <row r="304" spans="1:16" s="154" customFormat="1" ht="30" customHeight="1">
      <c r="A304" s="9" t="s">
        <v>23001</v>
      </c>
      <c r="B304" s="222" t="str">
        <f>IF(I304="SINAPI",VLOOKUP(ORÇAMENTO!H304,SINAPI,2,),VLOOKUP(ORÇAMENTO!H304,SETOP,3,))</f>
        <v>CAIXA DE PASSAGEM EM ALVENARIA E TAMPA DE CONCRETO, FUNDO DE BRITA, TIPO 1, 30 X 30 X 40 CM, INCLUSIVE ESCAVAÇÃO, REATERRO E BOTA-FORA</v>
      </c>
      <c r="C304" s="222"/>
      <c r="D304" s="222"/>
      <c r="E304" s="222"/>
      <c r="F304" s="222"/>
      <c r="G304" s="222"/>
      <c r="H304" s="10" t="s">
        <v>7076</v>
      </c>
      <c r="I304" s="10" t="s">
        <v>3963</v>
      </c>
      <c r="J304" s="21" t="str">
        <f>IF(I304="SINAPI",VLOOKUP(ORÇAMENTO!H304,SINAPI,3,),VLOOKUP(ORÇAMENTO!H304,SETOP,4,))</f>
        <v>UN</v>
      </c>
      <c r="K304" s="11">
        <v>2</v>
      </c>
      <c r="L304" s="11" t="s">
        <v>30</v>
      </c>
      <c r="M304" s="22">
        <f>IF(I304="SINAPI",VLOOKUP(ORÇAMENTO!H304,SINAPI,4,),VLOOKUP(ORÇAMENTO!H304,SETOP,5,))</f>
        <v>98.99</v>
      </c>
      <c r="N304" s="12">
        <f t="shared" si="187"/>
        <v>125.24</v>
      </c>
      <c r="O304" s="12">
        <f t="shared" si="188"/>
        <v>197.98</v>
      </c>
      <c r="P304" s="12">
        <f t="shared" si="189"/>
        <v>250.48</v>
      </c>
    </row>
    <row r="305" spans="1:16" s="154" customFormat="1" ht="30" customHeight="1">
      <c r="A305" s="9" t="s">
        <v>23002</v>
      </c>
      <c r="B305" s="222" t="str">
        <f>IF(I305="SINAPI",VLOOKUP(ORÇAMENTO!H305,SINAPI,2,),VLOOKUP(ORÇAMENTO!H305,SETOP,3,))</f>
        <v>CAIXA DE PASSAGEM EM ALVENARIA E TAMPA DE CONCRETO, FUNDO DE BRITA, TIPO 1, 50 X 50 X 60 CM, INCLUSIVE ESCAVAÇÃO, REATERRO E BOTA-FORA</v>
      </c>
      <c r="C305" s="222"/>
      <c r="D305" s="222"/>
      <c r="E305" s="222"/>
      <c r="F305" s="222"/>
      <c r="G305" s="222"/>
      <c r="H305" s="10" t="s">
        <v>7078</v>
      </c>
      <c r="I305" s="10" t="s">
        <v>3963</v>
      </c>
      <c r="J305" s="21" t="str">
        <f>IF(I305="SINAPI",VLOOKUP(ORÇAMENTO!H305,SINAPI,3,),VLOOKUP(ORÇAMENTO!H305,SETOP,4,))</f>
        <v>UN</v>
      </c>
      <c r="K305" s="11">
        <v>1</v>
      </c>
      <c r="L305" s="11" t="s">
        <v>30</v>
      </c>
      <c r="M305" s="22">
        <f>IF(I305="SINAPI",VLOOKUP(ORÇAMENTO!H305,SINAPI,4,),VLOOKUP(ORÇAMENTO!H305,SETOP,5,))</f>
        <v>214.06</v>
      </c>
      <c r="N305" s="12">
        <f t="shared" si="187"/>
        <v>270.83</v>
      </c>
      <c r="O305" s="12">
        <f t="shared" si="188"/>
        <v>214.06</v>
      </c>
      <c r="P305" s="12">
        <f t="shared" si="189"/>
        <v>270.83</v>
      </c>
    </row>
    <row r="306" spans="1:16" s="154" customFormat="1" ht="30" customHeight="1">
      <c r="A306" s="9" t="s">
        <v>23003</v>
      </c>
      <c r="B306" s="222" t="str">
        <f>IF(I306="SINAPI",VLOOKUP(ORÇAMENTO!H306,SINAPI,2,),VLOOKUP(ORÇAMENTO!H306,SETOP,3,))</f>
        <v>HASTE DE AÇO COBREADA PARA ATERRAMENTO DIÂMETRO 3/4"X 2400 MM,CONFORME PADRÕES TELEBRÁS</v>
      </c>
      <c r="C306" s="222"/>
      <c r="D306" s="222"/>
      <c r="E306" s="222"/>
      <c r="F306" s="222"/>
      <c r="G306" s="222"/>
      <c r="H306" s="10" t="s">
        <v>7275</v>
      </c>
      <c r="I306" s="10" t="s">
        <v>3963</v>
      </c>
      <c r="J306" s="21" t="str">
        <f>IF(I306="SINAPI",VLOOKUP(ORÇAMENTO!H306,SINAPI,3,),VLOOKUP(ORÇAMENTO!H306,SETOP,4,))</f>
        <v>U</v>
      </c>
      <c r="K306" s="11">
        <v>2</v>
      </c>
      <c r="L306" s="3" t="s">
        <v>30</v>
      </c>
      <c r="M306" s="22">
        <f>IF(I306="SINAPI",VLOOKUP(ORÇAMENTO!H306,SINAPI,4,),VLOOKUP(ORÇAMENTO!H306,SETOP,5,))</f>
        <v>64.55</v>
      </c>
      <c r="N306" s="22">
        <f t="shared" si="187"/>
        <v>81.67</v>
      </c>
      <c r="O306" s="22">
        <f t="shared" si="188"/>
        <v>129.1</v>
      </c>
      <c r="P306" s="22">
        <f t="shared" si="189"/>
        <v>163.34</v>
      </c>
    </row>
    <row r="307" spans="1:16" s="154" customFormat="1" ht="30" customHeight="1">
      <c r="A307" s="9" t="s">
        <v>23004</v>
      </c>
      <c r="B307" s="222" t="str">
        <f>IF(I307="SINAPI",VLOOKUP(ORÇAMENTO!H307,SINAPI,2,),VLOOKUP(ORÇAMENTO!H307,SETOP,3,))</f>
        <v>CAIXA PARA MEDIDOR POLIFÁSICO CONFORME PADRÕES CEMIG TIPO CM-2</v>
      </c>
      <c r="C307" s="222"/>
      <c r="D307" s="222"/>
      <c r="E307" s="222"/>
      <c r="F307" s="222"/>
      <c r="G307" s="222"/>
      <c r="H307" s="10" t="s">
        <v>7124</v>
      </c>
      <c r="I307" s="10" t="s">
        <v>3963</v>
      </c>
      <c r="J307" s="21" t="str">
        <f>IF(I307="SINAPI",VLOOKUP(ORÇAMENTO!H307,SINAPI,3,),VLOOKUP(ORÇAMENTO!H307,SETOP,4,))</f>
        <v>UN</v>
      </c>
      <c r="K307" s="11">
        <v>1</v>
      </c>
      <c r="L307" s="11" t="s">
        <v>30</v>
      </c>
      <c r="M307" s="22">
        <f>IF(I307="SINAPI",VLOOKUP(ORÇAMENTO!H307,SINAPI,4,),VLOOKUP(ORÇAMENTO!H307,SETOP,5,))</f>
        <v>248.88</v>
      </c>
      <c r="N307" s="12">
        <f t="shared" si="187"/>
        <v>314.88</v>
      </c>
      <c r="O307" s="12">
        <f t="shared" si="188"/>
        <v>248.88</v>
      </c>
      <c r="P307" s="12">
        <f t="shared" si="189"/>
        <v>314.88</v>
      </c>
    </row>
    <row r="308" spans="1:16" s="154" customFormat="1" ht="30" customHeight="1">
      <c r="A308" s="9" t="s">
        <v>23005</v>
      </c>
      <c r="B308" s="222" t="s">
        <v>18959</v>
      </c>
      <c r="C308" s="222"/>
      <c r="D308" s="222"/>
      <c r="E308" s="222"/>
      <c r="F308" s="222"/>
      <c r="G308" s="222"/>
      <c r="H308" s="10">
        <v>42425</v>
      </c>
      <c r="I308" s="10" t="s">
        <v>13102</v>
      </c>
      <c r="J308" s="21" t="str">
        <f>IF(I308="SINAPI",VLOOKUP(ORÇAMENTO!H308,SINAPI,3,),VLOOKUP(ORÇAMENTO!H308,SETOP,4,))</f>
        <v xml:space="preserve">UN    </v>
      </c>
      <c r="K308" s="11">
        <v>3</v>
      </c>
      <c r="L308" s="11" t="s">
        <v>30</v>
      </c>
      <c r="M308" s="22">
        <f>IF(I308="SINAPI",VLOOKUP(ORÇAMENTO!H308,SINAPI,4,),VLOOKUP(ORÇAMENTO!H308,SETOP,5,))</f>
        <v>2154.88</v>
      </c>
      <c r="N308" s="12">
        <f t="shared" si="187"/>
        <v>2726.35</v>
      </c>
      <c r="O308" s="12">
        <f t="shared" si="188"/>
        <v>6464.64</v>
      </c>
      <c r="P308" s="12">
        <f t="shared" si="189"/>
        <v>8179.0499999999993</v>
      </c>
    </row>
    <row r="309" spans="1:16" s="154" customFormat="1" ht="30" customHeight="1">
      <c r="A309" s="9" t="s">
        <v>23006</v>
      </c>
      <c r="B309" s="222" t="str">
        <f>IF(I309="SINAPI",VLOOKUP(ORÇAMENTO!H309,SINAPI,2,),VLOOKUP(ORÇAMENTO!H309,SETOP,3,))</f>
        <v>AR CONDICIONADO SPLIT INVERTER, HI-WALL (PAREDE), 18000 BTU/H, CICLO FRIO, 60HZ, CLASSIFICACAO A (SELO PROCEL), GAS HFC, CONTROLE S/FIO</v>
      </c>
      <c r="C309" s="222"/>
      <c r="D309" s="222"/>
      <c r="E309" s="222"/>
      <c r="F309" s="222"/>
      <c r="G309" s="222"/>
      <c r="H309" s="10">
        <v>42422</v>
      </c>
      <c r="I309" s="10" t="s">
        <v>13102</v>
      </c>
      <c r="J309" s="21" t="str">
        <f>IF(I309="SINAPI",VLOOKUP(ORÇAMENTO!H309,SINAPI,3,),VLOOKUP(ORÇAMENTO!H309,SETOP,4,))</f>
        <v xml:space="preserve">UN    </v>
      </c>
      <c r="K309" s="11">
        <v>1</v>
      </c>
      <c r="L309" s="11" t="s">
        <v>30</v>
      </c>
      <c r="M309" s="22">
        <f>IF(I309="SINAPI",VLOOKUP(ORÇAMENTO!H309,SINAPI,4,),VLOOKUP(ORÇAMENTO!H309,SETOP,5,))</f>
        <v>3199</v>
      </c>
      <c r="N309" s="12">
        <f t="shared" ref="N309" si="193">ROUND(M309*(1+$C$7),2)</f>
        <v>4047.37</v>
      </c>
      <c r="O309" s="12">
        <f t="shared" ref="O309" si="194">K309*M309</f>
        <v>3199</v>
      </c>
      <c r="P309" s="12">
        <f t="shared" ref="P309" si="195">N309*K309</f>
        <v>4047.37</v>
      </c>
    </row>
    <row r="310" spans="1:16" s="154" customFormat="1" ht="30" customHeight="1">
      <c r="A310" s="9" t="s">
        <v>23007</v>
      </c>
      <c r="B310" s="222" t="str">
        <f>COTAÇÃO!B29</f>
        <v>QUADRO DE DISTRIBUIÇÃO TRIFÁSICO P/70 DISJUNTOR DIN, BARRAMENTO 225A DE EMBUTIR</v>
      </c>
      <c r="C310" s="222"/>
      <c r="D310" s="222"/>
      <c r="E310" s="222"/>
      <c r="F310" s="222"/>
      <c r="G310" s="222"/>
      <c r="H310" s="10" t="s">
        <v>18898</v>
      </c>
      <c r="I310" s="10" t="s">
        <v>18843</v>
      </c>
      <c r="J310" s="21" t="str">
        <f>COTAÇÃO!G31</f>
        <v>Unidade</v>
      </c>
      <c r="K310" s="11">
        <v>1</v>
      </c>
      <c r="L310" s="3" t="s">
        <v>30</v>
      </c>
      <c r="M310" s="22">
        <f>COTAÇÃO!H34</f>
        <v>1032.45</v>
      </c>
      <c r="N310" s="22">
        <f t="shared" si="187"/>
        <v>1306.26</v>
      </c>
      <c r="O310" s="22">
        <f t="shared" si="188"/>
        <v>1032.45</v>
      </c>
      <c r="P310" s="22">
        <f t="shared" si="189"/>
        <v>1306.26</v>
      </c>
    </row>
    <row r="311" spans="1:16" s="154" customFormat="1" ht="30" customHeight="1">
      <c r="A311" s="226" t="str">
        <f>"SUBTOTAL "&amp;B253</f>
        <v>SUBTOTAL INSTALAÇÕES ELÉTRICAS</v>
      </c>
      <c r="B311" s="226"/>
      <c r="C311" s="226"/>
      <c r="D311" s="226"/>
      <c r="E311" s="226"/>
      <c r="F311" s="226"/>
      <c r="G311" s="226"/>
      <c r="H311" s="226"/>
      <c r="I311" s="226"/>
      <c r="J311" s="226"/>
      <c r="K311" s="226"/>
      <c r="L311" s="226"/>
      <c r="M311" s="226"/>
      <c r="N311" s="227"/>
      <c r="O311" s="37">
        <f>SUM(O254:O310)</f>
        <v>33981.05799999999</v>
      </c>
      <c r="P311" s="37">
        <f>SUM(P254:P310)</f>
        <v>42991.851999999999</v>
      </c>
    </row>
    <row r="312" spans="1:16" s="154" customFormat="1">
      <c r="A312" s="16"/>
      <c r="B312" s="16"/>
      <c r="C312" s="16"/>
      <c r="D312" s="16"/>
      <c r="E312" s="16"/>
      <c r="F312" s="16"/>
      <c r="G312" s="16"/>
      <c r="H312" s="16"/>
      <c r="I312" s="16"/>
      <c r="J312" s="16"/>
      <c r="K312" s="16"/>
      <c r="L312" s="16"/>
      <c r="M312" s="16"/>
      <c r="N312" s="16"/>
      <c r="O312" s="17"/>
      <c r="P312" s="17"/>
    </row>
    <row r="313" spans="1:16" s="154" customFormat="1" ht="30" customHeight="1">
      <c r="A313" s="57">
        <v>17</v>
      </c>
      <c r="B313" s="230" t="s">
        <v>18647</v>
      </c>
      <c r="C313" s="230"/>
      <c r="D313" s="230"/>
      <c r="E313" s="230"/>
      <c r="F313" s="230"/>
      <c r="G313" s="230"/>
      <c r="H313" s="57"/>
      <c r="I313" s="57"/>
      <c r="J313" s="57"/>
      <c r="K313" s="57"/>
      <c r="L313" s="58"/>
      <c r="M313" s="57"/>
      <c r="N313" s="57"/>
      <c r="O313" s="86"/>
      <c r="P313" s="86"/>
    </row>
    <row r="314" spans="1:16" s="154" customFormat="1" ht="30" customHeight="1">
      <c r="A314" s="142" t="s">
        <v>18849</v>
      </c>
      <c r="B314" s="231" t="str">
        <f>IF(I314="SINAPI",VLOOKUP(ORÇAMENTO!H314,SINAPI,2,),VLOOKUP(ORÇAMENTO!H314,SETOP,3,))</f>
        <v>EXTINTOR DE INCÊNDIO TIPO PÓ QUÍMICO 2-A:20-B:C, CAPACIDADE 6 KG</v>
      </c>
      <c r="C314" s="231"/>
      <c r="D314" s="231"/>
      <c r="E314" s="231"/>
      <c r="F314" s="231"/>
      <c r="G314" s="232"/>
      <c r="H314" s="21" t="s">
        <v>8048</v>
      </c>
      <c r="I314" s="21" t="s">
        <v>3963</v>
      </c>
      <c r="J314" s="21" t="str">
        <f>IF(I314="SINAPI",VLOOKUP(ORÇAMENTO!H314,SINAPI,3,),VLOOKUP(ORÇAMENTO!H314,SETOP,4,))</f>
        <v>U</v>
      </c>
      <c r="K314" s="11">
        <v>2</v>
      </c>
      <c r="L314" s="3" t="s">
        <v>30</v>
      </c>
      <c r="M314" s="22">
        <f>IF(I314="SINAPI",VLOOKUP(ORÇAMENTO!H314,SINAPI,4,),VLOOKUP(ORÇAMENTO!H314,SETOP,5,))</f>
        <v>154.04</v>
      </c>
      <c r="N314" s="22">
        <f>ROUND(M314*(1+$C$7),2)</f>
        <v>194.89</v>
      </c>
      <c r="O314" s="22">
        <f>K314*M314</f>
        <v>308.08</v>
      </c>
      <c r="P314" s="22">
        <f>N314*K314</f>
        <v>389.78</v>
      </c>
    </row>
    <row r="315" spans="1:16" s="154" customFormat="1" ht="30" customHeight="1">
      <c r="A315" s="221" t="s">
        <v>18850</v>
      </c>
      <c r="B315" s="222" t="str">
        <f>IF(I315="SINAPI",VLOOKUP(ORÇAMENTO!H315,SINAPI,2,),VLOOKUP(ORÇAMENTO!H315,SETOP,3,))</f>
        <v>LUMINÁRIA DE EMERGÊNCIA, COM 30 LÂMPADAS LED DE 2 W, SEM REATOR - FORNECIMENTO E INSTALAÇÃO. AF_02/2020</v>
      </c>
      <c r="C315" s="222"/>
      <c r="D315" s="222"/>
      <c r="E315" s="222"/>
      <c r="F315" s="222"/>
      <c r="G315" s="224"/>
      <c r="H315" s="21">
        <v>97599</v>
      </c>
      <c r="I315" s="21" t="s">
        <v>13102</v>
      </c>
      <c r="J315" s="21" t="str">
        <f>IF(I315="SINAPI",VLOOKUP(ORÇAMENTO!H315,SINAPI,3,),VLOOKUP(ORÇAMENTO!H315,SETOP,4,))</f>
        <v>UN</v>
      </c>
      <c r="K315" s="11">
        <v>10</v>
      </c>
      <c r="L315" s="3" t="s">
        <v>30</v>
      </c>
      <c r="M315" s="22">
        <f>IF(I315="SINAPI",VLOOKUP(ORÇAMENTO!H315,SINAPI,4,),VLOOKUP(ORÇAMENTO!H315,SETOP,5,))</f>
        <v>29.54</v>
      </c>
      <c r="N315" s="22">
        <f>ROUND(M315*(1+$C$7),2)</f>
        <v>37.369999999999997</v>
      </c>
      <c r="O315" s="22">
        <f>K315*M315</f>
        <v>295.39999999999998</v>
      </c>
      <c r="P315" s="22">
        <f>N315*K315</f>
        <v>373.7</v>
      </c>
    </row>
    <row r="316" spans="1:16" s="154" customFormat="1" ht="30" customHeight="1">
      <c r="A316" s="221" t="s">
        <v>18851</v>
      </c>
      <c r="B316" s="222" t="str">
        <f>IF(I316="SINAPI",VLOOKUP(ORÇAMENTO!H316,SINAPI,2,),VLOOKUP(ORÇAMENTO!H316,SETOP,3,))</f>
        <v>PLACA FOTOLUMINESCENTE "E5" - 300 X 300 MM</v>
      </c>
      <c r="C316" s="222"/>
      <c r="D316" s="222"/>
      <c r="E316" s="222"/>
      <c r="F316" s="222"/>
      <c r="G316" s="224"/>
      <c r="H316" s="21" t="s">
        <v>8055</v>
      </c>
      <c r="I316" s="21" t="s">
        <v>3963</v>
      </c>
      <c r="J316" s="21" t="str">
        <f>IF(I316="SINAPI",VLOOKUP(ORÇAMENTO!H316,SINAPI,3,),VLOOKUP(ORÇAMENTO!H316,SETOP,4,))</f>
        <v>U</v>
      </c>
      <c r="K316" s="11">
        <v>2</v>
      </c>
      <c r="L316" s="3" t="s">
        <v>30</v>
      </c>
      <c r="M316" s="22">
        <f>IF(I316="SINAPI",VLOOKUP(ORÇAMENTO!H316,SINAPI,4,),VLOOKUP(ORÇAMENTO!H316,SETOP,5,))</f>
        <v>17.309999999999999</v>
      </c>
      <c r="N316" s="22">
        <f>ROUND(M316*(1+$C$7),2)</f>
        <v>21.9</v>
      </c>
      <c r="O316" s="22">
        <f>K316*M316</f>
        <v>34.619999999999997</v>
      </c>
      <c r="P316" s="22">
        <f>N316*K316</f>
        <v>43.8</v>
      </c>
    </row>
    <row r="317" spans="1:16" s="154" customFormat="1" ht="30" customHeight="1">
      <c r="A317" s="221" t="s">
        <v>18852</v>
      </c>
      <c r="B317" s="222" t="str">
        <f>IF(I317="SINAPI",VLOOKUP(ORÇAMENTO!H317,SINAPI,2,),VLOOKUP(ORÇAMENTO!H317,SETOP,3,))</f>
        <v>PLACA FOTOLUMINESCENTE "S1" OU "S2"- 380 X 190 MM (SAÍDA - ESQUERDA)</v>
      </c>
      <c r="C317" s="222"/>
      <c r="D317" s="222"/>
      <c r="E317" s="222"/>
      <c r="F317" s="222"/>
      <c r="G317" s="224"/>
      <c r="H317" s="21" t="s">
        <v>8059</v>
      </c>
      <c r="I317" s="21" t="s">
        <v>3963</v>
      </c>
      <c r="J317" s="21" t="str">
        <f>IF(I317="SINAPI",VLOOKUP(ORÇAMENTO!H317,SINAPI,3,),VLOOKUP(ORÇAMENTO!H317,SETOP,4,))</f>
        <v>U</v>
      </c>
      <c r="K317" s="11">
        <v>2</v>
      </c>
      <c r="L317" s="3" t="s">
        <v>30</v>
      </c>
      <c r="M317" s="22">
        <f>IF(I317="SINAPI",VLOOKUP(ORÇAMENTO!H317,SINAPI,4,),VLOOKUP(ORÇAMENTO!H317,SETOP,5,))</f>
        <v>19.27</v>
      </c>
      <c r="N317" s="22">
        <f t="shared" ref="N317:N318" si="196">ROUND(M317*(1+$C$7),2)</f>
        <v>24.38</v>
      </c>
      <c r="O317" s="22">
        <f t="shared" ref="O317:O318" si="197">K317*M317</f>
        <v>38.54</v>
      </c>
      <c r="P317" s="22">
        <f t="shared" ref="P317:P318" si="198">N317*K317</f>
        <v>48.76</v>
      </c>
    </row>
    <row r="318" spans="1:16" s="154" customFormat="1" ht="30" customHeight="1">
      <c r="A318" s="221" t="s">
        <v>18853</v>
      </c>
      <c r="B318" s="222" t="str">
        <f>IF(I318="SINAPI",VLOOKUP(ORÇAMENTO!H318,SINAPI,2,),VLOOKUP(ORÇAMENTO!H318,SETOP,3,))</f>
        <v>PLACA FOTOLUMINESCENTE "S12" - 380 X 190 MM (SAÍDA)</v>
      </c>
      <c r="C318" s="222"/>
      <c r="D318" s="222"/>
      <c r="E318" s="222"/>
      <c r="F318" s="222"/>
      <c r="G318" s="224"/>
      <c r="H318" s="10" t="s">
        <v>8061</v>
      </c>
      <c r="I318" s="10" t="s">
        <v>3963</v>
      </c>
      <c r="J318" s="21" t="str">
        <f>IF(I318="SINAPI",VLOOKUP(ORÇAMENTO!H318,SINAPI,3,),VLOOKUP(ORÇAMENTO!H318,SETOP,4,))</f>
        <v>U</v>
      </c>
      <c r="K318" s="11">
        <v>1</v>
      </c>
      <c r="L318" s="3" t="s">
        <v>30</v>
      </c>
      <c r="M318" s="22">
        <f>IF(I318="SINAPI",VLOOKUP(ORÇAMENTO!H318,SINAPI,4,),VLOOKUP(ORÇAMENTO!H318,SETOP,5,))</f>
        <v>19.12</v>
      </c>
      <c r="N318" s="22">
        <f t="shared" si="196"/>
        <v>24.19</v>
      </c>
      <c r="O318" s="22">
        <f t="shared" si="197"/>
        <v>19.12</v>
      </c>
      <c r="P318" s="22">
        <f t="shared" si="198"/>
        <v>24.19</v>
      </c>
    </row>
    <row r="319" spans="1:16" s="154" customFormat="1" ht="30" customHeight="1">
      <c r="A319" s="221" t="s">
        <v>18913</v>
      </c>
      <c r="B319" s="222" t="str">
        <f>IF(I319="SINAPI",VLOOKUP(ORÇAMENTO!H319,SINAPI,2,),VLOOKUP(ORÇAMENTO!H319,SETOP,3,))</f>
        <v>PLACA DE SINALIZACAO DE SEGURANCA CONTRA INCENDIO, FOTOLUMINESCENTE, RETANGULAR, *13 X 26* CM, EM PVC *2* MM ANTI-CHAMAS (SIMBOLOS, CORES E PICTOGRAMAS CONFORME NBR 13434)</v>
      </c>
      <c r="C319" s="222"/>
      <c r="D319" s="222"/>
      <c r="E319" s="222"/>
      <c r="F319" s="222"/>
      <c r="G319" s="224"/>
      <c r="H319" s="10">
        <v>37539</v>
      </c>
      <c r="I319" s="10" t="s">
        <v>13102</v>
      </c>
      <c r="J319" s="21" t="str">
        <f>IF(I319="SINAPI",VLOOKUP(ORÇAMENTO!H319,SINAPI,3,),VLOOKUP(ORÇAMENTO!H319,SETOP,4,))</f>
        <v xml:space="preserve">UN    </v>
      </c>
      <c r="K319" s="11">
        <v>6</v>
      </c>
      <c r="L319" s="3" t="s">
        <v>30</v>
      </c>
      <c r="M319" s="22">
        <f>IF(I319="SINAPI",VLOOKUP(ORÇAMENTO!H319,SINAPI,4,),VLOOKUP(ORÇAMENTO!H319,SETOP,5,))</f>
        <v>22.41</v>
      </c>
      <c r="N319" s="22">
        <f t="shared" ref="N319:N320" si="199">ROUND(M319*(1+$C$7),2)</f>
        <v>28.35</v>
      </c>
      <c r="O319" s="22">
        <f t="shared" ref="O319:O320" si="200">K319*M319</f>
        <v>134.46</v>
      </c>
      <c r="P319" s="22">
        <f t="shared" ref="P319:P320" si="201">N319*K319</f>
        <v>170.10000000000002</v>
      </c>
    </row>
    <row r="320" spans="1:16" s="154" customFormat="1" ht="30" customHeight="1">
      <c r="A320" s="221" t="s">
        <v>18914</v>
      </c>
      <c r="B320" s="234" t="str">
        <f>IF(I320="SINAPI",VLOOKUP(ORÇAMENTO!H320,SINAPI,2,),VLOOKUP(ORÇAMENTO!H320,SETOP,3,))</f>
        <v>BASE DECORATIVA PARA EXTINTORES</v>
      </c>
      <c r="C320" s="234"/>
      <c r="D320" s="234"/>
      <c r="E320" s="234"/>
      <c r="F320" s="234"/>
      <c r="G320" s="235"/>
      <c r="H320" s="10" t="s">
        <v>8040</v>
      </c>
      <c r="I320" s="10" t="s">
        <v>3963</v>
      </c>
      <c r="J320" s="10" t="str">
        <f>IF(I320="SINAPI",VLOOKUP(ORÇAMENTO!H320,SINAPI,3,),VLOOKUP(ORÇAMENTO!H320,SETOP,4,))</f>
        <v>U</v>
      </c>
      <c r="K320" s="11">
        <v>2</v>
      </c>
      <c r="L320" s="11" t="s">
        <v>30</v>
      </c>
      <c r="M320" s="12">
        <f>IF(I320="SINAPI",VLOOKUP(ORÇAMENTO!H320,SINAPI,4,),VLOOKUP(ORÇAMENTO!H320,SETOP,5,))</f>
        <v>47.73</v>
      </c>
      <c r="N320" s="12">
        <f t="shared" si="199"/>
        <v>60.39</v>
      </c>
      <c r="O320" s="12">
        <f t="shared" si="200"/>
        <v>95.46</v>
      </c>
      <c r="P320" s="12">
        <f t="shared" si="201"/>
        <v>120.78</v>
      </c>
    </row>
    <row r="321" spans="1:16" s="154" customFormat="1" ht="30" customHeight="1">
      <c r="A321" s="226" t="str">
        <f>"SUBTOTAL "&amp;B313</f>
        <v>SUBTOTAL PROJETO DE PREVENÇÃO E COMBATE A INCÊNDIO E PÂNICO</v>
      </c>
      <c r="B321" s="226"/>
      <c r="C321" s="226"/>
      <c r="D321" s="226"/>
      <c r="E321" s="226"/>
      <c r="F321" s="226"/>
      <c r="G321" s="226"/>
      <c r="H321" s="226"/>
      <c r="I321" s="226"/>
      <c r="J321" s="226"/>
      <c r="K321" s="226"/>
      <c r="L321" s="226"/>
      <c r="M321" s="226"/>
      <c r="N321" s="227"/>
      <c r="O321" s="37">
        <f>SUM(O314:O320)</f>
        <v>925.68000000000006</v>
      </c>
      <c r="P321" s="37">
        <f>SUM(P314:P320)</f>
        <v>1171.1099999999999</v>
      </c>
    </row>
    <row r="322" spans="1:16" s="154" customFormat="1">
      <c r="A322" s="16"/>
      <c r="B322" s="16"/>
      <c r="C322" s="16"/>
      <c r="D322" s="16"/>
      <c r="E322" s="16"/>
      <c r="F322" s="16"/>
      <c r="G322" s="16"/>
      <c r="H322" s="16"/>
      <c r="I322" s="16"/>
      <c r="J322" s="16"/>
      <c r="K322" s="16"/>
      <c r="L322" s="16"/>
      <c r="M322" s="16"/>
      <c r="N322" s="16"/>
      <c r="O322" s="17"/>
      <c r="P322" s="17"/>
    </row>
    <row r="323" spans="1:16" s="154" customFormat="1" ht="30" customHeight="1">
      <c r="A323" s="57">
        <v>18</v>
      </c>
      <c r="B323" s="230" t="s">
        <v>18648</v>
      </c>
      <c r="C323" s="230"/>
      <c r="D323" s="230"/>
      <c r="E323" s="230"/>
      <c r="F323" s="230"/>
      <c r="G323" s="230"/>
      <c r="H323" s="57"/>
      <c r="I323" s="57"/>
      <c r="J323" s="57"/>
      <c r="K323" s="57"/>
      <c r="L323" s="58"/>
      <c r="M323" s="57"/>
      <c r="N323" s="57"/>
      <c r="O323" s="86"/>
      <c r="P323" s="86"/>
    </row>
    <row r="324" spans="1:16" s="154" customFormat="1" ht="30" customHeight="1">
      <c r="A324" s="142" t="s">
        <v>18854</v>
      </c>
      <c r="B324" s="231" t="str">
        <f>IF(I324="SINAPI",VLOOKUP(ORÇAMENTO!H324,SINAPI,2,),VLOOKUP(ORÇAMENTO!H324,SETOP,3,))</f>
        <v>CORDOALHA DE COBRE NU 35 MM², NÃO ENTERRADA, COM ISOLADOR - FORNECIMENTO E INSTALAÇÃO. AF_12/2017</v>
      </c>
      <c r="C324" s="231"/>
      <c r="D324" s="231"/>
      <c r="E324" s="231"/>
      <c r="F324" s="231"/>
      <c r="G324" s="232"/>
      <c r="H324" s="21">
        <v>96973</v>
      </c>
      <c r="I324" s="21" t="s">
        <v>13102</v>
      </c>
      <c r="J324" s="21" t="str">
        <f>IF(I324="SINAPI",VLOOKUP(ORÇAMENTO!H324,SINAPI,3,),VLOOKUP(ORÇAMENTO!H324,SETOP,4,))</f>
        <v>M</v>
      </c>
      <c r="K324" s="11">
        <v>27.43</v>
      </c>
      <c r="L324" s="3" t="s">
        <v>30</v>
      </c>
      <c r="M324" s="22">
        <f>IF(I324="SINAPI",VLOOKUP(ORÇAMENTO!H324,SINAPI,4,),VLOOKUP(ORÇAMENTO!H324,SETOP,5,))</f>
        <v>47.81</v>
      </c>
      <c r="N324" s="22">
        <f>ROUND(M324*(1+$C$7),2)</f>
        <v>60.49</v>
      </c>
      <c r="O324" s="22">
        <f>K324*M324</f>
        <v>1311.4283</v>
      </c>
      <c r="P324" s="22">
        <f>N324*K324</f>
        <v>1659.2407000000001</v>
      </c>
    </row>
    <row r="325" spans="1:16" s="154" customFormat="1" ht="30" customHeight="1">
      <c r="A325" s="221" t="s">
        <v>23008</v>
      </c>
      <c r="B325" s="222" t="str">
        <f>IF(I325="SINAPI",VLOOKUP(ORÇAMENTO!H325,SINAPI,2,),VLOOKUP(ORÇAMENTO!H325,SETOP,3,))</f>
        <v>CORDOALHA DE COBRE NU 50 MM², ENTERRADA, SEM ISOLADOR - FORNECIMENTO E INSTALAÇÃO. AF_12/2017</v>
      </c>
      <c r="C325" s="222"/>
      <c r="D325" s="222"/>
      <c r="E325" s="222"/>
      <c r="F325" s="222"/>
      <c r="G325" s="224"/>
      <c r="H325" s="21">
        <v>96977</v>
      </c>
      <c r="I325" s="21" t="s">
        <v>13102</v>
      </c>
      <c r="J325" s="21" t="str">
        <f>IF(I325="SINAPI",VLOOKUP(ORÇAMENTO!H325,SINAPI,3,),VLOOKUP(ORÇAMENTO!H325,SETOP,4,))</f>
        <v>M</v>
      </c>
      <c r="K325" s="11">
        <v>64.64</v>
      </c>
      <c r="L325" s="3" t="s">
        <v>30</v>
      </c>
      <c r="M325" s="22">
        <f>IF(I325="SINAPI",VLOOKUP(ORÇAMENTO!H325,SINAPI,4,),VLOOKUP(ORÇAMENTO!H325,SETOP,5,))</f>
        <v>42.83</v>
      </c>
      <c r="N325" s="22">
        <f>ROUND(M325*(1+$C$7),2)</f>
        <v>54.19</v>
      </c>
      <c r="O325" s="22">
        <f>K325*M325</f>
        <v>2768.5311999999999</v>
      </c>
      <c r="P325" s="22">
        <f>N325*K325</f>
        <v>3502.8415999999997</v>
      </c>
    </row>
    <row r="326" spans="1:16" s="154" customFormat="1" ht="30" customHeight="1">
      <c r="A326" s="221" t="s">
        <v>23009</v>
      </c>
      <c r="B326" s="222" t="str">
        <f>IF(I326="SINAPI",VLOOKUP(ORÇAMENTO!H326,SINAPI,2,),VLOOKUP(ORÇAMENTO!H326,SETOP,3,))</f>
        <v>CAPTOR TIPO FRANKLIN PARA SPDA - FORNECIMENTO E INSTALAÇÃO. AF_12/2017</v>
      </c>
      <c r="C326" s="222"/>
      <c r="D326" s="222"/>
      <c r="E326" s="222"/>
      <c r="F326" s="222"/>
      <c r="G326" s="224"/>
      <c r="H326" s="21">
        <v>96989</v>
      </c>
      <c r="I326" s="21" t="s">
        <v>13102</v>
      </c>
      <c r="J326" s="21" t="str">
        <f>IF(I326="SINAPI",VLOOKUP(ORÇAMENTO!H326,SINAPI,3,),VLOOKUP(ORÇAMENTO!H326,SETOP,4,))</f>
        <v>UN</v>
      </c>
      <c r="K326" s="11">
        <v>3</v>
      </c>
      <c r="L326" s="3" t="s">
        <v>30</v>
      </c>
      <c r="M326" s="22">
        <f>IF(I326="SINAPI",VLOOKUP(ORÇAMENTO!H326,SINAPI,4,),VLOOKUP(ORÇAMENTO!H326,SETOP,5,))</f>
        <v>111.32</v>
      </c>
      <c r="N326" s="22">
        <f>ROUND(M326*(1+$C$7),2)</f>
        <v>140.84</v>
      </c>
      <c r="O326" s="22">
        <f>K326*M326</f>
        <v>333.96</v>
      </c>
      <c r="P326" s="22">
        <f>N326*K326</f>
        <v>422.52</v>
      </c>
    </row>
    <row r="327" spans="1:16" s="154" customFormat="1" ht="30" customHeight="1">
      <c r="A327" s="221" t="s">
        <v>23010</v>
      </c>
      <c r="B327" s="222" t="str">
        <f>IF(I327="SINAPI",VLOOKUP(ORÇAMENTO!H327,SINAPI,2,),VLOOKUP(ORÇAMENTO!H327,SETOP,3,))</f>
        <v>MASTRO 1 ½  PARA SPDA - FORNECIMENTO E INSTALAÇÃO. AF_12/2017</v>
      </c>
      <c r="C327" s="222"/>
      <c r="D327" s="222"/>
      <c r="E327" s="222"/>
      <c r="F327" s="222"/>
      <c r="G327" s="224"/>
      <c r="H327" s="21">
        <v>96988</v>
      </c>
      <c r="I327" s="21" t="s">
        <v>13102</v>
      </c>
      <c r="J327" s="21" t="str">
        <f>IF(I327="SINAPI",VLOOKUP(ORÇAMENTO!H327,SINAPI,3,),VLOOKUP(ORÇAMENTO!H327,SETOP,4,))</f>
        <v>UN</v>
      </c>
      <c r="K327" s="11">
        <v>3</v>
      </c>
      <c r="L327" s="3" t="s">
        <v>30</v>
      </c>
      <c r="M327" s="22">
        <f>IF(I327="SINAPI",VLOOKUP(ORÇAMENTO!H327,SINAPI,4,),VLOOKUP(ORÇAMENTO!H327,SETOP,5,))</f>
        <v>169.31</v>
      </c>
      <c r="N327" s="22">
        <f t="shared" ref="N327:N328" si="202">ROUND(M327*(1+$C$7),2)</f>
        <v>214.21</v>
      </c>
      <c r="O327" s="22">
        <f t="shared" ref="O327:O328" si="203">K327*M327</f>
        <v>507.93</v>
      </c>
      <c r="P327" s="22">
        <f t="shared" ref="P327:P328" si="204">N327*K327</f>
        <v>642.63</v>
      </c>
    </row>
    <row r="328" spans="1:16" s="154" customFormat="1" ht="30" customHeight="1">
      <c r="A328" s="221" t="s">
        <v>23011</v>
      </c>
      <c r="B328" s="228" t="str">
        <f>IF(I328="SINAPI",VLOOKUP(ORÇAMENTO!H328,SINAPI,2,),VLOOKUP(ORÇAMENTO!H328,SETOP,3,))</f>
        <v>HASTE DE ATERRAMENTO 3/4  PARA SPDA - FORNECIMENTO E INSTALAÇÃO. AF_12/2017</v>
      </c>
      <c r="C328" s="228"/>
      <c r="D328" s="228"/>
      <c r="E328" s="228"/>
      <c r="F328" s="228"/>
      <c r="G328" s="233"/>
      <c r="H328" s="10">
        <v>96986</v>
      </c>
      <c r="I328" s="10" t="s">
        <v>13102</v>
      </c>
      <c r="J328" s="10" t="str">
        <f>IF(I328="SINAPI",VLOOKUP(ORÇAMENTO!H328,SINAPI,3,),VLOOKUP(ORÇAMENTO!H328,SETOP,4,))</f>
        <v>UN</v>
      </c>
      <c r="K328" s="11">
        <v>4</v>
      </c>
      <c r="L328" s="11" t="s">
        <v>30</v>
      </c>
      <c r="M328" s="12">
        <f>IF(I328="SINAPI",VLOOKUP(ORÇAMENTO!H328,SINAPI,4,),VLOOKUP(ORÇAMENTO!H328,SETOP,5,))</f>
        <v>72.36</v>
      </c>
      <c r="N328" s="12">
        <f t="shared" si="202"/>
        <v>91.55</v>
      </c>
      <c r="O328" s="12">
        <f t="shared" si="203"/>
        <v>289.44</v>
      </c>
      <c r="P328" s="12">
        <f t="shared" si="204"/>
        <v>366.2</v>
      </c>
    </row>
    <row r="329" spans="1:16" s="154" customFormat="1" ht="30" customHeight="1">
      <c r="A329" s="221" t="s">
        <v>23012</v>
      </c>
      <c r="B329" s="222" t="str">
        <f>IF(I329="SINAPI",VLOOKUP(ORÇAMENTO!H329,SINAPI,2,),VLOOKUP(ORÇAMENTO!H329,SETOP,3,))</f>
        <v>CAIXA DE INSPEÇÃO PARA ATERRAMENTO, CIRCULAR, EM POLIETILENO, DIÂMETRO INTERNO = 0,3 M. AF_12/2020</v>
      </c>
      <c r="C329" s="222"/>
      <c r="D329" s="222"/>
      <c r="E329" s="222"/>
      <c r="F329" s="222"/>
      <c r="G329" s="224"/>
      <c r="H329" s="10">
        <v>98111</v>
      </c>
      <c r="I329" s="10" t="s">
        <v>13102</v>
      </c>
      <c r="J329" s="21" t="str">
        <f>IF(I329="SINAPI",VLOOKUP(ORÇAMENTO!H329,SINAPI,3,),VLOOKUP(ORÇAMENTO!H329,SETOP,4,))</f>
        <v>UN</v>
      </c>
      <c r="K329" s="11">
        <v>4</v>
      </c>
      <c r="L329" s="3" t="s">
        <v>30</v>
      </c>
      <c r="M329" s="22">
        <f>IF(I329="SINAPI",VLOOKUP(ORÇAMENTO!H329,SINAPI,4,),VLOOKUP(ORÇAMENTO!H329,SETOP,5,))</f>
        <v>23.45</v>
      </c>
      <c r="N329" s="22">
        <f>ROUND(M329*(1+$C$7),2)</f>
        <v>29.67</v>
      </c>
      <c r="O329" s="22">
        <f>K329*M329</f>
        <v>93.8</v>
      </c>
      <c r="P329" s="22">
        <f>N329*K329</f>
        <v>118.68</v>
      </c>
    </row>
    <row r="330" spans="1:16" s="154" customFormat="1" ht="30" customHeight="1">
      <c r="A330" s="221" t="s">
        <v>23013</v>
      </c>
      <c r="B330" s="222" t="str">
        <f>IF(I330="SINAPI",VLOOKUP(ORÇAMENTO!H330,SINAPI,2,),VLOOKUP(ORÇAMENTO!H330,SETOP,3,))</f>
        <v>PRESILHA PARA CABO DE COBRE SEÇÃO TRANSVERSAL 35 MM2</v>
      </c>
      <c r="C330" s="222"/>
      <c r="D330" s="222"/>
      <c r="E330" s="222"/>
      <c r="F330" s="222"/>
      <c r="G330" s="224"/>
      <c r="H330" s="10" t="s">
        <v>8898</v>
      </c>
      <c r="I330" s="10" t="s">
        <v>3963</v>
      </c>
      <c r="J330" s="21" t="str">
        <f>IF(I330="SINAPI",VLOOKUP(ORÇAMENTO!H330,SINAPI,3,),VLOOKUP(ORÇAMENTO!H330,SETOP,4,))</f>
        <v>U</v>
      </c>
      <c r="K330" s="11">
        <v>23</v>
      </c>
      <c r="L330" s="3" t="s">
        <v>30</v>
      </c>
      <c r="M330" s="22">
        <f>IF(I330="SINAPI",VLOOKUP(ORÇAMENTO!H330,SINAPI,4,),VLOOKUP(ORÇAMENTO!H330,SETOP,5,))</f>
        <v>0.83</v>
      </c>
      <c r="N330" s="22">
        <f>ROUND(M330*(1+$C$7),2)</f>
        <v>1.05</v>
      </c>
      <c r="O330" s="22">
        <f>K330*M330</f>
        <v>19.09</v>
      </c>
      <c r="P330" s="22">
        <f>N330*K330</f>
        <v>24.150000000000002</v>
      </c>
    </row>
    <row r="331" spans="1:16" s="154" customFormat="1" ht="30" customHeight="1">
      <c r="A331" s="221" t="s">
        <v>23014</v>
      </c>
      <c r="B331" s="222" t="str">
        <f>IF(I331="SINAPI",VLOOKUP(ORÇAMENTO!H331,SINAPI,2,),VLOOKUP(ORÇAMENTO!H331,SETOP,3,))</f>
        <v>SOLDA EXOTÉRMICA MOLDE HCL-3/4.50-5</v>
      </c>
      <c r="C331" s="222"/>
      <c r="D331" s="222"/>
      <c r="E331" s="222"/>
      <c r="F331" s="222"/>
      <c r="G331" s="224"/>
      <c r="H331" s="10" t="s">
        <v>8906</v>
      </c>
      <c r="I331" s="10" t="s">
        <v>3963</v>
      </c>
      <c r="J331" s="21" t="str">
        <f>IF(I331="SINAPI",VLOOKUP(ORÇAMENTO!H331,SINAPI,3,),VLOOKUP(ORÇAMENTO!H331,SETOP,4,))</f>
        <v>U</v>
      </c>
      <c r="K331" s="11">
        <v>4</v>
      </c>
      <c r="L331" s="3" t="s">
        <v>30</v>
      </c>
      <c r="M331" s="22">
        <f>IF(I331="SINAPI",VLOOKUP(ORÇAMENTO!H331,SINAPI,4,),VLOOKUP(ORÇAMENTO!H331,SETOP,5,))</f>
        <v>162.87</v>
      </c>
      <c r="N331" s="22">
        <f>ROUND(M331*(1+$C$7),2)</f>
        <v>206.06</v>
      </c>
      <c r="O331" s="22">
        <f>K331*M331</f>
        <v>651.48</v>
      </c>
      <c r="P331" s="22">
        <f>N331*K331</f>
        <v>824.24</v>
      </c>
    </row>
    <row r="332" spans="1:16" s="154" customFormat="1" ht="30" customHeight="1">
      <c r="A332" s="221" t="s">
        <v>23015</v>
      </c>
      <c r="B332" s="222" t="str">
        <f>IF(I332="SINAPI",VLOOKUP(ORÇAMENTO!H332,SINAPI,2,),VLOOKUP(ORÇAMENTO!H332,SETOP,3,))</f>
        <v>ESCAVAÇÃO MECANIZADA DE VALA COM PROF. MAIOR QUE 1,50 M ATÉ 3,0 M (MÉDIA ENTRE MONTANTE E JUSANTE/UMA COMPOSIÇÃO POR TRECHO), COM ESCAVADEIRA HIDRÁULICA (1,2 M3/155 HP), LARG. DE 1,5 M A 2,5 M, EM SOLO DE 1A CATEGORIA, EM LOCAIS COM ALTO NÍVEL DE INTERFERÊNCIA. AF_02/2021</v>
      </c>
      <c r="C332" s="222"/>
      <c r="D332" s="222"/>
      <c r="E332" s="222"/>
      <c r="F332" s="222"/>
      <c r="G332" s="224"/>
      <c r="H332" s="21">
        <v>102278</v>
      </c>
      <c r="I332" s="10" t="s">
        <v>13102</v>
      </c>
      <c r="J332" s="21" t="str">
        <f>IF(I332="SINAPI",VLOOKUP(ORÇAMENTO!H332,SINAPI,3,),VLOOKUP(ORÇAMENTO!H332,SETOP,4,))</f>
        <v>M3</v>
      </c>
      <c r="K332" s="11">
        <v>15.51</v>
      </c>
      <c r="L332" s="3" t="s">
        <v>30</v>
      </c>
      <c r="M332" s="22">
        <f>IF(I332="SINAPI",VLOOKUP(ORÇAMENTO!H332,SINAPI,4,),VLOOKUP(ORÇAMENTO!H332,SETOP,5,))</f>
        <v>6.64</v>
      </c>
      <c r="N332" s="22">
        <f t="shared" ref="N332:N333" si="205">ROUND(M332*(1+$C$7),2)</f>
        <v>8.4</v>
      </c>
      <c r="O332" s="22">
        <f t="shared" ref="O332:O333" si="206">K332*M332</f>
        <v>102.98639999999999</v>
      </c>
      <c r="P332" s="22">
        <f t="shared" ref="P332:P333" si="207">N332*K332</f>
        <v>130.28399999999999</v>
      </c>
    </row>
    <row r="333" spans="1:16" s="154" customFormat="1" ht="30" customHeight="1">
      <c r="A333" s="221" t="s">
        <v>23016</v>
      </c>
      <c r="B333" s="234" t="str">
        <f>IF(I333="SINAPI",VLOOKUP(ORÇAMENTO!H333,SINAPI,2,),VLOOKUP(ORÇAMENTO!H333,SETOP,3,))</f>
        <v>CAIXA DE EQUALIZAÇÃO PARA USO INTERNO E EXTERNO COM 9 TERMINAIS 380X320X175MM EM AÇO E ACABAMENTO EM EPOXI</v>
      </c>
      <c r="C333" s="234"/>
      <c r="D333" s="234"/>
      <c r="E333" s="234"/>
      <c r="F333" s="234"/>
      <c r="G333" s="235"/>
      <c r="H333" s="10" t="s">
        <v>8862</v>
      </c>
      <c r="I333" s="10" t="s">
        <v>3963</v>
      </c>
      <c r="J333" s="10" t="str">
        <f>IF(I333="SINAPI",VLOOKUP(ORÇAMENTO!H333,SINAPI,3,),VLOOKUP(ORÇAMENTO!H333,SETOP,4,))</f>
        <v>U</v>
      </c>
      <c r="K333" s="11">
        <v>1</v>
      </c>
      <c r="L333" s="11" t="s">
        <v>30</v>
      </c>
      <c r="M333" s="12">
        <f>IF(I333="SINAPI",VLOOKUP(ORÇAMENTO!H333,SINAPI,4,),VLOOKUP(ORÇAMENTO!H333,SETOP,5,))</f>
        <v>246.98</v>
      </c>
      <c r="N333" s="12">
        <f t="shared" si="205"/>
        <v>312.48</v>
      </c>
      <c r="O333" s="12">
        <f t="shared" si="206"/>
        <v>246.98</v>
      </c>
      <c r="P333" s="12">
        <f t="shared" si="207"/>
        <v>312.48</v>
      </c>
    </row>
    <row r="334" spans="1:16" s="154" customFormat="1" ht="30" customHeight="1">
      <c r="A334" s="226" t="str">
        <f>"SUBTOTAL "&amp;B323</f>
        <v>SUBTOTAL PROJETO DE SISTEMA DE PROTEÇÃO CONTRA DESCARGAS ATMOSFÉRICAS</v>
      </c>
      <c r="B334" s="226"/>
      <c r="C334" s="226"/>
      <c r="D334" s="226"/>
      <c r="E334" s="226"/>
      <c r="F334" s="226"/>
      <c r="G334" s="226"/>
      <c r="H334" s="226"/>
      <c r="I334" s="226"/>
      <c r="J334" s="226"/>
      <c r="K334" s="226"/>
      <c r="L334" s="226"/>
      <c r="M334" s="226"/>
      <c r="N334" s="227"/>
      <c r="O334" s="37">
        <f>SUM(O324:O333)</f>
        <v>6325.6258999999991</v>
      </c>
      <c r="P334" s="37">
        <f>SUM(P324:P333)</f>
        <v>8003.2662999999993</v>
      </c>
    </row>
    <row r="335" spans="1:16" s="154" customFormat="1">
      <c r="A335" s="16"/>
      <c r="B335" s="16"/>
      <c r="C335" s="16"/>
      <c r="D335" s="16"/>
      <c r="E335" s="16"/>
      <c r="F335" s="16"/>
      <c r="G335" s="16"/>
      <c r="H335" s="16"/>
      <c r="I335" s="16"/>
      <c r="J335" s="16"/>
      <c r="K335" s="16"/>
      <c r="L335" s="16"/>
      <c r="M335" s="16"/>
      <c r="N335" s="16"/>
      <c r="O335" s="17"/>
      <c r="P335" s="17"/>
    </row>
    <row r="336" spans="1:16" ht="30" customHeight="1">
      <c r="A336" s="55">
        <v>19</v>
      </c>
      <c r="B336" s="258" t="s">
        <v>13397</v>
      </c>
      <c r="C336" s="258"/>
      <c r="D336" s="258"/>
      <c r="E336" s="258"/>
      <c r="F336" s="258"/>
      <c r="G336" s="258"/>
      <c r="H336" s="55"/>
      <c r="I336" s="55"/>
      <c r="J336" s="55"/>
      <c r="K336" s="55"/>
      <c r="L336" s="56"/>
      <c r="M336" s="55"/>
      <c r="N336" s="55"/>
      <c r="O336" s="93"/>
      <c r="P336" s="93"/>
    </row>
    <row r="337" spans="1:16" s="155" customFormat="1" ht="28.5" customHeight="1">
      <c r="A337" s="62" t="s">
        <v>23017</v>
      </c>
      <c r="B337" s="261" t="str">
        <f>IF(I337="SINAPI",VLOOKUP(ORÇAMENTO!H337,SINAPI,2,),VLOOKUP(ORÇAMENTO!H337,SETOP,3,))</f>
        <v>LIMPEZA FINAL PARA ENTREGA DA OBRA</v>
      </c>
      <c r="C337" s="261"/>
      <c r="D337" s="261"/>
      <c r="E337" s="261"/>
      <c r="F337" s="261"/>
      <c r="G337" s="262"/>
      <c r="H337" s="21" t="s">
        <v>8126</v>
      </c>
      <c r="I337" s="63" t="s">
        <v>3963</v>
      </c>
      <c r="J337" s="63" t="str">
        <f>IF(I337="SINAPI",VLOOKUP(ORÇAMENTO!H337,SINAPI,3,),VLOOKUP(ORÇAMENTO!H337,SETOP,4,))</f>
        <v>M2</v>
      </c>
      <c r="K337" s="11">
        <v>59.05</v>
      </c>
      <c r="L337" s="64" t="s">
        <v>29</v>
      </c>
      <c r="M337" s="65">
        <f>IF(I337="SINAPI",VLOOKUP(ORÇAMENTO!H337,SINAPI,4,),VLOOKUP(ORÇAMENTO!H337,SETOP,5,))</f>
        <v>4.82</v>
      </c>
      <c r="N337" s="65">
        <f t="shared" ref="N337" si="208">ROUND(M337*(1+$C$7),2)</f>
        <v>6.1</v>
      </c>
      <c r="O337" s="65">
        <f t="shared" ref="O337" si="209">K337*M337</f>
        <v>284.62099999999998</v>
      </c>
      <c r="P337" s="65">
        <f t="shared" ref="P337" si="210">N337*K337</f>
        <v>360.20499999999998</v>
      </c>
    </row>
    <row r="338" spans="1:16" s="154" customFormat="1" ht="30" customHeight="1">
      <c r="A338" s="259" t="str">
        <f>"SUBTOTAL "&amp;B336</f>
        <v>SUBTOTAL SERVIÇOS FINAIS</v>
      </c>
      <c r="B338" s="259"/>
      <c r="C338" s="259"/>
      <c r="D338" s="259"/>
      <c r="E338" s="259"/>
      <c r="F338" s="259"/>
      <c r="G338" s="259"/>
      <c r="H338" s="259"/>
      <c r="I338" s="259"/>
      <c r="J338" s="259"/>
      <c r="K338" s="259"/>
      <c r="L338" s="259"/>
      <c r="M338" s="259"/>
      <c r="N338" s="260"/>
      <c r="O338" s="37">
        <f>SUM(O337:O337)</f>
        <v>284.62099999999998</v>
      </c>
      <c r="P338" s="37">
        <f>SUM(P337:P337)</f>
        <v>360.20499999999998</v>
      </c>
    </row>
    <row r="339" spans="1:16" ht="15" customHeight="1">
      <c r="A339" s="53"/>
      <c r="B339" s="264"/>
      <c r="C339" s="264"/>
      <c r="D339" s="264"/>
      <c r="E339" s="264"/>
      <c r="F339" s="264"/>
      <c r="G339" s="264"/>
      <c r="H339" s="38"/>
      <c r="I339" s="38"/>
      <c r="J339" s="38"/>
      <c r="K339" s="38"/>
      <c r="L339" s="38"/>
      <c r="M339" s="38"/>
      <c r="N339" s="38"/>
      <c r="O339" s="92"/>
      <c r="P339" s="92"/>
    </row>
    <row r="340" spans="1:16" s="156" customFormat="1" ht="18.75" customHeight="1">
      <c r="A340" s="271" t="s">
        <v>13231</v>
      </c>
      <c r="B340" s="271"/>
      <c r="C340" s="271"/>
      <c r="D340" s="271"/>
      <c r="E340" s="271"/>
      <c r="F340" s="271"/>
      <c r="G340" s="271"/>
      <c r="H340" s="271"/>
      <c r="I340" s="271"/>
      <c r="J340" s="271"/>
      <c r="K340" s="271"/>
      <c r="L340" s="271"/>
      <c r="M340" s="271"/>
      <c r="N340" s="271"/>
      <c r="O340" s="271"/>
      <c r="P340" s="97">
        <f>O334+O321+O311+O251+O240+O225+O204+O166+O157+O140+O126+O121+O89+O78+O63+O47+O338+O37</f>
        <v>372178.14762000006</v>
      </c>
    </row>
    <row r="341" spans="1:16" s="156" customFormat="1" ht="19.5" customHeight="1" thickBot="1">
      <c r="A341" s="66"/>
      <c r="B341" s="272" t="s">
        <v>23</v>
      </c>
      <c r="C341" s="272"/>
      <c r="D341" s="272"/>
      <c r="E341" s="272"/>
      <c r="F341" s="272"/>
      <c r="G341" s="272"/>
      <c r="H341" s="272"/>
      <c r="I341" s="272"/>
      <c r="J341" s="272"/>
      <c r="K341" s="272"/>
      <c r="L341" s="272"/>
      <c r="M341" s="272"/>
      <c r="N341" s="272"/>
      <c r="O341" s="272"/>
      <c r="P341" s="98">
        <f>P340+O21</f>
        <v>386390.60762000008</v>
      </c>
    </row>
    <row r="342" spans="1:16" s="156" customFormat="1" ht="19.5" thickBot="1">
      <c r="A342" s="67"/>
      <c r="B342" s="273" t="s">
        <v>13398</v>
      </c>
      <c r="C342" s="273"/>
      <c r="D342" s="273"/>
      <c r="E342" s="273"/>
      <c r="F342" s="273"/>
      <c r="G342" s="273"/>
      <c r="H342" s="273"/>
      <c r="I342" s="273"/>
      <c r="J342" s="273"/>
      <c r="K342" s="273"/>
      <c r="L342" s="273"/>
      <c r="M342" s="273"/>
      <c r="N342" s="273"/>
      <c r="O342" s="273"/>
      <c r="P342" s="99">
        <f>P343-P341</f>
        <v>102453.20889999997</v>
      </c>
    </row>
    <row r="343" spans="1:16" s="156" customFormat="1" ht="18.75" customHeight="1">
      <c r="A343" s="274" t="s">
        <v>33</v>
      </c>
      <c r="B343" s="274"/>
      <c r="C343" s="274"/>
      <c r="D343" s="274"/>
      <c r="E343" s="274"/>
      <c r="F343" s="274"/>
      <c r="G343" s="274"/>
      <c r="H343" s="274"/>
      <c r="I343" s="274"/>
      <c r="J343" s="274"/>
      <c r="K343" s="274"/>
      <c r="L343" s="274"/>
      <c r="M343" s="274"/>
      <c r="N343" s="274"/>
      <c r="O343" s="274"/>
      <c r="P343" s="97">
        <f>P338+P334+P321+P311+P251+P240+P225+P204+P166+P157+P140+P126+P121+P89+P78+P63+P47+P37+P21</f>
        <v>488843.81652000005</v>
      </c>
    </row>
    <row r="344" spans="1:16" s="154" customFormat="1" ht="18" customHeight="1">
      <c r="A344" s="34"/>
      <c r="B344" s="34"/>
      <c r="C344" s="34"/>
      <c r="D344" s="34"/>
      <c r="E344" s="34"/>
      <c r="F344" s="34"/>
      <c r="G344" s="34"/>
      <c r="H344" s="34"/>
      <c r="I344" s="34"/>
      <c r="J344" s="34"/>
      <c r="K344" s="34"/>
      <c r="L344" s="34"/>
      <c r="M344" s="34"/>
      <c r="N344" s="35"/>
      <c r="O344" s="100"/>
      <c r="P344" s="100"/>
    </row>
    <row r="345" spans="1:16" s="154" customFormat="1" ht="18" customHeight="1">
      <c r="A345" s="74"/>
      <c r="B345" s="74"/>
      <c r="C345" s="74"/>
      <c r="D345" s="74"/>
      <c r="E345" s="74"/>
      <c r="F345" s="74"/>
      <c r="G345" s="74"/>
      <c r="H345" s="74"/>
      <c r="I345" s="74"/>
      <c r="J345" s="74"/>
      <c r="K345" s="74"/>
      <c r="L345" s="74"/>
      <c r="M345" s="74"/>
      <c r="N345" s="74"/>
      <c r="O345" s="100"/>
      <c r="P345" s="100"/>
    </row>
    <row r="346" spans="1:16" s="154" customFormat="1" ht="18" customHeight="1">
      <c r="A346" s="16"/>
      <c r="B346" s="16"/>
      <c r="C346" s="16"/>
      <c r="D346" s="16"/>
      <c r="E346" s="16"/>
      <c r="F346" s="16"/>
      <c r="G346" s="16"/>
      <c r="H346" s="16"/>
      <c r="I346" s="16"/>
      <c r="J346" s="16"/>
      <c r="K346" s="16"/>
      <c r="L346" s="16"/>
      <c r="M346" s="16"/>
      <c r="N346" s="16"/>
      <c r="O346" s="17"/>
      <c r="P346" s="17"/>
    </row>
    <row r="347" spans="1:16" s="154" customFormat="1" ht="18" customHeight="1">
      <c r="A347" s="14"/>
      <c r="B347" s="268" t="s">
        <v>15</v>
      </c>
      <c r="C347" s="268"/>
      <c r="D347" s="268"/>
      <c r="E347" s="269"/>
      <c r="F347" s="269"/>
      <c r="G347" s="269"/>
      <c r="H347" s="269"/>
      <c r="I347" s="269"/>
      <c r="J347" s="269"/>
      <c r="K347" s="269"/>
      <c r="L347" s="269"/>
      <c r="M347" s="14"/>
      <c r="N347" s="14"/>
      <c r="O347" s="105"/>
      <c r="P347" s="101"/>
    </row>
    <row r="348" spans="1:16" s="154" customFormat="1" ht="18" customHeight="1">
      <c r="A348" s="15"/>
      <c r="B348" s="268"/>
      <c r="C348" s="268"/>
      <c r="D348" s="268"/>
      <c r="E348" s="270" t="s">
        <v>13104</v>
      </c>
      <c r="F348" s="270"/>
      <c r="G348" s="270"/>
      <c r="H348" s="270"/>
      <c r="I348" s="270"/>
      <c r="J348" s="270"/>
      <c r="K348" s="15"/>
      <c r="L348" s="15"/>
      <c r="M348" s="15"/>
      <c r="N348" s="15"/>
      <c r="O348" s="106"/>
      <c r="P348" s="101"/>
    </row>
    <row r="349" spans="1:16" s="154" customFormat="1" ht="15.75" customHeight="1">
      <c r="A349" s="15"/>
      <c r="B349" s="268"/>
      <c r="C349" s="268"/>
      <c r="D349" s="268"/>
      <c r="E349" s="267" t="s">
        <v>13103</v>
      </c>
      <c r="F349" s="267"/>
      <c r="G349" s="267"/>
      <c r="H349" s="267"/>
      <c r="I349" s="267"/>
      <c r="J349" s="267"/>
      <c r="K349" s="15"/>
      <c r="L349" s="15"/>
      <c r="M349" s="15"/>
      <c r="N349" s="15"/>
      <c r="O349" s="106"/>
      <c r="P349" s="101"/>
    </row>
    <row r="350" spans="1:16" s="154" customFormat="1" ht="24" customHeight="1">
      <c r="A350" s="1"/>
      <c r="B350" s="1"/>
      <c r="C350" s="1"/>
      <c r="D350" s="7"/>
      <c r="E350" s="1"/>
      <c r="F350" s="1"/>
      <c r="G350" s="1"/>
      <c r="H350" s="1"/>
      <c r="I350" s="1"/>
      <c r="J350" s="1"/>
      <c r="K350" s="1"/>
      <c r="L350" s="1"/>
      <c r="M350" s="1"/>
      <c r="N350" s="1"/>
      <c r="O350" s="101"/>
      <c r="P350" s="80"/>
    </row>
    <row r="351" spans="1:16" s="154" customFormat="1">
      <c r="A351" s="1"/>
      <c r="B351" s="1"/>
      <c r="C351" s="1"/>
      <c r="D351" s="7"/>
      <c r="E351" s="1"/>
      <c r="F351" s="1"/>
      <c r="G351" s="1"/>
      <c r="H351" s="1"/>
      <c r="I351" s="1"/>
      <c r="J351" s="1"/>
      <c r="K351" s="1"/>
      <c r="L351" s="1"/>
      <c r="M351" s="1"/>
      <c r="N351" s="1"/>
      <c r="O351" s="101"/>
      <c r="P351" s="80"/>
    </row>
    <row r="352" spans="1:16" s="154" customFormat="1" ht="15.75" customHeight="1">
      <c r="A352" s="1"/>
      <c r="B352" s="1"/>
      <c r="C352" s="1"/>
      <c r="D352" s="7"/>
      <c r="E352" s="1"/>
      <c r="F352" s="1"/>
      <c r="G352" s="1"/>
      <c r="H352" s="1"/>
      <c r="I352" s="1"/>
      <c r="J352" s="1"/>
      <c r="K352" s="1"/>
      <c r="L352" s="1"/>
      <c r="M352" s="1"/>
      <c r="N352" s="1"/>
      <c r="O352" s="101"/>
      <c r="P352" s="80"/>
    </row>
    <row r="353" spans="1:16" s="154" customFormat="1">
      <c r="A353" s="1"/>
      <c r="B353" s="1"/>
      <c r="C353" s="1"/>
      <c r="D353" s="7"/>
      <c r="E353" s="1"/>
      <c r="F353" s="1"/>
      <c r="G353" s="1"/>
      <c r="H353" s="1"/>
      <c r="I353" s="1"/>
      <c r="J353" s="1"/>
      <c r="K353" s="1"/>
      <c r="L353" s="1"/>
      <c r="M353" s="1"/>
      <c r="N353" s="1"/>
      <c r="O353" s="101"/>
      <c r="P353" s="80"/>
    </row>
    <row r="354" spans="1:16" s="154" customFormat="1">
      <c r="A354" s="1"/>
      <c r="B354" s="1"/>
      <c r="C354" s="1"/>
      <c r="D354" s="7"/>
      <c r="E354" s="1"/>
      <c r="F354" s="1"/>
      <c r="G354" s="1"/>
      <c r="H354" s="1"/>
      <c r="I354" s="1"/>
      <c r="J354" s="1"/>
      <c r="K354" s="1"/>
      <c r="L354" s="1"/>
      <c r="M354" s="1"/>
      <c r="N354" s="1"/>
      <c r="O354" s="101"/>
      <c r="P354" s="80"/>
    </row>
    <row r="355" spans="1:16" s="154" customFormat="1" ht="15.75" customHeight="1">
      <c r="A355" s="1"/>
      <c r="B355" s="1"/>
      <c r="C355" s="1"/>
      <c r="D355" s="7"/>
      <c r="E355" s="1"/>
      <c r="F355" s="1"/>
      <c r="G355" s="1"/>
      <c r="H355" s="1"/>
      <c r="I355" s="1"/>
      <c r="J355" s="1"/>
      <c r="K355" s="1"/>
      <c r="L355" s="1"/>
      <c r="M355" s="1"/>
      <c r="N355" s="1"/>
      <c r="O355" s="101"/>
      <c r="P355" s="80"/>
    </row>
    <row r="356" spans="1:16" s="154" customFormat="1" ht="15.75" customHeight="1">
      <c r="A356" s="1"/>
      <c r="B356" s="1"/>
      <c r="C356" s="1"/>
      <c r="D356" s="7"/>
      <c r="E356" s="1"/>
      <c r="F356" s="1"/>
      <c r="G356" s="1"/>
      <c r="H356" s="1"/>
      <c r="I356" s="1"/>
      <c r="J356" s="1"/>
      <c r="K356" s="1"/>
      <c r="L356" s="1"/>
      <c r="M356" s="1"/>
      <c r="N356" s="1"/>
      <c r="O356" s="101"/>
      <c r="P356" s="80"/>
    </row>
    <row r="357" spans="1:16" s="154" customFormat="1">
      <c r="A357" s="1"/>
      <c r="B357" s="1"/>
      <c r="C357" s="1"/>
      <c r="D357" s="7"/>
      <c r="E357" s="1"/>
      <c r="F357" s="1"/>
      <c r="G357" s="1"/>
      <c r="H357" s="1"/>
      <c r="I357" s="1"/>
      <c r="J357" s="1"/>
      <c r="K357" s="1"/>
      <c r="L357" s="1"/>
      <c r="M357" s="1"/>
      <c r="N357" s="1"/>
      <c r="O357" s="101"/>
      <c r="P357" s="80"/>
    </row>
    <row r="358" spans="1:16" s="154" customFormat="1" ht="21.75" customHeight="1">
      <c r="A358" s="1"/>
      <c r="B358" s="1"/>
      <c r="C358" s="1"/>
      <c r="D358" s="7"/>
      <c r="E358" s="1"/>
      <c r="F358" s="1"/>
      <c r="G358" s="1"/>
      <c r="H358" s="1"/>
      <c r="I358" s="1"/>
      <c r="J358" s="1"/>
      <c r="K358" s="1"/>
      <c r="L358" s="1"/>
      <c r="M358" s="1"/>
      <c r="N358" s="1"/>
      <c r="O358" s="101"/>
      <c r="P358" s="80"/>
    </row>
    <row r="359" spans="1:16" s="154" customFormat="1" ht="18.75" customHeight="1">
      <c r="A359" s="1"/>
      <c r="B359" s="1"/>
      <c r="C359" s="1"/>
      <c r="D359" s="7"/>
      <c r="E359" s="1"/>
      <c r="F359" s="1"/>
      <c r="G359" s="1"/>
      <c r="H359" s="1"/>
      <c r="I359" s="1"/>
      <c r="J359" s="1"/>
      <c r="K359" s="1"/>
      <c r="L359" s="1"/>
      <c r="M359" s="1"/>
      <c r="N359" s="1"/>
      <c r="O359" s="101"/>
      <c r="P359" s="80"/>
    </row>
    <row r="360" spans="1:16" s="154" customFormat="1">
      <c r="A360" s="1"/>
      <c r="B360" s="1"/>
      <c r="C360" s="1"/>
      <c r="D360" s="7"/>
      <c r="E360" s="1"/>
      <c r="F360" s="1"/>
      <c r="G360" s="1"/>
      <c r="H360" s="1"/>
      <c r="I360" s="1"/>
      <c r="J360" s="1"/>
      <c r="K360" s="1"/>
      <c r="L360" s="1"/>
      <c r="M360" s="1"/>
      <c r="N360" s="1"/>
      <c r="O360" s="101"/>
      <c r="P360" s="80"/>
    </row>
    <row r="361" spans="1:16" s="154" customFormat="1">
      <c r="A361" s="1"/>
      <c r="B361" s="1"/>
      <c r="C361" s="1"/>
      <c r="D361" s="7"/>
      <c r="E361" s="1"/>
      <c r="F361" s="1"/>
      <c r="G361" s="1"/>
      <c r="H361" s="1"/>
      <c r="I361" s="1"/>
      <c r="J361" s="1"/>
      <c r="K361" s="1"/>
      <c r="L361" s="1"/>
      <c r="M361" s="1"/>
      <c r="N361" s="1"/>
      <c r="O361" s="101"/>
      <c r="P361" s="80"/>
    </row>
    <row r="362" spans="1:16" s="154" customFormat="1" ht="15.75" customHeight="1">
      <c r="A362" s="1"/>
      <c r="B362" s="1"/>
      <c r="C362" s="1"/>
      <c r="D362" s="7"/>
      <c r="E362" s="1"/>
      <c r="F362" s="1"/>
      <c r="G362" s="1"/>
      <c r="H362" s="1"/>
      <c r="I362" s="1"/>
      <c r="J362" s="1"/>
      <c r="K362" s="1"/>
      <c r="L362" s="1"/>
      <c r="M362" s="1"/>
      <c r="N362" s="1"/>
      <c r="O362" s="101"/>
      <c r="P362" s="80"/>
    </row>
    <row r="363" spans="1:16" s="154" customFormat="1">
      <c r="A363" s="1"/>
      <c r="B363" s="1"/>
      <c r="C363" s="1"/>
      <c r="D363" s="7"/>
      <c r="E363" s="1"/>
      <c r="F363" s="1"/>
      <c r="G363" s="1"/>
      <c r="H363" s="1"/>
      <c r="I363" s="1"/>
      <c r="J363" s="1"/>
      <c r="K363" s="1"/>
      <c r="L363" s="1"/>
      <c r="M363" s="1"/>
      <c r="N363" s="1"/>
      <c r="O363" s="101"/>
      <c r="P363" s="80"/>
    </row>
    <row r="364" spans="1:16" s="154" customFormat="1" ht="15.75" customHeight="1">
      <c r="A364" s="1"/>
      <c r="B364" s="1"/>
      <c r="C364" s="1"/>
      <c r="D364" s="7"/>
      <c r="E364" s="1"/>
      <c r="F364" s="1"/>
      <c r="G364" s="1"/>
      <c r="H364" s="1"/>
      <c r="I364" s="1"/>
      <c r="J364" s="1"/>
      <c r="K364" s="1"/>
      <c r="L364" s="1"/>
      <c r="M364" s="1"/>
      <c r="N364" s="1"/>
      <c r="O364" s="101"/>
      <c r="P364" s="80"/>
    </row>
    <row r="365" spans="1:16" s="154" customFormat="1" ht="15.75" customHeight="1">
      <c r="A365" s="1"/>
      <c r="B365" s="1"/>
      <c r="C365" s="1"/>
      <c r="D365" s="7"/>
      <c r="E365" s="1"/>
      <c r="F365" s="1"/>
      <c r="G365" s="1"/>
      <c r="H365" s="1"/>
      <c r="I365" s="1"/>
      <c r="J365" s="1"/>
      <c r="K365" s="1"/>
      <c r="L365" s="1"/>
      <c r="M365" s="1"/>
      <c r="N365" s="1"/>
      <c r="O365" s="101"/>
      <c r="P365" s="80"/>
    </row>
    <row r="366" spans="1:16" s="154" customFormat="1" ht="15.75" customHeight="1">
      <c r="A366" s="1"/>
      <c r="B366" s="1"/>
      <c r="C366" s="1"/>
      <c r="D366" s="7"/>
      <c r="E366" s="1"/>
      <c r="F366" s="1"/>
      <c r="G366" s="1"/>
      <c r="H366" s="1"/>
      <c r="I366" s="1"/>
      <c r="J366" s="1"/>
      <c r="K366" s="1"/>
      <c r="L366" s="1"/>
      <c r="M366" s="1"/>
      <c r="N366" s="1"/>
      <c r="O366" s="101"/>
      <c r="P366" s="80"/>
    </row>
    <row r="367" spans="1:16" s="154" customFormat="1" ht="15.75" customHeight="1">
      <c r="A367" s="1"/>
      <c r="B367" s="1"/>
      <c r="C367" s="1"/>
      <c r="D367" s="7"/>
      <c r="E367" s="1"/>
      <c r="F367" s="1"/>
      <c r="G367" s="1"/>
      <c r="H367" s="1"/>
      <c r="I367" s="1"/>
      <c r="J367" s="1"/>
      <c r="K367" s="1"/>
      <c r="L367" s="1"/>
      <c r="M367" s="1"/>
      <c r="N367" s="1"/>
      <c r="O367" s="101"/>
      <c r="P367" s="80"/>
    </row>
    <row r="368" spans="1:16" s="154" customFormat="1" ht="15.75" customHeight="1">
      <c r="A368" s="1"/>
      <c r="B368" s="1"/>
      <c r="C368" s="1"/>
      <c r="D368" s="7"/>
      <c r="E368" s="1"/>
      <c r="F368" s="1"/>
      <c r="G368" s="1"/>
      <c r="H368" s="1"/>
      <c r="I368" s="1"/>
      <c r="J368" s="1"/>
      <c r="K368" s="1"/>
      <c r="L368" s="1"/>
      <c r="M368" s="1"/>
      <c r="N368" s="1"/>
      <c r="O368" s="101"/>
      <c r="P368" s="80"/>
    </row>
    <row r="369" spans="1:16" s="154" customFormat="1" ht="15.75" customHeight="1">
      <c r="A369" s="1"/>
      <c r="B369" s="1"/>
      <c r="C369" s="1"/>
      <c r="D369" s="7"/>
      <c r="E369" s="1"/>
      <c r="F369" s="1"/>
      <c r="G369" s="1"/>
      <c r="H369" s="1"/>
      <c r="I369" s="1"/>
      <c r="J369" s="1"/>
      <c r="K369" s="1"/>
      <c r="L369" s="1"/>
      <c r="M369" s="1"/>
      <c r="N369" s="1"/>
      <c r="O369" s="101"/>
      <c r="P369" s="80"/>
    </row>
    <row r="370" spans="1:16" s="154" customFormat="1" ht="15.75" customHeight="1">
      <c r="A370" s="1"/>
      <c r="B370" s="1"/>
      <c r="C370" s="1"/>
      <c r="D370" s="7"/>
      <c r="E370" s="1"/>
      <c r="F370" s="1"/>
      <c r="G370" s="1"/>
      <c r="H370" s="1"/>
      <c r="I370" s="1"/>
      <c r="J370" s="1"/>
      <c r="K370" s="1"/>
      <c r="L370" s="1"/>
      <c r="M370" s="1"/>
      <c r="N370" s="1"/>
      <c r="O370" s="101"/>
      <c r="P370" s="80"/>
    </row>
    <row r="371" spans="1:16" s="154" customFormat="1">
      <c r="A371" s="1"/>
      <c r="B371" s="1"/>
      <c r="C371" s="1"/>
      <c r="D371" s="7"/>
      <c r="E371" s="1"/>
      <c r="F371" s="1"/>
      <c r="G371" s="1"/>
      <c r="H371" s="1"/>
      <c r="I371" s="1"/>
      <c r="J371" s="1"/>
      <c r="K371" s="1"/>
      <c r="L371" s="1"/>
      <c r="M371" s="1"/>
      <c r="N371" s="1"/>
      <c r="O371" s="101"/>
      <c r="P371" s="80"/>
    </row>
    <row r="372" spans="1:16" s="154" customFormat="1" ht="18.75" customHeight="1">
      <c r="A372" s="1"/>
      <c r="B372" s="1"/>
      <c r="C372" s="1"/>
      <c r="D372" s="7"/>
      <c r="E372" s="1"/>
      <c r="F372" s="1"/>
      <c r="G372" s="1"/>
      <c r="H372" s="1"/>
      <c r="I372" s="1"/>
      <c r="J372" s="1"/>
      <c r="K372" s="1"/>
      <c r="L372" s="1"/>
      <c r="M372" s="1"/>
      <c r="N372" s="1"/>
      <c r="O372" s="101"/>
      <c r="P372" s="80"/>
    </row>
    <row r="373" spans="1:16" s="154" customFormat="1">
      <c r="A373" s="1"/>
      <c r="B373" s="1"/>
      <c r="C373" s="1"/>
      <c r="D373" s="7"/>
      <c r="E373" s="1"/>
      <c r="F373" s="1"/>
      <c r="G373" s="1"/>
      <c r="H373" s="1"/>
      <c r="I373" s="1"/>
      <c r="J373" s="1"/>
      <c r="K373" s="1"/>
      <c r="L373" s="1"/>
      <c r="M373" s="1"/>
      <c r="N373" s="1"/>
      <c r="O373" s="101"/>
      <c r="P373" s="80"/>
    </row>
    <row r="374" spans="1:16" s="154" customFormat="1">
      <c r="A374" s="1"/>
      <c r="B374" s="1"/>
      <c r="C374" s="1"/>
      <c r="D374" s="7"/>
      <c r="E374" s="1"/>
      <c r="F374" s="1"/>
      <c r="G374" s="1"/>
      <c r="H374" s="1"/>
      <c r="I374" s="1"/>
      <c r="J374" s="1"/>
      <c r="K374" s="1"/>
      <c r="L374" s="1"/>
      <c r="M374" s="1"/>
      <c r="N374" s="1"/>
      <c r="O374" s="101"/>
      <c r="P374" s="80"/>
    </row>
    <row r="375" spans="1:16" s="154" customFormat="1">
      <c r="A375" s="1"/>
      <c r="B375" s="1"/>
      <c r="C375" s="1"/>
      <c r="D375" s="7"/>
      <c r="E375" s="1"/>
      <c r="F375" s="1"/>
      <c r="G375" s="1"/>
      <c r="H375" s="1"/>
      <c r="I375" s="1"/>
      <c r="J375" s="1"/>
      <c r="K375" s="1"/>
      <c r="L375" s="1"/>
      <c r="M375" s="1"/>
      <c r="N375" s="1"/>
      <c r="O375" s="101"/>
      <c r="P375" s="80"/>
    </row>
    <row r="376" spans="1:16" s="154" customFormat="1" ht="15.75" customHeight="1">
      <c r="A376" s="1"/>
      <c r="B376" s="1"/>
      <c r="C376" s="1"/>
      <c r="D376" s="7"/>
      <c r="E376" s="1"/>
      <c r="F376" s="1"/>
      <c r="G376" s="1"/>
      <c r="H376" s="1"/>
      <c r="I376" s="1"/>
      <c r="J376" s="1"/>
      <c r="K376" s="1"/>
      <c r="L376" s="1"/>
      <c r="M376" s="1"/>
      <c r="N376" s="1"/>
      <c r="O376" s="101"/>
      <c r="P376" s="80"/>
    </row>
    <row r="377" spans="1:16" s="154" customFormat="1" ht="15.75" customHeight="1">
      <c r="A377" s="1"/>
      <c r="B377" s="1"/>
      <c r="C377" s="1"/>
      <c r="D377" s="7"/>
      <c r="E377" s="1"/>
      <c r="F377" s="1"/>
      <c r="G377" s="1"/>
      <c r="H377" s="1"/>
      <c r="I377" s="1"/>
      <c r="J377" s="1"/>
      <c r="K377" s="1"/>
      <c r="L377" s="1"/>
      <c r="M377" s="1"/>
      <c r="N377" s="1"/>
      <c r="O377" s="101"/>
      <c r="P377" s="80"/>
    </row>
    <row r="378" spans="1:16" s="154" customFormat="1">
      <c r="A378" s="1"/>
      <c r="B378" s="1"/>
      <c r="C378" s="1"/>
      <c r="D378" s="7"/>
      <c r="E378" s="1"/>
      <c r="F378" s="1"/>
      <c r="G378" s="1"/>
      <c r="H378" s="1"/>
      <c r="I378" s="1"/>
      <c r="J378" s="1"/>
      <c r="K378" s="1"/>
      <c r="L378" s="1"/>
      <c r="M378" s="1"/>
      <c r="N378" s="1"/>
      <c r="O378" s="101"/>
      <c r="P378" s="80"/>
    </row>
    <row r="379" spans="1:16" s="154" customFormat="1">
      <c r="A379" s="1"/>
      <c r="B379" s="1"/>
      <c r="C379" s="1"/>
      <c r="D379" s="7"/>
      <c r="E379" s="1"/>
      <c r="F379" s="1"/>
      <c r="G379" s="1"/>
      <c r="H379" s="1"/>
      <c r="I379" s="1"/>
      <c r="J379" s="1"/>
      <c r="K379" s="1"/>
      <c r="L379" s="1"/>
      <c r="M379" s="1"/>
      <c r="N379" s="1"/>
      <c r="O379" s="101"/>
      <c r="P379" s="80"/>
    </row>
    <row r="380" spans="1:16" s="154" customFormat="1">
      <c r="A380" s="1"/>
      <c r="B380" s="1"/>
      <c r="C380" s="1"/>
      <c r="D380" s="7"/>
      <c r="E380" s="1"/>
      <c r="F380" s="1"/>
      <c r="G380" s="1"/>
      <c r="H380" s="1"/>
      <c r="I380" s="1"/>
      <c r="J380" s="1"/>
      <c r="K380" s="1"/>
      <c r="L380" s="1"/>
      <c r="M380" s="1"/>
      <c r="N380" s="1"/>
      <c r="O380" s="101"/>
      <c r="P380" s="80"/>
    </row>
    <row r="381" spans="1:16" s="154" customFormat="1" ht="15.75" customHeight="1">
      <c r="A381" s="1"/>
      <c r="B381" s="1"/>
      <c r="C381" s="1"/>
      <c r="D381" s="7"/>
      <c r="E381" s="1"/>
      <c r="F381" s="1"/>
      <c r="G381" s="1"/>
      <c r="H381" s="1"/>
      <c r="I381" s="1"/>
      <c r="J381" s="1"/>
      <c r="K381" s="1"/>
      <c r="L381" s="1"/>
      <c r="M381" s="1"/>
      <c r="N381" s="1"/>
      <c r="O381" s="101"/>
      <c r="P381" s="80"/>
    </row>
    <row r="382" spans="1:16" s="154" customFormat="1" ht="15.75" customHeight="1">
      <c r="A382" s="1"/>
      <c r="B382" s="1"/>
      <c r="C382" s="1"/>
      <c r="D382" s="7"/>
      <c r="E382" s="1"/>
      <c r="F382" s="1"/>
      <c r="G382" s="1"/>
      <c r="H382" s="1"/>
      <c r="I382" s="1"/>
      <c r="J382" s="1"/>
      <c r="K382" s="1"/>
      <c r="L382" s="1"/>
      <c r="M382" s="1"/>
      <c r="N382" s="1"/>
      <c r="O382" s="101"/>
      <c r="P382" s="80"/>
    </row>
    <row r="383" spans="1:16" s="154" customFormat="1" ht="15.75" customHeight="1">
      <c r="A383" s="1"/>
      <c r="B383" s="1"/>
      <c r="C383" s="1"/>
      <c r="D383" s="7"/>
      <c r="E383" s="1"/>
      <c r="F383" s="1"/>
      <c r="G383" s="1"/>
      <c r="H383" s="1"/>
      <c r="I383" s="1"/>
      <c r="J383" s="1"/>
      <c r="K383" s="1"/>
      <c r="L383" s="1"/>
      <c r="M383" s="1"/>
      <c r="N383" s="1"/>
      <c r="O383" s="101"/>
      <c r="P383" s="80"/>
    </row>
    <row r="384" spans="1:16" s="154" customFormat="1">
      <c r="A384" s="1"/>
      <c r="B384" s="1"/>
      <c r="C384" s="1"/>
      <c r="D384" s="7"/>
      <c r="E384" s="1"/>
      <c r="F384" s="1"/>
      <c r="G384" s="1"/>
      <c r="H384" s="1"/>
      <c r="I384" s="1"/>
      <c r="J384" s="1"/>
      <c r="K384" s="1"/>
      <c r="L384" s="1"/>
      <c r="M384" s="1"/>
      <c r="N384" s="1"/>
      <c r="O384" s="101"/>
      <c r="P384" s="80"/>
    </row>
    <row r="385" spans="1:16" s="154" customFormat="1" ht="15.75" customHeight="1">
      <c r="A385" s="1"/>
      <c r="B385" s="1"/>
      <c r="C385" s="1"/>
      <c r="D385" s="7"/>
      <c r="E385" s="1"/>
      <c r="F385" s="1"/>
      <c r="G385" s="1"/>
      <c r="H385" s="1"/>
      <c r="I385" s="1"/>
      <c r="J385" s="1"/>
      <c r="K385" s="1"/>
      <c r="L385" s="1"/>
      <c r="M385" s="1"/>
      <c r="N385" s="1"/>
      <c r="O385" s="101"/>
      <c r="P385" s="80"/>
    </row>
    <row r="386" spans="1:16" s="154" customFormat="1" ht="15.75" customHeight="1">
      <c r="A386" s="1"/>
      <c r="B386" s="1"/>
      <c r="C386" s="1"/>
      <c r="D386" s="7"/>
      <c r="E386" s="1"/>
      <c r="F386" s="1"/>
      <c r="G386" s="1"/>
      <c r="H386" s="1"/>
      <c r="I386" s="1"/>
      <c r="J386" s="1"/>
      <c r="K386" s="1"/>
      <c r="L386" s="1"/>
      <c r="M386" s="1"/>
      <c r="N386" s="1"/>
      <c r="O386" s="101"/>
      <c r="P386" s="80"/>
    </row>
    <row r="387" spans="1:16" s="154" customFormat="1" ht="15.75" customHeight="1">
      <c r="A387" s="1"/>
      <c r="B387" s="1"/>
      <c r="C387" s="1"/>
      <c r="D387" s="7"/>
      <c r="E387" s="1"/>
      <c r="F387" s="1"/>
      <c r="G387" s="1"/>
      <c r="H387" s="1"/>
      <c r="I387" s="1"/>
      <c r="J387" s="1"/>
      <c r="K387" s="1"/>
      <c r="L387" s="1"/>
      <c r="M387" s="1"/>
      <c r="N387" s="1"/>
      <c r="O387" s="101"/>
      <c r="P387" s="80"/>
    </row>
    <row r="388" spans="1:16" s="154" customFormat="1" ht="15.75" customHeight="1">
      <c r="A388" s="1"/>
      <c r="B388" s="1"/>
      <c r="C388" s="1"/>
      <c r="D388" s="7"/>
      <c r="E388" s="1"/>
      <c r="F388" s="1"/>
      <c r="G388" s="1"/>
      <c r="H388" s="1"/>
      <c r="I388" s="1"/>
      <c r="J388" s="1"/>
      <c r="K388" s="1"/>
      <c r="L388" s="1"/>
      <c r="M388" s="1"/>
      <c r="N388" s="1"/>
      <c r="O388" s="101"/>
      <c r="P388" s="80"/>
    </row>
    <row r="389" spans="1:16" s="154" customFormat="1" ht="15.75" customHeight="1">
      <c r="A389" s="1"/>
      <c r="B389" s="1"/>
      <c r="C389" s="1"/>
      <c r="D389" s="7"/>
      <c r="E389" s="1"/>
      <c r="F389" s="1"/>
      <c r="G389" s="1"/>
      <c r="H389" s="1"/>
      <c r="I389" s="1"/>
      <c r="J389" s="1"/>
      <c r="K389" s="1"/>
      <c r="L389" s="1"/>
      <c r="M389" s="1"/>
      <c r="N389" s="1"/>
      <c r="O389" s="101"/>
      <c r="P389" s="80"/>
    </row>
    <row r="390" spans="1:16" s="154" customFormat="1" ht="15.75" customHeight="1">
      <c r="A390" s="1"/>
      <c r="B390" s="1"/>
      <c r="C390" s="1"/>
      <c r="D390" s="7"/>
      <c r="E390" s="1"/>
      <c r="F390" s="1"/>
      <c r="G390" s="1"/>
      <c r="H390" s="1"/>
      <c r="I390" s="1"/>
      <c r="J390" s="1"/>
      <c r="K390" s="1"/>
      <c r="L390" s="1"/>
      <c r="M390" s="1"/>
      <c r="N390" s="1"/>
      <c r="O390" s="101"/>
      <c r="P390" s="80"/>
    </row>
    <row r="391" spans="1:16" s="154" customFormat="1" ht="15.75" customHeight="1">
      <c r="A391" s="1"/>
      <c r="B391" s="1"/>
      <c r="C391" s="1"/>
      <c r="D391" s="7"/>
      <c r="E391" s="1"/>
      <c r="F391" s="1"/>
      <c r="G391" s="1"/>
      <c r="H391" s="1"/>
      <c r="I391" s="1"/>
      <c r="J391" s="1"/>
      <c r="K391" s="1"/>
      <c r="L391" s="1"/>
      <c r="M391" s="1"/>
      <c r="N391" s="1"/>
      <c r="O391" s="101"/>
      <c r="P391" s="80"/>
    </row>
    <row r="392" spans="1:16" s="154" customFormat="1" ht="15.75" customHeight="1">
      <c r="A392" s="1"/>
      <c r="B392" s="1"/>
      <c r="C392" s="1"/>
      <c r="D392" s="7"/>
      <c r="E392" s="1"/>
      <c r="F392" s="1"/>
      <c r="G392" s="1"/>
      <c r="H392" s="1"/>
      <c r="I392" s="1"/>
      <c r="J392" s="1"/>
      <c r="K392" s="1"/>
      <c r="L392" s="1"/>
      <c r="M392" s="1"/>
      <c r="N392" s="1"/>
      <c r="O392" s="101"/>
      <c r="P392" s="80"/>
    </row>
    <row r="393" spans="1:16" s="154" customFormat="1" ht="15.75" customHeight="1">
      <c r="A393" s="1"/>
      <c r="B393" s="1"/>
      <c r="C393" s="1"/>
      <c r="D393" s="7"/>
      <c r="E393" s="1"/>
      <c r="F393" s="1"/>
      <c r="G393" s="1"/>
      <c r="H393" s="1"/>
      <c r="I393" s="1"/>
      <c r="J393" s="1"/>
      <c r="K393" s="1"/>
      <c r="L393" s="1"/>
      <c r="M393" s="1"/>
      <c r="N393" s="1"/>
      <c r="O393" s="101"/>
      <c r="P393" s="80"/>
    </row>
    <row r="394" spans="1:16" s="154" customFormat="1" ht="15.75" customHeight="1">
      <c r="A394" s="1"/>
      <c r="B394" s="1"/>
      <c r="C394" s="1"/>
      <c r="D394" s="7"/>
      <c r="E394" s="1"/>
      <c r="F394" s="1"/>
      <c r="G394" s="1"/>
      <c r="H394" s="1"/>
      <c r="I394" s="1"/>
      <c r="J394" s="1"/>
      <c r="K394" s="1"/>
      <c r="L394" s="1"/>
      <c r="M394" s="1"/>
      <c r="N394" s="1"/>
      <c r="O394" s="101"/>
      <c r="P394" s="80"/>
    </row>
    <row r="395" spans="1:16" s="154" customFormat="1">
      <c r="A395" s="1"/>
      <c r="B395" s="1"/>
      <c r="C395" s="1"/>
      <c r="D395" s="7"/>
      <c r="E395" s="1"/>
      <c r="F395" s="1"/>
      <c r="G395" s="1"/>
      <c r="H395" s="1"/>
      <c r="I395" s="1"/>
      <c r="J395" s="1"/>
      <c r="K395" s="1"/>
      <c r="L395" s="1"/>
      <c r="M395" s="1"/>
      <c r="N395" s="1"/>
      <c r="O395" s="101"/>
      <c r="P395" s="80"/>
    </row>
    <row r="396" spans="1:16" s="154" customFormat="1">
      <c r="A396" s="1"/>
      <c r="B396" s="1"/>
      <c r="C396" s="1"/>
      <c r="D396" s="7"/>
      <c r="E396" s="1"/>
      <c r="F396" s="1"/>
      <c r="G396" s="1"/>
      <c r="H396" s="1"/>
      <c r="I396" s="1"/>
      <c r="J396" s="1"/>
      <c r="K396" s="1"/>
      <c r="L396" s="1"/>
      <c r="M396" s="1"/>
      <c r="N396" s="1"/>
      <c r="O396" s="101"/>
      <c r="P396" s="80"/>
    </row>
    <row r="397" spans="1:16" s="154" customFormat="1" ht="15.75" customHeight="1">
      <c r="A397" s="1"/>
      <c r="B397" s="1"/>
      <c r="C397" s="1"/>
      <c r="D397" s="7"/>
      <c r="E397" s="1"/>
      <c r="F397" s="1"/>
      <c r="G397" s="1"/>
      <c r="H397" s="1"/>
      <c r="I397" s="1"/>
      <c r="J397" s="1"/>
      <c r="K397" s="1"/>
      <c r="L397" s="1"/>
      <c r="M397" s="1"/>
      <c r="N397" s="1"/>
      <c r="O397" s="101"/>
      <c r="P397" s="80"/>
    </row>
    <row r="398" spans="1:16" s="154" customFormat="1" ht="15.75" customHeight="1">
      <c r="A398" s="1"/>
      <c r="B398" s="1"/>
      <c r="C398" s="1"/>
      <c r="D398" s="7"/>
      <c r="E398" s="1"/>
      <c r="F398" s="1"/>
      <c r="G398" s="1"/>
      <c r="H398" s="1"/>
      <c r="I398" s="1"/>
      <c r="J398" s="1"/>
      <c r="K398" s="1"/>
      <c r="L398" s="1"/>
      <c r="M398" s="1"/>
      <c r="N398" s="1"/>
      <c r="O398" s="101"/>
      <c r="P398" s="80"/>
    </row>
    <row r="399" spans="1:16" s="154" customFormat="1" ht="15.75" customHeight="1">
      <c r="A399" s="1"/>
      <c r="B399" s="1"/>
      <c r="C399" s="1"/>
      <c r="D399" s="7"/>
      <c r="E399" s="1"/>
      <c r="F399" s="1"/>
      <c r="G399" s="1"/>
      <c r="H399" s="1"/>
      <c r="I399" s="1"/>
      <c r="J399" s="1"/>
      <c r="K399" s="1"/>
      <c r="L399" s="1"/>
      <c r="M399" s="1"/>
      <c r="N399" s="1"/>
      <c r="O399" s="101"/>
      <c r="P399" s="80"/>
    </row>
    <row r="400" spans="1:16" s="154" customFormat="1">
      <c r="A400" s="1"/>
      <c r="B400" s="1"/>
      <c r="C400" s="1"/>
      <c r="D400" s="7"/>
      <c r="E400" s="1"/>
      <c r="F400" s="1"/>
      <c r="G400" s="1"/>
      <c r="H400" s="1"/>
      <c r="I400" s="1"/>
      <c r="J400" s="1"/>
      <c r="K400" s="1"/>
      <c r="L400" s="1"/>
      <c r="M400" s="1"/>
      <c r="N400" s="1"/>
      <c r="O400" s="101"/>
      <c r="P400" s="80"/>
    </row>
    <row r="401" spans="1:16" s="154" customFormat="1" ht="15.75" customHeight="1">
      <c r="A401" s="1"/>
      <c r="B401" s="1"/>
      <c r="C401" s="1"/>
      <c r="D401" s="7"/>
      <c r="E401" s="1"/>
      <c r="F401" s="1"/>
      <c r="G401" s="1"/>
      <c r="H401" s="1"/>
      <c r="I401" s="1"/>
      <c r="J401" s="1"/>
      <c r="K401" s="1"/>
      <c r="L401" s="1"/>
      <c r="M401" s="1"/>
      <c r="N401" s="1"/>
      <c r="O401" s="101"/>
      <c r="P401" s="80"/>
    </row>
    <row r="402" spans="1:16" s="154" customFormat="1" ht="15.75" customHeight="1">
      <c r="A402" s="1"/>
      <c r="B402" s="1"/>
      <c r="C402" s="1"/>
      <c r="D402" s="7"/>
      <c r="E402" s="1"/>
      <c r="F402" s="1"/>
      <c r="G402" s="1"/>
      <c r="H402" s="1"/>
      <c r="I402" s="1"/>
      <c r="J402" s="1"/>
      <c r="K402" s="1"/>
      <c r="L402" s="1"/>
      <c r="M402" s="1"/>
      <c r="N402" s="1"/>
      <c r="O402" s="101"/>
      <c r="P402" s="80"/>
    </row>
    <row r="403" spans="1:16" s="154" customFormat="1" ht="15.75" customHeight="1">
      <c r="A403" s="1"/>
      <c r="B403" s="1"/>
      <c r="C403" s="1"/>
      <c r="D403" s="7"/>
      <c r="E403" s="1"/>
      <c r="F403" s="1"/>
      <c r="G403" s="1"/>
      <c r="H403" s="1"/>
      <c r="I403" s="1"/>
      <c r="J403" s="1"/>
      <c r="K403" s="1"/>
      <c r="L403" s="1"/>
      <c r="M403" s="1"/>
      <c r="N403" s="1"/>
      <c r="O403" s="101"/>
      <c r="P403" s="80"/>
    </row>
    <row r="404" spans="1:16" s="154" customFormat="1" ht="15.75" customHeight="1">
      <c r="A404" s="1"/>
      <c r="B404" s="1"/>
      <c r="C404" s="1"/>
      <c r="D404" s="7"/>
      <c r="E404" s="1"/>
      <c r="F404" s="1"/>
      <c r="G404" s="1"/>
      <c r="H404" s="1"/>
      <c r="I404" s="1"/>
      <c r="J404" s="1"/>
      <c r="K404" s="1"/>
      <c r="L404" s="1"/>
      <c r="M404" s="1"/>
      <c r="N404" s="1"/>
      <c r="O404" s="101"/>
      <c r="P404" s="80"/>
    </row>
    <row r="405" spans="1:16" s="154" customFormat="1">
      <c r="A405" s="1"/>
      <c r="B405" s="1"/>
      <c r="C405" s="1"/>
      <c r="D405" s="7"/>
      <c r="E405" s="1"/>
      <c r="F405" s="1"/>
      <c r="G405" s="1"/>
      <c r="H405" s="1"/>
      <c r="I405" s="1"/>
      <c r="J405" s="1"/>
      <c r="K405" s="1"/>
      <c r="L405" s="1"/>
      <c r="M405" s="1"/>
      <c r="N405" s="1"/>
      <c r="O405" s="101"/>
      <c r="P405" s="80"/>
    </row>
    <row r="406" spans="1:16" s="154" customFormat="1" ht="15.75" customHeight="1">
      <c r="A406" s="1"/>
      <c r="B406" s="1"/>
      <c r="C406" s="1"/>
      <c r="D406" s="7"/>
      <c r="E406" s="1"/>
      <c r="F406" s="1"/>
      <c r="G406" s="1"/>
      <c r="H406" s="1"/>
      <c r="I406" s="1"/>
      <c r="J406" s="1"/>
      <c r="K406" s="1"/>
      <c r="L406" s="1"/>
      <c r="M406" s="1"/>
      <c r="N406" s="1"/>
      <c r="O406" s="101"/>
      <c r="P406" s="80"/>
    </row>
    <row r="407" spans="1:16" s="154" customFormat="1" ht="15.75" customHeight="1">
      <c r="A407" s="1"/>
      <c r="B407" s="1"/>
      <c r="C407" s="1"/>
      <c r="D407" s="7"/>
      <c r="E407" s="1"/>
      <c r="F407" s="1"/>
      <c r="G407" s="1"/>
      <c r="H407" s="1"/>
      <c r="I407" s="1"/>
      <c r="J407" s="1"/>
      <c r="K407" s="1"/>
      <c r="L407" s="1"/>
      <c r="M407" s="1"/>
      <c r="N407" s="1"/>
      <c r="O407" s="101"/>
      <c r="P407" s="80"/>
    </row>
    <row r="408" spans="1:16" s="154" customFormat="1" ht="15.75" customHeight="1">
      <c r="A408" s="1"/>
      <c r="B408" s="1"/>
      <c r="C408" s="1"/>
      <c r="D408" s="7"/>
      <c r="E408" s="1"/>
      <c r="F408" s="1"/>
      <c r="G408" s="1"/>
      <c r="H408" s="1"/>
      <c r="I408" s="1"/>
      <c r="J408" s="1"/>
      <c r="K408" s="1"/>
      <c r="L408" s="1"/>
      <c r="M408" s="1"/>
      <c r="N408" s="1"/>
      <c r="O408" s="101"/>
      <c r="P408" s="80"/>
    </row>
    <row r="409" spans="1:16" s="154" customFormat="1" ht="15.75" customHeight="1">
      <c r="A409" s="1"/>
      <c r="B409" s="1"/>
      <c r="C409" s="1"/>
      <c r="D409" s="7"/>
      <c r="E409" s="1"/>
      <c r="F409" s="1"/>
      <c r="G409" s="1"/>
      <c r="H409" s="1"/>
      <c r="I409" s="1"/>
      <c r="J409" s="1"/>
      <c r="K409" s="1"/>
      <c r="L409" s="1"/>
      <c r="M409" s="1"/>
      <c r="N409" s="1"/>
      <c r="O409" s="101"/>
      <c r="P409" s="80"/>
    </row>
    <row r="410" spans="1:16" s="154" customFormat="1" ht="15.75" customHeight="1">
      <c r="A410" s="1"/>
      <c r="B410" s="1"/>
      <c r="C410" s="1"/>
      <c r="D410" s="7"/>
      <c r="E410" s="1"/>
      <c r="F410" s="1"/>
      <c r="G410" s="1"/>
      <c r="H410" s="1"/>
      <c r="I410" s="1"/>
      <c r="J410" s="1"/>
      <c r="K410" s="1"/>
      <c r="L410" s="1"/>
      <c r="M410" s="1"/>
      <c r="N410" s="1"/>
      <c r="O410" s="101"/>
      <c r="P410" s="80"/>
    </row>
    <row r="411" spans="1:16" s="154" customFormat="1" ht="15.75" customHeight="1">
      <c r="A411" s="1"/>
      <c r="B411" s="1"/>
      <c r="C411" s="1"/>
      <c r="D411" s="7"/>
      <c r="E411" s="1"/>
      <c r="F411" s="1"/>
      <c r="G411" s="1"/>
      <c r="H411" s="1"/>
      <c r="I411" s="1"/>
      <c r="J411" s="1"/>
      <c r="K411" s="1"/>
      <c r="L411" s="1"/>
      <c r="M411" s="1"/>
      <c r="N411" s="1"/>
      <c r="O411" s="101"/>
      <c r="P411" s="80"/>
    </row>
    <row r="412" spans="1:16" s="154" customFormat="1">
      <c r="A412" s="1"/>
      <c r="B412" s="1"/>
      <c r="C412" s="1"/>
      <c r="D412" s="7"/>
      <c r="E412" s="1"/>
      <c r="F412" s="1"/>
      <c r="G412" s="1"/>
      <c r="H412" s="1"/>
      <c r="I412" s="1"/>
      <c r="J412" s="1"/>
      <c r="K412" s="1"/>
      <c r="L412" s="1"/>
      <c r="M412" s="1"/>
      <c r="N412" s="1"/>
      <c r="O412" s="101"/>
      <c r="P412" s="80"/>
    </row>
    <row r="413" spans="1:16" s="154" customFormat="1">
      <c r="A413" s="1"/>
      <c r="B413" s="1"/>
      <c r="C413" s="1"/>
      <c r="D413" s="7"/>
      <c r="E413" s="1"/>
      <c r="F413" s="1"/>
      <c r="G413" s="1"/>
      <c r="H413" s="1"/>
      <c r="I413" s="1"/>
      <c r="J413" s="1"/>
      <c r="K413" s="1"/>
      <c r="L413" s="1"/>
      <c r="M413" s="1"/>
      <c r="N413" s="1"/>
      <c r="O413" s="101"/>
      <c r="P413" s="80"/>
    </row>
    <row r="414" spans="1:16" s="154" customFormat="1" ht="15.75" customHeight="1">
      <c r="A414" s="1"/>
      <c r="B414" s="1"/>
      <c r="C414" s="1"/>
      <c r="D414" s="7"/>
      <c r="E414" s="1"/>
      <c r="F414" s="1"/>
      <c r="G414" s="1"/>
      <c r="H414" s="1"/>
      <c r="I414" s="1"/>
      <c r="J414" s="1"/>
      <c r="K414" s="1"/>
      <c r="L414" s="1"/>
      <c r="M414" s="1"/>
      <c r="N414" s="1"/>
      <c r="O414" s="101"/>
      <c r="P414" s="80"/>
    </row>
    <row r="415" spans="1:16" s="154" customFormat="1">
      <c r="A415" s="1"/>
      <c r="B415" s="1"/>
      <c r="C415" s="1"/>
      <c r="D415" s="7"/>
      <c r="E415" s="1"/>
      <c r="F415" s="1"/>
      <c r="G415" s="1"/>
      <c r="H415" s="1"/>
      <c r="I415" s="1"/>
      <c r="J415" s="1"/>
      <c r="K415" s="1"/>
      <c r="L415" s="1"/>
      <c r="M415" s="1"/>
      <c r="N415" s="1"/>
      <c r="O415" s="101"/>
      <c r="P415" s="80"/>
    </row>
    <row r="416" spans="1:16" s="154" customFormat="1" ht="15.75" customHeight="1">
      <c r="A416" s="1"/>
      <c r="B416" s="1"/>
      <c r="C416" s="1"/>
      <c r="D416" s="7"/>
      <c r="E416" s="1"/>
      <c r="F416" s="1"/>
      <c r="G416" s="1"/>
      <c r="H416" s="1"/>
      <c r="I416" s="1"/>
      <c r="J416" s="1"/>
      <c r="K416" s="1"/>
      <c r="L416" s="1"/>
      <c r="M416" s="1"/>
      <c r="N416" s="1"/>
      <c r="O416" s="101"/>
      <c r="P416" s="80"/>
    </row>
    <row r="417" spans="1:16" s="154" customFormat="1" ht="15.75" customHeight="1">
      <c r="A417" s="1"/>
      <c r="B417" s="1"/>
      <c r="C417" s="1"/>
      <c r="D417" s="7"/>
      <c r="E417" s="1"/>
      <c r="F417" s="1"/>
      <c r="G417" s="1"/>
      <c r="H417" s="1"/>
      <c r="I417" s="1"/>
      <c r="J417" s="1"/>
      <c r="K417" s="1"/>
      <c r="L417" s="1"/>
      <c r="M417" s="1"/>
      <c r="N417" s="1"/>
      <c r="O417" s="101"/>
      <c r="P417" s="80"/>
    </row>
    <row r="418" spans="1:16" s="154" customFormat="1">
      <c r="A418" s="1"/>
      <c r="B418" s="1"/>
      <c r="C418" s="1"/>
      <c r="D418" s="7"/>
      <c r="E418" s="1"/>
      <c r="F418" s="1"/>
      <c r="G418" s="1"/>
      <c r="H418" s="1"/>
      <c r="I418" s="1"/>
      <c r="J418" s="1"/>
      <c r="K418" s="1"/>
      <c r="L418" s="1"/>
      <c r="M418" s="1"/>
      <c r="N418" s="1"/>
      <c r="O418" s="101"/>
      <c r="P418" s="80"/>
    </row>
    <row r="419" spans="1:16" s="154" customFormat="1">
      <c r="A419" s="1"/>
      <c r="B419" s="1"/>
      <c r="C419" s="1"/>
      <c r="D419" s="7"/>
      <c r="E419" s="1"/>
      <c r="F419" s="1"/>
      <c r="G419" s="1"/>
      <c r="H419" s="1"/>
      <c r="I419" s="1"/>
      <c r="J419" s="1"/>
      <c r="K419" s="1"/>
      <c r="L419" s="1"/>
      <c r="M419" s="1"/>
      <c r="N419" s="1"/>
      <c r="O419" s="101"/>
      <c r="P419" s="80"/>
    </row>
    <row r="420" spans="1:16" s="154" customFormat="1">
      <c r="A420" s="1"/>
      <c r="B420" s="1"/>
      <c r="C420" s="1"/>
      <c r="D420" s="7"/>
      <c r="E420" s="1"/>
      <c r="F420" s="1"/>
      <c r="G420" s="1"/>
      <c r="H420" s="1"/>
      <c r="I420" s="1"/>
      <c r="J420" s="1"/>
      <c r="K420" s="1"/>
      <c r="L420" s="1"/>
      <c r="M420" s="1"/>
      <c r="N420" s="1"/>
      <c r="O420" s="101"/>
      <c r="P420" s="80"/>
    </row>
    <row r="421" spans="1:16" s="154" customFormat="1" ht="15.75" customHeight="1">
      <c r="A421" s="1"/>
      <c r="B421" s="1"/>
      <c r="C421" s="1"/>
      <c r="D421" s="7"/>
      <c r="E421" s="1"/>
      <c r="F421" s="1"/>
      <c r="G421" s="1"/>
      <c r="H421" s="1"/>
      <c r="I421" s="1"/>
      <c r="J421" s="1"/>
      <c r="K421" s="1"/>
      <c r="L421" s="1"/>
      <c r="M421" s="1"/>
      <c r="N421" s="1"/>
      <c r="O421" s="101"/>
      <c r="P421" s="80"/>
    </row>
    <row r="422" spans="1:16" s="154" customFormat="1">
      <c r="A422" s="1"/>
      <c r="B422" s="1"/>
      <c r="C422" s="1"/>
      <c r="D422" s="7"/>
      <c r="E422" s="1"/>
      <c r="F422" s="1"/>
      <c r="G422" s="1"/>
      <c r="H422" s="1"/>
      <c r="I422" s="1"/>
      <c r="J422" s="1"/>
      <c r="K422" s="1"/>
      <c r="L422" s="1"/>
      <c r="M422" s="1"/>
      <c r="N422" s="1"/>
      <c r="O422" s="101"/>
      <c r="P422" s="80"/>
    </row>
    <row r="423" spans="1:16" s="154" customFormat="1">
      <c r="A423" s="1"/>
      <c r="B423" s="1"/>
      <c r="C423" s="1"/>
      <c r="D423" s="7"/>
      <c r="E423" s="1"/>
      <c r="F423" s="1"/>
      <c r="G423" s="1"/>
      <c r="H423" s="1"/>
      <c r="I423" s="1"/>
      <c r="J423" s="1"/>
      <c r="K423" s="1"/>
      <c r="L423" s="1"/>
      <c r="M423" s="1"/>
      <c r="N423" s="1"/>
      <c r="O423" s="101"/>
      <c r="P423" s="80"/>
    </row>
    <row r="424" spans="1:16" s="154" customFormat="1">
      <c r="A424" s="1"/>
      <c r="B424" s="1"/>
      <c r="C424" s="1"/>
      <c r="D424" s="7"/>
      <c r="E424" s="1"/>
      <c r="F424" s="1"/>
      <c r="G424" s="1"/>
      <c r="H424" s="1"/>
      <c r="I424" s="1"/>
      <c r="J424" s="1"/>
      <c r="K424" s="1"/>
      <c r="L424" s="1"/>
      <c r="M424" s="1"/>
      <c r="N424" s="1"/>
      <c r="O424" s="101"/>
      <c r="P424" s="80"/>
    </row>
    <row r="425" spans="1:16" s="154" customFormat="1" ht="15.75" customHeight="1">
      <c r="A425" s="1"/>
      <c r="B425" s="1"/>
      <c r="C425" s="1"/>
      <c r="D425" s="7"/>
      <c r="E425" s="1"/>
      <c r="F425" s="1"/>
      <c r="G425" s="1"/>
      <c r="H425" s="1"/>
      <c r="I425" s="1"/>
      <c r="J425" s="1"/>
      <c r="K425" s="1"/>
      <c r="L425" s="1"/>
      <c r="M425" s="1"/>
      <c r="N425" s="1"/>
      <c r="O425" s="101"/>
      <c r="P425" s="80"/>
    </row>
    <row r="426" spans="1:16" s="154" customFormat="1">
      <c r="A426" s="1"/>
      <c r="B426" s="1"/>
      <c r="C426" s="1"/>
      <c r="D426" s="7"/>
      <c r="E426" s="1"/>
      <c r="F426" s="1"/>
      <c r="G426" s="1"/>
      <c r="H426" s="1"/>
      <c r="I426" s="1"/>
      <c r="J426" s="1"/>
      <c r="K426" s="1"/>
      <c r="L426" s="1"/>
      <c r="M426" s="1"/>
      <c r="N426" s="1"/>
      <c r="O426" s="101"/>
      <c r="P426" s="80"/>
    </row>
    <row r="427" spans="1:16" s="154" customFormat="1">
      <c r="A427" s="1"/>
      <c r="B427" s="1"/>
      <c r="C427" s="1"/>
      <c r="D427" s="7"/>
      <c r="E427" s="1"/>
      <c r="F427" s="1"/>
      <c r="G427" s="1"/>
      <c r="H427" s="1"/>
      <c r="I427" s="1"/>
      <c r="J427" s="1"/>
      <c r="K427" s="1"/>
      <c r="L427" s="1"/>
      <c r="M427" s="1"/>
      <c r="N427" s="1"/>
      <c r="O427" s="101"/>
      <c r="P427" s="80"/>
    </row>
    <row r="428" spans="1:16" s="154" customFormat="1" ht="15.75" customHeight="1">
      <c r="A428" s="1"/>
      <c r="B428" s="1"/>
      <c r="C428" s="1"/>
      <c r="D428" s="7"/>
      <c r="E428" s="1"/>
      <c r="F428" s="1"/>
      <c r="G428" s="1"/>
      <c r="H428" s="1"/>
      <c r="I428" s="1"/>
      <c r="J428" s="1"/>
      <c r="K428" s="1"/>
      <c r="L428" s="1"/>
      <c r="M428" s="1"/>
      <c r="N428" s="1"/>
      <c r="O428" s="101"/>
      <c r="P428" s="80"/>
    </row>
    <row r="429" spans="1:16" s="154" customFormat="1">
      <c r="A429" s="1"/>
      <c r="B429" s="1"/>
      <c r="C429" s="1"/>
      <c r="D429" s="7"/>
      <c r="E429" s="1"/>
      <c r="F429" s="1"/>
      <c r="G429" s="1"/>
      <c r="H429" s="1"/>
      <c r="I429" s="1"/>
      <c r="J429" s="1"/>
      <c r="K429" s="1"/>
      <c r="L429" s="1"/>
      <c r="M429" s="1"/>
      <c r="N429" s="1"/>
      <c r="O429" s="101"/>
      <c r="P429" s="80"/>
    </row>
    <row r="430" spans="1:16" s="154" customFormat="1">
      <c r="A430" s="1"/>
      <c r="B430" s="1"/>
      <c r="C430" s="1"/>
      <c r="D430" s="7"/>
      <c r="E430" s="1"/>
      <c r="F430" s="1"/>
      <c r="G430" s="1"/>
      <c r="H430" s="1"/>
      <c r="I430" s="1"/>
      <c r="J430" s="1"/>
      <c r="K430" s="1"/>
      <c r="L430" s="1"/>
      <c r="M430" s="1"/>
      <c r="N430" s="1"/>
      <c r="O430" s="101"/>
      <c r="P430" s="80"/>
    </row>
    <row r="431" spans="1:16" s="154" customFormat="1" ht="15.75" customHeight="1">
      <c r="A431" s="1"/>
      <c r="B431" s="1"/>
      <c r="C431" s="1"/>
      <c r="D431" s="7"/>
      <c r="E431" s="1"/>
      <c r="F431" s="1"/>
      <c r="G431" s="1"/>
      <c r="H431" s="1"/>
      <c r="I431" s="1"/>
      <c r="J431" s="1"/>
      <c r="K431" s="1"/>
      <c r="L431" s="1"/>
      <c r="M431" s="1"/>
      <c r="N431" s="1"/>
      <c r="O431" s="101"/>
      <c r="P431" s="80"/>
    </row>
    <row r="432" spans="1:16" s="154" customFormat="1">
      <c r="A432" s="1"/>
      <c r="B432" s="1"/>
      <c r="C432" s="1"/>
      <c r="D432" s="7"/>
      <c r="E432" s="1"/>
      <c r="F432" s="1"/>
      <c r="G432" s="1"/>
      <c r="H432" s="1"/>
      <c r="I432" s="1"/>
      <c r="J432" s="1"/>
      <c r="K432" s="1"/>
      <c r="L432" s="1"/>
      <c r="M432" s="1"/>
      <c r="N432" s="1"/>
      <c r="O432" s="101"/>
      <c r="P432" s="80"/>
    </row>
    <row r="433" spans="1:16" s="154" customFormat="1">
      <c r="A433" s="1"/>
      <c r="B433" s="1"/>
      <c r="C433" s="1"/>
      <c r="D433" s="7"/>
      <c r="E433" s="1"/>
      <c r="F433" s="1"/>
      <c r="G433" s="1"/>
      <c r="H433" s="1"/>
      <c r="I433" s="1"/>
      <c r="J433" s="1"/>
      <c r="K433" s="1"/>
      <c r="L433" s="1"/>
      <c r="M433" s="1"/>
      <c r="N433" s="1"/>
      <c r="O433" s="101"/>
      <c r="P433" s="80"/>
    </row>
    <row r="434" spans="1:16" s="154" customFormat="1" ht="15.75" customHeight="1">
      <c r="A434" s="1"/>
      <c r="B434" s="1"/>
      <c r="C434" s="1"/>
      <c r="D434" s="7"/>
      <c r="E434" s="1"/>
      <c r="F434" s="1"/>
      <c r="G434" s="1"/>
      <c r="H434" s="1"/>
      <c r="I434" s="1"/>
      <c r="J434" s="1"/>
      <c r="K434" s="1"/>
      <c r="L434" s="1"/>
      <c r="M434" s="1"/>
      <c r="N434" s="1"/>
      <c r="O434" s="101"/>
      <c r="P434" s="80"/>
    </row>
    <row r="435" spans="1:16" s="154" customFormat="1">
      <c r="A435" s="1"/>
      <c r="B435" s="1"/>
      <c r="C435" s="1"/>
      <c r="D435" s="7"/>
      <c r="E435" s="1"/>
      <c r="F435" s="1"/>
      <c r="G435" s="1"/>
      <c r="H435" s="1"/>
      <c r="I435" s="1"/>
      <c r="J435" s="1"/>
      <c r="K435" s="1"/>
      <c r="L435" s="1"/>
      <c r="M435" s="1"/>
      <c r="N435" s="1"/>
      <c r="O435" s="101"/>
      <c r="P435" s="80"/>
    </row>
    <row r="436" spans="1:16" s="154" customFormat="1">
      <c r="A436" s="1"/>
      <c r="B436" s="1"/>
      <c r="C436" s="1"/>
      <c r="D436" s="7"/>
      <c r="E436" s="1"/>
      <c r="F436" s="1"/>
      <c r="G436" s="1"/>
      <c r="H436" s="1"/>
      <c r="I436" s="1"/>
      <c r="J436" s="1"/>
      <c r="K436" s="1"/>
      <c r="L436" s="1"/>
      <c r="M436" s="1"/>
      <c r="N436" s="1"/>
      <c r="O436" s="101"/>
      <c r="P436" s="80"/>
    </row>
    <row r="437" spans="1:16" s="154" customFormat="1">
      <c r="A437" s="1"/>
      <c r="B437" s="1"/>
      <c r="C437" s="1"/>
      <c r="D437" s="7"/>
      <c r="E437" s="1"/>
      <c r="F437" s="1"/>
      <c r="G437" s="1"/>
      <c r="H437" s="1"/>
      <c r="I437" s="1"/>
      <c r="J437" s="1"/>
      <c r="K437" s="1"/>
      <c r="L437" s="1"/>
      <c r="M437" s="1"/>
      <c r="N437" s="1"/>
      <c r="O437" s="101"/>
      <c r="P437" s="80"/>
    </row>
    <row r="438" spans="1:16" s="154" customFormat="1">
      <c r="A438" s="1"/>
      <c r="B438" s="1"/>
      <c r="C438" s="1"/>
      <c r="D438" s="7"/>
      <c r="E438" s="1"/>
      <c r="F438" s="1"/>
      <c r="G438" s="1"/>
      <c r="H438" s="1"/>
      <c r="I438" s="1"/>
      <c r="J438" s="1"/>
      <c r="K438" s="1"/>
      <c r="L438" s="1"/>
      <c r="M438" s="1"/>
      <c r="N438" s="1"/>
      <c r="O438" s="101"/>
      <c r="P438" s="80"/>
    </row>
    <row r="439" spans="1:16" s="154" customFormat="1" ht="15.75" customHeight="1">
      <c r="A439" s="1"/>
      <c r="B439" s="1"/>
      <c r="C439" s="1"/>
      <c r="D439" s="7"/>
      <c r="E439" s="1"/>
      <c r="F439" s="1"/>
      <c r="G439" s="1"/>
      <c r="H439" s="1"/>
      <c r="I439" s="1"/>
      <c r="J439" s="1"/>
      <c r="K439" s="1"/>
      <c r="L439" s="1"/>
      <c r="M439" s="1"/>
      <c r="N439" s="1"/>
      <c r="O439" s="101"/>
      <c r="P439" s="80"/>
    </row>
    <row r="440" spans="1:16" s="154" customFormat="1">
      <c r="A440" s="1"/>
      <c r="B440" s="1"/>
      <c r="C440" s="1"/>
      <c r="D440" s="7"/>
      <c r="E440" s="1"/>
      <c r="F440" s="1"/>
      <c r="G440" s="1"/>
      <c r="H440" s="1"/>
      <c r="I440" s="1"/>
      <c r="J440" s="1"/>
      <c r="K440" s="1"/>
      <c r="L440" s="1"/>
      <c r="M440" s="1"/>
      <c r="N440" s="1"/>
      <c r="O440" s="101"/>
      <c r="P440" s="80"/>
    </row>
    <row r="441" spans="1:16" s="154" customFormat="1">
      <c r="A441" s="1"/>
      <c r="B441" s="1"/>
      <c r="C441" s="1"/>
      <c r="D441" s="7"/>
      <c r="E441" s="1"/>
      <c r="F441" s="1"/>
      <c r="G441" s="1"/>
      <c r="H441" s="1"/>
      <c r="I441" s="1"/>
      <c r="J441" s="1"/>
      <c r="K441" s="1"/>
      <c r="L441" s="1"/>
      <c r="M441" s="1"/>
      <c r="N441" s="1"/>
      <c r="O441" s="101"/>
      <c r="P441" s="80"/>
    </row>
    <row r="442" spans="1:16" s="154" customFormat="1" ht="15.75" customHeight="1">
      <c r="A442" s="1"/>
      <c r="B442" s="1"/>
      <c r="C442" s="1"/>
      <c r="D442" s="7"/>
      <c r="E442" s="1"/>
      <c r="F442" s="1"/>
      <c r="G442" s="1"/>
      <c r="H442" s="1"/>
      <c r="I442" s="1"/>
      <c r="J442" s="1"/>
      <c r="K442" s="1"/>
      <c r="L442" s="1"/>
      <c r="M442" s="1"/>
      <c r="N442" s="1"/>
      <c r="O442" s="101"/>
      <c r="P442" s="80"/>
    </row>
    <row r="443" spans="1:16" s="154" customFormat="1">
      <c r="A443" s="1"/>
      <c r="B443" s="1"/>
      <c r="C443" s="1"/>
      <c r="D443" s="7"/>
      <c r="E443" s="1"/>
      <c r="F443" s="1"/>
      <c r="G443" s="1"/>
      <c r="H443" s="1"/>
      <c r="I443" s="1"/>
      <c r="J443" s="1"/>
      <c r="K443" s="1"/>
      <c r="L443" s="1"/>
      <c r="M443" s="1"/>
      <c r="N443" s="1"/>
      <c r="O443" s="101"/>
      <c r="P443" s="80"/>
    </row>
    <row r="444" spans="1:16" s="154" customFormat="1" ht="15.75" customHeight="1">
      <c r="A444" s="1"/>
      <c r="B444" s="1"/>
      <c r="C444" s="1"/>
      <c r="D444" s="7"/>
      <c r="E444" s="1"/>
      <c r="F444" s="1"/>
      <c r="G444" s="1"/>
      <c r="H444" s="1"/>
      <c r="I444" s="1"/>
      <c r="J444" s="1"/>
      <c r="K444" s="1"/>
      <c r="L444" s="1"/>
      <c r="M444" s="1"/>
      <c r="N444" s="1"/>
      <c r="O444" s="101"/>
      <c r="P444" s="80"/>
    </row>
    <row r="445" spans="1:16" s="154" customFormat="1" ht="15.75" customHeight="1">
      <c r="A445" s="1"/>
      <c r="B445" s="1"/>
      <c r="C445" s="1"/>
      <c r="D445" s="7"/>
      <c r="E445" s="1"/>
      <c r="F445" s="1"/>
      <c r="G445" s="1"/>
      <c r="H445" s="1"/>
      <c r="I445" s="1"/>
      <c r="J445" s="1"/>
      <c r="K445" s="1"/>
      <c r="L445" s="1"/>
      <c r="M445" s="1"/>
      <c r="N445" s="1"/>
      <c r="O445" s="101"/>
      <c r="P445" s="80"/>
    </row>
    <row r="446" spans="1:16" s="154" customFormat="1" ht="15.75" customHeight="1">
      <c r="A446" s="1"/>
      <c r="B446" s="1"/>
      <c r="C446" s="1"/>
      <c r="D446" s="7"/>
      <c r="E446" s="1"/>
      <c r="F446" s="1"/>
      <c r="G446" s="1"/>
      <c r="H446" s="1"/>
      <c r="I446" s="1"/>
      <c r="J446" s="1"/>
      <c r="K446" s="1"/>
      <c r="L446" s="1"/>
      <c r="M446" s="1"/>
      <c r="N446" s="1"/>
      <c r="O446" s="101"/>
      <c r="P446" s="80"/>
    </row>
    <row r="447" spans="1:16" s="154" customFormat="1" ht="15.75" customHeight="1">
      <c r="A447" s="1"/>
      <c r="B447" s="1"/>
      <c r="C447" s="1"/>
      <c r="D447" s="7"/>
      <c r="E447" s="1"/>
      <c r="F447" s="1"/>
      <c r="G447" s="1"/>
      <c r="H447" s="1"/>
      <c r="I447" s="1"/>
      <c r="J447" s="1"/>
      <c r="K447" s="1"/>
      <c r="L447" s="1"/>
      <c r="M447" s="1"/>
      <c r="N447" s="1"/>
      <c r="O447" s="101"/>
      <c r="P447" s="80"/>
    </row>
    <row r="448" spans="1:16" s="154" customFormat="1">
      <c r="A448" s="1"/>
      <c r="B448" s="1"/>
      <c r="C448" s="1"/>
      <c r="D448" s="7"/>
      <c r="E448" s="1"/>
      <c r="F448" s="1"/>
      <c r="G448" s="1"/>
      <c r="H448" s="1"/>
      <c r="I448" s="1"/>
      <c r="J448" s="1"/>
      <c r="K448" s="1"/>
      <c r="L448" s="1"/>
      <c r="M448" s="1"/>
      <c r="N448" s="1"/>
      <c r="O448" s="101"/>
      <c r="P448" s="80"/>
    </row>
    <row r="449" spans="1:16" s="154" customFormat="1">
      <c r="A449" s="1"/>
      <c r="B449" s="1"/>
      <c r="C449" s="1"/>
      <c r="D449" s="7"/>
      <c r="E449" s="1"/>
      <c r="F449" s="1"/>
      <c r="G449" s="1"/>
      <c r="H449" s="1"/>
      <c r="I449" s="1"/>
      <c r="J449" s="1"/>
      <c r="K449" s="1"/>
      <c r="L449" s="1"/>
      <c r="M449" s="1"/>
      <c r="N449" s="1"/>
      <c r="O449" s="101"/>
      <c r="P449" s="80"/>
    </row>
    <row r="450" spans="1:16" s="154" customFormat="1" ht="15.75" customHeight="1">
      <c r="A450" s="1"/>
      <c r="B450" s="1"/>
      <c r="C450" s="1"/>
      <c r="D450" s="7"/>
      <c r="E450" s="1"/>
      <c r="F450" s="1"/>
      <c r="G450" s="1"/>
      <c r="H450" s="1"/>
      <c r="I450" s="1"/>
      <c r="J450" s="1"/>
      <c r="K450" s="1"/>
      <c r="L450" s="1"/>
      <c r="M450" s="1"/>
      <c r="N450" s="1"/>
      <c r="O450" s="101"/>
      <c r="P450" s="80"/>
    </row>
    <row r="451" spans="1:16" s="154" customFormat="1">
      <c r="A451" s="1"/>
      <c r="B451" s="1"/>
      <c r="C451" s="1"/>
      <c r="D451" s="7"/>
      <c r="E451" s="1"/>
      <c r="F451" s="1"/>
      <c r="G451" s="1"/>
      <c r="H451" s="1"/>
      <c r="I451" s="1"/>
      <c r="J451" s="1"/>
      <c r="K451" s="1"/>
      <c r="L451" s="1"/>
      <c r="M451" s="1"/>
      <c r="N451" s="1"/>
      <c r="O451" s="101"/>
      <c r="P451" s="80"/>
    </row>
    <row r="452" spans="1:16" s="154" customFormat="1">
      <c r="A452" s="1"/>
      <c r="B452" s="1"/>
      <c r="C452" s="1"/>
      <c r="D452" s="7"/>
      <c r="E452" s="1"/>
      <c r="F452" s="1"/>
      <c r="G452" s="1"/>
      <c r="H452" s="1"/>
      <c r="I452" s="1"/>
      <c r="J452" s="1"/>
      <c r="K452" s="1"/>
      <c r="L452" s="1"/>
      <c r="M452" s="1"/>
      <c r="N452" s="1"/>
      <c r="O452" s="101"/>
      <c r="P452" s="80"/>
    </row>
    <row r="453" spans="1:16" s="154" customFormat="1" ht="15.75" customHeight="1">
      <c r="A453" s="1"/>
      <c r="B453" s="1"/>
      <c r="C453" s="1"/>
      <c r="D453" s="7"/>
      <c r="E453" s="1"/>
      <c r="F453" s="1"/>
      <c r="G453" s="1"/>
      <c r="H453" s="1"/>
      <c r="I453" s="1"/>
      <c r="J453" s="1"/>
      <c r="K453" s="1"/>
      <c r="L453" s="1"/>
      <c r="M453" s="1"/>
      <c r="N453" s="1"/>
      <c r="O453" s="101"/>
      <c r="P453" s="80"/>
    </row>
    <row r="454" spans="1:16" s="154" customFormat="1">
      <c r="A454" s="1"/>
      <c r="B454" s="1"/>
      <c r="C454" s="1"/>
      <c r="D454" s="7"/>
      <c r="E454" s="1"/>
      <c r="F454" s="1"/>
      <c r="G454" s="1"/>
      <c r="H454" s="1"/>
      <c r="I454" s="1"/>
      <c r="J454" s="1"/>
      <c r="K454" s="1"/>
      <c r="L454" s="1"/>
      <c r="M454" s="1"/>
      <c r="N454" s="1"/>
      <c r="O454" s="101"/>
      <c r="P454" s="80"/>
    </row>
    <row r="455" spans="1:16" s="154" customFormat="1" ht="15.75" customHeight="1">
      <c r="A455" s="1"/>
      <c r="B455" s="1"/>
      <c r="C455" s="1"/>
      <c r="D455" s="7"/>
      <c r="E455" s="1"/>
      <c r="F455" s="1"/>
      <c r="G455" s="1"/>
      <c r="H455" s="1"/>
      <c r="I455" s="1"/>
      <c r="J455" s="1"/>
      <c r="K455" s="1"/>
      <c r="L455" s="1"/>
      <c r="M455" s="1"/>
      <c r="N455" s="1"/>
      <c r="O455" s="101"/>
      <c r="P455" s="80"/>
    </row>
    <row r="456" spans="1:16" s="154" customFormat="1" ht="15.75" customHeight="1">
      <c r="A456" s="1"/>
      <c r="B456" s="1"/>
      <c r="C456" s="1"/>
      <c r="D456" s="7"/>
      <c r="E456" s="1"/>
      <c r="F456" s="1"/>
      <c r="G456" s="1"/>
      <c r="H456" s="1"/>
      <c r="I456" s="1"/>
      <c r="J456" s="1"/>
      <c r="K456" s="1"/>
      <c r="L456" s="1"/>
      <c r="M456" s="1"/>
      <c r="N456" s="1"/>
      <c r="O456" s="101"/>
      <c r="P456" s="80"/>
    </row>
    <row r="457" spans="1:16" s="154" customFormat="1">
      <c r="A457" s="1"/>
      <c r="B457" s="1"/>
      <c r="C457" s="1"/>
      <c r="D457" s="7"/>
      <c r="E457" s="1"/>
      <c r="F457" s="1"/>
      <c r="G457" s="1"/>
      <c r="H457" s="1"/>
      <c r="I457" s="1"/>
      <c r="J457" s="1"/>
      <c r="K457" s="1"/>
      <c r="L457" s="1"/>
      <c r="M457" s="1"/>
      <c r="N457" s="1"/>
      <c r="O457" s="101"/>
      <c r="P457" s="80"/>
    </row>
    <row r="458" spans="1:16" s="154" customFormat="1" ht="15.75" customHeight="1">
      <c r="A458" s="1"/>
      <c r="B458" s="1"/>
      <c r="C458" s="1"/>
      <c r="D458" s="7"/>
      <c r="E458" s="1"/>
      <c r="F458" s="1"/>
      <c r="G458" s="1"/>
      <c r="H458" s="1"/>
      <c r="I458" s="1"/>
      <c r="J458" s="1"/>
      <c r="K458" s="1"/>
      <c r="L458" s="1"/>
      <c r="M458" s="1"/>
      <c r="N458" s="1"/>
      <c r="O458" s="101"/>
      <c r="P458" s="80"/>
    </row>
    <row r="459" spans="1:16" s="154" customFormat="1">
      <c r="A459" s="1"/>
      <c r="B459" s="1"/>
      <c r="C459" s="1"/>
      <c r="D459" s="7"/>
      <c r="E459" s="1"/>
      <c r="F459" s="1"/>
      <c r="G459" s="1"/>
      <c r="H459" s="1"/>
      <c r="I459" s="1"/>
      <c r="J459" s="1"/>
      <c r="K459" s="1"/>
      <c r="L459" s="1"/>
      <c r="M459" s="1"/>
      <c r="N459" s="1"/>
      <c r="O459" s="101"/>
      <c r="P459" s="80"/>
    </row>
    <row r="460" spans="1:16" s="154" customFormat="1" ht="15.75" customHeight="1">
      <c r="A460" s="1"/>
      <c r="B460" s="1"/>
      <c r="C460" s="1"/>
      <c r="D460" s="7"/>
      <c r="E460" s="1"/>
      <c r="F460" s="1"/>
      <c r="G460" s="1"/>
      <c r="H460" s="1"/>
      <c r="I460" s="1"/>
      <c r="J460" s="1"/>
      <c r="K460" s="1"/>
      <c r="L460" s="1"/>
      <c r="M460" s="1"/>
      <c r="N460" s="1"/>
      <c r="O460" s="101"/>
      <c r="P460" s="80"/>
    </row>
    <row r="461" spans="1:16" s="154" customFormat="1">
      <c r="A461" s="1"/>
      <c r="B461" s="1"/>
      <c r="C461" s="1"/>
      <c r="D461" s="7"/>
      <c r="E461" s="1"/>
      <c r="F461" s="1"/>
      <c r="G461" s="1"/>
      <c r="H461" s="1"/>
      <c r="I461" s="1"/>
      <c r="J461" s="1"/>
      <c r="K461" s="1"/>
      <c r="L461" s="1"/>
      <c r="M461" s="1"/>
      <c r="N461" s="1"/>
      <c r="O461" s="101"/>
      <c r="P461" s="80"/>
    </row>
    <row r="462" spans="1:16" s="154" customFormat="1">
      <c r="A462" s="1"/>
      <c r="B462" s="1"/>
      <c r="C462" s="1"/>
      <c r="D462" s="7"/>
      <c r="E462" s="1"/>
      <c r="F462" s="1"/>
      <c r="G462" s="1"/>
      <c r="H462" s="1"/>
      <c r="I462" s="1"/>
      <c r="J462" s="1"/>
      <c r="K462" s="1"/>
      <c r="L462" s="1"/>
      <c r="M462" s="1"/>
      <c r="N462" s="1"/>
      <c r="O462" s="101"/>
      <c r="P462" s="80"/>
    </row>
    <row r="463" spans="1:16" s="154" customFormat="1">
      <c r="A463" s="1"/>
      <c r="B463" s="1"/>
      <c r="C463" s="1"/>
      <c r="D463" s="7"/>
      <c r="E463" s="1"/>
      <c r="F463" s="1"/>
      <c r="G463" s="1"/>
      <c r="H463" s="1"/>
      <c r="I463" s="1"/>
      <c r="J463" s="1"/>
      <c r="K463" s="1"/>
      <c r="L463" s="1"/>
      <c r="M463" s="1"/>
      <c r="N463" s="1"/>
      <c r="O463" s="101"/>
      <c r="P463" s="80"/>
    </row>
    <row r="464" spans="1:16" s="154" customFormat="1">
      <c r="A464" s="1"/>
      <c r="B464" s="1"/>
      <c r="C464" s="1"/>
      <c r="D464" s="7"/>
      <c r="E464" s="1"/>
      <c r="F464" s="1"/>
      <c r="G464" s="1"/>
      <c r="H464" s="1"/>
      <c r="I464" s="1"/>
      <c r="J464" s="1"/>
      <c r="K464" s="1"/>
      <c r="L464" s="1"/>
      <c r="M464" s="1"/>
      <c r="N464" s="1"/>
      <c r="O464" s="101"/>
      <c r="P464" s="80"/>
    </row>
    <row r="465" spans="1:16" s="154" customFormat="1">
      <c r="A465" s="1"/>
      <c r="B465" s="1"/>
      <c r="C465" s="1"/>
      <c r="D465" s="7"/>
      <c r="E465" s="1"/>
      <c r="F465" s="1"/>
      <c r="G465" s="1"/>
      <c r="H465" s="1"/>
      <c r="I465" s="1"/>
      <c r="J465" s="1"/>
      <c r="K465" s="1"/>
      <c r="L465" s="1"/>
      <c r="M465" s="1"/>
      <c r="N465" s="1"/>
      <c r="O465" s="101"/>
      <c r="P465" s="80"/>
    </row>
    <row r="466" spans="1:16" s="154" customFormat="1">
      <c r="A466" s="1"/>
      <c r="B466" s="1"/>
      <c r="C466" s="1"/>
      <c r="D466" s="7"/>
      <c r="E466" s="1"/>
      <c r="F466" s="1"/>
      <c r="G466" s="1"/>
      <c r="H466" s="1"/>
      <c r="I466" s="1"/>
      <c r="J466" s="1"/>
      <c r="K466" s="1"/>
      <c r="L466" s="1"/>
      <c r="M466" s="1"/>
      <c r="N466" s="1"/>
      <c r="O466" s="101"/>
      <c r="P466" s="80"/>
    </row>
    <row r="467" spans="1:16" s="154" customFormat="1">
      <c r="A467" s="1"/>
      <c r="B467" s="1"/>
      <c r="C467" s="1"/>
      <c r="D467" s="7"/>
      <c r="E467" s="1"/>
      <c r="F467" s="1"/>
      <c r="G467" s="1"/>
      <c r="H467" s="1"/>
      <c r="I467" s="1"/>
      <c r="J467" s="1"/>
      <c r="K467" s="1"/>
      <c r="L467" s="1"/>
      <c r="M467" s="1"/>
      <c r="N467" s="1"/>
      <c r="O467" s="101"/>
      <c r="P467" s="80"/>
    </row>
    <row r="468" spans="1:16" s="154" customFormat="1">
      <c r="A468" s="1"/>
      <c r="B468" s="1"/>
      <c r="C468" s="1"/>
      <c r="D468" s="7"/>
      <c r="E468" s="1"/>
      <c r="F468" s="1"/>
      <c r="G468" s="1"/>
      <c r="H468" s="1"/>
      <c r="I468" s="1"/>
      <c r="J468" s="1"/>
      <c r="K468" s="1"/>
      <c r="L468" s="1"/>
      <c r="M468" s="1"/>
      <c r="N468" s="1"/>
      <c r="O468" s="101"/>
      <c r="P468" s="80"/>
    </row>
    <row r="469" spans="1:16" s="154" customFormat="1">
      <c r="A469" s="1"/>
      <c r="B469" s="1"/>
      <c r="C469" s="1"/>
      <c r="D469" s="7"/>
      <c r="E469" s="1"/>
      <c r="F469" s="1"/>
      <c r="G469" s="1"/>
      <c r="H469" s="1"/>
      <c r="I469" s="1"/>
      <c r="J469" s="1"/>
      <c r="K469" s="1"/>
      <c r="L469" s="1"/>
      <c r="M469" s="1"/>
      <c r="N469" s="1"/>
      <c r="O469" s="101"/>
      <c r="P469" s="80"/>
    </row>
    <row r="470" spans="1:16" s="154" customFormat="1">
      <c r="A470" s="1"/>
      <c r="B470" s="1"/>
      <c r="C470" s="1"/>
      <c r="D470" s="7"/>
      <c r="E470" s="1"/>
      <c r="F470" s="1"/>
      <c r="G470" s="1"/>
      <c r="H470" s="1"/>
      <c r="I470" s="1"/>
      <c r="J470" s="1"/>
      <c r="K470" s="1"/>
      <c r="L470" s="1"/>
      <c r="M470" s="1"/>
      <c r="N470" s="1"/>
      <c r="O470" s="101"/>
      <c r="P470" s="80"/>
    </row>
    <row r="471" spans="1:16" s="154" customFormat="1">
      <c r="A471" s="1"/>
      <c r="B471" s="1"/>
      <c r="C471" s="1"/>
      <c r="D471" s="7"/>
      <c r="E471" s="1"/>
      <c r="F471" s="1"/>
      <c r="G471" s="1"/>
      <c r="H471" s="1"/>
      <c r="I471" s="1"/>
      <c r="J471" s="1"/>
      <c r="K471" s="1"/>
      <c r="L471" s="1"/>
      <c r="M471" s="1"/>
      <c r="N471" s="1"/>
      <c r="O471" s="101"/>
      <c r="P471" s="80"/>
    </row>
    <row r="472" spans="1:16" s="154" customFormat="1" ht="15.75" customHeight="1">
      <c r="A472" s="1"/>
      <c r="B472" s="1"/>
      <c r="C472" s="1"/>
      <c r="D472" s="7"/>
      <c r="E472" s="1"/>
      <c r="F472" s="1"/>
      <c r="G472" s="1"/>
      <c r="H472" s="1"/>
      <c r="I472" s="1"/>
      <c r="J472" s="1"/>
      <c r="K472" s="1"/>
      <c r="L472" s="1"/>
      <c r="M472" s="1"/>
      <c r="N472" s="1"/>
      <c r="O472" s="101"/>
      <c r="P472" s="80"/>
    </row>
    <row r="473" spans="1:16" s="154" customFormat="1">
      <c r="A473" s="1"/>
      <c r="B473" s="1"/>
      <c r="C473" s="1"/>
      <c r="D473" s="7"/>
      <c r="E473" s="1"/>
      <c r="F473" s="1"/>
      <c r="G473" s="1"/>
      <c r="H473" s="1"/>
      <c r="I473" s="1"/>
      <c r="J473" s="1"/>
      <c r="K473" s="1"/>
      <c r="L473" s="1"/>
      <c r="M473" s="1"/>
      <c r="N473" s="1"/>
      <c r="O473" s="101"/>
      <c r="P473" s="80"/>
    </row>
    <row r="474" spans="1:16" s="154" customFormat="1" ht="15.75" customHeight="1">
      <c r="A474" s="1"/>
      <c r="B474" s="1"/>
      <c r="C474" s="1"/>
      <c r="D474" s="7"/>
      <c r="E474" s="1"/>
      <c r="F474" s="1"/>
      <c r="G474" s="1"/>
      <c r="H474" s="1"/>
      <c r="I474" s="1"/>
      <c r="J474" s="1"/>
      <c r="K474" s="1"/>
      <c r="L474" s="1"/>
      <c r="M474" s="1"/>
      <c r="N474" s="1"/>
      <c r="O474" s="101"/>
      <c r="P474" s="80"/>
    </row>
    <row r="475" spans="1:16" s="154" customFormat="1" ht="15.75" customHeight="1">
      <c r="A475" s="1"/>
      <c r="B475" s="1"/>
      <c r="C475" s="1"/>
      <c r="D475" s="7"/>
      <c r="E475" s="1"/>
      <c r="F475" s="1"/>
      <c r="G475" s="1"/>
      <c r="H475" s="1"/>
      <c r="I475" s="1"/>
      <c r="J475" s="1"/>
      <c r="K475" s="1"/>
      <c r="L475" s="1"/>
      <c r="M475" s="1"/>
      <c r="N475" s="1"/>
      <c r="O475" s="101"/>
      <c r="P475" s="80"/>
    </row>
    <row r="476" spans="1:16" s="154" customFormat="1" ht="15.75" customHeight="1">
      <c r="A476" s="1"/>
      <c r="B476" s="1"/>
      <c r="C476" s="1"/>
      <c r="D476" s="7"/>
      <c r="E476" s="1"/>
      <c r="F476" s="1"/>
      <c r="G476" s="1"/>
      <c r="H476" s="1"/>
      <c r="I476" s="1"/>
      <c r="J476" s="1"/>
      <c r="K476" s="1"/>
      <c r="L476" s="1"/>
      <c r="M476" s="1"/>
      <c r="N476" s="1"/>
      <c r="O476" s="101"/>
      <c r="P476" s="80"/>
    </row>
    <row r="477" spans="1:16" s="154" customFormat="1">
      <c r="A477" s="1"/>
      <c r="B477" s="1"/>
      <c r="C477" s="1"/>
      <c r="D477" s="7"/>
      <c r="E477" s="1"/>
      <c r="F477" s="1"/>
      <c r="G477" s="1"/>
      <c r="H477" s="1"/>
      <c r="I477" s="1"/>
      <c r="J477" s="1"/>
      <c r="K477" s="1"/>
      <c r="L477" s="1"/>
      <c r="M477" s="1"/>
      <c r="N477" s="1"/>
      <c r="O477" s="101"/>
      <c r="P477" s="80"/>
    </row>
    <row r="478" spans="1:16" s="154" customFormat="1">
      <c r="A478" s="1"/>
      <c r="B478" s="1"/>
      <c r="C478" s="1"/>
      <c r="D478" s="7"/>
      <c r="E478" s="1"/>
      <c r="F478" s="1"/>
      <c r="G478" s="1"/>
      <c r="H478" s="1"/>
      <c r="I478" s="1"/>
      <c r="J478" s="1"/>
      <c r="K478" s="1"/>
      <c r="L478" s="1"/>
      <c r="M478" s="1"/>
      <c r="N478" s="1"/>
      <c r="O478" s="101"/>
      <c r="P478" s="80"/>
    </row>
    <row r="479" spans="1:16" s="154" customFormat="1">
      <c r="A479" s="1"/>
      <c r="B479" s="1"/>
      <c r="C479" s="1"/>
      <c r="D479" s="7"/>
      <c r="E479" s="1"/>
      <c r="F479" s="1"/>
      <c r="G479" s="1"/>
      <c r="H479" s="1"/>
      <c r="I479" s="1"/>
      <c r="J479" s="1"/>
      <c r="K479" s="1"/>
      <c r="L479" s="1"/>
      <c r="M479" s="1"/>
      <c r="N479" s="1"/>
      <c r="O479" s="101"/>
      <c r="P479" s="80"/>
    </row>
    <row r="480" spans="1:16" s="154" customFormat="1" ht="15.75" customHeight="1">
      <c r="A480" s="1"/>
      <c r="B480" s="1"/>
      <c r="C480" s="1"/>
      <c r="D480" s="7"/>
      <c r="E480" s="1"/>
      <c r="F480" s="1"/>
      <c r="G480" s="1"/>
      <c r="H480" s="1"/>
      <c r="I480" s="1"/>
      <c r="J480" s="1"/>
      <c r="K480" s="1"/>
      <c r="L480" s="1"/>
      <c r="M480" s="1"/>
      <c r="N480" s="1"/>
      <c r="O480" s="101"/>
      <c r="P480" s="80"/>
    </row>
    <row r="481" spans="1:16" s="154" customFormat="1">
      <c r="A481" s="1"/>
      <c r="B481" s="1"/>
      <c r="C481" s="1"/>
      <c r="D481" s="7"/>
      <c r="E481" s="1"/>
      <c r="F481" s="1"/>
      <c r="G481" s="1"/>
      <c r="H481" s="1"/>
      <c r="I481" s="1"/>
      <c r="J481" s="1"/>
      <c r="K481" s="1"/>
      <c r="L481" s="1"/>
      <c r="M481" s="1"/>
      <c r="N481" s="1"/>
      <c r="O481" s="101"/>
      <c r="P481" s="80"/>
    </row>
    <row r="482" spans="1:16" s="154" customFormat="1" ht="15.75" customHeight="1">
      <c r="A482" s="1"/>
      <c r="B482" s="1"/>
      <c r="C482" s="1"/>
      <c r="D482" s="7"/>
      <c r="E482" s="1"/>
      <c r="F482" s="1"/>
      <c r="G482" s="1"/>
      <c r="H482" s="1"/>
      <c r="I482" s="1"/>
      <c r="J482" s="1"/>
      <c r="K482" s="1"/>
      <c r="L482" s="1"/>
      <c r="M482" s="1"/>
      <c r="N482" s="1"/>
      <c r="O482" s="101"/>
      <c r="P482" s="80"/>
    </row>
    <row r="483" spans="1:16" s="154" customFormat="1" ht="15.75" customHeight="1">
      <c r="A483" s="1"/>
      <c r="B483" s="1"/>
      <c r="C483" s="1"/>
      <c r="D483" s="7"/>
      <c r="E483" s="1"/>
      <c r="F483" s="1"/>
      <c r="G483" s="1"/>
      <c r="H483" s="1"/>
      <c r="I483" s="1"/>
      <c r="J483" s="1"/>
      <c r="K483" s="1"/>
      <c r="L483" s="1"/>
      <c r="M483" s="1"/>
      <c r="N483" s="1"/>
      <c r="O483" s="101"/>
      <c r="P483" s="80"/>
    </row>
    <row r="484" spans="1:16" s="154" customFormat="1" ht="15.75" customHeight="1">
      <c r="A484" s="1"/>
      <c r="B484" s="1"/>
      <c r="C484" s="1"/>
      <c r="D484" s="7"/>
      <c r="E484" s="1"/>
      <c r="F484" s="1"/>
      <c r="G484" s="1"/>
      <c r="H484" s="1"/>
      <c r="I484" s="1"/>
      <c r="J484" s="1"/>
      <c r="K484" s="1"/>
      <c r="L484" s="1"/>
      <c r="M484" s="1"/>
      <c r="N484" s="1"/>
      <c r="O484" s="101"/>
      <c r="P484" s="80"/>
    </row>
    <row r="485" spans="1:16" s="154" customFormat="1">
      <c r="A485" s="1"/>
      <c r="B485" s="1"/>
      <c r="C485" s="1"/>
      <c r="D485" s="7"/>
      <c r="E485" s="1"/>
      <c r="F485" s="1"/>
      <c r="G485" s="1"/>
      <c r="H485" s="1"/>
      <c r="I485" s="1"/>
      <c r="J485" s="1"/>
      <c r="K485" s="1"/>
      <c r="L485" s="1"/>
      <c r="M485" s="1"/>
      <c r="N485" s="1"/>
      <c r="O485" s="101"/>
      <c r="P485" s="80"/>
    </row>
    <row r="486" spans="1:16" s="154" customFormat="1">
      <c r="A486" s="1"/>
      <c r="B486" s="1"/>
      <c r="C486" s="1"/>
      <c r="D486" s="7"/>
      <c r="E486" s="1"/>
      <c r="F486" s="1"/>
      <c r="G486" s="1"/>
      <c r="H486" s="1"/>
      <c r="I486" s="1"/>
      <c r="J486" s="1"/>
      <c r="K486" s="1"/>
      <c r="L486" s="1"/>
      <c r="M486" s="1"/>
      <c r="N486" s="1"/>
      <c r="O486" s="101"/>
      <c r="P486" s="80"/>
    </row>
    <row r="487" spans="1:16" s="154" customFormat="1">
      <c r="A487" s="1"/>
      <c r="B487" s="1"/>
      <c r="C487" s="1"/>
      <c r="D487" s="7"/>
      <c r="E487" s="1"/>
      <c r="F487" s="1"/>
      <c r="G487" s="1"/>
      <c r="H487" s="1"/>
      <c r="I487" s="1"/>
      <c r="J487" s="1"/>
      <c r="K487" s="1"/>
      <c r="L487" s="1"/>
      <c r="M487" s="1"/>
      <c r="N487" s="1"/>
      <c r="O487" s="101"/>
      <c r="P487" s="80"/>
    </row>
    <row r="488" spans="1:16" s="154" customFormat="1">
      <c r="A488" s="1"/>
      <c r="B488" s="1"/>
      <c r="C488" s="1"/>
      <c r="D488" s="7"/>
      <c r="E488" s="1"/>
      <c r="F488" s="1"/>
      <c r="G488" s="1"/>
      <c r="H488" s="1"/>
      <c r="I488" s="1"/>
      <c r="J488" s="1"/>
      <c r="K488" s="1"/>
      <c r="L488" s="1"/>
      <c r="M488" s="1"/>
      <c r="N488" s="1"/>
      <c r="O488" s="101"/>
      <c r="P488" s="80"/>
    </row>
    <row r="489" spans="1:16" s="154" customFormat="1" ht="15.75" customHeight="1">
      <c r="A489" s="1"/>
      <c r="B489" s="1"/>
      <c r="C489" s="1"/>
      <c r="D489" s="7"/>
      <c r="E489" s="1"/>
      <c r="F489" s="1"/>
      <c r="G489" s="1"/>
      <c r="H489" s="1"/>
      <c r="I489" s="1"/>
      <c r="J489" s="1"/>
      <c r="K489" s="1"/>
      <c r="L489" s="1"/>
      <c r="M489" s="1"/>
      <c r="N489" s="1"/>
      <c r="O489" s="101"/>
      <c r="P489" s="80"/>
    </row>
    <row r="490" spans="1:16" s="154" customFormat="1">
      <c r="A490" s="1"/>
      <c r="B490" s="1"/>
      <c r="C490" s="1"/>
      <c r="D490" s="7"/>
      <c r="E490" s="1"/>
      <c r="F490" s="1"/>
      <c r="G490" s="1"/>
      <c r="H490" s="1"/>
      <c r="I490" s="1"/>
      <c r="J490" s="1"/>
      <c r="K490" s="1"/>
      <c r="L490" s="1"/>
      <c r="M490" s="1"/>
      <c r="N490" s="1"/>
      <c r="O490" s="101"/>
      <c r="P490" s="80"/>
    </row>
    <row r="491" spans="1:16" s="154" customFormat="1" ht="15.75" customHeight="1">
      <c r="A491" s="1"/>
      <c r="B491" s="1"/>
      <c r="C491" s="1"/>
      <c r="D491" s="7"/>
      <c r="E491" s="1"/>
      <c r="F491" s="1"/>
      <c r="G491" s="1"/>
      <c r="H491" s="1"/>
      <c r="I491" s="1"/>
      <c r="J491" s="1"/>
      <c r="K491" s="1"/>
      <c r="L491" s="1"/>
      <c r="M491" s="1"/>
      <c r="N491" s="1"/>
      <c r="O491" s="101"/>
      <c r="P491" s="80"/>
    </row>
    <row r="492" spans="1:16" s="154" customFormat="1">
      <c r="A492" s="1"/>
      <c r="B492" s="1"/>
      <c r="C492" s="1"/>
      <c r="D492" s="7"/>
      <c r="E492" s="1"/>
      <c r="F492" s="1"/>
      <c r="G492" s="1"/>
      <c r="H492" s="1"/>
      <c r="I492" s="1"/>
      <c r="J492" s="1"/>
      <c r="K492" s="1"/>
      <c r="L492" s="1"/>
      <c r="M492" s="1"/>
      <c r="N492" s="1"/>
      <c r="O492" s="101"/>
      <c r="P492" s="80"/>
    </row>
    <row r="493" spans="1:16" s="154" customFormat="1">
      <c r="A493" s="1"/>
      <c r="B493" s="1"/>
      <c r="C493" s="1"/>
      <c r="D493" s="7"/>
      <c r="E493" s="1"/>
      <c r="F493" s="1"/>
      <c r="G493" s="1"/>
      <c r="H493" s="1"/>
      <c r="I493" s="1"/>
      <c r="J493" s="1"/>
      <c r="K493" s="1"/>
      <c r="L493" s="1"/>
      <c r="M493" s="1"/>
      <c r="N493" s="1"/>
      <c r="O493" s="101"/>
      <c r="P493" s="80"/>
    </row>
    <row r="494" spans="1:16" s="154" customFormat="1">
      <c r="A494" s="1"/>
      <c r="B494" s="1"/>
      <c r="C494" s="1"/>
      <c r="D494" s="7"/>
      <c r="E494" s="1"/>
      <c r="F494" s="1"/>
      <c r="G494" s="1"/>
      <c r="H494" s="1"/>
      <c r="I494" s="1"/>
      <c r="J494" s="1"/>
      <c r="K494" s="1"/>
      <c r="L494" s="1"/>
      <c r="M494" s="1"/>
      <c r="N494" s="1"/>
      <c r="O494" s="101"/>
      <c r="P494" s="80"/>
    </row>
    <row r="495" spans="1:16" s="154" customFormat="1">
      <c r="A495" s="1"/>
      <c r="B495" s="1"/>
      <c r="C495" s="1"/>
      <c r="D495" s="7"/>
      <c r="E495" s="1"/>
      <c r="F495" s="1"/>
      <c r="G495" s="1"/>
      <c r="H495" s="1"/>
      <c r="I495" s="1"/>
      <c r="J495" s="1"/>
      <c r="K495" s="1"/>
      <c r="L495" s="1"/>
      <c r="M495" s="1"/>
      <c r="N495" s="1"/>
      <c r="O495" s="101"/>
      <c r="P495" s="80"/>
    </row>
    <row r="496" spans="1:16" s="154" customFormat="1">
      <c r="A496" s="1"/>
      <c r="B496" s="1"/>
      <c r="C496" s="1"/>
      <c r="D496" s="7"/>
      <c r="E496" s="1"/>
      <c r="F496" s="1"/>
      <c r="G496" s="1"/>
      <c r="H496" s="1"/>
      <c r="I496" s="1"/>
      <c r="J496" s="1"/>
      <c r="K496" s="1"/>
      <c r="L496" s="1"/>
      <c r="M496" s="1"/>
      <c r="N496" s="1"/>
      <c r="O496" s="101"/>
      <c r="P496" s="80"/>
    </row>
    <row r="497" spans="1:16" s="154" customFormat="1">
      <c r="A497" s="1"/>
      <c r="B497" s="1"/>
      <c r="C497" s="1"/>
      <c r="D497" s="7"/>
      <c r="E497" s="1"/>
      <c r="F497" s="1"/>
      <c r="G497" s="1"/>
      <c r="H497" s="1"/>
      <c r="I497" s="1"/>
      <c r="J497" s="1"/>
      <c r="K497" s="1"/>
      <c r="L497" s="1"/>
      <c r="M497" s="1"/>
      <c r="N497" s="1"/>
      <c r="O497" s="101"/>
      <c r="P497" s="80"/>
    </row>
    <row r="498" spans="1:16" s="154" customFormat="1" ht="15.75" customHeight="1">
      <c r="A498" s="1"/>
      <c r="B498" s="1"/>
      <c r="C498" s="1"/>
      <c r="D498" s="7"/>
      <c r="E498" s="1"/>
      <c r="F498" s="1"/>
      <c r="G498" s="1"/>
      <c r="H498" s="1"/>
      <c r="I498" s="1"/>
      <c r="J498" s="1"/>
      <c r="K498" s="1"/>
      <c r="L498" s="1"/>
      <c r="M498" s="1"/>
      <c r="N498" s="1"/>
      <c r="O498" s="101"/>
      <c r="P498" s="80"/>
    </row>
    <row r="499" spans="1:16" s="154" customFormat="1">
      <c r="A499" s="1"/>
      <c r="B499" s="1"/>
      <c r="C499" s="1"/>
      <c r="D499" s="7"/>
      <c r="E499" s="1"/>
      <c r="F499" s="1"/>
      <c r="G499" s="1"/>
      <c r="H499" s="1"/>
      <c r="I499" s="1"/>
      <c r="J499" s="1"/>
      <c r="K499" s="1"/>
      <c r="L499" s="1"/>
      <c r="M499" s="1"/>
      <c r="N499" s="1"/>
      <c r="O499" s="101"/>
      <c r="P499" s="80"/>
    </row>
    <row r="500" spans="1:16" s="154" customFormat="1" ht="15.75" customHeight="1">
      <c r="A500" s="1"/>
      <c r="B500" s="1"/>
      <c r="C500" s="1"/>
      <c r="D500" s="7"/>
      <c r="E500" s="1"/>
      <c r="F500" s="1"/>
      <c r="G500" s="1"/>
      <c r="H500" s="1"/>
      <c r="I500" s="1"/>
      <c r="J500" s="1"/>
      <c r="K500" s="1"/>
      <c r="L500" s="1"/>
      <c r="M500" s="1"/>
      <c r="N500" s="1"/>
      <c r="O500" s="101"/>
      <c r="P500" s="80"/>
    </row>
    <row r="501" spans="1:16" s="154" customFormat="1" ht="15.75" customHeight="1">
      <c r="A501" s="1"/>
      <c r="B501" s="1"/>
      <c r="C501" s="1"/>
      <c r="D501" s="7"/>
      <c r="E501" s="1"/>
      <c r="F501" s="1"/>
      <c r="G501" s="1"/>
      <c r="H501" s="1"/>
      <c r="I501" s="1"/>
      <c r="J501" s="1"/>
      <c r="K501" s="1"/>
      <c r="L501" s="1"/>
      <c r="M501" s="1"/>
      <c r="N501" s="1"/>
      <c r="O501" s="101"/>
      <c r="P501" s="80"/>
    </row>
    <row r="502" spans="1:16" s="154" customFormat="1">
      <c r="A502" s="1"/>
      <c r="B502" s="1"/>
      <c r="C502" s="1"/>
      <c r="D502" s="7"/>
      <c r="E502" s="1"/>
      <c r="F502" s="1"/>
      <c r="G502" s="1"/>
      <c r="H502" s="1"/>
      <c r="I502" s="1"/>
      <c r="J502" s="1"/>
      <c r="K502" s="1"/>
      <c r="L502" s="1"/>
      <c r="M502" s="1"/>
      <c r="N502" s="1"/>
      <c r="O502" s="101"/>
      <c r="P502" s="80"/>
    </row>
    <row r="503" spans="1:16" s="154" customFormat="1">
      <c r="A503" s="1"/>
      <c r="B503" s="1"/>
      <c r="C503" s="1"/>
      <c r="D503" s="7"/>
      <c r="E503" s="1"/>
      <c r="F503" s="1"/>
      <c r="G503" s="1"/>
      <c r="H503" s="1"/>
      <c r="I503" s="1"/>
      <c r="J503" s="1"/>
      <c r="K503" s="1"/>
      <c r="L503" s="1"/>
      <c r="M503" s="1"/>
      <c r="N503" s="1"/>
      <c r="O503" s="101"/>
      <c r="P503" s="80"/>
    </row>
    <row r="504" spans="1:16" s="154" customFormat="1">
      <c r="A504" s="1"/>
      <c r="B504" s="1"/>
      <c r="C504" s="1"/>
      <c r="D504" s="7"/>
      <c r="E504" s="1"/>
      <c r="F504" s="1"/>
      <c r="G504" s="1"/>
      <c r="H504" s="1"/>
      <c r="I504" s="1"/>
      <c r="J504" s="1"/>
      <c r="K504" s="1"/>
      <c r="L504" s="1"/>
      <c r="M504" s="1"/>
      <c r="N504" s="1"/>
      <c r="O504" s="101"/>
      <c r="P504" s="80"/>
    </row>
    <row r="505" spans="1:16" s="154" customFormat="1">
      <c r="A505" s="1"/>
      <c r="B505" s="1"/>
      <c r="C505" s="1"/>
      <c r="D505" s="7"/>
      <c r="E505" s="1"/>
      <c r="F505" s="1"/>
      <c r="G505" s="1"/>
      <c r="H505" s="1"/>
      <c r="I505" s="1"/>
      <c r="J505" s="1"/>
      <c r="K505" s="1"/>
      <c r="L505" s="1"/>
      <c r="M505" s="1"/>
      <c r="N505" s="1"/>
      <c r="O505" s="101"/>
      <c r="P505" s="80"/>
    </row>
    <row r="506" spans="1:16" s="154" customFormat="1">
      <c r="A506" s="1"/>
      <c r="B506" s="1"/>
      <c r="C506" s="1"/>
      <c r="D506" s="7"/>
      <c r="E506" s="1"/>
      <c r="F506" s="1"/>
      <c r="G506" s="1"/>
      <c r="H506" s="1"/>
      <c r="I506" s="1"/>
      <c r="J506" s="1"/>
      <c r="K506" s="1"/>
      <c r="L506" s="1"/>
      <c r="M506" s="1"/>
      <c r="N506" s="1"/>
      <c r="O506" s="101"/>
      <c r="P506" s="80"/>
    </row>
    <row r="507" spans="1:16" s="154" customFormat="1">
      <c r="A507" s="1"/>
      <c r="B507" s="1"/>
      <c r="C507" s="1"/>
      <c r="D507" s="7"/>
      <c r="E507" s="1"/>
      <c r="F507" s="1"/>
      <c r="G507" s="1"/>
      <c r="H507" s="1"/>
      <c r="I507" s="1"/>
      <c r="J507" s="1"/>
      <c r="K507" s="1"/>
      <c r="L507" s="1"/>
      <c r="M507" s="1"/>
      <c r="N507" s="1"/>
      <c r="O507" s="101"/>
      <c r="P507" s="80"/>
    </row>
    <row r="508" spans="1:16" s="154" customFormat="1">
      <c r="A508" s="1"/>
      <c r="B508" s="1"/>
      <c r="C508" s="1"/>
      <c r="D508" s="7"/>
      <c r="E508" s="1"/>
      <c r="F508" s="1"/>
      <c r="G508" s="1"/>
      <c r="H508" s="1"/>
      <c r="I508" s="1"/>
      <c r="J508" s="1"/>
      <c r="K508" s="1"/>
      <c r="L508" s="1"/>
      <c r="M508" s="1"/>
      <c r="N508" s="1"/>
      <c r="O508" s="101"/>
      <c r="P508" s="80"/>
    </row>
    <row r="509" spans="1:16" s="154" customFormat="1">
      <c r="A509" s="1"/>
      <c r="B509" s="1"/>
      <c r="C509" s="1"/>
      <c r="D509" s="7"/>
      <c r="E509" s="1"/>
      <c r="F509" s="1"/>
      <c r="G509" s="1"/>
      <c r="H509" s="1"/>
      <c r="I509" s="1"/>
      <c r="J509" s="1"/>
      <c r="K509" s="1"/>
      <c r="L509" s="1"/>
      <c r="M509" s="1"/>
      <c r="N509" s="1"/>
      <c r="O509" s="101"/>
      <c r="P509" s="80"/>
    </row>
    <row r="510" spans="1:16" s="154" customFormat="1">
      <c r="A510" s="1"/>
      <c r="B510" s="1"/>
      <c r="C510" s="1"/>
      <c r="D510" s="7"/>
      <c r="E510" s="1"/>
      <c r="F510" s="1"/>
      <c r="G510" s="1"/>
      <c r="H510" s="1"/>
      <c r="I510" s="1"/>
      <c r="J510" s="1"/>
      <c r="K510" s="1"/>
      <c r="L510" s="1"/>
      <c r="M510" s="1"/>
      <c r="N510" s="1"/>
      <c r="O510" s="101"/>
      <c r="P510" s="80"/>
    </row>
    <row r="511" spans="1:16" s="154" customFormat="1">
      <c r="A511" s="1"/>
      <c r="B511" s="1"/>
      <c r="C511" s="1"/>
      <c r="D511" s="7"/>
      <c r="E511" s="1"/>
      <c r="F511" s="1"/>
      <c r="G511" s="1"/>
      <c r="H511" s="1"/>
      <c r="I511" s="1"/>
      <c r="J511" s="1"/>
      <c r="K511" s="1"/>
      <c r="L511" s="1"/>
      <c r="M511" s="1"/>
      <c r="N511" s="1"/>
      <c r="O511" s="101"/>
      <c r="P511" s="80"/>
    </row>
    <row r="512" spans="1:16" s="154" customFormat="1">
      <c r="A512" s="1"/>
      <c r="B512" s="1"/>
      <c r="C512" s="1"/>
      <c r="D512" s="7"/>
      <c r="E512" s="1"/>
      <c r="F512" s="1"/>
      <c r="G512" s="1"/>
      <c r="H512" s="1"/>
      <c r="I512" s="1"/>
      <c r="J512" s="1"/>
      <c r="K512" s="1"/>
      <c r="L512" s="1"/>
      <c r="M512" s="1"/>
      <c r="N512" s="1"/>
      <c r="O512" s="101"/>
      <c r="P512" s="80"/>
    </row>
    <row r="513" spans="1:16" s="154" customFormat="1">
      <c r="A513" s="1"/>
      <c r="B513" s="1"/>
      <c r="C513" s="1"/>
      <c r="D513" s="7"/>
      <c r="E513" s="1"/>
      <c r="F513" s="1"/>
      <c r="G513" s="1"/>
      <c r="H513" s="1"/>
      <c r="I513" s="1"/>
      <c r="J513" s="1"/>
      <c r="K513" s="1"/>
      <c r="L513" s="1"/>
      <c r="M513" s="1"/>
      <c r="N513" s="1"/>
      <c r="O513" s="101"/>
      <c r="P513" s="80"/>
    </row>
    <row r="514" spans="1:16" s="154" customFormat="1">
      <c r="A514" s="1"/>
      <c r="B514" s="1"/>
      <c r="C514" s="1"/>
      <c r="D514" s="7"/>
      <c r="E514" s="1"/>
      <c r="F514" s="1"/>
      <c r="G514" s="1"/>
      <c r="H514" s="1"/>
      <c r="I514" s="1"/>
      <c r="J514" s="1"/>
      <c r="K514" s="1"/>
      <c r="L514" s="1"/>
      <c r="M514" s="1"/>
      <c r="N514" s="1"/>
      <c r="O514" s="101"/>
      <c r="P514" s="80"/>
    </row>
    <row r="515" spans="1:16" s="154" customFormat="1">
      <c r="A515" s="1"/>
      <c r="B515" s="1"/>
      <c r="C515" s="1"/>
      <c r="D515" s="7"/>
      <c r="E515" s="1"/>
      <c r="F515" s="1"/>
      <c r="G515" s="1"/>
      <c r="H515" s="1"/>
      <c r="I515" s="1"/>
      <c r="J515" s="1"/>
      <c r="K515" s="1"/>
      <c r="L515" s="1"/>
      <c r="M515" s="1"/>
      <c r="N515" s="1"/>
      <c r="O515" s="101"/>
      <c r="P515" s="80"/>
    </row>
    <row r="516" spans="1:16" s="154" customFormat="1">
      <c r="A516" s="1"/>
      <c r="B516" s="1"/>
      <c r="C516" s="1"/>
      <c r="D516" s="7"/>
      <c r="E516" s="1"/>
      <c r="F516" s="1"/>
      <c r="G516" s="1"/>
      <c r="H516" s="1"/>
      <c r="I516" s="1"/>
      <c r="J516" s="1"/>
      <c r="K516" s="1"/>
      <c r="L516" s="1"/>
      <c r="M516" s="1"/>
      <c r="N516" s="1"/>
      <c r="O516" s="101"/>
      <c r="P516" s="80"/>
    </row>
    <row r="517" spans="1:16" s="154" customFormat="1">
      <c r="A517" s="1"/>
      <c r="B517" s="1"/>
      <c r="C517" s="1"/>
      <c r="D517" s="7"/>
      <c r="E517" s="1"/>
      <c r="F517" s="1"/>
      <c r="G517" s="1"/>
      <c r="H517" s="1"/>
      <c r="I517" s="1"/>
      <c r="J517" s="1"/>
      <c r="K517" s="1"/>
      <c r="L517" s="1"/>
      <c r="M517" s="1"/>
      <c r="N517" s="1"/>
      <c r="O517" s="101"/>
      <c r="P517" s="80"/>
    </row>
    <row r="518" spans="1:16" s="154" customFormat="1">
      <c r="A518" s="1"/>
      <c r="B518" s="1"/>
      <c r="C518" s="1"/>
      <c r="D518" s="7"/>
      <c r="E518" s="1"/>
      <c r="F518" s="1"/>
      <c r="G518" s="1"/>
      <c r="H518" s="1"/>
      <c r="I518" s="1"/>
      <c r="J518" s="1"/>
      <c r="K518" s="1"/>
      <c r="L518" s="1"/>
      <c r="M518" s="1"/>
      <c r="N518" s="1"/>
      <c r="O518" s="101"/>
      <c r="P518" s="80"/>
    </row>
    <row r="519" spans="1:16" s="154" customFormat="1">
      <c r="A519" s="1"/>
      <c r="B519" s="1"/>
      <c r="C519" s="1"/>
      <c r="D519" s="7"/>
      <c r="E519" s="1"/>
      <c r="F519" s="1"/>
      <c r="G519" s="1"/>
      <c r="H519" s="1"/>
      <c r="I519" s="1"/>
      <c r="J519" s="1"/>
      <c r="K519" s="1"/>
      <c r="L519" s="1"/>
      <c r="M519" s="1"/>
      <c r="N519" s="1"/>
      <c r="O519" s="101"/>
      <c r="P519" s="80"/>
    </row>
    <row r="520" spans="1:16" s="154" customFormat="1">
      <c r="A520" s="1"/>
      <c r="B520" s="1"/>
      <c r="C520" s="1"/>
      <c r="D520" s="7"/>
      <c r="E520" s="1"/>
      <c r="F520" s="1"/>
      <c r="G520" s="1"/>
      <c r="H520" s="1"/>
      <c r="I520" s="1"/>
      <c r="J520" s="1"/>
      <c r="K520" s="1"/>
      <c r="L520" s="1"/>
      <c r="M520" s="1"/>
      <c r="N520" s="1"/>
      <c r="O520" s="101"/>
      <c r="P520" s="80"/>
    </row>
    <row r="521" spans="1:16" s="154" customFormat="1">
      <c r="A521" s="1"/>
      <c r="B521" s="1"/>
      <c r="C521" s="1"/>
      <c r="D521" s="7"/>
      <c r="E521" s="1"/>
      <c r="F521" s="1"/>
      <c r="G521" s="1"/>
      <c r="H521" s="1"/>
      <c r="I521" s="1"/>
      <c r="J521" s="1"/>
      <c r="K521" s="1"/>
      <c r="L521" s="1"/>
      <c r="M521" s="1"/>
      <c r="N521" s="1"/>
      <c r="O521" s="101"/>
      <c r="P521" s="80"/>
    </row>
    <row r="522" spans="1:16" s="154" customFormat="1">
      <c r="A522" s="1"/>
      <c r="B522" s="1"/>
      <c r="C522" s="1"/>
      <c r="D522" s="7"/>
      <c r="E522" s="1"/>
      <c r="F522" s="1"/>
      <c r="G522" s="1"/>
      <c r="H522" s="1"/>
      <c r="I522" s="1"/>
      <c r="J522" s="1"/>
      <c r="K522" s="1"/>
      <c r="L522" s="1"/>
      <c r="M522" s="1"/>
      <c r="N522" s="1"/>
      <c r="O522" s="101"/>
      <c r="P522" s="80"/>
    </row>
    <row r="523" spans="1:16" s="154" customFormat="1">
      <c r="A523" s="1"/>
      <c r="B523" s="1"/>
      <c r="C523" s="1"/>
      <c r="D523" s="7"/>
      <c r="E523" s="1"/>
      <c r="F523" s="1"/>
      <c r="G523" s="1"/>
      <c r="H523" s="1"/>
      <c r="I523" s="1"/>
      <c r="J523" s="1"/>
      <c r="K523" s="1"/>
      <c r="L523" s="1"/>
      <c r="M523" s="1"/>
      <c r="N523" s="1"/>
      <c r="O523" s="101"/>
      <c r="P523" s="80"/>
    </row>
    <row r="524" spans="1:16" s="154" customFormat="1">
      <c r="A524" s="1"/>
      <c r="B524" s="1"/>
      <c r="C524" s="1"/>
      <c r="D524" s="7"/>
      <c r="E524" s="1"/>
      <c r="F524" s="1"/>
      <c r="G524" s="1"/>
      <c r="H524" s="1"/>
      <c r="I524" s="1"/>
      <c r="J524" s="1"/>
      <c r="K524" s="1"/>
      <c r="L524" s="1"/>
      <c r="M524" s="1"/>
      <c r="N524" s="1"/>
      <c r="O524" s="101"/>
      <c r="P524" s="80"/>
    </row>
    <row r="525" spans="1:16" s="154" customFormat="1">
      <c r="A525" s="1"/>
      <c r="B525" s="1"/>
      <c r="C525" s="1"/>
      <c r="D525" s="7"/>
      <c r="E525" s="1"/>
      <c r="F525" s="1"/>
      <c r="G525" s="1"/>
      <c r="H525" s="1"/>
      <c r="I525" s="1"/>
      <c r="J525" s="1"/>
      <c r="K525" s="1"/>
      <c r="L525" s="1"/>
      <c r="M525" s="1"/>
      <c r="N525" s="1"/>
      <c r="O525" s="101"/>
      <c r="P525" s="80"/>
    </row>
    <row r="526" spans="1:16" s="154" customFormat="1">
      <c r="A526" s="1"/>
      <c r="B526" s="1"/>
      <c r="C526" s="1"/>
      <c r="D526" s="7"/>
      <c r="E526" s="1"/>
      <c r="F526" s="1"/>
      <c r="G526" s="1"/>
      <c r="H526" s="1"/>
      <c r="I526" s="1"/>
      <c r="J526" s="1"/>
      <c r="K526" s="1"/>
      <c r="L526" s="1"/>
      <c r="M526" s="1"/>
      <c r="N526" s="1"/>
      <c r="O526" s="101"/>
      <c r="P526" s="80"/>
    </row>
    <row r="527" spans="1:16" s="154" customFormat="1">
      <c r="A527" s="1"/>
      <c r="B527" s="1"/>
      <c r="C527" s="1"/>
      <c r="D527" s="7"/>
      <c r="E527" s="1"/>
      <c r="F527" s="1"/>
      <c r="G527" s="1"/>
      <c r="H527" s="1"/>
      <c r="I527" s="1"/>
      <c r="J527" s="1"/>
      <c r="K527" s="1"/>
      <c r="L527" s="1"/>
      <c r="M527" s="1"/>
      <c r="N527" s="1"/>
      <c r="O527" s="101"/>
      <c r="P527" s="80"/>
    </row>
    <row r="528" spans="1:16" s="154" customFormat="1">
      <c r="A528" s="1"/>
      <c r="B528" s="1"/>
      <c r="C528" s="1"/>
      <c r="D528" s="7"/>
      <c r="E528" s="1"/>
      <c r="F528" s="1"/>
      <c r="G528" s="1"/>
      <c r="H528" s="1"/>
      <c r="I528" s="1"/>
      <c r="J528" s="1"/>
      <c r="K528" s="1"/>
      <c r="L528" s="1"/>
      <c r="M528" s="1"/>
      <c r="N528" s="1"/>
      <c r="O528" s="101"/>
      <c r="P528" s="80"/>
    </row>
    <row r="529" spans="1:16" s="154" customFormat="1">
      <c r="A529" s="1"/>
      <c r="B529" s="1"/>
      <c r="C529" s="1"/>
      <c r="D529" s="7"/>
      <c r="E529" s="1"/>
      <c r="F529" s="1"/>
      <c r="G529" s="1"/>
      <c r="H529" s="1"/>
      <c r="I529" s="1"/>
      <c r="J529" s="1"/>
      <c r="K529" s="1"/>
      <c r="L529" s="1"/>
      <c r="M529" s="1"/>
      <c r="N529" s="1"/>
      <c r="O529" s="101"/>
      <c r="P529" s="80"/>
    </row>
    <row r="530" spans="1:16" s="154" customFormat="1" ht="15.75" customHeight="1">
      <c r="A530" s="1"/>
      <c r="B530" s="1"/>
      <c r="C530" s="1"/>
      <c r="D530" s="7"/>
      <c r="E530" s="1"/>
      <c r="F530" s="1"/>
      <c r="G530" s="1"/>
      <c r="H530" s="1"/>
      <c r="I530" s="1"/>
      <c r="J530" s="1"/>
      <c r="K530" s="1"/>
      <c r="L530" s="1"/>
      <c r="M530" s="1"/>
      <c r="N530" s="1"/>
      <c r="O530" s="101"/>
      <c r="P530" s="80"/>
    </row>
    <row r="531" spans="1:16" s="154" customFormat="1">
      <c r="A531" s="1"/>
      <c r="B531" s="1"/>
      <c r="C531" s="1"/>
      <c r="D531" s="7"/>
      <c r="E531" s="1"/>
      <c r="F531" s="1"/>
      <c r="G531" s="1"/>
      <c r="H531" s="1"/>
      <c r="I531" s="1"/>
      <c r="J531" s="1"/>
      <c r="K531" s="1"/>
      <c r="L531" s="1"/>
      <c r="M531" s="1"/>
      <c r="N531" s="1"/>
      <c r="O531" s="101"/>
      <c r="P531" s="80"/>
    </row>
    <row r="532" spans="1:16" s="154" customFormat="1">
      <c r="A532" s="1"/>
      <c r="B532" s="1"/>
      <c r="C532" s="1"/>
      <c r="D532" s="7"/>
      <c r="E532" s="1"/>
      <c r="F532" s="1"/>
      <c r="G532" s="1"/>
      <c r="H532" s="1"/>
      <c r="I532" s="1"/>
      <c r="J532" s="1"/>
      <c r="K532" s="1"/>
      <c r="L532" s="1"/>
      <c r="M532" s="1"/>
      <c r="N532" s="1"/>
      <c r="O532" s="101"/>
      <c r="P532" s="80"/>
    </row>
    <row r="533" spans="1:16" s="154" customFormat="1">
      <c r="A533" s="1"/>
      <c r="B533" s="1"/>
      <c r="C533" s="1"/>
      <c r="D533" s="7"/>
      <c r="E533" s="1"/>
      <c r="F533" s="1"/>
      <c r="G533" s="1"/>
      <c r="H533" s="1"/>
      <c r="I533" s="1"/>
      <c r="J533" s="1"/>
      <c r="K533" s="1"/>
      <c r="L533" s="1"/>
      <c r="M533" s="1"/>
      <c r="N533" s="1"/>
      <c r="O533" s="101"/>
      <c r="P533" s="80"/>
    </row>
    <row r="534" spans="1:16" s="154" customFormat="1">
      <c r="A534" s="1"/>
      <c r="B534" s="1"/>
      <c r="C534" s="1"/>
      <c r="D534" s="7"/>
      <c r="E534" s="1"/>
      <c r="F534" s="1"/>
      <c r="G534" s="1"/>
      <c r="H534" s="1"/>
      <c r="I534" s="1"/>
      <c r="J534" s="1"/>
      <c r="K534" s="1"/>
      <c r="L534" s="1"/>
      <c r="M534" s="1"/>
      <c r="N534" s="1"/>
      <c r="O534" s="101"/>
      <c r="P534" s="80"/>
    </row>
    <row r="535" spans="1:16" s="154" customFormat="1">
      <c r="A535" s="1"/>
      <c r="B535" s="1"/>
      <c r="C535" s="1"/>
      <c r="D535" s="7"/>
      <c r="E535" s="1"/>
      <c r="F535" s="1"/>
      <c r="G535" s="1"/>
      <c r="H535" s="1"/>
      <c r="I535" s="1"/>
      <c r="J535" s="1"/>
      <c r="K535" s="1"/>
      <c r="L535" s="1"/>
      <c r="M535" s="1"/>
      <c r="N535" s="1"/>
      <c r="O535" s="101"/>
      <c r="P535" s="80"/>
    </row>
    <row r="536" spans="1:16" s="154" customFormat="1" ht="15.75" customHeight="1">
      <c r="A536" s="1"/>
      <c r="B536" s="1"/>
      <c r="C536" s="1"/>
      <c r="D536" s="7"/>
      <c r="E536" s="1"/>
      <c r="F536" s="1"/>
      <c r="G536" s="1"/>
      <c r="H536" s="1"/>
      <c r="I536" s="1"/>
      <c r="J536" s="1"/>
      <c r="K536" s="1"/>
      <c r="L536" s="1"/>
      <c r="M536" s="1"/>
      <c r="N536" s="1"/>
      <c r="O536" s="101"/>
      <c r="P536" s="80"/>
    </row>
    <row r="537" spans="1:16" s="154" customFormat="1">
      <c r="A537" s="1"/>
      <c r="B537" s="1"/>
      <c r="C537" s="1"/>
      <c r="D537" s="7"/>
      <c r="E537" s="1"/>
      <c r="F537" s="1"/>
      <c r="G537" s="1"/>
      <c r="H537" s="1"/>
      <c r="I537" s="1"/>
      <c r="J537" s="1"/>
      <c r="K537" s="1"/>
      <c r="L537" s="1"/>
      <c r="M537" s="1"/>
      <c r="N537" s="1"/>
      <c r="O537" s="101"/>
      <c r="P537" s="80"/>
    </row>
    <row r="538" spans="1:16" s="154" customFormat="1" ht="15.75" customHeight="1">
      <c r="A538" s="1"/>
      <c r="B538" s="1"/>
      <c r="C538" s="1"/>
      <c r="D538" s="7"/>
      <c r="E538" s="1"/>
      <c r="F538" s="1"/>
      <c r="G538" s="1"/>
      <c r="H538" s="1"/>
      <c r="I538" s="1"/>
      <c r="J538" s="1"/>
      <c r="K538" s="1"/>
      <c r="L538" s="1"/>
      <c r="M538" s="1"/>
      <c r="N538" s="1"/>
      <c r="O538" s="101"/>
      <c r="P538" s="80"/>
    </row>
    <row r="539" spans="1:16" s="154" customFormat="1" ht="15.75" customHeight="1">
      <c r="A539" s="1"/>
      <c r="B539" s="1"/>
      <c r="C539" s="1"/>
      <c r="D539" s="7"/>
      <c r="E539" s="1"/>
      <c r="F539" s="1"/>
      <c r="G539" s="1"/>
      <c r="H539" s="1"/>
      <c r="I539" s="1"/>
      <c r="J539" s="1"/>
      <c r="K539" s="1"/>
      <c r="L539" s="1"/>
      <c r="M539" s="1"/>
      <c r="N539" s="1"/>
      <c r="O539" s="101"/>
      <c r="P539" s="80"/>
    </row>
    <row r="540" spans="1:16" s="154" customFormat="1">
      <c r="A540" s="1"/>
      <c r="B540" s="1"/>
      <c r="C540" s="1"/>
      <c r="D540" s="7"/>
      <c r="E540" s="1"/>
      <c r="F540" s="1"/>
      <c r="G540" s="1"/>
      <c r="H540" s="1"/>
      <c r="I540" s="1"/>
      <c r="J540" s="1"/>
      <c r="K540" s="1"/>
      <c r="L540" s="1"/>
      <c r="M540" s="1"/>
      <c r="N540" s="1"/>
      <c r="O540" s="101"/>
      <c r="P540" s="80"/>
    </row>
    <row r="541" spans="1:16" s="154" customFormat="1">
      <c r="A541" s="1"/>
      <c r="B541" s="1"/>
      <c r="C541" s="1"/>
      <c r="D541" s="7"/>
      <c r="E541" s="1"/>
      <c r="F541" s="1"/>
      <c r="G541" s="1"/>
      <c r="H541" s="1"/>
      <c r="I541" s="1"/>
      <c r="J541" s="1"/>
      <c r="K541" s="1"/>
      <c r="L541" s="1"/>
      <c r="M541" s="1"/>
      <c r="N541" s="1"/>
      <c r="O541" s="101"/>
      <c r="P541" s="80"/>
    </row>
    <row r="542" spans="1:16" s="154" customFormat="1">
      <c r="A542" s="1"/>
      <c r="B542" s="1"/>
      <c r="C542" s="1"/>
      <c r="D542" s="7"/>
      <c r="E542" s="1"/>
      <c r="F542" s="1"/>
      <c r="G542" s="1"/>
      <c r="H542" s="1"/>
      <c r="I542" s="1"/>
      <c r="J542" s="1"/>
      <c r="K542" s="1"/>
      <c r="L542" s="1"/>
      <c r="M542" s="1"/>
      <c r="N542" s="1"/>
      <c r="O542" s="101"/>
      <c r="P542" s="80"/>
    </row>
    <row r="543" spans="1:16" s="154" customFormat="1">
      <c r="A543" s="1"/>
      <c r="B543" s="1"/>
      <c r="C543" s="1"/>
      <c r="D543" s="7"/>
      <c r="E543" s="1"/>
      <c r="F543" s="1"/>
      <c r="G543" s="1"/>
      <c r="H543" s="1"/>
      <c r="I543" s="1"/>
      <c r="J543" s="1"/>
      <c r="K543" s="1"/>
      <c r="L543" s="1"/>
      <c r="M543" s="1"/>
      <c r="N543" s="1"/>
      <c r="O543" s="101"/>
      <c r="P543" s="80"/>
    </row>
    <row r="544" spans="1:16" s="154" customFormat="1">
      <c r="A544" s="1"/>
      <c r="B544" s="1"/>
      <c r="C544" s="1"/>
      <c r="D544" s="7"/>
      <c r="E544" s="1"/>
      <c r="F544" s="1"/>
      <c r="G544" s="1"/>
      <c r="H544" s="1"/>
      <c r="I544" s="1"/>
      <c r="J544" s="1"/>
      <c r="K544" s="1"/>
      <c r="L544" s="1"/>
      <c r="M544" s="1"/>
      <c r="N544" s="1"/>
      <c r="O544" s="101"/>
      <c r="P544" s="80"/>
    </row>
    <row r="545" spans="1:16" s="154" customFormat="1">
      <c r="A545" s="1"/>
      <c r="B545" s="1"/>
      <c r="C545" s="1"/>
      <c r="D545" s="7"/>
      <c r="E545" s="1"/>
      <c r="F545" s="1"/>
      <c r="G545" s="1"/>
      <c r="H545" s="1"/>
      <c r="I545" s="1"/>
      <c r="J545" s="1"/>
      <c r="K545" s="1"/>
      <c r="L545" s="1"/>
      <c r="M545" s="1"/>
      <c r="N545" s="1"/>
      <c r="O545" s="101"/>
      <c r="P545" s="80"/>
    </row>
    <row r="546" spans="1:16" s="154" customFormat="1">
      <c r="A546" s="1"/>
      <c r="B546" s="1"/>
      <c r="C546" s="1"/>
      <c r="D546" s="7"/>
      <c r="E546" s="1"/>
      <c r="F546" s="1"/>
      <c r="G546" s="1"/>
      <c r="H546" s="1"/>
      <c r="I546" s="1"/>
      <c r="J546" s="1"/>
      <c r="K546" s="1"/>
      <c r="L546" s="1"/>
      <c r="M546" s="1"/>
      <c r="N546" s="1"/>
      <c r="O546" s="101"/>
      <c r="P546" s="80"/>
    </row>
    <row r="547" spans="1:16" s="154" customFormat="1">
      <c r="A547" s="1"/>
      <c r="B547" s="1"/>
      <c r="C547" s="1"/>
      <c r="D547" s="7"/>
      <c r="E547" s="1"/>
      <c r="F547" s="1"/>
      <c r="G547" s="1"/>
      <c r="H547" s="1"/>
      <c r="I547" s="1"/>
      <c r="J547" s="1"/>
      <c r="K547" s="1"/>
      <c r="L547" s="1"/>
      <c r="M547" s="1"/>
      <c r="N547" s="1"/>
      <c r="O547" s="101"/>
      <c r="P547" s="80"/>
    </row>
    <row r="548" spans="1:16" s="154" customFormat="1">
      <c r="A548" s="1"/>
      <c r="B548" s="1"/>
      <c r="C548" s="1"/>
      <c r="D548" s="7"/>
      <c r="E548" s="1"/>
      <c r="F548" s="1"/>
      <c r="G548" s="1"/>
      <c r="H548" s="1"/>
      <c r="I548" s="1"/>
      <c r="J548" s="1"/>
      <c r="K548" s="1"/>
      <c r="L548" s="1"/>
      <c r="M548" s="1"/>
      <c r="N548" s="1"/>
      <c r="O548" s="101"/>
      <c r="P548" s="80"/>
    </row>
    <row r="549" spans="1:16" s="154" customFormat="1">
      <c r="A549" s="1"/>
      <c r="B549" s="1"/>
      <c r="C549" s="1"/>
      <c r="D549" s="7"/>
      <c r="E549" s="1"/>
      <c r="F549" s="1"/>
      <c r="G549" s="1"/>
      <c r="H549" s="1"/>
      <c r="I549" s="1"/>
      <c r="J549" s="1"/>
      <c r="K549" s="1"/>
      <c r="L549" s="1"/>
      <c r="M549" s="1"/>
      <c r="N549" s="1"/>
      <c r="O549" s="101"/>
      <c r="P549" s="80"/>
    </row>
    <row r="550" spans="1:16" s="154" customFormat="1">
      <c r="A550" s="1"/>
      <c r="B550" s="1"/>
      <c r="C550" s="1"/>
      <c r="D550" s="7"/>
      <c r="E550" s="1"/>
      <c r="F550" s="1"/>
      <c r="G550" s="1"/>
      <c r="H550" s="1"/>
      <c r="I550" s="1"/>
      <c r="J550" s="1"/>
      <c r="K550" s="1"/>
      <c r="L550" s="1"/>
      <c r="M550" s="1"/>
      <c r="N550" s="1"/>
      <c r="O550" s="101"/>
      <c r="P550" s="80"/>
    </row>
    <row r="551" spans="1:16" s="154" customFormat="1">
      <c r="A551" s="1"/>
      <c r="B551" s="1"/>
      <c r="C551" s="1"/>
      <c r="D551" s="7"/>
      <c r="E551" s="1"/>
      <c r="F551" s="1"/>
      <c r="G551" s="1"/>
      <c r="H551" s="1"/>
      <c r="I551" s="1"/>
      <c r="J551" s="1"/>
      <c r="K551" s="1"/>
      <c r="L551" s="1"/>
      <c r="M551" s="1"/>
      <c r="N551" s="1"/>
      <c r="O551" s="101"/>
      <c r="P551" s="80"/>
    </row>
    <row r="552" spans="1:16" s="154" customFormat="1">
      <c r="A552" s="1"/>
      <c r="B552" s="1"/>
      <c r="C552" s="1"/>
      <c r="D552" s="7"/>
      <c r="E552" s="1"/>
      <c r="F552" s="1"/>
      <c r="G552" s="1"/>
      <c r="H552" s="1"/>
      <c r="I552" s="1"/>
      <c r="J552" s="1"/>
      <c r="K552" s="1"/>
      <c r="L552" s="1"/>
      <c r="M552" s="1"/>
      <c r="N552" s="1"/>
      <c r="O552" s="101"/>
      <c r="P552" s="80"/>
    </row>
    <row r="553" spans="1:16" s="154" customFormat="1">
      <c r="A553" s="1"/>
      <c r="B553" s="1"/>
      <c r="C553" s="1"/>
      <c r="D553" s="7"/>
      <c r="E553" s="1"/>
      <c r="F553" s="1"/>
      <c r="G553" s="1"/>
      <c r="H553" s="1"/>
      <c r="I553" s="1"/>
      <c r="J553" s="1"/>
      <c r="K553" s="1"/>
      <c r="L553" s="1"/>
      <c r="M553" s="1"/>
      <c r="N553" s="1"/>
      <c r="O553" s="101"/>
      <c r="P553" s="80"/>
    </row>
    <row r="554" spans="1:16" s="154" customFormat="1" ht="15.75" customHeight="1">
      <c r="A554" s="1"/>
      <c r="B554" s="1"/>
      <c r="C554" s="1"/>
      <c r="D554" s="7"/>
      <c r="E554" s="1"/>
      <c r="F554" s="1"/>
      <c r="G554" s="1"/>
      <c r="H554" s="1"/>
      <c r="I554" s="1"/>
      <c r="J554" s="1"/>
      <c r="K554" s="1"/>
      <c r="L554" s="1"/>
      <c r="M554" s="1"/>
      <c r="N554" s="1"/>
      <c r="O554" s="101"/>
      <c r="P554" s="80"/>
    </row>
    <row r="555" spans="1:16" s="154" customFormat="1" ht="15.75" customHeight="1">
      <c r="A555" s="1"/>
      <c r="B555" s="1"/>
      <c r="C555" s="1"/>
      <c r="D555" s="7"/>
      <c r="E555" s="1"/>
      <c r="F555" s="1"/>
      <c r="G555" s="1"/>
      <c r="H555" s="1"/>
      <c r="I555" s="1"/>
      <c r="J555" s="1"/>
      <c r="K555" s="1"/>
      <c r="L555" s="1"/>
      <c r="M555" s="1"/>
      <c r="N555" s="1"/>
      <c r="O555" s="101"/>
      <c r="P555" s="80"/>
    </row>
    <row r="556" spans="1:16" s="154" customFormat="1">
      <c r="A556" s="1"/>
      <c r="B556" s="1"/>
      <c r="C556" s="1"/>
      <c r="D556" s="7"/>
      <c r="E556" s="1"/>
      <c r="F556" s="1"/>
      <c r="G556" s="1"/>
      <c r="H556" s="1"/>
      <c r="I556" s="1"/>
      <c r="J556" s="1"/>
      <c r="K556" s="1"/>
      <c r="L556" s="1"/>
      <c r="M556" s="1"/>
      <c r="N556" s="1"/>
      <c r="O556" s="101"/>
      <c r="P556" s="80"/>
    </row>
    <row r="557" spans="1:16" s="154" customFormat="1" ht="15.75" customHeight="1">
      <c r="A557" s="1"/>
      <c r="B557" s="1"/>
      <c r="C557" s="1"/>
      <c r="D557" s="7"/>
      <c r="E557" s="1"/>
      <c r="F557" s="1"/>
      <c r="G557" s="1"/>
      <c r="H557" s="1"/>
      <c r="I557" s="1"/>
      <c r="J557" s="1"/>
      <c r="K557" s="1"/>
      <c r="L557" s="1"/>
      <c r="M557" s="1"/>
      <c r="N557" s="1"/>
      <c r="O557" s="101"/>
      <c r="P557" s="80"/>
    </row>
    <row r="558" spans="1:16" s="154" customFormat="1">
      <c r="A558" s="1"/>
      <c r="B558" s="1"/>
      <c r="C558" s="1"/>
      <c r="D558" s="7"/>
      <c r="E558" s="1"/>
      <c r="F558" s="1"/>
      <c r="G558" s="1"/>
      <c r="H558" s="1"/>
      <c r="I558" s="1"/>
      <c r="J558" s="1"/>
      <c r="K558" s="1"/>
      <c r="L558" s="1"/>
      <c r="M558" s="1"/>
      <c r="N558" s="1"/>
      <c r="O558" s="101"/>
      <c r="P558" s="80"/>
    </row>
    <row r="559" spans="1:16" s="154" customFormat="1" ht="15.75" customHeight="1">
      <c r="A559" s="1"/>
      <c r="B559" s="1"/>
      <c r="C559" s="1"/>
      <c r="D559" s="7"/>
      <c r="E559" s="1"/>
      <c r="F559" s="1"/>
      <c r="G559" s="1"/>
      <c r="H559" s="1"/>
      <c r="I559" s="1"/>
      <c r="J559" s="1"/>
      <c r="K559" s="1"/>
      <c r="L559" s="1"/>
      <c r="M559" s="1"/>
      <c r="N559" s="1"/>
      <c r="O559" s="101"/>
      <c r="P559" s="80"/>
    </row>
    <row r="560" spans="1:16" s="154" customFormat="1">
      <c r="A560" s="1"/>
      <c r="B560" s="1"/>
      <c r="C560" s="1"/>
      <c r="D560" s="7"/>
      <c r="E560" s="1"/>
      <c r="F560" s="1"/>
      <c r="G560" s="1"/>
      <c r="H560" s="1"/>
      <c r="I560" s="1"/>
      <c r="J560" s="1"/>
      <c r="K560" s="1"/>
      <c r="L560" s="1"/>
      <c r="M560" s="1"/>
      <c r="N560" s="1"/>
      <c r="O560" s="101"/>
      <c r="P560" s="80"/>
    </row>
    <row r="561" spans="1:16" s="154" customFormat="1">
      <c r="A561" s="1"/>
      <c r="B561" s="1"/>
      <c r="C561" s="1"/>
      <c r="D561" s="7"/>
      <c r="E561" s="1"/>
      <c r="F561" s="1"/>
      <c r="G561" s="1"/>
      <c r="H561" s="1"/>
      <c r="I561" s="1"/>
      <c r="J561" s="1"/>
      <c r="K561" s="1"/>
      <c r="L561" s="1"/>
      <c r="M561" s="1"/>
      <c r="N561" s="1"/>
      <c r="O561" s="101"/>
      <c r="P561" s="80"/>
    </row>
    <row r="562" spans="1:16" s="154" customFormat="1">
      <c r="A562" s="1"/>
      <c r="B562" s="1"/>
      <c r="C562" s="1"/>
      <c r="D562" s="7"/>
      <c r="E562" s="1"/>
      <c r="F562" s="1"/>
      <c r="G562" s="1"/>
      <c r="H562" s="1"/>
      <c r="I562" s="1"/>
      <c r="J562" s="1"/>
      <c r="K562" s="1"/>
      <c r="L562" s="1"/>
      <c r="M562" s="1"/>
      <c r="N562" s="1"/>
      <c r="O562" s="101"/>
      <c r="P562" s="80"/>
    </row>
    <row r="563" spans="1:16" s="154" customFormat="1">
      <c r="A563" s="1"/>
      <c r="B563" s="1"/>
      <c r="C563" s="1"/>
      <c r="D563" s="7"/>
      <c r="E563" s="1"/>
      <c r="F563" s="1"/>
      <c r="G563" s="1"/>
      <c r="H563" s="1"/>
      <c r="I563" s="1"/>
      <c r="J563" s="1"/>
      <c r="K563" s="1"/>
      <c r="L563" s="1"/>
      <c r="M563" s="1"/>
      <c r="N563" s="1"/>
      <c r="O563" s="101"/>
      <c r="P563" s="80"/>
    </row>
    <row r="564" spans="1:16" s="154" customFormat="1">
      <c r="A564" s="1"/>
      <c r="B564" s="1"/>
      <c r="C564" s="1"/>
      <c r="D564" s="7"/>
      <c r="E564" s="1"/>
      <c r="F564" s="1"/>
      <c r="G564" s="1"/>
      <c r="H564" s="1"/>
      <c r="I564" s="1"/>
      <c r="J564" s="1"/>
      <c r="K564" s="1"/>
      <c r="L564" s="1"/>
      <c r="M564" s="1"/>
      <c r="N564" s="1"/>
      <c r="O564" s="101"/>
      <c r="P564" s="80"/>
    </row>
    <row r="565" spans="1:16" s="154" customFormat="1">
      <c r="A565" s="1"/>
      <c r="B565" s="1"/>
      <c r="C565" s="1"/>
      <c r="D565" s="7"/>
      <c r="E565" s="1"/>
      <c r="F565" s="1"/>
      <c r="G565" s="1"/>
      <c r="H565" s="1"/>
      <c r="I565" s="1"/>
      <c r="J565" s="1"/>
      <c r="K565" s="1"/>
      <c r="L565" s="1"/>
      <c r="M565" s="1"/>
      <c r="N565" s="1"/>
      <c r="O565" s="101"/>
      <c r="P565" s="80"/>
    </row>
    <row r="566" spans="1:16" s="154" customFormat="1">
      <c r="A566" s="1"/>
      <c r="B566" s="1"/>
      <c r="C566" s="1"/>
      <c r="D566" s="7"/>
      <c r="E566" s="1"/>
      <c r="F566" s="1"/>
      <c r="G566" s="1"/>
      <c r="H566" s="1"/>
      <c r="I566" s="1"/>
      <c r="J566" s="1"/>
      <c r="K566" s="1"/>
      <c r="L566" s="1"/>
      <c r="M566" s="1"/>
      <c r="N566" s="1"/>
      <c r="O566" s="101"/>
      <c r="P566" s="80"/>
    </row>
    <row r="567" spans="1:16" s="154" customFormat="1">
      <c r="A567" s="1"/>
      <c r="B567" s="1"/>
      <c r="C567" s="1"/>
      <c r="D567" s="7"/>
      <c r="E567" s="1"/>
      <c r="F567" s="1"/>
      <c r="G567" s="1"/>
      <c r="H567" s="1"/>
      <c r="I567" s="1"/>
      <c r="J567" s="1"/>
      <c r="K567" s="1"/>
      <c r="L567" s="1"/>
      <c r="M567" s="1"/>
      <c r="N567" s="1"/>
      <c r="O567" s="101"/>
      <c r="P567" s="80"/>
    </row>
    <row r="568" spans="1:16" s="154" customFormat="1">
      <c r="A568" s="1"/>
      <c r="B568" s="1"/>
      <c r="C568" s="1"/>
      <c r="D568" s="7"/>
      <c r="E568" s="1"/>
      <c r="F568" s="1"/>
      <c r="G568" s="1"/>
      <c r="H568" s="1"/>
      <c r="I568" s="1"/>
      <c r="J568" s="1"/>
      <c r="K568" s="1"/>
      <c r="L568" s="1"/>
      <c r="M568" s="1"/>
      <c r="N568" s="1"/>
      <c r="O568" s="101"/>
      <c r="P568" s="80"/>
    </row>
    <row r="569" spans="1:16" s="154" customFormat="1">
      <c r="A569" s="1"/>
      <c r="B569" s="1"/>
      <c r="C569" s="1"/>
      <c r="D569" s="7"/>
      <c r="E569" s="1"/>
      <c r="F569" s="1"/>
      <c r="G569" s="1"/>
      <c r="H569" s="1"/>
      <c r="I569" s="1"/>
      <c r="J569" s="1"/>
      <c r="K569" s="1"/>
      <c r="L569" s="1"/>
      <c r="M569" s="1"/>
      <c r="N569" s="1"/>
      <c r="O569" s="101"/>
      <c r="P569" s="80"/>
    </row>
    <row r="570" spans="1:16" s="154" customFormat="1" ht="15.75" customHeight="1">
      <c r="A570" s="1"/>
      <c r="B570" s="1"/>
      <c r="C570" s="1"/>
      <c r="D570" s="7"/>
      <c r="E570" s="1"/>
      <c r="F570" s="1"/>
      <c r="G570" s="1"/>
      <c r="H570" s="1"/>
      <c r="I570" s="1"/>
      <c r="J570" s="1"/>
      <c r="K570" s="1"/>
      <c r="L570" s="1"/>
      <c r="M570" s="1"/>
      <c r="N570" s="1"/>
      <c r="O570" s="101"/>
      <c r="P570" s="80"/>
    </row>
    <row r="571" spans="1:16" s="154" customFormat="1">
      <c r="A571" s="1"/>
      <c r="B571" s="1"/>
      <c r="C571" s="1"/>
      <c r="D571" s="7"/>
      <c r="E571" s="1"/>
      <c r="F571" s="1"/>
      <c r="G571" s="1"/>
      <c r="H571" s="1"/>
      <c r="I571" s="1"/>
      <c r="J571" s="1"/>
      <c r="K571" s="1"/>
      <c r="L571" s="1"/>
      <c r="M571" s="1"/>
      <c r="N571" s="1"/>
      <c r="O571" s="101"/>
      <c r="P571" s="80"/>
    </row>
    <row r="572" spans="1:16" s="154" customFormat="1" ht="15.75" customHeight="1">
      <c r="A572" s="1"/>
      <c r="B572" s="1"/>
      <c r="C572" s="1"/>
      <c r="D572" s="7"/>
      <c r="E572" s="1"/>
      <c r="F572" s="1"/>
      <c r="G572" s="1"/>
      <c r="H572" s="1"/>
      <c r="I572" s="1"/>
      <c r="J572" s="1"/>
      <c r="K572" s="1"/>
      <c r="L572" s="1"/>
      <c r="M572" s="1"/>
      <c r="N572" s="1"/>
      <c r="O572" s="101"/>
      <c r="P572" s="80"/>
    </row>
    <row r="573" spans="1:16" s="154" customFormat="1">
      <c r="A573" s="1"/>
      <c r="B573" s="1"/>
      <c r="C573" s="1"/>
      <c r="D573" s="7"/>
      <c r="E573" s="1"/>
      <c r="F573" s="1"/>
      <c r="G573" s="1"/>
      <c r="H573" s="1"/>
      <c r="I573" s="1"/>
      <c r="J573" s="1"/>
      <c r="K573" s="1"/>
      <c r="L573" s="1"/>
      <c r="M573" s="1"/>
      <c r="N573" s="1"/>
      <c r="O573" s="101"/>
      <c r="P573" s="80"/>
    </row>
    <row r="574" spans="1:16" s="154" customFormat="1" ht="15.75" customHeight="1">
      <c r="A574" s="1"/>
      <c r="B574" s="1"/>
      <c r="C574" s="1"/>
      <c r="D574" s="7"/>
      <c r="E574" s="1"/>
      <c r="F574" s="1"/>
      <c r="G574" s="1"/>
      <c r="H574" s="1"/>
      <c r="I574" s="1"/>
      <c r="J574" s="1"/>
      <c r="K574" s="1"/>
      <c r="L574" s="1"/>
      <c r="M574" s="1"/>
      <c r="N574" s="1"/>
      <c r="O574" s="101"/>
      <c r="P574" s="80"/>
    </row>
    <row r="575" spans="1:16" s="154" customFormat="1">
      <c r="A575" s="1"/>
      <c r="B575" s="1"/>
      <c r="C575" s="1"/>
      <c r="D575" s="7"/>
      <c r="E575" s="1"/>
      <c r="F575" s="1"/>
      <c r="G575" s="1"/>
      <c r="H575" s="1"/>
      <c r="I575" s="1"/>
      <c r="J575" s="1"/>
      <c r="K575" s="1"/>
      <c r="L575" s="1"/>
      <c r="M575" s="1"/>
      <c r="N575" s="1"/>
      <c r="O575" s="101"/>
      <c r="P575" s="80"/>
    </row>
    <row r="576" spans="1:16" s="154" customFormat="1">
      <c r="A576" s="1"/>
      <c r="B576" s="1"/>
      <c r="C576" s="1"/>
      <c r="D576" s="7"/>
      <c r="E576" s="1"/>
      <c r="F576" s="1"/>
      <c r="G576" s="1"/>
      <c r="H576" s="1"/>
      <c r="I576" s="1"/>
      <c r="J576" s="1"/>
      <c r="K576" s="1"/>
      <c r="L576" s="1"/>
      <c r="M576" s="1"/>
      <c r="N576" s="1"/>
      <c r="O576" s="101"/>
      <c r="P576" s="80"/>
    </row>
    <row r="577" spans="1:16" s="154" customFormat="1">
      <c r="A577" s="1"/>
      <c r="B577" s="1"/>
      <c r="C577" s="1"/>
      <c r="D577" s="7"/>
      <c r="E577" s="1"/>
      <c r="F577" s="1"/>
      <c r="G577" s="1"/>
      <c r="H577" s="1"/>
      <c r="I577" s="1"/>
      <c r="J577" s="1"/>
      <c r="K577" s="1"/>
      <c r="L577" s="1"/>
      <c r="M577" s="1"/>
      <c r="N577" s="1"/>
      <c r="O577" s="101"/>
      <c r="P577" s="80"/>
    </row>
    <row r="578" spans="1:16" s="154" customFormat="1">
      <c r="A578" s="1"/>
      <c r="B578" s="1"/>
      <c r="C578" s="1"/>
      <c r="D578" s="7"/>
      <c r="E578" s="1"/>
      <c r="F578" s="1"/>
      <c r="G578" s="1"/>
      <c r="H578" s="1"/>
      <c r="I578" s="1"/>
      <c r="J578" s="1"/>
      <c r="K578" s="1"/>
      <c r="L578" s="1"/>
      <c r="M578" s="1"/>
      <c r="N578" s="1"/>
      <c r="O578" s="101"/>
      <c r="P578" s="80"/>
    </row>
    <row r="579" spans="1:16" s="154" customFormat="1">
      <c r="A579" s="1"/>
      <c r="B579" s="1"/>
      <c r="C579" s="1"/>
      <c r="D579" s="7"/>
      <c r="E579" s="1"/>
      <c r="F579" s="1"/>
      <c r="G579" s="1"/>
      <c r="H579" s="1"/>
      <c r="I579" s="1"/>
      <c r="J579" s="1"/>
      <c r="K579" s="1"/>
      <c r="L579" s="1"/>
      <c r="M579" s="1"/>
      <c r="N579" s="1"/>
      <c r="O579" s="101"/>
      <c r="P579" s="80"/>
    </row>
    <row r="580" spans="1:16" s="154" customFormat="1" ht="15.75" customHeight="1">
      <c r="A580" s="1"/>
      <c r="B580" s="1"/>
      <c r="C580" s="1"/>
      <c r="D580" s="7"/>
      <c r="E580" s="1"/>
      <c r="F580" s="1"/>
      <c r="G580" s="1"/>
      <c r="H580" s="1"/>
      <c r="I580" s="1"/>
      <c r="J580" s="1"/>
      <c r="K580" s="1"/>
      <c r="L580" s="1"/>
      <c r="M580" s="1"/>
      <c r="N580" s="1"/>
      <c r="O580" s="101"/>
      <c r="P580" s="80"/>
    </row>
    <row r="581" spans="1:16" s="154" customFormat="1" ht="15.75" customHeight="1">
      <c r="A581" s="1"/>
      <c r="B581" s="1"/>
      <c r="C581" s="1"/>
      <c r="D581" s="7"/>
      <c r="E581" s="1"/>
      <c r="F581" s="1"/>
      <c r="G581" s="1"/>
      <c r="H581" s="1"/>
      <c r="I581" s="1"/>
      <c r="J581" s="1"/>
      <c r="K581" s="1"/>
      <c r="L581" s="1"/>
      <c r="M581" s="1"/>
      <c r="N581" s="1"/>
      <c r="O581" s="101"/>
      <c r="P581" s="80"/>
    </row>
    <row r="582" spans="1:16" s="154" customFormat="1" ht="15.75" customHeight="1">
      <c r="A582" s="1"/>
      <c r="B582" s="1"/>
      <c r="C582" s="1"/>
      <c r="D582" s="7"/>
      <c r="E582" s="1"/>
      <c r="F582" s="1"/>
      <c r="G582" s="1"/>
      <c r="H582" s="1"/>
      <c r="I582" s="1"/>
      <c r="J582" s="1"/>
      <c r="K582" s="1"/>
      <c r="L582" s="1"/>
      <c r="M582" s="1"/>
      <c r="N582" s="1"/>
      <c r="O582" s="101"/>
      <c r="P582" s="80"/>
    </row>
    <row r="583" spans="1:16" s="154" customFormat="1" ht="15.75" customHeight="1">
      <c r="A583" s="1"/>
      <c r="B583" s="1"/>
      <c r="C583" s="1"/>
      <c r="D583" s="7"/>
      <c r="E583" s="1"/>
      <c r="F583" s="1"/>
      <c r="G583" s="1"/>
      <c r="H583" s="1"/>
      <c r="I583" s="1"/>
      <c r="J583" s="1"/>
      <c r="K583" s="1"/>
      <c r="L583" s="1"/>
      <c r="M583" s="1"/>
      <c r="N583" s="1"/>
      <c r="O583" s="101"/>
      <c r="P583" s="80"/>
    </row>
    <row r="584" spans="1:16" s="154" customFormat="1">
      <c r="A584" s="1"/>
      <c r="B584" s="1"/>
      <c r="C584" s="1"/>
      <c r="D584" s="7"/>
      <c r="E584" s="1"/>
      <c r="F584" s="1"/>
      <c r="G584" s="1"/>
      <c r="H584" s="1"/>
      <c r="I584" s="1"/>
      <c r="J584" s="1"/>
      <c r="K584" s="1"/>
      <c r="L584" s="1"/>
      <c r="M584" s="1"/>
      <c r="N584" s="1"/>
      <c r="O584" s="101"/>
      <c r="P584" s="80"/>
    </row>
    <row r="585" spans="1:16" s="154" customFormat="1" ht="15.75" customHeight="1">
      <c r="A585" s="1"/>
      <c r="B585" s="1"/>
      <c r="C585" s="1"/>
      <c r="D585" s="7"/>
      <c r="E585" s="1"/>
      <c r="F585" s="1"/>
      <c r="G585" s="1"/>
      <c r="H585" s="1"/>
      <c r="I585" s="1"/>
      <c r="J585" s="1"/>
      <c r="K585" s="1"/>
      <c r="L585" s="1"/>
      <c r="M585" s="1"/>
      <c r="N585" s="1"/>
      <c r="O585" s="101"/>
      <c r="P585" s="80"/>
    </row>
    <row r="586" spans="1:16" s="154" customFormat="1">
      <c r="A586" s="1"/>
      <c r="B586" s="1"/>
      <c r="C586" s="1"/>
      <c r="D586" s="7"/>
      <c r="E586" s="1"/>
      <c r="F586" s="1"/>
      <c r="G586" s="1"/>
      <c r="H586" s="1"/>
      <c r="I586" s="1"/>
      <c r="J586" s="1"/>
      <c r="K586" s="1"/>
      <c r="L586" s="1"/>
      <c r="M586" s="1"/>
      <c r="N586" s="1"/>
      <c r="O586" s="101"/>
      <c r="P586" s="80"/>
    </row>
    <row r="587" spans="1:16" s="154" customFormat="1">
      <c r="A587" s="1"/>
      <c r="B587" s="1"/>
      <c r="C587" s="1"/>
      <c r="D587" s="7"/>
      <c r="E587" s="1"/>
      <c r="F587" s="1"/>
      <c r="G587" s="1"/>
      <c r="H587" s="1"/>
      <c r="I587" s="1"/>
      <c r="J587" s="1"/>
      <c r="K587" s="1"/>
      <c r="L587" s="1"/>
      <c r="M587" s="1"/>
      <c r="N587" s="1"/>
      <c r="O587" s="101"/>
      <c r="P587" s="80"/>
    </row>
    <row r="588" spans="1:16" s="154" customFormat="1">
      <c r="A588" s="1"/>
      <c r="B588" s="1"/>
      <c r="C588" s="1"/>
      <c r="D588" s="7"/>
      <c r="E588" s="1"/>
      <c r="F588" s="1"/>
      <c r="G588" s="1"/>
      <c r="H588" s="1"/>
      <c r="I588" s="1"/>
      <c r="J588" s="1"/>
      <c r="K588" s="1"/>
      <c r="L588" s="1"/>
      <c r="M588" s="1"/>
      <c r="N588" s="1"/>
      <c r="O588" s="101"/>
      <c r="P588" s="80"/>
    </row>
    <row r="589" spans="1:16" s="154" customFormat="1">
      <c r="A589" s="1"/>
      <c r="B589" s="1"/>
      <c r="C589" s="1"/>
      <c r="D589" s="7"/>
      <c r="E589" s="1"/>
      <c r="F589" s="1"/>
      <c r="G589" s="1"/>
      <c r="H589" s="1"/>
      <c r="I589" s="1"/>
      <c r="J589" s="1"/>
      <c r="K589" s="1"/>
      <c r="L589" s="1"/>
      <c r="M589" s="1"/>
      <c r="N589" s="1"/>
      <c r="O589" s="101"/>
      <c r="P589" s="80"/>
    </row>
    <row r="590" spans="1:16" s="154" customFormat="1">
      <c r="A590" s="1"/>
      <c r="B590" s="1"/>
      <c r="C590" s="1"/>
      <c r="D590" s="7"/>
      <c r="E590" s="1"/>
      <c r="F590" s="1"/>
      <c r="G590" s="1"/>
      <c r="H590" s="1"/>
      <c r="I590" s="1"/>
      <c r="J590" s="1"/>
      <c r="K590" s="1"/>
      <c r="L590" s="1"/>
      <c r="M590" s="1"/>
      <c r="N590" s="1"/>
      <c r="O590" s="101"/>
      <c r="P590" s="80"/>
    </row>
    <row r="591" spans="1:16" s="154" customFormat="1">
      <c r="A591" s="1"/>
      <c r="B591" s="1"/>
      <c r="C591" s="1"/>
      <c r="D591" s="7"/>
      <c r="E591" s="1"/>
      <c r="F591" s="1"/>
      <c r="G591" s="1"/>
      <c r="H591" s="1"/>
      <c r="I591" s="1"/>
      <c r="J591" s="1"/>
      <c r="K591" s="1"/>
      <c r="L591" s="1"/>
      <c r="M591" s="1"/>
      <c r="N591" s="1"/>
      <c r="O591" s="101"/>
      <c r="P591" s="80"/>
    </row>
    <row r="592" spans="1:16" s="154" customFormat="1">
      <c r="A592" s="1"/>
      <c r="B592" s="1"/>
      <c r="C592" s="1"/>
      <c r="D592" s="7"/>
      <c r="E592" s="1"/>
      <c r="F592" s="1"/>
      <c r="G592" s="1"/>
      <c r="H592" s="1"/>
      <c r="I592" s="1"/>
      <c r="J592" s="1"/>
      <c r="K592" s="1"/>
      <c r="L592" s="1"/>
      <c r="M592" s="1"/>
      <c r="N592" s="1"/>
      <c r="O592" s="101"/>
      <c r="P592" s="80"/>
    </row>
    <row r="593" spans="1:16" s="154" customFormat="1" ht="15.75" customHeight="1">
      <c r="A593" s="1"/>
      <c r="B593" s="1"/>
      <c r="C593" s="1"/>
      <c r="D593" s="7"/>
      <c r="E593" s="1"/>
      <c r="F593" s="1"/>
      <c r="G593" s="1"/>
      <c r="H593" s="1"/>
      <c r="I593" s="1"/>
      <c r="J593" s="1"/>
      <c r="K593" s="1"/>
      <c r="L593" s="1"/>
      <c r="M593" s="1"/>
      <c r="N593" s="1"/>
      <c r="O593" s="101"/>
      <c r="P593" s="80"/>
    </row>
    <row r="594" spans="1:16" s="154" customFormat="1" ht="15.75" customHeight="1">
      <c r="A594" s="1"/>
      <c r="B594" s="1"/>
      <c r="C594" s="1"/>
      <c r="D594" s="7"/>
      <c r="E594" s="1"/>
      <c r="F594" s="1"/>
      <c r="G594" s="1"/>
      <c r="H594" s="1"/>
      <c r="I594" s="1"/>
      <c r="J594" s="1"/>
      <c r="K594" s="1"/>
      <c r="L594" s="1"/>
      <c r="M594" s="1"/>
      <c r="N594" s="1"/>
      <c r="O594" s="101"/>
      <c r="P594" s="80"/>
    </row>
    <row r="595" spans="1:16" s="154" customFormat="1" ht="15.75" customHeight="1">
      <c r="A595" s="1"/>
      <c r="B595" s="1"/>
      <c r="C595" s="1"/>
      <c r="D595" s="7"/>
      <c r="E595" s="1"/>
      <c r="F595" s="1"/>
      <c r="G595" s="1"/>
      <c r="H595" s="1"/>
      <c r="I595" s="1"/>
      <c r="J595" s="1"/>
      <c r="K595" s="1"/>
      <c r="L595" s="1"/>
      <c r="M595" s="1"/>
      <c r="N595" s="1"/>
      <c r="O595" s="101"/>
      <c r="P595" s="80"/>
    </row>
    <row r="596" spans="1:16" s="154" customFormat="1" ht="15.75" customHeight="1">
      <c r="A596" s="1"/>
      <c r="B596" s="1"/>
      <c r="C596" s="1"/>
      <c r="D596" s="7"/>
      <c r="E596" s="1"/>
      <c r="F596" s="1"/>
      <c r="G596" s="1"/>
      <c r="H596" s="1"/>
      <c r="I596" s="1"/>
      <c r="J596" s="1"/>
      <c r="K596" s="1"/>
      <c r="L596" s="1"/>
      <c r="M596" s="1"/>
      <c r="N596" s="1"/>
      <c r="O596" s="101"/>
      <c r="P596" s="80"/>
    </row>
    <row r="597" spans="1:16" s="154" customFormat="1" ht="15.75" customHeight="1">
      <c r="A597" s="1"/>
      <c r="B597" s="1"/>
      <c r="C597" s="1"/>
      <c r="D597" s="7"/>
      <c r="E597" s="1"/>
      <c r="F597" s="1"/>
      <c r="G597" s="1"/>
      <c r="H597" s="1"/>
      <c r="I597" s="1"/>
      <c r="J597" s="1"/>
      <c r="K597" s="1"/>
      <c r="L597" s="1"/>
      <c r="M597" s="1"/>
      <c r="N597" s="1"/>
      <c r="O597" s="101"/>
      <c r="P597" s="80"/>
    </row>
    <row r="598" spans="1:16" s="154" customFormat="1" ht="15.75" customHeight="1">
      <c r="A598" s="1"/>
      <c r="B598" s="1"/>
      <c r="C598" s="1"/>
      <c r="D598" s="7"/>
      <c r="E598" s="1"/>
      <c r="F598" s="1"/>
      <c r="G598" s="1"/>
      <c r="H598" s="1"/>
      <c r="I598" s="1"/>
      <c r="J598" s="1"/>
      <c r="K598" s="1"/>
      <c r="L598" s="1"/>
      <c r="M598" s="1"/>
      <c r="N598" s="1"/>
      <c r="O598" s="101"/>
      <c r="P598" s="80"/>
    </row>
    <row r="599" spans="1:16" s="154" customFormat="1" ht="15.75" customHeight="1">
      <c r="A599" s="1"/>
      <c r="B599" s="1"/>
      <c r="C599" s="1"/>
      <c r="D599" s="7"/>
      <c r="E599" s="1"/>
      <c r="F599" s="1"/>
      <c r="G599" s="1"/>
      <c r="H599" s="1"/>
      <c r="I599" s="1"/>
      <c r="J599" s="1"/>
      <c r="K599" s="1"/>
      <c r="L599" s="1"/>
      <c r="M599" s="1"/>
      <c r="N599" s="1"/>
      <c r="O599" s="101"/>
      <c r="P599" s="80"/>
    </row>
    <row r="600" spans="1:16" s="154" customFormat="1" ht="15.75" customHeight="1">
      <c r="A600" s="1"/>
      <c r="B600" s="1"/>
      <c r="C600" s="1"/>
      <c r="D600" s="7"/>
      <c r="E600" s="1"/>
      <c r="F600" s="1"/>
      <c r="G600" s="1"/>
      <c r="H600" s="1"/>
      <c r="I600" s="1"/>
      <c r="J600" s="1"/>
      <c r="K600" s="1"/>
      <c r="L600" s="1"/>
      <c r="M600" s="1"/>
      <c r="N600" s="1"/>
      <c r="O600" s="101"/>
      <c r="P600" s="80"/>
    </row>
    <row r="601" spans="1:16" s="154" customFormat="1" ht="15.75" customHeight="1">
      <c r="A601" s="1"/>
      <c r="B601" s="1"/>
      <c r="C601" s="1"/>
      <c r="D601" s="7"/>
      <c r="E601" s="1"/>
      <c r="F601" s="1"/>
      <c r="G601" s="1"/>
      <c r="H601" s="1"/>
      <c r="I601" s="1"/>
      <c r="J601" s="1"/>
      <c r="K601" s="1"/>
      <c r="L601" s="1"/>
      <c r="M601" s="1"/>
      <c r="N601" s="1"/>
      <c r="O601" s="101"/>
      <c r="P601" s="80"/>
    </row>
    <row r="602" spans="1:16" s="154" customFormat="1" ht="15.75" customHeight="1">
      <c r="A602" s="1"/>
      <c r="B602" s="1"/>
      <c r="C602" s="1"/>
      <c r="D602" s="7"/>
      <c r="E602" s="1"/>
      <c r="F602" s="1"/>
      <c r="G602" s="1"/>
      <c r="H602" s="1"/>
      <c r="I602" s="1"/>
      <c r="J602" s="1"/>
      <c r="K602" s="1"/>
      <c r="L602" s="1"/>
      <c r="M602" s="1"/>
      <c r="N602" s="1"/>
      <c r="O602" s="101"/>
      <c r="P602" s="80"/>
    </row>
    <row r="603" spans="1:16" s="154" customFormat="1" ht="15.75" customHeight="1">
      <c r="A603" s="1"/>
      <c r="B603" s="1"/>
      <c r="C603" s="1"/>
      <c r="D603" s="7"/>
      <c r="E603" s="1"/>
      <c r="F603" s="1"/>
      <c r="G603" s="1"/>
      <c r="H603" s="1"/>
      <c r="I603" s="1"/>
      <c r="J603" s="1"/>
      <c r="K603" s="1"/>
      <c r="L603" s="1"/>
      <c r="M603" s="1"/>
      <c r="N603" s="1"/>
      <c r="O603" s="101"/>
      <c r="P603" s="80"/>
    </row>
    <row r="604" spans="1:16" s="154" customFormat="1" ht="15.75" customHeight="1">
      <c r="A604" s="1"/>
      <c r="B604" s="1"/>
      <c r="C604" s="1"/>
      <c r="D604" s="7"/>
      <c r="E604" s="1"/>
      <c r="F604" s="1"/>
      <c r="G604" s="1"/>
      <c r="H604" s="1"/>
      <c r="I604" s="1"/>
      <c r="J604" s="1"/>
      <c r="K604" s="1"/>
      <c r="L604" s="1"/>
      <c r="M604" s="1"/>
      <c r="N604" s="1"/>
      <c r="O604" s="101"/>
      <c r="P604" s="80"/>
    </row>
    <row r="605" spans="1:16" s="154" customFormat="1" ht="15.75" customHeight="1">
      <c r="A605" s="1"/>
      <c r="B605" s="1"/>
      <c r="C605" s="1"/>
      <c r="D605" s="7"/>
      <c r="E605" s="1"/>
      <c r="F605" s="1"/>
      <c r="G605" s="1"/>
      <c r="H605" s="1"/>
      <c r="I605" s="1"/>
      <c r="J605" s="1"/>
      <c r="K605" s="1"/>
      <c r="L605" s="1"/>
      <c r="M605" s="1"/>
      <c r="N605" s="1"/>
      <c r="O605" s="101"/>
      <c r="P605" s="80"/>
    </row>
    <row r="606" spans="1:16" s="154" customFormat="1" ht="15.75" customHeight="1">
      <c r="A606" s="1"/>
      <c r="B606" s="1"/>
      <c r="C606" s="1"/>
      <c r="D606" s="7"/>
      <c r="E606" s="1"/>
      <c r="F606" s="1"/>
      <c r="G606" s="1"/>
      <c r="H606" s="1"/>
      <c r="I606" s="1"/>
      <c r="J606" s="1"/>
      <c r="K606" s="1"/>
      <c r="L606" s="1"/>
      <c r="M606" s="1"/>
      <c r="N606" s="1"/>
      <c r="O606" s="101"/>
      <c r="P606" s="80"/>
    </row>
    <row r="607" spans="1:16" s="154" customFormat="1" ht="15.75" customHeight="1">
      <c r="A607" s="1"/>
      <c r="B607" s="1"/>
      <c r="C607" s="1"/>
      <c r="D607" s="7"/>
      <c r="E607" s="1"/>
      <c r="F607" s="1"/>
      <c r="G607" s="1"/>
      <c r="H607" s="1"/>
      <c r="I607" s="1"/>
      <c r="J607" s="1"/>
      <c r="K607" s="1"/>
      <c r="L607" s="1"/>
      <c r="M607" s="1"/>
      <c r="N607" s="1"/>
      <c r="O607" s="101"/>
      <c r="P607" s="80"/>
    </row>
    <row r="608" spans="1:16" s="154" customFormat="1" ht="15.75" customHeight="1">
      <c r="A608" s="1"/>
      <c r="B608" s="1"/>
      <c r="C608" s="1"/>
      <c r="D608" s="7"/>
      <c r="E608" s="1"/>
      <c r="F608" s="1"/>
      <c r="G608" s="1"/>
      <c r="H608" s="1"/>
      <c r="I608" s="1"/>
      <c r="J608" s="1"/>
      <c r="K608" s="1"/>
      <c r="L608" s="1"/>
      <c r="M608" s="1"/>
      <c r="N608" s="1"/>
      <c r="O608" s="101"/>
      <c r="P608" s="80"/>
    </row>
    <row r="609" spans="1:16" s="154" customFormat="1" ht="15.75" customHeight="1">
      <c r="A609" s="1"/>
      <c r="B609" s="1"/>
      <c r="C609" s="1"/>
      <c r="D609" s="7"/>
      <c r="E609" s="1"/>
      <c r="F609" s="1"/>
      <c r="G609" s="1"/>
      <c r="H609" s="1"/>
      <c r="I609" s="1"/>
      <c r="J609" s="1"/>
      <c r="K609" s="1"/>
      <c r="L609" s="1"/>
      <c r="M609" s="1"/>
      <c r="N609" s="1"/>
      <c r="O609" s="101"/>
      <c r="P609" s="80"/>
    </row>
    <row r="610" spans="1:16" s="154" customFormat="1" ht="15.75" customHeight="1">
      <c r="A610" s="1"/>
      <c r="B610" s="1"/>
      <c r="C610" s="1"/>
      <c r="D610" s="7"/>
      <c r="E610" s="1"/>
      <c r="F610" s="1"/>
      <c r="G610" s="1"/>
      <c r="H610" s="1"/>
      <c r="I610" s="1"/>
      <c r="J610" s="1"/>
      <c r="K610" s="1"/>
      <c r="L610" s="1"/>
      <c r="M610" s="1"/>
      <c r="N610" s="1"/>
      <c r="O610" s="101"/>
      <c r="P610" s="80"/>
    </row>
    <row r="611" spans="1:16" s="154" customFormat="1">
      <c r="A611" s="1"/>
      <c r="B611" s="1"/>
      <c r="C611" s="1"/>
      <c r="D611" s="7"/>
      <c r="E611" s="1"/>
      <c r="F611" s="1"/>
      <c r="G611" s="1"/>
      <c r="H611" s="1"/>
      <c r="I611" s="1"/>
      <c r="J611" s="1"/>
      <c r="K611" s="1"/>
      <c r="L611" s="1"/>
      <c r="M611" s="1"/>
      <c r="N611" s="1"/>
      <c r="O611" s="101"/>
      <c r="P611" s="80"/>
    </row>
    <row r="612" spans="1:16" s="154" customFormat="1">
      <c r="A612" s="1"/>
      <c r="B612" s="1"/>
      <c r="C612" s="1"/>
      <c r="D612" s="7"/>
      <c r="E612" s="1"/>
      <c r="F612" s="1"/>
      <c r="G612" s="1"/>
      <c r="H612" s="1"/>
      <c r="I612" s="1"/>
      <c r="J612" s="1"/>
      <c r="K612" s="1"/>
      <c r="L612" s="1"/>
      <c r="M612" s="1"/>
      <c r="N612" s="1"/>
      <c r="O612" s="101"/>
      <c r="P612" s="80"/>
    </row>
    <row r="613" spans="1:16" s="154" customFormat="1">
      <c r="A613" s="1"/>
      <c r="B613" s="1"/>
      <c r="C613" s="1"/>
      <c r="D613" s="7"/>
      <c r="E613" s="1"/>
      <c r="F613" s="1"/>
      <c r="G613" s="1"/>
      <c r="H613" s="1"/>
      <c r="I613" s="1"/>
      <c r="J613" s="1"/>
      <c r="K613" s="1"/>
      <c r="L613" s="1"/>
      <c r="M613" s="1"/>
      <c r="N613" s="1"/>
      <c r="O613" s="101"/>
      <c r="P613" s="80"/>
    </row>
    <row r="614" spans="1:16" s="154" customFormat="1">
      <c r="A614" s="1"/>
      <c r="B614" s="1"/>
      <c r="C614" s="1"/>
      <c r="D614" s="7"/>
      <c r="E614" s="1"/>
      <c r="F614" s="1"/>
      <c r="G614" s="1"/>
      <c r="H614" s="1"/>
      <c r="I614" s="1"/>
      <c r="J614" s="1"/>
      <c r="K614" s="1"/>
      <c r="L614" s="1"/>
      <c r="M614" s="1"/>
      <c r="N614" s="1"/>
      <c r="O614" s="101"/>
      <c r="P614" s="80"/>
    </row>
    <row r="615" spans="1:16" s="154" customFormat="1">
      <c r="A615" s="1"/>
      <c r="B615" s="1"/>
      <c r="C615" s="1"/>
      <c r="D615" s="7"/>
      <c r="E615" s="1"/>
      <c r="F615" s="1"/>
      <c r="G615" s="1"/>
      <c r="H615" s="1"/>
      <c r="I615" s="1"/>
      <c r="J615" s="1"/>
      <c r="K615" s="1"/>
      <c r="L615" s="1"/>
      <c r="M615" s="1"/>
      <c r="N615" s="1"/>
      <c r="O615" s="101"/>
      <c r="P615" s="80"/>
    </row>
    <row r="616" spans="1:16" s="154" customFormat="1">
      <c r="A616" s="1"/>
      <c r="B616" s="1"/>
      <c r="C616" s="1"/>
      <c r="D616" s="7"/>
      <c r="E616" s="1"/>
      <c r="F616" s="1"/>
      <c r="G616" s="1"/>
      <c r="H616" s="1"/>
      <c r="I616" s="1"/>
      <c r="J616" s="1"/>
      <c r="K616" s="1"/>
      <c r="L616" s="1"/>
      <c r="M616" s="1"/>
      <c r="N616" s="1"/>
      <c r="O616" s="101"/>
      <c r="P616" s="80"/>
    </row>
    <row r="617" spans="1:16" s="154" customFormat="1" ht="15.75" customHeight="1">
      <c r="A617" s="1"/>
      <c r="B617" s="1"/>
      <c r="C617" s="1"/>
      <c r="D617" s="7"/>
      <c r="E617" s="1"/>
      <c r="F617" s="1"/>
      <c r="G617" s="1"/>
      <c r="H617" s="1"/>
      <c r="I617" s="1"/>
      <c r="J617" s="1"/>
      <c r="K617" s="1"/>
      <c r="L617" s="1"/>
      <c r="M617" s="1"/>
      <c r="N617" s="1"/>
      <c r="O617" s="101"/>
      <c r="P617" s="80"/>
    </row>
    <row r="618" spans="1:16" s="154" customFormat="1">
      <c r="A618" s="1"/>
      <c r="B618" s="1"/>
      <c r="C618" s="1"/>
      <c r="D618" s="7"/>
      <c r="E618" s="1"/>
      <c r="F618" s="1"/>
      <c r="G618" s="1"/>
      <c r="H618" s="1"/>
      <c r="I618" s="1"/>
      <c r="J618" s="1"/>
      <c r="K618" s="1"/>
      <c r="L618" s="1"/>
      <c r="M618" s="1"/>
      <c r="N618" s="1"/>
      <c r="O618" s="101"/>
      <c r="P618" s="80"/>
    </row>
    <row r="619" spans="1:16" s="154" customFormat="1">
      <c r="A619" s="1"/>
      <c r="B619" s="1"/>
      <c r="C619" s="1"/>
      <c r="D619" s="7"/>
      <c r="E619" s="1"/>
      <c r="F619" s="1"/>
      <c r="G619" s="1"/>
      <c r="H619" s="1"/>
      <c r="I619" s="1"/>
      <c r="J619" s="1"/>
      <c r="K619" s="1"/>
      <c r="L619" s="1"/>
      <c r="M619" s="1"/>
      <c r="N619" s="1"/>
      <c r="O619" s="101"/>
      <c r="P619" s="80"/>
    </row>
    <row r="620" spans="1:16" s="154" customFormat="1">
      <c r="A620" s="1"/>
      <c r="B620" s="1"/>
      <c r="C620" s="1"/>
      <c r="D620" s="7"/>
      <c r="E620" s="1"/>
      <c r="F620" s="1"/>
      <c r="G620" s="1"/>
      <c r="H620" s="1"/>
      <c r="I620" s="1"/>
      <c r="J620" s="1"/>
      <c r="K620" s="1"/>
      <c r="L620" s="1"/>
      <c r="M620" s="1"/>
      <c r="N620" s="1"/>
      <c r="O620" s="101"/>
      <c r="P620" s="80"/>
    </row>
    <row r="621" spans="1:16" s="154" customFormat="1">
      <c r="A621" s="1"/>
      <c r="B621" s="1"/>
      <c r="C621" s="1"/>
      <c r="D621" s="7"/>
      <c r="E621" s="1"/>
      <c r="F621" s="1"/>
      <c r="G621" s="1"/>
      <c r="H621" s="1"/>
      <c r="I621" s="1"/>
      <c r="J621" s="1"/>
      <c r="K621" s="1"/>
      <c r="L621" s="1"/>
      <c r="M621" s="1"/>
      <c r="N621" s="1"/>
      <c r="O621" s="101"/>
      <c r="P621" s="80"/>
    </row>
    <row r="622" spans="1:16" s="154" customFormat="1">
      <c r="A622" s="1"/>
      <c r="B622" s="1"/>
      <c r="C622" s="1"/>
      <c r="D622" s="7"/>
      <c r="E622" s="1"/>
      <c r="F622" s="1"/>
      <c r="G622" s="1"/>
      <c r="H622" s="1"/>
      <c r="I622" s="1"/>
      <c r="J622" s="1"/>
      <c r="K622" s="1"/>
      <c r="L622" s="1"/>
      <c r="M622" s="1"/>
      <c r="N622" s="1"/>
      <c r="O622" s="101"/>
      <c r="P622" s="80"/>
    </row>
    <row r="623" spans="1:16" s="154" customFormat="1">
      <c r="A623" s="1"/>
      <c r="B623" s="1"/>
      <c r="C623" s="1"/>
      <c r="D623" s="7"/>
      <c r="E623" s="1"/>
      <c r="F623" s="1"/>
      <c r="G623" s="1"/>
      <c r="H623" s="1"/>
      <c r="I623" s="1"/>
      <c r="J623" s="1"/>
      <c r="K623" s="1"/>
      <c r="L623" s="1"/>
      <c r="M623" s="1"/>
      <c r="N623" s="1"/>
      <c r="O623" s="101"/>
      <c r="P623" s="80"/>
    </row>
    <row r="624" spans="1:16" s="154" customFormat="1" ht="15.75" customHeight="1">
      <c r="A624" s="1"/>
      <c r="B624" s="1"/>
      <c r="C624" s="1"/>
      <c r="D624" s="7"/>
      <c r="E624" s="1"/>
      <c r="F624" s="1"/>
      <c r="G624" s="1"/>
      <c r="H624" s="1"/>
      <c r="I624" s="1"/>
      <c r="J624" s="1"/>
      <c r="K624" s="1"/>
      <c r="L624" s="1"/>
      <c r="M624" s="1"/>
      <c r="N624" s="1"/>
      <c r="O624" s="101"/>
      <c r="P624" s="80"/>
    </row>
    <row r="625" spans="1:16" s="154" customFormat="1" ht="15.75" customHeight="1">
      <c r="A625" s="1"/>
      <c r="B625" s="1"/>
      <c r="C625" s="1"/>
      <c r="D625" s="7"/>
      <c r="E625" s="1"/>
      <c r="F625" s="1"/>
      <c r="G625" s="1"/>
      <c r="H625" s="1"/>
      <c r="I625" s="1"/>
      <c r="J625" s="1"/>
      <c r="K625" s="1"/>
      <c r="L625" s="1"/>
      <c r="M625" s="1"/>
      <c r="N625" s="1"/>
      <c r="O625" s="101"/>
      <c r="P625" s="80"/>
    </row>
    <row r="626" spans="1:16" s="154" customFormat="1">
      <c r="A626" s="1"/>
      <c r="B626" s="1"/>
      <c r="C626" s="1"/>
      <c r="D626" s="7"/>
      <c r="E626" s="1"/>
      <c r="F626" s="1"/>
      <c r="G626" s="1"/>
      <c r="H626" s="1"/>
      <c r="I626" s="1"/>
      <c r="J626" s="1"/>
      <c r="K626" s="1"/>
      <c r="L626" s="1"/>
      <c r="M626" s="1"/>
      <c r="N626" s="1"/>
      <c r="O626" s="101"/>
      <c r="P626" s="80"/>
    </row>
    <row r="627" spans="1:16" s="154" customFormat="1" ht="15.75" customHeight="1">
      <c r="A627" s="1"/>
      <c r="B627" s="1"/>
      <c r="C627" s="1"/>
      <c r="D627" s="7"/>
      <c r="E627" s="1"/>
      <c r="F627" s="1"/>
      <c r="G627" s="1"/>
      <c r="H627" s="1"/>
      <c r="I627" s="1"/>
      <c r="J627" s="1"/>
      <c r="K627" s="1"/>
      <c r="L627" s="1"/>
      <c r="M627" s="1"/>
      <c r="N627" s="1"/>
      <c r="O627" s="101"/>
      <c r="P627" s="80"/>
    </row>
    <row r="628" spans="1:16" s="154" customFormat="1" ht="15.75" customHeight="1">
      <c r="A628" s="1"/>
      <c r="B628" s="1"/>
      <c r="C628" s="1"/>
      <c r="D628" s="7"/>
      <c r="E628" s="1"/>
      <c r="F628" s="1"/>
      <c r="G628" s="1"/>
      <c r="H628" s="1"/>
      <c r="I628" s="1"/>
      <c r="J628" s="1"/>
      <c r="K628" s="1"/>
      <c r="L628" s="1"/>
      <c r="M628" s="1"/>
      <c r="N628" s="1"/>
      <c r="O628" s="101"/>
      <c r="P628" s="80"/>
    </row>
    <row r="629" spans="1:16" s="154" customFormat="1" ht="15.75" customHeight="1">
      <c r="A629" s="1"/>
      <c r="B629" s="1"/>
      <c r="C629" s="1"/>
      <c r="D629" s="7"/>
      <c r="E629" s="1"/>
      <c r="F629" s="1"/>
      <c r="G629" s="1"/>
      <c r="H629" s="1"/>
      <c r="I629" s="1"/>
      <c r="J629" s="1"/>
      <c r="K629" s="1"/>
      <c r="L629" s="1"/>
      <c r="M629" s="1"/>
      <c r="N629" s="1"/>
      <c r="O629" s="101"/>
      <c r="P629" s="80"/>
    </row>
    <row r="630" spans="1:16" s="154" customFormat="1" ht="15.75" customHeight="1">
      <c r="A630" s="1"/>
      <c r="B630" s="1"/>
      <c r="C630" s="1"/>
      <c r="D630" s="7"/>
      <c r="E630" s="1"/>
      <c r="F630" s="1"/>
      <c r="G630" s="1"/>
      <c r="H630" s="1"/>
      <c r="I630" s="1"/>
      <c r="J630" s="1"/>
      <c r="K630" s="1"/>
      <c r="L630" s="1"/>
      <c r="M630" s="1"/>
      <c r="N630" s="1"/>
      <c r="O630" s="101"/>
      <c r="P630" s="80"/>
    </row>
    <row r="631" spans="1:16" s="154" customFormat="1" ht="15.75" customHeight="1">
      <c r="A631" s="1"/>
      <c r="B631" s="1"/>
      <c r="C631" s="1"/>
      <c r="D631" s="7"/>
      <c r="E631" s="1"/>
      <c r="F631" s="1"/>
      <c r="G631" s="1"/>
      <c r="H631" s="1"/>
      <c r="I631" s="1"/>
      <c r="J631" s="1"/>
      <c r="K631" s="1"/>
      <c r="L631" s="1"/>
      <c r="M631" s="1"/>
      <c r="N631" s="1"/>
      <c r="O631" s="101"/>
      <c r="P631" s="80"/>
    </row>
    <row r="632" spans="1:16" s="154" customFormat="1" ht="15.75" customHeight="1">
      <c r="A632" s="1"/>
      <c r="B632" s="1"/>
      <c r="C632" s="1"/>
      <c r="D632" s="7"/>
      <c r="E632" s="1"/>
      <c r="F632" s="1"/>
      <c r="G632" s="1"/>
      <c r="H632" s="1"/>
      <c r="I632" s="1"/>
      <c r="J632" s="1"/>
      <c r="K632" s="1"/>
      <c r="L632" s="1"/>
      <c r="M632" s="1"/>
      <c r="N632" s="1"/>
      <c r="O632" s="101"/>
      <c r="P632" s="80"/>
    </row>
    <row r="633" spans="1:16" s="154" customFormat="1" ht="15.75" customHeight="1">
      <c r="A633" s="1"/>
      <c r="B633" s="1"/>
      <c r="C633" s="1"/>
      <c r="D633" s="7"/>
      <c r="E633" s="1"/>
      <c r="F633" s="1"/>
      <c r="G633" s="1"/>
      <c r="H633" s="1"/>
      <c r="I633" s="1"/>
      <c r="J633" s="1"/>
      <c r="K633" s="1"/>
      <c r="L633" s="1"/>
      <c r="M633" s="1"/>
      <c r="N633" s="1"/>
      <c r="O633" s="101"/>
      <c r="P633" s="80"/>
    </row>
    <row r="634" spans="1:16" s="154" customFormat="1" ht="15.75" customHeight="1">
      <c r="A634" s="1"/>
      <c r="B634" s="1"/>
      <c r="C634" s="1"/>
      <c r="D634" s="7"/>
      <c r="E634" s="1"/>
      <c r="F634" s="1"/>
      <c r="G634" s="1"/>
      <c r="H634" s="1"/>
      <c r="I634" s="1"/>
      <c r="J634" s="1"/>
      <c r="K634" s="1"/>
      <c r="L634" s="1"/>
      <c r="M634" s="1"/>
      <c r="N634" s="1"/>
      <c r="O634" s="101"/>
      <c r="P634" s="80"/>
    </row>
    <row r="635" spans="1:16" s="154" customFormat="1" ht="15.75" customHeight="1">
      <c r="A635" s="1"/>
      <c r="B635" s="1"/>
      <c r="C635" s="1"/>
      <c r="D635" s="7"/>
      <c r="E635" s="1"/>
      <c r="F635" s="1"/>
      <c r="G635" s="1"/>
      <c r="H635" s="1"/>
      <c r="I635" s="1"/>
      <c r="J635" s="1"/>
      <c r="K635" s="1"/>
      <c r="L635" s="1"/>
      <c r="M635" s="1"/>
      <c r="N635" s="1"/>
      <c r="O635" s="101"/>
      <c r="P635" s="80"/>
    </row>
    <row r="636" spans="1:16" s="154" customFormat="1" ht="15.75" customHeight="1">
      <c r="A636" s="1"/>
      <c r="B636" s="1"/>
      <c r="C636" s="1"/>
      <c r="D636" s="7"/>
      <c r="E636" s="1"/>
      <c r="F636" s="1"/>
      <c r="G636" s="1"/>
      <c r="H636" s="1"/>
      <c r="I636" s="1"/>
      <c r="J636" s="1"/>
      <c r="K636" s="1"/>
      <c r="L636" s="1"/>
      <c r="M636" s="1"/>
      <c r="N636" s="1"/>
      <c r="O636" s="101"/>
      <c r="P636" s="80"/>
    </row>
    <row r="637" spans="1:16" s="154" customFormat="1" ht="15.75" customHeight="1">
      <c r="A637" s="1"/>
      <c r="B637" s="1"/>
      <c r="C637" s="1"/>
      <c r="D637" s="7"/>
      <c r="E637" s="1"/>
      <c r="F637" s="1"/>
      <c r="G637" s="1"/>
      <c r="H637" s="1"/>
      <c r="I637" s="1"/>
      <c r="J637" s="1"/>
      <c r="K637" s="1"/>
      <c r="L637" s="1"/>
      <c r="M637" s="1"/>
      <c r="N637" s="1"/>
      <c r="O637" s="101"/>
      <c r="P637" s="80"/>
    </row>
    <row r="638" spans="1:16" s="154" customFormat="1" ht="15.75" customHeight="1">
      <c r="A638" s="1"/>
      <c r="B638" s="1"/>
      <c r="C638" s="1"/>
      <c r="D638" s="7"/>
      <c r="E638" s="1"/>
      <c r="F638" s="1"/>
      <c r="G638" s="1"/>
      <c r="H638" s="1"/>
      <c r="I638" s="1"/>
      <c r="J638" s="1"/>
      <c r="K638" s="1"/>
      <c r="L638" s="1"/>
      <c r="M638" s="1"/>
      <c r="N638" s="1"/>
      <c r="O638" s="101"/>
      <c r="P638" s="80"/>
    </row>
    <row r="639" spans="1:16" s="154" customFormat="1" ht="15.75" customHeight="1">
      <c r="A639" s="1"/>
      <c r="B639" s="1"/>
      <c r="C639" s="1"/>
      <c r="D639" s="7"/>
      <c r="E639" s="1"/>
      <c r="F639" s="1"/>
      <c r="G639" s="1"/>
      <c r="H639" s="1"/>
      <c r="I639" s="1"/>
      <c r="J639" s="1"/>
      <c r="K639" s="1"/>
      <c r="L639" s="1"/>
      <c r="M639" s="1"/>
      <c r="N639" s="1"/>
      <c r="O639" s="101"/>
      <c r="P639" s="80"/>
    </row>
    <row r="640" spans="1:16" s="154" customFormat="1" ht="15.75" customHeight="1">
      <c r="A640" s="1"/>
      <c r="B640" s="1"/>
      <c r="C640" s="1"/>
      <c r="D640" s="7"/>
      <c r="E640" s="1"/>
      <c r="F640" s="1"/>
      <c r="G640" s="1"/>
      <c r="H640" s="1"/>
      <c r="I640" s="1"/>
      <c r="J640" s="1"/>
      <c r="K640" s="1"/>
      <c r="L640" s="1"/>
      <c r="M640" s="1"/>
      <c r="N640" s="1"/>
      <c r="O640" s="101"/>
      <c r="P640" s="80"/>
    </row>
    <row r="641" spans="1:16" s="154" customFormat="1" ht="15.75" customHeight="1">
      <c r="A641" s="1"/>
      <c r="B641" s="1"/>
      <c r="C641" s="1"/>
      <c r="D641" s="7"/>
      <c r="E641" s="1"/>
      <c r="F641" s="1"/>
      <c r="G641" s="1"/>
      <c r="H641" s="1"/>
      <c r="I641" s="1"/>
      <c r="J641" s="1"/>
      <c r="K641" s="1"/>
      <c r="L641" s="1"/>
      <c r="M641" s="1"/>
      <c r="N641" s="1"/>
      <c r="O641" s="101"/>
      <c r="P641" s="80"/>
    </row>
    <row r="642" spans="1:16" s="154" customFormat="1">
      <c r="A642" s="1"/>
      <c r="B642" s="1"/>
      <c r="C642" s="1"/>
      <c r="D642" s="7"/>
      <c r="E642" s="1"/>
      <c r="F642" s="1"/>
      <c r="G642" s="1"/>
      <c r="H642" s="1"/>
      <c r="I642" s="1"/>
      <c r="J642" s="1"/>
      <c r="K642" s="1"/>
      <c r="L642" s="1"/>
      <c r="M642" s="1"/>
      <c r="N642" s="1"/>
      <c r="O642" s="101"/>
      <c r="P642" s="80"/>
    </row>
    <row r="643" spans="1:16" s="154" customFormat="1" ht="15.75" customHeight="1">
      <c r="A643" s="1"/>
      <c r="B643" s="1"/>
      <c r="C643" s="1"/>
      <c r="D643" s="7"/>
      <c r="E643" s="1"/>
      <c r="F643" s="1"/>
      <c r="G643" s="1"/>
      <c r="H643" s="1"/>
      <c r="I643" s="1"/>
      <c r="J643" s="1"/>
      <c r="K643" s="1"/>
      <c r="L643" s="1"/>
      <c r="M643" s="1"/>
      <c r="N643" s="1"/>
      <c r="O643" s="101"/>
      <c r="P643" s="80"/>
    </row>
    <row r="644" spans="1:16" s="154" customFormat="1">
      <c r="A644" s="1"/>
      <c r="B644" s="1"/>
      <c r="C644" s="1"/>
      <c r="D644" s="7"/>
      <c r="E644" s="1"/>
      <c r="F644" s="1"/>
      <c r="G644" s="1"/>
      <c r="H644" s="1"/>
      <c r="I644" s="1"/>
      <c r="J644" s="1"/>
      <c r="K644" s="1"/>
      <c r="L644" s="1"/>
      <c r="M644" s="1"/>
      <c r="N644" s="1"/>
      <c r="O644" s="101"/>
      <c r="P644" s="80"/>
    </row>
    <row r="645" spans="1:16" s="154" customFormat="1" ht="15.75" customHeight="1">
      <c r="A645" s="1"/>
      <c r="B645" s="1"/>
      <c r="C645" s="1"/>
      <c r="D645" s="7"/>
      <c r="E645" s="1"/>
      <c r="F645" s="1"/>
      <c r="G645" s="1"/>
      <c r="H645" s="1"/>
      <c r="I645" s="1"/>
      <c r="J645" s="1"/>
      <c r="K645" s="1"/>
      <c r="L645" s="1"/>
      <c r="M645" s="1"/>
      <c r="N645" s="1"/>
      <c r="O645" s="101"/>
      <c r="P645" s="80"/>
    </row>
    <row r="646" spans="1:16" s="154" customFormat="1" ht="15.75" customHeight="1">
      <c r="A646" s="1"/>
      <c r="B646" s="1"/>
      <c r="C646" s="1"/>
      <c r="D646" s="7"/>
      <c r="E646" s="1"/>
      <c r="F646" s="1"/>
      <c r="G646" s="1"/>
      <c r="H646" s="1"/>
      <c r="I646" s="1"/>
      <c r="J646" s="1"/>
      <c r="K646" s="1"/>
      <c r="L646" s="1"/>
      <c r="M646" s="1"/>
      <c r="N646" s="1"/>
      <c r="O646" s="101"/>
      <c r="P646" s="80"/>
    </row>
    <row r="647" spans="1:16" s="154" customFormat="1" ht="15.75" customHeight="1">
      <c r="A647" s="1"/>
      <c r="B647" s="1"/>
      <c r="C647" s="1"/>
      <c r="D647" s="7"/>
      <c r="E647" s="1"/>
      <c r="F647" s="1"/>
      <c r="G647" s="1"/>
      <c r="H647" s="1"/>
      <c r="I647" s="1"/>
      <c r="J647" s="1"/>
      <c r="K647" s="1"/>
      <c r="L647" s="1"/>
      <c r="M647" s="1"/>
      <c r="N647" s="1"/>
      <c r="O647" s="101"/>
      <c r="P647" s="80"/>
    </row>
    <row r="648" spans="1:16" s="154" customFormat="1" ht="15.75" customHeight="1">
      <c r="A648" s="1"/>
      <c r="B648" s="1"/>
      <c r="C648" s="1"/>
      <c r="D648" s="7"/>
      <c r="E648" s="1"/>
      <c r="F648" s="1"/>
      <c r="G648" s="1"/>
      <c r="H648" s="1"/>
      <c r="I648" s="1"/>
      <c r="J648" s="1"/>
      <c r="K648" s="1"/>
      <c r="L648" s="1"/>
      <c r="M648" s="1"/>
      <c r="N648" s="1"/>
      <c r="O648" s="101"/>
      <c r="P648" s="80"/>
    </row>
    <row r="649" spans="1:16" s="154" customFormat="1" ht="15.75" customHeight="1">
      <c r="A649" s="1"/>
      <c r="B649" s="1"/>
      <c r="C649" s="1"/>
      <c r="D649" s="7"/>
      <c r="E649" s="1"/>
      <c r="F649" s="1"/>
      <c r="G649" s="1"/>
      <c r="H649" s="1"/>
      <c r="I649" s="1"/>
      <c r="J649" s="1"/>
      <c r="K649" s="1"/>
      <c r="L649" s="1"/>
      <c r="M649" s="1"/>
      <c r="N649" s="1"/>
      <c r="O649" s="101"/>
      <c r="P649" s="80"/>
    </row>
    <row r="650" spans="1:16" s="154" customFormat="1" ht="15.75" customHeight="1">
      <c r="A650" s="1"/>
      <c r="B650" s="1"/>
      <c r="C650" s="1"/>
      <c r="D650" s="7"/>
      <c r="E650" s="1"/>
      <c r="F650" s="1"/>
      <c r="G650" s="1"/>
      <c r="H650" s="1"/>
      <c r="I650" s="1"/>
      <c r="J650" s="1"/>
      <c r="K650" s="1"/>
      <c r="L650" s="1"/>
      <c r="M650" s="1"/>
      <c r="N650" s="1"/>
      <c r="O650" s="101"/>
      <c r="P650" s="80"/>
    </row>
    <row r="651" spans="1:16" s="154" customFormat="1" ht="15.75" customHeight="1">
      <c r="A651" s="1"/>
      <c r="B651" s="1"/>
      <c r="C651" s="1"/>
      <c r="D651" s="7"/>
      <c r="E651" s="1"/>
      <c r="F651" s="1"/>
      <c r="G651" s="1"/>
      <c r="H651" s="1"/>
      <c r="I651" s="1"/>
      <c r="J651" s="1"/>
      <c r="K651" s="1"/>
      <c r="L651" s="1"/>
      <c r="M651" s="1"/>
      <c r="N651" s="1"/>
      <c r="O651" s="101"/>
      <c r="P651" s="80"/>
    </row>
    <row r="652" spans="1:16" s="154" customFormat="1" ht="15.75" customHeight="1">
      <c r="A652" s="1"/>
      <c r="B652" s="1"/>
      <c r="C652" s="1"/>
      <c r="D652" s="7"/>
      <c r="E652" s="1"/>
      <c r="F652" s="1"/>
      <c r="G652" s="1"/>
      <c r="H652" s="1"/>
      <c r="I652" s="1"/>
      <c r="J652" s="1"/>
      <c r="K652" s="1"/>
      <c r="L652" s="1"/>
      <c r="M652" s="1"/>
      <c r="N652" s="1"/>
      <c r="O652" s="101"/>
      <c r="P652" s="80"/>
    </row>
    <row r="653" spans="1:16" s="154" customFormat="1" ht="15.75" customHeight="1">
      <c r="A653" s="1"/>
      <c r="B653" s="1"/>
      <c r="C653" s="1"/>
      <c r="D653" s="7"/>
      <c r="E653" s="1"/>
      <c r="F653" s="1"/>
      <c r="G653" s="1"/>
      <c r="H653" s="1"/>
      <c r="I653" s="1"/>
      <c r="J653" s="1"/>
      <c r="K653" s="1"/>
      <c r="L653" s="1"/>
      <c r="M653" s="1"/>
      <c r="N653" s="1"/>
      <c r="O653" s="101"/>
      <c r="P653" s="80"/>
    </row>
    <row r="654" spans="1:16" s="154" customFormat="1">
      <c r="A654" s="1"/>
      <c r="B654" s="1"/>
      <c r="C654" s="1"/>
      <c r="D654" s="7"/>
      <c r="E654" s="1"/>
      <c r="F654" s="1"/>
      <c r="G654" s="1"/>
      <c r="H654" s="1"/>
      <c r="I654" s="1"/>
      <c r="J654" s="1"/>
      <c r="K654" s="1"/>
      <c r="L654" s="1"/>
      <c r="M654" s="1"/>
      <c r="N654" s="1"/>
      <c r="O654" s="101"/>
      <c r="P654" s="80"/>
    </row>
    <row r="655" spans="1:16" s="154" customFormat="1" ht="15.75" customHeight="1">
      <c r="A655" s="1"/>
      <c r="B655" s="1"/>
      <c r="C655" s="1"/>
      <c r="D655" s="7"/>
      <c r="E655" s="1"/>
      <c r="F655" s="1"/>
      <c r="G655" s="1"/>
      <c r="H655" s="1"/>
      <c r="I655" s="1"/>
      <c r="J655" s="1"/>
      <c r="K655" s="1"/>
      <c r="L655" s="1"/>
      <c r="M655" s="1"/>
      <c r="N655" s="1"/>
      <c r="O655" s="101"/>
      <c r="P655" s="80"/>
    </row>
    <row r="656" spans="1:16" s="154" customFormat="1">
      <c r="A656" s="1"/>
      <c r="B656" s="1"/>
      <c r="C656" s="1"/>
      <c r="D656" s="7"/>
      <c r="E656" s="1"/>
      <c r="F656" s="1"/>
      <c r="G656" s="1"/>
      <c r="H656" s="1"/>
      <c r="I656" s="1"/>
      <c r="J656" s="1"/>
      <c r="K656" s="1"/>
      <c r="L656" s="1"/>
      <c r="M656" s="1"/>
      <c r="N656" s="1"/>
      <c r="O656" s="101"/>
      <c r="P656" s="80"/>
    </row>
    <row r="657" spans="1:16" s="154" customFormat="1">
      <c r="A657" s="1"/>
      <c r="B657" s="1"/>
      <c r="C657" s="1"/>
      <c r="D657" s="7"/>
      <c r="E657" s="1"/>
      <c r="F657" s="1"/>
      <c r="G657" s="1"/>
      <c r="H657" s="1"/>
      <c r="I657" s="1"/>
      <c r="J657" s="1"/>
      <c r="K657" s="1"/>
      <c r="L657" s="1"/>
      <c r="M657" s="1"/>
      <c r="N657" s="1"/>
      <c r="O657" s="101"/>
      <c r="P657" s="80"/>
    </row>
    <row r="658" spans="1:16" s="154" customFormat="1">
      <c r="A658" s="1"/>
      <c r="B658" s="1"/>
      <c r="C658" s="1"/>
      <c r="D658" s="7"/>
      <c r="E658" s="1"/>
      <c r="F658" s="1"/>
      <c r="G658" s="1"/>
      <c r="H658" s="1"/>
      <c r="I658" s="1"/>
      <c r="J658" s="1"/>
      <c r="K658" s="1"/>
      <c r="L658" s="1"/>
      <c r="M658" s="1"/>
      <c r="N658" s="1"/>
      <c r="O658" s="101"/>
      <c r="P658" s="80"/>
    </row>
    <row r="659" spans="1:16" s="154" customFormat="1">
      <c r="A659" s="1"/>
      <c r="B659" s="1"/>
      <c r="C659" s="1"/>
      <c r="D659" s="7"/>
      <c r="E659" s="1"/>
      <c r="F659" s="1"/>
      <c r="G659" s="1"/>
      <c r="H659" s="1"/>
      <c r="I659" s="1"/>
      <c r="J659" s="1"/>
      <c r="K659" s="1"/>
      <c r="L659" s="1"/>
      <c r="M659" s="1"/>
      <c r="N659" s="1"/>
      <c r="O659" s="101"/>
      <c r="P659" s="80"/>
    </row>
    <row r="660" spans="1:16" s="154" customFormat="1">
      <c r="A660" s="1"/>
      <c r="B660" s="1"/>
      <c r="C660" s="1"/>
      <c r="D660" s="7"/>
      <c r="E660" s="1"/>
      <c r="F660" s="1"/>
      <c r="G660" s="1"/>
      <c r="H660" s="1"/>
      <c r="I660" s="1"/>
      <c r="J660" s="1"/>
      <c r="K660" s="1"/>
      <c r="L660" s="1"/>
      <c r="M660" s="1"/>
      <c r="N660" s="1"/>
      <c r="O660" s="101"/>
      <c r="P660" s="80"/>
    </row>
    <row r="661" spans="1:16" s="154" customFormat="1">
      <c r="A661" s="1"/>
      <c r="B661" s="1"/>
      <c r="C661" s="1"/>
      <c r="D661" s="7"/>
      <c r="E661" s="1"/>
      <c r="F661" s="1"/>
      <c r="G661" s="1"/>
      <c r="H661" s="1"/>
      <c r="I661" s="1"/>
      <c r="J661" s="1"/>
      <c r="K661" s="1"/>
      <c r="L661" s="1"/>
      <c r="M661" s="1"/>
      <c r="N661" s="1"/>
      <c r="O661" s="101"/>
      <c r="P661" s="80"/>
    </row>
    <row r="662" spans="1:16" s="154" customFormat="1" ht="15.75" customHeight="1">
      <c r="A662" s="1"/>
      <c r="B662" s="1"/>
      <c r="C662" s="1"/>
      <c r="D662" s="7"/>
      <c r="E662" s="1"/>
      <c r="F662" s="1"/>
      <c r="G662" s="1"/>
      <c r="H662" s="1"/>
      <c r="I662" s="1"/>
      <c r="J662" s="1"/>
      <c r="K662" s="1"/>
      <c r="L662" s="1"/>
      <c r="M662" s="1"/>
      <c r="N662" s="1"/>
      <c r="O662" s="101"/>
      <c r="P662" s="80"/>
    </row>
    <row r="663" spans="1:16" s="154" customFormat="1" ht="15.75" customHeight="1">
      <c r="A663" s="1"/>
      <c r="B663" s="1"/>
      <c r="C663" s="1"/>
      <c r="D663" s="7"/>
      <c r="E663" s="1"/>
      <c r="F663" s="1"/>
      <c r="G663" s="1"/>
      <c r="H663" s="1"/>
      <c r="I663" s="1"/>
      <c r="J663" s="1"/>
      <c r="K663" s="1"/>
      <c r="L663" s="1"/>
      <c r="M663" s="1"/>
      <c r="N663" s="1"/>
      <c r="O663" s="101"/>
      <c r="P663" s="80"/>
    </row>
    <row r="664" spans="1:16" s="154" customFormat="1" ht="15.75" customHeight="1">
      <c r="A664" s="1"/>
      <c r="B664" s="1"/>
      <c r="C664" s="1"/>
      <c r="D664" s="7"/>
      <c r="E664" s="1"/>
      <c r="F664" s="1"/>
      <c r="G664" s="1"/>
      <c r="H664" s="1"/>
      <c r="I664" s="1"/>
      <c r="J664" s="1"/>
      <c r="K664" s="1"/>
      <c r="L664" s="1"/>
      <c r="M664" s="1"/>
      <c r="N664" s="1"/>
      <c r="O664" s="101"/>
      <c r="P664" s="80"/>
    </row>
    <row r="665" spans="1:16" s="154" customFormat="1">
      <c r="A665" s="1"/>
      <c r="B665" s="1"/>
      <c r="C665" s="1"/>
      <c r="D665" s="7"/>
      <c r="E665" s="1"/>
      <c r="F665" s="1"/>
      <c r="G665" s="1"/>
      <c r="H665" s="1"/>
      <c r="I665" s="1"/>
      <c r="J665" s="1"/>
      <c r="K665" s="1"/>
      <c r="L665" s="1"/>
      <c r="M665" s="1"/>
      <c r="N665" s="1"/>
      <c r="O665" s="101"/>
      <c r="P665" s="80"/>
    </row>
    <row r="666" spans="1:16" s="154" customFormat="1" ht="15.75" customHeight="1">
      <c r="A666" s="1"/>
      <c r="B666" s="1"/>
      <c r="C666" s="1"/>
      <c r="D666" s="7"/>
      <c r="E666" s="1"/>
      <c r="F666" s="1"/>
      <c r="G666" s="1"/>
      <c r="H666" s="1"/>
      <c r="I666" s="1"/>
      <c r="J666" s="1"/>
      <c r="K666" s="1"/>
      <c r="L666" s="1"/>
      <c r="M666" s="1"/>
      <c r="N666" s="1"/>
      <c r="O666" s="101"/>
      <c r="P666" s="80"/>
    </row>
    <row r="667" spans="1:16" s="154" customFormat="1">
      <c r="A667" s="1"/>
      <c r="B667" s="1"/>
      <c r="C667" s="1"/>
      <c r="D667" s="7"/>
      <c r="E667" s="1"/>
      <c r="F667" s="1"/>
      <c r="G667" s="1"/>
      <c r="H667" s="1"/>
      <c r="I667" s="1"/>
      <c r="J667" s="1"/>
      <c r="K667" s="1"/>
      <c r="L667" s="1"/>
      <c r="M667" s="1"/>
      <c r="N667" s="1"/>
      <c r="O667" s="101"/>
      <c r="P667" s="80"/>
    </row>
    <row r="668" spans="1:16" s="154" customFormat="1" ht="15.75" customHeight="1">
      <c r="A668" s="1"/>
      <c r="B668" s="1"/>
      <c r="C668" s="1"/>
      <c r="D668" s="7"/>
      <c r="E668" s="1"/>
      <c r="F668" s="1"/>
      <c r="G668" s="1"/>
      <c r="H668" s="1"/>
      <c r="I668" s="1"/>
      <c r="J668" s="1"/>
      <c r="K668" s="1"/>
      <c r="L668" s="1"/>
      <c r="M668" s="1"/>
      <c r="N668" s="1"/>
      <c r="O668" s="101"/>
      <c r="P668" s="80"/>
    </row>
    <row r="669" spans="1:16" s="154" customFormat="1" ht="15.75" customHeight="1">
      <c r="A669" s="1"/>
      <c r="B669" s="1"/>
      <c r="C669" s="1"/>
      <c r="D669" s="7"/>
      <c r="E669" s="1"/>
      <c r="F669" s="1"/>
      <c r="G669" s="1"/>
      <c r="H669" s="1"/>
      <c r="I669" s="1"/>
      <c r="J669" s="1"/>
      <c r="K669" s="1"/>
      <c r="L669" s="1"/>
      <c r="M669" s="1"/>
      <c r="N669" s="1"/>
      <c r="O669" s="101"/>
      <c r="P669" s="80"/>
    </row>
    <row r="670" spans="1:16" s="154" customFormat="1" ht="15.75" customHeight="1">
      <c r="A670" s="1"/>
      <c r="B670" s="1"/>
      <c r="C670" s="1"/>
      <c r="D670" s="7"/>
      <c r="E670" s="1"/>
      <c r="F670" s="1"/>
      <c r="G670" s="1"/>
      <c r="H670" s="1"/>
      <c r="I670" s="1"/>
      <c r="J670" s="1"/>
      <c r="K670" s="1"/>
      <c r="L670" s="1"/>
      <c r="M670" s="1"/>
      <c r="N670" s="1"/>
      <c r="O670" s="101"/>
      <c r="P670" s="80"/>
    </row>
    <row r="671" spans="1:16" s="154" customFormat="1">
      <c r="A671" s="1"/>
      <c r="B671" s="1"/>
      <c r="C671" s="1"/>
      <c r="D671" s="7"/>
      <c r="E671" s="1"/>
      <c r="F671" s="1"/>
      <c r="G671" s="1"/>
      <c r="H671" s="1"/>
      <c r="I671" s="1"/>
      <c r="J671" s="1"/>
      <c r="K671" s="1"/>
      <c r="L671" s="1"/>
      <c r="M671" s="1"/>
      <c r="N671" s="1"/>
      <c r="O671" s="101"/>
      <c r="P671" s="80"/>
    </row>
    <row r="672" spans="1:16" s="154" customFormat="1" ht="18.75" customHeight="1">
      <c r="A672" s="1"/>
      <c r="B672" s="1"/>
      <c r="C672" s="1"/>
      <c r="D672" s="7"/>
      <c r="E672" s="1"/>
      <c r="F672" s="1"/>
      <c r="G672" s="1"/>
      <c r="H672" s="1"/>
      <c r="I672" s="1"/>
      <c r="J672" s="1"/>
      <c r="K672" s="1"/>
      <c r="L672" s="1"/>
      <c r="M672" s="1"/>
      <c r="N672" s="1"/>
      <c r="O672" s="101"/>
      <c r="P672" s="80"/>
    </row>
    <row r="673" spans="1:16" s="154" customFormat="1" ht="19.5" customHeight="1">
      <c r="A673" s="1"/>
      <c r="B673" s="1"/>
      <c r="C673" s="1"/>
      <c r="D673" s="7"/>
      <c r="E673" s="1"/>
      <c r="F673" s="1"/>
      <c r="G673" s="1"/>
      <c r="H673" s="1"/>
      <c r="I673" s="1"/>
      <c r="J673" s="1"/>
      <c r="K673" s="1"/>
      <c r="L673" s="1"/>
      <c r="M673" s="1"/>
      <c r="N673" s="1"/>
      <c r="O673" s="101"/>
      <c r="P673" s="80"/>
    </row>
    <row r="674" spans="1:16" s="154" customFormat="1">
      <c r="A674" s="1"/>
      <c r="B674" s="1"/>
      <c r="C674" s="1"/>
      <c r="D674" s="7"/>
      <c r="E674" s="1"/>
      <c r="F674" s="1"/>
      <c r="G674" s="1"/>
      <c r="H674" s="1"/>
      <c r="I674" s="1"/>
      <c r="J674" s="1"/>
      <c r="K674" s="1"/>
      <c r="L674" s="1"/>
      <c r="M674" s="1"/>
      <c r="N674" s="1"/>
      <c r="O674" s="101"/>
      <c r="P674" s="80"/>
    </row>
    <row r="675" spans="1:16" s="154" customFormat="1" ht="18.75" customHeight="1">
      <c r="A675" s="1"/>
      <c r="B675" s="1"/>
      <c r="C675" s="1"/>
      <c r="D675" s="7"/>
      <c r="E675" s="1"/>
      <c r="F675" s="1"/>
      <c r="G675" s="1"/>
      <c r="H675" s="1"/>
      <c r="I675" s="1"/>
      <c r="J675" s="1"/>
      <c r="K675" s="1"/>
      <c r="L675" s="1"/>
      <c r="M675" s="1"/>
      <c r="N675" s="1"/>
      <c r="O675" s="101"/>
      <c r="P675" s="80"/>
    </row>
    <row r="676" spans="1:16" s="154" customFormat="1">
      <c r="A676" s="1"/>
      <c r="B676" s="1"/>
      <c r="C676" s="1"/>
      <c r="D676" s="7"/>
      <c r="E676" s="1"/>
      <c r="F676" s="1"/>
      <c r="G676" s="1"/>
      <c r="H676" s="1"/>
      <c r="I676" s="1"/>
      <c r="J676" s="1"/>
      <c r="K676" s="1"/>
      <c r="L676" s="1"/>
      <c r="M676" s="1"/>
      <c r="N676" s="1"/>
      <c r="O676" s="101"/>
      <c r="P676" s="80"/>
    </row>
    <row r="677" spans="1:16" s="154" customFormat="1">
      <c r="A677" s="1"/>
      <c r="B677" s="1"/>
      <c r="C677" s="1"/>
      <c r="D677" s="7"/>
      <c r="E677" s="1"/>
      <c r="F677" s="1"/>
      <c r="G677" s="1"/>
      <c r="H677" s="1"/>
      <c r="I677" s="1"/>
      <c r="J677" s="1"/>
      <c r="K677" s="1"/>
      <c r="L677" s="1"/>
      <c r="M677" s="1"/>
      <c r="N677" s="1"/>
      <c r="O677" s="101"/>
      <c r="P677" s="80"/>
    </row>
    <row r="678" spans="1:16" s="154" customFormat="1">
      <c r="A678" s="1"/>
      <c r="B678" s="1"/>
      <c r="C678" s="1"/>
      <c r="D678" s="7"/>
      <c r="E678" s="1"/>
      <c r="F678" s="1"/>
      <c r="G678" s="1"/>
      <c r="H678" s="1"/>
      <c r="I678" s="1"/>
      <c r="J678" s="1"/>
      <c r="K678" s="1"/>
      <c r="L678" s="1"/>
      <c r="M678" s="1"/>
      <c r="N678" s="1"/>
      <c r="O678" s="101"/>
      <c r="P678" s="80"/>
    </row>
    <row r="679" spans="1:16" s="154" customFormat="1" ht="15.75" customHeight="1">
      <c r="A679" s="1"/>
      <c r="B679" s="1"/>
      <c r="C679" s="1"/>
      <c r="D679" s="7"/>
      <c r="E679" s="1"/>
      <c r="F679" s="1"/>
      <c r="G679" s="1"/>
      <c r="H679" s="1"/>
      <c r="I679" s="1"/>
      <c r="J679" s="1"/>
      <c r="K679" s="1"/>
      <c r="L679" s="1"/>
      <c r="M679" s="1"/>
      <c r="N679" s="1"/>
      <c r="O679" s="101"/>
      <c r="P679" s="80"/>
    </row>
    <row r="680" spans="1:16" s="154" customFormat="1" ht="15.75" customHeight="1">
      <c r="A680" s="1"/>
      <c r="B680" s="1"/>
      <c r="C680" s="1"/>
      <c r="D680" s="7"/>
      <c r="E680" s="1"/>
      <c r="F680" s="1"/>
      <c r="G680" s="1"/>
      <c r="H680" s="1"/>
      <c r="I680" s="1"/>
      <c r="J680" s="1"/>
      <c r="K680" s="1"/>
      <c r="L680" s="1"/>
      <c r="M680" s="1"/>
      <c r="N680" s="1"/>
      <c r="O680" s="101"/>
      <c r="P680" s="80"/>
    </row>
    <row r="681" spans="1:16" s="154" customFormat="1" ht="15.75" customHeight="1">
      <c r="A681" s="1"/>
      <c r="B681" s="1"/>
      <c r="C681" s="1"/>
      <c r="D681" s="7"/>
      <c r="E681" s="1"/>
      <c r="F681" s="1"/>
      <c r="G681" s="1"/>
      <c r="H681" s="1"/>
      <c r="I681" s="1"/>
      <c r="J681" s="1"/>
      <c r="K681" s="1"/>
      <c r="L681" s="1"/>
      <c r="M681" s="1"/>
      <c r="N681" s="1"/>
      <c r="O681" s="101"/>
      <c r="P681" s="80"/>
    </row>
    <row r="682" spans="1:16" s="154" customFormat="1">
      <c r="A682" s="1"/>
      <c r="B682" s="1"/>
      <c r="C682" s="1"/>
      <c r="D682" s="7"/>
      <c r="E682" s="1"/>
      <c r="F682" s="1"/>
      <c r="G682" s="1"/>
      <c r="H682" s="1"/>
      <c r="I682" s="1"/>
      <c r="J682" s="1"/>
      <c r="K682" s="1"/>
      <c r="L682" s="1"/>
      <c r="M682" s="1"/>
      <c r="N682" s="1"/>
      <c r="O682" s="101"/>
      <c r="P682" s="80"/>
    </row>
    <row r="683" spans="1:16" s="154" customFormat="1">
      <c r="A683" s="1"/>
      <c r="B683" s="1"/>
      <c r="C683" s="1"/>
      <c r="D683" s="7"/>
      <c r="E683" s="1"/>
      <c r="F683" s="1"/>
      <c r="G683" s="1"/>
      <c r="H683" s="1"/>
      <c r="I683" s="1"/>
      <c r="J683" s="1"/>
      <c r="K683" s="1"/>
      <c r="L683" s="1"/>
      <c r="M683" s="1"/>
      <c r="N683" s="1"/>
      <c r="O683" s="101"/>
      <c r="P683" s="80"/>
    </row>
    <row r="684" spans="1:16" s="154" customFormat="1">
      <c r="A684" s="1"/>
      <c r="B684" s="1"/>
      <c r="C684" s="1"/>
      <c r="D684" s="7"/>
      <c r="E684" s="1"/>
      <c r="F684" s="1"/>
      <c r="G684" s="1"/>
      <c r="H684" s="1"/>
      <c r="I684" s="1"/>
      <c r="J684" s="1"/>
      <c r="K684" s="1"/>
      <c r="L684" s="1"/>
      <c r="M684" s="1"/>
      <c r="N684" s="1"/>
      <c r="O684" s="101"/>
      <c r="P684" s="80"/>
    </row>
    <row r="685" spans="1:16" s="154" customFormat="1">
      <c r="A685" s="1"/>
      <c r="B685" s="1"/>
      <c r="C685" s="1"/>
      <c r="D685" s="7"/>
      <c r="E685" s="1"/>
      <c r="F685" s="1"/>
      <c r="G685" s="1"/>
      <c r="H685" s="1"/>
      <c r="I685" s="1"/>
      <c r="J685" s="1"/>
      <c r="K685" s="1"/>
      <c r="L685" s="1"/>
      <c r="M685" s="1"/>
      <c r="N685" s="1"/>
      <c r="O685" s="101"/>
      <c r="P685" s="80"/>
    </row>
    <row r="686" spans="1:16" s="154" customFormat="1">
      <c r="A686" s="1"/>
      <c r="B686" s="1"/>
      <c r="C686" s="1"/>
      <c r="D686" s="7"/>
      <c r="E686" s="1"/>
      <c r="F686" s="1"/>
      <c r="G686" s="1"/>
      <c r="H686" s="1"/>
      <c r="I686" s="1"/>
      <c r="J686" s="1"/>
      <c r="K686" s="1"/>
      <c r="L686" s="1"/>
      <c r="M686" s="1"/>
      <c r="N686" s="1"/>
      <c r="O686" s="101"/>
      <c r="P686" s="80"/>
    </row>
    <row r="687" spans="1:16" s="154" customFormat="1">
      <c r="A687" s="1"/>
      <c r="B687" s="1"/>
      <c r="C687" s="1"/>
      <c r="D687" s="7"/>
      <c r="E687" s="1"/>
      <c r="F687" s="1"/>
      <c r="G687" s="1"/>
      <c r="H687" s="1"/>
      <c r="I687" s="1"/>
      <c r="J687" s="1"/>
      <c r="K687" s="1"/>
      <c r="L687" s="1"/>
      <c r="M687" s="1"/>
      <c r="N687" s="1"/>
      <c r="O687" s="101"/>
      <c r="P687" s="80"/>
    </row>
    <row r="688" spans="1:16" s="154" customFormat="1">
      <c r="A688" s="1"/>
      <c r="B688" s="1"/>
      <c r="C688" s="1"/>
      <c r="D688" s="7"/>
      <c r="E688" s="1"/>
      <c r="F688" s="1"/>
      <c r="G688" s="1"/>
      <c r="H688" s="1"/>
      <c r="I688" s="1"/>
      <c r="J688" s="1"/>
      <c r="K688" s="1"/>
      <c r="L688" s="1"/>
      <c r="M688" s="1"/>
      <c r="N688" s="1"/>
      <c r="O688" s="101"/>
      <c r="P688" s="80"/>
    </row>
    <row r="689" spans="1:16" s="154" customFormat="1">
      <c r="A689" s="1"/>
      <c r="B689" s="1"/>
      <c r="C689" s="1"/>
      <c r="D689" s="7"/>
      <c r="E689" s="1"/>
      <c r="F689" s="1"/>
      <c r="G689" s="1"/>
      <c r="H689" s="1"/>
      <c r="I689" s="1"/>
      <c r="J689" s="1"/>
      <c r="K689" s="1"/>
      <c r="L689" s="1"/>
      <c r="M689" s="1"/>
      <c r="N689" s="1"/>
      <c r="O689" s="101"/>
      <c r="P689" s="80"/>
    </row>
    <row r="690" spans="1:16" s="154" customFormat="1">
      <c r="A690" s="1"/>
      <c r="B690" s="1"/>
      <c r="C690" s="1"/>
      <c r="D690" s="7"/>
      <c r="E690" s="1"/>
      <c r="F690" s="1"/>
      <c r="G690" s="1"/>
      <c r="H690" s="1"/>
      <c r="I690" s="1"/>
      <c r="J690" s="1"/>
      <c r="K690" s="1"/>
      <c r="L690" s="1"/>
      <c r="M690" s="1"/>
      <c r="N690" s="1"/>
      <c r="O690" s="101"/>
      <c r="P690" s="80"/>
    </row>
    <row r="691" spans="1:16" s="154" customFormat="1">
      <c r="A691" s="1"/>
      <c r="B691" s="1"/>
      <c r="C691" s="1"/>
      <c r="D691" s="7"/>
      <c r="E691" s="1"/>
      <c r="F691" s="1"/>
      <c r="G691" s="1"/>
      <c r="H691" s="1"/>
      <c r="I691" s="1"/>
      <c r="J691" s="1"/>
      <c r="K691" s="1"/>
      <c r="L691" s="1"/>
      <c r="M691" s="1"/>
      <c r="N691" s="1"/>
      <c r="O691" s="101"/>
      <c r="P691" s="80"/>
    </row>
    <row r="692" spans="1:16" s="154" customFormat="1">
      <c r="A692" s="1"/>
      <c r="B692" s="1"/>
      <c r="C692" s="1"/>
      <c r="D692" s="7"/>
      <c r="E692" s="1"/>
      <c r="F692" s="1"/>
      <c r="G692" s="1"/>
      <c r="H692" s="1"/>
      <c r="I692" s="1"/>
      <c r="J692" s="1"/>
      <c r="K692" s="1"/>
      <c r="L692" s="1"/>
      <c r="M692" s="1"/>
      <c r="N692" s="1"/>
      <c r="O692" s="101"/>
      <c r="P692" s="80"/>
    </row>
    <row r="693" spans="1:16" s="154" customFormat="1">
      <c r="A693" s="1"/>
      <c r="B693" s="1"/>
      <c r="C693" s="1"/>
      <c r="D693" s="7"/>
      <c r="E693" s="1"/>
      <c r="F693" s="1"/>
      <c r="G693" s="1"/>
      <c r="H693" s="1"/>
      <c r="I693" s="1"/>
      <c r="J693" s="1"/>
      <c r="K693" s="1"/>
      <c r="L693" s="1"/>
      <c r="M693" s="1"/>
      <c r="N693" s="1"/>
      <c r="O693" s="101"/>
      <c r="P693" s="80"/>
    </row>
    <row r="694" spans="1:16" s="154" customFormat="1">
      <c r="A694" s="1"/>
      <c r="B694" s="1"/>
      <c r="C694" s="1"/>
      <c r="D694" s="7"/>
      <c r="E694" s="1"/>
      <c r="F694" s="1"/>
      <c r="G694" s="1"/>
      <c r="H694" s="1"/>
      <c r="I694" s="1"/>
      <c r="J694" s="1"/>
      <c r="K694" s="1"/>
      <c r="L694" s="1"/>
      <c r="M694" s="1"/>
      <c r="N694" s="1"/>
      <c r="O694" s="101"/>
      <c r="P694" s="80"/>
    </row>
    <row r="695" spans="1:16" s="154" customFormat="1">
      <c r="A695" s="1"/>
      <c r="B695" s="1"/>
      <c r="C695" s="1"/>
      <c r="D695" s="7"/>
      <c r="E695" s="1"/>
      <c r="F695" s="1"/>
      <c r="G695" s="1"/>
      <c r="H695" s="1"/>
      <c r="I695" s="1"/>
      <c r="J695" s="1"/>
      <c r="K695" s="1"/>
      <c r="L695" s="1"/>
      <c r="M695" s="1"/>
      <c r="N695" s="1"/>
      <c r="O695" s="101"/>
      <c r="P695" s="80"/>
    </row>
    <row r="696" spans="1:16" s="154" customFormat="1">
      <c r="A696" s="1"/>
      <c r="B696" s="1"/>
      <c r="C696" s="1"/>
      <c r="D696" s="7"/>
      <c r="E696" s="1"/>
      <c r="F696" s="1"/>
      <c r="G696" s="1"/>
      <c r="H696" s="1"/>
      <c r="I696" s="1"/>
      <c r="J696" s="1"/>
      <c r="K696" s="1"/>
      <c r="L696" s="1"/>
      <c r="M696" s="1"/>
      <c r="N696" s="1"/>
      <c r="O696" s="101"/>
      <c r="P696" s="80"/>
    </row>
    <row r="697" spans="1:16" s="154" customFormat="1">
      <c r="A697" s="1"/>
      <c r="B697" s="1"/>
      <c r="C697" s="1"/>
      <c r="D697" s="7"/>
      <c r="E697" s="1"/>
      <c r="F697" s="1"/>
      <c r="G697" s="1"/>
      <c r="H697" s="1"/>
      <c r="I697" s="1"/>
      <c r="J697" s="1"/>
      <c r="K697" s="1"/>
      <c r="L697" s="1"/>
      <c r="M697" s="1"/>
      <c r="N697" s="1"/>
      <c r="O697" s="101"/>
      <c r="P697" s="80"/>
    </row>
    <row r="698" spans="1:16" s="154" customFormat="1">
      <c r="A698" s="1"/>
      <c r="B698" s="1"/>
      <c r="C698" s="1"/>
      <c r="D698" s="7"/>
      <c r="E698" s="1"/>
      <c r="F698" s="1"/>
      <c r="G698" s="1"/>
      <c r="H698" s="1"/>
      <c r="I698" s="1"/>
      <c r="J698" s="1"/>
      <c r="K698" s="1"/>
      <c r="L698" s="1"/>
      <c r="M698" s="1"/>
      <c r="N698" s="1"/>
      <c r="O698" s="101"/>
      <c r="P698" s="80"/>
    </row>
    <row r="699" spans="1:16" s="154" customFormat="1">
      <c r="A699" s="1"/>
      <c r="B699" s="1"/>
      <c r="C699" s="1"/>
      <c r="D699" s="7"/>
      <c r="E699" s="1"/>
      <c r="F699" s="1"/>
      <c r="G699" s="1"/>
      <c r="H699" s="1"/>
      <c r="I699" s="1"/>
      <c r="J699" s="1"/>
      <c r="K699" s="1"/>
      <c r="L699" s="1"/>
      <c r="M699" s="1"/>
      <c r="N699" s="1"/>
      <c r="O699" s="101"/>
      <c r="P699" s="80"/>
    </row>
    <row r="700" spans="1:16" s="154" customFormat="1">
      <c r="A700" s="1"/>
      <c r="B700" s="1"/>
      <c r="C700" s="1"/>
      <c r="D700" s="7"/>
      <c r="E700" s="1"/>
      <c r="F700" s="1"/>
      <c r="G700" s="1"/>
      <c r="H700" s="1"/>
      <c r="I700" s="1"/>
      <c r="J700" s="1"/>
      <c r="K700" s="1"/>
      <c r="L700" s="1"/>
      <c r="M700" s="1"/>
      <c r="N700" s="1"/>
      <c r="O700" s="101"/>
      <c r="P700" s="80"/>
    </row>
    <row r="701" spans="1:16" s="154" customFormat="1">
      <c r="A701" s="1"/>
      <c r="B701" s="1"/>
      <c r="C701" s="1"/>
      <c r="D701" s="7"/>
      <c r="E701" s="1"/>
      <c r="F701" s="1"/>
      <c r="G701" s="1"/>
      <c r="H701" s="1"/>
      <c r="I701" s="1"/>
      <c r="J701" s="1"/>
      <c r="K701" s="1"/>
      <c r="L701" s="1"/>
      <c r="M701" s="1"/>
      <c r="N701" s="1"/>
      <c r="O701" s="101"/>
      <c r="P701" s="80"/>
    </row>
    <row r="702" spans="1:16" s="154" customFormat="1">
      <c r="A702" s="1"/>
      <c r="B702" s="1"/>
      <c r="C702" s="1"/>
      <c r="D702" s="7"/>
      <c r="E702" s="1"/>
      <c r="F702" s="1"/>
      <c r="G702" s="1"/>
      <c r="H702" s="1"/>
      <c r="I702" s="1"/>
      <c r="J702" s="1"/>
      <c r="K702" s="1"/>
      <c r="L702" s="1"/>
      <c r="M702" s="1"/>
      <c r="N702" s="1"/>
      <c r="O702" s="101"/>
      <c r="P702" s="80"/>
    </row>
    <row r="703" spans="1:16" s="154" customFormat="1">
      <c r="A703" s="1"/>
      <c r="B703" s="1"/>
      <c r="C703" s="1"/>
      <c r="D703" s="7"/>
      <c r="E703" s="1"/>
      <c r="F703" s="1"/>
      <c r="G703" s="1"/>
      <c r="H703" s="1"/>
      <c r="I703" s="1"/>
      <c r="J703" s="1"/>
      <c r="K703" s="1"/>
      <c r="L703" s="1"/>
      <c r="M703" s="1"/>
      <c r="N703" s="1"/>
      <c r="O703" s="101"/>
      <c r="P703" s="80"/>
    </row>
    <row r="704" spans="1:16" s="154" customFormat="1">
      <c r="A704" s="1"/>
      <c r="B704" s="1"/>
      <c r="C704" s="1"/>
      <c r="D704" s="7"/>
      <c r="E704" s="1"/>
      <c r="F704" s="1"/>
      <c r="G704" s="1"/>
      <c r="H704" s="1"/>
      <c r="I704" s="1"/>
      <c r="J704" s="1"/>
      <c r="K704" s="1"/>
      <c r="L704" s="1"/>
      <c r="M704" s="1"/>
      <c r="N704" s="1"/>
      <c r="O704" s="101"/>
      <c r="P704" s="80"/>
    </row>
    <row r="705" spans="1:16" s="154" customFormat="1">
      <c r="A705" s="1"/>
      <c r="B705" s="1"/>
      <c r="C705" s="1"/>
      <c r="D705" s="7"/>
      <c r="E705" s="1"/>
      <c r="F705" s="1"/>
      <c r="G705" s="1"/>
      <c r="H705" s="1"/>
      <c r="I705" s="1"/>
      <c r="J705" s="1"/>
      <c r="K705" s="1"/>
      <c r="L705" s="1"/>
      <c r="M705" s="1"/>
      <c r="N705" s="1"/>
      <c r="O705" s="101"/>
      <c r="P705" s="80"/>
    </row>
    <row r="706" spans="1:16" s="154" customFormat="1">
      <c r="A706" s="1"/>
      <c r="B706" s="1"/>
      <c r="C706" s="1"/>
      <c r="D706" s="7"/>
      <c r="E706" s="1"/>
      <c r="F706" s="1"/>
      <c r="G706" s="1"/>
      <c r="H706" s="1"/>
      <c r="I706" s="1"/>
      <c r="J706" s="1"/>
      <c r="K706" s="1"/>
      <c r="L706" s="1"/>
      <c r="M706" s="1"/>
      <c r="N706" s="1"/>
      <c r="O706" s="101"/>
      <c r="P706" s="80"/>
    </row>
    <row r="707" spans="1:16" s="154" customFormat="1">
      <c r="A707" s="1"/>
      <c r="B707" s="1"/>
      <c r="C707" s="1"/>
      <c r="D707" s="7"/>
      <c r="E707" s="1"/>
      <c r="F707" s="1"/>
      <c r="G707" s="1"/>
      <c r="H707" s="1"/>
      <c r="I707" s="1"/>
      <c r="J707" s="1"/>
      <c r="K707" s="1"/>
      <c r="L707" s="1"/>
      <c r="M707" s="1"/>
      <c r="N707" s="1"/>
      <c r="O707" s="101"/>
      <c r="P707" s="80"/>
    </row>
    <row r="708" spans="1:16" s="154" customFormat="1">
      <c r="A708" s="1"/>
      <c r="B708" s="1"/>
      <c r="C708" s="1"/>
      <c r="D708" s="7"/>
      <c r="E708" s="1"/>
      <c r="F708" s="1"/>
      <c r="G708" s="1"/>
      <c r="H708" s="1"/>
      <c r="I708" s="1"/>
      <c r="J708" s="1"/>
      <c r="K708" s="1"/>
      <c r="L708" s="1"/>
      <c r="M708" s="1"/>
      <c r="N708" s="1"/>
      <c r="O708" s="101"/>
      <c r="P708" s="80"/>
    </row>
    <row r="709" spans="1:16" s="154" customFormat="1">
      <c r="A709" s="1"/>
      <c r="B709" s="1"/>
      <c r="C709" s="1"/>
      <c r="D709" s="7"/>
      <c r="E709" s="1"/>
      <c r="F709" s="1"/>
      <c r="G709" s="1"/>
      <c r="H709" s="1"/>
      <c r="I709" s="1"/>
      <c r="J709" s="1"/>
      <c r="K709" s="1"/>
      <c r="L709" s="1"/>
      <c r="M709" s="1"/>
      <c r="N709" s="1"/>
      <c r="O709" s="101"/>
      <c r="P709" s="80"/>
    </row>
    <row r="710" spans="1:16" s="154" customFormat="1">
      <c r="A710" s="1"/>
      <c r="B710" s="1"/>
      <c r="C710" s="1"/>
      <c r="D710" s="7"/>
      <c r="E710" s="1"/>
      <c r="F710" s="1"/>
      <c r="G710" s="1"/>
      <c r="H710" s="1"/>
      <c r="I710" s="1"/>
      <c r="J710" s="1"/>
      <c r="K710" s="1"/>
      <c r="L710" s="1"/>
      <c r="M710" s="1"/>
      <c r="N710" s="1"/>
      <c r="O710" s="101"/>
      <c r="P710" s="80"/>
    </row>
    <row r="711" spans="1:16" s="154" customFormat="1">
      <c r="A711" s="1"/>
      <c r="B711" s="1"/>
      <c r="C711" s="1"/>
      <c r="D711" s="7"/>
      <c r="E711" s="1"/>
      <c r="F711" s="1"/>
      <c r="G711" s="1"/>
      <c r="H711" s="1"/>
      <c r="I711" s="1"/>
      <c r="J711" s="1"/>
      <c r="K711" s="1"/>
      <c r="L711" s="1"/>
      <c r="M711" s="1"/>
      <c r="N711" s="1"/>
      <c r="O711" s="101"/>
      <c r="P711" s="80"/>
    </row>
    <row r="712" spans="1:16" s="154" customFormat="1">
      <c r="A712" s="1"/>
      <c r="B712" s="1"/>
      <c r="C712" s="1"/>
      <c r="D712" s="7"/>
      <c r="E712" s="1"/>
      <c r="F712" s="1"/>
      <c r="G712" s="1"/>
      <c r="H712" s="1"/>
      <c r="I712" s="1"/>
      <c r="J712" s="1"/>
      <c r="K712" s="1"/>
      <c r="L712" s="1"/>
      <c r="M712" s="1"/>
      <c r="N712" s="1"/>
      <c r="O712" s="101"/>
      <c r="P712" s="80"/>
    </row>
    <row r="713" spans="1:16" s="154" customFormat="1">
      <c r="A713" s="1"/>
      <c r="B713" s="1"/>
      <c r="C713" s="1"/>
      <c r="D713" s="7"/>
      <c r="E713" s="1"/>
      <c r="F713" s="1"/>
      <c r="G713" s="1"/>
      <c r="H713" s="1"/>
      <c r="I713" s="1"/>
      <c r="J713" s="1"/>
      <c r="K713" s="1"/>
      <c r="L713" s="1"/>
      <c r="M713" s="1"/>
      <c r="N713" s="1"/>
      <c r="O713" s="101"/>
      <c r="P713" s="80"/>
    </row>
    <row r="714" spans="1:16" s="154" customFormat="1">
      <c r="A714" s="1"/>
      <c r="B714" s="1"/>
      <c r="C714" s="1"/>
      <c r="D714" s="7"/>
      <c r="E714" s="1"/>
      <c r="F714" s="1"/>
      <c r="G714" s="1"/>
      <c r="H714" s="1"/>
      <c r="I714" s="1"/>
      <c r="J714" s="1"/>
      <c r="K714" s="1"/>
      <c r="L714" s="1"/>
      <c r="M714" s="1"/>
      <c r="N714" s="1"/>
      <c r="O714" s="101"/>
      <c r="P714" s="80"/>
    </row>
    <row r="715" spans="1:16" s="154" customFormat="1">
      <c r="A715" s="1"/>
      <c r="B715" s="1"/>
      <c r="C715" s="1"/>
      <c r="D715" s="7"/>
      <c r="E715" s="1"/>
      <c r="F715" s="1"/>
      <c r="G715" s="1"/>
      <c r="H715" s="1"/>
      <c r="I715" s="1"/>
      <c r="J715" s="1"/>
      <c r="K715" s="1"/>
      <c r="L715" s="1"/>
      <c r="M715" s="1"/>
      <c r="N715" s="1"/>
      <c r="O715" s="101"/>
      <c r="P715" s="80"/>
    </row>
    <row r="716" spans="1:16" s="154" customFormat="1">
      <c r="A716" s="1"/>
      <c r="B716" s="1"/>
      <c r="C716" s="1"/>
      <c r="D716" s="7"/>
      <c r="E716" s="1"/>
      <c r="F716" s="1"/>
      <c r="G716" s="1"/>
      <c r="H716" s="1"/>
      <c r="I716" s="1"/>
      <c r="J716" s="1"/>
      <c r="K716" s="1"/>
      <c r="L716" s="1"/>
      <c r="M716" s="1"/>
      <c r="N716" s="1"/>
      <c r="O716" s="101"/>
      <c r="P716" s="80"/>
    </row>
    <row r="717" spans="1:16" s="154" customFormat="1">
      <c r="A717" s="1"/>
      <c r="B717" s="1"/>
      <c r="C717" s="1"/>
      <c r="D717" s="7"/>
      <c r="E717" s="1"/>
      <c r="F717" s="1"/>
      <c r="G717" s="1"/>
      <c r="H717" s="1"/>
      <c r="I717" s="1"/>
      <c r="J717" s="1"/>
      <c r="K717" s="1"/>
      <c r="L717" s="1"/>
      <c r="M717" s="1"/>
      <c r="N717" s="1"/>
      <c r="O717" s="101"/>
      <c r="P717" s="80"/>
    </row>
    <row r="718" spans="1:16" s="154" customFormat="1">
      <c r="A718" s="1"/>
      <c r="B718" s="1"/>
      <c r="C718" s="1"/>
      <c r="D718" s="7"/>
      <c r="E718" s="1"/>
      <c r="F718" s="1"/>
      <c r="G718" s="1"/>
      <c r="H718" s="1"/>
      <c r="I718" s="1"/>
      <c r="J718" s="1"/>
      <c r="K718" s="1"/>
      <c r="L718" s="1"/>
      <c r="M718" s="1"/>
      <c r="N718" s="1"/>
      <c r="O718" s="101"/>
      <c r="P718" s="80"/>
    </row>
    <row r="719" spans="1:16" s="154" customFormat="1">
      <c r="A719" s="1"/>
      <c r="B719" s="1"/>
      <c r="C719" s="1"/>
      <c r="D719" s="7"/>
      <c r="E719" s="1"/>
      <c r="F719" s="1"/>
      <c r="G719" s="1"/>
      <c r="H719" s="1"/>
      <c r="I719" s="1"/>
      <c r="J719" s="1"/>
      <c r="K719" s="1"/>
      <c r="L719" s="1"/>
      <c r="M719" s="1"/>
      <c r="N719" s="1"/>
      <c r="O719" s="101"/>
      <c r="P719" s="80"/>
    </row>
    <row r="720" spans="1:16" s="154" customFormat="1">
      <c r="A720" s="1"/>
      <c r="B720" s="1"/>
      <c r="C720" s="1"/>
      <c r="D720" s="7"/>
      <c r="E720" s="1"/>
      <c r="F720" s="1"/>
      <c r="G720" s="1"/>
      <c r="H720" s="1"/>
      <c r="I720" s="1"/>
      <c r="J720" s="1"/>
      <c r="K720" s="1"/>
      <c r="L720" s="1"/>
      <c r="M720" s="1"/>
      <c r="N720" s="1"/>
      <c r="O720" s="101"/>
      <c r="P720" s="80"/>
    </row>
    <row r="721" spans="1:16" s="154" customFormat="1">
      <c r="A721" s="1"/>
      <c r="B721" s="1"/>
      <c r="C721" s="1"/>
      <c r="D721" s="7"/>
      <c r="E721" s="1"/>
      <c r="F721" s="1"/>
      <c r="G721" s="1"/>
      <c r="H721" s="1"/>
      <c r="I721" s="1"/>
      <c r="J721" s="1"/>
      <c r="K721" s="1"/>
      <c r="L721" s="1"/>
      <c r="M721" s="1"/>
      <c r="N721" s="1"/>
      <c r="O721" s="101"/>
      <c r="P721" s="80"/>
    </row>
    <row r="722" spans="1:16" s="154" customFormat="1">
      <c r="A722" s="1"/>
      <c r="B722" s="1"/>
      <c r="C722" s="1"/>
      <c r="D722" s="7"/>
      <c r="E722" s="1"/>
      <c r="F722" s="1"/>
      <c r="G722" s="1"/>
      <c r="H722" s="1"/>
      <c r="I722" s="1"/>
      <c r="J722" s="1"/>
      <c r="K722" s="1"/>
      <c r="L722" s="1"/>
      <c r="M722" s="1"/>
      <c r="N722" s="1"/>
      <c r="O722" s="101"/>
      <c r="P722" s="80"/>
    </row>
    <row r="723" spans="1:16" s="154" customFormat="1">
      <c r="A723" s="1"/>
      <c r="B723" s="1"/>
      <c r="C723" s="1"/>
      <c r="D723" s="7"/>
      <c r="E723" s="1"/>
      <c r="F723" s="1"/>
      <c r="G723" s="1"/>
      <c r="H723" s="1"/>
      <c r="I723" s="1"/>
      <c r="J723" s="1"/>
      <c r="K723" s="1"/>
      <c r="L723" s="1"/>
      <c r="M723" s="1"/>
      <c r="N723" s="1"/>
      <c r="O723" s="101"/>
      <c r="P723" s="80"/>
    </row>
    <row r="724" spans="1:16" s="154" customFormat="1">
      <c r="A724" s="1"/>
      <c r="B724" s="1"/>
      <c r="C724" s="1"/>
      <c r="D724" s="7"/>
      <c r="E724" s="1"/>
      <c r="F724" s="1"/>
      <c r="G724" s="1"/>
      <c r="H724" s="1"/>
      <c r="I724" s="1"/>
      <c r="J724" s="1"/>
      <c r="K724" s="1"/>
      <c r="L724" s="1"/>
      <c r="M724" s="1"/>
      <c r="N724" s="1"/>
      <c r="O724" s="101"/>
      <c r="P724" s="80"/>
    </row>
    <row r="725" spans="1:16" s="154" customFormat="1">
      <c r="A725" s="1"/>
      <c r="B725" s="1"/>
      <c r="C725" s="1"/>
      <c r="D725" s="7"/>
      <c r="E725" s="1"/>
      <c r="F725" s="1"/>
      <c r="G725" s="1"/>
      <c r="H725" s="1"/>
      <c r="I725" s="1"/>
      <c r="J725" s="1"/>
      <c r="K725" s="1"/>
      <c r="L725" s="1"/>
      <c r="M725" s="1"/>
      <c r="N725" s="1"/>
      <c r="O725" s="101"/>
      <c r="P725" s="80"/>
    </row>
    <row r="726" spans="1:16" s="154" customFormat="1">
      <c r="A726" s="1"/>
      <c r="B726" s="1"/>
      <c r="C726" s="1"/>
      <c r="D726" s="7"/>
      <c r="E726" s="1"/>
      <c r="F726" s="1"/>
      <c r="G726" s="1"/>
      <c r="H726" s="1"/>
      <c r="I726" s="1"/>
      <c r="J726" s="1"/>
      <c r="K726" s="1"/>
      <c r="L726" s="1"/>
      <c r="M726" s="1"/>
      <c r="N726" s="1"/>
      <c r="O726" s="101"/>
      <c r="P726" s="80"/>
    </row>
    <row r="727" spans="1:16" s="154" customFormat="1">
      <c r="A727" s="1"/>
      <c r="B727" s="1"/>
      <c r="C727" s="1"/>
      <c r="D727" s="7"/>
      <c r="E727" s="1"/>
      <c r="F727" s="1"/>
      <c r="G727" s="1"/>
      <c r="H727" s="1"/>
      <c r="I727" s="1"/>
      <c r="J727" s="1"/>
      <c r="K727" s="1"/>
      <c r="L727" s="1"/>
      <c r="M727" s="1"/>
      <c r="N727" s="1"/>
      <c r="O727" s="101"/>
      <c r="P727" s="80"/>
    </row>
    <row r="728" spans="1:16" s="154" customFormat="1">
      <c r="A728" s="1"/>
      <c r="B728" s="1"/>
      <c r="C728" s="1"/>
      <c r="D728" s="7"/>
      <c r="E728" s="1"/>
      <c r="F728" s="1"/>
      <c r="G728" s="1"/>
      <c r="H728" s="1"/>
      <c r="I728" s="1"/>
      <c r="J728" s="1"/>
      <c r="K728" s="1"/>
      <c r="L728" s="1"/>
      <c r="M728" s="1"/>
      <c r="N728" s="1"/>
      <c r="O728" s="101"/>
      <c r="P728" s="80"/>
    </row>
    <row r="729" spans="1:16" s="154" customFormat="1">
      <c r="A729" s="1"/>
      <c r="B729" s="1"/>
      <c r="C729" s="1"/>
      <c r="D729" s="7"/>
      <c r="E729" s="1"/>
      <c r="F729" s="1"/>
      <c r="G729" s="1"/>
      <c r="H729" s="1"/>
      <c r="I729" s="1"/>
      <c r="J729" s="1"/>
      <c r="K729" s="1"/>
      <c r="L729" s="1"/>
      <c r="M729" s="1"/>
      <c r="N729" s="1"/>
      <c r="O729" s="101"/>
      <c r="P729" s="80"/>
    </row>
    <row r="730" spans="1:16" s="154" customFormat="1">
      <c r="A730" s="1"/>
      <c r="B730" s="1"/>
      <c r="C730" s="1"/>
      <c r="D730" s="7"/>
      <c r="E730" s="1"/>
      <c r="F730" s="1"/>
      <c r="G730" s="1"/>
      <c r="H730" s="1"/>
      <c r="I730" s="1"/>
      <c r="J730" s="1"/>
      <c r="K730" s="1"/>
      <c r="L730" s="1"/>
      <c r="M730" s="1"/>
      <c r="N730" s="1"/>
      <c r="O730" s="101"/>
      <c r="P730" s="80"/>
    </row>
    <row r="731" spans="1:16" s="154" customFormat="1">
      <c r="A731" s="1"/>
      <c r="B731" s="1"/>
      <c r="C731" s="1"/>
      <c r="D731" s="7"/>
      <c r="E731" s="1"/>
      <c r="F731" s="1"/>
      <c r="G731" s="1"/>
      <c r="H731" s="1"/>
      <c r="I731" s="1"/>
      <c r="J731" s="1"/>
      <c r="K731" s="1"/>
      <c r="L731" s="1"/>
      <c r="M731" s="1"/>
      <c r="N731" s="1"/>
      <c r="O731" s="101"/>
      <c r="P731" s="80"/>
    </row>
    <row r="732" spans="1:16" s="154" customFormat="1">
      <c r="A732" s="1"/>
      <c r="B732" s="1"/>
      <c r="C732" s="1"/>
      <c r="D732" s="7"/>
      <c r="E732" s="1"/>
      <c r="F732" s="1"/>
      <c r="G732" s="1"/>
      <c r="H732" s="1"/>
      <c r="I732" s="1"/>
      <c r="J732" s="1"/>
      <c r="K732" s="1"/>
      <c r="L732" s="1"/>
      <c r="M732" s="1"/>
      <c r="N732" s="1"/>
      <c r="O732" s="101"/>
      <c r="P732" s="80"/>
    </row>
    <row r="733" spans="1:16" s="154" customFormat="1">
      <c r="A733" s="1"/>
      <c r="B733" s="1"/>
      <c r="C733" s="1"/>
      <c r="D733" s="7"/>
      <c r="E733" s="1"/>
      <c r="F733" s="1"/>
      <c r="G733" s="1"/>
      <c r="H733" s="1"/>
      <c r="I733" s="1"/>
      <c r="J733" s="1"/>
      <c r="K733" s="1"/>
      <c r="L733" s="1"/>
      <c r="M733" s="1"/>
      <c r="N733" s="1"/>
      <c r="O733" s="101"/>
      <c r="P733" s="80"/>
    </row>
    <row r="734" spans="1:16" s="154" customFormat="1">
      <c r="A734" s="1"/>
      <c r="B734" s="1"/>
      <c r="C734" s="1"/>
      <c r="D734" s="7"/>
      <c r="E734" s="1"/>
      <c r="F734" s="1"/>
      <c r="G734" s="1"/>
      <c r="H734" s="1"/>
      <c r="I734" s="1"/>
      <c r="J734" s="1"/>
      <c r="K734" s="1"/>
      <c r="L734" s="1"/>
      <c r="M734" s="1"/>
      <c r="N734" s="1"/>
      <c r="O734" s="101"/>
      <c r="P734" s="80"/>
    </row>
    <row r="735" spans="1:16" s="154" customFormat="1">
      <c r="A735" s="1"/>
      <c r="B735" s="1"/>
      <c r="C735" s="1"/>
      <c r="D735" s="7"/>
      <c r="E735" s="1"/>
      <c r="F735" s="1"/>
      <c r="G735" s="1"/>
      <c r="H735" s="1"/>
      <c r="I735" s="1"/>
      <c r="J735" s="1"/>
      <c r="K735" s="1"/>
      <c r="L735" s="1"/>
      <c r="M735" s="1"/>
      <c r="N735" s="1"/>
      <c r="O735" s="101"/>
      <c r="P735" s="80"/>
    </row>
    <row r="736" spans="1:16" s="154" customFormat="1">
      <c r="A736" s="1"/>
      <c r="B736" s="1"/>
      <c r="C736" s="1"/>
      <c r="D736" s="7"/>
      <c r="E736" s="1"/>
      <c r="F736" s="1"/>
      <c r="G736" s="1"/>
      <c r="H736" s="1"/>
      <c r="I736" s="1"/>
      <c r="J736" s="1"/>
      <c r="K736" s="1"/>
      <c r="L736" s="1"/>
      <c r="M736" s="1"/>
      <c r="N736" s="1"/>
      <c r="O736" s="101"/>
      <c r="P736" s="80"/>
    </row>
    <row r="737" spans="1:16" s="154" customFormat="1">
      <c r="A737" s="1"/>
      <c r="B737" s="1"/>
      <c r="C737" s="1"/>
      <c r="D737" s="7"/>
      <c r="E737" s="1"/>
      <c r="F737" s="1"/>
      <c r="G737" s="1"/>
      <c r="H737" s="1"/>
      <c r="I737" s="1"/>
      <c r="J737" s="1"/>
      <c r="K737" s="1"/>
      <c r="L737" s="1"/>
      <c r="M737" s="1"/>
      <c r="N737" s="1"/>
      <c r="O737" s="101"/>
      <c r="P737" s="80"/>
    </row>
    <row r="738" spans="1:16" s="154" customFormat="1">
      <c r="A738" s="1"/>
      <c r="B738" s="1"/>
      <c r="C738" s="1"/>
      <c r="D738" s="7"/>
      <c r="E738" s="1"/>
      <c r="F738" s="1"/>
      <c r="G738" s="1"/>
      <c r="H738" s="1"/>
      <c r="I738" s="1"/>
      <c r="J738" s="1"/>
      <c r="K738" s="1"/>
      <c r="L738" s="1"/>
      <c r="M738" s="1"/>
      <c r="N738" s="1"/>
      <c r="O738" s="101"/>
      <c r="P738" s="80"/>
    </row>
    <row r="739" spans="1:16" s="154" customFormat="1">
      <c r="A739" s="1"/>
      <c r="B739" s="1"/>
      <c r="C739" s="1"/>
      <c r="D739" s="7"/>
      <c r="E739" s="1"/>
      <c r="F739" s="1"/>
      <c r="G739" s="1"/>
      <c r="H739" s="1"/>
      <c r="I739" s="1"/>
      <c r="J739" s="1"/>
      <c r="K739" s="1"/>
      <c r="L739" s="1"/>
      <c r="M739" s="1"/>
      <c r="N739" s="1"/>
      <c r="O739" s="101"/>
      <c r="P739" s="80"/>
    </row>
    <row r="740" spans="1:16" s="154" customFormat="1">
      <c r="A740" s="1"/>
      <c r="B740" s="1"/>
      <c r="C740" s="1"/>
      <c r="D740" s="7"/>
      <c r="E740" s="1"/>
      <c r="F740" s="1"/>
      <c r="G740" s="1"/>
      <c r="H740" s="1"/>
      <c r="I740" s="1"/>
      <c r="J740" s="1"/>
      <c r="K740" s="1"/>
      <c r="L740" s="1"/>
      <c r="M740" s="1"/>
      <c r="N740" s="1"/>
      <c r="O740" s="101"/>
      <c r="P740" s="80"/>
    </row>
    <row r="741" spans="1:16" s="154" customFormat="1">
      <c r="A741" s="1"/>
      <c r="B741" s="1"/>
      <c r="C741" s="1"/>
      <c r="D741" s="7"/>
      <c r="E741" s="1"/>
      <c r="F741" s="1"/>
      <c r="G741" s="1"/>
      <c r="H741" s="1"/>
      <c r="I741" s="1"/>
      <c r="J741" s="1"/>
      <c r="K741" s="1"/>
      <c r="L741" s="1"/>
      <c r="M741" s="1"/>
      <c r="N741" s="1"/>
      <c r="O741" s="101"/>
      <c r="P741" s="80"/>
    </row>
    <row r="742" spans="1:16" s="154" customFormat="1">
      <c r="A742" s="1"/>
      <c r="B742" s="1"/>
      <c r="C742" s="1"/>
      <c r="D742" s="7"/>
      <c r="E742" s="1"/>
      <c r="F742" s="1"/>
      <c r="G742" s="1"/>
      <c r="H742" s="1"/>
      <c r="I742" s="1"/>
      <c r="J742" s="1"/>
      <c r="K742" s="1"/>
      <c r="L742" s="1"/>
      <c r="M742" s="1"/>
      <c r="N742" s="1"/>
      <c r="O742" s="101"/>
      <c r="P742" s="80"/>
    </row>
    <row r="743" spans="1:16" s="154" customFormat="1">
      <c r="A743" s="1"/>
      <c r="B743" s="1"/>
      <c r="C743" s="1"/>
      <c r="D743" s="7"/>
      <c r="E743" s="1"/>
      <c r="F743" s="1"/>
      <c r="G743" s="1"/>
      <c r="H743" s="1"/>
      <c r="I743" s="1"/>
      <c r="J743" s="1"/>
      <c r="K743" s="1"/>
      <c r="L743" s="1"/>
      <c r="M743" s="1"/>
      <c r="N743" s="1"/>
      <c r="O743" s="101"/>
      <c r="P743" s="80"/>
    </row>
    <row r="744" spans="1:16" s="154" customFormat="1">
      <c r="A744" s="1"/>
      <c r="B744" s="1"/>
      <c r="C744" s="1"/>
      <c r="D744" s="7"/>
      <c r="E744" s="1"/>
      <c r="F744" s="1"/>
      <c r="G744" s="1"/>
      <c r="H744" s="1"/>
      <c r="I744" s="1"/>
      <c r="J744" s="1"/>
      <c r="K744" s="1"/>
      <c r="L744" s="1"/>
      <c r="M744" s="1"/>
      <c r="N744" s="1"/>
      <c r="O744" s="101"/>
      <c r="P744" s="80"/>
    </row>
    <row r="745" spans="1:16" s="154" customFormat="1">
      <c r="A745" s="1"/>
      <c r="B745" s="1"/>
      <c r="C745" s="1"/>
      <c r="D745" s="7"/>
      <c r="E745" s="1"/>
      <c r="F745" s="1"/>
      <c r="G745" s="1"/>
      <c r="H745" s="1"/>
      <c r="I745" s="1"/>
      <c r="J745" s="1"/>
      <c r="K745" s="1"/>
      <c r="L745" s="1"/>
      <c r="M745" s="1"/>
      <c r="N745" s="1"/>
      <c r="O745" s="101"/>
      <c r="P745" s="80"/>
    </row>
    <row r="746" spans="1:16" s="154" customFormat="1">
      <c r="A746" s="1"/>
      <c r="B746" s="1"/>
      <c r="C746" s="1"/>
      <c r="D746" s="7"/>
      <c r="E746" s="1"/>
      <c r="F746" s="1"/>
      <c r="G746" s="1"/>
      <c r="H746" s="1"/>
      <c r="I746" s="1"/>
      <c r="J746" s="1"/>
      <c r="K746" s="1"/>
      <c r="L746" s="1"/>
      <c r="M746" s="1"/>
      <c r="N746" s="1"/>
      <c r="O746" s="101"/>
      <c r="P746" s="80"/>
    </row>
    <row r="747" spans="1:16" s="154" customFormat="1">
      <c r="A747" s="1"/>
      <c r="B747" s="1"/>
      <c r="C747" s="1"/>
      <c r="D747" s="7"/>
      <c r="E747" s="1"/>
      <c r="F747" s="1"/>
      <c r="G747" s="1"/>
      <c r="H747" s="1"/>
      <c r="I747" s="1"/>
      <c r="J747" s="1"/>
      <c r="K747" s="1"/>
      <c r="L747" s="1"/>
      <c r="M747" s="1"/>
      <c r="N747" s="1"/>
      <c r="O747" s="101"/>
      <c r="P747" s="80"/>
    </row>
    <row r="748" spans="1:16" s="154" customFormat="1">
      <c r="A748" s="1"/>
      <c r="B748" s="1"/>
      <c r="C748" s="1"/>
      <c r="D748" s="7"/>
      <c r="E748" s="1"/>
      <c r="F748" s="1"/>
      <c r="G748" s="1"/>
      <c r="H748" s="1"/>
      <c r="I748" s="1"/>
      <c r="J748" s="1"/>
      <c r="K748" s="1"/>
      <c r="L748" s="1"/>
      <c r="M748" s="1"/>
      <c r="N748" s="1"/>
      <c r="O748" s="101"/>
      <c r="P748" s="80"/>
    </row>
    <row r="749" spans="1:16" s="154" customFormat="1">
      <c r="A749" s="1"/>
      <c r="B749" s="1"/>
      <c r="C749" s="1"/>
      <c r="D749" s="7"/>
      <c r="E749" s="1"/>
      <c r="F749" s="1"/>
      <c r="G749" s="1"/>
      <c r="H749" s="1"/>
      <c r="I749" s="1"/>
      <c r="J749" s="1"/>
      <c r="K749" s="1"/>
      <c r="L749" s="1"/>
      <c r="M749" s="1"/>
      <c r="N749" s="1"/>
      <c r="O749" s="101"/>
      <c r="P749" s="80"/>
    </row>
    <row r="750" spans="1:16" s="154" customFormat="1">
      <c r="A750" s="1"/>
      <c r="B750" s="1"/>
      <c r="C750" s="1"/>
      <c r="D750" s="7"/>
      <c r="E750" s="1"/>
      <c r="F750" s="1"/>
      <c r="G750" s="1"/>
      <c r="H750" s="1"/>
      <c r="I750" s="1"/>
      <c r="J750" s="1"/>
      <c r="K750" s="1"/>
      <c r="L750" s="1"/>
      <c r="M750" s="1"/>
      <c r="N750" s="1"/>
      <c r="O750" s="101"/>
      <c r="P750" s="80"/>
    </row>
    <row r="751" spans="1:16" s="154" customFormat="1">
      <c r="A751" s="1"/>
      <c r="B751" s="1"/>
      <c r="C751" s="1"/>
      <c r="D751" s="7"/>
      <c r="E751" s="1"/>
      <c r="F751" s="1"/>
      <c r="G751" s="1"/>
      <c r="H751" s="1"/>
      <c r="I751" s="1"/>
      <c r="J751" s="1"/>
      <c r="K751" s="1"/>
      <c r="L751" s="1"/>
      <c r="M751" s="1"/>
      <c r="N751" s="1"/>
      <c r="O751" s="101"/>
      <c r="P751" s="80"/>
    </row>
    <row r="752" spans="1:16" s="154" customFormat="1">
      <c r="A752" s="1"/>
      <c r="B752" s="1"/>
      <c r="C752" s="1"/>
      <c r="D752" s="7"/>
      <c r="E752" s="1"/>
      <c r="F752" s="1"/>
      <c r="G752" s="1"/>
      <c r="H752" s="1"/>
      <c r="I752" s="1"/>
      <c r="J752" s="1"/>
      <c r="K752" s="1"/>
      <c r="L752" s="1"/>
      <c r="M752" s="1"/>
      <c r="N752" s="1"/>
      <c r="O752" s="101"/>
      <c r="P752" s="80"/>
    </row>
    <row r="753" spans="1:16" s="154" customFormat="1">
      <c r="A753" s="1"/>
      <c r="B753" s="1"/>
      <c r="C753" s="1"/>
      <c r="D753" s="7"/>
      <c r="E753" s="1"/>
      <c r="F753" s="1"/>
      <c r="G753" s="1"/>
      <c r="H753" s="1"/>
      <c r="I753" s="1"/>
      <c r="J753" s="1"/>
      <c r="K753" s="1"/>
      <c r="L753" s="1"/>
      <c r="M753" s="1"/>
      <c r="N753" s="1"/>
      <c r="O753" s="101"/>
      <c r="P753" s="80"/>
    </row>
    <row r="754" spans="1:16" s="154" customFormat="1">
      <c r="A754" s="1"/>
      <c r="B754" s="1"/>
      <c r="C754" s="1"/>
      <c r="D754" s="7"/>
      <c r="E754" s="1"/>
      <c r="F754" s="1"/>
      <c r="G754" s="1"/>
      <c r="H754" s="1"/>
      <c r="I754" s="1"/>
      <c r="J754" s="1"/>
      <c r="K754" s="1"/>
      <c r="L754" s="1"/>
      <c r="M754" s="1"/>
      <c r="N754" s="1"/>
      <c r="O754" s="101"/>
      <c r="P754" s="80"/>
    </row>
    <row r="755" spans="1:16" s="154" customFormat="1">
      <c r="A755" s="1"/>
      <c r="B755" s="1"/>
      <c r="C755" s="1"/>
      <c r="D755" s="7"/>
      <c r="E755" s="1"/>
      <c r="F755" s="1"/>
      <c r="G755" s="1"/>
      <c r="H755" s="1"/>
      <c r="I755" s="1"/>
      <c r="J755" s="1"/>
      <c r="K755" s="1"/>
      <c r="L755" s="1"/>
      <c r="M755" s="1"/>
      <c r="N755" s="1"/>
      <c r="O755" s="101"/>
      <c r="P755" s="80"/>
    </row>
    <row r="756" spans="1:16" s="154" customFormat="1">
      <c r="A756" s="1"/>
      <c r="B756" s="1"/>
      <c r="C756" s="1"/>
      <c r="D756" s="7"/>
      <c r="E756" s="1"/>
      <c r="F756" s="1"/>
      <c r="G756" s="1"/>
      <c r="H756" s="1"/>
      <c r="I756" s="1"/>
      <c r="J756" s="1"/>
      <c r="K756" s="1"/>
      <c r="L756" s="1"/>
      <c r="M756" s="1"/>
      <c r="N756" s="1"/>
      <c r="O756" s="101"/>
      <c r="P756" s="80"/>
    </row>
    <row r="757" spans="1:16" s="154" customFormat="1">
      <c r="A757" s="1"/>
      <c r="B757" s="1"/>
      <c r="C757" s="1"/>
      <c r="D757" s="7"/>
      <c r="E757" s="1"/>
      <c r="F757" s="1"/>
      <c r="G757" s="1"/>
      <c r="H757" s="1"/>
      <c r="I757" s="1"/>
      <c r="J757" s="1"/>
      <c r="K757" s="1"/>
      <c r="L757" s="1"/>
      <c r="M757" s="1"/>
      <c r="N757" s="1"/>
      <c r="O757" s="101"/>
      <c r="P757" s="80"/>
    </row>
    <row r="758" spans="1:16" s="154" customFormat="1">
      <c r="A758" s="1"/>
      <c r="B758" s="1"/>
      <c r="C758" s="1"/>
      <c r="D758" s="7"/>
      <c r="E758" s="1"/>
      <c r="F758" s="1"/>
      <c r="G758" s="1"/>
      <c r="H758" s="1"/>
      <c r="I758" s="1"/>
      <c r="J758" s="1"/>
      <c r="K758" s="1"/>
      <c r="L758" s="1"/>
      <c r="M758" s="1"/>
      <c r="N758" s="1"/>
      <c r="O758" s="101"/>
      <c r="P758" s="80"/>
    </row>
    <row r="759" spans="1:16" s="154" customFormat="1">
      <c r="A759" s="1"/>
      <c r="B759" s="1"/>
      <c r="C759" s="1"/>
      <c r="D759" s="7"/>
      <c r="E759" s="1"/>
      <c r="F759" s="1"/>
      <c r="G759" s="1"/>
      <c r="H759" s="1"/>
      <c r="I759" s="1"/>
      <c r="J759" s="1"/>
      <c r="K759" s="1"/>
      <c r="L759" s="1"/>
      <c r="M759" s="1"/>
      <c r="N759" s="1"/>
      <c r="O759" s="101"/>
      <c r="P759" s="80"/>
    </row>
    <row r="760" spans="1:16" s="154" customFormat="1">
      <c r="A760" s="1"/>
      <c r="B760" s="1"/>
      <c r="C760" s="1"/>
      <c r="D760" s="7"/>
      <c r="E760" s="1"/>
      <c r="F760" s="1"/>
      <c r="G760" s="1"/>
      <c r="H760" s="1"/>
      <c r="I760" s="1"/>
      <c r="J760" s="1"/>
      <c r="K760" s="1"/>
      <c r="L760" s="1"/>
      <c r="M760" s="1"/>
      <c r="N760" s="1"/>
      <c r="O760" s="101"/>
      <c r="P760" s="80"/>
    </row>
    <row r="761" spans="1:16" s="154" customFormat="1">
      <c r="A761" s="1"/>
      <c r="B761" s="1"/>
      <c r="C761" s="1"/>
      <c r="D761" s="7"/>
      <c r="E761" s="1"/>
      <c r="F761" s="1"/>
      <c r="G761" s="1"/>
      <c r="H761" s="1"/>
      <c r="I761" s="1"/>
      <c r="J761" s="1"/>
      <c r="K761" s="1"/>
      <c r="L761" s="1"/>
      <c r="M761" s="1"/>
      <c r="N761" s="1"/>
      <c r="O761" s="101"/>
      <c r="P761" s="80"/>
    </row>
    <row r="762" spans="1:16" s="154" customFormat="1">
      <c r="A762" s="1"/>
      <c r="B762" s="1"/>
      <c r="C762" s="1"/>
      <c r="D762" s="7"/>
      <c r="E762" s="1"/>
      <c r="F762" s="1"/>
      <c r="G762" s="1"/>
      <c r="H762" s="1"/>
      <c r="I762" s="1"/>
      <c r="J762" s="1"/>
      <c r="K762" s="1"/>
      <c r="L762" s="1"/>
      <c r="M762" s="1"/>
      <c r="N762" s="1"/>
      <c r="O762" s="101"/>
      <c r="P762" s="80"/>
    </row>
    <row r="763" spans="1:16" s="154" customFormat="1">
      <c r="A763" s="1"/>
      <c r="B763" s="1"/>
      <c r="C763" s="1"/>
      <c r="D763" s="7"/>
      <c r="E763" s="1"/>
      <c r="F763" s="1"/>
      <c r="G763" s="1"/>
      <c r="H763" s="1"/>
      <c r="I763" s="1"/>
      <c r="J763" s="1"/>
      <c r="K763" s="1"/>
      <c r="L763" s="1"/>
      <c r="M763" s="1"/>
      <c r="N763" s="1"/>
      <c r="O763" s="101"/>
      <c r="P763" s="80"/>
    </row>
    <row r="764" spans="1:16" s="154" customFormat="1">
      <c r="A764" s="1"/>
      <c r="B764" s="1"/>
      <c r="C764" s="1"/>
      <c r="D764" s="7"/>
      <c r="E764" s="1"/>
      <c r="F764" s="1"/>
      <c r="G764" s="1"/>
      <c r="H764" s="1"/>
      <c r="I764" s="1"/>
      <c r="J764" s="1"/>
      <c r="K764" s="1"/>
      <c r="L764" s="1"/>
      <c r="M764" s="1"/>
      <c r="N764" s="1"/>
      <c r="O764" s="101"/>
      <c r="P764" s="80"/>
    </row>
    <row r="765" spans="1:16" s="154" customFormat="1">
      <c r="A765" s="1"/>
      <c r="B765" s="1"/>
      <c r="C765" s="1"/>
      <c r="D765" s="7"/>
      <c r="E765" s="1"/>
      <c r="F765" s="1"/>
      <c r="G765" s="1"/>
      <c r="H765" s="1"/>
      <c r="I765" s="1"/>
      <c r="J765" s="1"/>
      <c r="K765" s="1"/>
      <c r="L765" s="1"/>
      <c r="M765" s="1"/>
      <c r="N765" s="1"/>
      <c r="O765" s="101"/>
      <c r="P765" s="80"/>
    </row>
    <row r="766" spans="1:16" s="154" customFormat="1">
      <c r="A766" s="1"/>
      <c r="B766" s="1"/>
      <c r="C766" s="1"/>
      <c r="D766" s="7"/>
      <c r="E766" s="1"/>
      <c r="F766" s="1"/>
      <c r="G766" s="1"/>
      <c r="H766" s="1"/>
      <c r="I766" s="1"/>
      <c r="J766" s="1"/>
      <c r="K766" s="1"/>
      <c r="L766" s="1"/>
      <c r="M766" s="1"/>
      <c r="N766" s="1"/>
      <c r="O766" s="101"/>
      <c r="P766" s="80"/>
    </row>
    <row r="767" spans="1:16" s="154" customFormat="1">
      <c r="A767" s="1"/>
      <c r="B767" s="1"/>
      <c r="C767" s="1"/>
      <c r="D767" s="7"/>
      <c r="E767" s="1"/>
      <c r="F767" s="1"/>
      <c r="G767" s="1"/>
      <c r="H767" s="1"/>
      <c r="I767" s="1"/>
      <c r="J767" s="1"/>
      <c r="K767" s="1"/>
      <c r="L767" s="1"/>
      <c r="M767" s="1"/>
      <c r="N767" s="1"/>
      <c r="O767" s="101"/>
      <c r="P767" s="80"/>
    </row>
    <row r="768" spans="1:16" s="154" customFormat="1">
      <c r="A768" s="1"/>
      <c r="B768" s="1"/>
      <c r="C768" s="1"/>
      <c r="D768" s="7"/>
      <c r="E768" s="1"/>
      <c r="F768" s="1"/>
      <c r="G768" s="1"/>
      <c r="H768" s="1"/>
      <c r="I768" s="1"/>
      <c r="J768" s="1"/>
      <c r="K768" s="1"/>
      <c r="L768" s="1"/>
      <c r="M768" s="1"/>
      <c r="N768" s="1"/>
      <c r="O768" s="101"/>
      <c r="P768" s="80"/>
    </row>
    <row r="769" spans="1:16" s="154" customFormat="1">
      <c r="A769" s="1"/>
      <c r="B769" s="1"/>
      <c r="C769" s="1"/>
      <c r="D769" s="7"/>
      <c r="E769" s="1"/>
      <c r="F769" s="1"/>
      <c r="G769" s="1"/>
      <c r="H769" s="1"/>
      <c r="I769" s="1"/>
      <c r="J769" s="1"/>
      <c r="K769" s="1"/>
      <c r="L769" s="1"/>
      <c r="M769" s="1"/>
      <c r="N769" s="1"/>
      <c r="O769" s="101"/>
      <c r="P769" s="80"/>
    </row>
    <row r="770" spans="1:16" s="154" customFormat="1">
      <c r="A770" s="1"/>
      <c r="B770" s="1"/>
      <c r="C770" s="1"/>
      <c r="D770" s="7"/>
      <c r="E770" s="1"/>
      <c r="F770" s="1"/>
      <c r="G770" s="1"/>
      <c r="H770" s="1"/>
      <c r="I770" s="1"/>
      <c r="J770" s="1"/>
      <c r="K770" s="1"/>
      <c r="L770" s="1"/>
      <c r="M770" s="1"/>
      <c r="N770" s="1"/>
      <c r="O770" s="101"/>
      <c r="P770" s="80"/>
    </row>
    <row r="771" spans="1:16" s="154" customFormat="1">
      <c r="A771" s="1"/>
      <c r="B771" s="1"/>
      <c r="C771" s="1"/>
      <c r="D771" s="7"/>
      <c r="E771" s="1"/>
      <c r="F771" s="1"/>
      <c r="G771" s="1"/>
      <c r="H771" s="1"/>
      <c r="I771" s="1"/>
      <c r="J771" s="1"/>
      <c r="K771" s="1"/>
      <c r="L771" s="1"/>
      <c r="M771" s="1"/>
      <c r="N771" s="1"/>
      <c r="O771" s="101"/>
      <c r="P771" s="80"/>
    </row>
    <row r="772" spans="1:16" s="154" customFormat="1">
      <c r="A772" s="1"/>
      <c r="B772" s="1"/>
      <c r="C772" s="1"/>
      <c r="D772" s="7"/>
      <c r="E772" s="1"/>
      <c r="F772" s="1"/>
      <c r="G772" s="1"/>
      <c r="H772" s="1"/>
      <c r="I772" s="1"/>
      <c r="J772" s="1"/>
      <c r="K772" s="1"/>
      <c r="L772" s="1"/>
      <c r="M772" s="1"/>
      <c r="N772" s="1"/>
      <c r="O772" s="101"/>
      <c r="P772" s="80"/>
    </row>
    <row r="773" spans="1:16" s="154" customFormat="1">
      <c r="A773" s="1"/>
      <c r="B773" s="1"/>
      <c r="C773" s="1"/>
      <c r="D773" s="7"/>
      <c r="E773" s="1"/>
      <c r="F773" s="1"/>
      <c r="G773" s="1"/>
      <c r="H773" s="1"/>
      <c r="I773" s="1"/>
      <c r="J773" s="1"/>
      <c r="K773" s="1"/>
      <c r="L773" s="1"/>
      <c r="M773" s="1"/>
      <c r="N773" s="1"/>
      <c r="O773" s="101"/>
      <c r="P773" s="80"/>
    </row>
    <row r="774" spans="1:16" s="154" customFormat="1">
      <c r="A774" s="1"/>
      <c r="B774" s="1"/>
      <c r="C774" s="1"/>
      <c r="D774" s="7"/>
      <c r="E774" s="1"/>
      <c r="F774" s="1"/>
      <c r="G774" s="1"/>
      <c r="H774" s="1"/>
      <c r="I774" s="1"/>
      <c r="J774" s="1"/>
      <c r="K774" s="1"/>
      <c r="L774" s="1"/>
      <c r="M774" s="1"/>
      <c r="N774" s="1"/>
      <c r="O774" s="101"/>
      <c r="P774" s="80"/>
    </row>
    <row r="775" spans="1:16" s="154" customFormat="1">
      <c r="A775" s="1"/>
      <c r="B775" s="1"/>
      <c r="C775" s="1"/>
      <c r="D775" s="7"/>
      <c r="E775" s="1"/>
      <c r="F775" s="1"/>
      <c r="G775" s="1"/>
      <c r="H775" s="1"/>
      <c r="I775" s="1"/>
      <c r="J775" s="1"/>
      <c r="K775" s="1"/>
      <c r="L775" s="1"/>
      <c r="M775" s="1"/>
      <c r="N775" s="1"/>
      <c r="O775" s="101"/>
      <c r="P775" s="80"/>
    </row>
    <row r="776" spans="1:16" s="154" customFormat="1">
      <c r="A776" s="1"/>
      <c r="B776" s="1"/>
      <c r="C776" s="1"/>
      <c r="D776" s="7"/>
      <c r="E776" s="1"/>
      <c r="F776" s="1"/>
      <c r="G776" s="1"/>
      <c r="H776" s="1"/>
      <c r="I776" s="1"/>
      <c r="J776" s="1"/>
      <c r="K776" s="1"/>
      <c r="L776" s="1"/>
      <c r="M776" s="1"/>
      <c r="N776" s="1"/>
      <c r="O776" s="101"/>
      <c r="P776" s="80"/>
    </row>
    <row r="777" spans="1:16" s="154" customFormat="1">
      <c r="A777" s="1"/>
      <c r="B777" s="1"/>
      <c r="C777" s="1"/>
      <c r="D777" s="7"/>
      <c r="E777" s="1"/>
      <c r="F777" s="1"/>
      <c r="G777" s="1"/>
      <c r="H777" s="1"/>
      <c r="I777" s="1"/>
      <c r="J777" s="1"/>
      <c r="K777" s="1"/>
      <c r="L777" s="1"/>
      <c r="M777" s="1"/>
      <c r="N777" s="1"/>
      <c r="O777" s="101"/>
      <c r="P777" s="80"/>
    </row>
    <row r="778" spans="1:16" s="154" customFormat="1">
      <c r="A778" s="1"/>
      <c r="B778" s="1"/>
      <c r="C778" s="1"/>
      <c r="D778" s="7"/>
      <c r="E778" s="1"/>
      <c r="F778" s="1"/>
      <c r="G778" s="1"/>
      <c r="H778" s="1"/>
      <c r="I778" s="1"/>
      <c r="J778" s="1"/>
      <c r="K778" s="1"/>
      <c r="L778" s="1"/>
      <c r="M778" s="1"/>
      <c r="N778" s="1"/>
      <c r="O778" s="101"/>
      <c r="P778" s="80"/>
    </row>
    <row r="779" spans="1:16" s="154" customFormat="1">
      <c r="A779" s="1"/>
      <c r="B779" s="1"/>
      <c r="C779" s="1"/>
      <c r="D779" s="7"/>
      <c r="E779" s="1"/>
      <c r="F779" s="1"/>
      <c r="G779" s="1"/>
      <c r="H779" s="1"/>
      <c r="I779" s="1"/>
      <c r="J779" s="1"/>
      <c r="K779" s="1"/>
      <c r="L779" s="1"/>
      <c r="M779" s="1"/>
      <c r="N779" s="1"/>
      <c r="O779" s="101"/>
      <c r="P779" s="80"/>
    </row>
    <row r="780" spans="1:16" s="154" customFormat="1">
      <c r="A780" s="1"/>
      <c r="B780" s="1"/>
      <c r="C780" s="1"/>
      <c r="D780" s="7"/>
      <c r="E780" s="1"/>
      <c r="F780" s="1"/>
      <c r="G780" s="1"/>
      <c r="H780" s="1"/>
      <c r="I780" s="1"/>
      <c r="J780" s="1"/>
      <c r="K780" s="1"/>
      <c r="L780" s="1"/>
      <c r="M780" s="1"/>
      <c r="N780" s="1"/>
      <c r="O780" s="101"/>
      <c r="P780" s="80"/>
    </row>
    <row r="781" spans="1:16" s="154" customFormat="1">
      <c r="A781" s="1"/>
      <c r="B781" s="1"/>
      <c r="C781" s="1"/>
      <c r="D781" s="7"/>
      <c r="E781" s="1"/>
      <c r="F781" s="1"/>
      <c r="G781" s="1"/>
      <c r="H781" s="1"/>
      <c r="I781" s="1"/>
      <c r="J781" s="1"/>
      <c r="K781" s="1"/>
      <c r="L781" s="1"/>
      <c r="M781" s="1"/>
      <c r="N781" s="1"/>
      <c r="O781" s="101"/>
      <c r="P781" s="80"/>
    </row>
    <row r="782" spans="1:16" s="154" customFormat="1">
      <c r="A782" s="1"/>
      <c r="B782" s="1"/>
      <c r="C782" s="1"/>
      <c r="D782" s="7"/>
      <c r="E782" s="1"/>
      <c r="F782" s="1"/>
      <c r="G782" s="1"/>
      <c r="H782" s="1"/>
      <c r="I782" s="1"/>
      <c r="J782" s="1"/>
      <c r="K782" s="1"/>
      <c r="L782" s="1"/>
      <c r="M782" s="1"/>
      <c r="N782" s="1"/>
      <c r="O782" s="101"/>
      <c r="P782" s="80"/>
    </row>
    <row r="783" spans="1:16" s="154" customFormat="1">
      <c r="A783" s="1"/>
      <c r="B783" s="1"/>
      <c r="C783" s="1"/>
      <c r="D783" s="7"/>
      <c r="E783" s="1"/>
      <c r="F783" s="1"/>
      <c r="G783" s="1"/>
      <c r="H783" s="1"/>
      <c r="I783" s="1"/>
      <c r="J783" s="1"/>
      <c r="K783" s="1"/>
      <c r="L783" s="1"/>
      <c r="M783" s="1"/>
      <c r="N783" s="1"/>
      <c r="O783" s="101"/>
      <c r="P783" s="80"/>
    </row>
    <row r="784" spans="1:16" s="154" customFormat="1">
      <c r="A784" s="1"/>
      <c r="B784" s="1"/>
      <c r="C784" s="1"/>
      <c r="D784" s="7"/>
      <c r="E784" s="1"/>
      <c r="F784" s="1"/>
      <c r="G784" s="1"/>
      <c r="H784" s="1"/>
      <c r="I784" s="1"/>
      <c r="J784" s="1"/>
      <c r="K784" s="1"/>
      <c r="L784" s="1"/>
      <c r="M784" s="1"/>
      <c r="N784" s="1"/>
      <c r="O784" s="101"/>
      <c r="P784" s="80"/>
    </row>
    <row r="785" spans="1:16" s="154" customFormat="1">
      <c r="A785" s="1"/>
      <c r="B785" s="1"/>
      <c r="C785" s="1"/>
      <c r="D785" s="7"/>
      <c r="E785" s="1"/>
      <c r="F785" s="1"/>
      <c r="G785" s="1"/>
      <c r="H785" s="1"/>
      <c r="I785" s="1"/>
      <c r="J785" s="1"/>
      <c r="K785" s="1"/>
      <c r="L785" s="1"/>
      <c r="M785" s="1"/>
      <c r="N785" s="1"/>
      <c r="O785" s="101"/>
      <c r="P785" s="80"/>
    </row>
    <row r="786" spans="1:16" s="154" customFormat="1">
      <c r="A786" s="1"/>
      <c r="B786" s="1"/>
      <c r="C786" s="1"/>
      <c r="D786" s="7"/>
      <c r="E786" s="1"/>
      <c r="F786" s="1"/>
      <c r="G786" s="1"/>
      <c r="H786" s="1"/>
      <c r="I786" s="1"/>
      <c r="J786" s="1"/>
      <c r="K786" s="1"/>
      <c r="L786" s="1"/>
      <c r="M786" s="1"/>
      <c r="N786" s="1"/>
      <c r="O786" s="101"/>
      <c r="P786" s="80"/>
    </row>
    <row r="787" spans="1:16" s="154" customFormat="1">
      <c r="A787" s="1"/>
      <c r="B787" s="1"/>
      <c r="C787" s="1"/>
      <c r="D787" s="7"/>
      <c r="E787" s="1"/>
      <c r="F787" s="1"/>
      <c r="G787" s="1"/>
      <c r="H787" s="1"/>
      <c r="I787" s="1"/>
      <c r="J787" s="1"/>
      <c r="K787" s="1"/>
      <c r="L787" s="1"/>
      <c r="M787" s="1"/>
      <c r="N787" s="1"/>
      <c r="O787" s="101"/>
      <c r="P787" s="80"/>
    </row>
    <row r="788" spans="1:16" s="154" customFormat="1">
      <c r="A788" s="1"/>
      <c r="B788" s="1"/>
      <c r="C788" s="1"/>
      <c r="D788" s="7"/>
      <c r="E788" s="1"/>
      <c r="F788" s="1"/>
      <c r="G788" s="1"/>
      <c r="H788" s="1"/>
      <c r="I788" s="1"/>
      <c r="J788" s="1"/>
      <c r="K788" s="1"/>
      <c r="L788" s="1"/>
      <c r="M788" s="1"/>
      <c r="N788" s="1"/>
      <c r="O788" s="101"/>
      <c r="P788" s="80"/>
    </row>
    <row r="789" spans="1:16" s="154" customFormat="1">
      <c r="A789" s="1"/>
      <c r="B789" s="1"/>
      <c r="C789" s="1"/>
      <c r="D789" s="7"/>
      <c r="E789" s="1"/>
      <c r="F789" s="1"/>
      <c r="G789" s="1"/>
      <c r="H789" s="1"/>
      <c r="I789" s="1"/>
      <c r="J789" s="1"/>
      <c r="K789" s="1"/>
      <c r="L789" s="1"/>
      <c r="M789" s="1"/>
      <c r="N789" s="1"/>
      <c r="O789" s="101"/>
      <c r="P789" s="80"/>
    </row>
    <row r="790" spans="1:16" s="154" customFormat="1">
      <c r="A790" s="1"/>
      <c r="B790" s="1"/>
      <c r="C790" s="1"/>
      <c r="D790" s="7"/>
      <c r="E790" s="1"/>
      <c r="F790" s="1"/>
      <c r="G790" s="1"/>
      <c r="H790" s="1"/>
      <c r="I790" s="1"/>
      <c r="J790" s="1"/>
      <c r="K790" s="1"/>
      <c r="L790" s="1"/>
      <c r="M790" s="1"/>
      <c r="N790" s="1"/>
      <c r="O790" s="101"/>
      <c r="P790" s="80"/>
    </row>
    <row r="791" spans="1:16" s="154" customFormat="1">
      <c r="A791" s="1"/>
      <c r="B791" s="1"/>
      <c r="C791" s="1"/>
      <c r="D791" s="7"/>
      <c r="E791" s="1"/>
      <c r="F791" s="1"/>
      <c r="G791" s="1"/>
      <c r="H791" s="1"/>
      <c r="I791" s="1"/>
      <c r="J791" s="1"/>
      <c r="K791" s="1"/>
      <c r="L791" s="1"/>
      <c r="M791" s="1"/>
      <c r="N791" s="1"/>
      <c r="O791" s="101"/>
      <c r="P791" s="80"/>
    </row>
    <row r="792" spans="1:16" s="154" customFormat="1">
      <c r="A792" s="1"/>
      <c r="B792" s="1"/>
      <c r="C792" s="1"/>
      <c r="D792" s="7"/>
      <c r="E792" s="1"/>
      <c r="F792" s="1"/>
      <c r="G792" s="1"/>
      <c r="H792" s="1"/>
      <c r="I792" s="1"/>
      <c r="J792" s="1"/>
      <c r="K792" s="1"/>
      <c r="L792" s="1"/>
      <c r="M792" s="1"/>
      <c r="N792" s="1"/>
      <c r="O792" s="101"/>
      <c r="P792" s="80"/>
    </row>
    <row r="793" spans="1:16" s="154" customFormat="1">
      <c r="A793" s="1"/>
      <c r="B793" s="1"/>
      <c r="C793" s="1"/>
      <c r="D793" s="7"/>
      <c r="E793" s="1"/>
      <c r="F793" s="1"/>
      <c r="G793" s="1"/>
      <c r="H793" s="1"/>
      <c r="I793" s="1"/>
      <c r="J793" s="1"/>
      <c r="K793" s="1"/>
      <c r="L793" s="1"/>
      <c r="M793" s="1"/>
      <c r="N793" s="1"/>
      <c r="O793" s="101"/>
      <c r="P793" s="80"/>
    </row>
    <row r="794" spans="1:16" s="154" customFormat="1">
      <c r="A794" s="1"/>
      <c r="B794" s="1"/>
      <c r="C794" s="1"/>
      <c r="D794" s="7"/>
      <c r="E794" s="1"/>
      <c r="F794" s="1"/>
      <c r="G794" s="1"/>
      <c r="H794" s="1"/>
      <c r="I794" s="1"/>
      <c r="J794" s="1"/>
      <c r="K794" s="1"/>
      <c r="L794" s="1"/>
      <c r="M794" s="1"/>
      <c r="N794" s="1"/>
      <c r="O794" s="101"/>
      <c r="P794" s="80"/>
    </row>
    <row r="795" spans="1:16" s="154" customFormat="1">
      <c r="A795" s="1"/>
      <c r="B795" s="1"/>
      <c r="C795" s="1"/>
      <c r="D795" s="7"/>
      <c r="E795" s="1"/>
      <c r="F795" s="1"/>
      <c r="G795" s="1"/>
      <c r="H795" s="1"/>
      <c r="I795" s="1"/>
      <c r="J795" s="1"/>
      <c r="K795" s="1"/>
      <c r="L795" s="1"/>
      <c r="M795" s="1"/>
      <c r="N795" s="1"/>
      <c r="O795" s="101"/>
      <c r="P795" s="80"/>
    </row>
    <row r="796" spans="1:16" s="154" customFormat="1">
      <c r="A796" s="1"/>
      <c r="B796" s="1"/>
      <c r="C796" s="1"/>
      <c r="D796" s="7"/>
      <c r="E796" s="1"/>
      <c r="F796" s="1"/>
      <c r="G796" s="1"/>
      <c r="H796" s="1"/>
      <c r="I796" s="1"/>
      <c r="J796" s="1"/>
      <c r="K796" s="1"/>
      <c r="L796" s="1"/>
      <c r="M796" s="1"/>
      <c r="N796" s="1"/>
      <c r="O796" s="101"/>
      <c r="P796" s="80"/>
    </row>
    <row r="797" spans="1:16" s="154" customFormat="1">
      <c r="A797" s="1"/>
      <c r="B797" s="1"/>
      <c r="C797" s="1"/>
      <c r="D797" s="7"/>
      <c r="E797" s="1"/>
      <c r="F797" s="1"/>
      <c r="G797" s="1"/>
      <c r="H797" s="1"/>
      <c r="I797" s="1"/>
      <c r="J797" s="1"/>
      <c r="K797" s="1"/>
      <c r="L797" s="1"/>
      <c r="M797" s="1"/>
      <c r="N797" s="1"/>
      <c r="O797" s="101"/>
      <c r="P797" s="80"/>
    </row>
    <row r="798" spans="1:16" s="154" customFormat="1">
      <c r="A798" s="1"/>
      <c r="B798" s="1"/>
      <c r="C798" s="1"/>
      <c r="D798" s="7"/>
      <c r="E798" s="1"/>
      <c r="F798" s="1"/>
      <c r="G798" s="1"/>
      <c r="H798" s="1"/>
      <c r="I798" s="1"/>
      <c r="J798" s="1"/>
      <c r="K798" s="1"/>
      <c r="L798" s="1"/>
      <c r="M798" s="1"/>
      <c r="N798" s="1"/>
      <c r="O798" s="101"/>
      <c r="P798" s="80"/>
    </row>
    <row r="799" spans="1:16" s="154" customFormat="1">
      <c r="A799" s="1"/>
      <c r="B799" s="1"/>
      <c r="C799" s="1"/>
      <c r="D799" s="7"/>
      <c r="E799" s="1"/>
      <c r="F799" s="1"/>
      <c r="G799" s="1"/>
      <c r="H799" s="1"/>
      <c r="I799" s="1"/>
      <c r="J799" s="1"/>
      <c r="K799" s="1"/>
      <c r="L799" s="1"/>
      <c r="M799" s="1"/>
      <c r="N799" s="1"/>
      <c r="O799" s="101"/>
      <c r="P799" s="80"/>
    </row>
    <row r="800" spans="1:16" s="154" customFormat="1">
      <c r="A800" s="1"/>
      <c r="B800" s="1"/>
      <c r="C800" s="1"/>
      <c r="D800" s="7"/>
      <c r="E800" s="1"/>
      <c r="F800" s="1"/>
      <c r="G800" s="1"/>
      <c r="H800" s="1"/>
      <c r="I800" s="1"/>
      <c r="J800" s="1"/>
      <c r="K800" s="1"/>
      <c r="L800" s="1"/>
      <c r="M800" s="1"/>
      <c r="N800" s="1"/>
      <c r="O800" s="101"/>
      <c r="P800" s="80"/>
    </row>
    <row r="801" spans="1:16" s="154" customFormat="1">
      <c r="A801" s="1"/>
      <c r="B801" s="1"/>
      <c r="C801" s="1"/>
      <c r="D801" s="7"/>
      <c r="E801" s="1"/>
      <c r="F801" s="1"/>
      <c r="G801" s="1"/>
      <c r="H801" s="1"/>
      <c r="I801" s="1"/>
      <c r="J801" s="1"/>
      <c r="K801" s="1"/>
      <c r="L801" s="1"/>
      <c r="M801" s="1"/>
      <c r="N801" s="1"/>
      <c r="O801" s="101"/>
      <c r="P801" s="80"/>
    </row>
    <row r="802" spans="1:16" s="154" customFormat="1">
      <c r="A802" s="1"/>
      <c r="B802" s="1"/>
      <c r="C802" s="1"/>
      <c r="D802" s="7"/>
      <c r="E802" s="1"/>
      <c r="F802" s="1"/>
      <c r="G802" s="1"/>
      <c r="H802" s="1"/>
      <c r="I802" s="1"/>
      <c r="J802" s="1"/>
      <c r="K802" s="1"/>
      <c r="L802" s="1"/>
      <c r="M802" s="1"/>
      <c r="N802" s="1"/>
      <c r="O802" s="101"/>
      <c r="P802" s="80"/>
    </row>
    <row r="803" spans="1:16" s="154" customFormat="1">
      <c r="A803" s="1"/>
      <c r="B803" s="1"/>
      <c r="C803" s="1"/>
      <c r="D803" s="7"/>
      <c r="E803" s="1"/>
      <c r="F803" s="1"/>
      <c r="G803" s="1"/>
      <c r="H803" s="1"/>
      <c r="I803" s="1"/>
      <c r="J803" s="1"/>
      <c r="K803" s="1"/>
      <c r="L803" s="1"/>
      <c r="M803" s="1"/>
      <c r="N803" s="1"/>
      <c r="O803" s="101"/>
      <c r="P803" s="80"/>
    </row>
    <row r="804" spans="1:16" s="154" customFormat="1">
      <c r="A804" s="1"/>
      <c r="B804" s="1"/>
      <c r="C804" s="1"/>
      <c r="D804" s="7"/>
      <c r="E804" s="1"/>
      <c r="F804" s="1"/>
      <c r="G804" s="1"/>
      <c r="H804" s="1"/>
      <c r="I804" s="1"/>
      <c r="J804" s="1"/>
      <c r="K804" s="1"/>
      <c r="L804" s="1"/>
      <c r="M804" s="1"/>
      <c r="N804" s="1"/>
      <c r="O804" s="101"/>
      <c r="P804" s="80"/>
    </row>
    <row r="805" spans="1:16" s="154" customFormat="1">
      <c r="A805" s="1"/>
      <c r="B805" s="1"/>
      <c r="C805" s="1"/>
      <c r="D805" s="7"/>
      <c r="E805" s="1"/>
      <c r="F805" s="1"/>
      <c r="G805" s="1"/>
      <c r="H805" s="1"/>
      <c r="I805" s="1"/>
      <c r="J805" s="1"/>
      <c r="K805" s="1"/>
      <c r="L805" s="1"/>
      <c r="M805" s="1"/>
      <c r="N805" s="1"/>
      <c r="O805" s="101"/>
      <c r="P805" s="80"/>
    </row>
    <row r="806" spans="1:16" s="154" customFormat="1">
      <c r="A806" s="1"/>
      <c r="B806" s="1"/>
      <c r="C806" s="1"/>
      <c r="D806" s="7"/>
      <c r="E806" s="1"/>
      <c r="F806" s="1"/>
      <c r="G806" s="1"/>
      <c r="H806" s="1"/>
      <c r="I806" s="1"/>
      <c r="J806" s="1"/>
      <c r="K806" s="1"/>
      <c r="L806" s="1"/>
      <c r="M806" s="1"/>
      <c r="N806" s="1"/>
      <c r="O806" s="101"/>
      <c r="P806" s="80"/>
    </row>
    <row r="807" spans="1:16" s="154" customFormat="1">
      <c r="A807" s="1"/>
      <c r="B807" s="1"/>
      <c r="C807" s="1"/>
      <c r="D807" s="7"/>
      <c r="E807" s="1"/>
      <c r="F807" s="1"/>
      <c r="G807" s="1"/>
      <c r="H807" s="1"/>
      <c r="I807" s="1"/>
      <c r="J807" s="1"/>
      <c r="K807" s="1"/>
      <c r="L807" s="1"/>
      <c r="M807" s="1"/>
      <c r="N807" s="1"/>
      <c r="O807" s="101"/>
      <c r="P807" s="80"/>
    </row>
    <row r="808" spans="1:16" s="154" customFormat="1">
      <c r="A808" s="1"/>
      <c r="B808" s="1"/>
      <c r="C808" s="1"/>
      <c r="D808" s="7"/>
      <c r="E808" s="1"/>
      <c r="F808" s="1"/>
      <c r="G808" s="1"/>
      <c r="H808" s="1"/>
      <c r="I808" s="1"/>
      <c r="J808" s="1"/>
      <c r="K808" s="1"/>
      <c r="L808" s="1"/>
      <c r="M808" s="1"/>
      <c r="N808" s="1"/>
      <c r="O808" s="101"/>
      <c r="P808" s="80"/>
    </row>
    <row r="809" spans="1:16" s="154" customFormat="1">
      <c r="A809" s="1"/>
      <c r="B809" s="1"/>
      <c r="C809" s="1"/>
      <c r="D809" s="7"/>
      <c r="E809" s="1"/>
      <c r="F809" s="1"/>
      <c r="G809" s="1"/>
      <c r="H809" s="1"/>
      <c r="I809" s="1"/>
      <c r="J809" s="1"/>
      <c r="K809" s="1"/>
      <c r="L809" s="1"/>
      <c r="M809" s="1"/>
      <c r="N809" s="1"/>
      <c r="O809" s="101"/>
      <c r="P809" s="80"/>
    </row>
    <row r="810" spans="1:16" s="154" customFormat="1">
      <c r="A810" s="1"/>
      <c r="B810" s="1"/>
      <c r="C810" s="1"/>
      <c r="D810" s="7"/>
      <c r="E810" s="1"/>
      <c r="F810" s="1"/>
      <c r="G810" s="1"/>
      <c r="H810" s="1"/>
      <c r="I810" s="1"/>
      <c r="J810" s="1"/>
      <c r="K810" s="1"/>
      <c r="L810" s="1"/>
      <c r="M810" s="1"/>
      <c r="N810" s="1"/>
      <c r="O810" s="101"/>
      <c r="P810" s="80"/>
    </row>
    <row r="811" spans="1:16" s="154" customFormat="1">
      <c r="A811" s="1"/>
      <c r="B811" s="1"/>
      <c r="C811" s="1"/>
      <c r="D811" s="7"/>
      <c r="E811" s="1"/>
      <c r="F811" s="1"/>
      <c r="G811" s="1"/>
      <c r="H811" s="1"/>
      <c r="I811" s="1"/>
      <c r="J811" s="1"/>
      <c r="K811" s="1"/>
      <c r="L811" s="1"/>
      <c r="M811" s="1"/>
      <c r="N811" s="1"/>
      <c r="O811" s="101"/>
      <c r="P811" s="80"/>
    </row>
    <row r="812" spans="1:16" s="154" customFormat="1">
      <c r="A812" s="1"/>
      <c r="B812" s="1"/>
      <c r="C812" s="1"/>
      <c r="D812" s="7"/>
      <c r="E812" s="1"/>
      <c r="F812" s="1"/>
      <c r="G812" s="1"/>
      <c r="H812" s="1"/>
      <c r="I812" s="1"/>
      <c r="J812" s="1"/>
      <c r="K812" s="1"/>
      <c r="L812" s="1"/>
      <c r="M812" s="1"/>
      <c r="N812" s="1"/>
      <c r="O812" s="101"/>
      <c r="P812" s="80"/>
    </row>
    <row r="813" spans="1:16" s="154" customFormat="1">
      <c r="A813" s="1"/>
      <c r="B813" s="1"/>
      <c r="C813" s="1"/>
      <c r="D813" s="7"/>
      <c r="E813" s="1"/>
      <c r="F813" s="1"/>
      <c r="G813" s="1"/>
      <c r="H813" s="1"/>
      <c r="I813" s="1"/>
      <c r="J813" s="1"/>
      <c r="K813" s="1"/>
      <c r="L813" s="1"/>
      <c r="M813" s="1"/>
      <c r="N813" s="1"/>
      <c r="O813" s="101"/>
      <c r="P813" s="80"/>
    </row>
    <row r="814" spans="1:16" s="154" customFormat="1">
      <c r="A814" s="1"/>
      <c r="B814" s="1"/>
      <c r="C814" s="1"/>
      <c r="D814" s="7"/>
      <c r="E814" s="1"/>
      <c r="F814" s="1"/>
      <c r="G814" s="1"/>
      <c r="H814" s="1"/>
      <c r="I814" s="1"/>
      <c r="J814" s="1"/>
      <c r="K814" s="1"/>
      <c r="L814" s="1"/>
      <c r="M814" s="1"/>
      <c r="N814" s="1"/>
      <c r="O814" s="101"/>
      <c r="P814" s="80"/>
    </row>
    <row r="815" spans="1:16" s="154" customFormat="1">
      <c r="A815" s="1"/>
      <c r="B815" s="1"/>
      <c r="C815" s="1"/>
      <c r="D815" s="7"/>
      <c r="E815" s="1"/>
      <c r="F815" s="1"/>
      <c r="G815" s="1"/>
      <c r="H815" s="1"/>
      <c r="I815" s="1"/>
      <c r="J815" s="1"/>
      <c r="K815" s="1"/>
      <c r="L815" s="1"/>
      <c r="M815" s="1"/>
      <c r="N815" s="1"/>
      <c r="O815" s="101"/>
      <c r="P815" s="80"/>
    </row>
    <row r="816" spans="1:16" s="154" customFormat="1">
      <c r="A816" s="1"/>
      <c r="B816" s="1"/>
      <c r="C816" s="1"/>
      <c r="D816" s="7"/>
      <c r="E816" s="1"/>
      <c r="F816" s="1"/>
      <c r="G816" s="1"/>
      <c r="H816" s="1"/>
      <c r="I816" s="1"/>
      <c r="J816" s="1"/>
      <c r="K816" s="1"/>
      <c r="L816" s="1"/>
      <c r="M816" s="1"/>
      <c r="N816" s="1"/>
      <c r="O816" s="101"/>
      <c r="P816" s="80"/>
    </row>
    <row r="817" spans="1:16" s="154" customFormat="1">
      <c r="A817" s="1"/>
      <c r="B817" s="1"/>
      <c r="C817" s="1"/>
      <c r="D817" s="7"/>
      <c r="E817" s="1"/>
      <c r="F817" s="1"/>
      <c r="G817" s="1"/>
      <c r="H817" s="1"/>
      <c r="I817" s="1"/>
      <c r="J817" s="1"/>
      <c r="K817" s="1"/>
      <c r="L817" s="1"/>
      <c r="M817" s="1"/>
      <c r="N817" s="1"/>
      <c r="O817" s="101"/>
      <c r="P817" s="80"/>
    </row>
    <row r="818" spans="1:16" s="154" customFormat="1">
      <c r="A818" s="1"/>
      <c r="B818" s="1"/>
      <c r="C818" s="1"/>
      <c r="D818" s="7"/>
      <c r="E818" s="1"/>
      <c r="F818" s="1"/>
      <c r="G818" s="1"/>
      <c r="H818" s="1"/>
      <c r="I818" s="1"/>
      <c r="J818" s="1"/>
      <c r="K818" s="1"/>
      <c r="L818" s="1"/>
      <c r="M818" s="1"/>
      <c r="N818" s="1"/>
      <c r="O818" s="101"/>
      <c r="P818" s="80"/>
    </row>
    <row r="819" spans="1:16" s="154" customFormat="1">
      <c r="A819" s="1"/>
      <c r="B819" s="1"/>
      <c r="C819" s="1"/>
      <c r="D819" s="7"/>
      <c r="E819" s="1"/>
      <c r="F819" s="1"/>
      <c r="G819" s="1"/>
      <c r="H819" s="1"/>
      <c r="I819" s="1"/>
      <c r="J819" s="1"/>
      <c r="K819" s="1"/>
      <c r="L819" s="1"/>
      <c r="M819" s="1"/>
      <c r="N819" s="1"/>
      <c r="O819" s="101"/>
      <c r="P819" s="80"/>
    </row>
    <row r="820" spans="1:16" s="154" customFormat="1">
      <c r="A820" s="1"/>
      <c r="B820" s="1"/>
      <c r="C820" s="1"/>
      <c r="D820" s="7"/>
      <c r="E820" s="1"/>
      <c r="F820" s="1"/>
      <c r="G820" s="1"/>
      <c r="H820" s="1"/>
      <c r="I820" s="1"/>
      <c r="J820" s="1"/>
      <c r="K820" s="1"/>
      <c r="L820" s="1"/>
      <c r="M820" s="1"/>
      <c r="N820" s="1"/>
      <c r="O820" s="101"/>
      <c r="P820" s="80"/>
    </row>
    <row r="821" spans="1:16" s="154" customFormat="1">
      <c r="A821" s="1"/>
      <c r="B821" s="1"/>
      <c r="C821" s="1"/>
      <c r="D821" s="7"/>
      <c r="E821" s="1"/>
      <c r="F821" s="1"/>
      <c r="G821" s="1"/>
      <c r="H821" s="1"/>
      <c r="I821" s="1"/>
      <c r="J821" s="1"/>
      <c r="K821" s="1"/>
      <c r="L821" s="1"/>
      <c r="M821" s="1"/>
      <c r="N821" s="1"/>
      <c r="O821" s="101"/>
      <c r="P821" s="80"/>
    </row>
    <row r="822" spans="1:16" s="154" customFormat="1">
      <c r="A822" s="1"/>
      <c r="B822" s="1"/>
      <c r="C822" s="1"/>
      <c r="D822" s="7"/>
      <c r="E822" s="1"/>
      <c r="F822" s="1"/>
      <c r="G822" s="1"/>
      <c r="H822" s="1"/>
      <c r="I822" s="1"/>
      <c r="J822" s="1"/>
      <c r="K822" s="1"/>
      <c r="L822" s="1"/>
      <c r="M822" s="1"/>
      <c r="N822" s="1"/>
      <c r="O822" s="101"/>
      <c r="P822" s="80"/>
    </row>
    <row r="823" spans="1:16" s="154" customFormat="1">
      <c r="A823" s="1"/>
      <c r="B823" s="1"/>
      <c r="C823" s="1"/>
      <c r="D823" s="7"/>
      <c r="E823" s="1"/>
      <c r="F823" s="1"/>
      <c r="G823" s="1"/>
      <c r="H823" s="1"/>
      <c r="I823" s="1"/>
      <c r="J823" s="1"/>
      <c r="K823" s="1"/>
      <c r="L823" s="1"/>
      <c r="M823" s="1"/>
      <c r="N823" s="1"/>
      <c r="O823" s="101"/>
      <c r="P823" s="80"/>
    </row>
    <row r="824" spans="1:16" s="154" customFormat="1">
      <c r="A824" s="1"/>
      <c r="B824" s="1"/>
      <c r="C824" s="1"/>
      <c r="D824" s="7"/>
      <c r="E824" s="1"/>
      <c r="F824" s="1"/>
      <c r="G824" s="1"/>
      <c r="H824" s="1"/>
      <c r="I824" s="1"/>
      <c r="J824" s="1"/>
      <c r="K824" s="1"/>
      <c r="L824" s="1"/>
      <c r="M824" s="1"/>
      <c r="N824" s="1"/>
      <c r="O824" s="101"/>
      <c r="P824" s="80"/>
    </row>
    <row r="825" spans="1:16" s="154" customFormat="1">
      <c r="A825" s="1"/>
      <c r="B825" s="1"/>
      <c r="C825" s="1"/>
      <c r="D825" s="7"/>
      <c r="E825" s="1"/>
      <c r="F825" s="1"/>
      <c r="G825" s="1"/>
      <c r="H825" s="1"/>
      <c r="I825" s="1"/>
      <c r="J825" s="1"/>
      <c r="K825" s="1"/>
      <c r="L825" s="1"/>
      <c r="M825" s="1"/>
      <c r="N825" s="1"/>
      <c r="O825" s="101"/>
      <c r="P825" s="80"/>
    </row>
    <row r="826" spans="1:16" s="154" customFormat="1">
      <c r="A826" s="1"/>
      <c r="B826" s="1"/>
      <c r="C826" s="1"/>
      <c r="D826" s="7"/>
      <c r="E826" s="1"/>
      <c r="F826" s="1"/>
      <c r="G826" s="1"/>
      <c r="H826" s="1"/>
      <c r="I826" s="1"/>
      <c r="J826" s="1"/>
      <c r="K826" s="1"/>
      <c r="L826" s="1"/>
      <c r="M826" s="1"/>
      <c r="N826" s="1"/>
      <c r="O826" s="101"/>
      <c r="P826" s="80"/>
    </row>
    <row r="827" spans="1:16" s="154" customFormat="1">
      <c r="A827" s="1"/>
      <c r="B827" s="1"/>
      <c r="C827" s="1"/>
      <c r="D827" s="7"/>
      <c r="E827" s="1"/>
      <c r="F827" s="1"/>
      <c r="G827" s="1"/>
      <c r="H827" s="1"/>
      <c r="I827" s="1"/>
      <c r="J827" s="1"/>
      <c r="K827" s="1"/>
      <c r="L827" s="1"/>
      <c r="M827" s="1"/>
      <c r="N827" s="1"/>
      <c r="O827" s="101"/>
      <c r="P827" s="80"/>
    </row>
    <row r="828" spans="1:16" s="154" customFormat="1">
      <c r="A828" s="1"/>
      <c r="B828" s="1"/>
      <c r="C828" s="1"/>
      <c r="D828" s="7"/>
      <c r="E828" s="1"/>
      <c r="F828" s="1"/>
      <c r="G828" s="1"/>
      <c r="H828" s="1"/>
      <c r="I828" s="1"/>
      <c r="J828" s="1"/>
      <c r="K828" s="1"/>
      <c r="L828" s="1"/>
      <c r="M828" s="1"/>
      <c r="N828" s="1"/>
      <c r="O828" s="101"/>
      <c r="P828" s="80"/>
    </row>
    <row r="829" spans="1:16" s="154" customFormat="1">
      <c r="A829" s="1"/>
      <c r="B829" s="1"/>
      <c r="C829" s="1"/>
      <c r="D829" s="7"/>
      <c r="E829" s="1"/>
      <c r="F829" s="1"/>
      <c r="G829" s="1"/>
      <c r="H829" s="1"/>
      <c r="I829" s="1"/>
      <c r="J829" s="1"/>
      <c r="K829" s="1"/>
      <c r="L829" s="1"/>
      <c r="M829" s="1"/>
      <c r="N829" s="1"/>
      <c r="O829" s="101"/>
      <c r="P829" s="80"/>
    </row>
    <row r="830" spans="1:16" s="154" customFormat="1">
      <c r="A830" s="1"/>
      <c r="B830" s="1"/>
      <c r="C830" s="1"/>
      <c r="D830" s="7"/>
      <c r="E830" s="1"/>
      <c r="F830" s="1"/>
      <c r="G830" s="1"/>
      <c r="H830" s="1"/>
      <c r="I830" s="1"/>
      <c r="J830" s="1"/>
      <c r="K830" s="1"/>
      <c r="L830" s="1"/>
      <c r="M830" s="1"/>
      <c r="N830" s="1"/>
      <c r="O830" s="101"/>
      <c r="P830" s="80"/>
    </row>
    <row r="831" spans="1:16" s="154" customFormat="1">
      <c r="A831" s="1"/>
      <c r="B831" s="1"/>
      <c r="C831" s="1"/>
      <c r="D831" s="7"/>
      <c r="E831" s="1"/>
      <c r="F831" s="1"/>
      <c r="G831" s="1"/>
      <c r="H831" s="1"/>
      <c r="I831" s="1"/>
      <c r="J831" s="1"/>
      <c r="K831" s="1"/>
      <c r="L831" s="1"/>
      <c r="M831" s="1"/>
      <c r="N831" s="1"/>
      <c r="O831" s="101"/>
      <c r="P831" s="80"/>
    </row>
    <row r="832" spans="1:16" s="154" customFormat="1">
      <c r="A832" s="1"/>
      <c r="B832" s="1"/>
      <c r="C832" s="1"/>
      <c r="D832" s="7"/>
      <c r="E832" s="1"/>
      <c r="F832" s="1"/>
      <c r="G832" s="1"/>
      <c r="H832" s="1"/>
      <c r="I832" s="1"/>
      <c r="J832" s="1"/>
      <c r="K832" s="1"/>
      <c r="L832" s="1"/>
      <c r="M832" s="1"/>
      <c r="N832" s="1"/>
      <c r="O832" s="101"/>
      <c r="P832" s="80"/>
    </row>
    <row r="833" spans="1:16" s="154" customFormat="1">
      <c r="A833" s="1"/>
      <c r="B833" s="1"/>
      <c r="C833" s="1"/>
      <c r="D833" s="7"/>
      <c r="E833" s="1"/>
      <c r="F833" s="1"/>
      <c r="G833" s="1"/>
      <c r="H833" s="1"/>
      <c r="I833" s="1"/>
      <c r="J833" s="1"/>
      <c r="K833" s="1"/>
      <c r="L833" s="1"/>
      <c r="M833" s="1"/>
      <c r="N833" s="1"/>
      <c r="O833" s="101"/>
      <c r="P833" s="80"/>
    </row>
    <row r="834" spans="1:16" s="154" customFormat="1">
      <c r="A834" s="1"/>
      <c r="B834" s="1"/>
      <c r="C834" s="1"/>
      <c r="D834" s="7"/>
      <c r="E834" s="1"/>
      <c r="F834" s="1"/>
      <c r="G834" s="1"/>
      <c r="H834" s="1"/>
      <c r="I834" s="1"/>
      <c r="J834" s="1"/>
      <c r="K834" s="1"/>
      <c r="L834" s="1"/>
      <c r="M834" s="1"/>
      <c r="N834" s="1"/>
      <c r="O834" s="101"/>
      <c r="P834" s="80"/>
    </row>
    <row r="835" spans="1:16" s="154" customFormat="1">
      <c r="A835" s="1"/>
      <c r="B835" s="1"/>
      <c r="C835" s="1"/>
      <c r="D835" s="7"/>
      <c r="E835" s="1"/>
      <c r="F835" s="1"/>
      <c r="G835" s="1"/>
      <c r="H835" s="1"/>
      <c r="I835" s="1"/>
      <c r="J835" s="1"/>
      <c r="K835" s="1"/>
      <c r="L835" s="1"/>
      <c r="M835" s="1"/>
      <c r="N835" s="1"/>
      <c r="O835" s="101"/>
      <c r="P835" s="80"/>
    </row>
    <row r="836" spans="1:16" s="154" customFormat="1">
      <c r="A836" s="1"/>
      <c r="B836" s="1"/>
      <c r="C836" s="1"/>
      <c r="D836" s="7"/>
      <c r="E836" s="1"/>
      <c r="F836" s="1"/>
      <c r="G836" s="1"/>
      <c r="H836" s="1"/>
      <c r="I836" s="1"/>
      <c r="J836" s="1"/>
      <c r="K836" s="1"/>
      <c r="L836" s="1"/>
      <c r="M836" s="1"/>
      <c r="N836" s="1"/>
      <c r="O836" s="101"/>
      <c r="P836" s="80"/>
    </row>
    <row r="837" spans="1:16" s="154" customFormat="1">
      <c r="A837" s="1"/>
      <c r="B837" s="1"/>
      <c r="C837" s="1"/>
      <c r="D837" s="7"/>
      <c r="E837" s="1"/>
      <c r="F837" s="1"/>
      <c r="G837" s="1"/>
      <c r="H837" s="1"/>
      <c r="I837" s="1"/>
      <c r="J837" s="1"/>
      <c r="K837" s="1"/>
      <c r="L837" s="1"/>
      <c r="M837" s="1"/>
      <c r="N837" s="1"/>
      <c r="O837" s="101"/>
      <c r="P837" s="80"/>
    </row>
    <row r="838" spans="1:16" s="154" customFormat="1">
      <c r="A838" s="1"/>
      <c r="B838" s="1"/>
      <c r="C838" s="1"/>
      <c r="D838" s="7"/>
      <c r="E838" s="1"/>
      <c r="F838" s="1"/>
      <c r="G838" s="1"/>
      <c r="H838" s="1"/>
      <c r="I838" s="1"/>
      <c r="J838" s="1"/>
      <c r="K838" s="1"/>
      <c r="L838" s="1"/>
      <c r="M838" s="1"/>
      <c r="N838" s="1"/>
      <c r="O838" s="101"/>
      <c r="P838" s="80"/>
    </row>
    <row r="839" spans="1:16" s="154" customFormat="1">
      <c r="A839" s="1"/>
      <c r="B839" s="1"/>
      <c r="C839" s="1"/>
      <c r="D839" s="7"/>
      <c r="E839" s="1"/>
      <c r="F839" s="1"/>
      <c r="G839" s="1"/>
      <c r="H839" s="1"/>
      <c r="I839" s="1"/>
      <c r="J839" s="1"/>
      <c r="K839" s="1"/>
      <c r="L839" s="1"/>
      <c r="M839" s="1"/>
      <c r="N839" s="1"/>
      <c r="O839" s="101"/>
      <c r="P839" s="80"/>
    </row>
    <row r="840" spans="1:16" s="154" customFormat="1">
      <c r="A840" s="1"/>
      <c r="B840" s="1"/>
      <c r="C840" s="1"/>
      <c r="D840" s="7"/>
      <c r="E840" s="1"/>
      <c r="F840" s="1"/>
      <c r="G840" s="1"/>
      <c r="H840" s="1"/>
      <c r="I840" s="1"/>
      <c r="J840" s="1"/>
      <c r="K840" s="1"/>
      <c r="L840" s="1"/>
      <c r="M840" s="1"/>
      <c r="N840" s="1"/>
      <c r="O840" s="101"/>
      <c r="P840" s="80"/>
    </row>
    <row r="841" spans="1:16" s="154" customFormat="1">
      <c r="A841" s="1"/>
      <c r="B841" s="1"/>
      <c r="C841" s="1"/>
      <c r="D841" s="7"/>
      <c r="E841" s="1"/>
      <c r="F841" s="1"/>
      <c r="G841" s="1"/>
      <c r="H841" s="1"/>
      <c r="I841" s="1"/>
      <c r="J841" s="1"/>
      <c r="K841" s="1"/>
      <c r="L841" s="1"/>
      <c r="M841" s="1"/>
      <c r="N841" s="1"/>
      <c r="O841" s="101"/>
      <c r="P841" s="80"/>
    </row>
    <row r="842" spans="1:16" s="154" customFormat="1">
      <c r="A842" s="1"/>
      <c r="B842" s="1"/>
      <c r="C842" s="1"/>
      <c r="D842" s="7"/>
      <c r="E842" s="1"/>
      <c r="F842" s="1"/>
      <c r="G842" s="1"/>
      <c r="H842" s="1"/>
      <c r="I842" s="1"/>
      <c r="J842" s="1"/>
      <c r="K842" s="1"/>
      <c r="L842" s="1"/>
      <c r="M842" s="1"/>
      <c r="N842" s="1"/>
      <c r="O842" s="101"/>
      <c r="P842" s="80"/>
    </row>
    <row r="843" spans="1:16" s="154" customFormat="1">
      <c r="A843" s="1"/>
      <c r="B843" s="1"/>
      <c r="C843" s="1"/>
      <c r="D843" s="7"/>
      <c r="E843" s="1"/>
      <c r="F843" s="1"/>
      <c r="G843" s="1"/>
      <c r="H843" s="1"/>
      <c r="I843" s="1"/>
      <c r="J843" s="1"/>
      <c r="K843" s="1"/>
      <c r="L843" s="1"/>
      <c r="M843" s="1"/>
      <c r="N843" s="1"/>
      <c r="O843" s="101"/>
      <c r="P843" s="80"/>
    </row>
    <row r="844" spans="1:16" s="154" customFormat="1">
      <c r="A844" s="1"/>
      <c r="B844" s="1"/>
      <c r="C844" s="1"/>
      <c r="D844" s="7"/>
      <c r="E844" s="1"/>
      <c r="F844" s="1"/>
      <c r="G844" s="1"/>
      <c r="H844" s="1"/>
      <c r="I844" s="1"/>
      <c r="J844" s="1"/>
      <c r="K844" s="1"/>
      <c r="L844" s="1"/>
      <c r="M844" s="1"/>
      <c r="N844" s="1"/>
      <c r="O844" s="101"/>
      <c r="P844" s="80"/>
    </row>
    <row r="845" spans="1:16" s="154" customFormat="1">
      <c r="A845" s="1"/>
      <c r="B845" s="1"/>
      <c r="C845" s="1"/>
      <c r="D845" s="7"/>
      <c r="E845" s="1"/>
      <c r="F845" s="1"/>
      <c r="G845" s="1"/>
      <c r="H845" s="1"/>
      <c r="I845" s="1"/>
      <c r="J845" s="1"/>
      <c r="K845" s="1"/>
      <c r="L845" s="1"/>
      <c r="M845" s="1"/>
      <c r="N845" s="1"/>
      <c r="O845" s="101"/>
      <c r="P845" s="80"/>
    </row>
    <row r="846" spans="1:16" s="154" customFormat="1">
      <c r="A846" s="1"/>
      <c r="B846" s="1"/>
      <c r="C846" s="1"/>
      <c r="D846" s="7"/>
      <c r="E846" s="1"/>
      <c r="F846" s="1"/>
      <c r="G846" s="1"/>
      <c r="H846" s="1"/>
      <c r="I846" s="1"/>
      <c r="J846" s="1"/>
      <c r="K846" s="1"/>
      <c r="L846" s="1"/>
      <c r="M846" s="1"/>
      <c r="N846" s="1"/>
      <c r="O846" s="101"/>
      <c r="P846" s="80"/>
    </row>
    <row r="847" spans="1:16" s="154" customFormat="1">
      <c r="A847" s="1"/>
      <c r="B847" s="1"/>
      <c r="C847" s="1"/>
      <c r="D847" s="7"/>
      <c r="E847" s="1"/>
      <c r="F847" s="1"/>
      <c r="G847" s="1"/>
      <c r="H847" s="1"/>
      <c r="I847" s="1"/>
      <c r="J847" s="1"/>
      <c r="K847" s="1"/>
      <c r="L847" s="1"/>
      <c r="M847" s="1"/>
      <c r="N847" s="1"/>
      <c r="O847" s="101"/>
      <c r="P847" s="80"/>
    </row>
    <row r="848" spans="1:16" s="154" customFormat="1">
      <c r="A848" s="1"/>
      <c r="B848" s="1"/>
      <c r="C848" s="1"/>
      <c r="D848" s="7"/>
      <c r="E848" s="1"/>
      <c r="F848" s="1"/>
      <c r="G848" s="1"/>
      <c r="H848" s="1"/>
      <c r="I848" s="1"/>
      <c r="J848" s="1"/>
      <c r="K848" s="1"/>
      <c r="L848" s="1"/>
      <c r="M848" s="1"/>
      <c r="N848" s="1"/>
      <c r="O848" s="101"/>
      <c r="P848" s="80"/>
    </row>
    <row r="849" spans="1:16" s="154" customFormat="1">
      <c r="A849" s="1"/>
      <c r="B849" s="1"/>
      <c r="C849" s="1"/>
      <c r="D849" s="7"/>
      <c r="E849" s="1"/>
      <c r="F849" s="1"/>
      <c r="G849" s="1"/>
      <c r="H849" s="1"/>
      <c r="I849" s="1"/>
      <c r="J849" s="1"/>
      <c r="K849" s="1"/>
      <c r="L849" s="1"/>
      <c r="M849" s="1"/>
      <c r="N849" s="1"/>
      <c r="O849" s="101"/>
      <c r="P849" s="80"/>
    </row>
    <row r="850" spans="1:16" s="154" customFormat="1">
      <c r="A850" s="1"/>
      <c r="B850" s="1"/>
      <c r="C850" s="1"/>
      <c r="D850" s="7"/>
      <c r="E850" s="1"/>
      <c r="F850" s="1"/>
      <c r="G850" s="1"/>
      <c r="H850" s="1"/>
      <c r="I850" s="1"/>
      <c r="J850" s="1"/>
      <c r="K850" s="1"/>
      <c r="L850" s="1"/>
      <c r="M850" s="1"/>
      <c r="N850" s="1"/>
      <c r="O850" s="101"/>
      <c r="P850" s="80"/>
    </row>
    <row r="851" spans="1:16" s="154" customFormat="1">
      <c r="A851" s="1"/>
      <c r="B851" s="1"/>
      <c r="C851" s="1"/>
      <c r="D851" s="7"/>
      <c r="E851" s="1"/>
      <c r="F851" s="1"/>
      <c r="G851" s="1"/>
      <c r="H851" s="1"/>
      <c r="I851" s="1"/>
      <c r="J851" s="1"/>
      <c r="K851" s="1"/>
      <c r="L851" s="1"/>
      <c r="M851" s="1"/>
      <c r="N851" s="1"/>
      <c r="O851" s="101"/>
      <c r="P851" s="80"/>
    </row>
    <row r="852" spans="1:16" s="154" customFormat="1">
      <c r="A852" s="1"/>
      <c r="B852" s="1"/>
      <c r="C852" s="1"/>
      <c r="D852" s="7"/>
      <c r="E852" s="1"/>
      <c r="F852" s="1"/>
      <c r="G852" s="1"/>
      <c r="H852" s="1"/>
      <c r="I852" s="1"/>
      <c r="J852" s="1"/>
      <c r="K852" s="1"/>
      <c r="L852" s="1"/>
      <c r="M852" s="1"/>
      <c r="N852" s="1"/>
      <c r="O852" s="101"/>
      <c r="P852" s="80"/>
    </row>
    <row r="853" spans="1:16" s="154" customFormat="1">
      <c r="A853" s="1"/>
      <c r="B853" s="1"/>
      <c r="C853" s="1"/>
      <c r="D853" s="7"/>
      <c r="E853" s="1"/>
      <c r="F853" s="1"/>
      <c r="G853" s="1"/>
      <c r="H853" s="1"/>
      <c r="I853" s="1"/>
      <c r="J853" s="1"/>
      <c r="K853" s="1"/>
      <c r="L853" s="1"/>
      <c r="M853" s="1"/>
      <c r="N853" s="1"/>
      <c r="O853" s="101"/>
      <c r="P853" s="80"/>
    </row>
    <row r="854" spans="1:16" s="154" customFormat="1">
      <c r="A854" s="1"/>
      <c r="B854" s="1"/>
      <c r="C854" s="1"/>
      <c r="D854" s="7"/>
      <c r="E854" s="1"/>
      <c r="F854" s="1"/>
      <c r="G854" s="1"/>
      <c r="H854" s="1"/>
      <c r="I854" s="1"/>
      <c r="J854" s="1"/>
      <c r="K854" s="1"/>
      <c r="L854" s="1"/>
      <c r="M854" s="1"/>
      <c r="N854" s="1"/>
      <c r="O854" s="101"/>
      <c r="P854" s="80"/>
    </row>
    <row r="855" spans="1:16" s="154" customFormat="1">
      <c r="A855" s="1"/>
      <c r="B855" s="1"/>
      <c r="C855" s="1"/>
      <c r="D855" s="7"/>
      <c r="E855" s="1"/>
      <c r="F855" s="1"/>
      <c r="G855" s="1"/>
      <c r="H855" s="1"/>
      <c r="I855" s="1"/>
      <c r="J855" s="1"/>
      <c r="K855" s="1"/>
      <c r="L855" s="1"/>
      <c r="M855" s="1"/>
      <c r="N855" s="1"/>
      <c r="O855" s="101"/>
      <c r="P855" s="80"/>
    </row>
    <row r="856" spans="1:16" s="154" customFormat="1">
      <c r="A856" s="1"/>
      <c r="B856" s="1"/>
      <c r="C856" s="1"/>
      <c r="D856" s="7"/>
      <c r="E856" s="1"/>
      <c r="F856" s="1"/>
      <c r="G856" s="1"/>
      <c r="H856" s="1"/>
      <c r="I856" s="1"/>
      <c r="J856" s="1"/>
      <c r="K856" s="1"/>
      <c r="L856" s="1"/>
      <c r="M856" s="1"/>
      <c r="N856" s="1"/>
      <c r="O856" s="101"/>
      <c r="P856" s="80"/>
    </row>
    <row r="857" spans="1:16" s="154" customFormat="1">
      <c r="A857" s="1"/>
      <c r="B857" s="1"/>
      <c r="C857" s="1"/>
      <c r="D857" s="7"/>
      <c r="E857" s="1"/>
      <c r="F857" s="1"/>
      <c r="G857" s="1"/>
      <c r="H857" s="1"/>
      <c r="I857" s="1"/>
      <c r="J857" s="1"/>
      <c r="K857" s="1"/>
      <c r="L857" s="1"/>
      <c r="M857" s="1"/>
      <c r="N857" s="1"/>
      <c r="O857" s="101"/>
      <c r="P857" s="80"/>
    </row>
    <row r="858" spans="1:16" s="154" customFormat="1">
      <c r="A858" s="1"/>
      <c r="B858" s="1"/>
      <c r="C858" s="1"/>
      <c r="D858" s="7"/>
      <c r="E858" s="1"/>
      <c r="F858" s="1"/>
      <c r="G858" s="1"/>
      <c r="H858" s="1"/>
      <c r="I858" s="1"/>
      <c r="J858" s="1"/>
      <c r="K858" s="1"/>
      <c r="L858" s="1"/>
      <c r="M858" s="1"/>
      <c r="N858" s="1"/>
      <c r="O858" s="101"/>
      <c r="P858" s="80"/>
    </row>
    <row r="859" spans="1:16" s="154" customFormat="1">
      <c r="A859" s="1"/>
      <c r="B859" s="1"/>
      <c r="C859" s="1"/>
      <c r="D859" s="7"/>
      <c r="E859" s="1"/>
      <c r="F859" s="1"/>
      <c r="G859" s="1"/>
      <c r="H859" s="1"/>
      <c r="I859" s="1"/>
      <c r="J859" s="1"/>
      <c r="K859" s="1"/>
      <c r="L859" s="1"/>
      <c r="M859" s="1"/>
      <c r="N859" s="1"/>
      <c r="O859" s="101"/>
      <c r="P859" s="80"/>
    </row>
    <row r="860" spans="1:16" s="154" customFormat="1">
      <c r="A860" s="1"/>
      <c r="B860" s="1"/>
      <c r="C860" s="1"/>
      <c r="D860" s="7"/>
      <c r="E860" s="1"/>
      <c r="F860" s="1"/>
      <c r="G860" s="1"/>
      <c r="H860" s="1"/>
      <c r="I860" s="1"/>
      <c r="J860" s="1"/>
      <c r="K860" s="1"/>
      <c r="L860" s="1"/>
      <c r="M860" s="1"/>
      <c r="N860" s="1"/>
      <c r="O860" s="101"/>
      <c r="P860" s="80"/>
    </row>
    <row r="861" spans="1:16" s="154" customFormat="1">
      <c r="A861" s="1"/>
      <c r="B861" s="1"/>
      <c r="C861" s="1"/>
      <c r="D861" s="7"/>
      <c r="E861" s="1"/>
      <c r="F861" s="1"/>
      <c r="G861" s="1"/>
      <c r="H861" s="1"/>
      <c r="I861" s="1"/>
      <c r="J861" s="1"/>
      <c r="K861" s="1"/>
      <c r="L861" s="1"/>
      <c r="M861" s="1"/>
      <c r="N861" s="1"/>
      <c r="O861" s="101"/>
      <c r="P861" s="80"/>
    </row>
    <row r="862" spans="1:16" s="154" customFormat="1">
      <c r="A862" s="1"/>
      <c r="B862" s="1"/>
      <c r="C862" s="1"/>
      <c r="D862" s="7"/>
      <c r="E862" s="1"/>
      <c r="F862" s="1"/>
      <c r="G862" s="1"/>
      <c r="H862" s="1"/>
      <c r="I862" s="1"/>
      <c r="J862" s="1"/>
      <c r="K862" s="1"/>
      <c r="L862" s="1"/>
      <c r="M862" s="1"/>
      <c r="N862" s="1"/>
      <c r="O862" s="101"/>
      <c r="P862" s="80"/>
    </row>
    <row r="863" spans="1:16" s="154" customFormat="1">
      <c r="A863" s="1"/>
      <c r="B863" s="1"/>
      <c r="C863" s="1"/>
      <c r="D863" s="7"/>
      <c r="E863" s="1"/>
      <c r="F863" s="1"/>
      <c r="G863" s="1"/>
      <c r="H863" s="1"/>
      <c r="I863" s="1"/>
      <c r="J863" s="1"/>
      <c r="K863" s="1"/>
      <c r="L863" s="1"/>
      <c r="M863" s="1"/>
      <c r="N863" s="1"/>
      <c r="O863" s="101"/>
      <c r="P863" s="80"/>
    </row>
    <row r="864" spans="1:16" s="154" customFormat="1">
      <c r="A864" s="1"/>
      <c r="B864" s="1"/>
      <c r="C864" s="1"/>
      <c r="D864" s="7"/>
      <c r="E864" s="1"/>
      <c r="F864" s="1"/>
      <c r="G864" s="1"/>
      <c r="H864" s="1"/>
      <c r="I864" s="1"/>
      <c r="J864" s="1"/>
      <c r="K864" s="1"/>
      <c r="L864" s="1"/>
      <c r="M864" s="1"/>
      <c r="N864" s="1"/>
      <c r="O864" s="101"/>
      <c r="P864" s="80"/>
    </row>
    <row r="865" spans="1:16" s="154" customFormat="1">
      <c r="A865" s="1"/>
      <c r="B865" s="1"/>
      <c r="C865" s="1"/>
      <c r="D865" s="7"/>
      <c r="E865" s="1"/>
      <c r="F865" s="1"/>
      <c r="G865" s="1"/>
      <c r="H865" s="1"/>
      <c r="I865" s="1"/>
      <c r="J865" s="1"/>
      <c r="K865" s="1"/>
      <c r="L865" s="1"/>
      <c r="M865" s="1"/>
      <c r="N865" s="1"/>
      <c r="O865" s="101"/>
      <c r="P865" s="80"/>
    </row>
    <row r="866" spans="1:16" s="154" customFormat="1">
      <c r="A866" s="1"/>
      <c r="B866" s="1"/>
      <c r="C866" s="1"/>
      <c r="D866" s="7"/>
      <c r="E866" s="1"/>
      <c r="F866" s="1"/>
      <c r="G866" s="1"/>
      <c r="H866" s="1"/>
      <c r="I866" s="1"/>
      <c r="J866" s="1"/>
      <c r="K866" s="1"/>
      <c r="L866" s="1"/>
      <c r="M866" s="1"/>
      <c r="N866" s="1"/>
      <c r="O866" s="101"/>
      <c r="P866" s="80"/>
    </row>
    <row r="867" spans="1:16" s="154" customFormat="1">
      <c r="A867" s="1"/>
      <c r="B867" s="1"/>
      <c r="C867" s="1"/>
      <c r="D867" s="7"/>
      <c r="E867" s="1"/>
      <c r="F867" s="1"/>
      <c r="G867" s="1"/>
      <c r="H867" s="1"/>
      <c r="I867" s="1"/>
      <c r="J867" s="1"/>
      <c r="K867" s="1"/>
      <c r="L867" s="1"/>
      <c r="M867" s="1"/>
      <c r="N867" s="1"/>
      <c r="O867" s="101"/>
      <c r="P867" s="80"/>
    </row>
    <row r="868" spans="1:16" s="154" customFormat="1">
      <c r="A868" s="1"/>
      <c r="B868" s="1"/>
      <c r="C868" s="1"/>
      <c r="D868" s="7"/>
      <c r="E868" s="1"/>
      <c r="F868" s="1"/>
      <c r="G868" s="1"/>
      <c r="H868" s="1"/>
      <c r="I868" s="1"/>
      <c r="J868" s="1"/>
      <c r="K868" s="1"/>
      <c r="L868" s="1"/>
      <c r="M868" s="1"/>
      <c r="N868" s="1"/>
      <c r="O868" s="101"/>
      <c r="P868" s="80"/>
    </row>
    <row r="869" spans="1:16" s="154" customFormat="1">
      <c r="A869" s="1"/>
      <c r="B869" s="1"/>
      <c r="C869" s="1"/>
      <c r="D869" s="7"/>
      <c r="E869" s="1"/>
      <c r="F869" s="1"/>
      <c r="G869" s="1"/>
      <c r="H869" s="1"/>
      <c r="I869" s="1"/>
      <c r="J869" s="1"/>
      <c r="K869" s="1"/>
      <c r="L869" s="1"/>
      <c r="M869" s="1"/>
      <c r="N869" s="1"/>
      <c r="O869" s="101"/>
      <c r="P869" s="80"/>
    </row>
    <row r="870" spans="1:16" s="154" customFormat="1">
      <c r="A870" s="1"/>
      <c r="B870" s="1"/>
      <c r="C870" s="1"/>
      <c r="D870" s="7"/>
      <c r="E870" s="1"/>
      <c r="F870" s="1"/>
      <c r="G870" s="1"/>
      <c r="H870" s="1"/>
      <c r="I870" s="1"/>
      <c r="J870" s="1"/>
      <c r="K870" s="1"/>
      <c r="L870" s="1"/>
      <c r="M870" s="1"/>
      <c r="N870" s="1"/>
      <c r="O870" s="101"/>
      <c r="P870" s="80"/>
    </row>
    <row r="871" spans="1:16" s="154" customFormat="1">
      <c r="A871" s="1"/>
      <c r="B871" s="1"/>
      <c r="C871" s="1"/>
      <c r="D871" s="7"/>
      <c r="E871" s="1"/>
      <c r="F871" s="1"/>
      <c r="G871" s="1"/>
      <c r="H871" s="1"/>
      <c r="I871" s="1"/>
      <c r="J871" s="1"/>
      <c r="K871" s="1"/>
      <c r="L871" s="1"/>
      <c r="M871" s="1"/>
      <c r="N871" s="1"/>
      <c r="O871" s="101"/>
      <c r="P871" s="80"/>
    </row>
    <row r="872" spans="1:16" s="154" customFormat="1">
      <c r="A872" s="1"/>
      <c r="B872" s="1"/>
      <c r="C872" s="1"/>
      <c r="D872" s="7"/>
      <c r="E872" s="1"/>
      <c r="F872" s="1"/>
      <c r="G872" s="1"/>
      <c r="H872" s="1"/>
      <c r="I872" s="1"/>
      <c r="J872" s="1"/>
      <c r="K872" s="1"/>
      <c r="L872" s="1"/>
      <c r="M872" s="1"/>
      <c r="N872" s="1"/>
      <c r="O872" s="101"/>
      <c r="P872" s="80"/>
    </row>
    <row r="873" spans="1:16" s="154" customFormat="1">
      <c r="A873" s="1"/>
      <c r="B873" s="1"/>
      <c r="C873" s="1"/>
      <c r="D873" s="7"/>
      <c r="E873" s="1"/>
      <c r="F873" s="1"/>
      <c r="G873" s="1"/>
      <c r="H873" s="1"/>
      <c r="I873" s="1"/>
      <c r="J873" s="1"/>
      <c r="K873" s="1"/>
      <c r="L873" s="1"/>
      <c r="M873" s="1"/>
      <c r="N873" s="1"/>
      <c r="O873" s="101"/>
      <c r="P873" s="80"/>
    </row>
    <row r="874" spans="1:16" s="154" customFormat="1">
      <c r="A874" s="1"/>
      <c r="B874" s="1"/>
      <c r="C874" s="1"/>
      <c r="D874" s="7"/>
      <c r="E874" s="1"/>
      <c r="F874" s="1"/>
      <c r="G874" s="1"/>
      <c r="H874" s="1"/>
      <c r="I874" s="1"/>
      <c r="J874" s="1"/>
      <c r="K874" s="1"/>
      <c r="L874" s="1"/>
      <c r="M874" s="1"/>
      <c r="N874" s="1"/>
      <c r="O874" s="101"/>
      <c r="P874" s="80"/>
    </row>
    <row r="875" spans="1:16" s="154" customFormat="1">
      <c r="A875" s="1"/>
      <c r="B875" s="1"/>
      <c r="C875" s="1"/>
      <c r="D875" s="7"/>
      <c r="E875" s="1"/>
      <c r="F875" s="1"/>
      <c r="G875" s="1"/>
      <c r="H875" s="1"/>
      <c r="I875" s="1"/>
      <c r="J875" s="1"/>
      <c r="K875" s="1"/>
      <c r="L875" s="1"/>
      <c r="M875" s="1"/>
      <c r="N875" s="1"/>
      <c r="O875" s="101"/>
      <c r="P875" s="80"/>
    </row>
    <row r="876" spans="1:16" s="154" customFormat="1">
      <c r="A876" s="1"/>
      <c r="B876" s="1"/>
      <c r="C876" s="1"/>
      <c r="D876" s="7"/>
      <c r="E876" s="1"/>
      <c r="F876" s="1"/>
      <c r="G876" s="1"/>
      <c r="H876" s="1"/>
      <c r="I876" s="1"/>
      <c r="J876" s="1"/>
      <c r="K876" s="1"/>
      <c r="L876" s="1"/>
      <c r="M876" s="1"/>
      <c r="N876" s="1"/>
      <c r="O876" s="101"/>
      <c r="P876" s="80"/>
    </row>
    <row r="877" spans="1:16" s="154" customFormat="1">
      <c r="A877" s="1"/>
      <c r="B877" s="1"/>
      <c r="C877" s="1"/>
      <c r="D877" s="7"/>
      <c r="E877" s="1"/>
      <c r="F877" s="1"/>
      <c r="G877" s="1"/>
      <c r="H877" s="1"/>
      <c r="I877" s="1"/>
      <c r="J877" s="1"/>
      <c r="K877" s="1"/>
      <c r="L877" s="1"/>
      <c r="M877" s="1"/>
      <c r="N877" s="1"/>
      <c r="O877" s="101"/>
      <c r="P877" s="80"/>
    </row>
    <row r="878" spans="1:16" s="154" customFormat="1">
      <c r="A878" s="1"/>
      <c r="B878" s="1"/>
      <c r="C878" s="1"/>
      <c r="D878" s="7"/>
      <c r="E878" s="1"/>
      <c r="F878" s="1"/>
      <c r="G878" s="1"/>
      <c r="H878" s="1"/>
      <c r="I878" s="1"/>
      <c r="J878" s="1"/>
      <c r="K878" s="1"/>
      <c r="L878" s="1"/>
      <c r="M878" s="1"/>
      <c r="N878" s="1"/>
      <c r="O878" s="101"/>
      <c r="P878" s="80"/>
    </row>
    <row r="879" spans="1:16" s="154" customFormat="1">
      <c r="A879" s="1"/>
      <c r="B879" s="1"/>
      <c r="C879" s="1"/>
      <c r="D879" s="7"/>
      <c r="E879" s="1"/>
      <c r="F879" s="1"/>
      <c r="G879" s="1"/>
      <c r="H879" s="1"/>
      <c r="I879" s="1"/>
      <c r="J879" s="1"/>
      <c r="K879" s="1"/>
      <c r="L879" s="1"/>
      <c r="M879" s="1"/>
      <c r="N879" s="1"/>
      <c r="O879" s="101"/>
      <c r="P879" s="80"/>
    </row>
    <row r="880" spans="1:16" s="154" customFormat="1">
      <c r="A880" s="1"/>
      <c r="B880" s="1"/>
      <c r="C880" s="1"/>
      <c r="D880" s="7"/>
      <c r="E880" s="1"/>
      <c r="F880" s="1"/>
      <c r="G880" s="1"/>
      <c r="H880" s="1"/>
      <c r="I880" s="1"/>
      <c r="J880" s="1"/>
      <c r="K880" s="1"/>
      <c r="L880" s="1"/>
      <c r="M880" s="1"/>
      <c r="N880" s="1"/>
      <c r="O880" s="101"/>
      <c r="P880" s="80"/>
    </row>
    <row r="881" spans="1:16" s="154" customFormat="1">
      <c r="A881" s="1"/>
      <c r="B881" s="1"/>
      <c r="C881" s="1"/>
      <c r="D881" s="7"/>
      <c r="E881" s="1"/>
      <c r="F881" s="1"/>
      <c r="G881" s="1"/>
      <c r="H881" s="1"/>
      <c r="I881" s="1"/>
      <c r="J881" s="1"/>
      <c r="K881" s="1"/>
      <c r="L881" s="1"/>
      <c r="M881" s="1"/>
      <c r="N881" s="1"/>
      <c r="O881" s="101"/>
      <c r="P881" s="80"/>
    </row>
    <row r="882" spans="1:16" s="154" customFormat="1">
      <c r="A882" s="1"/>
      <c r="B882" s="1"/>
      <c r="C882" s="1"/>
      <c r="D882" s="7"/>
      <c r="E882" s="1"/>
      <c r="F882" s="1"/>
      <c r="G882" s="1"/>
      <c r="H882" s="1"/>
      <c r="I882" s="1"/>
      <c r="J882" s="1"/>
      <c r="K882" s="1"/>
      <c r="L882" s="1"/>
      <c r="M882" s="1"/>
      <c r="N882" s="1"/>
      <c r="O882" s="101"/>
      <c r="P882" s="80"/>
    </row>
    <row r="883" spans="1:16" s="154" customFormat="1">
      <c r="A883" s="1"/>
      <c r="B883" s="1"/>
      <c r="C883" s="1"/>
      <c r="D883" s="7"/>
      <c r="E883" s="1"/>
      <c r="F883" s="1"/>
      <c r="G883" s="1"/>
      <c r="H883" s="1"/>
      <c r="I883" s="1"/>
      <c r="J883" s="1"/>
      <c r="K883" s="1"/>
      <c r="L883" s="1"/>
      <c r="M883" s="1"/>
      <c r="N883" s="1"/>
      <c r="O883" s="101"/>
      <c r="P883" s="80"/>
    </row>
    <row r="884" spans="1:16" s="154" customFormat="1">
      <c r="A884" s="1"/>
      <c r="B884" s="1"/>
      <c r="C884" s="1"/>
      <c r="D884" s="7"/>
      <c r="E884" s="1"/>
      <c r="F884" s="1"/>
      <c r="G884" s="1"/>
      <c r="H884" s="1"/>
      <c r="I884" s="1"/>
      <c r="J884" s="1"/>
      <c r="K884" s="1"/>
      <c r="L884" s="1"/>
      <c r="M884" s="1"/>
      <c r="N884" s="1"/>
      <c r="O884" s="101"/>
      <c r="P884" s="80"/>
    </row>
    <row r="885" spans="1:16" s="154" customFormat="1">
      <c r="A885" s="1"/>
      <c r="B885" s="1"/>
      <c r="C885" s="1"/>
      <c r="D885" s="7"/>
      <c r="E885" s="1"/>
      <c r="F885" s="1"/>
      <c r="G885" s="1"/>
      <c r="H885" s="1"/>
      <c r="I885" s="1"/>
      <c r="J885" s="1"/>
      <c r="K885" s="1"/>
      <c r="L885" s="1"/>
      <c r="M885" s="1"/>
      <c r="N885" s="1"/>
      <c r="O885" s="101"/>
      <c r="P885" s="80"/>
    </row>
    <row r="886" spans="1:16" s="154" customFormat="1">
      <c r="A886" s="1"/>
      <c r="B886" s="1"/>
      <c r="C886" s="1"/>
      <c r="D886" s="7"/>
      <c r="E886" s="1"/>
      <c r="F886" s="1"/>
      <c r="G886" s="1"/>
      <c r="H886" s="1"/>
      <c r="I886" s="1"/>
      <c r="J886" s="1"/>
      <c r="K886" s="1"/>
      <c r="L886" s="1"/>
      <c r="M886" s="1"/>
      <c r="N886" s="1"/>
      <c r="O886" s="101"/>
      <c r="P886" s="80"/>
    </row>
    <row r="887" spans="1:16" s="154" customFormat="1">
      <c r="A887" s="1"/>
      <c r="B887" s="1"/>
      <c r="C887" s="1"/>
      <c r="D887" s="7"/>
      <c r="E887" s="1"/>
      <c r="F887" s="1"/>
      <c r="G887" s="1"/>
      <c r="H887" s="1"/>
      <c r="I887" s="1"/>
      <c r="J887" s="1"/>
      <c r="K887" s="1"/>
      <c r="L887" s="1"/>
      <c r="M887" s="1"/>
      <c r="N887" s="1"/>
      <c r="O887" s="101"/>
      <c r="P887" s="80"/>
    </row>
    <row r="888" spans="1:16" s="154" customFormat="1">
      <c r="A888" s="1"/>
      <c r="B888" s="1"/>
      <c r="C888" s="1"/>
      <c r="D888" s="7"/>
      <c r="E888" s="1"/>
      <c r="F888" s="1"/>
      <c r="G888" s="1"/>
      <c r="H888" s="1"/>
      <c r="I888" s="1"/>
      <c r="J888" s="1"/>
      <c r="K888" s="1"/>
      <c r="L888" s="1"/>
      <c r="M888" s="1"/>
      <c r="N888" s="1"/>
      <c r="O888" s="101"/>
      <c r="P888" s="80"/>
    </row>
    <row r="889" spans="1:16" s="154" customFormat="1">
      <c r="A889" s="1"/>
      <c r="B889" s="1"/>
      <c r="C889" s="1"/>
      <c r="D889" s="7"/>
      <c r="E889" s="1"/>
      <c r="F889" s="1"/>
      <c r="G889" s="1"/>
      <c r="H889" s="1"/>
      <c r="I889" s="1"/>
      <c r="J889" s="1"/>
      <c r="K889" s="1"/>
      <c r="L889" s="1"/>
      <c r="M889" s="1"/>
      <c r="N889" s="1"/>
      <c r="O889" s="101"/>
      <c r="P889" s="80"/>
    </row>
    <row r="890" spans="1:16" s="154" customFormat="1">
      <c r="A890" s="1"/>
      <c r="B890" s="1"/>
      <c r="C890" s="1"/>
      <c r="D890" s="7"/>
      <c r="E890" s="1"/>
      <c r="F890" s="1"/>
      <c r="G890" s="1"/>
      <c r="H890" s="1"/>
      <c r="I890" s="1"/>
      <c r="J890" s="1"/>
      <c r="K890" s="1"/>
      <c r="L890" s="1"/>
      <c r="M890" s="1"/>
      <c r="N890" s="1"/>
      <c r="O890" s="101"/>
      <c r="P890" s="80"/>
    </row>
    <row r="891" spans="1:16" s="154" customFormat="1">
      <c r="A891" s="1"/>
      <c r="B891" s="1"/>
      <c r="C891" s="1"/>
      <c r="D891" s="7"/>
      <c r="E891" s="1"/>
      <c r="F891" s="1"/>
      <c r="G891" s="1"/>
      <c r="H891" s="1"/>
      <c r="I891" s="1"/>
      <c r="J891" s="1"/>
      <c r="K891" s="1"/>
      <c r="L891" s="1"/>
      <c r="M891" s="1"/>
      <c r="N891" s="1"/>
      <c r="O891" s="101"/>
      <c r="P891" s="80"/>
    </row>
    <row r="892" spans="1:16" s="154" customFormat="1">
      <c r="A892" s="1"/>
      <c r="B892" s="1"/>
      <c r="C892" s="1"/>
      <c r="D892" s="7"/>
      <c r="E892" s="1"/>
      <c r="F892" s="1"/>
      <c r="G892" s="1"/>
      <c r="H892" s="1"/>
      <c r="I892" s="1"/>
      <c r="J892" s="1"/>
      <c r="K892" s="1"/>
      <c r="L892" s="1"/>
      <c r="M892" s="1"/>
      <c r="N892" s="1"/>
      <c r="O892" s="101"/>
      <c r="P892" s="80"/>
    </row>
    <row r="893" spans="1:16" s="154" customFormat="1">
      <c r="A893" s="1"/>
      <c r="B893" s="1"/>
      <c r="C893" s="1"/>
      <c r="D893" s="7"/>
      <c r="E893" s="1"/>
      <c r="F893" s="1"/>
      <c r="G893" s="1"/>
      <c r="H893" s="1"/>
      <c r="I893" s="1"/>
      <c r="J893" s="1"/>
      <c r="K893" s="1"/>
      <c r="L893" s="1"/>
      <c r="M893" s="1"/>
      <c r="N893" s="1"/>
      <c r="O893" s="101"/>
      <c r="P893" s="80"/>
    </row>
    <row r="894" spans="1:16" s="154" customFormat="1">
      <c r="A894" s="1"/>
      <c r="B894" s="1"/>
      <c r="C894" s="1"/>
      <c r="D894" s="7"/>
      <c r="E894" s="1"/>
      <c r="F894" s="1"/>
      <c r="G894" s="1"/>
      <c r="H894" s="1"/>
      <c r="I894" s="1"/>
      <c r="J894" s="1"/>
      <c r="K894" s="1"/>
      <c r="L894" s="1"/>
      <c r="M894" s="1"/>
      <c r="N894" s="1"/>
      <c r="O894" s="101"/>
      <c r="P894" s="80"/>
    </row>
    <row r="895" spans="1:16" s="154" customFormat="1">
      <c r="A895" s="1"/>
      <c r="B895" s="1"/>
      <c r="C895" s="1"/>
      <c r="D895" s="7"/>
      <c r="E895" s="1"/>
      <c r="F895" s="1"/>
      <c r="G895" s="1"/>
      <c r="H895" s="1"/>
      <c r="I895" s="1"/>
      <c r="J895" s="1"/>
      <c r="K895" s="1"/>
      <c r="L895" s="1"/>
      <c r="M895" s="1"/>
      <c r="N895" s="1"/>
      <c r="O895" s="101"/>
      <c r="P895" s="80"/>
    </row>
    <row r="896" spans="1:16" s="154" customFormat="1">
      <c r="A896" s="1"/>
      <c r="B896" s="1"/>
      <c r="C896" s="1"/>
      <c r="D896" s="7"/>
      <c r="E896" s="1"/>
      <c r="F896" s="1"/>
      <c r="G896" s="1"/>
      <c r="H896" s="1"/>
      <c r="I896" s="1"/>
      <c r="J896" s="1"/>
      <c r="K896" s="1"/>
      <c r="L896" s="1"/>
      <c r="M896" s="1"/>
      <c r="N896" s="1"/>
      <c r="O896" s="101"/>
      <c r="P896" s="80"/>
    </row>
    <row r="897" spans="1:16" s="154" customFormat="1">
      <c r="A897" s="1"/>
      <c r="B897" s="1"/>
      <c r="C897" s="1"/>
      <c r="D897" s="7"/>
      <c r="E897" s="1"/>
      <c r="F897" s="1"/>
      <c r="G897" s="1"/>
      <c r="H897" s="1"/>
      <c r="I897" s="1"/>
      <c r="J897" s="1"/>
      <c r="K897" s="1"/>
      <c r="L897" s="1"/>
      <c r="M897" s="1"/>
      <c r="N897" s="1"/>
      <c r="O897" s="101"/>
      <c r="P897" s="80"/>
    </row>
    <row r="898" spans="1:16" s="154" customFormat="1">
      <c r="A898" s="1"/>
      <c r="B898" s="1"/>
      <c r="C898" s="1"/>
      <c r="D898" s="7"/>
      <c r="E898" s="1"/>
      <c r="F898" s="1"/>
      <c r="G898" s="1"/>
      <c r="H898" s="1"/>
      <c r="I898" s="1"/>
      <c r="J898" s="1"/>
      <c r="K898" s="1"/>
      <c r="L898" s="1"/>
      <c r="M898" s="1"/>
      <c r="N898" s="1"/>
      <c r="O898" s="101"/>
      <c r="P898" s="80"/>
    </row>
    <row r="899" spans="1:16" s="154" customFormat="1">
      <c r="A899" s="1"/>
      <c r="B899" s="1"/>
      <c r="C899" s="1"/>
      <c r="D899" s="7"/>
      <c r="E899" s="1"/>
      <c r="F899" s="1"/>
      <c r="G899" s="1"/>
      <c r="H899" s="1"/>
      <c r="I899" s="1"/>
      <c r="J899" s="1"/>
      <c r="K899" s="1"/>
      <c r="L899" s="1"/>
      <c r="M899" s="1"/>
      <c r="N899" s="1"/>
      <c r="O899" s="101"/>
      <c r="P899" s="80"/>
    </row>
    <row r="900" spans="1:16" s="154" customFormat="1">
      <c r="A900" s="1"/>
      <c r="B900" s="1"/>
      <c r="C900" s="1"/>
      <c r="D900" s="7"/>
      <c r="E900" s="1"/>
      <c r="F900" s="1"/>
      <c r="G900" s="1"/>
      <c r="H900" s="1"/>
      <c r="I900" s="1"/>
      <c r="J900" s="1"/>
      <c r="K900" s="1"/>
      <c r="L900" s="1"/>
      <c r="M900" s="1"/>
      <c r="N900" s="1"/>
      <c r="O900" s="101"/>
      <c r="P900" s="80"/>
    </row>
    <row r="901" spans="1:16" s="154" customFormat="1">
      <c r="A901" s="1"/>
      <c r="B901" s="1"/>
      <c r="C901" s="1"/>
      <c r="D901" s="7"/>
      <c r="E901" s="1"/>
      <c r="F901" s="1"/>
      <c r="G901" s="1"/>
      <c r="H901" s="1"/>
      <c r="I901" s="1"/>
      <c r="J901" s="1"/>
      <c r="K901" s="1"/>
      <c r="L901" s="1"/>
      <c r="M901" s="1"/>
      <c r="N901" s="1"/>
      <c r="O901" s="101"/>
      <c r="P901" s="80"/>
    </row>
    <row r="902" spans="1:16" s="154" customFormat="1">
      <c r="A902" s="1"/>
      <c r="B902" s="1"/>
      <c r="C902" s="1"/>
      <c r="D902" s="7"/>
      <c r="E902" s="1"/>
      <c r="F902" s="1"/>
      <c r="G902" s="1"/>
      <c r="H902" s="1"/>
      <c r="I902" s="1"/>
      <c r="J902" s="1"/>
      <c r="K902" s="1"/>
      <c r="L902" s="1"/>
      <c r="M902" s="1"/>
      <c r="N902" s="1"/>
      <c r="O902" s="101"/>
      <c r="P902" s="80"/>
    </row>
    <row r="903" spans="1:16" s="154" customFormat="1">
      <c r="A903" s="1"/>
      <c r="B903" s="1"/>
      <c r="C903" s="1"/>
      <c r="D903" s="7"/>
      <c r="E903" s="1"/>
      <c r="F903" s="1"/>
      <c r="G903" s="1"/>
      <c r="H903" s="1"/>
      <c r="I903" s="1"/>
      <c r="J903" s="1"/>
      <c r="K903" s="1"/>
      <c r="L903" s="1"/>
      <c r="M903" s="1"/>
      <c r="N903" s="1"/>
      <c r="O903" s="101"/>
      <c r="P903" s="80"/>
    </row>
    <row r="904" spans="1:16" s="154" customFormat="1">
      <c r="A904" s="1"/>
      <c r="B904" s="1"/>
      <c r="C904" s="1"/>
      <c r="D904" s="7"/>
      <c r="E904" s="1"/>
      <c r="F904" s="1"/>
      <c r="G904" s="1"/>
      <c r="H904" s="1"/>
      <c r="I904" s="1"/>
      <c r="J904" s="1"/>
      <c r="K904" s="1"/>
      <c r="L904" s="1"/>
      <c r="M904" s="1"/>
      <c r="N904" s="1"/>
      <c r="O904" s="101"/>
      <c r="P904" s="80"/>
    </row>
    <row r="905" spans="1:16" s="154" customFormat="1">
      <c r="A905" s="1"/>
      <c r="B905" s="1"/>
      <c r="C905" s="1"/>
      <c r="D905" s="7"/>
      <c r="E905" s="1"/>
      <c r="F905" s="1"/>
      <c r="G905" s="1"/>
      <c r="H905" s="1"/>
      <c r="I905" s="1"/>
      <c r="J905" s="1"/>
      <c r="K905" s="1"/>
      <c r="L905" s="1"/>
      <c r="M905" s="1"/>
      <c r="N905" s="1"/>
      <c r="O905" s="101"/>
      <c r="P905" s="80"/>
    </row>
    <row r="906" spans="1:16" s="154" customFormat="1">
      <c r="A906" s="1"/>
      <c r="B906" s="1"/>
      <c r="C906" s="1"/>
      <c r="D906" s="7"/>
      <c r="E906" s="1"/>
      <c r="F906" s="1"/>
      <c r="G906" s="1"/>
      <c r="H906" s="1"/>
      <c r="I906" s="1"/>
      <c r="J906" s="1"/>
      <c r="K906" s="1"/>
      <c r="L906" s="1"/>
      <c r="M906" s="1"/>
      <c r="N906" s="1"/>
      <c r="O906" s="101"/>
      <c r="P906" s="80"/>
    </row>
    <row r="907" spans="1:16" s="154" customFormat="1">
      <c r="A907" s="1"/>
      <c r="B907" s="1"/>
      <c r="C907" s="1"/>
      <c r="D907" s="7"/>
      <c r="E907" s="1"/>
      <c r="F907" s="1"/>
      <c r="G907" s="1"/>
      <c r="H907" s="1"/>
      <c r="I907" s="1"/>
      <c r="J907" s="1"/>
      <c r="K907" s="1"/>
      <c r="L907" s="1"/>
      <c r="M907" s="1"/>
      <c r="N907" s="1"/>
      <c r="O907" s="101"/>
      <c r="P907" s="80"/>
    </row>
    <row r="908" spans="1:16" s="154" customFormat="1">
      <c r="A908" s="1"/>
      <c r="B908" s="1"/>
      <c r="C908" s="1"/>
      <c r="D908" s="7"/>
      <c r="E908" s="1"/>
      <c r="F908" s="1"/>
      <c r="G908" s="1"/>
      <c r="H908" s="1"/>
      <c r="I908" s="1"/>
      <c r="J908" s="1"/>
      <c r="K908" s="1"/>
      <c r="L908" s="1"/>
      <c r="M908" s="1"/>
      <c r="N908" s="1"/>
      <c r="O908" s="101"/>
      <c r="P908" s="80"/>
    </row>
    <row r="909" spans="1:16" s="154" customFormat="1">
      <c r="A909" s="1"/>
      <c r="B909" s="1"/>
      <c r="C909" s="1"/>
      <c r="D909" s="7"/>
      <c r="E909" s="1"/>
      <c r="F909" s="1"/>
      <c r="G909" s="1"/>
      <c r="H909" s="1"/>
      <c r="I909" s="1"/>
      <c r="J909" s="1"/>
      <c r="K909" s="1"/>
      <c r="L909" s="1"/>
      <c r="M909" s="1"/>
      <c r="N909" s="1"/>
      <c r="O909" s="101"/>
      <c r="P909" s="80"/>
    </row>
    <row r="910" spans="1:16" s="154" customFormat="1">
      <c r="A910" s="1"/>
      <c r="B910" s="1"/>
      <c r="C910" s="1"/>
      <c r="D910" s="7"/>
      <c r="E910" s="1"/>
      <c r="F910" s="1"/>
      <c r="G910" s="1"/>
      <c r="H910" s="1"/>
      <c r="I910" s="1"/>
      <c r="J910" s="1"/>
      <c r="K910" s="1"/>
      <c r="L910" s="1"/>
      <c r="M910" s="1"/>
      <c r="N910" s="1"/>
      <c r="O910" s="101"/>
      <c r="P910" s="80"/>
    </row>
    <row r="911" spans="1:16" s="154" customFormat="1">
      <c r="A911" s="1"/>
      <c r="B911" s="1"/>
      <c r="C911" s="1"/>
      <c r="D911" s="7"/>
      <c r="E911" s="1"/>
      <c r="F911" s="1"/>
      <c r="G911" s="1"/>
      <c r="H911" s="1"/>
      <c r="I911" s="1"/>
      <c r="J911" s="1"/>
      <c r="K911" s="1"/>
      <c r="L911" s="1"/>
      <c r="M911" s="1"/>
      <c r="N911" s="1"/>
      <c r="O911" s="101"/>
      <c r="P911" s="80"/>
    </row>
    <row r="912" spans="1:16" s="154" customFormat="1">
      <c r="A912" s="1"/>
      <c r="B912" s="1"/>
      <c r="C912" s="1"/>
      <c r="D912" s="7"/>
      <c r="E912" s="1"/>
      <c r="F912" s="1"/>
      <c r="G912" s="1"/>
      <c r="H912" s="1"/>
      <c r="I912" s="1"/>
      <c r="J912" s="1"/>
      <c r="K912" s="1"/>
      <c r="L912" s="1"/>
      <c r="M912" s="1"/>
      <c r="N912" s="1"/>
      <c r="O912" s="101"/>
      <c r="P912" s="80"/>
    </row>
    <row r="913" spans="1:16" s="154" customFormat="1">
      <c r="A913" s="1"/>
      <c r="B913" s="1"/>
      <c r="C913" s="1"/>
      <c r="D913" s="7"/>
      <c r="E913" s="1"/>
      <c r="F913" s="1"/>
      <c r="G913" s="1"/>
      <c r="H913" s="1"/>
      <c r="I913" s="1"/>
      <c r="J913" s="1"/>
      <c r="K913" s="1"/>
      <c r="L913" s="1"/>
      <c r="M913" s="1"/>
      <c r="N913" s="1"/>
      <c r="O913" s="101"/>
      <c r="P913" s="80"/>
    </row>
    <row r="914" spans="1:16" s="154" customFormat="1">
      <c r="A914" s="1"/>
      <c r="B914" s="1"/>
      <c r="C914" s="1"/>
      <c r="D914" s="7"/>
      <c r="E914" s="1"/>
      <c r="F914" s="1"/>
      <c r="G914" s="1"/>
      <c r="H914" s="1"/>
      <c r="I914" s="1"/>
      <c r="J914" s="1"/>
      <c r="K914" s="1"/>
      <c r="L914" s="1"/>
      <c r="M914" s="1"/>
      <c r="N914" s="1"/>
      <c r="O914" s="101"/>
      <c r="P914" s="80"/>
    </row>
    <row r="915" spans="1:16" s="154" customFormat="1">
      <c r="A915" s="1"/>
      <c r="B915" s="1"/>
      <c r="C915" s="1"/>
      <c r="D915" s="7"/>
      <c r="E915" s="1"/>
      <c r="F915" s="1"/>
      <c r="G915" s="1"/>
      <c r="H915" s="1"/>
      <c r="I915" s="1"/>
      <c r="J915" s="1"/>
      <c r="K915" s="1"/>
      <c r="L915" s="1"/>
      <c r="M915" s="1"/>
      <c r="N915" s="1"/>
      <c r="O915" s="101"/>
      <c r="P915" s="80"/>
    </row>
    <row r="916" spans="1:16" s="154" customFormat="1">
      <c r="A916" s="1"/>
      <c r="B916" s="1"/>
      <c r="C916" s="1"/>
      <c r="D916" s="7"/>
      <c r="E916" s="1"/>
      <c r="F916" s="1"/>
      <c r="G916" s="1"/>
      <c r="H916" s="1"/>
      <c r="I916" s="1"/>
      <c r="J916" s="1"/>
      <c r="K916" s="1"/>
      <c r="L916" s="1"/>
      <c r="M916" s="1"/>
      <c r="N916" s="1"/>
      <c r="O916" s="101"/>
      <c r="P916" s="80"/>
    </row>
    <row r="917" spans="1:16" s="154" customFormat="1">
      <c r="A917" s="1"/>
      <c r="B917" s="1"/>
      <c r="C917" s="1"/>
      <c r="D917" s="7"/>
      <c r="E917" s="1"/>
      <c r="F917" s="1"/>
      <c r="G917" s="1"/>
      <c r="H917" s="1"/>
      <c r="I917" s="1"/>
      <c r="J917" s="1"/>
      <c r="K917" s="1"/>
      <c r="L917" s="1"/>
      <c r="M917" s="1"/>
      <c r="N917" s="1"/>
      <c r="O917" s="101"/>
      <c r="P917" s="80"/>
    </row>
    <row r="918" spans="1:16" s="154" customFormat="1">
      <c r="A918" s="1"/>
      <c r="B918" s="1"/>
      <c r="C918" s="1"/>
      <c r="D918" s="7"/>
      <c r="E918" s="1"/>
      <c r="F918" s="1"/>
      <c r="G918" s="1"/>
      <c r="H918" s="1"/>
      <c r="I918" s="1"/>
      <c r="J918" s="1"/>
      <c r="K918" s="1"/>
      <c r="L918" s="1"/>
      <c r="M918" s="1"/>
      <c r="N918" s="1"/>
      <c r="O918" s="101"/>
      <c r="P918" s="80"/>
    </row>
    <row r="919" spans="1:16" s="154" customFormat="1">
      <c r="A919" s="1"/>
      <c r="B919" s="1"/>
      <c r="C919" s="1"/>
      <c r="D919" s="7"/>
      <c r="E919" s="1"/>
      <c r="F919" s="1"/>
      <c r="G919" s="1"/>
      <c r="H919" s="1"/>
      <c r="I919" s="1"/>
      <c r="J919" s="1"/>
      <c r="K919" s="1"/>
      <c r="L919" s="1"/>
      <c r="M919" s="1"/>
      <c r="N919" s="1"/>
      <c r="O919" s="101"/>
      <c r="P919" s="80"/>
    </row>
    <row r="920" spans="1:16" s="154" customFormat="1">
      <c r="A920" s="1"/>
      <c r="B920" s="1"/>
      <c r="C920" s="1"/>
      <c r="D920" s="7"/>
      <c r="E920" s="1"/>
      <c r="F920" s="1"/>
      <c r="G920" s="1"/>
      <c r="H920" s="1"/>
      <c r="I920" s="1"/>
      <c r="J920" s="1"/>
      <c r="K920" s="1"/>
      <c r="L920" s="1"/>
      <c r="M920" s="1"/>
      <c r="N920" s="1"/>
      <c r="O920" s="101"/>
      <c r="P920" s="80"/>
    </row>
    <row r="921" spans="1:16" s="154" customFormat="1">
      <c r="A921" s="1"/>
      <c r="B921" s="1"/>
      <c r="C921" s="1"/>
      <c r="D921" s="7"/>
      <c r="E921" s="1"/>
      <c r="F921" s="1"/>
      <c r="G921" s="1"/>
      <c r="H921" s="1"/>
      <c r="I921" s="1"/>
      <c r="J921" s="1"/>
      <c r="K921" s="1"/>
      <c r="L921" s="1"/>
      <c r="M921" s="1"/>
      <c r="N921" s="1"/>
      <c r="O921" s="101"/>
      <c r="P921" s="80"/>
    </row>
    <row r="922" spans="1:16" s="154" customFormat="1">
      <c r="A922" s="1"/>
      <c r="B922" s="1"/>
      <c r="C922" s="1"/>
      <c r="D922" s="7"/>
      <c r="E922" s="1"/>
      <c r="F922" s="1"/>
      <c r="G922" s="1"/>
      <c r="H922" s="1"/>
      <c r="I922" s="1"/>
      <c r="J922" s="1"/>
      <c r="K922" s="1"/>
      <c r="L922" s="1"/>
      <c r="M922" s="1"/>
      <c r="N922" s="1"/>
      <c r="O922" s="101"/>
      <c r="P922" s="80"/>
    </row>
    <row r="923" spans="1:16" s="154" customFormat="1">
      <c r="A923" s="1"/>
      <c r="B923" s="1"/>
      <c r="C923" s="1"/>
      <c r="D923" s="7"/>
      <c r="E923" s="1"/>
      <c r="F923" s="1"/>
      <c r="G923" s="1"/>
      <c r="H923" s="1"/>
      <c r="I923" s="1"/>
      <c r="J923" s="1"/>
      <c r="K923" s="1"/>
      <c r="L923" s="1"/>
      <c r="M923" s="1"/>
      <c r="N923" s="1"/>
      <c r="O923" s="101"/>
      <c r="P923" s="80"/>
    </row>
    <row r="924" spans="1:16" s="154" customFormat="1">
      <c r="A924" s="1"/>
      <c r="B924" s="1"/>
      <c r="C924" s="1"/>
      <c r="D924" s="7"/>
      <c r="E924" s="1"/>
      <c r="F924" s="1"/>
      <c r="G924" s="1"/>
      <c r="H924" s="1"/>
      <c r="I924" s="1"/>
      <c r="J924" s="1"/>
      <c r="K924" s="1"/>
      <c r="L924" s="1"/>
      <c r="M924" s="1"/>
      <c r="N924" s="1"/>
      <c r="O924" s="101"/>
      <c r="P924" s="80"/>
    </row>
    <row r="925" spans="1:16" s="154" customFormat="1">
      <c r="A925" s="1"/>
      <c r="B925" s="1"/>
      <c r="C925" s="1"/>
      <c r="D925" s="7"/>
      <c r="E925" s="1"/>
      <c r="F925" s="1"/>
      <c r="G925" s="1"/>
      <c r="H925" s="1"/>
      <c r="I925" s="1"/>
      <c r="J925" s="1"/>
      <c r="K925" s="1"/>
      <c r="L925" s="1"/>
      <c r="M925" s="1"/>
      <c r="N925" s="1"/>
      <c r="O925" s="101"/>
      <c r="P925" s="80"/>
    </row>
    <row r="926" spans="1:16" s="154" customFormat="1">
      <c r="A926" s="1"/>
      <c r="B926" s="1"/>
      <c r="C926" s="1"/>
      <c r="D926" s="7"/>
      <c r="E926" s="1"/>
      <c r="F926" s="1"/>
      <c r="G926" s="1"/>
      <c r="H926" s="1"/>
      <c r="I926" s="1"/>
      <c r="J926" s="1"/>
      <c r="K926" s="1"/>
      <c r="L926" s="1"/>
      <c r="M926" s="1"/>
      <c r="N926" s="1"/>
      <c r="O926" s="101"/>
      <c r="P926" s="80"/>
    </row>
    <row r="927" spans="1:16" s="154" customFormat="1">
      <c r="A927" s="1"/>
      <c r="B927" s="1"/>
      <c r="C927" s="1"/>
      <c r="D927" s="7"/>
      <c r="E927" s="1"/>
      <c r="F927" s="1"/>
      <c r="G927" s="1"/>
      <c r="H927" s="1"/>
      <c r="I927" s="1"/>
      <c r="J927" s="1"/>
      <c r="K927" s="1"/>
      <c r="L927" s="1"/>
      <c r="M927" s="1"/>
      <c r="N927" s="1"/>
      <c r="O927" s="101"/>
      <c r="P927" s="80"/>
    </row>
    <row r="928" spans="1:16" s="154" customFormat="1">
      <c r="A928" s="1"/>
      <c r="B928" s="1"/>
      <c r="C928" s="1"/>
      <c r="D928" s="7"/>
      <c r="E928" s="1"/>
      <c r="F928" s="1"/>
      <c r="G928" s="1"/>
      <c r="H928" s="1"/>
      <c r="I928" s="1"/>
      <c r="J928" s="1"/>
      <c r="K928" s="1"/>
      <c r="L928" s="1"/>
      <c r="M928" s="1"/>
      <c r="N928" s="1"/>
      <c r="O928" s="101"/>
      <c r="P928" s="80"/>
    </row>
    <row r="929" spans="1:16" s="154" customFormat="1">
      <c r="A929" s="1"/>
      <c r="B929" s="1"/>
      <c r="C929" s="1"/>
      <c r="D929" s="7"/>
      <c r="E929" s="1"/>
      <c r="F929" s="1"/>
      <c r="G929" s="1"/>
      <c r="H929" s="1"/>
      <c r="I929" s="1"/>
      <c r="J929" s="1"/>
      <c r="K929" s="1"/>
      <c r="L929" s="1"/>
      <c r="M929" s="1"/>
      <c r="N929" s="1"/>
      <c r="O929" s="101"/>
      <c r="P929" s="80"/>
    </row>
    <row r="930" spans="1:16" s="154" customFormat="1">
      <c r="A930" s="1"/>
      <c r="B930" s="1"/>
      <c r="C930" s="1"/>
      <c r="D930" s="7"/>
      <c r="E930" s="1"/>
      <c r="F930" s="1"/>
      <c r="G930" s="1"/>
      <c r="H930" s="1"/>
      <c r="I930" s="1"/>
      <c r="J930" s="1"/>
      <c r="K930" s="1"/>
      <c r="L930" s="1"/>
      <c r="M930" s="1"/>
      <c r="N930" s="1"/>
      <c r="O930" s="101"/>
      <c r="P930" s="80"/>
    </row>
    <row r="931" spans="1:16" s="154" customFormat="1">
      <c r="A931" s="1"/>
      <c r="B931" s="1"/>
      <c r="C931" s="1"/>
      <c r="D931" s="7"/>
      <c r="E931" s="1"/>
      <c r="F931" s="1"/>
      <c r="G931" s="1"/>
      <c r="H931" s="1"/>
      <c r="I931" s="1"/>
      <c r="J931" s="1"/>
      <c r="K931" s="1"/>
      <c r="L931" s="1"/>
      <c r="M931" s="1"/>
      <c r="N931" s="1"/>
      <c r="O931" s="101"/>
      <c r="P931" s="80"/>
    </row>
    <row r="932" spans="1:16" s="154" customFormat="1">
      <c r="A932" s="1"/>
      <c r="B932" s="1"/>
      <c r="C932" s="1"/>
      <c r="D932" s="7"/>
      <c r="E932" s="1"/>
      <c r="F932" s="1"/>
      <c r="G932" s="1"/>
      <c r="H932" s="1"/>
      <c r="I932" s="1"/>
      <c r="J932" s="1"/>
      <c r="K932" s="1"/>
      <c r="L932" s="1"/>
      <c r="M932" s="1"/>
      <c r="N932" s="1"/>
      <c r="O932" s="101"/>
      <c r="P932" s="80"/>
    </row>
    <row r="933" spans="1:16" s="154" customFormat="1">
      <c r="A933" s="1"/>
      <c r="B933" s="1"/>
      <c r="C933" s="1"/>
      <c r="D933" s="7"/>
      <c r="E933" s="1"/>
      <c r="F933" s="1"/>
      <c r="G933" s="1"/>
      <c r="H933" s="1"/>
      <c r="I933" s="1"/>
      <c r="J933" s="1"/>
      <c r="K933" s="1"/>
      <c r="L933" s="1"/>
      <c r="M933" s="1"/>
      <c r="N933" s="1"/>
      <c r="O933" s="101"/>
      <c r="P933" s="80"/>
    </row>
    <row r="934" spans="1:16" s="154" customFormat="1">
      <c r="A934" s="1"/>
      <c r="B934" s="1"/>
      <c r="C934" s="1"/>
      <c r="D934" s="7"/>
      <c r="E934" s="1"/>
      <c r="F934" s="1"/>
      <c r="G934" s="1"/>
      <c r="H934" s="1"/>
      <c r="I934" s="1"/>
      <c r="J934" s="1"/>
      <c r="K934" s="1"/>
      <c r="L934" s="1"/>
      <c r="M934" s="1"/>
      <c r="N934" s="1"/>
      <c r="O934" s="101"/>
      <c r="P934" s="80"/>
    </row>
    <row r="935" spans="1:16" s="154" customFormat="1">
      <c r="A935" s="1"/>
      <c r="B935" s="1"/>
      <c r="C935" s="1"/>
      <c r="D935" s="7"/>
      <c r="E935" s="1"/>
      <c r="F935" s="1"/>
      <c r="G935" s="1"/>
      <c r="H935" s="1"/>
      <c r="I935" s="1"/>
      <c r="J935" s="1"/>
      <c r="K935" s="1"/>
      <c r="L935" s="1"/>
      <c r="M935" s="1"/>
      <c r="N935" s="1"/>
      <c r="O935" s="101"/>
      <c r="P935" s="80"/>
    </row>
    <row r="936" spans="1:16" s="154" customFormat="1">
      <c r="A936" s="1"/>
      <c r="B936" s="1"/>
      <c r="C936" s="1"/>
      <c r="D936" s="7"/>
      <c r="E936" s="1"/>
      <c r="F936" s="1"/>
      <c r="G936" s="1"/>
      <c r="H936" s="1"/>
      <c r="I936" s="1"/>
      <c r="J936" s="1"/>
      <c r="K936" s="1"/>
      <c r="L936" s="1"/>
      <c r="M936" s="1"/>
      <c r="N936" s="1"/>
      <c r="O936" s="101"/>
      <c r="P936" s="80"/>
    </row>
    <row r="937" spans="1:16" s="154" customFormat="1">
      <c r="A937" s="1"/>
      <c r="B937" s="1"/>
      <c r="C937" s="1"/>
      <c r="D937" s="7"/>
      <c r="E937" s="1"/>
      <c r="F937" s="1"/>
      <c r="G937" s="1"/>
      <c r="H937" s="1"/>
      <c r="I937" s="1"/>
      <c r="J937" s="1"/>
      <c r="K937" s="1"/>
      <c r="L937" s="1"/>
      <c r="M937" s="1"/>
      <c r="N937" s="1"/>
      <c r="O937" s="101"/>
      <c r="P937" s="80"/>
    </row>
    <row r="938" spans="1:16" s="154" customFormat="1">
      <c r="A938" s="1"/>
      <c r="B938" s="1"/>
      <c r="C938" s="1"/>
      <c r="D938" s="7"/>
      <c r="E938" s="1"/>
      <c r="F938" s="1"/>
      <c r="G938" s="1"/>
      <c r="H938" s="1"/>
      <c r="I938" s="1"/>
      <c r="J938" s="1"/>
      <c r="K938" s="1"/>
      <c r="L938" s="1"/>
      <c r="M938" s="1"/>
      <c r="N938" s="1"/>
      <c r="O938" s="101"/>
      <c r="P938" s="80"/>
    </row>
    <row r="939" spans="1:16" s="154" customFormat="1">
      <c r="A939" s="1"/>
      <c r="B939" s="1"/>
      <c r="C939" s="1"/>
      <c r="D939" s="7"/>
      <c r="E939" s="1"/>
      <c r="F939" s="1"/>
      <c r="G939" s="1"/>
      <c r="H939" s="1"/>
      <c r="I939" s="1"/>
      <c r="J939" s="1"/>
      <c r="K939" s="1"/>
      <c r="L939" s="1"/>
      <c r="M939" s="1"/>
      <c r="N939" s="1"/>
      <c r="O939" s="101"/>
      <c r="P939" s="80"/>
    </row>
    <row r="940" spans="1:16" s="154" customFormat="1">
      <c r="A940" s="1"/>
      <c r="B940" s="1"/>
      <c r="C940" s="1"/>
      <c r="D940" s="7"/>
      <c r="E940" s="1"/>
      <c r="F940" s="1"/>
      <c r="G940" s="1"/>
      <c r="H940" s="1"/>
      <c r="I940" s="1"/>
      <c r="J940" s="1"/>
      <c r="K940" s="1"/>
      <c r="L940" s="1"/>
      <c r="M940" s="1"/>
      <c r="N940" s="1"/>
      <c r="O940" s="101"/>
      <c r="P940" s="80"/>
    </row>
    <row r="941" spans="1:16" s="154" customFormat="1">
      <c r="A941" s="1"/>
      <c r="B941" s="1"/>
      <c r="C941" s="1"/>
      <c r="D941" s="7"/>
      <c r="E941" s="1"/>
      <c r="F941" s="1"/>
      <c r="G941" s="1"/>
      <c r="H941" s="1"/>
      <c r="I941" s="1"/>
      <c r="J941" s="1"/>
      <c r="K941" s="1"/>
      <c r="L941" s="1"/>
      <c r="M941" s="1"/>
      <c r="N941" s="1"/>
      <c r="O941" s="101"/>
      <c r="P941" s="80"/>
    </row>
    <row r="942" spans="1:16" s="154" customFormat="1">
      <c r="A942" s="1"/>
      <c r="B942" s="1"/>
      <c r="C942" s="1"/>
      <c r="D942" s="7"/>
      <c r="E942" s="1"/>
      <c r="F942" s="1"/>
      <c r="G942" s="1"/>
      <c r="H942" s="1"/>
      <c r="I942" s="1"/>
      <c r="J942" s="1"/>
      <c r="K942" s="1"/>
      <c r="L942" s="1"/>
      <c r="M942" s="1"/>
      <c r="N942" s="1"/>
      <c r="O942" s="101"/>
      <c r="P942" s="80"/>
    </row>
    <row r="943" spans="1:16" s="154" customFormat="1">
      <c r="A943" s="1"/>
      <c r="B943" s="1"/>
      <c r="C943" s="1"/>
      <c r="D943" s="7"/>
      <c r="E943" s="1"/>
      <c r="F943" s="1"/>
      <c r="G943" s="1"/>
      <c r="H943" s="1"/>
      <c r="I943" s="1"/>
      <c r="J943" s="1"/>
      <c r="K943" s="1"/>
      <c r="L943" s="1"/>
      <c r="M943" s="1"/>
      <c r="N943" s="1"/>
      <c r="O943" s="101"/>
      <c r="P943" s="80"/>
    </row>
    <row r="944" spans="1:16" s="154" customFormat="1">
      <c r="A944" s="1"/>
      <c r="B944" s="1"/>
      <c r="C944" s="1"/>
      <c r="D944" s="7"/>
      <c r="E944" s="1"/>
      <c r="F944" s="1"/>
      <c r="G944" s="1"/>
      <c r="H944" s="1"/>
      <c r="I944" s="1"/>
      <c r="J944" s="1"/>
      <c r="K944" s="1"/>
      <c r="L944" s="1"/>
      <c r="M944" s="1"/>
      <c r="N944" s="1"/>
      <c r="O944" s="101"/>
      <c r="P944" s="80"/>
    </row>
    <row r="945" spans="1:16" s="154" customFormat="1">
      <c r="A945" s="1"/>
      <c r="B945" s="1"/>
      <c r="C945" s="1"/>
      <c r="D945" s="7"/>
      <c r="E945" s="1"/>
      <c r="F945" s="1"/>
      <c r="G945" s="1"/>
      <c r="H945" s="1"/>
      <c r="I945" s="1"/>
      <c r="J945" s="1"/>
      <c r="K945" s="1"/>
      <c r="L945" s="1"/>
      <c r="M945" s="1"/>
      <c r="N945" s="1"/>
      <c r="O945" s="101"/>
      <c r="P945" s="80"/>
    </row>
    <row r="946" spans="1:16" s="154" customFormat="1">
      <c r="A946" s="1"/>
      <c r="B946" s="1"/>
      <c r="C946" s="1"/>
      <c r="D946" s="7"/>
      <c r="E946" s="1"/>
      <c r="F946" s="1"/>
      <c r="G946" s="1"/>
      <c r="H946" s="1"/>
      <c r="I946" s="1"/>
      <c r="J946" s="1"/>
      <c r="K946" s="1"/>
      <c r="L946" s="1"/>
      <c r="M946" s="1"/>
      <c r="N946" s="1"/>
      <c r="O946" s="101"/>
      <c r="P946" s="80"/>
    </row>
    <row r="947" spans="1:16" s="154" customFormat="1">
      <c r="A947" s="1"/>
      <c r="B947" s="1"/>
      <c r="C947" s="1"/>
      <c r="D947" s="7"/>
      <c r="E947" s="1"/>
      <c r="F947" s="1"/>
      <c r="G947" s="1"/>
      <c r="H947" s="1"/>
      <c r="I947" s="1"/>
      <c r="J947" s="1"/>
      <c r="K947" s="1"/>
      <c r="L947" s="1"/>
      <c r="M947" s="1"/>
      <c r="N947" s="1"/>
      <c r="O947" s="101"/>
      <c r="P947" s="80"/>
    </row>
    <row r="948" spans="1:16" s="154" customFormat="1">
      <c r="A948" s="1"/>
      <c r="B948" s="1"/>
      <c r="C948" s="1"/>
      <c r="D948" s="7"/>
      <c r="E948" s="1"/>
      <c r="F948" s="1"/>
      <c r="G948" s="1"/>
      <c r="H948" s="1"/>
      <c r="I948" s="1"/>
      <c r="J948" s="1"/>
      <c r="K948" s="1"/>
      <c r="L948" s="1"/>
      <c r="M948" s="1"/>
      <c r="N948" s="1"/>
      <c r="O948" s="101"/>
      <c r="P948" s="80"/>
    </row>
    <row r="949" spans="1:16" s="154" customFormat="1">
      <c r="A949" s="1"/>
      <c r="B949" s="1"/>
      <c r="C949" s="1"/>
      <c r="D949" s="7"/>
      <c r="E949" s="1"/>
      <c r="F949" s="1"/>
      <c r="G949" s="1"/>
      <c r="H949" s="1"/>
      <c r="I949" s="1"/>
      <c r="J949" s="1"/>
      <c r="K949" s="1"/>
      <c r="L949" s="1"/>
      <c r="M949" s="1"/>
      <c r="N949" s="1"/>
      <c r="O949" s="101"/>
      <c r="P949" s="80"/>
    </row>
    <row r="950" spans="1:16" s="154" customFormat="1">
      <c r="A950" s="1"/>
      <c r="B950" s="1"/>
      <c r="C950" s="1"/>
      <c r="D950" s="7"/>
      <c r="E950" s="1"/>
      <c r="F950" s="1"/>
      <c r="G950" s="1"/>
      <c r="H950" s="1"/>
      <c r="I950" s="1"/>
      <c r="J950" s="1"/>
      <c r="K950" s="1"/>
      <c r="L950" s="1"/>
      <c r="M950" s="1"/>
      <c r="N950" s="1"/>
      <c r="O950" s="101"/>
      <c r="P950" s="80"/>
    </row>
    <row r="951" spans="1:16" s="154" customFormat="1">
      <c r="A951" s="1"/>
      <c r="B951" s="1"/>
      <c r="C951" s="1"/>
      <c r="D951" s="7"/>
      <c r="E951" s="1"/>
      <c r="F951" s="1"/>
      <c r="G951" s="1"/>
      <c r="H951" s="1"/>
      <c r="I951" s="1"/>
      <c r="J951" s="1"/>
      <c r="K951" s="1"/>
      <c r="L951" s="1"/>
      <c r="M951" s="1"/>
      <c r="N951" s="1"/>
      <c r="O951" s="101"/>
      <c r="P951" s="80"/>
    </row>
    <row r="952" spans="1:16" s="154" customFormat="1">
      <c r="A952" s="1"/>
      <c r="B952" s="1"/>
      <c r="C952" s="1"/>
      <c r="D952" s="7"/>
      <c r="E952" s="1"/>
      <c r="F952" s="1"/>
      <c r="G952" s="1"/>
      <c r="H952" s="1"/>
      <c r="I952" s="1"/>
      <c r="J952" s="1"/>
      <c r="K952" s="1"/>
      <c r="L952" s="1"/>
      <c r="M952" s="1"/>
      <c r="N952" s="1"/>
      <c r="O952" s="101"/>
      <c r="P952" s="80"/>
    </row>
    <row r="953" spans="1:16" s="154" customFormat="1">
      <c r="A953" s="1"/>
      <c r="B953" s="1"/>
      <c r="C953" s="1"/>
      <c r="D953" s="7"/>
      <c r="E953" s="1"/>
      <c r="F953" s="1"/>
      <c r="G953" s="1"/>
      <c r="H953" s="1"/>
      <c r="I953" s="1"/>
      <c r="J953" s="1"/>
      <c r="K953" s="1"/>
      <c r="L953" s="1"/>
      <c r="M953" s="1"/>
      <c r="N953" s="1"/>
      <c r="O953" s="101"/>
      <c r="P953" s="80"/>
    </row>
    <row r="954" spans="1:16" s="154" customFormat="1">
      <c r="A954" s="1"/>
      <c r="B954" s="1"/>
      <c r="C954" s="1"/>
      <c r="D954" s="7"/>
      <c r="E954" s="1"/>
      <c r="F954" s="1"/>
      <c r="G954" s="1"/>
      <c r="H954" s="1"/>
      <c r="I954" s="1"/>
      <c r="J954" s="1"/>
      <c r="K954" s="1"/>
      <c r="L954" s="1"/>
      <c r="M954" s="1"/>
      <c r="N954" s="1"/>
      <c r="O954" s="101"/>
      <c r="P954" s="80"/>
    </row>
    <row r="955" spans="1:16" s="154" customFormat="1">
      <c r="A955" s="1"/>
      <c r="B955" s="1"/>
      <c r="C955" s="1"/>
      <c r="D955" s="7"/>
      <c r="E955" s="1"/>
      <c r="F955" s="1"/>
      <c r="G955" s="1"/>
      <c r="H955" s="1"/>
      <c r="I955" s="1"/>
      <c r="J955" s="1"/>
      <c r="K955" s="1"/>
      <c r="L955" s="1"/>
      <c r="M955" s="1"/>
      <c r="N955" s="1"/>
      <c r="O955" s="101"/>
      <c r="P955" s="80"/>
    </row>
    <row r="956" spans="1:16" s="154" customFormat="1">
      <c r="A956" s="1"/>
      <c r="B956" s="1"/>
      <c r="C956" s="1"/>
      <c r="D956" s="7"/>
      <c r="E956" s="1"/>
      <c r="F956" s="1"/>
      <c r="G956" s="1"/>
      <c r="H956" s="1"/>
      <c r="I956" s="1"/>
      <c r="J956" s="1"/>
      <c r="K956" s="1"/>
      <c r="L956" s="1"/>
      <c r="M956" s="1"/>
      <c r="N956" s="1"/>
      <c r="O956" s="101"/>
      <c r="P956" s="80"/>
    </row>
    <row r="957" spans="1:16" s="154" customFormat="1">
      <c r="A957" s="1"/>
      <c r="B957" s="1"/>
      <c r="C957" s="1"/>
      <c r="D957" s="7"/>
      <c r="E957" s="1"/>
      <c r="F957" s="1"/>
      <c r="G957" s="1"/>
      <c r="H957" s="1"/>
      <c r="I957" s="1"/>
      <c r="J957" s="1"/>
      <c r="K957" s="1"/>
      <c r="L957" s="1"/>
      <c r="M957" s="1"/>
      <c r="N957" s="1"/>
      <c r="O957" s="101"/>
      <c r="P957" s="80"/>
    </row>
    <row r="958" spans="1:16" s="154" customFormat="1">
      <c r="A958" s="1"/>
      <c r="B958" s="1"/>
      <c r="C958" s="1"/>
      <c r="D958" s="7"/>
      <c r="E958" s="1"/>
      <c r="F958" s="1"/>
      <c r="G958" s="1"/>
      <c r="H958" s="1"/>
      <c r="I958" s="1"/>
      <c r="J958" s="1"/>
      <c r="K958" s="1"/>
      <c r="L958" s="1"/>
      <c r="M958" s="1"/>
      <c r="N958" s="1"/>
      <c r="O958" s="101"/>
      <c r="P958" s="80"/>
    </row>
    <row r="959" spans="1:16" s="154" customFormat="1">
      <c r="A959" s="1"/>
      <c r="B959" s="1"/>
      <c r="C959" s="1"/>
      <c r="D959" s="7"/>
      <c r="E959" s="1"/>
      <c r="F959" s="1"/>
      <c r="G959" s="1"/>
      <c r="H959" s="1"/>
      <c r="I959" s="1"/>
      <c r="J959" s="1"/>
      <c r="K959" s="1"/>
      <c r="L959" s="1"/>
      <c r="M959" s="1"/>
      <c r="N959" s="1"/>
      <c r="O959" s="101"/>
      <c r="P959" s="80"/>
    </row>
    <row r="960" spans="1:16" s="154" customFormat="1">
      <c r="A960" s="1"/>
      <c r="B960" s="1"/>
      <c r="C960" s="1"/>
      <c r="D960" s="7"/>
      <c r="E960" s="1"/>
      <c r="F960" s="1"/>
      <c r="G960" s="1"/>
      <c r="H960" s="1"/>
      <c r="I960" s="1"/>
      <c r="J960" s="1"/>
      <c r="K960" s="1"/>
      <c r="L960" s="1"/>
      <c r="M960" s="1"/>
      <c r="N960" s="1"/>
      <c r="O960" s="101"/>
      <c r="P960" s="80"/>
    </row>
    <row r="961" spans="1:16" s="154" customFormat="1">
      <c r="A961" s="1"/>
      <c r="B961" s="1"/>
      <c r="C961" s="1"/>
      <c r="D961" s="7"/>
      <c r="E961" s="1"/>
      <c r="F961" s="1"/>
      <c r="G961" s="1"/>
      <c r="H961" s="1"/>
      <c r="I961" s="1"/>
      <c r="J961" s="1"/>
      <c r="K961" s="1"/>
      <c r="L961" s="1"/>
      <c r="M961" s="1"/>
      <c r="N961" s="1"/>
      <c r="O961" s="101"/>
      <c r="P961" s="80"/>
    </row>
    <row r="962" spans="1:16" s="154" customFormat="1">
      <c r="A962" s="1"/>
      <c r="B962" s="1"/>
      <c r="C962" s="1"/>
      <c r="D962" s="7"/>
      <c r="E962" s="1"/>
      <c r="F962" s="1"/>
      <c r="G962" s="1"/>
      <c r="H962" s="1"/>
      <c r="I962" s="1"/>
      <c r="J962" s="1"/>
      <c r="K962" s="1"/>
      <c r="L962" s="1"/>
      <c r="M962" s="1"/>
      <c r="N962" s="1"/>
      <c r="O962" s="101"/>
      <c r="P962" s="80"/>
    </row>
    <row r="963" spans="1:16" s="154" customFormat="1">
      <c r="A963" s="1"/>
      <c r="B963" s="1"/>
      <c r="C963" s="1"/>
      <c r="D963" s="7"/>
      <c r="E963" s="1"/>
      <c r="F963" s="1"/>
      <c r="G963" s="1"/>
      <c r="H963" s="1"/>
      <c r="I963" s="1"/>
      <c r="J963" s="1"/>
      <c r="K963" s="1"/>
      <c r="L963" s="1"/>
      <c r="M963" s="1"/>
      <c r="N963" s="1"/>
      <c r="O963" s="101"/>
      <c r="P963" s="80"/>
    </row>
    <row r="964" spans="1:16" s="154" customFormat="1">
      <c r="A964" s="1"/>
      <c r="B964" s="1"/>
      <c r="C964" s="1"/>
      <c r="D964" s="7"/>
      <c r="E964" s="1"/>
      <c r="F964" s="1"/>
      <c r="G964" s="1"/>
      <c r="H964" s="1"/>
      <c r="I964" s="1"/>
      <c r="J964" s="1"/>
      <c r="K964" s="1"/>
      <c r="L964" s="1"/>
      <c r="M964" s="1"/>
      <c r="N964" s="1"/>
      <c r="O964" s="101"/>
      <c r="P964" s="80"/>
    </row>
    <row r="965" spans="1:16" s="154" customFormat="1">
      <c r="A965" s="1"/>
      <c r="B965" s="1"/>
      <c r="C965" s="1"/>
      <c r="D965" s="7"/>
      <c r="E965" s="1"/>
      <c r="F965" s="1"/>
      <c r="G965" s="1"/>
      <c r="H965" s="1"/>
      <c r="I965" s="1"/>
      <c r="J965" s="1"/>
      <c r="K965" s="1"/>
      <c r="L965" s="1"/>
      <c r="M965" s="1"/>
      <c r="N965" s="1"/>
      <c r="O965" s="101"/>
      <c r="P965" s="80"/>
    </row>
    <row r="966" spans="1:16" s="154" customFormat="1">
      <c r="A966" s="1"/>
      <c r="B966" s="1"/>
      <c r="C966" s="1"/>
      <c r="D966" s="7"/>
      <c r="E966" s="1"/>
      <c r="F966" s="1"/>
      <c r="G966" s="1"/>
      <c r="H966" s="1"/>
      <c r="I966" s="1"/>
      <c r="J966" s="1"/>
      <c r="K966" s="1"/>
      <c r="L966" s="1"/>
      <c r="M966" s="1"/>
      <c r="N966" s="1"/>
      <c r="O966" s="101"/>
      <c r="P966" s="80"/>
    </row>
    <row r="967" spans="1:16" s="154" customFormat="1">
      <c r="A967" s="1"/>
      <c r="B967" s="1"/>
      <c r="C967" s="1"/>
      <c r="D967" s="7"/>
      <c r="E967" s="1"/>
      <c r="F967" s="1"/>
      <c r="G967" s="1"/>
      <c r="H967" s="1"/>
      <c r="I967" s="1"/>
      <c r="J967" s="1"/>
      <c r="K967" s="1"/>
      <c r="L967" s="1"/>
      <c r="M967" s="1"/>
      <c r="N967" s="1"/>
      <c r="O967" s="101"/>
      <c r="P967" s="80"/>
    </row>
    <row r="968" spans="1:16" s="154" customFormat="1">
      <c r="A968" s="1"/>
      <c r="B968" s="1"/>
      <c r="C968" s="1"/>
      <c r="D968" s="7"/>
      <c r="E968" s="1"/>
      <c r="F968" s="1"/>
      <c r="G968" s="1"/>
      <c r="H968" s="1"/>
      <c r="I968" s="1"/>
      <c r="J968" s="1"/>
      <c r="K968" s="1"/>
      <c r="L968" s="1"/>
      <c r="M968" s="1"/>
      <c r="N968" s="1"/>
      <c r="O968" s="101"/>
      <c r="P968" s="80"/>
    </row>
    <row r="969" spans="1:16" s="154" customFormat="1">
      <c r="A969" s="1"/>
      <c r="B969" s="1"/>
      <c r="C969" s="1"/>
      <c r="D969" s="7"/>
      <c r="E969" s="1"/>
      <c r="F969" s="1"/>
      <c r="G969" s="1"/>
      <c r="H969" s="1"/>
      <c r="I969" s="1"/>
      <c r="J969" s="1"/>
      <c r="K969" s="1"/>
      <c r="L969" s="1"/>
      <c r="M969" s="1"/>
      <c r="N969" s="1"/>
      <c r="O969" s="101"/>
      <c r="P969" s="80"/>
    </row>
    <row r="970" spans="1:16" s="154" customFormat="1">
      <c r="A970" s="1"/>
      <c r="B970" s="1"/>
      <c r="C970" s="1"/>
      <c r="D970" s="7"/>
      <c r="E970" s="1"/>
      <c r="F970" s="1"/>
      <c r="G970" s="1"/>
      <c r="H970" s="1"/>
      <c r="I970" s="1"/>
      <c r="J970" s="1"/>
      <c r="K970" s="1"/>
      <c r="L970" s="1"/>
      <c r="M970" s="1"/>
      <c r="N970" s="1"/>
      <c r="O970" s="101"/>
      <c r="P970" s="80"/>
    </row>
    <row r="971" spans="1:16" s="154" customFormat="1">
      <c r="A971" s="1"/>
      <c r="B971" s="1"/>
      <c r="C971" s="1"/>
      <c r="D971" s="7"/>
      <c r="E971" s="1"/>
      <c r="F971" s="1"/>
      <c r="G971" s="1"/>
      <c r="H971" s="1"/>
      <c r="I971" s="1"/>
      <c r="J971" s="1"/>
      <c r="K971" s="1"/>
      <c r="L971" s="1"/>
      <c r="M971" s="1"/>
      <c r="N971" s="1"/>
      <c r="O971" s="101"/>
      <c r="P971" s="80"/>
    </row>
    <row r="972" spans="1:16" s="154" customFormat="1">
      <c r="A972" s="1"/>
      <c r="B972" s="1"/>
      <c r="C972" s="1"/>
      <c r="D972" s="7"/>
      <c r="E972" s="1"/>
      <c r="F972" s="1"/>
      <c r="G972" s="1"/>
      <c r="H972" s="1"/>
      <c r="I972" s="1"/>
      <c r="J972" s="1"/>
      <c r="K972" s="1"/>
      <c r="L972" s="1"/>
      <c r="M972" s="1"/>
      <c r="N972" s="1"/>
      <c r="O972" s="101"/>
      <c r="P972" s="80"/>
    </row>
    <row r="973" spans="1:16" s="154" customFormat="1">
      <c r="A973" s="1"/>
      <c r="B973" s="1"/>
      <c r="C973" s="1"/>
      <c r="D973" s="7"/>
      <c r="E973" s="1"/>
      <c r="F973" s="1"/>
      <c r="G973" s="1"/>
      <c r="H973" s="1"/>
      <c r="I973" s="1"/>
      <c r="J973" s="1"/>
      <c r="K973" s="1"/>
      <c r="L973" s="1"/>
      <c r="M973" s="1"/>
      <c r="N973" s="1"/>
      <c r="O973" s="101"/>
      <c r="P973" s="80"/>
    </row>
    <row r="974" spans="1:16" s="154" customFormat="1">
      <c r="A974" s="1"/>
      <c r="B974" s="1"/>
      <c r="C974" s="1"/>
      <c r="D974" s="7"/>
      <c r="E974" s="1"/>
      <c r="F974" s="1"/>
      <c r="G974" s="1"/>
      <c r="H974" s="1"/>
      <c r="I974" s="1"/>
      <c r="J974" s="1"/>
      <c r="K974" s="1"/>
      <c r="L974" s="1"/>
      <c r="M974" s="1"/>
      <c r="N974" s="1"/>
      <c r="O974" s="101"/>
      <c r="P974" s="80"/>
    </row>
    <row r="975" spans="1:16" s="154" customFormat="1">
      <c r="A975" s="1"/>
      <c r="B975" s="1"/>
      <c r="C975" s="1"/>
      <c r="D975" s="7"/>
      <c r="E975" s="1"/>
      <c r="F975" s="1"/>
      <c r="G975" s="1"/>
      <c r="H975" s="1"/>
      <c r="I975" s="1"/>
      <c r="J975" s="1"/>
      <c r="K975" s="1"/>
      <c r="L975" s="1"/>
      <c r="M975" s="1"/>
      <c r="N975" s="1"/>
      <c r="O975" s="101"/>
      <c r="P975" s="80"/>
    </row>
    <row r="976" spans="1:16" s="154" customFormat="1">
      <c r="A976" s="1"/>
      <c r="B976" s="1"/>
      <c r="C976" s="1"/>
      <c r="D976" s="7"/>
      <c r="E976" s="1"/>
      <c r="F976" s="1"/>
      <c r="G976" s="1"/>
      <c r="H976" s="1"/>
      <c r="I976" s="1"/>
      <c r="J976" s="1"/>
      <c r="K976" s="1"/>
      <c r="L976" s="1"/>
      <c r="M976" s="1"/>
      <c r="N976" s="1"/>
      <c r="O976" s="101"/>
      <c r="P976" s="80"/>
    </row>
    <row r="977" spans="1:16" s="154" customFormat="1">
      <c r="A977" s="1"/>
      <c r="B977" s="1"/>
      <c r="C977" s="1"/>
      <c r="D977" s="7"/>
      <c r="E977" s="1"/>
      <c r="F977" s="1"/>
      <c r="G977" s="1"/>
      <c r="H977" s="1"/>
      <c r="I977" s="1"/>
      <c r="J977" s="1"/>
      <c r="K977" s="1"/>
      <c r="L977" s="1"/>
      <c r="M977" s="1"/>
      <c r="N977" s="1"/>
      <c r="O977" s="101"/>
      <c r="P977" s="80"/>
    </row>
    <row r="978" spans="1:16" s="154" customFormat="1">
      <c r="A978" s="1"/>
      <c r="B978" s="1"/>
      <c r="C978" s="1"/>
      <c r="D978" s="7"/>
      <c r="E978" s="1"/>
      <c r="F978" s="1"/>
      <c r="G978" s="1"/>
      <c r="H978" s="1"/>
      <c r="I978" s="1"/>
      <c r="J978" s="1"/>
      <c r="K978" s="1"/>
      <c r="L978" s="1"/>
      <c r="M978" s="1"/>
      <c r="N978" s="1"/>
      <c r="O978" s="101"/>
      <c r="P978" s="80"/>
    </row>
    <row r="979" spans="1:16" s="154" customFormat="1">
      <c r="A979" s="1"/>
      <c r="B979" s="1"/>
      <c r="C979" s="1"/>
      <c r="D979" s="7"/>
      <c r="E979" s="1"/>
      <c r="F979" s="1"/>
      <c r="G979" s="1"/>
      <c r="H979" s="1"/>
      <c r="I979" s="1"/>
      <c r="J979" s="1"/>
      <c r="K979" s="1"/>
      <c r="L979" s="1"/>
      <c r="M979" s="1"/>
      <c r="N979" s="1"/>
      <c r="O979" s="101"/>
      <c r="P979" s="80"/>
    </row>
    <row r="980" spans="1:16" s="154" customFormat="1">
      <c r="A980" s="1"/>
      <c r="B980" s="1"/>
      <c r="C980" s="1"/>
      <c r="D980" s="7"/>
      <c r="E980" s="1"/>
      <c r="F980" s="1"/>
      <c r="G980" s="1"/>
      <c r="H980" s="1"/>
      <c r="I980" s="1"/>
      <c r="J980" s="1"/>
      <c r="K980" s="1"/>
      <c r="L980" s="1"/>
      <c r="M980" s="1"/>
      <c r="N980" s="1"/>
      <c r="O980" s="101"/>
      <c r="P980" s="80"/>
    </row>
    <row r="981" spans="1:16" s="154" customFormat="1">
      <c r="A981" s="1"/>
      <c r="B981" s="1"/>
      <c r="C981" s="1"/>
      <c r="D981" s="7"/>
      <c r="E981" s="1"/>
      <c r="F981" s="1"/>
      <c r="G981" s="1"/>
      <c r="H981" s="1"/>
      <c r="I981" s="1"/>
      <c r="J981" s="1"/>
      <c r="K981" s="1"/>
      <c r="L981" s="1"/>
      <c r="M981" s="1"/>
      <c r="N981" s="1"/>
      <c r="O981" s="101"/>
      <c r="P981" s="80"/>
    </row>
    <row r="982" spans="1:16" s="154" customFormat="1">
      <c r="A982" s="1"/>
      <c r="B982" s="1"/>
      <c r="C982" s="1"/>
      <c r="D982" s="7"/>
      <c r="E982" s="1"/>
      <c r="F982" s="1"/>
      <c r="G982" s="1"/>
      <c r="H982" s="1"/>
      <c r="I982" s="1"/>
      <c r="J982" s="1"/>
      <c r="K982" s="1"/>
      <c r="L982" s="1"/>
      <c r="M982" s="1"/>
      <c r="N982" s="1"/>
      <c r="O982" s="101"/>
      <c r="P982" s="80"/>
    </row>
    <row r="983" spans="1:16" s="154" customFormat="1">
      <c r="A983" s="1"/>
      <c r="B983" s="1"/>
      <c r="C983" s="1"/>
      <c r="D983" s="7"/>
      <c r="E983" s="1"/>
      <c r="F983" s="1"/>
      <c r="G983" s="1"/>
      <c r="H983" s="1"/>
      <c r="I983" s="1"/>
      <c r="J983" s="1"/>
      <c r="K983" s="1"/>
      <c r="L983" s="1"/>
      <c r="M983" s="1"/>
      <c r="N983" s="1"/>
      <c r="O983" s="101"/>
      <c r="P983" s="80"/>
    </row>
    <row r="984" spans="1:16" s="154" customFormat="1">
      <c r="A984" s="1"/>
      <c r="B984" s="1"/>
      <c r="C984" s="1"/>
      <c r="D984" s="7"/>
      <c r="E984" s="1"/>
      <c r="F984" s="1"/>
      <c r="G984" s="1"/>
      <c r="H984" s="1"/>
      <c r="I984" s="1"/>
      <c r="J984" s="1"/>
      <c r="K984" s="1"/>
      <c r="L984" s="1"/>
      <c r="M984" s="1"/>
      <c r="N984" s="1"/>
      <c r="O984" s="101"/>
      <c r="P984" s="80"/>
    </row>
    <row r="985" spans="1:16" s="154" customFormat="1">
      <c r="A985" s="1"/>
      <c r="B985" s="1"/>
      <c r="C985" s="1"/>
      <c r="D985" s="7"/>
      <c r="E985" s="1"/>
      <c r="F985" s="1"/>
      <c r="G985" s="1"/>
      <c r="H985" s="1"/>
      <c r="I985" s="1"/>
      <c r="J985" s="1"/>
      <c r="K985" s="1"/>
      <c r="L985" s="1"/>
      <c r="M985" s="1"/>
      <c r="N985" s="1"/>
      <c r="O985" s="101"/>
      <c r="P985" s="80"/>
    </row>
    <row r="986" spans="1:16" s="154" customFormat="1">
      <c r="A986" s="1"/>
      <c r="B986" s="1"/>
      <c r="C986" s="1"/>
      <c r="D986" s="7"/>
      <c r="E986" s="1"/>
      <c r="F986" s="1"/>
      <c r="G986" s="1"/>
      <c r="H986" s="1"/>
      <c r="I986" s="1"/>
      <c r="J986" s="1"/>
      <c r="K986" s="1"/>
      <c r="L986" s="1"/>
      <c r="M986" s="1"/>
      <c r="N986" s="1"/>
      <c r="O986" s="101"/>
      <c r="P986" s="80"/>
    </row>
    <row r="987" spans="1:16" s="154" customFormat="1">
      <c r="A987" s="1"/>
      <c r="B987" s="1"/>
      <c r="C987" s="1"/>
      <c r="D987" s="7"/>
      <c r="E987" s="1"/>
      <c r="F987" s="1"/>
      <c r="G987" s="1"/>
      <c r="H987" s="1"/>
      <c r="I987" s="1"/>
      <c r="J987" s="1"/>
      <c r="K987" s="1"/>
      <c r="L987" s="1"/>
      <c r="M987" s="1"/>
      <c r="N987" s="1"/>
      <c r="O987" s="101"/>
      <c r="P987" s="80"/>
    </row>
    <row r="988" spans="1:16" s="154" customFormat="1">
      <c r="A988" s="1"/>
      <c r="B988" s="1"/>
      <c r="C988" s="1"/>
      <c r="D988" s="7"/>
      <c r="E988" s="1"/>
      <c r="F988" s="1"/>
      <c r="G988" s="1"/>
      <c r="H988" s="1"/>
      <c r="I988" s="1"/>
      <c r="J988" s="1"/>
      <c r="K988" s="1"/>
      <c r="L988" s="1"/>
      <c r="M988" s="1"/>
      <c r="N988" s="1"/>
      <c r="O988" s="101"/>
      <c r="P988" s="80"/>
    </row>
    <row r="989" spans="1:16" s="154" customFormat="1">
      <c r="A989" s="1"/>
      <c r="B989" s="1"/>
      <c r="C989" s="1"/>
      <c r="D989" s="7"/>
      <c r="E989" s="1"/>
      <c r="F989" s="1"/>
      <c r="G989" s="1"/>
      <c r="H989" s="1"/>
      <c r="I989" s="1"/>
      <c r="J989" s="1"/>
      <c r="K989" s="1"/>
      <c r="L989" s="1"/>
      <c r="M989" s="1"/>
      <c r="N989" s="1"/>
      <c r="O989" s="101"/>
      <c r="P989" s="80"/>
    </row>
    <row r="990" spans="1:16" s="154" customFormat="1">
      <c r="A990" s="1"/>
      <c r="B990" s="1"/>
      <c r="C990" s="1"/>
      <c r="D990" s="7"/>
      <c r="E990" s="1"/>
      <c r="F990" s="1"/>
      <c r="G990" s="1"/>
      <c r="H990" s="1"/>
      <c r="I990" s="1"/>
      <c r="J990" s="1"/>
      <c r="K990" s="1"/>
      <c r="L990" s="1"/>
      <c r="M990" s="1"/>
      <c r="N990" s="1"/>
      <c r="O990" s="101"/>
      <c r="P990" s="80"/>
    </row>
    <row r="991" spans="1:16" s="154" customFormat="1">
      <c r="A991" s="1"/>
      <c r="B991" s="1"/>
      <c r="C991" s="1"/>
      <c r="D991" s="7"/>
      <c r="E991" s="1"/>
      <c r="F991" s="1"/>
      <c r="G991" s="1"/>
      <c r="H991" s="1"/>
      <c r="I991" s="1"/>
      <c r="J991" s="1"/>
      <c r="K991" s="1"/>
      <c r="L991" s="1"/>
      <c r="M991" s="1"/>
      <c r="N991" s="1"/>
      <c r="O991" s="101"/>
      <c r="P991" s="80"/>
    </row>
    <row r="992" spans="1:16" s="154" customFormat="1">
      <c r="A992" s="1"/>
      <c r="B992" s="1"/>
      <c r="C992" s="1"/>
      <c r="D992" s="7"/>
      <c r="E992" s="1"/>
      <c r="F992" s="1"/>
      <c r="G992" s="1"/>
      <c r="H992" s="1"/>
      <c r="I992" s="1"/>
      <c r="J992" s="1"/>
      <c r="K992" s="1"/>
      <c r="L992" s="1"/>
      <c r="M992" s="1"/>
      <c r="N992" s="1"/>
      <c r="O992" s="101"/>
      <c r="P992" s="80"/>
    </row>
    <row r="993" spans="1:16" s="154" customFormat="1">
      <c r="A993" s="1"/>
      <c r="B993" s="1"/>
      <c r="C993" s="1"/>
      <c r="D993" s="7"/>
      <c r="E993" s="1"/>
      <c r="F993" s="1"/>
      <c r="G993" s="1"/>
      <c r="H993" s="1"/>
      <c r="I993" s="1"/>
      <c r="J993" s="1"/>
      <c r="K993" s="1"/>
      <c r="L993" s="1"/>
      <c r="M993" s="1"/>
      <c r="N993" s="1"/>
      <c r="O993" s="101"/>
      <c r="P993" s="80"/>
    </row>
    <row r="994" spans="1:16" s="154" customFormat="1">
      <c r="A994" s="1"/>
      <c r="B994" s="1"/>
      <c r="C994" s="1"/>
      <c r="D994" s="7"/>
      <c r="E994" s="1"/>
      <c r="F994" s="1"/>
      <c r="G994" s="1"/>
      <c r="H994" s="1"/>
      <c r="I994" s="1"/>
      <c r="J994" s="1"/>
      <c r="K994" s="1"/>
      <c r="L994" s="1"/>
      <c r="M994" s="1"/>
      <c r="N994" s="1"/>
      <c r="O994" s="101"/>
      <c r="P994" s="80"/>
    </row>
    <row r="995" spans="1:16" s="154" customFormat="1">
      <c r="A995" s="1"/>
      <c r="B995" s="1"/>
      <c r="C995" s="1"/>
      <c r="D995" s="7"/>
      <c r="E995" s="1"/>
      <c r="F995" s="1"/>
      <c r="G995" s="1"/>
      <c r="H995" s="1"/>
      <c r="I995" s="1"/>
      <c r="J995" s="1"/>
      <c r="K995" s="1"/>
      <c r="L995" s="1"/>
      <c r="M995" s="1"/>
      <c r="N995" s="1"/>
      <c r="O995" s="101"/>
      <c r="P995" s="80"/>
    </row>
    <row r="996" spans="1:16" s="154" customFormat="1">
      <c r="A996" s="1"/>
      <c r="B996" s="1"/>
      <c r="C996" s="1"/>
      <c r="D996" s="7"/>
      <c r="E996" s="1"/>
      <c r="F996" s="1"/>
      <c r="G996" s="1"/>
      <c r="H996" s="1"/>
      <c r="I996" s="1"/>
      <c r="J996" s="1"/>
      <c r="K996" s="1"/>
      <c r="L996" s="1"/>
      <c r="M996" s="1"/>
      <c r="N996" s="1"/>
      <c r="O996" s="101"/>
      <c r="P996" s="80"/>
    </row>
    <row r="997" spans="1:16" s="154" customFormat="1">
      <c r="A997" s="1"/>
      <c r="B997" s="1"/>
      <c r="C997" s="1"/>
      <c r="D997" s="7"/>
      <c r="E997" s="1"/>
      <c r="F997" s="1"/>
      <c r="G997" s="1"/>
      <c r="H997" s="1"/>
      <c r="I997" s="1"/>
      <c r="J997" s="1"/>
      <c r="K997" s="1"/>
      <c r="L997" s="1"/>
      <c r="M997" s="1"/>
      <c r="N997" s="1"/>
      <c r="O997" s="101"/>
      <c r="P997" s="80"/>
    </row>
    <row r="998" spans="1:16" s="154" customFormat="1">
      <c r="A998" s="1"/>
      <c r="B998" s="1"/>
      <c r="C998" s="1"/>
      <c r="D998" s="7"/>
      <c r="E998" s="1"/>
      <c r="F998" s="1"/>
      <c r="G998" s="1"/>
      <c r="H998" s="1"/>
      <c r="I998" s="1"/>
      <c r="J998" s="1"/>
      <c r="K998" s="1"/>
      <c r="L998" s="1"/>
      <c r="M998" s="1"/>
      <c r="N998" s="1"/>
      <c r="O998" s="101"/>
      <c r="P998" s="80"/>
    </row>
    <row r="999" spans="1:16" s="154" customFormat="1">
      <c r="A999" s="1"/>
      <c r="B999" s="1"/>
      <c r="C999" s="1"/>
      <c r="D999" s="7"/>
      <c r="E999" s="1"/>
      <c r="F999" s="1"/>
      <c r="G999" s="1"/>
      <c r="H999" s="1"/>
      <c r="I999" s="1"/>
      <c r="J999" s="1"/>
      <c r="K999" s="1"/>
      <c r="L999" s="1"/>
      <c r="M999" s="1"/>
      <c r="N999" s="1"/>
      <c r="O999" s="101"/>
      <c r="P999" s="80"/>
    </row>
    <row r="1000" spans="1:16" s="154" customFormat="1">
      <c r="A1000" s="1"/>
      <c r="B1000" s="1"/>
      <c r="C1000" s="1"/>
      <c r="D1000" s="7"/>
      <c r="E1000" s="1"/>
      <c r="F1000" s="1"/>
      <c r="G1000" s="1"/>
      <c r="H1000" s="1"/>
      <c r="I1000" s="1"/>
      <c r="J1000" s="1"/>
      <c r="K1000" s="1"/>
      <c r="L1000" s="1"/>
      <c r="M1000" s="1"/>
      <c r="N1000" s="1"/>
      <c r="O1000" s="101"/>
      <c r="P1000" s="80"/>
    </row>
    <row r="1001" spans="1:16" s="154" customFormat="1">
      <c r="A1001" s="1"/>
      <c r="B1001" s="1"/>
      <c r="C1001" s="1"/>
      <c r="D1001" s="7"/>
      <c r="E1001" s="1"/>
      <c r="F1001" s="1"/>
      <c r="G1001" s="1"/>
      <c r="H1001" s="1"/>
      <c r="I1001" s="1"/>
      <c r="J1001" s="1"/>
      <c r="K1001" s="1"/>
      <c r="L1001" s="1"/>
      <c r="M1001" s="1"/>
      <c r="N1001" s="1"/>
      <c r="O1001" s="101"/>
      <c r="P1001" s="80"/>
    </row>
    <row r="1002" spans="1:16" s="154" customFormat="1">
      <c r="A1002" s="1"/>
      <c r="B1002" s="1"/>
      <c r="C1002" s="1"/>
      <c r="D1002" s="7"/>
      <c r="E1002" s="1"/>
      <c r="F1002" s="1"/>
      <c r="G1002" s="1"/>
      <c r="H1002" s="1"/>
      <c r="I1002" s="1"/>
      <c r="J1002" s="1"/>
      <c r="K1002" s="1"/>
      <c r="L1002" s="1"/>
      <c r="M1002" s="1"/>
      <c r="N1002" s="1"/>
      <c r="O1002" s="101"/>
      <c r="P1002" s="80"/>
    </row>
    <row r="1003" spans="1:16" s="154" customFormat="1">
      <c r="A1003" s="1"/>
      <c r="B1003" s="1"/>
      <c r="C1003" s="1"/>
      <c r="D1003" s="7"/>
      <c r="E1003" s="1"/>
      <c r="F1003" s="1"/>
      <c r="G1003" s="1"/>
      <c r="H1003" s="1"/>
      <c r="I1003" s="1"/>
      <c r="J1003" s="1"/>
      <c r="K1003" s="1"/>
      <c r="L1003" s="1"/>
      <c r="M1003" s="1"/>
      <c r="N1003" s="1"/>
      <c r="O1003" s="101"/>
      <c r="P1003" s="80"/>
    </row>
    <row r="1004" spans="1:16" s="154" customFormat="1">
      <c r="A1004" s="1"/>
      <c r="B1004" s="1"/>
      <c r="C1004" s="1"/>
      <c r="D1004" s="7"/>
      <c r="E1004" s="1"/>
      <c r="F1004" s="1"/>
      <c r="G1004" s="1"/>
      <c r="H1004" s="1"/>
      <c r="I1004" s="1"/>
      <c r="J1004" s="1"/>
      <c r="K1004" s="1"/>
      <c r="L1004" s="1"/>
      <c r="M1004" s="1"/>
      <c r="N1004" s="1"/>
      <c r="O1004" s="101"/>
      <c r="P1004" s="80"/>
    </row>
    <row r="1005" spans="1:16" s="154" customFormat="1">
      <c r="A1005" s="1"/>
      <c r="B1005" s="1"/>
      <c r="C1005" s="1"/>
      <c r="D1005" s="7"/>
      <c r="E1005" s="1"/>
      <c r="F1005" s="1"/>
      <c r="G1005" s="1"/>
      <c r="H1005" s="1"/>
      <c r="I1005" s="1"/>
      <c r="J1005" s="1"/>
      <c r="K1005" s="1"/>
      <c r="L1005" s="1"/>
      <c r="M1005" s="1"/>
      <c r="N1005" s="1"/>
      <c r="O1005" s="101"/>
      <c r="P1005" s="80"/>
    </row>
    <row r="1006" spans="1:16" s="154" customFormat="1">
      <c r="A1006" s="1"/>
      <c r="B1006" s="1"/>
      <c r="C1006" s="1"/>
      <c r="D1006" s="7"/>
      <c r="E1006" s="1"/>
      <c r="F1006" s="1"/>
      <c r="G1006" s="1"/>
      <c r="H1006" s="1"/>
      <c r="I1006" s="1"/>
      <c r="J1006" s="1"/>
      <c r="K1006" s="1"/>
      <c r="L1006" s="1"/>
      <c r="M1006" s="1"/>
      <c r="N1006" s="1"/>
      <c r="O1006" s="101"/>
      <c r="P1006" s="80"/>
    </row>
    <row r="1007" spans="1:16" s="154" customFormat="1">
      <c r="A1007" s="1"/>
      <c r="B1007" s="1"/>
      <c r="C1007" s="1"/>
      <c r="D1007" s="7"/>
      <c r="E1007" s="1"/>
      <c r="F1007" s="1"/>
      <c r="G1007" s="1"/>
      <c r="H1007" s="1"/>
      <c r="I1007" s="1"/>
      <c r="J1007" s="1"/>
      <c r="K1007" s="1"/>
      <c r="L1007" s="1"/>
      <c r="M1007" s="1"/>
      <c r="N1007" s="1"/>
      <c r="O1007" s="101"/>
      <c r="P1007" s="80"/>
    </row>
    <row r="1008" spans="1:16" s="154" customFormat="1">
      <c r="A1008" s="1"/>
      <c r="B1008" s="1"/>
      <c r="C1008" s="1"/>
      <c r="D1008" s="7"/>
      <c r="E1008" s="1"/>
      <c r="F1008" s="1"/>
      <c r="G1008" s="1"/>
      <c r="H1008" s="1"/>
      <c r="I1008" s="1"/>
      <c r="J1008" s="1"/>
      <c r="K1008" s="1"/>
      <c r="L1008" s="1"/>
      <c r="M1008" s="1"/>
      <c r="N1008" s="1"/>
      <c r="O1008" s="101"/>
      <c r="P1008" s="80"/>
    </row>
    <row r="1009" spans="1:16" s="154" customFormat="1">
      <c r="A1009" s="1"/>
      <c r="B1009" s="1"/>
      <c r="C1009" s="1"/>
      <c r="D1009" s="7"/>
      <c r="E1009" s="1"/>
      <c r="F1009" s="1"/>
      <c r="G1009" s="1"/>
      <c r="H1009" s="1"/>
      <c r="I1009" s="1"/>
      <c r="J1009" s="1"/>
      <c r="K1009" s="1"/>
      <c r="L1009" s="1"/>
      <c r="M1009" s="1"/>
      <c r="N1009" s="1"/>
      <c r="O1009" s="101"/>
      <c r="P1009" s="80"/>
    </row>
    <row r="1010" spans="1:16" s="154" customFormat="1">
      <c r="A1010" s="1"/>
      <c r="B1010" s="1"/>
      <c r="C1010" s="1"/>
      <c r="D1010" s="7"/>
      <c r="E1010" s="1"/>
      <c r="F1010" s="1"/>
      <c r="G1010" s="1"/>
      <c r="H1010" s="1"/>
      <c r="I1010" s="1"/>
      <c r="J1010" s="1"/>
      <c r="K1010" s="1"/>
      <c r="L1010" s="1"/>
      <c r="M1010" s="1"/>
      <c r="N1010" s="1"/>
      <c r="O1010" s="101"/>
      <c r="P1010" s="80"/>
    </row>
    <row r="1011" spans="1:16" s="154" customFormat="1">
      <c r="A1011" s="1"/>
      <c r="B1011" s="1"/>
      <c r="C1011" s="1"/>
      <c r="D1011" s="7"/>
      <c r="E1011" s="1"/>
      <c r="F1011" s="1"/>
      <c r="G1011" s="1"/>
      <c r="H1011" s="1"/>
      <c r="I1011" s="1"/>
      <c r="J1011" s="1"/>
      <c r="K1011" s="1"/>
      <c r="L1011" s="1"/>
      <c r="M1011" s="1"/>
      <c r="N1011" s="1"/>
      <c r="O1011" s="101"/>
      <c r="P1011" s="80"/>
    </row>
    <row r="1012" spans="1:16" s="154" customFormat="1">
      <c r="A1012" s="1"/>
      <c r="B1012" s="1"/>
      <c r="C1012" s="1"/>
      <c r="D1012" s="7"/>
      <c r="E1012" s="1"/>
      <c r="F1012" s="1"/>
      <c r="G1012" s="1"/>
      <c r="H1012" s="1"/>
      <c r="I1012" s="1"/>
      <c r="J1012" s="1"/>
      <c r="K1012" s="1"/>
      <c r="L1012" s="1"/>
      <c r="M1012" s="1"/>
      <c r="N1012" s="1"/>
      <c r="O1012" s="101"/>
      <c r="P1012" s="80"/>
    </row>
    <row r="1013" spans="1:16" s="154" customFormat="1">
      <c r="A1013" s="1"/>
      <c r="B1013" s="1"/>
      <c r="C1013" s="1"/>
      <c r="D1013" s="7"/>
      <c r="E1013" s="1"/>
      <c r="F1013" s="1"/>
      <c r="G1013" s="1"/>
      <c r="H1013" s="1"/>
      <c r="I1013" s="1"/>
      <c r="J1013" s="1"/>
      <c r="K1013" s="1"/>
      <c r="L1013" s="1"/>
      <c r="M1013" s="1"/>
      <c r="N1013" s="1"/>
      <c r="O1013" s="101"/>
      <c r="P1013" s="80"/>
    </row>
    <row r="1014" spans="1:16" s="154" customFormat="1">
      <c r="A1014" s="1"/>
      <c r="B1014" s="1"/>
      <c r="C1014" s="1"/>
      <c r="D1014" s="7"/>
      <c r="E1014" s="1"/>
      <c r="F1014" s="1"/>
      <c r="G1014" s="1"/>
      <c r="H1014" s="1"/>
      <c r="I1014" s="1"/>
      <c r="J1014" s="1"/>
      <c r="K1014" s="1"/>
      <c r="L1014" s="1"/>
      <c r="M1014" s="1"/>
      <c r="N1014" s="1"/>
      <c r="O1014" s="101"/>
      <c r="P1014" s="80"/>
    </row>
    <row r="1015" spans="1:16" s="154" customFormat="1">
      <c r="A1015" s="1"/>
      <c r="B1015" s="1"/>
      <c r="C1015" s="1"/>
      <c r="D1015" s="7"/>
      <c r="E1015" s="1"/>
      <c r="F1015" s="1"/>
      <c r="G1015" s="1"/>
      <c r="H1015" s="1"/>
      <c r="I1015" s="1"/>
      <c r="J1015" s="1"/>
      <c r="K1015" s="1"/>
      <c r="L1015" s="1"/>
      <c r="M1015" s="1"/>
      <c r="N1015" s="1"/>
      <c r="O1015" s="101"/>
      <c r="P1015" s="80"/>
    </row>
    <row r="1016" spans="1:16" s="154" customFormat="1">
      <c r="A1016" s="1"/>
      <c r="B1016" s="1"/>
      <c r="C1016" s="1"/>
      <c r="D1016" s="7"/>
      <c r="E1016" s="1"/>
      <c r="F1016" s="1"/>
      <c r="G1016" s="1"/>
      <c r="H1016" s="1"/>
      <c r="I1016" s="1"/>
      <c r="J1016" s="1"/>
      <c r="K1016" s="1"/>
      <c r="L1016" s="1"/>
      <c r="M1016" s="1"/>
      <c r="N1016" s="1"/>
      <c r="O1016" s="101"/>
      <c r="P1016" s="80"/>
    </row>
    <row r="1017" spans="1:16" s="154" customFormat="1">
      <c r="A1017" s="1"/>
      <c r="B1017" s="1"/>
      <c r="C1017" s="1"/>
      <c r="D1017" s="7"/>
      <c r="E1017" s="1"/>
      <c r="F1017" s="1"/>
      <c r="G1017" s="1"/>
      <c r="H1017" s="1"/>
      <c r="I1017" s="1"/>
      <c r="J1017" s="1"/>
      <c r="K1017" s="1"/>
      <c r="L1017" s="1"/>
      <c r="M1017" s="1"/>
      <c r="N1017" s="1"/>
      <c r="O1017" s="101"/>
      <c r="P1017" s="80"/>
    </row>
    <row r="1018" spans="1:16" s="154" customFormat="1">
      <c r="A1018" s="1"/>
      <c r="B1018" s="1"/>
      <c r="C1018" s="1"/>
      <c r="D1018" s="7"/>
      <c r="E1018" s="1"/>
      <c r="F1018" s="1"/>
      <c r="G1018" s="1"/>
      <c r="H1018" s="1"/>
      <c r="I1018" s="1"/>
      <c r="J1018" s="1"/>
      <c r="K1018" s="1"/>
      <c r="L1018" s="1"/>
      <c r="M1018" s="1"/>
      <c r="N1018" s="1"/>
      <c r="O1018" s="101"/>
      <c r="P1018" s="80"/>
    </row>
    <row r="1019" spans="1:16" s="154" customFormat="1">
      <c r="A1019" s="1"/>
      <c r="B1019" s="1"/>
      <c r="C1019" s="1"/>
      <c r="D1019" s="7"/>
      <c r="E1019" s="1"/>
      <c r="F1019" s="1"/>
      <c r="G1019" s="1"/>
      <c r="H1019" s="1"/>
      <c r="I1019" s="1"/>
      <c r="J1019" s="1"/>
      <c r="K1019" s="1"/>
      <c r="L1019" s="1"/>
      <c r="M1019" s="1"/>
      <c r="N1019" s="1"/>
      <c r="O1019" s="101"/>
      <c r="P1019" s="80"/>
    </row>
    <row r="1020" spans="1:16" s="154" customFormat="1">
      <c r="A1020" s="1"/>
      <c r="B1020" s="1"/>
      <c r="C1020" s="1"/>
      <c r="D1020" s="7"/>
      <c r="E1020" s="1"/>
      <c r="F1020" s="1"/>
      <c r="G1020" s="1"/>
      <c r="H1020" s="1"/>
      <c r="I1020" s="1"/>
      <c r="J1020" s="1"/>
      <c r="K1020" s="1"/>
      <c r="L1020" s="1"/>
      <c r="M1020" s="1"/>
      <c r="N1020" s="1"/>
      <c r="O1020" s="101"/>
      <c r="P1020" s="80"/>
    </row>
    <row r="1021" spans="1:16" s="154" customFormat="1">
      <c r="A1021" s="1"/>
      <c r="B1021" s="1"/>
      <c r="C1021" s="1"/>
      <c r="D1021" s="7"/>
      <c r="E1021" s="1"/>
      <c r="F1021" s="1"/>
      <c r="G1021" s="1"/>
      <c r="H1021" s="1"/>
      <c r="I1021" s="1"/>
      <c r="J1021" s="1"/>
      <c r="K1021" s="1"/>
      <c r="L1021" s="1"/>
      <c r="M1021" s="1"/>
      <c r="N1021" s="1"/>
      <c r="O1021" s="101"/>
      <c r="P1021" s="80"/>
    </row>
    <row r="1022" spans="1:16" s="154" customFormat="1">
      <c r="A1022" s="1"/>
      <c r="B1022" s="1"/>
      <c r="C1022" s="1"/>
      <c r="D1022" s="7"/>
      <c r="E1022" s="1"/>
      <c r="F1022" s="1"/>
      <c r="G1022" s="1"/>
      <c r="H1022" s="1"/>
      <c r="I1022" s="1"/>
      <c r="J1022" s="1"/>
      <c r="K1022" s="1"/>
      <c r="L1022" s="1"/>
      <c r="M1022" s="1"/>
      <c r="N1022" s="1"/>
      <c r="O1022" s="101"/>
      <c r="P1022" s="80"/>
    </row>
    <row r="1023" spans="1:16" s="154" customFormat="1">
      <c r="A1023" s="1"/>
      <c r="B1023" s="1"/>
      <c r="C1023" s="1"/>
      <c r="D1023" s="7"/>
      <c r="E1023" s="1"/>
      <c r="F1023" s="1"/>
      <c r="G1023" s="1"/>
      <c r="H1023" s="1"/>
      <c r="I1023" s="1"/>
      <c r="J1023" s="1"/>
      <c r="K1023" s="1"/>
      <c r="L1023" s="1"/>
      <c r="M1023" s="1"/>
      <c r="N1023" s="1"/>
      <c r="O1023" s="101"/>
      <c r="P1023" s="80"/>
    </row>
    <row r="1024" spans="1:16" s="154" customFormat="1">
      <c r="A1024" s="1"/>
      <c r="B1024" s="1"/>
      <c r="C1024" s="1"/>
      <c r="D1024" s="7"/>
      <c r="E1024" s="1"/>
      <c r="F1024" s="1"/>
      <c r="G1024" s="1"/>
      <c r="H1024" s="1"/>
      <c r="I1024" s="1"/>
      <c r="J1024" s="1"/>
      <c r="K1024" s="1"/>
      <c r="L1024" s="1"/>
      <c r="M1024" s="1"/>
      <c r="N1024" s="1"/>
      <c r="O1024" s="101"/>
      <c r="P1024" s="80"/>
    </row>
    <row r="1025" spans="1:16" s="154" customFormat="1">
      <c r="A1025" s="1"/>
      <c r="B1025" s="1"/>
      <c r="C1025" s="1"/>
      <c r="D1025" s="7"/>
      <c r="E1025" s="1"/>
      <c r="F1025" s="1"/>
      <c r="G1025" s="1"/>
      <c r="H1025" s="1"/>
      <c r="I1025" s="1"/>
      <c r="J1025" s="1"/>
      <c r="K1025" s="1"/>
      <c r="L1025" s="1"/>
      <c r="M1025" s="1"/>
      <c r="N1025" s="1"/>
      <c r="O1025" s="101"/>
      <c r="P1025" s="80"/>
    </row>
    <row r="1026" spans="1:16" s="154" customFormat="1">
      <c r="A1026" s="1"/>
      <c r="B1026" s="1"/>
      <c r="C1026" s="1"/>
      <c r="D1026" s="7"/>
      <c r="E1026" s="1"/>
      <c r="F1026" s="1"/>
      <c r="G1026" s="1"/>
      <c r="H1026" s="1"/>
      <c r="I1026" s="1"/>
      <c r="J1026" s="1"/>
      <c r="K1026" s="1"/>
      <c r="L1026" s="1"/>
      <c r="M1026" s="1"/>
      <c r="N1026" s="1"/>
      <c r="O1026" s="101"/>
      <c r="P1026" s="80"/>
    </row>
    <row r="1027" spans="1:16" s="154" customFormat="1">
      <c r="A1027" s="1"/>
      <c r="B1027" s="1"/>
      <c r="C1027" s="1"/>
      <c r="D1027" s="7"/>
      <c r="E1027" s="1"/>
      <c r="F1027" s="1"/>
      <c r="G1027" s="1"/>
      <c r="H1027" s="1"/>
      <c r="I1027" s="1"/>
      <c r="J1027" s="1"/>
      <c r="K1027" s="1"/>
      <c r="L1027" s="1"/>
      <c r="M1027" s="1"/>
      <c r="N1027" s="1"/>
      <c r="O1027" s="101"/>
      <c r="P1027" s="80"/>
    </row>
    <row r="1028" spans="1:16" s="154" customFormat="1">
      <c r="A1028" s="1"/>
      <c r="B1028" s="1"/>
      <c r="C1028" s="1"/>
      <c r="D1028" s="7"/>
      <c r="E1028" s="1"/>
      <c r="F1028" s="1"/>
      <c r="G1028" s="1"/>
      <c r="H1028" s="1"/>
      <c r="I1028" s="1"/>
      <c r="J1028" s="1"/>
      <c r="K1028" s="1"/>
      <c r="L1028" s="1"/>
      <c r="M1028" s="1"/>
      <c r="N1028" s="1"/>
      <c r="O1028" s="101"/>
      <c r="P1028" s="80"/>
    </row>
    <row r="1029" spans="1:16" s="154" customFormat="1">
      <c r="A1029" s="1"/>
      <c r="B1029" s="1"/>
      <c r="C1029" s="1"/>
      <c r="D1029" s="7"/>
      <c r="E1029" s="1"/>
      <c r="F1029" s="1"/>
      <c r="G1029" s="1"/>
      <c r="H1029" s="1"/>
      <c r="I1029" s="1"/>
      <c r="J1029" s="1"/>
      <c r="K1029" s="1"/>
      <c r="L1029" s="1"/>
      <c r="M1029" s="1"/>
      <c r="N1029" s="1"/>
      <c r="O1029" s="101"/>
      <c r="P1029" s="80"/>
    </row>
    <row r="1030" spans="1:16" s="154" customFormat="1">
      <c r="A1030" s="1"/>
      <c r="B1030" s="1"/>
      <c r="C1030" s="1"/>
      <c r="D1030" s="7"/>
      <c r="E1030" s="1"/>
      <c r="F1030" s="1"/>
      <c r="G1030" s="1"/>
      <c r="H1030" s="1"/>
      <c r="I1030" s="1"/>
      <c r="J1030" s="1"/>
      <c r="K1030" s="1"/>
      <c r="L1030" s="1"/>
      <c r="M1030" s="1"/>
      <c r="N1030" s="1"/>
      <c r="O1030" s="101"/>
      <c r="P1030" s="80"/>
    </row>
    <row r="1031" spans="1:16" s="154" customFormat="1">
      <c r="A1031" s="1"/>
      <c r="B1031" s="1"/>
      <c r="C1031" s="1"/>
      <c r="D1031" s="7"/>
      <c r="E1031" s="1"/>
      <c r="F1031" s="1"/>
      <c r="G1031" s="1"/>
      <c r="H1031" s="1"/>
      <c r="I1031" s="1"/>
      <c r="J1031" s="1"/>
      <c r="K1031" s="1"/>
      <c r="L1031" s="1"/>
      <c r="M1031" s="1"/>
      <c r="N1031" s="1"/>
      <c r="O1031" s="101"/>
      <c r="P1031" s="80"/>
    </row>
    <row r="1032" spans="1:16" s="154" customFormat="1">
      <c r="A1032" s="1"/>
      <c r="B1032" s="1"/>
      <c r="C1032" s="1"/>
      <c r="D1032" s="7"/>
      <c r="E1032" s="1"/>
      <c r="F1032" s="1"/>
      <c r="G1032" s="1"/>
      <c r="H1032" s="1"/>
      <c r="I1032" s="1"/>
      <c r="J1032" s="1"/>
      <c r="K1032" s="1"/>
      <c r="L1032" s="1"/>
      <c r="M1032" s="1"/>
      <c r="N1032" s="1"/>
      <c r="O1032" s="101"/>
      <c r="P1032" s="80"/>
    </row>
    <row r="1033" spans="1:16" s="154" customFormat="1">
      <c r="A1033" s="1"/>
      <c r="B1033" s="1"/>
      <c r="C1033" s="1"/>
      <c r="D1033" s="7"/>
      <c r="E1033" s="1"/>
      <c r="F1033" s="1"/>
      <c r="G1033" s="1"/>
      <c r="H1033" s="1"/>
      <c r="I1033" s="1"/>
      <c r="J1033" s="1"/>
      <c r="K1033" s="1"/>
      <c r="L1033" s="1"/>
      <c r="M1033" s="1"/>
      <c r="N1033" s="1"/>
      <c r="O1033" s="101"/>
      <c r="P1033" s="80"/>
    </row>
    <row r="1034" spans="1:16" s="154" customFormat="1">
      <c r="A1034" s="1"/>
      <c r="B1034" s="1"/>
      <c r="C1034" s="1"/>
      <c r="D1034" s="7"/>
      <c r="E1034" s="1"/>
      <c r="F1034" s="1"/>
      <c r="G1034" s="1"/>
      <c r="H1034" s="1"/>
      <c r="I1034" s="1"/>
      <c r="J1034" s="1"/>
      <c r="K1034" s="1"/>
      <c r="L1034" s="1"/>
      <c r="M1034" s="1"/>
      <c r="N1034" s="1"/>
      <c r="O1034" s="101"/>
      <c r="P1034" s="80"/>
    </row>
    <row r="1035" spans="1:16" s="154" customFormat="1">
      <c r="A1035" s="1"/>
      <c r="B1035" s="1"/>
      <c r="C1035" s="1"/>
      <c r="D1035" s="7"/>
      <c r="E1035" s="1"/>
      <c r="F1035" s="1"/>
      <c r="G1035" s="1"/>
      <c r="H1035" s="1"/>
      <c r="I1035" s="1"/>
      <c r="J1035" s="1"/>
      <c r="K1035" s="1"/>
      <c r="L1035" s="1"/>
      <c r="M1035" s="1"/>
      <c r="N1035" s="1"/>
      <c r="O1035" s="101"/>
      <c r="P1035" s="80"/>
    </row>
    <row r="1036" spans="1:16" s="154" customFormat="1">
      <c r="A1036" s="1"/>
      <c r="B1036" s="1"/>
      <c r="C1036" s="1"/>
      <c r="D1036" s="7"/>
      <c r="E1036" s="1"/>
      <c r="F1036" s="1"/>
      <c r="G1036" s="1"/>
      <c r="H1036" s="1"/>
      <c r="I1036" s="1"/>
      <c r="J1036" s="1"/>
      <c r="K1036" s="1"/>
      <c r="L1036" s="1"/>
      <c r="M1036" s="1"/>
      <c r="N1036" s="1"/>
      <c r="O1036" s="101"/>
      <c r="P1036" s="80"/>
    </row>
    <row r="1037" spans="1:16" s="154" customFormat="1">
      <c r="A1037" s="1"/>
      <c r="B1037" s="1"/>
      <c r="C1037" s="1"/>
      <c r="D1037" s="7"/>
      <c r="E1037" s="1"/>
      <c r="F1037" s="1"/>
      <c r="G1037" s="1"/>
      <c r="H1037" s="1"/>
      <c r="I1037" s="1"/>
      <c r="J1037" s="1"/>
      <c r="K1037" s="1"/>
      <c r="L1037" s="1"/>
      <c r="M1037" s="1"/>
      <c r="N1037" s="1"/>
      <c r="O1037" s="101"/>
      <c r="P1037" s="80"/>
    </row>
    <row r="1038" spans="1:16" s="154" customFormat="1">
      <c r="A1038" s="1"/>
      <c r="B1038" s="1"/>
      <c r="C1038" s="1"/>
      <c r="D1038" s="7"/>
      <c r="E1038" s="1"/>
      <c r="F1038" s="1"/>
      <c r="G1038" s="1"/>
      <c r="H1038" s="1"/>
      <c r="I1038" s="1"/>
      <c r="J1038" s="1"/>
      <c r="K1038" s="1"/>
      <c r="L1038" s="1"/>
      <c r="M1038" s="1"/>
      <c r="N1038" s="1"/>
      <c r="O1038" s="101"/>
      <c r="P1038" s="80"/>
    </row>
    <row r="1039" spans="1:16" s="154" customFormat="1">
      <c r="A1039" s="1"/>
      <c r="B1039" s="1"/>
      <c r="C1039" s="1"/>
      <c r="D1039" s="7"/>
      <c r="E1039" s="1"/>
      <c r="F1039" s="1"/>
      <c r="G1039" s="1"/>
      <c r="H1039" s="1"/>
      <c r="I1039" s="1"/>
      <c r="J1039" s="1"/>
      <c r="K1039" s="1"/>
      <c r="L1039" s="1"/>
      <c r="M1039" s="1"/>
      <c r="N1039" s="1"/>
      <c r="O1039" s="101"/>
      <c r="P1039" s="80"/>
    </row>
    <row r="1040" spans="1:16" s="154" customFormat="1">
      <c r="A1040" s="1"/>
      <c r="B1040" s="1"/>
      <c r="C1040" s="1"/>
      <c r="D1040" s="7"/>
      <c r="E1040" s="1"/>
      <c r="F1040" s="1"/>
      <c r="G1040" s="1"/>
      <c r="H1040" s="1"/>
      <c r="I1040" s="1"/>
      <c r="J1040" s="1"/>
      <c r="K1040" s="1"/>
      <c r="L1040" s="1"/>
      <c r="M1040" s="1"/>
      <c r="N1040" s="1"/>
      <c r="O1040" s="101"/>
      <c r="P1040" s="80"/>
    </row>
    <row r="1041" spans="1:16" s="154" customFormat="1">
      <c r="A1041" s="1"/>
      <c r="B1041" s="1"/>
      <c r="C1041" s="1"/>
      <c r="D1041" s="7"/>
      <c r="E1041" s="1"/>
      <c r="F1041" s="1"/>
      <c r="G1041" s="1"/>
      <c r="H1041" s="1"/>
      <c r="I1041" s="1"/>
      <c r="J1041" s="1"/>
      <c r="K1041" s="1"/>
      <c r="L1041" s="1"/>
      <c r="M1041" s="1"/>
      <c r="N1041" s="1"/>
      <c r="O1041" s="101"/>
      <c r="P1041" s="80"/>
    </row>
    <row r="1042" spans="1:16" s="154" customFormat="1">
      <c r="A1042" s="1"/>
      <c r="B1042" s="1"/>
      <c r="C1042" s="1"/>
      <c r="D1042" s="7"/>
      <c r="E1042" s="1"/>
      <c r="F1042" s="1"/>
      <c r="G1042" s="1"/>
      <c r="H1042" s="1"/>
      <c r="I1042" s="1"/>
      <c r="J1042" s="1"/>
      <c r="K1042" s="1"/>
      <c r="L1042" s="1"/>
      <c r="M1042" s="1"/>
      <c r="N1042" s="1"/>
      <c r="O1042" s="101"/>
      <c r="P1042" s="80"/>
    </row>
    <row r="1043" spans="1:16" s="154" customFormat="1">
      <c r="A1043" s="1"/>
      <c r="B1043" s="1"/>
      <c r="C1043" s="1"/>
      <c r="D1043" s="7"/>
      <c r="E1043" s="1"/>
      <c r="F1043" s="1"/>
      <c r="G1043" s="1"/>
      <c r="H1043" s="1"/>
      <c r="I1043" s="1"/>
      <c r="J1043" s="1"/>
      <c r="K1043" s="1"/>
      <c r="L1043" s="1"/>
      <c r="M1043" s="1"/>
      <c r="N1043" s="1"/>
      <c r="O1043" s="101"/>
      <c r="P1043" s="80"/>
    </row>
    <row r="1044" spans="1:16" s="154" customFormat="1">
      <c r="A1044" s="1"/>
      <c r="B1044" s="1"/>
      <c r="C1044" s="1"/>
      <c r="D1044" s="7"/>
      <c r="E1044" s="1"/>
      <c r="F1044" s="1"/>
      <c r="G1044" s="1"/>
      <c r="H1044" s="1"/>
      <c r="I1044" s="1"/>
      <c r="J1044" s="1"/>
      <c r="K1044" s="1"/>
      <c r="L1044" s="1"/>
      <c r="M1044" s="1"/>
      <c r="N1044" s="1"/>
      <c r="O1044" s="101"/>
      <c r="P1044" s="80"/>
    </row>
    <row r="1045" spans="1:16" s="154" customFormat="1">
      <c r="A1045" s="1"/>
      <c r="B1045" s="1"/>
      <c r="C1045" s="1"/>
      <c r="D1045" s="7"/>
      <c r="E1045" s="1"/>
      <c r="F1045" s="1"/>
      <c r="G1045" s="1"/>
      <c r="H1045" s="1"/>
      <c r="I1045" s="1"/>
      <c r="J1045" s="1"/>
      <c r="K1045" s="1"/>
      <c r="L1045" s="1"/>
      <c r="M1045" s="1"/>
      <c r="N1045" s="1"/>
      <c r="O1045" s="101"/>
      <c r="P1045" s="80"/>
    </row>
    <row r="1046" spans="1:16" s="154" customFormat="1">
      <c r="A1046" s="1"/>
      <c r="B1046" s="1"/>
      <c r="C1046" s="1"/>
      <c r="D1046" s="7"/>
      <c r="E1046" s="1"/>
      <c r="F1046" s="1"/>
      <c r="G1046" s="1"/>
      <c r="H1046" s="1"/>
      <c r="I1046" s="1"/>
      <c r="J1046" s="1"/>
      <c r="K1046" s="1"/>
      <c r="L1046" s="1"/>
      <c r="M1046" s="1"/>
      <c r="N1046" s="1"/>
      <c r="O1046" s="101"/>
      <c r="P1046" s="80"/>
    </row>
    <row r="1047" spans="1:16" s="154" customFormat="1">
      <c r="A1047" s="1"/>
      <c r="B1047" s="1"/>
      <c r="C1047" s="1"/>
      <c r="D1047" s="7"/>
      <c r="E1047" s="1"/>
      <c r="F1047" s="1"/>
      <c r="G1047" s="1"/>
      <c r="H1047" s="1"/>
      <c r="I1047" s="1"/>
      <c r="J1047" s="1"/>
      <c r="K1047" s="1"/>
      <c r="L1047" s="1"/>
      <c r="M1047" s="1"/>
      <c r="N1047" s="1"/>
      <c r="O1047" s="101"/>
      <c r="P1047" s="80"/>
    </row>
    <row r="1048" spans="1:16" s="154" customFormat="1">
      <c r="A1048" s="1"/>
      <c r="B1048" s="1"/>
      <c r="C1048" s="1"/>
      <c r="D1048" s="7"/>
      <c r="E1048" s="1"/>
      <c r="F1048" s="1"/>
      <c r="G1048" s="1"/>
      <c r="H1048" s="1"/>
      <c r="I1048" s="1"/>
      <c r="J1048" s="1"/>
      <c r="K1048" s="1"/>
      <c r="L1048" s="1"/>
      <c r="M1048" s="1"/>
      <c r="N1048" s="1"/>
      <c r="O1048" s="101"/>
      <c r="P1048" s="80"/>
    </row>
    <row r="1049" spans="1:16" s="154" customFormat="1">
      <c r="A1049" s="1"/>
      <c r="B1049" s="1"/>
      <c r="C1049" s="1"/>
      <c r="D1049" s="7"/>
      <c r="E1049" s="1"/>
      <c r="F1049" s="1"/>
      <c r="G1049" s="1"/>
      <c r="H1049" s="1"/>
      <c r="I1049" s="1"/>
      <c r="J1049" s="1"/>
      <c r="K1049" s="1"/>
      <c r="L1049" s="1"/>
      <c r="M1049" s="1"/>
      <c r="N1049" s="1"/>
      <c r="O1049" s="101"/>
      <c r="P1049" s="80"/>
    </row>
    <row r="1050" spans="1:16" s="154" customFormat="1">
      <c r="A1050" s="1"/>
      <c r="B1050" s="1"/>
      <c r="C1050" s="1"/>
      <c r="D1050" s="7"/>
      <c r="E1050" s="1"/>
      <c r="F1050" s="1"/>
      <c r="G1050" s="1"/>
      <c r="H1050" s="1"/>
      <c r="I1050" s="1"/>
      <c r="J1050" s="1"/>
      <c r="K1050" s="1"/>
      <c r="L1050" s="1"/>
      <c r="M1050" s="1"/>
      <c r="N1050" s="1"/>
      <c r="O1050" s="101"/>
      <c r="P1050" s="80"/>
    </row>
    <row r="1051" spans="1:16" s="154" customFormat="1">
      <c r="A1051" s="1"/>
      <c r="B1051" s="1"/>
      <c r="C1051" s="1"/>
      <c r="D1051" s="7"/>
      <c r="E1051" s="1"/>
      <c r="F1051" s="1"/>
      <c r="G1051" s="1"/>
      <c r="H1051" s="1"/>
      <c r="I1051" s="1"/>
      <c r="J1051" s="1"/>
      <c r="K1051" s="1"/>
      <c r="L1051" s="1"/>
      <c r="M1051" s="1"/>
      <c r="N1051" s="1"/>
      <c r="O1051" s="101"/>
      <c r="P1051" s="80"/>
    </row>
    <row r="1052" spans="1:16" s="154" customFormat="1">
      <c r="A1052" s="1"/>
      <c r="B1052" s="1"/>
      <c r="C1052" s="1"/>
      <c r="D1052" s="7"/>
      <c r="E1052" s="1"/>
      <c r="F1052" s="1"/>
      <c r="G1052" s="1"/>
      <c r="H1052" s="1"/>
      <c r="I1052" s="1"/>
      <c r="J1052" s="1"/>
      <c r="K1052" s="1"/>
      <c r="L1052" s="1"/>
      <c r="M1052" s="1"/>
      <c r="N1052" s="1"/>
      <c r="O1052" s="101"/>
      <c r="P1052" s="80"/>
    </row>
    <row r="1053" spans="1:16" s="154" customFormat="1">
      <c r="A1053" s="1"/>
      <c r="B1053" s="1"/>
      <c r="C1053" s="1"/>
      <c r="D1053" s="7"/>
      <c r="E1053" s="1"/>
      <c r="F1053" s="1"/>
      <c r="G1053" s="1"/>
      <c r="H1053" s="1"/>
      <c r="I1053" s="1"/>
      <c r="J1053" s="1"/>
      <c r="K1053" s="1"/>
      <c r="L1053" s="1"/>
      <c r="M1053" s="1"/>
      <c r="N1053" s="1"/>
      <c r="O1053" s="101"/>
      <c r="P1053" s="80"/>
    </row>
    <row r="1054" spans="1:16" s="154" customFormat="1">
      <c r="A1054" s="1"/>
      <c r="B1054" s="1"/>
      <c r="C1054" s="1"/>
      <c r="D1054" s="7"/>
      <c r="E1054" s="1"/>
      <c r="F1054" s="1"/>
      <c r="G1054" s="1"/>
      <c r="H1054" s="1"/>
      <c r="I1054" s="1"/>
      <c r="J1054" s="1"/>
      <c r="K1054" s="1"/>
      <c r="L1054" s="1"/>
      <c r="M1054" s="1"/>
      <c r="N1054" s="1"/>
      <c r="O1054" s="101"/>
      <c r="P1054" s="80"/>
    </row>
    <row r="1055" spans="1:16" s="154" customFormat="1">
      <c r="A1055" s="1"/>
      <c r="B1055" s="1"/>
      <c r="C1055" s="1"/>
      <c r="D1055" s="7"/>
      <c r="E1055" s="1"/>
      <c r="F1055" s="1"/>
      <c r="G1055" s="1"/>
      <c r="H1055" s="1"/>
      <c r="I1055" s="1"/>
      <c r="J1055" s="1"/>
      <c r="K1055" s="1"/>
      <c r="L1055" s="1"/>
      <c r="M1055" s="1"/>
      <c r="N1055" s="1"/>
      <c r="O1055" s="101"/>
      <c r="P1055" s="80"/>
    </row>
    <row r="1056" spans="1:16" s="154" customFormat="1">
      <c r="A1056" s="1"/>
      <c r="B1056" s="1"/>
      <c r="C1056" s="1"/>
      <c r="D1056" s="7"/>
      <c r="E1056" s="1"/>
      <c r="F1056" s="1"/>
      <c r="G1056" s="1"/>
      <c r="H1056" s="1"/>
      <c r="I1056" s="1"/>
      <c r="J1056" s="1"/>
      <c r="K1056" s="1"/>
      <c r="L1056" s="1"/>
      <c r="M1056" s="1"/>
      <c r="N1056" s="1"/>
      <c r="O1056" s="101"/>
      <c r="P1056" s="80"/>
    </row>
    <row r="1057" spans="1:16" s="154" customFormat="1">
      <c r="A1057" s="1"/>
      <c r="B1057" s="1"/>
      <c r="C1057" s="1"/>
      <c r="D1057" s="7"/>
      <c r="E1057" s="1"/>
      <c r="F1057" s="1"/>
      <c r="G1057" s="1"/>
      <c r="H1057" s="1"/>
      <c r="I1057" s="1"/>
      <c r="J1057" s="1"/>
      <c r="K1057" s="1"/>
      <c r="L1057" s="1"/>
      <c r="M1057" s="1"/>
      <c r="N1057" s="1"/>
      <c r="O1057" s="101"/>
      <c r="P1057" s="80"/>
    </row>
    <row r="1058" spans="1:16" s="154" customFormat="1">
      <c r="A1058" s="1"/>
      <c r="B1058" s="1"/>
      <c r="C1058" s="1"/>
      <c r="D1058" s="7"/>
      <c r="E1058" s="1"/>
      <c r="F1058" s="1"/>
      <c r="G1058" s="1"/>
      <c r="H1058" s="1"/>
      <c r="I1058" s="1"/>
      <c r="J1058" s="1"/>
      <c r="K1058" s="1"/>
      <c r="L1058" s="1"/>
      <c r="M1058" s="1"/>
      <c r="N1058" s="1"/>
      <c r="O1058" s="101"/>
      <c r="P1058" s="80"/>
    </row>
    <row r="1059" spans="1:16" s="154" customFormat="1">
      <c r="A1059" s="1"/>
      <c r="B1059" s="1"/>
      <c r="C1059" s="1"/>
      <c r="D1059" s="7"/>
      <c r="E1059" s="1"/>
      <c r="F1059" s="1"/>
      <c r="G1059" s="1"/>
      <c r="H1059" s="1"/>
      <c r="I1059" s="1"/>
      <c r="J1059" s="1"/>
      <c r="K1059" s="1"/>
      <c r="L1059" s="1"/>
      <c r="M1059" s="1"/>
      <c r="N1059" s="1"/>
      <c r="O1059" s="101"/>
      <c r="P1059" s="80"/>
    </row>
    <row r="1060" spans="1:16" s="154" customFormat="1">
      <c r="A1060" s="1"/>
      <c r="B1060" s="1"/>
      <c r="C1060" s="1"/>
      <c r="D1060" s="7"/>
      <c r="E1060" s="1"/>
      <c r="F1060" s="1"/>
      <c r="G1060" s="1"/>
      <c r="H1060" s="1"/>
      <c r="I1060" s="1"/>
      <c r="J1060" s="1"/>
      <c r="K1060" s="1"/>
      <c r="L1060" s="1"/>
      <c r="M1060" s="1"/>
      <c r="N1060" s="1"/>
      <c r="O1060" s="101"/>
      <c r="P1060" s="80"/>
    </row>
    <row r="1061" spans="1:16" s="154" customFormat="1">
      <c r="A1061" s="1"/>
      <c r="B1061" s="1"/>
      <c r="C1061" s="1"/>
      <c r="D1061" s="7"/>
      <c r="E1061" s="1"/>
      <c r="F1061" s="1"/>
      <c r="G1061" s="1"/>
      <c r="H1061" s="1"/>
      <c r="I1061" s="1"/>
      <c r="J1061" s="1"/>
      <c r="K1061" s="1"/>
      <c r="L1061" s="1"/>
      <c r="M1061" s="1"/>
      <c r="N1061" s="1"/>
      <c r="O1061" s="101"/>
      <c r="P1061" s="80"/>
    </row>
    <row r="1062" spans="1:16" s="154" customFormat="1">
      <c r="A1062" s="1"/>
      <c r="B1062" s="1"/>
      <c r="C1062" s="1"/>
      <c r="D1062" s="7"/>
      <c r="E1062" s="1"/>
      <c r="F1062" s="1"/>
      <c r="G1062" s="1"/>
      <c r="H1062" s="1"/>
      <c r="I1062" s="1"/>
      <c r="J1062" s="1"/>
      <c r="K1062" s="1"/>
      <c r="L1062" s="1"/>
      <c r="M1062" s="1"/>
      <c r="N1062" s="1"/>
      <c r="O1062" s="101"/>
      <c r="P1062" s="80"/>
    </row>
    <row r="1063" spans="1:16" s="154" customFormat="1">
      <c r="A1063" s="1"/>
      <c r="B1063" s="1"/>
      <c r="C1063" s="1"/>
      <c r="D1063" s="7"/>
      <c r="E1063" s="1"/>
      <c r="F1063" s="1"/>
      <c r="G1063" s="1"/>
      <c r="H1063" s="1"/>
      <c r="I1063" s="1"/>
      <c r="J1063" s="1"/>
      <c r="K1063" s="1"/>
      <c r="L1063" s="1"/>
      <c r="M1063" s="1"/>
      <c r="N1063" s="1"/>
      <c r="O1063" s="101"/>
      <c r="P1063" s="80"/>
    </row>
    <row r="1064" spans="1:16" s="154" customFormat="1">
      <c r="A1064" s="1"/>
      <c r="B1064" s="1"/>
      <c r="C1064" s="1"/>
      <c r="D1064" s="7"/>
      <c r="E1064" s="1"/>
      <c r="F1064" s="1"/>
      <c r="G1064" s="1"/>
      <c r="H1064" s="1"/>
      <c r="I1064" s="1"/>
      <c r="J1064" s="1"/>
      <c r="K1064" s="1"/>
      <c r="L1064" s="1"/>
      <c r="M1064" s="1"/>
      <c r="N1064" s="1"/>
      <c r="O1064" s="101"/>
      <c r="P1064" s="80"/>
    </row>
    <row r="1065" spans="1:16" s="154" customFormat="1">
      <c r="A1065" s="1"/>
      <c r="B1065" s="1"/>
      <c r="C1065" s="1"/>
      <c r="D1065" s="7"/>
      <c r="E1065" s="1"/>
      <c r="F1065" s="1"/>
      <c r="G1065" s="1"/>
      <c r="H1065" s="1"/>
      <c r="I1065" s="1"/>
      <c r="J1065" s="1"/>
      <c r="K1065" s="1"/>
      <c r="L1065" s="1"/>
      <c r="M1065" s="1"/>
      <c r="N1065" s="1"/>
      <c r="O1065" s="101"/>
      <c r="P1065" s="80"/>
    </row>
    <row r="1066" spans="1:16" s="154" customFormat="1">
      <c r="A1066" s="1"/>
      <c r="B1066" s="1"/>
      <c r="C1066" s="1"/>
      <c r="D1066" s="7"/>
      <c r="E1066" s="1"/>
      <c r="F1066" s="1"/>
      <c r="G1066" s="1"/>
      <c r="H1066" s="1"/>
      <c r="I1066" s="1"/>
      <c r="J1066" s="1"/>
      <c r="K1066" s="1"/>
      <c r="L1066" s="1"/>
      <c r="M1066" s="1"/>
      <c r="N1066" s="1"/>
      <c r="O1066" s="101"/>
      <c r="P1066" s="80"/>
    </row>
    <row r="1067" spans="1:16" s="154" customFormat="1">
      <c r="A1067" s="1"/>
      <c r="B1067" s="1"/>
      <c r="C1067" s="1"/>
      <c r="D1067" s="7"/>
      <c r="E1067" s="1"/>
      <c r="F1067" s="1"/>
      <c r="G1067" s="1"/>
      <c r="H1067" s="1"/>
      <c r="I1067" s="1"/>
      <c r="J1067" s="1"/>
      <c r="K1067" s="1"/>
      <c r="L1067" s="1"/>
      <c r="M1067" s="1"/>
      <c r="N1067" s="1"/>
      <c r="O1067" s="101"/>
      <c r="P1067" s="80"/>
    </row>
    <row r="1068" spans="1:16" s="154" customFormat="1">
      <c r="A1068" s="1"/>
      <c r="B1068" s="1"/>
      <c r="C1068" s="1"/>
      <c r="D1068" s="7"/>
      <c r="E1068" s="1"/>
      <c r="F1068" s="1"/>
      <c r="G1068" s="1"/>
      <c r="H1068" s="1"/>
      <c r="I1068" s="1"/>
      <c r="J1068" s="1"/>
      <c r="K1068" s="1"/>
      <c r="L1068" s="1"/>
      <c r="M1068" s="1"/>
      <c r="N1068" s="1"/>
      <c r="O1068" s="101"/>
      <c r="P1068" s="80"/>
    </row>
    <row r="1069" spans="1:16" s="154" customFormat="1">
      <c r="A1069" s="1"/>
      <c r="B1069" s="1"/>
      <c r="C1069" s="1"/>
      <c r="D1069" s="7"/>
      <c r="E1069" s="1"/>
      <c r="F1069" s="1"/>
      <c r="G1069" s="1"/>
      <c r="H1069" s="1"/>
      <c r="I1069" s="1"/>
      <c r="J1069" s="1"/>
      <c r="K1069" s="1"/>
      <c r="L1069" s="1"/>
      <c r="M1069" s="1"/>
      <c r="N1069" s="1"/>
      <c r="O1069" s="101"/>
      <c r="P1069" s="80"/>
    </row>
    <row r="1070" spans="1:16" s="154" customFormat="1">
      <c r="A1070" s="1"/>
      <c r="B1070" s="1"/>
      <c r="C1070" s="1"/>
      <c r="D1070" s="7"/>
      <c r="E1070" s="1"/>
      <c r="F1070" s="1"/>
      <c r="G1070" s="1"/>
      <c r="H1070" s="1"/>
      <c r="I1070" s="1"/>
      <c r="J1070" s="1"/>
      <c r="K1070" s="1"/>
      <c r="L1070" s="1"/>
      <c r="M1070" s="1"/>
      <c r="N1070" s="1"/>
      <c r="O1070" s="101"/>
      <c r="P1070" s="80"/>
    </row>
    <row r="1071" spans="1:16" s="154" customFormat="1">
      <c r="A1071" s="1"/>
      <c r="B1071" s="1"/>
      <c r="C1071" s="1"/>
      <c r="D1071" s="7"/>
      <c r="E1071" s="1"/>
      <c r="F1071" s="1"/>
      <c r="G1071" s="1"/>
      <c r="H1071" s="1"/>
      <c r="I1071" s="1"/>
      <c r="J1071" s="1"/>
      <c r="K1071" s="1"/>
      <c r="L1071" s="1"/>
      <c r="M1071" s="1"/>
      <c r="N1071" s="1"/>
      <c r="O1071" s="101"/>
      <c r="P1071" s="80"/>
    </row>
    <row r="1072" spans="1:16" s="154" customFormat="1">
      <c r="A1072" s="1"/>
      <c r="B1072" s="1"/>
      <c r="C1072" s="1"/>
      <c r="D1072" s="7"/>
      <c r="E1072" s="1"/>
      <c r="F1072" s="1"/>
      <c r="G1072" s="1"/>
      <c r="H1072" s="1"/>
      <c r="I1072" s="1"/>
      <c r="J1072" s="1"/>
      <c r="K1072" s="1"/>
      <c r="L1072" s="1"/>
      <c r="M1072" s="1"/>
      <c r="N1072" s="1"/>
      <c r="O1072" s="101"/>
      <c r="P1072" s="80"/>
    </row>
    <row r="1073" spans="1:16" s="154" customFormat="1">
      <c r="A1073" s="1"/>
      <c r="B1073" s="1"/>
      <c r="C1073" s="1"/>
      <c r="D1073" s="7"/>
      <c r="E1073" s="1"/>
      <c r="F1073" s="1"/>
      <c r="G1073" s="1"/>
      <c r="H1073" s="1"/>
      <c r="I1073" s="1"/>
      <c r="J1073" s="1"/>
      <c r="K1073" s="1"/>
      <c r="L1073" s="1"/>
      <c r="M1073" s="1"/>
      <c r="N1073" s="1"/>
      <c r="O1073" s="101"/>
      <c r="P1073" s="80"/>
    </row>
    <row r="1074" spans="1:16" s="154" customFormat="1">
      <c r="A1074" s="1"/>
      <c r="B1074" s="1"/>
      <c r="C1074" s="1"/>
      <c r="D1074" s="7"/>
      <c r="E1074" s="1"/>
      <c r="F1074" s="1"/>
      <c r="G1074" s="1"/>
      <c r="H1074" s="1"/>
      <c r="I1074" s="1"/>
      <c r="J1074" s="1"/>
      <c r="K1074" s="1"/>
      <c r="L1074" s="1"/>
      <c r="M1074" s="1"/>
      <c r="N1074" s="1"/>
      <c r="O1074" s="101"/>
      <c r="P1074" s="80"/>
    </row>
    <row r="1075" spans="1:16" s="154" customFormat="1">
      <c r="A1075" s="1"/>
      <c r="B1075" s="1"/>
      <c r="C1075" s="1"/>
      <c r="D1075" s="7"/>
      <c r="E1075" s="1"/>
      <c r="F1075" s="1"/>
      <c r="G1075" s="1"/>
      <c r="H1075" s="1"/>
      <c r="I1075" s="1"/>
      <c r="J1075" s="1"/>
      <c r="K1075" s="1"/>
      <c r="L1075" s="1"/>
      <c r="M1075" s="1"/>
      <c r="N1075" s="1"/>
      <c r="O1075" s="101"/>
      <c r="P1075" s="80"/>
    </row>
    <row r="1076" spans="1:16" s="154" customFormat="1">
      <c r="A1076" s="1"/>
      <c r="B1076" s="1"/>
      <c r="C1076" s="1"/>
      <c r="D1076" s="7"/>
      <c r="E1076" s="1"/>
      <c r="F1076" s="1"/>
      <c r="G1076" s="1"/>
      <c r="H1076" s="1"/>
      <c r="I1076" s="1"/>
      <c r="J1076" s="1"/>
      <c r="K1076" s="1"/>
      <c r="L1076" s="1"/>
      <c r="M1076" s="1"/>
      <c r="N1076" s="1"/>
      <c r="O1076" s="101"/>
      <c r="P1076" s="80"/>
    </row>
    <row r="1077" spans="1:16" s="154" customFormat="1">
      <c r="A1077" s="1"/>
      <c r="B1077" s="1"/>
      <c r="C1077" s="1"/>
      <c r="D1077" s="7"/>
      <c r="E1077" s="1"/>
      <c r="F1077" s="1"/>
      <c r="G1077" s="1"/>
      <c r="H1077" s="1"/>
      <c r="I1077" s="1"/>
      <c r="J1077" s="1"/>
      <c r="K1077" s="1"/>
      <c r="L1077" s="1"/>
      <c r="M1077" s="1"/>
      <c r="N1077" s="1"/>
      <c r="O1077" s="101"/>
      <c r="P1077" s="80"/>
    </row>
    <row r="1078" spans="1:16" s="154" customFormat="1">
      <c r="A1078" s="1"/>
      <c r="B1078" s="1"/>
      <c r="C1078" s="1"/>
      <c r="D1078" s="7"/>
      <c r="E1078" s="1"/>
      <c r="F1078" s="1"/>
      <c r="G1078" s="1"/>
      <c r="H1078" s="1"/>
      <c r="I1078" s="1"/>
      <c r="J1078" s="1"/>
      <c r="K1078" s="1"/>
      <c r="L1078" s="1"/>
      <c r="M1078" s="1"/>
      <c r="N1078" s="1"/>
      <c r="O1078" s="101"/>
      <c r="P1078" s="80"/>
    </row>
    <row r="1079" spans="1:16" s="154" customFormat="1">
      <c r="A1079" s="1"/>
      <c r="B1079" s="1"/>
      <c r="C1079" s="1"/>
      <c r="D1079" s="7"/>
      <c r="E1079" s="1"/>
      <c r="F1079" s="1"/>
      <c r="G1079" s="1"/>
      <c r="H1079" s="1"/>
      <c r="I1079" s="1"/>
      <c r="J1079" s="1"/>
      <c r="K1079" s="1"/>
      <c r="L1079" s="1"/>
      <c r="M1079" s="1"/>
      <c r="N1079" s="1"/>
      <c r="O1079" s="101"/>
      <c r="P1079" s="80"/>
    </row>
    <row r="1080" spans="1:16" s="154" customFormat="1">
      <c r="A1080" s="1"/>
      <c r="B1080" s="1"/>
      <c r="C1080" s="1"/>
      <c r="D1080" s="7"/>
      <c r="E1080" s="1"/>
      <c r="F1080" s="1"/>
      <c r="G1080" s="1"/>
      <c r="H1080" s="1"/>
      <c r="I1080" s="1"/>
      <c r="J1080" s="1"/>
      <c r="K1080" s="1"/>
      <c r="L1080" s="1"/>
      <c r="M1080" s="1"/>
      <c r="N1080" s="1"/>
      <c r="O1080" s="101"/>
      <c r="P1080" s="80"/>
    </row>
    <row r="1081" spans="1:16" s="154" customFormat="1">
      <c r="A1081" s="1"/>
      <c r="B1081" s="1"/>
      <c r="C1081" s="1"/>
      <c r="D1081" s="7"/>
      <c r="E1081" s="1"/>
      <c r="F1081" s="1"/>
      <c r="G1081" s="1"/>
      <c r="H1081" s="1"/>
      <c r="I1081" s="1"/>
      <c r="J1081" s="1"/>
      <c r="K1081" s="1"/>
      <c r="L1081" s="1"/>
      <c r="M1081" s="1"/>
      <c r="N1081" s="1"/>
      <c r="O1081" s="101"/>
      <c r="P1081" s="80"/>
    </row>
    <row r="1082" spans="1:16" s="154" customFormat="1">
      <c r="A1082" s="1"/>
      <c r="B1082" s="1"/>
      <c r="C1082" s="1"/>
      <c r="D1082" s="7"/>
      <c r="E1082" s="1"/>
      <c r="F1082" s="1"/>
      <c r="G1082" s="1"/>
      <c r="H1082" s="1"/>
      <c r="I1082" s="1"/>
      <c r="J1082" s="1"/>
      <c r="K1082" s="1"/>
      <c r="L1082" s="1"/>
      <c r="M1082" s="1"/>
      <c r="N1082" s="1"/>
      <c r="O1082" s="101"/>
      <c r="P1082" s="80"/>
    </row>
    <row r="1083" spans="1:16" s="154" customFormat="1">
      <c r="A1083" s="1"/>
      <c r="B1083" s="1"/>
      <c r="C1083" s="1"/>
      <c r="D1083" s="7"/>
      <c r="E1083" s="1"/>
      <c r="F1083" s="1"/>
      <c r="G1083" s="1"/>
      <c r="H1083" s="1"/>
      <c r="I1083" s="1"/>
      <c r="J1083" s="1"/>
      <c r="K1083" s="1"/>
      <c r="L1083" s="1"/>
      <c r="M1083" s="1"/>
      <c r="N1083" s="1"/>
      <c r="O1083" s="101"/>
      <c r="P1083" s="80"/>
    </row>
    <row r="1084" spans="1:16" s="154" customFormat="1">
      <c r="A1084" s="1"/>
      <c r="B1084" s="1"/>
      <c r="C1084" s="1"/>
      <c r="D1084" s="7"/>
      <c r="E1084" s="1"/>
      <c r="F1084" s="1"/>
      <c r="G1084" s="1"/>
      <c r="H1084" s="1"/>
      <c r="I1084" s="1"/>
      <c r="J1084" s="1"/>
      <c r="K1084" s="1"/>
      <c r="L1084" s="1"/>
      <c r="M1084" s="1"/>
      <c r="N1084" s="1"/>
      <c r="O1084" s="101"/>
      <c r="P1084" s="80"/>
    </row>
    <row r="1085" spans="1:16" s="154" customFormat="1">
      <c r="A1085" s="1"/>
      <c r="B1085" s="1"/>
      <c r="C1085" s="1"/>
      <c r="D1085" s="7"/>
      <c r="E1085" s="1"/>
      <c r="F1085" s="1"/>
      <c r="G1085" s="1"/>
      <c r="H1085" s="1"/>
      <c r="I1085" s="1"/>
      <c r="J1085" s="1"/>
      <c r="K1085" s="1"/>
      <c r="L1085" s="1"/>
      <c r="M1085" s="1"/>
      <c r="N1085" s="1"/>
      <c r="O1085" s="101"/>
      <c r="P1085" s="80"/>
    </row>
    <row r="1086" spans="1:16" s="154" customFormat="1">
      <c r="A1086" s="1"/>
      <c r="B1086" s="1"/>
      <c r="C1086" s="1"/>
      <c r="D1086" s="7"/>
      <c r="E1086" s="1"/>
      <c r="F1086" s="1"/>
      <c r="G1086" s="1"/>
      <c r="H1086" s="1"/>
      <c r="I1086" s="1"/>
      <c r="J1086" s="1"/>
      <c r="K1086" s="1"/>
      <c r="L1086" s="1"/>
      <c r="M1086" s="1"/>
      <c r="N1086" s="1"/>
      <c r="O1086" s="101"/>
      <c r="P1086" s="80"/>
    </row>
    <row r="1087" spans="1:16" s="154" customFormat="1">
      <c r="A1087" s="1"/>
      <c r="B1087" s="1"/>
      <c r="C1087" s="1"/>
      <c r="D1087" s="7"/>
      <c r="E1087" s="1"/>
      <c r="F1087" s="1"/>
      <c r="G1087" s="1"/>
      <c r="H1087" s="1"/>
      <c r="I1087" s="1"/>
      <c r="J1087" s="1"/>
      <c r="K1087" s="1"/>
      <c r="L1087" s="1"/>
      <c r="M1087" s="1"/>
      <c r="N1087" s="1"/>
      <c r="O1087" s="101"/>
      <c r="P1087" s="80"/>
    </row>
    <row r="1088" spans="1:16" s="154" customFormat="1">
      <c r="A1088" s="1"/>
      <c r="B1088" s="1"/>
      <c r="C1088" s="1"/>
      <c r="D1088" s="7"/>
      <c r="E1088" s="1"/>
      <c r="F1088" s="1"/>
      <c r="G1088" s="1"/>
      <c r="H1088" s="1"/>
      <c r="I1088" s="1"/>
      <c r="J1088" s="1"/>
      <c r="K1088" s="1"/>
      <c r="L1088" s="1"/>
      <c r="M1088" s="1"/>
      <c r="N1088" s="1"/>
      <c r="O1088" s="101"/>
      <c r="P1088" s="80"/>
    </row>
    <row r="1089" spans="1:16" s="154" customFormat="1">
      <c r="A1089" s="1"/>
      <c r="B1089" s="1"/>
      <c r="C1089" s="1"/>
      <c r="D1089" s="7"/>
      <c r="E1089" s="1"/>
      <c r="F1089" s="1"/>
      <c r="G1089" s="1"/>
      <c r="H1089" s="1"/>
      <c r="I1089" s="1"/>
      <c r="J1089" s="1"/>
      <c r="K1089" s="1"/>
      <c r="L1089" s="1"/>
      <c r="M1089" s="1"/>
      <c r="N1089" s="1"/>
      <c r="O1089" s="101"/>
      <c r="P1089" s="80"/>
    </row>
    <row r="1090" spans="1:16" s="154" customFormat="1">
      <c r="A1090" s="1"/>
      <c r="B1090" s="1"/>
      <c r="C1090" s="1"/>
      <c r="D1090" s="7"/>
      <c r="E1090" s="1"/>
      <c r="F1090" s="1"/>
      <c r="G1090" s="1"/>
      <c r="H1090" s="1"/>
      <c r="I1090" s="1"/>
      <c r="J1090" s="1"/>
      <c r="K1090" s="1"/>
      <c r="L1090" s="1"/>
      <c r="M1090" s="1"/>
      <c r="N1090" s="1"/>
      <c r="O1090" s="101"/>
      <c r="P1090" s="80"/>
    </row>
    <row r="1091" spans="1:16" s="154" customFormat="1">
      <c r="A1091" s="1"/>
      <c r="B1091" s="1"/>
      <c r="C1091" s="1"/>
      <c r="D1091" s="7"/>
      <c r="E1091" s="1"/>
      <c r="F1091" s="1"/>
      <c r="G1091" s="1"/>
      <c r="H1091" s="1"/>
      <c r="I1091" s="1"/>
      <c r="J1091" s="1"/>
      <c r="K1091" s="1"/>
      <c r="L1091" s="1"/>
      <c r="M1091" s="1"/>
      <c r="N1091" s="1"/>
      <c r="O1091" s="101"/>
      <c r="P1091" s="80"/>
    </row>
    <row r="1092" spans="1:16" s="154" customFormat="1">
      <c r="A1092" s="1"/>
      <c r="B1092" s="1"/>
      <c r="C1092" s="1"/>
      <c r="D1092" s="7"/>
      <c r="E1092" s="1"/>
      <c r="F1092" s="1"/>
      <c r="G1092" s="1"/>
      <c r="H1092" s="1"/>
      <c r="I1092" s="1"/>
      <c r="J1092" s="1"/>
      <c r="K1092" s="1"/>
      <c r="L1092" s="1"/>
      <c r="M1092" s="1"/>
      <c r="N1092" s="1"/>
      <c r="O1092" s="101"/>
      <c r="P1092" s="80"/>
    </row>
    <row r="1093" spans="1:16" s="154" customFormat="1">
      <c r="A1093" s="1"/>
      <c r="B1093" s="1"/>
      <c r="C1093" s="1"/>
      <c r="D1093" s="7"/>
      <c r="E1093" s="1"/>
      <c r="F1093" s="1"/>
      <c r="G1093" s="1"/>
      <c r="H1093" s="1"/>
      <c r="I1093" s="1"/>
      <c r="J1093" s="1"/>
      <c r="K1093" s="1"/>
      <c r="L1093" s="1"/>
      <c r="M1093" s="1"/>
      <c r="N1093" s="1"/>
      <c r="O1093" s="101"/>
      <c r="P1093" s="80"/>
    </row>
    <row r="1094" spans="1:16" s="154" customFormat="1">
      <c r="A1094" s="1"/>
      <c r="B1094" s="1"/>
      <c r="C1094" s="1"/>
      <c r="D1094" s="7"/>
      <c r="E1094" s="1"/>
      <c r="F1094" s="1"/>
      <c r="G1094" s="1"/>
      <c r="H1094" s="1"/>
      <c r="I1094" s="1"/>
      <c r="J1094" s="1"/>
      <c r="K1094" s="1"/>
      <c r="L1094" s="1"/>
      <c r="M1094" s="1"/>
      <c r="N1094" s="1"/>
      <c r="O1094" s="101"/>
      <c r="P1094" s="80"/>
    </row>
    <row r="1095" spans="1:16" s="154" customFormat="1">
      <c r="A1095" s="1"/>
      <c r="B1095" s="1"/>
      <c r="C1095" s="1"/>
      <c r="D1095" s="7"/>
      <c r="E1095" s="1"/>
      <c r="F1095" s="1"/>
      <c r="G1095" s="1"/>
      <c r="H1095" s="1"/>
      <c r="I1095" s="1"/>
      <c r="J1095" s="1"/>
      <c r="K1095" s="1"/>
      <c r="L1095" s="1"/>
      <c r="M1095" s="1"/>
      <c r="N1095" s="1"/>
      <c r="O1095" s="101"/>
      <c r="P1095" s="80"/>
    </row>
    <row r="1096" spans="1:16" s="154" customFormat="1">
      <c r="A1096" s="1"/>
      <c r="B1096" s="1"/>
      <c r="C1096" s="1"/>
      <c r="D1096" s="7"/>
      <c r="E1096" s="1"/>
      <c r="F1096" s="1"/>
      <c r="G1096" s="1"/>
      <c r="H1096" s="1"/>
      <c r="I1096" s="1"/>
      <c r="J1096" s="1"/>
      <c r="K1096" s="1"/>
      <c r="L1096" s="1"/>
      <c r="M1096" s="1"/>
      <c r="N1096" s="1"/>
      <c r="O1096" s="101"/>
      <c r="P1096" s="80"/>
    </row>
    <row r="1097" spans="1:16" s="154" customFormat="1">
      <c r="A1097" s="1"/>
      <c r="B1097" s="1"/>
      <c r="C1097" s="1"/>
      <c r="D1097" s="7"/>
      <c r="E1097" s="1"/>
      <c r="F1097" s="1"/>
      <c r="G1097" s="1"/>
      <c r="H1097" s="1"/>
      <c r="I1097" s="1"/>
      <c r="J1097" s="1"/>
      <c r="K1097" s="1"/>
      <c r="L1097" s="1"/>
      <c r="M1097" s="1"/>
      <c r="N1097" s="1"/>
      <c r="O1097" s="101"/>
      <c r="P1097" s="80"/>
    </row>
    <row r="1098" spans="1:16" s="154" customFormat="1">
      <c r="A1098" s="1"/>
      <c r="B1098" s="1"/>
      <c r="C1098" s="1"/>
      <c r="D1098" s="7"/>
      <c r="E1098" s="1"/>
      <c r="F1098" s="1"/>
      <c r="G1098" s="1"/>
      <c r="H1098" s="1"/>
      <c r="I1098" s="1"/>
      <c r="J1098" s="1"/>
      <c r="K1098" s="1"/>
      <c r="L1098" s="1"/>
      <c r="M1098" s="1"/>
      <c r="N1098" s="1"/>
      <c r="O1098" s="101"/>
      <c r="P1098" s="80"/>
    </row>
    <row r="1099" spans="1:16" s="154" customFormat="1">
      <c r="A1099" s="1"/>
      <c r="B1099" s="1"/>
      <c r="C1099" s="1"/>
      <c r="D1099" s="7"/>
      <c r="E1099" s="1"/>
      <c r="F1099" s="1"/>
      <c r="G1099" s="1"/>
      <c r="H1099" s="1"/>
      <c r="I1099" s="1"/>
      <c r="J1099" s="1"/>
      <c r="K1099" s="1"/>
      <c r="L1099" s="1"/>
      <c r="M1099" s="1"/>
      <c r="N1099" s="1"/>
      <c r="O1099" s="101"/>
      <c r="P1099" s="80"/>
    </row>
    <row r="1100" spans="1:16" s="154" customFormat="1">
      <c r="A1100" s="1"/>
      <c r="B1100" s="1"/>
      <c r="C1100" s="1"/>
      <c r="D1100" s="7"/>
      <c r="E1100" s="1"/>
      <c r="F1100" s="1"/>
      <c r="G1100" s="1"/>
      <c r="H1100" s="1"/>
      <c r="I1100" s="1"/>
      <c r="J1100" s="1"/>
      <c r="K1100" s="1"/>
      <c r="L1100" s="1"/>
      <c r="M1100" s="1"/>
      <c r="N1100" s="1"/>
      <c r="O1100" s="101"/>
      <c r="P1100" s="80"/>
    </row>
    <row r="1101" spans="1:16" s="154" customFormat="1">
      <c r="A1101" s="1"/>
      <c r="B1101" s="1"/>
      <c r="C1101" s="1"/>
      <c r="D1101" s="7"/>
      <c r="E1101" s="1"/>
      <c r="F1101" s="1"/>
      <c r="G1101" s="1"/>
      <c r="H1101" s="1"/>
      <c r="I1101" s="1"/>
      <c r="J1101" s="1"/>
      <c r="K1101" s="1"/>
      <c r="L1101" s="1"/>
      <c r="M1101" s="1"/>
      <c r="N1101" s="1"/>
      <c r="O1101" s="101"/>
      <c r="P1101" s="80"/>
    </row>
    <row r="1102" spans="1:16" s="154" customFormat="1">
      <c r="A1102" s="1"/>
      <c r="B1102" s="1"/>
      <c r="C1102" s="1"/>
      <c r="D1102" s="7"/>
      <c r="E1102" s="1"/>
      <c r="F1102" s="1"/>
      <c r="G1102" s="1"/>
      <c r="H1102" s="1"/>
      <c r="I1102" s="1"/>
      <c r="J1102" s="1"/>
      <c r="K1102" s="1"/>
      <c r="L1102" s="1"/>
      <c r="M1102" s="1"/>
      <c r="N1102" s="1"/>
      <c r="O1102" s="101"/>
      <c r="P1102" s="80"/>
    </row>
    <row r="1103" spans="1:16" s="154" customFormat="1">
      <c r="A1103" s="1"/>
      <c r="B1103" s="1"/>
      <c r="C1103" s="1"/>
      <c r="D1103" s="7"/>
      <c r="E1103" s="1"/>
      <c r="F1103" s="1"/>
      <c r="G1103" s="1"/>
      <c r="H1103" s="1"/>
      <c r="I1103" s="1"/>
      <c r="J1103" s="1"/>
      <c r="K1103" s="1"/>
      <c r="L1103" s="1"/>
      <c r="M1103" s="1"/>
      <c r="N1103" s="1"/>
      <c r="O1103" s="101"/>
      <c r="P1103" s="80"/>
    </row>
    <row r="1104" spans="1:16" s="154" customFormat="1">
      <c r="A1104" s="1"/>
      <c r="B1104" s="1"/>
      <c r="C1104" s="1"/>
      <c r="D1104" s="7"/>
      <c r="E1104" s="1"/>
      <c r="F1104" s="1"/>
      <c r="G1104" s="1"/>
      <c r="H1104" s="1"/>
      <c r="I1104" s="1"/>
      <c r="J1104" s="1"/>
      <c r="K1104" s="1"/>
      <c r="L1104" s="1"/>
      <c r="M1104" s="1"/>
      <c r="N1104" s="1"/>
      <c r="O1104" s="101"/>
      <c r="P1104" s="80"/>
    </row>
    <row r="1105" spans="1:16" s="154" customFormat="1">
      <c r="A1105" s="1"/>
      <c r="B1105" s="1"/>
      <c r="C1105" s="1"/>
      <c r="D1105" s="7"/>
      <c r="E1105" s="1"/>
      <c r="F1105" s="1"/>
      <c r="G1105" s="1"/>
      <c r="H1105" s="1"/>
      <c r="I1105" s="1"/>
      <c r="J1105" s="1"/>
      <c r="K1105" s="1"/>
      <c r="L1105" s="1"/>
      <c r="M1105" s="1"/>
      <c r="N1105" s="1"/>
      <c r="O1105" s="101"/>
      <c r="P1105" s="80"/>
    </row>
    <row r="1106" spans="1:16" s="154" customFormat="1">
      <c r="A1106" s="1"/>
      <c r="B1106" s="1"/>
      <c r="C1106" s="1"/>
      <c r="D1106" s="7"/>
      <c r="E1106" s="1"/>
      <c r="F1106" s="1"/>
      <c r="G1106" s="1"/>
      <c r="H1106" s="1"/>
      <c r="I1106" s="1"/>
      <c r="J1106" s="1"/>
      <c r="K1106" s="1"/>
      <c r="L1106" s="1"/>
      <c r="M1106" s="1"/>
      <c r="N1106" s="1"/>
      <c r="O1106" s="101"/>
      <c r="P1106" s="80"/>
    </row>
    <row r="1107" spans="1:16" s="154" customFormat="1">
      <c r="A1107" s="1"/>
      <c r="B1107" s="1"/>
      <c r="C1107" s="1"/>
      <c r="D1107" s="7"/>
      <c r="E1107" s="1"/>
      <c r="F1107" s="1"/>
      <c r="G1107" s="1"/>
      <c r="H1107" s="1"/>
      <c r="I1107" s="1"/>
      <c r="J1107" s="1"/>
      <c r="K1107" s="1"/>
      <c r="L1107" s="1"/>
      <c r="M1107" s="1"/>
      <c r="N1107" s="1"/>
      <c r="O1107" s="101"/>
      <c r="P1107" s="80"/>
    </row>
    <row r="1108" spans="1:16" s="154" customFormat="1">
      <c r="A1108" s="1"/>
      <c r="B1108" s="1"/>
      <c r="C1108" s="1"/>
      <c r="D1108" s="7"/>
      <c r="E1108" s="1"/>
      <c r="F1108" s="1"/>
      <c r="G1108" s="1"/>
      <c r="H1108" s="1"/>
      <c r="I1108" s="1"/>
      <c r="J1108" s="1"/>
      <c r="K1108" s="1"/>
      <c r="L1108" s="1"/>
      <c r="M1108" s="1"/>
      <c r="N1108" s="1"/>
      <c r="O1108" s="101"/>
      <c r="P1108" s="80"/>
    </row>
    <row r="1109" spans="1:16" s="154" customFormat="1">
      <c r="A1109" s="1"/>
      <c r="B1109" s="1"/>
      <c r="C1109" s="1"/>
      <c r="D1109" s="7"/>
      <c r="E1109" s="1"/>
      <c r="F1109" s="1"/>
      <c r="G1109" s="1"/>
      <c r="H1109" s="1"/>
      <c r="I1109" s="1"/>
      <c r="J1109" s="1"/>
      <c r="K1109" s="1"/>
      <c r="L1109" s="1"/>
      <c r="M1109" s="1"/>
      <c r="N1109" s="1"/>
      <c r="O1109" s="101"/>
      <c r="P1109" s="80"/>
    </row>
    <row r="1110" spans="1:16" s="154" customFormat="1">
      <c r="A1110" s="1"/>
      <c r="B1110" s="1"/>
      <c r="C1110" s="1"/>
      <c r="D1110" s="7"/>
      <c r="E1110" s="1"/>
      <c r="F1110" s="1"/>
      <c r="G1110" s="1"/>
      <c r="H1110" s="1"/>
      <c r="I1110" s="1"/>
      <c r="J1110" s="1"/>
      <c r="K1110" s="1"/>
      <c r="L1110" s="1"/>
      <c r="M1110" s="1"/>
      <c r="N1110" s="1"/>
      <c r="O1110" s="101"/>
      <c r="P1110" s="80"/>
    </row>
    <row r="1111" spans="1:16" s="154" customFormat="1">
      <c r="A1111" s="1"/>
      <c r="B1111" s="1"/>
      <c r="C1111" s="1"/>
      <c r="D1111" s="7"/>
      <c r="E1111" s="1"/>
      <c r="F1111" s="1"/>
      <c r="G1111" s="1"/>
      <c r="H1111" s="1"/>
      <c r="I1111" s="1"/>
      <c r="J1111" s="1"/>
      <c r="K1111" s="1"/>
      <c r="L1111" s="1"/>
      <c r="M1111" s="1"/>
      <c r="N1111" s="1"/>
      <c r="O1111" s="101"/>
      <c r="P1111" s="80"/>
    </row>
    <row r="1112" spans="1:16" s="154" customFormat="1">
      <c r="A1112" s="1"/>
      <c r="B1112" s="1"/>
      <c r="C1112" s="1"/>
      <c r="D1112" s="7"/>
      <c r="E1112" s="1"/>
      <c r="F1112" s="1"/>
      <c r="G1112" s="1"/>
      <c r="H1112" s="1"/>
      <c r="I1112" s="1"/>
      <c r="J1112" s="1"/>
      <c r="K1112" s="1"/>
      <c r="L1112" s="1"/>
      <c r="M1112" s="1"/>
      <c r="N1112" s="1"/>
      <c r="O1112" s="101"/>
      <c r="P1112" s="80"/>
    </row>
    <row r="1113" spans="1:16" s="154" customFormat="1">
      <c r="A1113" s="1"/>
      <c r="B1113" s="1"/>
      <c r="C1113" s="1"/>
      <c r="D1113" s="7"/>
      <c r="E1113" s="1"/>
      <c r="F1113" s="1"/>
      <c r="G1113" s="1"/>
      <c r="H1113" s="1"/>
      <c r="I1113" s="1"/>
      <c r="J1113" s="1"/>
      <c r="K1113" s="1"/>
      <c r="L1113" s="1"/>
      <c r="M1113" s="1"/>
      <c r="N1113" s="1"/>
      <c r="O1113" s="101"/>
      <c r="P1113" s="80"/>
    </row>
    <row r="1114" spans="1:16" s="154" customFormat="1">
      <c r="A1114" s="1"/>
      <c r="B1114" s="1"/>
      <c r="C1114" s="1"/>
      <c r="D1114" s="7"/>
      <c r="E1114" s="1"/>
      <c r="F1114" s="1"/>
      <c r="G1114" s="1"/>
      <c r="H1114" s="1"/>
      <c r="I1114" s="1"/>
      <c r="J1114" s="1"/>
      <c r="K1114" s="1"/>
      <c r="L1114" s="1"/>
      <c r="M1114" s="1"/>
      <c r="N1114" s="1"/>
      <c r="O1114" s="101"/>
      <c r="P1114" s="80"/>
    </row>
    <row r="1115" spans="1:16" s="154" customFormat="1">
      <c r="A1115" s="1"/>
      <c r="B1115" s="1"/>
      <c r="C1115" s="1"/>
      <c r="D1115" s="7"/>
      <c r="E1115" s="1"/>
      <c r="F1115" s="1"/>
      <c r="G1115" s="1"/>
      <c r="H1115" s="1"/>
      <c r="I1115" s="1"/>
      <c r="J1115" s="1"/>
      <c r="K1115" s="1"/>
      <c r="L1115" s="1"/>
      <c r="M1115" s="1"/>
      <c r="N1115" s="1"/>
      <c r="O1115" s="101"/>
      <c r="P1115" s="80"/>
    </row>
    <row r="1116" spans="1:16" s="154" customFormat="1">
      <c r="A1116" s="1"/>
      <c r="B1116" s="1"/>
      <c r="C1116" s="1"/>
      <c r="D1116" s="7"/>
      <c r="E1116" s="1"/>
      <c r="F1116" s="1"/>
      <c r="G1116" s="1"/>
      <c r="H1116" s="1"/>
      <c r="I1116" s="1"/>
      <c r="J1116" s="1"/>
      <c r="K1116" s="1"/>
      <c r="L1116" s="1"/>
      <c r="M1116" s="1"/>
      <c r="N1116" s="1"/>
      <c r="O1116" s="101"/>
      <c r="P1116" s="80"/>
    </row>
    <row r="1117" spans="1:16" s="154" customFormat="1">
      <c r="A1117" s="1"/>
      <c r="B1117" s="1"/>
      <c r="C1117" s="1"/>
      <c r="D1117" s="7"/>
      <c r="E1117" s="1"/>
      <c r="F1117" s="1"/>
      <c r="G1117" s="1"/>
      <c r="H1117" s="1"/>
      <c r="I1117" s="1"/>
      <c r="J1117" s="1"/>
      <c r="K1117" s="1"/>
      <c r="L1117" s="1"/>
      <c r="M1117" s="1"/>
      <c r="N1117" s="1"/>
      <c r="O1117" s="101"/>
      <c r="P1117" s="80"/>
    </row>
    <row r="1118" spans="1:16" s="154" customFormat="1">
      <c r="A1118" s="1"/>
      <c r="B1118" s="1"/>
      <c r="C1118" s="1"/>
      <c r="D1118" s="7"/>
      <c r="E1118" s="1"/>
      <c r="F1118" s="1"/>
      <c r="G1118" s="1"/>
      <c r="H1118" s="1"/>
      <c r="I1118" s="1"/>
      <c r="J1118" s="1"/>
      <c r="K1118" s="1"/>
      <c r="L1118" s="1"/>
      <c r="M1118" s="1"/>
      <c r="N1118" s="1"/>
      <c r="O1118" s="101"/>
      <c r="P1118" s="80"/>
    </row>
    <row r="1119" spans="1:16" s="154" customFormat="1">
      <c r="A1119" s="1"/>
      <c r="B1119" s="1"/>
      <c r="C1119" s="1"/>
      <c r="D1119" s="7"/>
      <c r="E1119" s="1"/>
      <c r="F1119" s="1"/>
      <c r="G1119" s="1"/>
      <c r="H1119" s="1"/>
      <c r="I1119" s="1"/>
      <c r="J1119" s="1"/>
      <c r="K1119" s="1"/>
      <c r="L1119" s="1"/>
      <c r="M1119" s="1"/>
      <c r="N1119" s="1"/>
      <c r="O1119" s="101"/>
      <c r="P1119" s="80"/>
    </row>
    <row r="1120" spans="1:16" s="154" customFormat="1">
      <c r="A1120" s="1"/>
      <c r="B1120" s="1"/>
      <c r="C1120" s="1"/>
      <c r="D1120" s="7"/>
      <c r="E1120" s="1"/>
      <c r="F1120" s="1"/>
      <c r="G1120" s="1"/>
      <c r="H1120" s="1"/>
      <c r="I1120" s="1"/>
      <c r="J1120" s="1"/>
      <c r="K1120" s="1"/>
      <c r="L1120" s="1"/>
      <c r="M1120" s="1"/>
      <c r="N1120" s="1"/>
      <c r="O1120" s="101"/>
      <c r="P1120" s="80"/>
    </row>
    <row r="1121" spans="1:16" s="154" customFormat="1">
      <c r="A1121" s="1"/>
      <c r="B1121" s="1"/>
      <c r="C1121" s="1"/>
      <c r="D1121" s="7"/>
      <c r="E1121" s="1"/>
      <c r="F1121" s="1"/>
      <c r="G1121" s="1"/>
      <c r="H1121" s="1"/>
      <c r="I1121" s="1"/>
      <c r="J1121" s="1"/>
      <c r="K1121" s="1"/>
      <c r="L1121" s="1"/>
      <c r="M1121" s="1"/>
      <c r="N1121" s="1"/>
      <c r="O1121" s="101"/>
      <c r="P1121" s="80"/>
    </row>
    <row r="1122" spans="1:16" s="154" customFormat="1">
      <c r="A1122" s="1"/>
      <c r="B1122" s="1"/>
      <c r="C1122" s="1"/>
      <c r="D1122" s="7"/>
      <c r="E1122" s="1"/>
      <c r="F1122" s="1"/>
      <c r="G1122" s="1"/>
      <c r="H1122" s="1"/>
      <c r="I1122" s="1"/>
      <c r="J1122" s="1"/>
      <c r="K1122" s="1"/>
      <c r="L1122" s="1"/>
      <c r="M1122" s="1"/>
      <c r="N1122" s="1"/>
      <c r="O1122" s="101"/>
      <c r="P1122" s="80"/>
    </row>
    <row r="1123" spans="1:16" s="154" customFormat="1">
      <c r="A1123" s="1"/>
      <c r="B1123" s="1"/>
      <c r="C1123" s="1"/>
      <c r="D1123" s="7"/>
      <c r="E1123" s="1"/>
      <c r="F1123" s="1"/>
      <c r="G1123" s="1"/>
      <c r="H1123" s="1"/>
      <c r="I1123" s="1"/>
      <c r="J1123" s="1"/>
      <c r="K1123" s="1"/>
      <c r="L1123" s="1"/>
      <c r="M1123" s="1"/>
      <c r="N1123" s="1"/>
      <c r="O1123" s="101"/>
      <c r="P1123" s="80"/>
    </row>
    <row r="1124" spans="1:16" s="154" customFormat="1">
      <c r="A1124" s="1"/>
      <c r="B1124" s="1"/>
      <c r="C1124" s="1"/>
      <c r="D1124" s="7"/>
      <c r="E1124" s="1"/>
      <c r="F1124" s="1"/>
      <c r="G1124" s="1"/>
      <c r="H1124" s="1"/>
      <c r="I1124" s="1"/>
      <c r="J1124" s="1"/>
      <c r="K1124" s="1"/>
      <c r="L1124" s="1"/>
      <c r="M1124" s="1"/>
      <c r="N1124" s="1"/>
      <c r="O1124" s="101"/>
      <c r="P1124" s="80"/>
    </row>
    <row r="1125" spans="1:16" s="154" customFormat="1">
      <c r="A1125" s="1"/>
      <c r="B1125" s="1"/>
      <c r="C1125" s="1"/>
      <c r="D1125" s="7"/>
      <c r="E1125" s="1"/>
      <c r="F1125" s="1"/>
      <c r="G1125" s="1"/>
      <c r="H1125" s="1"/>
      <c r="I1125" s="1"/>
      <c r="J1125" s="1"/>
      <c r="K1125" s="1"/>
      <c r="L1125" s="1"/>
      <c r="M1125" s="1"/>
      <c r="N1125" s="1"/>
      <c r="O1125" s="101"/>
      <c r="P1125" s="80"/>
    </row>
    <row r="1126" spans="1:16" s="154" customFormat="1">
      <c r="A1126" s="1"/>
      <c r="B1126" s="1"/>
      <c r="C1126" s="1"/>
      <c r="D1126" s="7"/>
      <c r="E1126" s="1"/>
      <c r="F1126" s="1"/>
      <c r="G1126" s="1"/>
      <c r="H1126" s="1"/>
      <c r="I1126" s="1"/>
      <c r="J1126" s="1"/>
      <c r="K1126" s="1"/>
      <c r="L1126" s="1"/>
      <c r="M1126" s="1"/>
      <c r="N1126" s="1"/>
      <c r="O1126" s="101"/>
      <c r="P1126" s="80"/>
    </row>
    <row r="1127" spans="1:16" s="154" customFormat="1">
      <c r="A1127" s="1"/>
      <c r="B1127" s="1"/>
      <c r="C1127" s="1"/>
      <c r="D1127" s="7"/>
      <c r="E1127" s="1"/>
      <c r="F1127" s="1"/>
      <c r="G1127" s="1"/>
      <c r="H1127" s="1"/>
      <c r="I1127" s="1"/>
      <c r="J1127" s="1"/>
      <c r="K1127" s="1"/>
      <c r="L1127" s="1"/>
      <c r="M1127" s="1"/>
      <c r="N1127" s="1"/>
      <c r="O1127" s="101"/>
      <c r="P1127" s="80"/>
    </row>
    <row r="1128" spans="1:16" s="154" customFormat="1">
      <c r="A1128" s="1"/>
      <c r="B1128" s="1"/>
      <c r="C1128" s="1"/>
      <c r="D1128" s="7"/>
      <c r="E1128" s="1"/>
      <c r="F1128" s="1"/>
      <c r="G1128" s="1"/>
      <c r="H1128" s="1"/>
      <c r="I1128" s="1"/>
      <c r="J1128" s="1"/>
      <c r="K1128" s="1"/>
      <c r="L1128" s="1"/>
      <c r="M1128" s="1"/>
      <c r="N1128" s="1"/>
      <c r="O1128" s="101"/>
      <c r="P1128" s="80"/>
    </row>
    <row r="1129" spans="1:16" s="154" customFormat="1">
      <c r="A1129" s="1"/>
      <c r="B1129" s="1"/>
      <c r="C1129" s="1"/>
      <c r="D1129" s="7"/>
      <c r="E1129" s="1"/>
      <c r="F1129" s="1"/>
      <c r="G1129" s="1"/>
      <c r="H1129" s="1"/>
      <c r="I1129" s="1"/>
      <c r="J1129" s="1"/>
      <c r="K1129" s="1"/>
      <c r="L1129" s="1"/>
      <c r="M1129" s="1"/>
      <c r="N1129" s="1"/>
      <c r="O1129" s="101"/>
      <c r="P1129" s="80"/>
    </row>
    <row r="1130" spans="1:16" s="154" customFormat="1">
      <c r="A1130" s="1"/>
      <c r="B1130" s="1"/>
      <c r="C1130" s="1"/>
      <c r="D1130" s="7"/>
      <c r="E1130" s="1"/>
      <c r="F1130" s="1"/>
      <c r="G1130" s="1"/>
      <c r="H1130" s="1"/>
      <c r="I1130" s="1"/>
      <c r="J1130" s="1"/>
      <c r="K1130" s="1"/>
      <c r="L1130" s="1"/>
      <c r="M1130" s="1"/>
      <c r="N1130" s="1"/>
      <c r="O1130" s="101"/>
      <c r="P1130" s="80"/>
    </row>
    <row r="1131" spans="1:16" s="154" customFormat="1">
      <c r="A1131" s="1"/>
      <c r="B1131" s="1"/>
      <c r="C1131" s="1"/>
      <c r="D1131" s="7"/>
      <c r="E1131" s="1"/>
      <c r="F1131" s="1"/>
      <c r="G1131" s="1"/>
      <c r="H1131" s="1"/>
      <c r="I1131" s="1"/>
      <c r="J1131" s="1"/>
      <c r="K1131" s="1"/>
      <c r="L1131" s="1"/>
      <c r="M1131" s="1"/>
      <c r="N1131" s="1"/>
      <c r="O1131" s="101"/>
      <c r="P1131" s="80"/>
    </row>
    <row r="1132" spans="1:16" s="154" customFormat="1">
      <c r="A1132" s="1"/>
      <c r="B1132" s="1"/>
      <c r="C1132" s="1"/>
      <c r="D1132" s="7"/>
      <c r="E1132" s="1"/>
      <c r="F1132" s="1"/>
      <c r="G1132" s="1"/>
      <c r="H1132" s="1"/>
      <c r="I1132" s="1"/>
      <c r="J1132" s="1"/>
      <c r="K1132" s="1"/>
      <c r="L1132" s="1"/>
      <c r="M1132" s="1"/>
      <c r="N1132" s="1"/>
      <c r="O1132" s="101"/>
      <c r="P1132" s="80"/>
    </row>
    <row r="1133" spans="1:16" s="154" customFormat="1">
      <c r="A1133" s="1"/>
      <c r="B1133" s="1"/>
      <c r="C1133" s="1"/>
      <c r="D1133" s="7"/>
      <c r="E1133" s="1"/>
      <c r="F1133" s="1"/>
      <c r="G1133" s="1"/>
      <c r="H1133" s="1"/>
      <c r="I1133" s="1"/>
      <c r="J1133" s="1"/>
      <c r="K1133" s="1"/>
      <c r="L1133" s="1"/>
      <c r="M1133" s="1"/>
      <c r="N1133" s="1"/>
      <c r="O1133" s="101"/>
      <c r="P1133" s="80"/>
    </row>
    <row r="1134" spans="1:16" s="154" customFormat="1">
      <c r="A1134" s="1"/>
      <c r="B1134" s="1"/>
      <c r="C1134" s="1"/>
      <c r="D1134" s="7"/>
      <c r="E1134" s="1"/>
      <c r="F1134" s="1"/>
      <c r="G1134" s="1"/>
      <c r="H1134" s="1"/>
      <c r="I1134" s="1"/>
      <c r="J1134" s="1"/>
      <c r="K1134" s="1"/>
      <c r="L1134" s="1"/>
      <c r="M1134" s="1"/>
      <c r="N1134" s="1"/>
      <c r="O1134" s="101"/>
      <c r="P1134" s="80"/>
    </row>
    <row r="1135" spans="1:16" s="154" customFormat="1">
      <c r="A1135" s="1"/>
      <c r="B1135" s="1"/>
      <c r="C1135" s="1"/>
      <c r="D1135" s="7"/>
      <c r="E1135" s="1"/>
      <c r="F1135" s="1"/>
      <c r="G1135" s="1"/>
      <c r="H1135" s="1"/>
      <c r="I1135" s="1"/>
      <c r="J1135" s="1"/>
      <c r="K1135" s="1"/>
      <c r="L1135" s="1"/>
      <c r="M1135" s="1"/>
      <c r="N1135" s="1"/>
      <c r="O1135" s="101"/>
      <c r="P1135" s="80"/>
    </row>
    <row r="1136" spans="1:16" s="154" customFormat="1">
      <c r="A1136" s="1"/>
      <c r="B1136" s="1"/>
      <c r="C1136" s="1"/>
      <c r="D1136" s="7"/>
      <c r="E1136" s="1"/>
      <c r="F1136" s="1"/>
      <c r="G1136" s="1"/>
      <c r="H1136" s="1"/>
      <c r="I1136" s="1"/>
      <c r="J1136" s="1"/>
      <c r="K1136" s="1"/>
      <c r="L1136" s="1"/>
      <c r="M1136" s="1"/>
      <c r="N1136" s="1"/>
      <c r="O1136" s="101"/>
      <c r="P1136" s="80"/>
    </row>
    <row r="1137" spans="1:16" s="154" customFormat="1">
      <c r="A1137" s="1"/>
      <c r="B1137" s="1"/>
      <c r="C1137" s="1"/>
      <c r="D1137" s="7"/>
      <c r="E1137" s="1"/>
      <c r="F1137" s="1"/>
      <c r="G1137" s="1"/>
      <c r="H1137" s="1"/>
      <c r="I1137" s="1"/>
      <c r="J1137" s="1"/>
      <c r="K1137" s="1"/>
      <c r="L1137" s="1"/>
      <c r="M1137" s="1"/>
      <c r="N1137" s="1"/>
      <c r="O1137" s="101"/>
      <c r="P1137" s="80"/>
    </row>
    <row r="1138" spans="1:16" s="154" customFormat="1">
      <c r="A1138" s="1"/>
      <c r="B1138" s="1"/>
      <c r="C1138" s="1"/>
      <c r="D1138" s="7"/>
      <c r="E1138" s="1"/>
      <c r="F1138" s="1"/>
      <c r="G1138" s="1"/>
      <c r="H1138" s="1"/>
      <c r="I1138" s="1"/>
      <c r="J1138" s="1"/>
      <c r="K1138" s="1"/>
      <c r="L1138" s="1"/>
      <c r="M1138" s="1"/>
      <c r="N1138" s="1"/>
      <c r="O1138" s="101"/>
      <c r="P1138" s="80"/>
    </row>
    <row r="1139" spans="1:16" s="154" customFormat="1">
      <c r="A1139" s="1"/>
      <c r="B1139" s="1"/>
      <c r="C1139" s="1"/>
      <c r="D1139" s="7"/>
      <c r="E1139" s="1"/>
      <c r="F1139" s="1"/>
      <c r="G1139" s="1"/>
      <c r="H1139" s="1"/>
      <c r="I1139" s="1"/>
      <c r="J1139" s="1"/>
      <c r="K1139" s="1"/>
      <c r="L1139" s="1"/>
      <c r="M1139" s="1"/>
      <c r="N1139" s="1"/>
      <c r="O1139" s="101"/>
      <c r="P1139" s="80"/>
    </row>
    <row r="1140" spans="1:16" s="154" customFormat="1">
      <c r="A1140" s="1"/>
      <c r="B1140" s="1"/>
      <c r="C1140" s="1"/>
      <c r="D1140" s="7"/>
      <c r="E1140" s="1"/>
      <c r="F1140" s="1"/>
      <c r="G1140" s="1"/>
      <c r="H1140" s="1"/>
      <c r="I1140" s="1"/>
      <c r="J1140" s="1"/>
      <c r="K1140" s="1"/>
      <c r="L1140" s="1"/>
      <c r="M1140" s="1"/>
      <c r="N1140" s="1"/>
      <c r="O1140" s="101"/>
      <c r="P1140" s="80"/>
    </row>
    <row r="1141" spans="1:16" s="154" customFormat="1">
      <c r="A1141" s="1"/>
      <c r="B1141" s="1"/>
      <c r="C1141" s="1"/>
      <c r="D1141" s="7"/>
      <c r="E1141" s="1"/>
      <c r="F1141" s="1"/>
      <c r="G1141" s="1"/>
      <c r="H1141" s="1"/>
      <c r="I1141" s="1"/>
      <c r="J1141" s="1"/>
      <c r="K1141" s="1"/>
      <c r="L1141" s="1"/>
      <c r="M1141" s="1"/>
      <c r="N1141" s="1"/>
      <c r="O1141" s="101"/>
      <c r="P1141" s="80"/>
    </row>
    <row r="1142" spans="1:16" s="154" customFormat="1">
      <c r="A1142" s="1"/>
      <c r="B1142" s="1"/>
      <c r="C1142" s="1"/>
      <c r="D1142" s="7"/>
      <c r="E1142" s="1"/>
      <c r="F1142" s="1"/>
      <c r="G1142" s="1"/>
      <c r="H1142" s="1"/>
      <c r="I1142" s="1"/>
      <c r="J1142" s="1"/>
      <c r="K1142" s="1"/>
      <c r="L1142" s="1"/>
      <c r="M1142" s="1"/>
      <c r="N1142" s="1"/>
      <c r="O1142" s="101"/>
      <c r="P1142" s="80"/>
    </row>
    <row r="1143" spans="1:16" s="154" customFormat="1">
      <c r="A1143" s="1"/>
      <c r="B1143" s="1"/>
      <c r="C1143" s="1"/>
      <c r="D1143" s="7"/>
      <c r="E1143" s="1"/>
      <c r="F1143" s="1"/>
      <c r="G1143" s="1"/>
      <c r="H1143" s="1"/>
      <c r="I1143" s="1"/>
      <c r="J1143" s="1"/>
      <c r="K1143" s="1"/>
      <c r="L1143" s="1"/>
      <c r="M1143" s="1"/>
      <c r="N1143" s="1"/>
      <c r="O1143" s="101"/>
      <c r="P1143" s="80"/>
    </row>
    <row r="1144" spans="1:16" s="154" customFormat="1">
      <c r="A1144" s="1"/>
      <c r="B1144" s="1"/>
      <c r="C1144" s="1"/>
      <c r="D1144" s="7"/>
      <c r="E1144" s="1"/>
      <c r="F1144" s="1"/>
      <c r="G1144" s="1"/>
      <c r="H1144" s="1"/>
      <c r="I1144" s="1"/>
      <c r="J1144" s="1"/>
      <c r="K1144" s="1"/>
      <c r="L1144" s="1"/>
      <c r="M1144" s="1"/>
      <c r="N1144" s="1"/>
      <c r="O1144" s="101"/>
      <c r="P1144" s="80"/>
    </row>
    <row r="1145" spans="1:16" s="154" customFormat="1">
      <c r="A1145" s="1"/>
      <c r="B1145" s="1"/>
      <c r="C1145" s="1"/>
      <c r="D1145" s="7"/>
      <c r="E1145" s="1"/>
      <c r="F1145" s="1"/>
      <c r="G1145" s="1"/>
      <c r="H1145" s="1"/>
      <c r="I1145" s="1"/>
      <c r="J1145" s="1"/>
      <c r="K1145" s="1"/>
      <c r="L1145" s="1"/>
      <c r="M1145" s="1"/>
      <c r="N1145" s="1"/>
      <c r="O1145" s="101"/>
      <c r="P1145" s="80"/>
    </row>
    <row r="1146" spans="1:16" s="154" customFormat="1">
      <c r="A1146" s="1"/>
      <c r="B1146" s="1"/>
      <c r="C1146" s="1"/>
      <c r="D1146" s="7"/>
      <c r="E1146" s="1"/>
      <c r="F1146" s="1"/>
      <c r="G1146" s="1"/>
      <c r="H1146" s="1"/>
      <c r="I1146" s="1"/>
      <c r="J1146" s="1"/>
      <c r="K1146" s="1"/>
      <c r="L1146" s="1"/>
      <c r="M1146" s="1"/>
      <c r="N1146" s="1"/>
      <c r="O1146" s="101"/>
      <c r="P1146" s="80"/>
    </row>
    <row r="1147" spans="1:16" s="154" customFormat="1">
      <c r="A1147" s="1"/>
      <c r="B1147" s="1"/>
      <c r="C1147" s="1"/>
      <c r="D1147" s="7"/>
      <c r="E1147" s="1"/>
      <c r="F1147" s="1"/>
      <c r="G1147" s="1"/>
      <c r="H1147" s="1"/>
      <c r="I1147" s="1"/>
      <c r="J1147" s="1"/>
      <c r="K1147" s="1"/>
      <c r="L1147" s="1"/>
      <c r="M1147" s="1"/>
      <c r="N1147" s="1"/>
      <c r="O1147" s="101"/>
      <c r="P1147" s="80"/>
    </row>
    <row r="1148" spans="1:16" s="154" customFormat="1">
      <c r="A1148" s="1"/>
      <c r="B1148" s="1"/>
      <c r="C1148" s="1"/>
      <c r="D1148" s="7"/>
      <c r="E1148" s="1"/>
      <c r="F1148" s="1"/>
      <c r="G1148" s="1"/>
      <c r="H1148" s="1"/>
      <c r="I1148" s="1"/>
      <c r="J1148" s="1"/>
      <c r="K1148" s="1"/>
      <c r="L1148" s="1"/>
      <c r="M1148" s="1"/>
      <c r="N1148" s="1"/>
      <c r="O1148" s="101"/>
      <c r="P1148" s="80"/>
    </row>
    <row r="1149" spans="1:16" s="154" customFormat="1">
      <c r="A1149" s="1"/>
      <c r="B1149" s="1"/>
      <c r="C1149" s="1"/>
      <c r="D1149" s="7"/>
      <c r="E1149" s="1"/>
      <c r="F1149" s="1"/>
      <c r="G1149" s="1"/>
      <c r="H1149" s="1"/>
      <c r="I1149" s="1"/>
      <c r="J1149" s="1"/>
      <c r="K1149" s="1"/>
      <c r="L1149" s="1"/>
      <c r="M1149" s="1"/>
      <c r="N1149" s="1"/>
      <c r="O1149" s="101"/>
      <c r="P1149" s="80"/>
    </row>
    <row r="1150" spans="1:16" s="154" customFormat="1">
      <c r="A1150" s="1"/>
      <c r="B1150" s="1"/>
      <c r="C1150" s="1"/>
      <c r="D1150" s="7"/>
      <c r="E1150" s="1"/>
      <c r="F1150" s="1"/>
      <c r="G1150" s="1"/>
      <c r="H1150" s="1"/>
      <c r="I1150" s="1"/>
      <c r="J1150" s="1"/>
      <c r="K1150" s="1"/>
      <c r="L1150" s="1"/>
      <c r="M1150" s="1"/>
      <c r="N1150" s="1"/>
      <c r="O1150" s="101"/>
      <c r="P1150" s="80"/>
    </row>
    <row r="1151" spans="1:16" s="154" customFormat="1">
      <c r="A1151" s="1"/>
      <c r="B1151" s="1"/>
      <c r="C1151" s="1"/>
      <c r="D1151" s="7"/>
      <c r="E1151" s="1"/>
      <c r="F1151" s="1"/>
      <c r="G1151" s="1"/>
      <c r="H1151" s="1"/>
      <c r="I1151" s="1"/>
      <c r="J1151" s="1"/>
      <c r="K1151" s="1"/>
      <c r="L1151" s="1"/>
      <c r="M1151" s="1"/>
      <c r="N1151" s="1"/>
      <c r="O1151" s="101"/>
      <c r="P1151" s="80"/>
    </row>
    <row r="1152" spans="1:16" s="154" customFormat="1">
      <c r="A1152" s="1"/>
      <c r="B1152" s="1"/>
      <c r="C1152" s="1"/>
      <c r="D1152" s="7"/>
      <c r="E1152" s="1"/>
      <c r="F1152" s="1"/>
      <c r="G1152" s="1"/>
      <c r="H1152" s="1"/>
      <c r="I1152" s="1"/>
      <c r="J1152" s="1"/>
      <c r="K1152" s="1"/>
      <c r="L1152" s="1"/>
      <c r="M1152" s="1"/>
      <c r="N1152" s="1"/>
      <c r="O1152" s="101"/>
      <c r="P1152" s="80"/>
    </row>
    <row r="1153" spans="1:16" s="154" customFormat="1">
      <c r="A1153" s="1"/>
      <c r="B1153" s="1"/>
      <c r="C1153" s="1"/>
      <c r="D1153" s="7"/>
      <c r="E1153" s="1"/>
      <c r="F1153" s="1"/>
      <c r="G1153" s="1"/>
      <c r="H1153" s="1"/>
      <c r="I1153" s="1"/>
      <c r="J1153" s="1"/>
      <c r="K1153" s="1"/>
      <c r="L1153" s="1"/>
      <c r="M1153" s="1"/>
      <c r="N1153" s="1"/>
      <c r="O1153" s="101"/>
      <c r="P1153" s="80"/>
    </row>
    <row r="1154" spans="1:16" s="154" customFormat="1">
      <c r="A1154" s="1"/>
      <c r="B1154" s="1"/>
      <c r="C1154" s="1"/>
      <c r="D1154" s="7"/>
      <c r="E1154" s="1"/>
      <c r="F1154" s="1"/>
      <c r="G1154" s="1"/>
      <c r="H1154" s="1"/>
      <c r="I1154" s="1"/>
      <c r="J1154" s="1"/>
      <c r="K1154" s="1"/>
      <c r="L1154" s="1"/>
      <c r="M1154" s="1"/>
      <c r="N1154" s="1"/>
      <c r="O1154" s="101"/>
      <c r="P1154" s="80"/>
    </row>
    <row r="1155" spans="1:16" s="154" customFormat="1">
      <c r="A1155" s="1"/>
      <c r="B1155" s="1"/>
      <c r="C1155" s="1"/>
      <c r="D1155" s="7"/>
      <c r="E1155" s="1"/>
      <c r="F1155" s="1"/>
      <c r="G1155" s="1"/>
      <c r="H1155" s="1"/>
      <c r="I1155" s="1"/>
      <c r="J1155" s="1"/>
      <c r="K1155" s="1"/>
      <c r="L1155" s="1"/>
      <c r="M1155" s="1"/>
      <c r="N1155" s="1"/>
      <c r="O1155" s="101"/>
      <c r="P1155" s="80"/>
    </row>
    <row r="1156" spans="1:16" s="154" customFormat="1">
      <c r="A1156" s="1"/>
      <c r="B1156" s="1"/>
      <c r="C1156" s="1"/>
      <c r="D1156" s="7"/>
      <c r="E1156" s="1"/>
      <c r="F1156" s="1"/>
      <c r="G1156" s="1"/>
      <c r="H1156" s="1"/>
      <c r="I1156" s="1"/>
      <c r="J1156" s="1"/>
      <c r="K1156" s="1"/>
      <c r="L1156" s="1"/>
      <c r="M1156" s="1"/>
      <c r="N1156" s="1"/>
      <c r="O1156" s="101"/>
      <c r="P1156" s="80"/>
    </row>
    <row r="1157" spans="1:16" s="154" customFormat="1">
      <c r="A1157" s="1"/>
      <c r="B1157" s="1"/>
      <c r="C1157" s="1"/>
      <c r="D1157" s="7"/>
      <c r="E1157" s="1"/>
      <c r="F1157" s="1"/>
      <c r="G1157" s="1"/>
      <c r="H1157" s="1"/>
      <c r="I1157" s="1"/>
      <c r="J1157" s="1"/>
      <c r="K1157" s="1"/>
      <c r="L1157" s="1"/>
      <c r="M1157" s="1"/>
      <c r="N1157" s="1"/>
      <c r="O1157" s="101"/>
      <c r="P1157" s="80"/>
    </row>
    <row r="1158" spans="1:16" s="154" customFormat="1">
      <c r="A1158" s="1"/>
      <c r="B1158" s="1"/>
      <c r="C1158" s="1"/>
      <c r="D1158" s="7"/>
      <c r="E1158" s="1"/>
      <c r="F1158" s="1"/>
      <c r="G1158" s="1"/>
      <c r="H1158" s="1"/>
      <c r="I1158" s="1"/>
      <c r="J1158" s="1"/>
      <c r="K1158" s="1"/>
      <c r="L1158" s="1"/>
      <c r="M1158" s="1"/>
      <c r="N1158" s="1"/>
      <c r="O1158" s="101"/>
      <c r="P1158" s="80"/>
    </row>
    <row r="1159" spans="1:16" s="154" customFormat="1">
      <c r="A1159" s="1"/>
      <c r="B1159" s="1"/>
      <c r="C1159" s="1"/>
      <c r="D1159" s="7"/>
      <c r="E1159" s="1"/>
      <c r="F1159" s="1"/>
      <c r="G1159" s="1"/>
      <c r="H1159" s="1"/>
      <c r="I1159" s="1"/>
      <c r="J1159" s="1"/>
      <c r="K1159" s="1"/>
      <c r="L1159" s="1"/>
      <c r="M1159" s="1"/>
      <c r="N1159" s="1"/>
      <c r="O1159" s="101"/>
      <c r="P1159" s="80"/>
    </row>
    <row r="1160" spans="1:16" s="154" customFormat="1">
      <c r="A1160" s="1"/>
      <c r="B1160" s="1"/>
      <c r="C1160" s="1"/>
      <c r="D1160" s="7"/>
      <c r="E1160" s="1"/>
      <c r="F1160" s="1"/>
      <c r="G1160" s="1"/>
      <c r="H1160" s="1"/>
      <c r="I1160" s="1"/>
      <c r="J1160" s="1"/>
      <c r="K1160" s="1"/>
      <c r="L1160" s="1"/>
      <c r="M1160" s="1"/>
      <c r="N1160" s="1"/>
      <c r="O1160" s="101"/>
      <c r="P1160" s="80"/>
    </row>
    <row r="1161" spans="1:16" s="154" customFormat="1">
      <c r="A1161" s="1"/>
      <c r="B1161" s="1"/>
      <c r="C1161" s="1"/>
      <c r="D1161" s="7"/>
      <c r="E1161" s="1"/>
      <c r="F1161" s="1"/>
      <c r="G1161" s="1"/>
      <c r="H1161" s="1"/>
      <c r="I1161" s="1"/>
      <c r="J1161" s="1"/>
      <c r="K1161" s="1"/>
      <c r="L1161" s="1"/>
      <c r="M1161" s="1"/>
      <c r="N1161" s="1"/>
      <c r="O1161" s="101"/>
      <c r="P1161" s="80"/>
    </row>
    <row r="1162" spans="1:16" s="154" customFormat="1">
      <c r="A1162" s="1"/>
      <c r="B1162" s="1"/>
      <c r="C1162" s="1"/>
      <c r="D1162" s="7"/>
      <c r="E1162" s="1"/>
      <c r="F1162" s="1"/>
      <c r="G1162" s="1"/>
      <c r="H1162" s="1"/>
      <c r="I1162" s="1"/>
      <c r="J1162" s="1"/>
      <c r="K1162" s="1"/>
      <c r="L1162" s="1"/>
      <c r="M1162" s="1"/>
      <c r="N1162" s="1"/>
      <c r="O1162" s="101"/>
      <c r="P1162" s="80"/>
    </row>
    <row r="1163" spans="1:16" s="154" customFormat="1">
      <c r="A1163" s="1"/>
      <c r="B1163" s="1"/>
      <c r="C1163" s="1"/>
      <c r="D1163" s="7"/>
      <c r="E1163" s="1"/>
      <c r="F1163" s="1"/>
      <c r="G1163" s="1"/>
      <c r="H1163" s="1"/>
      <c r="I1163" s="1"/>
      <c r="J1163" s="1"/>
      <c r="K1163" s="1"/>
      <c r="L1163" s="1"/>
      <c r="M1163" s="1"/>
      <c r="N1163" s="1"/>
      <c r="O1163" s="101"/>
      <c r="P1163" s="80"/>
    </row>
    <row r="1164" spans="1:16" s="154" customFormat="1">
      <c r="A1164" s="1"/>
      <c r="B1164" s="1"/>
      <c r="C1164" s="1"/>
      <c r="D1164" s="7"/>
      <c r="E1164" s="1"/>
      <c r="F1164" s="1"/>
      <c r="G1164" s="1"/>
      <c r="H1164" s="1"/>
      <c r="I1164" s="1"/>
      <c r="J1164" s="1"/>
      <c r="K1164" s="1"/>
      <c r="L1164" s="1"/>
      <c r="M1164" s="1"/>
      <c r="N1164" s="1"/>
      <c r="O1164" s="101"/>
      <c r="P1164" s="80"/>
    </row>
    <row r="1165" spans="1:16" s="154" customFormat="1">
      <c r="A1165" s="1"/>
      <c r="B1165" s="1"/>
      <c r="C1165" s="1"/>
      <c r="D1165" s="7"/>
      <c r="E1165" s="1"/>
      <c r="F1165" s="1"/>
      <c r="G1165" s="1"/>
      <c r="H1165" s="1"/>
      <c r="I1165" s="1"/>
      <c r="J1165" s="1"/>
      <c r="K1165" s="1"/>
      <c r="L1165" s="1"/>
      <c r="M1165" s="1"/>
      <c r="N1165" s="1"/>
      <c r="O1165" s="101"/>
      <c r="P1165" s="80"/>
    </row>
    <row r="1166" spans="1:16" s="154" customFormat="1">
      <c r="A1166" s="1"/>
      <c r="B1166" s="1"/>
      <c r="C1166" s="1"/>
      <c r="D1166" s="7"/>
      <c r="E1166" s="1"/>
      <c r="F1166" s="1"/>
      <c r="G1166" s="1"/>
      <c r="H1166" s="1"/>
      <c r="I1166" s="1"/>
      <c r="J1166" s="1"/>
      <c r="K1166" s="1"/>
      <c r="L1166" s="1"/>
      <c r="M1166" s="1"/>
      <c r="N1166" s="1"/>
      <c r="O1166" s="101"/>
      <c r="P1166" s="80"/>
    </row>
    <row r="1167" spans="1:16" s="154" customFormat="1">
      <c r="A1167" s="1"/>
      <c r="B1167" s="1"/>
      <c r="C1167" s="1"/>
      <c r="D1167" s="7"/>
      <c r="E1167" s="1"/>
      <c r="F1167" s="1"/>
      <c r="G1167" s="1"/>
      <c r="H1167" s="1"/>
      <c r="I1167" s="1"/>
      <c r="J1167" s="1"/>
      <c r="K1167" s="1"/>
      <c r="L1167" s="1"/>
      <c r="M1167" s="1"/>
      <c r="N1167" s="1"/>
      <c r="O1167" s="101"/>
      <c r="P1167" s="80"/>
    </row>
    <row r="1168" spans="1:16" s="154" customFormat="1">
      <c r="A1168" s="1"/>
      <c r="B1168" s="1"/>
      <c r="C1168" s="1"/>
      <c r="D1168" s="7"/>
      <c r="E1168" s="1"/>
      <c r="F1168" s="1"/>
      <c r="G1168" s="1"/>
      <c r="H1168" s="1"/>
      <c r="I1168" s="1"/>
      <c r="J1168" s="1"/>
      <c r="K1168" s="1"/>
      <c r="L1168" s="1"/>
      <c r="M1168" s="1"/>
      <c r="N1168" s="1"/>
      <c r="O1168" s="101"/>
      <c r="P1168" s="80"/>
    </row>
    <row r="1169" spans="1:16" s="154" customFormat="1">
      <c r="A1169" s="1"/>
      <c r="B1169" s="1"/>
      <c r="C1169" s="1"/>
      <c r="D1169" s="7"/>
      <c r="E1169" s="1"/>
      <c r="F1169" s="1"/>
      <c r="G1169" s="1"/>
      <c r="H1169" s="1"/>
      <c r="I1169" s="1"/>
      <c r="J1169" s="1"/>
      <c r="K1169" s="1"/>
      <c r="L1169" s="1"/>
      <c r="M1169" s="1"/>
      <c r="N1169" s="1"/>
      <c r="O1169" s="101"/>
      <c r="P1169" s="80"/>
    </row>
    <row r="1170" spans="1:16" s="154" customFormat="1">
      <c r="A1170" s="1"/>
      <c r="B1170" s="1"/>
      <c r="C1170" s="1"/>
      <c r="D1170" s="7"/>
      <c r="E1170" s="1"/>
      <c r="F1170" s="1"/>
      <c r="G1170" s="1"/>
      <c r="H1170" s="1"/>
      <c r="I1170" s="1"/>
      <c r="J1170" s="1"/>
      <c r="K1170" s="1"/>
      <c r="L1170" s="1"/>
      <c r="M1170" s="1"/>
      <c r="N1170" s="1"/>
      <c r="O1170" s="101"/>
      <c r="P1170" s="80"/>
    </row>
    <row r="1171" spans="1:16" s="154" customFormat="1">
      <c r="A1171" s="1"/>
      <c r="B1171" s="1"/>
      <c r="C1171" s="1"/>
      <c r="D1171" s="7"/>
      <c r="E1171" s="1"/>
      <c r="F1171" s="1"/>
      <c r="G1171" s="1"/>
      <c r="H1171" s="1"/>
      <c r="I1171" s="1"/>
      <c r="J1171" s="1"/>
      <c r="K1171" s="1"/>
      <c r="L1171" s="1"/>
      <c r="M1171" s="1"/>
      <c r="N1171" s="1"/>
      <c r="O1171" s="101"/>
      <c r="P1171" s="80"/>
    </row>
    <row r="1172" spans="1:16" s="154" customFormat="1">
      <c r="A1172" s="1"/>
      <c r="B1172" s="1"/>
      <c r="C1172" s="1"/>
      <c r="D1172" s="7"/>
      <c r="E1172" s="1"/>
      <c r="F1172" s="1"/>
      <c r="G1172" s="1"/>
      <c r="H1172" s="1"/>
      <c r="I1172" s="1"/>
      <c r="J1172" s="1"/>
      <c r="K1172" s="1"/>
      <c r="L1172" s="1"/>
      <c r="M1172" s="1"/>
      <c r="N1172" s="1"/>
      <c r="O1172" s="101"/>
      <c r="P1172" s="80"/>
    </row>
    <row r="1173" spans="1:16" s="154" customFormat="1">
      <c r="A1173" s="1"/>
      <c r="B1173" s="1"/>
      <c r="C1173" s="1"/>
      <c r="D1173" s="7"/>
      <c r="E1173" s="1"/>
      <c r="F1173" s="1"/>
      <c r="G1173" s="1"/>
      <c r="H1173" s="1"/>
      <c r="I1173" s="1"/>
      <c r="J1173" s="1"/>
      <c r="K1173" s="1"/>
      <c r="L1173" s="1"/>
      <c r="M1173" s="1"/>
      <c r="N1173" s="1"/>
      <c r="O1173" s="101"/>
      <c r="P1173" s="80"/>
    </row>
    <row r="1174" spans="1:16" s="154" customFormat="1">
      <c r="A1174" s="1"/>
      <c r="B1174" s="1"/>
      <c r="C1174" s="1"/>
      <c r="D1174" s="7"/>
      <c r="E1174" s="1"/>
      <c r="F1174" s="1"/>
      <c r="G1174" s="1"/>
      <c r="H1174" s="1"/>
      <c r="I1174" s="1"/>
      <c r="J1174" s="1"/>
      <c r="K1174" s="1"/>
      <c r="L1174" s="1"/>
      <c r="M1174" s="1"/>
      <c r="N1174" s="1"/>
      <c r="O1174" s="101"/>
      <c r="P1174" s="80"/>
    </row>
    <row r="1175" spans="1:16" s="154" customFormat="1">
      <c r="A1175" s="1"/>
      <c r="B1175" s="1"/>
      <c r="C1175" s="1"/>
      <c r="D1175" s="7"/>
      <c r="E1175" s="1"/>
      <c r="F1175" s="1"/>
      <c r="G1175" s="1"/>
      <c r="H1175" s="1"/>
      <c r="I1175" s="1"/>
      <c r="J1175" s="1"/>
      <c r="K1175" s="1"/>
      <c r="L1175" s="1"/>
      <c r="M1175" s="1"/>
      <c r="N1175" s="1"/>
      <c r="O1175" s="101"/>
      <c r="P1175" s="80"/>
    </row>
    <row r="1176" spans="1:16" s="154" customFormat="1">
      <c r="A1176" s="1"/>
      <c r="B1176" s="1"/>
      <c r="C1176" s="1"/>
      <c r="D1176" s="7"/>
      <c r="E1176" s="1"/>
      <c r="F1176" s="1"/>
      <c r="G1176" s="1"/>
      <c r="H1176" s="1"/>
      <c r="I1176" s="1"/>
      <c r="J1176" s="1"/>
      <c r="K1176" s="1"/>
      <c r="L1176" s="1"/>
      <c r="M1176" s="1"/>
      <c r="N1176" s="1"/>
      <c r="O1176" s="101"/>
      <c r="P1176" s="80"/>
    </row>
    <row r="1177" spans="1:16" s="154" customFormat="1">
      <c r="A1177" s="1"/>
      <c r="B1177" s="1"/>
      <c r="C1177" s="1"/>
      <c r="D1177" s="7"/>
      <c r="E1177" s="1"/>
      <c r="F1177" s="1"/>
      <c r="G1177" s="1"/>
      <c r="H1177" s="1"/>
      <c r="I1177" s="1"/>
      <c r="J1177" s="1"/>
      <c r="K1177" s="1"/>
      <c r="L1177" s="1"/>
      <c r="M1177" s="1"/>
      <c r="N1177" s="1"/>
      <c r="O1177" s="101"/>
      <c r="P1177" s="80"/>
    </row>
    <row r="1178" spans="1:16" s="154" customFormat="1">
      <c r="A1178" s="1"/>
      <c r="B1178" s="1"/>
      <c r="C1178" s="1"/>
      <c r="D1178" s="7"/>
      <c r="E1178" s="1"/>
      <c r="F1178" s="1"/>
      <c r="G1178" s="1"/>
      <c r="H1178" s="1"/>
      <c r="I1178" s="1"/>
      <c r="J1178" s="1"/>
      <c r="K1178" s="1"/>
      <c r="L1178" s="1"/>
      <c r="M1178" s="1"/>
      <c r="N1178" s="1"/>
      <c r="O1178" s="101"/>
      <c r="P1178" s="80"/>
    </row>
    <row r="1179" spans="1:16" s="154" customFormat="1">
      <c r="A1179" s="1"/>
      <c r="B1179" s="1"/>
      <c r="C1179" s="1"/>
      <c r="D1179" s="7"/>
      <c r="E1179" s="1"/>
      <c r="F1179" s="1"/>
      <c r="G1179" s="1"/>
      <c r="H1179" s="1"/>
      <c r="I1179" s="1"/>
      <c r="J1179" s="1"/>
      <c r="K1179" s="1"/>
      <c r="L1179" s="1"/>
      <c r="M1179" s="1"/>
      <c r="N1179" s="1"/>
      <c r="O1179" s="101"/>
      <c r="P1179" s="80"/>
    </row>
    <row r="1180" spans="1:16" s="154" customFormat="1">
      <c r="A1180" s="1"/>
      <c r="B1180" s="1"/>
      <c r="C1180" s="1"/>
      <c r="D1180" s="7"/>
      <c r="E1180" s="1"/>
      <c r="F1180" s="1"/>
      <c r="G1180" s="1"/>
      <c r="H1180" s="1"/>
      <c r="I1180" s="1"/>
      <c r="J1180" s="1"/>
      <c r="K1180" s="1"/>
      <c r="L1180" s="1"/>
      <c r="M1180" s="1"/>
      <c r="N1180" s="1"/>
      <c r="O1180" s="101"/>
      <c r="P1180" s="80"/>
    </row>
    <row r="1181" spans="1:16" s="154" customFormat="1">
      <c r="A1181" s="1"/>
      <c r="B1181" s="1"/>
      <c r="C1181" s="1"/>
      <c r="D1181" s="7"/>
      <c r="E1181" s="1"/>
      <c r="F1181" s="1"/>
      <c r="G1181" s="1"/>
      <c r="H1181" s="1"/>
      <c r="I1181" s="1"/>
      <c r="J1181" s="1"/>
      <c r="K1181" s="1"/>
      <c r="L1181" s="1"/>
      <c r="M1181" s="1"/>
      <c r="N1181" s="1"/>
      <c r="O1181" s="101"/>
      <c r="P1181" s="80"/>
    </row>
    <row r="1182" spans="1:16" s="154" customFormat="1">
      <c r="A1182" s="1"/>
      <c r="B1182" s="1"/>
      <c r="C1182" s="1"/>
      <c r="D1182" s="7"/>
      <c r="E1182" s="1"/>
      <c r="F1182" s="1"/>
      <c r="G1182" s="1"/>
      <c r="H1182" s="1"/>
      <c r="I1182" s="1"/>
      <c r="J1182" s="1"/>
      <c r="K1182" s="1"/>
      <c r="L1182" s="1"/>
      <c r="M1182" s="1"/>
      <c r="N1182" s="1"/>
      <c r="O1182" s="101"/>
      <c r="P1182" s="80"/>
    </row>
    <row r="1183" spans="1:16" s="154" customFormat="1">
      <c r="A1183" s="1"/>
      <c r="B1183" s="1"/>
      <c r="C1183" s="1"/>
      <c r="D1183" s="7"/>
      <c r="E1183" s="1"/>
      <c r="F1183" s="1"/>
      <c r="G1183" s="1"/>
      <c r="H1183" s="1"/>
      <c r="I1183" s="1"/>
      <c r="J1183" s="1"/>
      <c r="K1183" s="1"/>
      <c r="L1183" s="1"/>
      <c r="M1183" s="1"/>
      <c r="N1183" s="1"/>
      <c r="O1183" s="101"/>
      <c r="P1183" s="80"/>
    </row>
    <row r="1184" spans="1:16" s="154" customFormat="1">
      <c r="A1184" s="1"/>
      <c r="B1184" s="1"/>
      <c r="C1184" s="1"/>
      <c r="D1184" s="7"/>
      <c r="E1184" s="1"/>
      <c r="F1184" s="1"/>
      <c r="G1184" s="1"/>
      <c r="H1184" s="1"/>
      <c r="I1184" s="1"/>
      <c r="J1184" s="1"/>
      <c r="K1184" s="1"/>
      <c r="L1184" s="1"/>
      <c r="M1184" s="1"/>
      <c r="N1184" s="1"/>
      <c r="O1184" s="101"/>
      <c r="P1184" s="80"/>
    </row>
    <row r="1185" spans="1:16" s="154" customFormat="1">
      <c r="A1185" s="1"/>
      <c r="B1185" s="1"/>
      <c r="C1185" s="1"/>
      <c r="D1185" s="7"/>
      <c r="E1185" s="1"/>
      <c r="F1185" s="1"/>
      <c r="G1185" s="1"/>
      <c r="H1185" s="1"/>
      <c r="I1185" s="1"/>
      <c r="J1185" s="1"/>
      <c r="K1185" s="1"/>
      <c r="L1185" s="1"/>
      <c r="M1185" s="1"/>
      <c r="N1185" s="1"/>
      <c r="O1185" s="101"/>
      <c r="P1185" s="80"/>
    </row>
    <row r="1186" spans="1:16" s="154" customFormat="1">
      <c r="A1186" s="1"/>
      <c r="B1186" s="1"/>
      <c r="C1186" s="1"/>
      <c r="D1186" s="7"/>
      <c r="E1186" s="1"/>
      <c r="F1186" s="1"/>
      <c r="G1186" s="1"/>
      <c r="H1186" s="1"/>
      <c r="I1186" s="1"/>
      <c r="J1186" s="1"/>
      <c r="K1186" s="1"/>
      <c r="L1186" s="1"/>
      <c r="M1186" s="1"/>
      <c r="N1186" s="1"/>
      <c r="O1186" s="101"/>
      <c r="P1186" s="80"/>
    </row>
    <row r="1187" spans="1:16" s="154" customFormat="1">
      <c r="A1187" s="1"/>
      <c r="B1187" s="1"/>
      <c r="C1187" s="1"/>
      <c r="D1187" s="7"/>
      <c r="E1187" s="1"/>
      <c r="F1187" s="1"/>
      <c r="G1187" s="1"/>
      <c r="H1187" s="1"/>
      <c r="I1187" s="1"/>
      <c r="J1187" s="1"/>
      <c r="K1187" s="1"/>
      <c r="L1187" s="1"/>
      <c r="M1187" s="1"/>
      <c r="N1187" s="1"/>
      <c r="O1187" s="101"/>
      <c r="P1187" s="80"/>
    </row>
    <row r="1188" spans="1:16" s="154" customFormat="1">
      <c r="A1188" s="1"/>
      <c r="B1188" s="1"/>
      <c r="C1188" s="1"/>
      <c r="D1188" s="7"/>
      <c r="E1188" s="1"/>
      <c r="F1188" s="1"/>
      <c r="G1188" s="1"/>
      <c r="H1188" s="1"/>
      <c r="I1188" s="1"/>
      <c r="J1188" s="1"/>
      <c r="K1188" s="1"/>
      <c r="L1188" s="1"/>
      <c r="M1188" s="1"/>
      <c r="N1188" s="1"/>
      <c r="O1188" s="101"/>
      <c r="P1188" s="80"/>
    </row>
    <row r="1189" spans="1:16" s="154" customFormat="1">
      <c r="A1189" s="1"/>
      <c r="B1189" s="1"/>
      <c r="C1189" s="1"/>
      <c r="D1189" s="7"/>
      <c r="E1189" s="1"/>
      <c r="F1189" s="1"/>
      <c r="G1189" s="1"/>
      <c r="H1189" s="1"/>
      <c r="I1189" s="1"/>
      <c r="J1189" s="1"/>
      <c r="K1189" s="1"/>
      <c r="L1189" s="1"/>
      <c r="M1189" s="1"/>
      <c r="N1189" s="1"/>
      <c r="O1189" s="101"/>
      <c r="P1189" s="80"/>
    </row>
    <row r="1190" spans="1:16" s="154" customFormat="1">
      <c r="A1190" s="1"/>
      <c r="B1190" s="1"/>
      <c r="C1190" s="1"/>
      <c r="D1190" s="7"/>
      <c r="E1190" s="1"/>
      <c r="F1190" s="1"/>
      <c r="G1190" s="1"/>
      <c r="H1190" s="1"/>
      <c r="I1190" s="1"/>
      <c r="J1190" s="1"/>
      <c r="K1190" s="1"/>
      <c r="L1190" s="1"/>
      <c r="M1190" s="1"/>
      <c r="N1190" s="1"/>
      <c r="O1190" s="101"/>
      <c r="P1190" s="80"/>
    </row>
    <row r="1191" spans="1:16" s="154" customFormat="1">
      <c r="A1191" s="1"/>
      <c r="B1191" s="1"/>
      <c r="C1191" s="1"/>
      <c r="D1191" s="7"/>
      <c r="E1191" s="1"/>
      <c r="F1191" s="1"/>
      <c r="G1191" s="1"/>
      <c r="H1191" s="1"/>
      <c r="I1191" s="1"/>
      <c r="J1191" s="1"/>
      <c r="K1191" s="1"/>
      <c r="L1191" s="1"/>
      <c r="M1191" s="1"/>
      <c r="N1191" s="1"/>
      <c r="O1191" s="101"/>
      <c r="P1191" s="80"/>
    </row>
    <row r="1192" spans="1:16" s="154" customFormat="1">
      <c r="A1192" s="1"/>
      <c r="B1192" s="1"/>
      <c r="C1192" s="1"/>
      <c r="D1192" s="7"/>
      <c r="E1192" s="1"/>
      <c r="F1192" s="1"/>
      <c r="G1192" s="1"/>
      <c r="H1192" s="1"/>
      <c r="I1192" s="1"/>
      <c r="J1192" s="1"/>
      <c r="K1192" s="1"/>
      <c r="L1192" s="1"/>
      <c r="M1192" s="1"/>
      <c r="N1192" s="1"/>
      <c r="O1192" s="101"/>
      <c r="P1192" s="80"/>
    </row>
    <row r="1193" spans="1:16" s="154" customFormat="1">
      <c r="A1193" s="1"/>
      <c r="B1193" s="1"/>
      <c r="C1193" s="1"/>
      <c r="D1193" s="7"/>
      <c r="E1193" s="1"/>
      <c r="F1193" s="1"/>
      <c r="G1193" s="1"/>
      <c r="H1193" s="1"/>
      <c r="I1193" s="1"/>
      <c r="J1193" s="1"/>
      <c r="K1193" s="1"/>
      <c r="L1193" s="1"/>
      <c r="M1193" s="1"/>
      <c r="N1193" s="1"/>
      <c r="O1193" s="101"/>
      <c r="P1193" s="80"/>
    </row>
    <row r="1194" spans="1:16" s="154" customFormat="1">
      <c r="A1194" s="1"/>
      <c r="B1194" s="1"/>
      <c r="C1194" s="1"/>
      <c r="D1194" s="7"/>
      <c r="E1194" s="1"/>
      <c r="F1194" s="1"/>
      <c r="G1194" s="1"/>
      <c r="H1194" s="1"/>
      <c r="I1194" s="1"/>
      <c r="J1194" s="1"/>
      <c r="K1194" s="1"/>
      <c r="L1194" s="1"/>
      <c r="M1194" s="1"/>
      <c r="N1194" s="1"/>
      <c r="O1194" s="101"/>
      <c r="P1194" s="80"/>
    </row>
    <row r="1195" spans="1:16" s="154" customFormat="1">
      <c r="A1195" s="1"/>
      <c r="B1195" s="1"/>
      <c r="C1195" s="1"/>
      <c r="D1195" s="7"/>
      <c r="E1195" s="1"/>
      <c r="F1195" s="1"/>
      <c r="G1195" s="1"/>
      <c r="H1195" s="1"/>
      <c r="I1195" s="1"/>
      <c r="J1195" s="1"/>
      <c r="K1195" s="1"/>
      <c r="L1195" s="1"/>
      <c r="M1195" s="1"/>
      <c r="N1195" s="1"/>
      <c r="O1195" s="101"/>
      <c r="P1195" s="80"/>
    </row>
    <row r="1196" spans="1:16" s="154" customFormat="1">
      <c r="A1196" s="1"/>
      <c r="B1196" s="1"/>
      <c r="C1196" s="1"/>
      <c r="D1196" s="7"/>
      <c r="E1196" s="1"/>
      <c r="F1196" s="1"/>
      <c r="G1196" s="1"/>
      <c r="H1196" s="1"/>
      <c r="I1196" s="1"/>
      <c r="J1196" s="1"/>
      <c r="K1196" s="1"/>
      <c r="L1196" s="1"/>
      <c r="M1196" s="1"/>
      <c r="N1196" s="1"/>
      <c r="O1196" s="101"/>
      <c r="P1196" s="80"/>
    </row>
    <row r="1197" spans="1:16" s="154" customFormat="1">
      <c r="A1197" s="1"/>
      <c r="B1197" s="1"/>
      <c r="C1197" s="1"/>
      <c r="D1197" s="7"/>
      <c r="E1197" s="1"/>
      <c r="F1197" s="1"/>
      <c r="G1197" s="1"/>
      <c r="H1197" s="1"/>
      <c r="I1197" s="1"/>
      <c r="J1197" s="1"/>
      <c r="K1197" s="1"/>
      <c r="L1197" s="1"/>
      <c r="M1197" s="1"/>
      <c r="N1197" s="1"/>
      <c r="O1197" s="101"/>
      <c r="P1197" s="80"/>
    </row>
    <row r="1198" spans="1:16" s="154" customFormat="1">
      <c r="A1198" s="1"/>
      <c r="B1198" s="1"/>
      <c r="C1198" s="1"/>
      <c r="D1198" s="7"/>
      <c r="E1198" s="1"/>
      <c r="F1198" s="1"/>
      <c r="G1198" s="1"/>
      <c r="H1198" s="1"/>
      <c r="I1198" s="1"/>
      <c r="J1198" s="1"/>
      <c r="K1198" s="1"/>
      <c r="L1198" s="1"/>
      <c r="M1198" s="1"/>
      <c r="N1198" s="1"/>
      <c r="O1198" s="101"/>
      <c r="P1198" s="80"/>
    </row>
    <row r="1199" spans="1:16" s="154" customFormat="1">
      <c r="A1199" s="1"/>
      <c r="B1199" s="1"/>
      <c r="C1199" s="1"/>
      <c r="D1199" s="7"/>
      <c r="E1199" s="1"/>
      <c r="F1199" s="1"/>
      <c r="G1199" s="1"/>
      <c r="H1199" s="1"/>
      <c r="I1199" s="1"/>
      <c r="J1199" s="1"/>
      <c r="K1199" s="1"/>
      <c r="L1199" s="1"/>
      <c r="M1199" s="1"/>
      <c r="N1199" s="1"/>
      <c r="O1199" s="101"/>
      <c r="P1199" s="80"/>
    </row>
    <row r="1200" spans="1:16" s="154" customFormat="1">
      <c r="A1200" s="1"/>
      <c r="B1200" s="1"/>
      <c r="C1200" s="1"/>
      <c r="D1200" s="7"/>
      <c r="E1200" s="1"/>
      <c r="F1200" s="1"/>
      <c r="G1200" s="1"/>
      <c r="H1200" s="1"/>
      <c r="I1200" s="1"/>
      <c r="J1200" s="1"/>
      <c r="K1200" s="1"/>
      <c r="L1200" s="1"/>
      <c r="M1200" s="1"/>
      <c r="N1200" s="1"/>
      <c r="O1200" s="101"/>
      <c r="P1200" s="80"/>
    </row>
    <row r="1201" spans="1:16" s="154" customFormat="1">
      <c r="A1201" s="1"/>
      <c r="B1201" s="1"/>
      <c r="C1201" s="1"/>
      <c r="D1201" s="7"/>
      <c r="E1201" s="1"/>
      <c r="F1201" s="1"/>
      <c r="G1201" s="1"/>
      <c r="H1201" s="1"/>
      <c r="I1201" s="1"/>
      <c r="J1201" s="1"/>
      <c r="K1201" s="1"/>
      <c r="L1201" s="1"/>
      <c r="M1201" s="1"/>
      <c r="N1201" s="1"/>
      <c r="O1201" s="101"/>
      <c r="P1201" s="80"/>
    </row>
    <row r="1202" spans="1:16" s="154" customFormat="1">
      <c r="A1202" s="1"/>
      <c r="B1202" s="1"/>
      <c r="C1202" s="1"/>
      <c r="D1202" s="7"/>
      <c r="E1202" s="1"/>
      <c r="F1202" s="1"/>
      <c r="G1202" s="1"/>
      <c r="H1202" s="1"/>
      <c r="I1202" s="1"/>
      <c r="J1202" s="1"/>
      <c r="K1202" s="1"/>
      <c r="L1202" s="1"/>
      <c r="M1202" s="1"/>
      <c r="N1202" s="1"/>
      <c r="O1202" s="101"/>
      <c r="P1202" s="80"/>
    </row>
    <row r="1203" spans="1:16" s="154" customFormat="1">
      <c r="A1203" s="1"/>
      <c r="B1203" s="1"/>
      <c r="C1203" s="1"/>
      <c r="D1203" s="7"/>
      <c r="E1203" s="1"/>
      <c r="F1203" s="1"/>
      <c r="G1203" s="1"/>
      <c r="H1203" s="1"/>
      <c r="I1203" s="1"/>
      <c r="J1203" s="1"/>
      <c r="K1203" s="1"/>
      <c r="L1203" s="1"/>
      <c r="M1203" s="1"/>
      <c r="N1203" s="1"/>
      <c r="O1203" s="101"/>
      <c r="P1203" s="80"/>
    </row>
    <row r="1204" spans="1:16" s="154" customFormat="1">
      <c r="A1204" s="1"/>
      <c r="B1204" s="1"/>
      <c r="C1204" s="1"/>
      <c r="D1204" s="7"/>
      <c r="E1204" s="1"/>
      <c r="F1204" s="1"/>
      <c r="G1204" s="1"/>
      <c r="H1204" s="1"/>
      <c r="I1204" s="1"/>
      <c r="J1204" s="1"/>
      <c r="K1204" s="1"/>
      <c r="L1204" s="1"/>
      <c r="M1204" s="1"/>
      <c r="N1204" s="1"/>
      <c r="O1204" s="101"/>
      <c r="P1204" s="80"/>
    </row>
    <row r="1205" spans="1:16" s="154" customFormat="1">
      <c r="A1205" s="1"/>
      <c r="B1205" s="1"/>
      <c r="C1205" s="1"/>
      <c r="D1205" s="7"/>
      <c r="E1205" s="1"/>
      <c r="F1205" s="1"/>
      <c r="G1205" s="1"/>
      <c r="H1205" s="1"/>
      <c r="I1205" s="1"/>
      <c r="J1205" s="1"/>
      <c r="K1205" s="1"/>
      <c r="L1205" s="1"/>
      <c r="M1205" s="1"/>
      <c r="N1205" s="1"/>
      <c r="O1205" s="101"/>
      <c r="P1205" s="80"/>
    </row>
    <row r="1206" spans="1:16" s="154" customFormat="1">
      <c r="A1206" s="1"/>
      <c r="B1206" s="1"/>
      <c r="C1206" s="1"/>
      <c r="D1206" s="7"/>
      <c r="E1206" s="1"/>
      <c r="F1206" s="1"/>
      <c r="G1206" s="1"/>
      <c r="H1206" s="1"/>
      <c r="I1206" s="1"/>
      <c r="J1206" s="1"/>
      <c r="K1206" s="1"/>
      <c r="L1206" s="1"/>
      <c r="M1206" s="1"/>
      <c r="N1206" s="1"/>
      <c r="O1206" s="101"/>
      <c r="P1206" s="80"/>
    </row>
    <row r="1207" spans="1:16" s="154" customFormat="1">
      <c r="A1207" s="1"/>
      <c r="B1207" s="1"/>
      <c r="C1207" s="1"/>
      <c r="D1207" s="7"/>
      <c r="E1207" s="1"/>
      <c r="F1207" s="1"/>
      <c r="G1207" s="1"/>
      <c r="H1207" s="1"/>
      <c r="I1207" s="1"/>
      <c r="J1207" s="1"/>
      <c r="K1207" s="1"/>
      <c r="L1207" s="1"/>
      <c r="M1207" s="1"/>
      <c r="N1207" s="1"/>
      <c r="O1207" s="101"/>
      <c r="P1207" s="80"/>
    </row>
    <row r="1208" spans="1:16" s="154" customFormat="1">
      <c r="A1208" s="1"/>
      <c r="B1208" s="1"/>
      <c r="C1208" s="1"/>
      <c r="D1208" s="7"/>
      <c r="E1208" s="1"/>
      <c r="F1208" s="1"/>
      <c r="G1208" s="1"/>
      <c r="H1208" s="1"/>
      <c r="I1208" s="1"/>
      <c r="J1208" s="1"/>
      <c r="K1208" s="1"/>
      <c r="L1208" s="1"/>
      <c r="M1208" s="1"/>
      <c r="N1208" s="1"/>
      <c r="O1208" s="101"/>
      <c r="P1208" s="80"/>
    </row>
    <row r="1209" spans="1:16" s="154" customFormat="1">
      <c r="A1209" s="1"/>
      <c r="B1209" s="1"/>
      <c r="C1209" s="1"/>
      <c r="D1209" s="7"/>
      <c r="E1209" s="1"/>
      <c r="F1209" s="1"/>
      <c r="G1209" s="1"/>
      <c r="H1209" s="1"/>
      <c r="I1209" s="1"/>
      <c r="J1209" s="1"/>
      <c r="K1209" s="1"/>
      <c r="L1209" s="1"/>
      <c r="M1209" s="1"/>
      <c r="N1209" s="1"/>
      <c r="O1209" s="101"/>
      <c r="P1209" s="80"/>
    </row>
    <row r="1210" spans="1:16" s="154" customFormat="1">
      <c r="A1210" s="1"/>
      <c r="B1210" s="1"/>
      <c r="C1210" s="1"/>
      <c r="D1210" s="7"/>
      <c r="E1210" s="1"/>
      <c r="F1210" s="1"/>
      <c r="G1210" s="1"/>
      <c r="H1210" s="1"/>
      <c r="I1210" s="1"/>
      <c r="J1210" s="1"/>
      <c r="K1210" s="1"/>
      <c r="L1210" s="1"/>
      <c r="M1210" s="1"/>
      <c r="N1210" s="1"/>
      <c r="O1210" s="101"/>
      <c r="P1210" s="80"/>
    </row>
    <row r="1211" spans="1:16" s="154" customFormat="1">
      <c r="A1211" s="1"/>
      <c r="B1211" s="1"/>
      <c r="C1211" s="1"/>
      <c r="D1211" s="7"/>
      <c r="E1211" s="1"/>
      <c r="F1211" s="1"/>
      <c r="G1211" s="1"/>
      <c r="H1211" s="1"/>
      <c r="I1211" s="1"/>
      <c r="J1211" s="1"/>
      <c r="K1211" s="1"/>
      <c r="L1211" s="1"/>
      <c r="M1211" s="1"/>
      <c r="N1211" s="1"/>
      <c r="O1211" s="101"/>
      <c r="P1211" s="80"/>
    </row>
    <row r="1212" spans="1:16" s="154" customFormat="1">
      <c r="A1212" s="1"/>
      <c r="B1212" s="1"/>
      <c r="C1212" s="1"/>
      <c r="D1212" s="7"/>
      <c r="E1212" s="1"/>
      <c r="F1212" s="1"/>
      <c r="G1212" s="1"/>
      <c r="H1212" s="1"/>
      <c r="I1212" s="1"/>
      <c r="J1212" s="1"/>
      <c r="K1212" s="1"/>
      <c r="L1212" s="1"/>
      <c r="M1212" s="1"/>
      <c r="N1212" s="1"/>
      <c r="O1212" s="101"/>
      <c r="P1212" s="80"/>
    </row>
    <row r="1213" spans="1:16" s="154" customFormat="1">
      <c r="A1213" s="1"/>
      <c r="B1213" s="1"/>
      <c r="C1213" s="1"/>
      <c r="D1213" s="7"/>
      <c r="E1213" s="1"/>
      <c r="F1213" s="1"/>
      <c r="G1213" s="1"/>
      <c r="H1213" s="1"/>
      <c r="I1213" s="1"/>
      <c r="J1213" s="1"/>
      <c r="K1213" s="1"/>
      <c r="L1213" s="1"/>
      <c r="M1213" s="1"/>
      <c r="N1213" s="1"/>
      <c r="O1213" s="101"/>
      <c r="P1213" s="80"/>
    </row>
    <row r="1214" spans="1:16" s="154" customFormat="1" hidden="1">
      <c r="A1214" s="1"/>
      <c r="B1214" s="1"/>
      <c r="C1214" s="1"/>
      <c r="D1214" s="7"/>
      <c r="E1214" s="1"/>
      <c r="F1214" s="1"/>
      <c r="G1214" s="1"/>
      <c r="H1214" s="1"/>
      <c r="I1214" s="1"/>
      <c r="J1214" s="1"/>
      <c r="K1214" s="1"/>
      <c r="L1214" s="1"/>
      <c r="M1214" s="1"/>
      <c r="N1214" s="1"/>
      <c r="O1214" s="101"/>
      <c r="P1214" s="80"/>
    </row>
    <row r="1215" spans="1:16" s="154" customFormat="1" hidden="1">
      <c r="A1215" s="1"/>
      <c r="B1215" s="1"/>
      <c r="C1215" s="1"/>
      <c r="D1215" s="7"/>
      <c r="E1215" s="1"/>
      <c r="F1215" s="1"/>
      <c r="G1215" s="1"/>
      <c r="H1215" s="1"/>
      <c r="I1215" s="1"/>
      <c r="J1215" s="1"/>
      <c r="K1215" s="1"/>
      <c r="L1215" s="1"/>
      <c r="M1215" s="1"/>
      <c r="N1215" s="1"/>
      <c r="O1215" s="101"/>
      <c r="P1215" s="80"/>
    </row>
    <row r="1216" spans="1:16" s="154" customFormat="1" hidden="1">
      <c r="A1216" s="1"/>
      <c r="B1216" s="1"/>
      <c r="C1216" s="1"/>
      <c r="D1216" s="7"/>
      <c r="E1216" s="1"/>
      <c r="F1216" s="1"/>
      <c r="G1216" s="1"/>
      <c r="H1216" s="1"/>
      <c r="I1216" s="1"/>
      <c r="J1216" s="1"/>
      <c r="K1216" s="1"/>
      <c r="L1216" s="1"/>
      <c r="M1216" s="1"/>
      <c r="N1216" s="1"/>
      <c r="O1216" s="101"/>
      <c r="P1216" s="80"/>
    </row>
    <row r="1217" spans="1:16" s="154" customFormat="1" hidden="1">
      <c r="A1217" s="1"/>
      <c r="B1217" s="1"/>
      <c r="C1217" s="1"/>
      <c r="D1217" s="7"/>
      <c r="E1217" s="1"/>
      <c r="F1217" s="1"/>
      <c r="G1217" s="1"/>
      <c r="H1217" s="1"/>
      <c r="I1217" s="1"/>
      <c r="J1217" s="1"/>
      <c r="K1217" s="1"/>
      <c r="L1217" s="1"/>
      <c r="M1217" s="1"/>
      <c r="N1217" s="1"/>
      <c r="O1217" s="101"/>
      <c r="P1217" s="80"/>
    </row>
    <row r="1218" spans="1:16" s="154" customFormat="1" hidden="1">
      <c r="A1218" s="1"/>
      <c r="B1218" s="1"/>
      <c r="C1218" s="1"/>
      <c r="D1218" s="7"/>
      <c r="E1218" s="1"/>
      <c r="F1218" s="1"/>
      <c r="G1218" s="1"/>
      <c r="H1218" s="1"/>
      <c r="I1218" s="1"/>
      <c r="J1218" s="1"/>
      <c r="K1218" s="1"/>
      <c r="L1218" s="1"/>
      <c r="M1218" s="1"/>
      <c r="N1218" s="1"/>
      <c r="O1218" s="101"/>
      <c r="P1218" s="80"/>
    </row>
    <row r="1219" spans="1:16" s="154" customFormat="1" hidden="1">
      <c r="A1219" s="1"/>
      <c r="B1219" s="1"/>
      <c r="C1219" s="1"/>
      <c r="D1219" s="7"/>
      <c r="E1219" s="1"/>
      <c r="F1219" s="1"/>
      <c r="G1219" s="1"/>
      <c r="H1219" s="1"/>
      <c r="I1219" s="1"/>
      <c r="J1219" s="1"/>
      <c r="K1219" s="1"/>
      <c r="L1219" s="1"/>
      <c r="M1219" s="1"/>
      <c r="N1219" s="1"/>
      <c r="O1219" s="101"/>
      <c r="P1219" s="80"/>
    </row>
    <row r="1220" spans="1:16" s="154" customFormat="1" hidden="1">
      <c r="A1220" s="1"/>
      <c r="B1220" s="1"/>
      <c r="C1220" s="1"/>
      <c r="D1220" s="7"/>
      <c r="E1220" s="1"/>
      <c r="F1220" s="1"/>
      <c r="G1220" s="1"/>
      <c r="H1220" s="1"/>
      <c r="I1220" s="1"/>
      <c r="J1220" s="1"/>
      <c r="K1220" s="1"/>
      <c r="L1220" s="1"/>
      <c r="M1220" s="1"/>
      <c r="N1220" s="1"/>
      <c r="O1220" s="101"/>
      <c r="P1220" s="80"/>
    </row>
    <row r="1221" spans="1:16" s="154" customFormat="1" hidden="1">
      <c r="A1221" s="1"/>
      <c r="B1221" s="1"/>
      <c r="C1221" s="1"/>
      <c r="D1221" s="7"/>
      <c r="E1221" s="1"/>
      <c r="F1221" s="1"/>
      <c r="G1221" s="1"/>
      <c r="H1221" s="1"/>
      <c r="I1221" s="1"/>
      <c r="J1221" s="1"/>
      <c r="K1221" s="1"/>
      <c r="L1221" s="1"/>
      <c r="M1221" s="1"/>
      <c r="N1221" s="1"/>
      <c r="O1221" s="101"/>
      <c r="P1221" s="80"/>
    </row>
    <row r="1222" spans="1:16" s="154" customFormat="1" hidden="1">
      <c r="A1222" s="1"/>
      <c r="B1222" s="1"/>
      <c r="C1222" s="1"/>
      <c r="D1222" s="7"/>
      <c r="E1222" s="1"/>
      <c r="F1222" s="1"/>
      <c r="G1222" s="1"/>
      <c r="H1222" s="1"/>
      <c r="I1222" s="1"/>
      <c r="J1222" s="1"/>
      <c r="K1222" s="1"/>
      <c r="L1222" s="1"/>
      <c r="M1222" s="1"/>
      <c r="N1222" s="1"/>
      <c r="O1222" s="101"/>
      <c r="P1222" s="80"/>
    </row>
    <row r="1223" spans="1:16" s="154" customFormat="1" hidden="1">
      <c r="A1223" s="1"/>
      <c r="B1223" s="1"/>
      <c r="C1223" s="1"/>
      <c r="D1223" s="7"/>
      <c r="E1223" s="1"/>
      <c r="F1223" s="1"/>
      <c r="G1223" s="1"/>
      <c r="H1223" s="1"/>
      <c r="I1223" s="1"/>
      <c r="J1223" s="1"/>
      <c r="K1223" s="1"/>
      <c r="L1223" s="1"/>
      <c r="M1223" s="1"/>
      <c r="N1223" s="1"/>
      <c r="O1223" s="101"/>
      <c r="P1223" s="80"/>
    </row>
    <row r="1224" spans="1:16" s="154" customFormat="1" hidden="1">
      <c r="A1224" s="1"/>
      <c r="B1224" s="1"/>
      <c r="C1224" s="1"/>
      <c r="D1224" s="7"/>
      <c r="E1224" s="1"/>
      <c r="F1224" s="1"/>
      <c r="G1224" s="1"/>
      <c r="H1224" s="1"/>
      <c r="I1224" s="1"/>
      <c r="J1224" s="1"/>
      <c r="K1224" s="1"/>
      <c r="L1224" s="1"/>
      <c r="M1224" s="1"/>
      <c r="N1224" s="1"/>
      <c r="O1224" s="101"/>
      <c r="P1224" s="80"/>
    </row>
    <row r="1225" spans="1:16" s="154" customFormat="1" hidden="1">
      <c r="A1225" s="1"/>
      <c r="B1225" s="1"/>
      <c r="C1225" s="1"/>
      <c r="D1225" s="7"/>
      <c r="E1225" s="1"/>
      <c r="F1225" s="1"/>
      <c r="G1225" s="1"/>
      <c r="H1225" s="1"/>
      <c r="I1225" s="1"/>
      <c r="J1225" s="1"/>
      <c r="K1225" s="1"/>
      <c r="L1225" s="1"/>
      <c r="M1225" s="1"/>
      <c r="N1225" s="1"/>
      <c r="O1225" s="101"/>
      <c r="P1225" s="80"/>
    </row>
    <row r="1226" spans="1:16" s="154" customFormat="1" hidden="1">
      <c r="A1226" s="1"/>
      <c r="B1226" s="1"/>
      <c r="C1226" s="1"/>
      <c r="D1226" s="7"/>
      <c r="E1226" s="1"/>
      <c r="F1226" s="1"/>
      <c r="G1226" s="1"/>
      <c r="H1226" s="1"/>
      <c r="I1226" s="1"/>
      <c r="J1226" s="1"/>
      <c r="K1226" s="1"/>
      <c r="L1226" s="1"/>
      <c r="M1226" s="1"/>
      <c r="N1226" s="1"/>
      <c r="O1226" s="101"/>
      <c r="P1226" s="80"/>
    </row>
    <row r="1227" spans="1:16" s="154" customFormat="1" hidden="1">
      <c r="A1227" s="1"/>
      <c r="B1227" s="1"/>
      <c r="C1227" s="1"/>
      <c r="D1227" s="7"/>
      <c r="E1227" s="1"/>
      <c r="F1227" s="1"/>
      <c r="G1227" s="1"/>
      <c r="H1227" s="1"/>
      <c r="I1227" s="1"/>
      <c r="J1227" s="1"/>
      <c r="K1227" s="1"/>
      <c r="L1227" s="1"/>
      <c r="M1227" s="1"/>
      <c r="N1227" s="1"/>
      <c r="O1227" s="101"/>
      <c r="P1227" s="80"/>
    </row>
    <row r="1228" spans="1:16" s="154" customFormat="1" hidden="1">
      <c r="A1228" s="1"/>
      <c r="B1228" s="1"/>
      <c r="C1228" s="1"/>
      <c r="D1228" s="7"/>
      <c r="E1228" s="1"/>
      <c r="F1228" s="1"/>
      <c r="G1228" s="1"/>
      <c r="H1228" s="1"/>
      <c r="I1228" s="1"/>
      <c r="J1228" s="1"/>
      <c r="K1228" s="1"/>
      <c r="L1228" s="1"/>
      <c r="M1228" s="1"/>
      <c r="N1228" s="1"/>
      <c r="O1228" s="101"/>
      <c r="P1228" s="80"/>
    </row>
    <row r="1229" spans="1:16" s="154" customFormat="1" hidden="1">
      <c r="A1229" s="1"/>
      <c r="B1229" s="1"/>
      <c r="C1229" s="1"/>
      <c r="D1229" s="7"/>
      <c r="E1229" s="1"/>
      <c r="F1229" s="1"/>
      <c r="G1229" s="1"/>
      <c r="H1229" s="1"/>
      <c r="I1229" s="1"/>
      <c r="J1229" s="1"/>
      <c r="K1229" s="1"/>
      <c r="L1229" s="1"/>
      <c r="M1229" s="1"/>
      <c r="N1229" s="1"/>
      <c r="O1229" s="101"/>
      <c r="P1229" s="80"/>
    </row>
    <row r="1230" spans="1:16" s="154" customFormat="1" hidden="1">
      <c r="A1230" s="1"/>
      <c r="B1230" s="1"/>
      <c r="C1230" s="1"/>
      <c r="D1230" s="7"/>
      <c r="E1230" s="1"/>
      <c r="F1230" s="1"/>
      <c r="G1230" s="1"/>
      <c r="H1230" s="1"/>
      <c r="I1230" s="1"/>
      <c r="J1230" s="1"/>
      <c r="K1230" s="1"/>
      <c r="L1230" s="1"/>
      <c r="M1230" s="1"/>
      <c r="N1230" s="1"/>
      <c r="O1230" s="101"/>
      <c r="P1230" s="80"/>
    </row>
    <row r="1231" spans="1:16" s="154" customFormat="1" hidden="1">
      <c r="A1231" s="1"/>
      <c r="B1231" s="1"/>
      <c r="C1231" s="1"/>
      <c r="D1231" s="7"/>
      <c r="E1231" s="1"/>
      <c r="F1231" s="1"/>
      <c r="G1231" s="1"/>
      <c r="H1231" s="1"/>
      <c r="I1231" s="1"/>
      <c r="J1231" s="1"/>
      <c r="K1231" s="1"/>
      <c r="L1231" s="1"/>
      <c r="M1231" s="1"/>
      <c r="N1231" s="1"/>
      <c r="O1231" s="101"/>
      <c r="P1231" s="80"/>
    </row>
    <row r="1232" spans="1:16" s="154" customFormat="1" hidden="1">
      <c r="A1232" s="1"/>
      <c r="B1232" s="1"/>
      <c r="C1232" s="1"/>
      <c r="D1232" s="7"/>
      <c r="E1232" s="1"/>
      <c r="F1232" s="1"/>
      <c r="G1232" s="1"/>
      <c r="H1232" s="1"/>
      <c r="I1232" s="1"/>
      <c r="J1232" s="1"/>
      <c r="K1232" s="1"/>
      <c r="L1232" s="1"/>
      <c r="M1232" s="1"/>
      <c r="N1232" s="1"/>
      <c r="O1232" s="101"/>
      <c r="P1232" s="80"/>
    </row>
    <row r="1233" spans="1:16" s="154" customFormat="1" hidden="1">
      <c r="A1233" s="1"/>
      <c r="B1233" s="1"/>
      <c r="C1233" s="1"/>
      <c r="D1233" s="7"/>
      <c r="E1233" s="1"/>
      <c r="F1233" s="1"/>
      <c r="G1233" s="1"/>
      <c r="H1233" s="1"/>
      <c r="I1233" s="1"/>
      <c r="J1233" s="1"/>
      <c r="K1233" s="1"/>
      <c r="L1233" s="1"/>
      <c r="M1233" s="1"/>
      <c r="N1233" s="1"/>
      <c r="O1233" s="101"/>
      <c r="P1233" s="80"/>
    </row>
    <row r="1234" spans="1:16" s="154" customFormat="1" hidden="1">
      <c r="A1234" s="1"/>
      <c r="B1234" s="1"/>
      <c r="C1234" s="1"/>
      <c r="D1234" s="7"/>
      <c r="E1234" s="1"/>
      <c r="F1234" s="1"/>
      <c r="G1234" s="1"/>
      <c r="H1234" s="1"/>
      <c r="I1234" s="1"/>
      <c r="J1234" s="1"/>
      <c r="K1234" s="1"/>
      <c r="L1234" s="1"/>
      <c r="M1234" s="1"/>
      <c r="N1234" s="1"/>
      <c r="O1234" s="101"/>
      <c r="P1234" s="80"/>
    </row>
    <row r="1235" spans="1:16" s="154" customFormat="1" hidden="1">
      <c r="A1235" s="1"/>
      <c r="B1235" s="1"/>
      <c r="C1235" s="1"/>
      <c r="D1235" s="7"/>
      <c r="E1235" s="1"/>
      <c r="F1235" s="1"/>
      <c r="G1235" s="1"/>
      <c r="H1235" s="1"/>
      <c r="I1235" s="1"/>
      <c r="J1235" s="1"/>
      <c r="K1235" s="1"/>
      <c r="L1235" s="1"/>
      <c r="M1235" s="1"/>
      <c r="N1235" s="1"/>
      <c r="O1235" s="101"/>
      <c r="P1235" s="80"/>
    </row>
    <row r="1236" spans="1:16" s="154" customFormat="1" hidden="1">
      <c r="A1236" s="1"/>
      <c r="B1236" s="1"/>
      <c r="C1236" s="1"/>
      <c r="D1236" s="7"/>
      <c r="E1236" s="1"/>
      <c r="F1236" s="1"/>
      <c r="G1236" s="1"/>
      <c r="H1236" s="1"/>
      <c r="I1236" s="1"/>
      <c r="J1236" s="1"/>
      <c r="K1236" s="1"/>
      <c r="L1236" s="1"/>
      <c r="M1236" s="1"/>
      <c r="N1236" s="1"/>
      <c r="O1236" s="101"/>
      <c r="P1236" s="80"/>
    </row>
    <row r="1237" spans="1:16" s="154" customFormat="1" hidden="1">
      <c r="A1237" s="1"/>
      <c r="B1237" s="1"/>
      <c r="C1237" s="1"/>
      <c r="D1237" s="7"/>
      <c r="E1237" s="1"/>
      <c r="F1237" s="1"/>
      <c r="G1237" s="1"/>
      <c r="H1237" s="1"/>
      <c r="I1237" s="1"/>
      <c r="J1237" s="1"/>
      <c r="K1237" s="1"/>
      <c r="L1237" s="1"/>
      <c r="M1237" s="1"/>
      <c r="N1237" s="1"/>
      <c r="O1237" s="101"/>
      <c r="P1237" s="80"/>
    </row>
    <row r="1238" spans="1:16" s="154" customFormat="1" hidden="1">
      <c r="A1238" s="1"/>
      <c r="B1238" s="1"/>
      <c r="C1238" s="1"/>
      <c r="D1238" s="7"/>
      <c r="E1238" s="1"/>
      <c r="F1238" s="1"/>
      <c r="G1238" s="1"/>
      <c r="H1238" s="1"/>
      <c r="I1238" s="1"/>
      <c r="J1238" s="1"/>
      <c r="K1238" s="1"/>
      <c r="L1238" s="1"/>
      <c r="M1238" s="1"/>
      <c r="N1238" s="1"/>
      <c r="O1238" s="101"/>
      <c r="P1238" s="80"/>
    </row>
    <row r="1239" spans="1:16" s="154" customFormat="1" hidden="1">
      <c r="A1239" s="1"/>
      <c r="B1239" s="1"/>
      <c r="C1239" s="1"/>
      <c r="D1239" s="7"/>
      <c r="E1239" s="1"/>
      <c r="F1239" s="1"/>
      <c r="G1239" s="1"/>
      <c r="H1239" s="1"/>
      <c r="I1239" s="1"/>
      <c r="J1239" s="1"/>
      <c r="K1239" s="1"/>
      <c r="L1239" s="1"/>
      <c r="M1239" s="1"/>
      <c r="N1239" s="1"/>
      <c r="O1239" s="101"/>
      <c r="P1239" s="80"/>
    </row>
    <row r="1240" spans="1:16" s="154" customFormat="1" hidden="1">
      <c r="A1240" s="1"/>
      <c r="B1240" s="1"/>
      <c r="C1240" s="1"/>
      <c r="D1240" s="7"/>
      <c r="E1240" s="1"/>
      <c r="F1240" s="1"/>
      <c r="G1240" s="1"/>
      <c r="H1240" s="1"/>
      <c r="I1240" s="1"/>
      <c r="J1240" s="1"/>
      <c r="K1240" s="1"/>
      <c r="L1240" s="1"/>
      <c r="M1240" s="1"/>
      <c r="N1240" s="1"/>
      <c r="O1240" s="101"/>
      <c r="P1240" s="80"/>
    </row>
    <row r="1241" spans="1:16" s="154" customFormat="1">
      <c r="A1241" s="1"/>
      <c r="B1241" s="1"/>
      <c r="C1241" s="1"/>
      <c r="D1241" s="7"/>
      <c r="E1241" s="1"/>
      <c r="F1241" s="1"/>
      <c r="G1241" s="1"/>
      <c r="H1241" s="1"/>
      <c r="I1241" s="1"/>
      <c r="J1241" s="1"/>
      <c r="K1241" s="1"/>
      <c r="L1241" s="1"/>
      <c r="M1241" s="1"/>
      <c r="N1241" s="1"/>
      <c r="O1241" s="101"/>
      <c r="P1241" s="80"/>
    </row>
    <row r="1242" spans="1:16" s="154" customFormat="1">
      <c r="A1242" s="1"/>
      <c r="B1242" s="1"/>
      <c r="C1242" s="1"/>
      <c r="D1242" s="7"/>
      <c r="E1242" s="1"/>
      <c r="F1242" s="1"/>
      <c r="G1242" s="1"/>
      <c r="H1242" s="1"/>
      <c r="I1242" s="1"/>
      <c r="J1242" s="1"/>
      <c r="K1242" s="1"/>
      <c r="L1242" s="1"/>
      <c r="M1242" s="1"/>
      <c r="N1242" s="1"/>
      <c r="O1242" s="101"/>
      <c r="P1242" s="80"/>
    </row>
    <row r="1243" spans="1:16" s="154" customFormat="1">
      <c r="A1243" s="1"/>
      <c r="B1243" s="1"/>
      <c r="C1243" s="1"/>
      <c r="D1243" s="7"/>
      <c r="E1243" s="1"/>
      <c r="F1243" s="1"/>
      <c r="G1243" s="1"/>
      <c r="H1243" s="1"/>
      <c r="I1243" s="1"/>
      <c r="J1243" s="1"/>
      <c r="K1243" s="1"/>
      <c r="L1243" s="1"/>
      <c r="M1243" s="1"/>
      <c r="N1243" s="1"/>
      <c r="O1243" s="101"/>
      <c r="P1243" s="80"/>
    </row>
    <row r="1244" spans="1:16" s="154" customFormat="1">
      <c r="A1244" s="1"/>
      <c r="B1244" s="1"/>
      <c r="C1244" s="1"/>
      <c r="D1244" s="7"/>
      <c r="E1244" s="1"/>
      <c r="F1244" s="1"/>
      <c r="G1244" s="1"/>
      <c r="H1244" s="1"/>
      <c r="I1244" s="1"/>
      <c r="J1244" s="1"/>
      <c r="K1244" s="1"/>
      <c r="L1244" s="1"/>
      <c r="M1244" s="1"/>
      <c r="N1244" s="1"/>
      <c r="O1244" s="101"/>
      <c r="P1244" s="80"/>
    </row>
    <row r="1245" spans="1:16" s="154" customFormat="1">
      <c r="A1245" s="1"/>
      <c r="B1245" s="1"/>
      <c r="C1245" s="1"/>
      <c r="D1245" s="7"/>
      <c r="E1245" s="1"/>
      <c r="F1245" s="1"/>
      <c r="G1245" s="1"/>
      <c r="H1245" s="1"/>
      <c r="I1245" s="1"/>
      <c r="J1245" s="1"/>
      <c r="K1245" s="1"/>
      <c r="L1245" s="1"/>
      <c r="M1245" s="1"/>
      <c r="N1245" s="1"/>
      <c r="O1245" s="101"/>
      <c r="P1245" s="80"/>
    </row>
    <row r="1246" spans="1:16" s="154" customFormat="1">
      <c r="A1246" s="1"/>
      <c r="B1246" s="1"/>
      <c r="C1246" s="1"/>
      <c r="D1246" s="7"/>
      <c r="E1246" s="1"/>
      <c r="F1246" s="1"/>
      <c r="G1246" s="1"/>
      <c r="H1246" s="1"/>
      <c r="I1246" s="1"/>
      <c r="J1246" s="1"/>
      <c r="K1246" s="1"/>
      <c r="L1246" s="1"/>
      <c r="M1246" s="1"/>
      <c r="N1246" s="1"/>
      <c r="O1246" s="101"/>
      <c r="P1246" s="80"/>
    </row>
    <row r="1247" spans="1:16" s="154" customFormat="1">
      <c r="A1247" s="1"/>
      <c r="B1247" s="1"/>
      <c r="C1247" s="1"/>
      <c r="D1247" s="7"/>
      <c r="E1247" s="1"/>
      <c r="F1247" s="1"/>
      <c r="G1247" s="1"/>
      <c r="H1247" s="1"/>
      <c r="I1247" s="1"/>
      <c r="J1247" s="1"/>
      <c r="K1247" s="1"/>
      <c r="L1247" s="1"/>
      <c r="M1247" s="1"/>
      <c r="N1247" s="1"/>
      <c r="O1247" s="101"/>
      <c r="P1247" s="80"/>
    </row>
    <row r="1248" spans="1:16" s="154" customFormat="1">
      <c r="A1248" s="1"/>
      <c r="B1248" s="1"/>
      <c r="C1248" s="1"/>
      <c r="D1248" s="7"/>
      <c r="E1248" s="1"/>
      <c r="F1248" s="1"/>
      <c r="G1248" s="1"/>
      <c r="H1248" s="1"/>
      <c r="I1248" s="1"/>
      <c r="J1248" s="1"/>
      <c r="K1248" s="1"/>
      <c r="L1248" s="1"/>
      <c r="M1248" s="1"/>
      <c r="N1248" s="1"/>
      <c r="O1248" s="101"/>
      <c r="P1248" s="80"/>
    </row>
    <row r="1249" spans="1:16" s="154" customFormat="1">
      <c r="A1249" s="1"/>
      <c r="B1249" s="1"/>
      <c r="C1249" s="1"/>
      <c r="D1249" s="7"/>
      <c r="E1249" s="1"/>
      <c r="F1249" s="1"/>
      <c r="G1249" s="1"/>
      <c r="H1249" s="1"/>
      <c r="I1249" s="1"/>
      <c r="J1249" s="1"/>
      <c r="K1249" s="1"/>
      <c r="L1249" s="1"/>
      <c r="M1249" s="1"/>
      <c r="N1249" s="1"/>
      <c r="O1249" s="101"/>
      <c r="P1249" s="80"/>
    </row>
    <row r="1250" spans="1:16" s="154" customFormat="1">
      <c r="A1250" s="1"/>
      <c r="B1250" s="1"/>
      <c r="C1250" s="1"/>
      <c r="D1250" s="7"/>
      <c r="E1250" s="1"/>
      <c r="F1250" s="1"/>
      <c r="G1250" s="1"/>
      <c r="H1250" s="1"/>
      <c r="I1250" s="1"/>
      <c r="J1250" s="1"/>
      <c r="K1250" s="1"/>
      <c r="L1250" s="1"/>
      <c r="M1250" s="1"/>
      <c r="N1250" s="1"/>
      <c r="O1250" s="101"/>
      <c r="P1250" s="80"/>
    </row>
    <row r="1251" spans="1:16" s="154" customFormat="1">
      <c r="A1251" s="1"/>
      <c r="B1251" s="1"/>
      <c r="C1251" s="1"/>
      <c r="D1251" s="7"/>
      <c r="E1251" s="1"/>
      <c r="F1251" s="1"/>
      <c r="G1251" s="1"/>
      <c r="H1251" s="1"/>
      <c r="I1251" s="1"/>
      <c r="J1251" s="1"/>
      <c r="K1251" s="1"/>
      <c r="L1251" s="1"/>
      <c r="M1251" s="1"/>
      <c r="N1251" s="1"/>
      <c r="O1251" s="101"/>
      <c r="P1251" s="80"/>
    </row>
    <row r="1252" spans="1:16" s="154" customFormat="1">
      <c r="A1252" s="1"/>
      <c r="B1252" s="1"/>
      <c r="C1252" s="1"/>
      <c r="D1252" s="7"/>
      <c r="E1252" s="1"/>
      <c r="F1252" s="1"/>
      <c r="G1252" s="1"/>
      <c r="H1252" s="1"/>
      <c r="I1252" s="1"/>
      <c r="J1252" s="1"/>
      <c r="K1252" s="1"/>
      <c r="L1252" s="1"/>
      <c r="M1252" s="1"/>
      <c r="N1252" s="1"/>
      <c r="O1252" s="101"/>
      <c r="P1252" s="80"/>
    </row>
    <row r="1253" spans="1:16" s="154" customFormat="1">
      <c r="A1253" s="1"/>
      <c r="B1253" s="1"/>
      <c r="C1253" s="1"/>
      <c r="D1253" s="7"/>
      <c r="E1253" s="1"/>
      <c r="F1253" s="1"/>
      <c r="G1253" s="1"/>
      <c r="H1253" s="1"/>
      <c r="I1253" s="1"/>
      <c r="J1253" s="1"/>
      <c r="K1253" s="1"/>
      <c r="L1253" s="1"/>
      <c r="M1253" s="1"/>
      <c r="N1253" s="1"/>
      <c r="O1253" s="101"/>
      <c r="P1253" s="80"/>
    </row>
    <row r="1254" spans="1:16" s="154" customFormat="1">
      <c r="A1254" s="1"/>
      <c r="B1254" s="1"/>
      <c r="C1254" s="1"/>
      <c r="D1254" s="7"/>
      <c r="E1254" s="1"/>
      <c r="F1254" s="1"/>
      <c r="G1254" s="1"/>
      <c r="H1254" s="1"/>
      <c r="I1254" s="1"/>
      <c r="J1254" s="1"/>
      <c r="K1254" s="1"/>
      <c r="L1254" s="1"/>
      <c r="M1254" s="1"/>
      <c r="N1254" s="1"/>
      <c r="O1254" s="101"/>
      <c r="P1254" s="80"/>
    </row>
    <row r="1255" spans="1:16" s="154" customFormat="1">
      <c r="A1255" s="1"/>
      <c r="B1255" s="1"/>
      <c r="C1255" s="1"/>
      <c r="D1255" s="7"/>
      <c r="E1255" s="1"/>
      <c r="F1255" s="1"/>
      <c r="G1255" s="1"/>
      <c r="H1255" s="1"/>
      <c r="I1255" s="1"/>
      <c r="J1255" s="1"/>
      <c r="K1255" s="1"/>
      <c r="L1255" s="1"/>
      <c r="M1255" s="1"/>
      <c r="N1255" s="1"/>
      <c r="O1255" s="101"/>
      <c r="P1255" s="80"/>
    </row>
    <row r="1256" spans="1:16" s="154" customFormat="1">
      <c r="A1256" s="1"/>
      <c r="B1256" s="1"/>
      <c r="C1256" s="1"/>
      <c r="D1256" s="7"/>
      <c r="E1256" s="1"/>
      <c r="F1256" s="1"/>
      <c r="G1256" s="1"/>
      <c r="H1256" s="1"/>
      <c r="I1256" s="1"/>
      <c r="J1256" s="1"/>
      <c r="K1256" s="1"/>
      <c r="L1256" s="1"/>
      <c r="M1256" s="1"/>
      <c r="N1256" s="1"/>
      <c r="O1256" s="101"/>
      <c r="P1256" s="80"/>
    </row>
    <row r="1257" spans="1:16" s="154" customFormat="1">
      <c r="A1257" s="1"/>
      <c r="B1257" s="1"/>
      <c r="C1257" s="1"/>
      <c r="D1257" s="7"/>
      <c r="E1257" s="1"/>
      <c r="F1257" s="1"/>
      <c r="G1257" s="1"/>
      <c r="H1257" s="1"/>
      <c r="I1257" s="1"/>
      <c r="J1257" s="1"/>
      <c r="K1257" s="1"/>
      <c r="L1257" s="1"/>
      <c r="M1257" s="1"/>
      <c r="N1257" s="1"/>
      <c r="O1257" s="101"/>
      <c r="P1257" s="80"/>
    </row>
    <row r="1258" spans="1:16" s="154" customFormat="1">
      <c r="A1258" s="1"/>
      <c r="B1258" s="1"/>
      <c r="C1258" s="1"/>
      <c r="D1258" s="7"/>
      <c r="E1258" s="1"/>
      <c r="F1258" s="1"/>
      <c r="G1258" s="1"/>
      <c r="H1258" s="1"/>
      <c r="I1258" s="1"/>
      <c r="J1258" s="1"/>
      <c r="K1258" s="1"/>
      <c r="L1258" s="1"/>
      <c r="M1258" s="1"/>
      <c r="N1258" s="1"/>
      <c r="O1258" s="101"/>
      <c r="P1258" s="80"/>
    </row>
    <row r="1259" spans="1:16" s="154" customFormat="1">
      <c r="A1259" s="1"/>
      <c r="B1259" s="1"/>
      <c r="C1259" s="1"/>
      <c r="D1259" s="7"/>
      <c r="E1259" s="1"/>
      <c r="F1259" s="1"/>
      <c r="G1259" s="1"/>
      <c r="H1259" s="1"/>
      <c r="I1259" s="1"/>
      <c r="J1259" s="1"/>
      <c r="K1259" s="1"/>
      <c r="L1259" s="1"/>
      <c r="M1259" s="1"/>
      <c r="N1259" s="1"/>
      <c r="O1259" s="101"/>
      <c r="P1259" s="80"/>
    </row>
    <row r="1260" spans="1:16" s="154" customFormat="1">
      <c r="A1260" s="1"/>
      <c r="B1260" s="1"/>
      <c r="C1260" s="1"/>
      <c r="D1260" s="7"/>
      <c r="E1260" s="1"/>
      <c r="F1260" s="1"/>
      <c r="G1260" s="1"/>
      <c r="H1260" s="1"/>
      <c r="I1260" s="1"/>
      <c r="J1260" s="1"/>
      <c r="K1260" s="1"/>
      <c r="L1260" s="1"/>
      <c r="M1260" s="1"/>
      <c r="N1260" s="1"/>
      <c r="O1260" s="101"/>
      <c r="P1260" s="80"/>
    </row>
    <row r="1261" spans="1:16" s="154" customFormat="1">
      <c r="A1261" s="1"/>
      <c r="B1261" s="1"/>
      <c r="C1261" s="1"/>
      <c r="D1261" s="7"/>
      <c r="E1261" s="1"/>
      <c r="F1261" s="1"/>
      <c r="G1261" s="1"/>
      <c r="H1261" s="1"/>
      <c r="I1261" s="1"/>
      <c r="J1261" s="1"/>
      <c r="K1261" s="1"/>
      <c r="L1261" s="1"/>
      <c r="M1261" s="1"/>
      <c r="N1261" s="1"/>
      <c r="O1261" s="101"/>
      <c r="P1261" s="80"/>
    </row>
    <row r="1262" spans="1:16" s="154" customFormat="1">
      <c r="A1262" s="1"/>
      <c r="B1262" s="1"/>
      <c r="C1262" s="1"/>
      <c r="D1262" s="7"/>
      <c r="E1262" s="1"/>
      <c r="F1262" s="1"/>
      <c r="G1262" s="1"/>
      <c r="H1262" s="1"/>
      <c r="I1262" s="1"/>
      <c r="J1262" s="1"/>
      <c r="K1262" s="1"/>
      <c r="L1262" s="1"/>
      <c r="M1262" s="1"/>
      <c r="N1262" s="1"/>
      <c r="O1262" s="101"/>
      <c r="P1262" s="80"/>
    </row>
    <row r="1263" spans="1:16"/>
    <row r="1264" spans="1:16"/>
    <row r="1265" spans="1:16"/>
    <row r="1266" spans="1:16">
      <c r="A1266" s="13"/>
      <c r="B1266" s="13"/>
      <c r="C1266" s="13"/>
      <c r="D1266" s="13"/>
      <c r="E1266" s="13"/>
      <c r="F1266" s="13"/>
      <c r="G1266" s="13"/>
      <c r="H1266" s="13"/>
      <c r="I1266" s="13"/>
      <c r="J1266" s="13"/>
      <c r="K1266" s="13"/>
      <c r="L1266" s="13"/>
      <c r="M1266" s="13"/>
      <c r="N1266" s="13"/>
      <c r="O1266" s="13"/>
      <c r="P1266" s="13"/>
    </row>
    <row r="1267" spans="1:16">
      <c r="A1267" s="13"/>
      <c r="B1267" s="13"/>
      <c r="C1267" s="13"/>
      <c r="D1267" s="13"/>
      <c r="E1267" s="13"/>
      <c r="F1267" s="13"/>
      <c r="G1267" s="13"/>
      <c r="H1267" s="13"/>
      <c r="I1267" s="13"/>
      <c r="J1267" s="13"/>
      <c r="K1267" s="13"/>
      <c r="L1267" s="13"/>
      <c r="M1267" s="13"/>
      <c r="N1267" s="13"/>
      <c r="O1267" s="13"/>
      <c r="P1267" s="13"/>
    </row>
    <row r="1268" spans="1:16">
      <c r="A1268" s="13"/>
      <c r="B1268" s="13"/>
      <c r="C1268" s="13"/>
      <c r="D1268" s="13"/>
      <c r="E1268" s="13"/>
      <c r="F1268" s="13"/>
      <c r="G1268" s="13"/>
      <c r="H1268" s="13"/>
      <c r="I1268" s="13"/>
      <c r="J1268" s="13"/>
      <c r="K1268" s="13"/>
      <c r="L1268" s="13"/>
      <c r="M1268" s="13"/>
      <c r="N1268" s="13"/>
      <c r="O1268" s="13"/>
      <c r="P1268" s="13"/>
    </row>
    <row r="1269" spans="1:16">
      <c r="A1269" s="13"/>
      <c r="B1269" s="13"/>
      <c r="C1269" s="13"/>
      <c r="D1269" s="13"/>
      <c r="E1269" s="13"/>
      <c r="F1269" s="13"/>
      <c r="G1269" s="13"/>
      <c r="H1269" s="13"/>
      <c r="I1269" s="13"/>
      <c r="J1269" s="13"/>
      <c r="K1269" s="13"/>
      <c r="L1269" s="13"/>
      <c r="M1269" s="13"/>
      <c r="N1269" s="13"/>
      <c r="O1269" s="13"/>
      <c r="P1269" s="13"/>
    </row>
    <row r="1270" spans="1:16">
      <c r="A1270" s="13"/>
      <c r="B1270" s="13"/>
      <c r="C1270" s="13"/>
      <c r="D1270" s="13"/>
      <c r="E1270" s="13"/>
      <c r="F1270" s="13"/>
      <c r="G1270" s="13"/>
      <c r="H1270" s="13"/>
      <c r="I1270" s="13"/>
      <c r="J1270" s="13"/>
      <c r="K1270" s="13"/>
      <c r="L1270" s="13"/>
      <c r="M1270" s="13"/>
      <c r="N1270" s="13"/>
      <c r="O1270" s="13"/>
      <c r="P1270" s="13"/>
    </row>
    <row r="1271" spans="1:16">
      <c r="A1271" s="13"/>
      <c r="B1271" s="13"/>
      <c r="C1271" s="13"/>
      <c r="D1271" s="13"/>
      <c r="E1271" s="13"/>
      <c r="F1271" s="13"/>
      <c r="G1271" s="13"/>
      <c r="H1271" s="13"/>
      <c r="I1271" s="13"/>
      <c r="J1271" s="13"/>
      <c r="K1271" s="13"/>
      <c r="L1271" s="13"/>
      <c r="M1271" s="13"/>
      <c r="N1271" s="13"/>
      <c r="O1271" s="13"/>
      <c r="P1271" s="13"/>
    </row>
    <row r="1272" spans="1:16">
      <c r="A1272" s="13"/>
      <c r="B1272" s="13"/>
      <c r="C1272" s="13"/>
      <c r="D1272" s="13"/>
      <c r="E1272" s="13"/>
      <c r="F1272" s="13"/>
      <c r="G1272" s="13"/>
      <c r="H1272" s="13"/>
      <c r="I1272" s="13"/>
      <c r="J1272" s="13"/>
      <c r="K1272" s="13"/>
      <c r="L1272" s="13"/>
      <c r="M1272" s="13"/>
      <c r="N1272" s="13"/>
      <c r="O1272" s="13"/>
      <c r="P1272" s="13"/>
    </row>
    <row r="1273" spans="1:16">
      <c r="A1273" s="13"/>
      <c r="B1273" s="13"/>
      <c r="C1273" s="13"/>
      <c r="D1273" s="13"/>
      <c r="E1273" s="13"/>
      <c r="F1273" s="13"/>
      <c r="G1273" s="13"/>
      <c r="H1273" s="13"/>
      <c r="I1273" s="13"/>
      <c r="J1273" s="13"/>
      <c r="K1273" s="13"/>
      <c r="L1273" s="13"/>
      <c r="M1273" s="13"/>
      <c r="N1273" s="13"/>
      <c r="O1273" s="13"/>
      <c r="P1273" s="13"/>
    </row>
    <row r="1274" spans="1:16">
      <c r="A1274" s="13"/>
      <c r="B1274" s="13"/>
      <c r="C1274" s="13"/>
      <c r="D1274" s="13"/>
      <c r="E1274" s="13"/>
      <c r="F1274" s="13"/>
      <c r="G1274" s="13"/>
      <c r="H1274" s="13"/>
      <c r="I1274" s="13"/>
      <c r="J1274" s="13"/>
      <c r="K1274" s="13"/>
      <c r="L1274" s="13"/>
      <c r="M1274" s="13"/>
      <c r="N1274" s="13"/>
      <c r="O1274" s="13"/>
      <c r="P1274" s="13"/>
    </row>
    <row r="1275" spans="1:16">
      <c r="A1275" s="13"/>
      <c r="B1275" s="13"/>
      <c r="C1275" s="13"/>
      <c r="D1275" s="13"/>
      <c r="E1275" s="13"/>
      <c r="F1275" s="13"/>
      <c r="G1275" s="13"/>
      <c r="H1275" s="13"/>
      <c r="I1275" s="13"/>
      <c r="J1275" s="13"/>
      <c r="K1275" s="13"/>
      <c r="L1275" s="13"/>
      <c r="M1275" s="13"/>
      <c r="N1275" s="13"/>
      <c r="O1275" s="13"/>
      <c r="P1275" s="13"/>
    </row>
    <row r="1276" spans="1:16">
      <c r="A1276" s="13"/>
      <c r="B1276" s="13"/>
      <c r="C1276" s="13"/>
      <c r="D1276" s="13"/>
      <c r="E1276" s="13"/>
      <c r="F1276" s="13"/>
      <c r="G1276" s="13"/>
      <c r="H1276" s="13"/>
      <c r="I1276" s="13"/>
      <c r="J1276" s="13"/>
      <c r="K1276" s="13"/>
      <c r="L1276" s="13"/>
      <c r="M1276" s="13"/>
      <c r="N1276" s="13"/>
      <c r="O1276" s="13"/>
      <c r="P1276" s="13"/>
    </row>
    <row r="1277" spans="1:16">
      <c r="A1277" s="13"/>
      <c r="B1277" s="13"/>
      <c r="C1277" s="13"/>
      <c r="D1277" s="13"/>
      <c r="E1277" s="13"/>
      <c r="F1277" s="13"/>
      <c r="G1277" s="13"/>
      <c r="H1277" s="13"/>
      <c r="I1277" s="13"/>
      <c r="J1277" s="13"/>
      <c r="K1277" s="13"/>
      <c r="L1277" s="13"/>
      <c r="M1277" s="13"/>
      <c r="N1277" s="13"/>
      <c r="O1277" s="13"/>
      <c r="P1277" s="13"/>
    </row>
    <row r="1278" spans="1:16">
      <c r="A1278" s="13"/>
      <c r="B1278" s="13"/>
      <c r="C1278" s="13"/>
      <c r="D1278" s="13"/>
      <c r="E1278" s="13"/>
      <c r="F1278" s="13"/>
      <c r="G1278" s="13"/>
      <c r="H1278" s="13"/>
      <c r="I1278" s="13"/>
      <c r="J1278" s="13"/>
      <c r="K1278" s="13"/>
      <c r="L1278" s="13"/>
      <c r="M1278" s="13"/>
      <c r="N1278" s="13"/>
      <c r="O1278" s="13"/>
      <c r="P1278" s="13"/>
    </row>
    <row r="1279" spans="1:16">
      <c r="A1279" s="13"/>
      <c r="B1279" s="13"/>
      <c r="C1279" s="13"/>
      <c r="D1279" s="13"/>
      <c r="E1279" s="13"/>
      <c r="F1279" s="13"/>
      <c r="G1279" s="13"/>
      <c r="H1279" s="13"/>
      <c r="I1279" s="13"/>
      <c r="J1279" s="13"/>
      <c r="K1279" s="13"/>
      <c r="L1279" s="13"/>
      <c r="M1279" s="13"/>
      <c r="N1279" s="13"/>
      <c r="O1279" s="13"/>
      <c r="P1279" s="13"/>
    </row>
    <row r="1280" spans="1:16">
      <c r="A1280" s="13"/>
      <c r="B1280" s="13"/>
      <c r="C1280" s="13"/>
      <c r="D1280" s="13"/>
      <c r="E1280" s="13"/>
      <c r="F1280" s="13"/>
      <c r="G1280" s="13"/>
      <c r="H1280" s="13"/>
      <c r="I1280" s="13"/>
      <c r="J1280" s="13"/>
      <c r="K1280" s="13"/>
      <c r="L1280" s="13"/>
      <c r="M1280" s="13"/>
      <c r="N1280" s="13"/>
      <c r="O1280" s="13"/>
      <c r="P1280" s="13"/>
    </row>
    <row r="1281" spans="1:16">
      <c r="A1281" s="13"/>
      <c r="B1281" s="13"/>
      <c r="C1281" s="13"/>
      <c r="D1281" s="13"/>
      <c r="E1281" s="13"/>
      <c r="F1281" s="13"/>
      <c r="G1281" s="13"/>
      <c r="H1281" s="13"/>
      <c r="I1281" s="13"/>
      <c r="J1281" s="13"/>
      <c r="K1281" s="13"/>
      <c r="L1281" s="13"/>
      <c r="M1281" s="13"/>
      <c r="N1281" s="13"/>
      <c r="O1281" s="13"/>
      <c r="P1281" s="13"/>
    </row>
    <row r="1282" spans="1:16">
      <c r="A1282" s="13"/>
      <c r="B1282" s="13"/>
      <c r="C1282" s="13"/>
      <c r="D1282" s="13"/>
      <c r="E1282" s="13"/>
      <c r="F1282" s="13"/>
      <c r="G1282" s="13"/>
      <c r="H1282" s="13"/>
      <c r="I1282" s="13"/>
      <c r="J1282" s="13"/>
      <c r="K1282" s="13"/>
      <c r="L1282" s="13"/>
      <c r="M1282" s="13"/>
      <c r="N1282" s="13"/>
      <c r="O1282" s="13"/>
      <c r="P1282" s="13"/>
    </row>
    <row r="1283" spans="1:16">
      <c r="A1283" s="13"/>
      <c r="B1283" s="13"/>
      <c r="C1283" s="13"/>
      <c r="D1283" s="13"/>
      <c r="E1283" s="13"/>
      <c r="F1283" s="13"/>
      <c r="G1283" s="13"/>
      <c r="H1283" s="13"/>
      <c r="I1283" s="13"/>
      <c r="J1283" s="13"/>
      <c r="K1283" s="13"/>
      <c r="L1283" s="13"/>
      <c r="M1283" s="13"/>
      <c r="N1283" s="13"/>
      <c r="O1283" s="13"/>
      <c r="P1283" s="13"/>
    </row>
    <row r="1284" spans="1:16">
      <c r="A1284" s="13"/>
      <c r="B1284" s="13"/>
      <c r="C1284" s="13"/>
      <c r="D1284" s="13"/>
      <c r="E1284" s="13"/>
      <c r="F1284" s="13"/>
      <c r="G1284" s="13"/>
      <c r="H1284" s="13"/>
      <c r="I1284" s="13"/>
      <c r="J1284" s="13"/>
      <c r="K1284" s="13"/>
      <c r="L1284" s="13"/>
      <c r="M1284" s="13"/>
      <c r="N1284" s="13"/>
      <c r="O1284" s="13"/>
      <c r="P1284" s="13"/>
    </row>
    <row r="1285" spans="1:16">
      <c r="A1285" s="13"/>
      <c r="B1285" s="13"/>
      <c r="C1285" s="13"/>
      <c r="D1285" s="13"/>
      <c r="E1285" s="13"/>
      <c r="F1285" s="13"/>
      <c r="G1285" s="13"/>
      <c r="H1285" s="13"/>
      <c r="I1285" s="13"/>
      <c r="J1285" s="13"/>
      <c r="K1285" s="13"/>
      <c r="L1285" s="13"/>
      <c r="M1285" s="13"/>
      <c r="N1285" s="13"/>
      <c r="O1285" s="13"/>
      <c r="P1285" s="13"/>
    </row>
    <row r="1286" spans="1:16">
      <c r="A1286" s="13"/>
      <c r="B1286" s="13"/>
      <c r="C1286" s="13"/>
      <c r="D1286" s="13"/>
      <c r="E1286" s="13"/>
      <c r="F1286" s="13"/>
      <c r="G1286" s="13"/>
      <c r="H1286" s="13"/>
      <c r="I1286" s="13"/>
      <c r="J1286" s="13"/>
      <c r="K1286" s="13"/>
      <c r="L1286" s="13"/>
      <c r="M1286" s="13"/>
      <c r="N1286" s="13"/>
      <c r="O1286" s="13"/>
      <c r="P1286" s="13"/>
    </row>
    <row r="1287" spans="1:16">
      <c r="A1287" s="13"/>
      <c r="B1287" s="13"/>
      <c r="C1287" s="13"/>
      <c r="D1287" s="13"/>
      <c r="E1287" s="13"/>
      <c r="F1287" s="13"/>
      <c r="G1287" s="13"/>
      <c r="H1287" s="13"/>
      <c r="I1287" s="13"/>
      <c r="J1287" s="13"/>
      <c r="K1287" s="13"/>
      <c r="L1287" s="13"/>
      <c r="M1287" s="13"/>
      <c r="N1287" s="13"/>
      <c r="O1287" s="13"/>
      <c r="P1287" s="13"/>
    </row>
    <row r="1288" spans="1:16">
      <c r="A1288" s="13"/>
      <c r="B1288" s="13"/>
      <c r="C1288" s="13"/>
      <c r="D1288" s="13"/>
      <c r="E1288" s="13"/>
      <c r="F1288" s="13"/>
      <c r="G1288" s="13"/>
      <c r="H1288" s="13"/>
      <c r="I1288" s="13"/>
      <c r="J1288" s="13"/>
      <c r="K1288" s="13"/>
      <c r="L1288" s="13"/>
      <c r="M1288" s="13"/>
      <c r="N1288" s="13"/>
      <c r="O1288" s="13"/>
      <c r="P1288" s="13"/>
    </row>
    <row r="1289" spans="1:16">
      <c r="A1289" s="13"/>
      <c r="B1289" s="13"/>
      <c r="C1289" s="13"/>
      <c r="D1289" s="13"/>
      <c r="E1289" s="13"/>
      <c r="F1289" s="13"/>
      <c r="G1289" s="13"/>
      <c r="H1289" s="13"/>
      <c r="I1289" s="13"/>
      <c r="J1289" s="13"/>
      <c r="K1289" s="13"/>
      <c r="L1289" s="13"/>
      <c r="M1289" s="13"/>
      <c r="N1289" s="13"/>
      <c r="O1289" s="13"/>
      <c r="P1289" s="13"/>
    </row>
    <row r="1290" spans="1:16">
      <c r="A1290" s="13"/>
      <c r="B1290" s="13"/>
      <c r="C1290" s="13"/>
      <c r="D1290" s="13"/>
      <c r="E1290" s="13"/>
      <c r="F1290" s="13"/>
      <c r="G1290" s="13"/>
      <c r="H1290" s="13"/>
      <c r="I1290" s="13"/>
      <c r="J1290" s="13"/>
      <c r="K1290" s="13"/>
      <c r="L1290" s="13"/>
      <c r="M1290" s="13"/>
      <c r="N1290" s="13"/>
      <c r="O1290" s="13"/>
      <c r="P1290" s="13"/>
    </row>
    <row r="1291" spans="1:16">
      <c r="A1291" s="13"/>
      <c r="B1291" s="13"/>
      <c r="C1291" s="13"/>
      <c r="D1291" s="13"/>
      <c r="E1291" s="13"/>
      <c r="F1291" s="13"/>
      <c r="G1291" s="13"/>
      <c r="H1291" s="13"/>
      <c r="I1291" s="13"/>
      <c r="J1291" s="13"/>
      <c r="K1291" s="13"/>
      <c r="L1291" s="13"/>
      <c r="M1291" s="13"/>
      <c r="N1291" s="13"/>
      <c r="O1291" s="13"/>
      <c r="P1291" s="13"/>
    </row>
    <row r="1292" spans="1:16">
      <c r="A1292" s="13"/>
      <c r="B1292" s="13"/>
      <c r="C1292" s="13"/>
      <c r="D1292" s="13"/>
      <c r="E1292" s="13"/>
      <c r="F1292" s="13"/>
      <c r="G1292" s="13"/>
      <c r="H1292" s="13"/>
      <c r="I1292" s="13"/>
      <c r="J1292" s="13"/>
      <c r="K1292" s="13"/>
      <c r="L1292" s="13"/>
      <c r="M1292" s="13"/>
      <c r="N1292" s="13"/>
      <c r="O1292" s="13"/>
      <c r="P1292" s="13"/>
    </row>
    <row r="1293" spans="1:16">
      <c r="A1293" s="13"/>
      <c r="B1293" s="13"/>
      <c r="C1293" s="13"/>
      <c r="D1293" s="13"/>
      <c r="E1293" s="13"/>
      <c r="F1293" s="13"/>
      <c r="G1293" s="13"/>
      <c r="H1293" s="13"/>
      <c r="I1293" s="13"/>
      <c r="J1293" s="13"/>
      <c r="K1293" s="13"/>
      <c r="L1293" s="13"/>
      <c r="M1293" s="13"/>
      <c r="N1293" s="13"/>
      <c r="O1293" s="13"/>
      <c r="P1293" s="13"/>
    </row>
    <row r="1294" spans="1:16">
      <c r="A1294" s="13"/>
      <c r="B1294" s="13"/>
      <c r="C1294" s="13"/>
      <c r="D1294" s="13"/>
      <c r="E1294" s="13"/>
      <c r="F1294" s="13"/>
      <c r="G1294" s="13"/>
      <c r="H1294" s="13"/>
      <c r="I1294" s="13"/>
      <c r="J1294" s="13"/>
      <c r="K1294" s="13"/>
      <c r="L1294" s="13"/>
      <c r="M1294" s="13"/>
      <c r="N1294" s="13"/>
      <c r="O1294" s="13"/>
      <c r="P1294" s="13"/>
    </row>
    <row r="1295" spans="1:16">
      <c r="A1295" s="13"/>
      <c r="B1295" s="13"/>
      <c r="C1295" s="13"/>
      <c r="D1295" s="13"/>
      <c r="E1295" s="13"/>
      <c r="F1295" s="13"/>
      <c r="G1295" s="13"/>
      <c r="H1295" s="13"/>
      <c r="I1295" s="13"/>
      <c r="J1295" s="13"/>
      <c r="K1295" s="13"/>
      <c r="L1295" s="13"/>
      <c r="M1295" s="13"/>
      <c r="N1295" s="13"/>
      <c r="O1295" s="13"/>
      <c r="P1295" s="13"/>
    </row>
    <row r="1296" spans="1:16">
      <c r="A1296" s="13"/>
      <c r="B1296" s="13"/>
      <c r="C1296" s="13"/>
      <c r="D1296" s="13"/>
      <c r="E1296" s="13"/>
      <c r="F1296" s="13"/>
      <c r="G1296" s="13"/>
      <c r="H1296" s="13"/>
      <c r="I1296" s="13"/>
      <c r="J1296" s="13"/>
      <c r="K1296" s="13"/>
      <c r="L1296" s="13"/>
      <c r="M1296" s="13"/>
      <c r="N1296" s="13"/>
      <c r="O1296" s="13"/>
      <c r="P1296" s="13"/>
    </row>
    <row r="1297" spans="1:16">
      <c r="A1297" s="13"/>
      <c r="B1297" s="13"/>
      <c r="C1297" s="13"/>
      <c r="D1297" s="13"/>
      <c r="E1297" s="13"/>
      <c r="F1297" s="13"/>
      <c r="G1297" s="13"/>
      <c r="H1297" s="13"/>
      <c r="I1297" s="13"/>
      <c r="J1297" s="13"/>
      <c r="K1297" s="13"/>
      <c r="L1297" s="13"/>
      <c r="M1297" s="13"/>
      <c r="N1297" s="13"/>
      <c r="O1297" s="13"/>
      <c r="P1297" s="13"/>
    </row>
    <row r="1298" spans="1:16">
      <c r="A1298" s="13"/>
      <c r="B1298" s="13"/>
      <c r="C1298" s="13"/>
      <c r="D1298" s="13"/>
      <c r="E1298" s="13"/>
      <c r="F1298" s="13"/>
      <c r="G1298" s="13"/>
      <c r="H1298" s="13"/>
      <c r="I1298" s="13"/>
      <c r="J1298" s="13"/>
      <c r="K1298" s="13"/>
      <c r="L1298" s="13"/>
      <c r="M1298" s="13"/>
      <c r="N1298" s="13"/>
      <c r="O1298" s="13"/>
      <c r="P1298" s="13"/>
    </row>
    <row r="1299" spans="1:16">
      <c r="A1299" s="13"/>
      <c r="B1299" s="13"/>
      <c r="C1299" s="13"/>
      <c r="D1299" s="13"/>
      <c r="E1299" s="13"/>
      <c r="F1299" s="13"/>
      <c r="G1299" s="13"/>
      <c r="H1299" s="13"/>
      <c r="I1299" s="13"/>
      <c r="J1299" s="13"/>
      <c r="K1299" s="13"/>
      <c r="L1299" s="13"/>
      <c r="M1299" s="13"/>
      <c r="N1299" s="13"/>
      <c r="O1299" s="13"/>
      <c r="P1299" s="13"/>
    </row>
    <row r="1300" spans="1:16">
      <c r="A1300" s="13"/>
      <c r="B1300" s="13"/>
      <c r="C1300" s="13"/>
      <c r="D1300" s="13"/>
      <c r="E1300" s="13"/>
      <c r="F1300" s="13"/>
      <c r="G1300" s="13"/>
      <c r="H1300" s="13"/>
      <c r="I1300" s="13"/>
      <c r="J1300" s="13"/>
      <c r="K1300" s="13"/>
      <c r="L1300" s="13"/>
      <c r="M1300" s="13"/>
      <c r="N1300" s="13"/>
      <c r="O1300" s="13"/>
      <c r="P1300" s="13"/>
    </row>
    <row r="1301" spans="1:16">
      <c r="A1301" s="13"/>
      <c r="B1301" s="13"/>
      <c r="C1301" s="13"/>
      <c r="D1301" s="13"/>
      <c r="E1301" s="13"/>
      <c r="F1301" s="13"/>
      <c r="G1301" s="13"/>
      <c r="H1301" s="13"/>
      <c r="I1301" s="13"/>
      <c r="J1301" s="13"/>
      <c r="K1301" s="13"/>
      <c r="L1301" s="13"/>
      <c r="M1301" s="13"/>
      <c r="N1301" s="13"/>
      <c r="O1301" s="13"/>
      <c r="P1301" s="13"/>
    </row>
    <row r="1302" spans="1:16">
      <c r="A1302" s="13"/>
      <c r="B1302" s="13"/>
      <c r="C1302" s="13"/>
      <c r="D1302" s="13"/>
      <c r="E1302" s="13"/>
      <c r="F1302" s="13"/>
      <c r="G1302" s="13"/>
      <c r="H1302" s="13"/>
      <c r="I1302" s="13"/>
      <c r="J1302" s="13"/>
      <c r="K1302" s="13"/>
      <c r="L1302" s="13"/>
      <c r="M1302" s="13"/>
      <c r="N1302" s="13"/>
      <c r="O1302" s="13"/>
      <c r="P1302" s="13"/>
    </row>
    <row r="1303" spans="1:16">
      <c r="A1303" s="13"/>
      <c r="B1303" s="13"/>
      <c r="C1303" s="13"/>
      <c r="D1303" s="13"/>
      <c r="E1303" s="13"/>
      <c r="F1303" s="13"/>
      <c r="G1303" s="13"/>
      <c r="H1303" s="13"/>
      <c r="I1303" s="13"/>
      <c r="J1303" s="13"/>
      <c r="K1303" s="13"/>
      <c r="L1303" s="13"/>
      <c r="M1303" s="13"/>
      <c r="N1303" s="13"/>
      <c r="O1303" s="13"/>
      <c r="P1303" s="13"/>
    </row>
    <row r="1304" spans="1:16">
      <c r="A1304" s="13"/>
      <c r="B1304" s="13"/>
      <c r="C1304" s="13"/>
      <c r="D1304" s="13"/>
      <c r="E1304" s="13"/>
      <c r="F1304" s="13"/>
      <c r="G1304" s="13"/>
      <c r="H1304" s="13"/>
      <c r="I1304" s="13"/>
      <c r="J1304" s="13"/>
      <c r="K1304" s="13"/>
      <c r="L1304" s="13"/>
      <c r="M1304" s="13"/>
      <c r="N1304" s="13"/>
      <c r="O1304" s="13"/>
      <c r="P1304" s="13"/>
    </row>
    <row r="1305" spans="1:16">
      <c r="A1305" s="13"/>
      <c r="B1305" s="13"/>
      <c r="C1305" s="13"/>
      <c r="D1305" s="13"/>
      <c r="E1305" s="13"/>
      <c r="F1305" s="13"/>
      <c r="G1305" s="13"/>
      <c r="H1305" s="13"/>
      <c r="I1305" s="13"/>
      <c r="J1305" s="13"/>
      <c r="K1305" s="13"/>
      <c r="L1305" s="13"/>
      <c r="M1305" s="13"/>
      <c r="N1305" s="13"/>
      <c r="O1305" s="13"/>
      <c r="P1305" s="13"/>
    </row>
    <row r="1306" spans="1:16">
      <c r="A1306" s="13"/>
      <c r="B1306" s="13"/>
      <c r="C1306" s="13"/>
      <c r="D1306" s="13"/>
      <c r="E1306" s="13"/>
      <c r="F1306" s="13"/>
      <c r="G1306" s="13"/>
      <c r="H1306" s="13"/>
      <c r="I1306" s="13"/>
      <c r="J1306" s="13"/>
      <c r="K1306" s="13"/>
      <c r="L1306" s="13"/>
      <c r="M1306" s="13"/>
      <c r="N1306" s="13"/>
      <c r="O1306" s="13"/>
      <c r="P1306" s="13"/>
    </row>
    <row r="1307" spans="1:16">
      <c r="A1307" s="13"/>
      <c r="B1307" s="13"/>
      <c r="C1307" s="13"/>
      <c r="D1307" s="13"/>
      <c r="E1307" s="13"/>
      <c r="F1307" s="13"/>
      <c r="G1307" s="13"/>
      <c r="H1307" s="13"/>
      <c r="I1307" s="13"/>
      <c r="J1307" s="13"/>
      <c r="K1307" s="13"/>
      <c r="L1307" s="13"/>
      <c r="M1307" s="13"/>
      <c r="N1307" s="13"/>
      <c r="O1307" s="13"/>
      <c r="P1307" s="13"/>
    </row>
    <row r="1308" spans="1:16">
      <c r="A1308" s="13"/>
      <c r="B1308" s="13"/>
      <c r="C1308" s="13"/>
      <c r="D1308" s="13"/>
      <c r="E1308" s="13"/>
      <c r="F1308" s="13"/>
      <c r="G1308" s="13"/>
      <c r="H1308" s="13"/>
      <c r="I1308" s="13"/>
      <c r="J1308" s="13"/>
      <c r="K1308" s="13"/>
      <c r="L1308" s="13"/>
      <c r="M1308" s="13"/>
      <c r="N1308" s="13"/>
      <c r="O1308" s="13"/>
      <c r="P1308" s="13"/>
    </row>
    <row r="1309" spans="1:16">
      <c r="A1309" s="13"/>
      <c r="B1309" s="13"/>
      <c r="C1309" s="13"/>
      <c r="D1309" s="13"/>
      <c r="E1309" s="13"/>
      <c r="F1309" s="13"/>
      <c r="G1309" s="13"/>
      <c r="H1309" s="13"/>
      <c r="I1309" s="13"/>
      <c r="J1309" s="13"/>
      <c r="K1309" s="13"/>
      <c r="L1309" s="13"/>
      <c r="M1309" s="13"/>
      <c r="N1309" s="13"/>
      <c r="O1309" s="13"/>
      <c r="P1309" s="13"/>
    </row>
    <row r="1310" spans="1:16">
      <c r="A1310" s="13"/>
      <c r="B1310" s="13"/>
      <c r="C1310" s="13"/>
      <c r="D1310" s="13"/>
      <c r="E1310" s="13"/>
      <c r="F1310" s="13"/>
      <c r="G1310" s="13"/>
      <c r="H1310" s="13"/>
      <c r="I1310" s="13"/>
      <c r="J1310" s="13"/>
      <c r="K1310" s="13"/>
      <c r="L1310" s="13"/>
      <c r="M1310" s="13"/>
      <c r="N1310" s="13"/>
      <c r="O1310" s="13"/>
      <c r="P1310" s="13"/>
    </row>
    <row r="1311" spans="1:16">
      <c r="A1311" s="13"/>
      <c r="B1311" s="13"/>
      <c r="C1311" s="13"/>
      <c r="D1311" s="13"/>
      <c r="E1311" s="13"/>
      <c r="F1311" s="13"/>
      <c r="G1311" s="13"/>
      <c r="H1311" s="13"/>
      <c r="I1311" s="13"/>
      <c r="J1311" s="13"/>
      <c r="K1311" s="13"/>
      <c r="L1311" s="13"/>
      <c r="M1311" s="13"/>
      <c r="N1311" s="13"/>
      <c r="O1311" s="13"/>
      <c r="P1311" s="13"/>
    </row>
    <row r="1312" spans="1:16">
      <c r="A1312" s="13"/>
      <c r="B1312" s="13"/>
      <c r="C1312" s="13"/>
      <c r="D1312" s="13"/>
      <c r="E1312" s="13"/>
      <c r="F1312" s="13"/>
      <c r="G1312" s="13"/>
      <c r="H1312" s="13"/>
      <c r="I1312" s="13"/>
      <c r="J1312" s="13"/>
      <c r="K1312" s="13"/>
      <c r="L1312" s="13"/>
      <c r="M1312" s="13"/>
      <c r="N1312" s="13"/>
      <c r="O1312" s="13"/>
      <c r="P1312" s="13"/>
    </row>
    <row r="1313" spans="1:16">
      <c r="A1313" s="13"/>
      <c r="B1313" s="13"/>
      <c r="C1313" s="13"/>
      <c r="D1313" s="13"/>
      <c r="E1313" s="13"/>
      <c r="F1313" s="13"/>
      <c r="G1313" s="13"/>
      <c r="H1313" s="13"/>
      <c r="I1313" s="13"/>
      <c r="J1313" s="13"/>
      <c r="K1313" s="13"/>
      <c r="L1313" s="13"/>
      <c r="M1313" s="13"/>
      <c r="N1313" s="13"/>
      <c r="O1313" s="13"/>
      <c r="P1313" s="13"/>
    </row>
    <row r="1314" spans="1:16">
      <c r="A1314" s="13"/>
      <c r="B1314" s="13"/>
      <c r="C1314" s="13"/>
      <c r="D1314" s="13"/>
      <c r="E1314" s="13"/>
      <c r="F1314" s="13"/>
      <c r="G1314" s="13"/>
      <c r="H1314" s="13"/>
      <c r="I1314" s="13"/>
      <c r="J1314" s="13"/>
      <c r="K1314" s="13"/>
      <c r="L1314" s="13"/>
      <c r="M1314" s="13"/>
      <c r="N1314" s="13"/>
      <c r="O1314" s="13"/>
      <c r="P1314" s="13"/>
    </row>
    <row r="1315" spans="1:16">
      <c r="A1315" s="13"/>
      <c r="B1315" s="13"/>
      <c r="C1315" s="13"/>
      <c r="D1315" s="13"/>
      <c r="E1315" s="13"/>
      <c r="F1315" s="13"/>
      <c r="G1315" s="13"/>
      <c r="H1315" s="13"/>
      <c r="I1315" s="13"/>
      <c r="J1315" s="13"/>
      <c r="K1315" s="13"/>
      <c r="L1315" s="13"/>
      <c r="M1315" s="13"/>
      <c r="N1315" s="13"/>
      <c r="O1315" s="13"/>
      <c r="P1315" s="13"/>
    </row>
    <row r="1316" spans="1:16">
      <c r="A1316" s="13"/>
      <c r="B1316" s="13"/>
      <c r="C1316" s="13"/>
      <c r="D1316" s="13"/>
      <c r="E1316" s="13"/>
      <c r="F1316" s="13"/>
      <c r="G1316" s="13"/>
      <c r="H1316" s="13"/>
      <c r="I1316" s="13"/>
      <c r="J1316" s="13"/>
      <c r="K1316" s="13"/>
      <c r="L1316" s="13"/>
      <c r="M1316" s="13"/>
      <c r="N1316" s="13"/>
      <c r="O1316" s="13"/>
      <c r="P1316" s="13"/>
    </row>
    <row r="1317" spans="1:16">
      <c r="A1317" s="13"/>
      <c r="B1317" s="13"/>
      <c r="C1317" s="13"/>
      <c r="D1317" s="13"/>
      <c r="E1317" s="13"/>
      <c r="F1317" s="13"/>
      <c r="G1317" s="13"/>
      <c r="H1317" s="13"/>
      <c r="I1317" s="13"/>
      <c r="J1317" s="13"/>
      <c r="K1317" s="13"/>
      <c r="L1317" s="13"/>
      <c r="M1317" s="13"/>
      <c r="N1317" s="13"/>
      <c r="O1317" s="13"/>
      <c r="P1317" s="13"/>
    </row>
    <row r="1318" spans="1:16">
      <c r="A1318" s="13"/>
      <c r="B1318" s="13"/>
      <c r="C1318" s="13"/>
      <c r="D1318" s="13"/>
      <c r="E1318" s="13"/>
      <c r="F1318" s="13"/>
      <c r="G1318" s="13"/>
      <c r="H1318" s="13"/>
      <c r="I1318" s="13"/>
      <c r="J1318" s="13"/>
      <c r="K1318" s="13"/>
      <c r="L1318" s="13"/>
      <c r="M1318" s="13"/>
      <c r="N1318" s="13"/>
      <c r="O1318" s="13"/>
      <c r="P1318" s="13"/>
    </row>
    <row r="1319" spans="1:16">
      <c r="A1319" s="13"/>
      <c r="B1319" s="13"/>
      <c r="C1319" s="13"/>
      <c r="D1319" s="13"/>
      <c r="E1319" s="13"/>
      <c r="F1319" s="13"/>
      <c r="G1319" s="13"/>
      <c r="H1319" s="13"/>
      <c r="I1319" s="13"/>
      <c r="J1319" s="13"/>
      <c r="K1319" s="13"/>
      <c r="L1319" s="13"/>
      <c r="M1319" s="13"/>
      <c r="N1319" s="13"/>
      <c r="O1319" s="13"/>
      <c r="P1319" s="13"/>
    </row>
    <row r="1320" spans="1:16">
      <c r="A1320" s="13"/>
      <c r="B1320" s="13"/>
      <c r="C1320" s="13"/>
      <c r="D1320" s="13"/>
      <c r="E1320" s="13"/>
      <c r="F1320" s="13"/>
      <c r="G1320" s="13"/>
      <c r="H1320" s="13"/>
      <c r="I1320" s="13"/>
      <c r="J1320" s="13"/>
      <c r="K1320" s="13"/>
      <c r="L1320" s="13"/>
      <c r="M1320" s="13"/>
      <c r="N1320" s="13"/>
      <c r="O1320" s="13"/>
      <c r="P1320" s="13"/>
    </row>
    <row r="1321" spans="1:16">
      <c r="A1321" s="13"/>
      <c r="B1321" s="13"/>
      <c r="C1321" s="13"/>
      <c r="D1321" s="13"/>
      <c r="E1321" s="13"/>
      <c r="F1321" s="13"/>
      <c r="G1321" s="13"/>
      <c r="H1321" s="13"/>
      <c r="I1321" s="13"/>
      <c r="J1321" s="13"/>
      <c r="K1321" s="13"/>
      <c r="L1321" s="13"/>
      <c r="M1321" s="13"/>
      <c r="N1321" s="13"/>
      <c r="O1321" s="13"/>
      <c r="P1321" s="13"/>
    </row>
    <row r="1322" spans="1:16">
      <c r="A1322" s="13"/>
      <c r="B1322" s="13"/>
      <c r="C1322" s="13"/>
      <c r="D1322" s="13"/>
      <c r="E1322" s="13"/>
      <c r="F1322" s="13"/>
      <c r="G1322" s="13"/>
      <c r="H1322" s="13"/>
      <c r="I1322" s="13"/>
      <c r="J1322" s="13"/>
      <c r="K1322" s="13"/>
      <c r="L1322" s="13"/>
      <c r="M1322" s="13"/>
      <c r="N1322" s="13"/>
      <c r="O1322" s="13"/>
      <c r="P1322" s="13"/>
    </row>
    <row r="1323" spans="1:16">
      <c r="A1323" s="13"/>
      <c r="B1323" s="13"/>
      <c r="C1323" s="13"/>
      <c r="D1323" s="13"/>
      <c r="E1323" s="13"/>
      <c r="F1323" s="13"/>
      <c r="G1323" s="13"/>
      <c r="H1323" s="13"/>
      <c r="I1323" s="13"/>
      <c r="J1323" s="13"/>
      <c r="K1323" s="13"/>
      <c r="L1323" s="13"/>
      <c r="M1323" s="13"/>
      <c r="N1323" s="13"/>
      <c r="O1323" s="13"/>
      <c r="P1323" s="13"/>
    </row>
    <row r="1324" spans="1:16">
      <c r="A1324" s="13"/>
      <c r="B1324" s="13"/>
      <c r="C1324" s="13"/>
      <c r="D1324" s="13"/>
      <c r="E1324" s="13"/>
      <c r="F1324" s="13"/>
      <c r="G1324" s="13"/>
      <c r="H1324" s="13"/>
      <c r="I1324" s="13"/>
      <c r="J1324" s="13"/>
      <c r="K1324" s="13"/>
      <c r="L1324" s="13"/>
      <c r="M1324" s="13"/>
      <c r="N1324" s="13"/>
      <c r="O1324" s="13"/>
      <c r="P1324" s="13"/>
    </row>
    <row r="1325" spans="1:16">
      <c r="A1325" s="13"/>
      <c r="B1325" s="13"/>
      <c r="C1325" s="13"/>
      <c r="D1325" s="13"/>
      <c r="E1325" s="13"/>
      <c r="F1325" s="13"/>
      <c r="G1325" s="13"/>
      <c r="H1325" s="13"/>
      <c r="I1325" s="13"/>
      <c r="J1325" s="13"/>
      <c r="K1325" s="13"/>
      <c r="L1325" s="13"/>
      <c r="M1325" s="13"/>
      <c r="N1325" s="13"/>
      <c r="O1325" s="13"/>
      <c r="P1325" s="13"/>
    </row>
    <row r="1326" spans="1:16">
      <c r="A1326" s="13"/>
      <c r="B1326" s="13"/>
      <c r="C1326" s="13"/>
      <c r="D1326" s="13"/>
      <c r="E1326" s="13"/>
      <c r="F1326" s="13"/>
      <c r="G1326" s="13"/>
      <c r="H1326" s="13"/>
      <c r="I1326" s="13"/>
      <c r="J1326" s="13"/>
      <c r="K1326" s="13"/>
      <c r="L1326" s="13"/>
      <c r="M1326" s="13"/>
      <c r="N1326" s="13"/>
      <c r="O1326" s="13"/>
      <c r="P1326" s="13"/>
    </row>
    <row r="1327" spans="1:16">
      <c r="A1327" s="13"/>
      <c r="B1327" s="13"/>
      <c r="C1327" s="13"/>
      <c r="D1327" s="13"/>
      <c r="E1327" s="13"/>
      <c r="F1327" s="13"/>
      <c r="G1327" s="13"/>
      <c r="H1327" s="13"/>
      <c r="I1327" s="13"/>
      <c r="J1327" s="13"/>
      <c r="K1327" s="13"/>
      <c r="L1327" s="13"/>
      <c r="M1327" s="13"/>
      <c r="N1327" s="13"/>
      <c r="O1327" s="13"/>
      <c r="P1327" s="13"/>
    </row>
    <row r="1328" spans="1:16">
      <c r="A1328" s="13"/>
      <c r="B1328" s="13"/>
      <c r="C1328" s="13"/>
      <c r="D1328" s="13"/>
      <c r="E1328" s="13"/>
      <c r="F1328" s="13"/>
      <c r="G1328" s="13"/>
      <c r="H1328" s="13"/>
      <c r="I1328" s="13"/>
      <c r="J1328" s="13"/>
      <c r="K1328" s="13"/>
      <c r="L1328" s="13"/>
      <c r="M1328" s="13"/>
      <c r="N1328" s="13"/>
      <c r="O1328" s="13"/>
      <c r="P1328" s="13"/>
    </row>
    <row r="1329" spans="1:16">
      <c r="A1329" s="13"/>
      <c r="B1329" s="13"/>
      <c r="C1329" s="13"/>
      <c r="D1329" s="13"/>
      <c r="E1329" s="13"/>
      <c r="F1329" s="13"/>
      <c r="G1329" s="13"/>
      <c r="H1329" s="13"/>
      <c r="I1329" s="13"/>
      <c r="J1329" s="13"/>
      <c r="K1329" s="13"/>
      <c r="L1329" s="13"/>
      <c r="M1329" s="13"/>
      <c r="N1329" s="13"/>
      <c r="O1329" s="13"/>
      <c r="P1329" s="13"/>
    </row>
    <row r="1330" spans="1:16">
      <c r="A1330" s="13"/>
      <c r="B1330" s="13"/>
      <c r="C1330" s="13"/>
      <c r="D1330" s="13"/>
      <c r="E1330" s="13"/>
      <c r="F1330" s="13"/>
      <c r="G1330" s="13"/>
      <c r="H1330" s="13"/>
      <c r="I1330" s="13"/>
      <c r="J1330" s="13"/>
      <c r="K1330" s="13"/>
      <c r="L1330" s="13"/>
      <c r="M1330" s="13"/>
      <c r="N1330" s="13"/>
      <c r="O1330" s="13"/>
      <c r="P1330" s="13"/>
    </row>
    <row r="1331" spans="1:16">
      <c r="A1331" s="13"/>
      <c r="B1331" s="13"/>
      <c r="C1331" s="13"/>
      <c r="D1331" s="13"/>
      <c r="E1331" s="13"/>
      <c r="F1331" s="13"/>
      <c r="G1331" s="13"/>
      <c r="H1331" s="13"/>
      <c r="I1331" s="13"/>
      <c r="J1331" s="13"/>
      <c r="K1331" s="13"/>
      <c r="L1331" s="13"/>
      <c r="M1331" s="13"/>
      <c r="N1331" s="13"/>
      <c r="O1331" s="13"/>
      <c r="P1331" s="13"/>
    </row>
    <row r="1332" spans="1:16">
      <c r="A1332" s="13"/>
      <c r="B1332" s="13"/>
      <c r="C1332" s="13"/>
      <c r="D1332" s="13"/>
      <c r="E1332" s="13"/>
      <c r="F1332" s="13"/>
      <c r="G1332" s="13"/>
      <c r="H1332" s="13"/>
      <c r="I1332" s="13"/>
      <c r="J1332" s="13"/>
      <c r="K1332" s="13"/>
      <c r="L1332" s="13"/>
      <c r="M1332" s="13"/>
      <c r="N1332" s="13"/>
      <c r="O1332" s="13"/>
      <c r="P1332" s="13"/>
    </row>
    <row r="1333" spans="1:16">
      <c r="A1333" s="13"/>
      <c r="B1333" s="13"/>
      <c r="C1333" s="13"/>
      <c r="D1333" s="13"/>
      <c r="E1333" s="13"/>
      <c r="F1333" s="13"/>
      <c r="G1333" s="13"/>
      <c r="H1333" s="13"/>
      <c r="I1333" s="13"/>
      <c r="J1333" s="13"/>
      <c r="K1333" s="13"/>
      <c r="L1333" s="13"/>
      <c r="M1333" s="13"/>
      <c r="N1333" s="13"/>
      <c r="O1333" s="13"/>
      <c r="P1333" s="13"/>
    </row>
    <row r="1334" spans="1:16">
      <c r="A1334" s="13"/>
      <c r="B1334" s="13"/>
      <c r="C1334" s="13"/>
      <c r="D1334" s="13"/>
      <c r="E1334" s="13"/>
      <c r="F1334" s="13"/>
      <c r="G1334" s="13"/>
      <c r="H1334" s="13"/>
      <c r="I1334" s="13"/>
      <c r="J1334" s="13"/>
      <c r="K1334" s="13"/>
      <c r="L1334" s="13"/>
      <c r="M1334" s="13"/>
      <c r="N1334" s="13"/>
      <c r="O1334" s="13"/>
      <c r="P1334" s="13"/>
    </row>
    <row r="1335" spans="1:16">
      <c r="A1335" s="13"/>
      <c r="B1335" s="13"/>
      <c r="C1335" s="13"/>
      <c r="D1335" s="13"/>
      <c r="E1335" s="13"/>
      <c r="F1335" s="13"/>
      <c r="G1335" s="13"/>
      <c r="H1335" s="13"/>
      <c r="I1335" s="13"/>
      <c r="J1335" s="13"/>
      <c r="K1335" s="13"/>
      <c r="L1335" s="13"/>
      <c r="M1335" s="13"/>
      <c r="N1335" s="13"/>
      <c r="O1335" s="13"/>
      <c r="P1335" s="13"/>
    </row>
    <row r="1336" spans="1:16">
      <c r="A1336" s="13"/>
      <c r="B1336" s="13"/>
      <c r="C1336" s="13"/>
      <c r="D1336" s="13"/>
      <c r="E1336" s="13"/>
      <c r="F1336" s="13"/>
      <c r="G1336" s="13"/>
      <c r="H1336" s="13"/>
      <c r="I1336" s="13"/>
      <c r="J1336" s="13"/>
      <c r="K1336" s="13"/>
      <c r="L1336" s="13"/>
      <c r="M1336" s="13"/>
      <c r="N1336" s="13"/>
      <c r="O1336" s="13"/>
      <c r="P1336" s="13"/>
    </row>
    <row r="1337" spans="1:16">
      <c r="A1337" s="13"/>
      <c r="B1337" s="13"/>
      <c r="C1337" s="13"/>
      <c r="D1337" s="13"/>
      <c r="E1337" s="13"/>
      <c r="F1337" s="13"/>
      <c r="G1337" s="13"/>
      <c r="H1337" s="13"/>
      <c r="I1337" s="13"/>
      <c r="J1337" s="13"/>
      <c r="K1337" s="13"/>
      <c r="L1337" s="13"/>
      <c r="M1337" s="13"/>
      <c r="N1337" s="13"/>
      <c r="O1337" s="13"/>
      <c r="P1337" s="13"/>
    </row>
    <row r="1338" spans="1:16">
      <c r="A1338" s="13"/>
      <c r="B1338" s="13"/>
      <c r="C1338" s="13"/>
      <c r="D1338" s="13"/>
      <c r="E1338" s="13"/>
      <c r="F1338" s="13"/>
      <c r="G1338" s="13"/>
      <c r="H1338" s="13"/>
      <c r="I1338" s="13"/>
      <c r="J1338" s="13"/>
      <c r="K1338" s="13"/>
      <c r="L1338" s="13"/>
      <c r="M1338" s="13"/>
      <c r="N1338" s="13"/>
      <c r="O1338" s="13"/>
      <c r="P1338" s="13"/>
    </row>
    <row r="1339" spans="1:16">
      <c r="A1339" s="13"/>
      <c r="B1339" s="13"/>
      <c r="C1339" s="13"/>
      <c r="D1339" s="13"/>
      <c r="E1339" s="13"/>
      <c r="F1339" s="13"/>
      <c r="G1339" s="13"/>
      <c r="H1339" s="13"/>
      <c r="I1339" s="13"/>
      <c r="J1339" s="13"/>
      <c r="K1339" s="13"/>
      <c r="L1339" s="13"/>
      <c r="M1339" s="13"/>
      <c r="N1339" s="13"/>
      <c r="O1339" s="13"/>
      <c r="P1339" s="13"/>
    </row>
    <row r="1340" spans="1:16">
      <c r="A1340" s="13"/>
      <c r="B1340" s="13"/>
      <c r="C1340" s="13"/>
      <c r="D1340" s="13"/>
      <c r="E1340" s="13"/>
      <c r="F1340" s="13"/>
      <c r="G1340" s="13"/>
      <c r="H1340" s="13"/>
      <c r="I1340" s="13"/>
      <c r="J1340" s="13"/>
      <c r="K1340" s="13"/>
      <c r="L1340" s="13"/>
      <c r="M1340" s="13"/>
      <c r="N1340" s="13"/>
      <c r="O1340" s="13"/>
      <c r="P1340" s="13"/>
    </row>
    <row r="1341" spans="1:16">
      <c r="A1341" s="13"/>
      <c r="B1341" s="13"/>
      <c r="C1341" s="13"/>
      <c r="D1341" s="13"/>
      <c r="E1341" s="13"/>
      <c r="F1341" s="13"/>
      <c r="G1341" s="13"/>
      <c r="H1341" s="13"/>
      <c r="I1341" s="13"/>
      <c r="J1341" s="13"/>
      <c r="K1341" s="13"/>
      <c r="L1341" s="13"/>
      <c r="M1341" s="13"/>
      <c r="N1341" s="13"/>
      <c r="O1341" s="13"/>
      <c r="P1341" s="13"/>
    </row>
    <row r="1342" spans="1:16">
      <c r="A1342" s="13"/>
      <c r="B1342" s="13"/>
      <c r="C1342" s="13"/>
      <c r="D1342" s="13"/>
      <c r="E1342" s="13"/>
      <c r="F1342" s="13"/>
      <c r="G1342" s="13"/>
      <c r="H1342" s="13"/>
      <c r="I1342" s="13"/>
      <c r="J1342" s="13"/>
      <c r="K1342" s="13"/>
      <c r="L1342" s="13"/>
      <c r="M1342" s="13"/>
      <c r="N1342" s="13"/>
      <c r="O1342" s="13"/>
      <c r="P1342" s="13"/>
    </row>
    <row r="1343" spans="1:16">
      <c r="A1343" s="13"/>
      <c r="B1343" s="13"/>
      <c r="C1343" s="13"/>
      <c r="D1343" s="13"/>
      <c r="E1343" s="13"/>
      <c r="F1343" s="13"/>
      <c r="G1343" s="13"/>
      <c r="H1343" s="13"/>
      <c r="I1343" s="13"/>
      <c r="J1343" s="13"/>
      <c r="K1343" s="13"/>
      <c r="L1343" s="13"/>
      <c r="M1343" s="13"/>
      <c r="N1343" s="13"/>
      <c r="O1343" s="13"/>
      <c r="P1343" s="13"/>
    </row>
    <row r="1344" spans="1:16">
      <c r="A1344" s="13"/>
      <c r="B1344" s="13"/>
      <c r="C1344" s="13"/>
      <c r="D1344" s="13"/>
      <c r="E1344" s="13"/>
      <c r="F1344" s="13"/>
      <c r="G1344" s="13"/>
      <c r="H1344" s="13"/>
      <c r="I1344" s="13"/>
      <c r="J1344" s="13"/>
      <c r="K1344" s="13"/>
      <c r="L1344" s="13"/>
      <c r="M1344" s="13"/>
      <c r="N1344" s="13"/>
      <c r="O1344" s="13"/>
      <c r="P1344" s="13"/>
    </row>
    <row r="1345" spans="1:16">
      <c r="A1345" s="13"/>
      <c r="B1345" s="13"/>
      <c r="C1345" s="13"/>
      <c r="D1345" s="13"/>
      <c r="E1345" s="13"/>
      <c r="F1345" s="13"/>
      <c r="G1345" s="13"/>
      <c r="H1345" s="13"/>
      <c r="I1345" s="13"/>
      <c r="J1345" s="13"/>
      <c r="K1345" s="13"/>
      <c r="L1345" s="13"/>
      <c r="M1345" s="13"/>
      <c r="N1345" s="13"/>
      <c r="O1345" s="13"/>
      <c r="P1345" s="13"/>
    </row>
    <row r="1346" spans="1:16">
      <c r="A1346" s="13"/>
      <c r="B1346" s="13"/>
      <c r="C1346" s="13"/>
      <c r="D1346" s="13"/>
      <c r="E1346" s="13"/>
      <c r="F1346" s="13"/>
      <c r="G1346" s="13"/>
      <c r="H1346" s="13"/>
      <c r="I1346" s="13"/>
      <c r="J1346" s="13"/>
      <c r="K1346" s="13"/>
      <c r="L1346" s="13"/>
      <c r="M1346" s="13"/>
      <c r="N1346" s="13"/>
      <c r="O1346" s="13"/>
      <c r="P1346" s="13"/>
    </row>
    <row r="1347" spans="1:16">
      <c r="A1347" s="13"/>
      <c r="B1347" s="13"/>
      <c r="C1347" s="13"/>
      <c r="D1347" s="13"/>
      <c r="E1347" s="13"/>
      <c r="F1347" s="13"/>
      <c r="G1347" s="13"/>
      <c r="H1347" s="13"/>
      <c r="I1347" s="13"/>
      <c r="J1347" s="13"/>
      <c r="K1347" s="13"/>
      <c r="L1347" s="13"/>
      <c r="M1347" s="13"/>
      <c r="N1347" s="13"/>
      <c r="O1347" s="13"/>
      <c r="P1347" s="13"/>
    </row>
    <row r="1348" spans="1:16">
      <c r="A1348" s="13"/>
      <c r="B1348" s="13"/>
      <c r="C1348" s="13"/>
      <c r="D1348" s="13"/>
      <c r="E1348" s="13"/>
      <c r="F1348" s="13"/>
      <c r="G1348" s="13"/>
      <c r="H1348" s="13"/>
      <c r="I1348" s="13"/>
      <c r="J1348" s="13"/>
      <c r="K1348" s="13"/>
      <c r="L1348" s="13"/>
      <c r="M1348" s="13"/>
      <c r="N1348" s="13"/>
      <c r="O1348" s="13"/>
      <c r="P1348" s="13"/>
    </row>
    <row r="1349" spans="1:16">
      <c r="A1349" s="13"/>
      <c r="B1349" s="13"/>
      <c r="C1349" s="13"/>
      <c r="D1349" s="13"/>
      <c r="E1349" s="13"/>
      <c r="F1349" s="13"/>
      <c r="G1349" s="13"/>
      <c r="H1349" s="13"/>
      <c r="I1349" s="13"/>
      <c r="J1349" s="13"/>
      <c r="K1349" s="13"/>
      <c r="L1349" s="13"/>
      <c r="M1349" s="13"/>
      <c r="N1349" s="13"/>
      <c r="O1349" s="13"/>
      <c r="P1349" s="13"/>
    </row>
    <row r="1350" spans="1:16">
      <c r="A1350" s="13"/>
      <c r="B1350" s="13"/>
      <c r="C1350" s="13"/>
      <c r="D1350" s="13"/>
      <c r="E1350" s="13"/>
      <c r="F1350" s="13"/>
      <c r="G1350" s="13"/>
      <c r="H1350" s="13"/>
      <c r="I1350" s="13"/>
      <c r="J1350" s="13"/>
      <c r="K1350" s="13"/>
      <c r="L1350" s="13"/>
      <c r="M1350" s="13"/>
      <c r="N1350" s="13"/>
      <c r="O1350" s="13"/>
      <c r="P1350" s="13"/>
    </row>
    <row r="1351" spans="1:16">
      <c r="A1351" s="13"/>
      <c r="B1351" s="13"/>
      <c r="C1351" s="13"/>
      <c r="D1351" s="13"/>
      <c r="E1351" s="13"/>
      <c r="F1351" s="13"/>
      <c r="G1351" s="13"/>
      <c r="H1351" s="13"/>
      <c r="I1351" s="13"/>
      <c r="J1351" s="13"/>
      <c r="K1351" s="13"/>
      <c r="L1351" s="13"/>
      <c r="M1351" s="13"/>
      <c r="N1351" s="13"/>
      <c r="O1351" s="13"/>
      <c r="P1351" s="13"/>
    </row>
    <row r="1352" spans="1:16">
      <c r="A1352" s="13"/>
      <c r="B1352" s="13"/>
      <c r="C1352" s="13"/>
      <c r="D1352" s="13"/>
      <c r="E1352" s="13"/>
      <c r="F1352" s="13"/>
      <c r="G1352" s="13"/>
      <c r="H1352" s="13"/>
      <c r="I1352" s="13"/>
      <c r="J1352" s="13"/>
      <c r="K1352" s="13"/>
      <c r="L1352" s="13"/>
      <c r="M1352" s="13"/>
      <c r="N1352" s="13"/>
      <c r="O1352" s="13"/>
      <c r="P1352" s="13"/>
    </row>
    <row r="1353" spans="1:16">
      <c r="A1353" s="13"/>
      <c r="B1353" s="13"/>
      <c r="C1353" s="13"/>
      <c r="D1353" s="13"/>
      <c r="E1353" s="13"/>
      <c r="F1353" s="13"/>
      <c r="G1353" s="13"/>
      <c r="H1353" s="13"/>
      <c r="I1353" s="13"/>
      <c r="J1353" s="13"/>
      <c r="K1353" s="13"/>
      <c r="L1353" s="13"/>
      <c r="M1353" s="13"/>
      <c r="N1353" s="13"/>
      <c r="O1353" s="13"/>
      <c r="P1353" s="13"/>
    </row>
    <row r="1354" spans="1:16">
      <c r="A1354" s="13"/>
      <c r="B1354" s="13"/>
      <c r="C1354" s="13"/>
      <c r="D1354" s="13"/>
      <c r="E1354" s="13"/>
      <c r="F1354" s="13"/>
      <c r="G1354" s="13"/>
      <c r="H1354" s="13"/>
      <c r="I1354" s="13"/>
      <c r="J1354" s="13"/>
      <c r="K1354" s="13"/>
      <c r="L1354" s="13"/>
      <c r="M1354" s="13"/>
      <c r="N1354" s="13"/>
      <c r="O1354" s="13"/>
      <c r="P1354" s="13"/>
    </row>
    <row r="1355" spans="1:16">
      <c r="A1355" s="13"/>
      <c r="B1355" s="13"/>
      <c r="C1355" s="13"/>
      <c r="D1355" s="13"/>
      <c r="E1355" s="13"/>
      <c r="F1355" s="13"/>
      <c r="G1355" s="13"/>
      <c r="H1355" s="13"/>
      <c r="I1355" s="13"/>
      <c r="J1355" s="13"/>
      <c r="K1355" s="13"/>
      <c r="L1355" s="13"/>
      <c r="M1355" s="13"/>
      <c r="N1355" s="13"/>
      <c r="O1355" s="13"/>
      <c r="P1355" s="13"/>
    </row>
    <row r="1356" spans="1:16">
      <c r="A1356" s="13"/>
      <c r="B1356" s="13"/>
      <c r="C1356" s="13"/>
      <c r="D1356" s="13"/>
      <c r="E1356" s="13"/>
      <c r="F1356" s="13"/>
      <c r="G1356" s="13"/>
      <c r="H1356" s="13"/>
      <c r="I1356" s="13"/>
      <c r="J1356" s="13"/>
      <c r="K1356" s="13"/>
      <c r="L1356" s="13"/>
      <c r="M1356" s="13"/>
      <c r="N1356" s="13"/>
      <c r="O1356" s="13"/>
      <c r="P1356" s="13"/>
    </row>
    <row r="1357" spans="1:16">
      <c r="A1357" s="13"/>
      <c r="B1357" s="13"/>
      <c r="C1357" s="13"/>
      <c r="D1357" s="13"/>
      <c r="E1357" s="13"/>
      <c r="F1357" s="13"/>
      <c r="G1357" s="13"/>
      <c r="H1357" s="13"/>
      <c r="I1357" s="13"/>
      <c r="J1357" s="13"/>
      <c r="K1357" s="13"/>
      <c r="L1357" s="13"/>
      <c r="M1357" s="13"/>
      <c r="N1357" s="13"/>
      <c r="O1357" s="13"/>
      <c r="P1357" s="13"/>
    </row>
    <row r="1358" spans="1:16">
      <c r="A1358" s="13"/>
      <c r="B1358" s="13"/>
      <c r="C1358" s="13"/>
      <c r="D1358" s="13"/>
      <c r="E1358" s="13"/>
      <c r="F1358" s="13"/>
      <c r="G1358" s="13"/>
      <c r="H1358" s="13"/>
      <c r="I1358" s="13"/>
      <c r="J1358" s="13"/>
      <c r="K1358" s="13"/>
      <c r="L1358" s="13"/>
      <c r="M1358" s="13"/>
      <c r="N1358" s="13"/>
      <c r="O1358" s="13"/>
      <c r="P1358" s="13"/>
    </row>
    <row r="1359" spans="1:16">
      <c r="A1359" s="13"/>
      <c r="B1359" s="13"/>
      <c r="C1359" s="13"/>
      <c r="D1359" s="13"/>
      <c r="E1359" s="13"/>
      <c r="F1359" s="13"/>
      <c r="G1359" s="13"/>
      <c r="H1359" s="13"/>
      <c r="I1359" s="13"/>
      <c r="J1359" s="13"/>
      <c r="K1359" s="13"/>
      <c r="L1359" s="13"/>
      <c r="M1359" s="13"/>
      <c r="N1359" s="13"/>
      <c r="O1359" s="13"/>
      <c r="P1359" s="13"/>
    </row>
    <row r="1360" spans="1:16">
      <c r="A1360" s="13"/>
      <c r="B1360" s="13"/>
      <c r="C1360" s="13"/>
      <c r="D1360" s="13"/>
      <c r="E1360" s="13"/>
      <c r="F1360" s="13"/>
      <c r="G1360" s="13"/>
      <c r="H1360" s="13"/>
      <c r="I1360" s="13"/>
      <c r="J1360" s="13"/>
      <c r="K1360" s="13"/>
      <c r="L1360" s="13"/>
      <c r="M1360" s="13"/>
      <c r="N1360" s="13"/>
      <c r="O1360" s="13"/>
      <c r="P1360" s="13"/>
    </row>
    <row r="1361" spans="1:16">
      <c r="A1361" s="13"/>
      <c r="B1361" s="13"/>
      <c r="C1361" s="13"/>
      <c r="D1361" s="13"/>
      <c r="E1361" s="13"/>
      <c r="F1361" s="13"/>
      <c r="G1361" s="13"/>
      <c r="H1361" s="13"/>
      <c r="I1361" s="13"/>
      <c r="J1361" s="13"/>
      <c r="K1361" s="13"/>
      <c r="L1361" s="13"/>
      <c r="M1361" s="13"/>
      <c r="N1361" s="13"/>
      <c r="O1361" s="13"/>
      <c r="P1361" s="13"/>
    </row>
    <row r="1362" spans="1:16">
      <c r="A1362" s="13"/>
      <c r="B1362" s="13"/>
      <c r="C1362" s="13"/>
      <c r="D1362" s="13"/>
      <c r="E1362" s="13"/>
      <c r="F1362" s="13"/>
      <c r="G1362" s="13"/>
      <c r="H1362" s="13"/>
      <c r="I1362" s="13"/>
      <c r="J1362" s="13"/>
      <c r="K1362" s="13"/>
      <c r="L1362" s="13"/>
      <c r="M1362" s="13"/>
      <c r="N1362" s="13"/>
      <c r="O1362" s="13"/>
      <c r="P1362" s="13"/>
    </row>
    <row r="1363" spans="1:16">
      <c r="A1363" s="13"/>
      <c r="B1363" s="13"/>
      <c r="C1363" s="13"/>
      <c r="D1363" s="13"/>
      <c r="E1363" s="13"/>
      <c r="F1363" s="13"/>
      <c r="G1363" s="13"/>
      <c r="H1363" s="13"/>
      <c r="I1363" s="13"/>
      <c r="J1363" s="13"/>
      <c r="K1363" s="13"/>
      <c r="L1363" s="13"/>
      <c r="M1363" s="13"/>
      <c r="N1363" s="13"/>
      <c r="O1363" s="13"/>
      <c r="P1363" s="13"/>
    </row>
    <row r="1364" spans="1:16">
      <c r="A1364" s="13"/>
      <c r="B1364" s="13"/>
      <c r="C1364" s="13"/>
      <c r="D1364" s="13"/>
      <c r="E1364" s="13"/>
      <c r="F1364" s="13"/>
      <c r="G1364" s="13"/>
      <c r="H1364" s="13"/>
      <c r="I1364" s="13"/>
      <c r="J1364" s="13"/>
      <c r="K1364" s="13"/>
      <c r="L1364" s="13"/>
      <c r="M1364" s="13"/>
      <c r="N1364" s="13"/>
      <c r="O1364" s="13"/>
      <c r="P1364" s="13"/>
    </row>
    <row r="1365" spans="1:16">
      <c r="A1365" s="13"/>
      <c r="B1365" s="13"/>
      <c r="C1365" s="13"/>
      <c r="D1365" s="13"/>
      <c r="E1365" s="13"/>
      <c r="F1365" s="13"/>
      <c r="G1365" s="13"/>
      <c r="H1365" s="13"/>
      <c r="I1365" s="13"/>
      <c r="J1365" s="13"/>
      <c r="K1365" s="13"/>
      <c r="L1365" s="13"/>
      <c r="M1365" s="13"/>
      <c r="N1365" s="13"/>
      <c r="O1365" s="13"/>
      <c r="P1365" s="13"/>
    </row>
    <row r="1366" spans="1:16">
      <c r="A1366" s="13"/>
      <c r="B1366" s="13"/>
      <c r="C1366" s="13"/>
      <c r="D1366" s="13"/>
      <c r="E1366" s="13"/>
      <c r="F1366" s="13"/>
      <c r="G1366" s="13"/>
      <c r="H1366" s="13"/>
      <c r="I1366" s="13"/>
      <c r="J1366" s="13"/>
      <c r="K1366" s="13"/>
      <c r="L1366" s="13"/>
      <c r="M1366" s="13"/>
      <c r="N1366" s="13"/>
      <c r="O1366" s="13"/>
      <c r="P1366" s="13"/>
    </row>
    <row r="1367" spans="1:16">
      <c r="A1367" s="13"/>
      <c r="B1367" s="13"/>
      <c r="C1367" s="13"/>
      <c r="D1367" s="13"/>
      <c r="E1367" s="13"/>
      <c r="F1367" s="13"/>
      <c r="G1367" s="13"/>
      <c r="H1367" s="13"/>
      <c r="I1367" s="13"/>
      <c r="J1367" s="13"/>
      <c r="K1367" s="13"/>
      <c r="L1367" s="13"/>
      <c r="M1367" s="13"/>
      <c r="N1367" s="13"/>
      <c r="O1367" s="13"/>
      <c r="P1367" s="13"/>
    </row>
    <row r="1368" spans="1:16">
      <c r="A1368" s="13"/>
      <c r="B1368" s="13"/>
      <c r="C1368" s="13"/>
      <c r="D1368" s="13"/>
      <c r="E1368" s="13"/>
      <c r="F1368" s="13"/>
      <c r="G1368" s="13"/>
      <c r="H1368" s="13"/>
      <c r="I1368" s="13"/>
      <c r="J1368" s="13"/>
      <c r="K1368" s="13"/>
      <c r="L1368" s="13"/>
      <c r="M1368" s="13"/>
      <c r="N1368" s="13"/>
      <c r="O1368" s="13"/>
      <c r="P1368" s="13"/>
    </row>
    <row r="1369" spans="1:16">
      <c r="A1369" s="13"/>
      <c r="B1369" s="13"/>
      <c r="C1369" s="13"/>
      <c r="D1369" s="13"/>
      <c r="E1369" s="13"/>
      <c r="F1369" s="13"/>
      <c r="G1369" s="13"/>
      <c r="H1369" s="13"/>
      <c r="I1369" s="13"/>
      <c r="J1369" s="13"/>
      <c r="K1369" s="13"/>
      <c r="L1369" s="13"/>
      <c r="M1369" s="13"/>
      <c r="N1369" s="13"/>
      <c r="O1369" s="13"/>
      <c r="P1369" s="13"/>
    </row>
    <row r="1370" spans="1:16">
      <c r="A1370" s="13"/>
      <c r="B1370" s="13"/>
      <c r="C1370" s="13"/>
      <c r="D1370" s="13"/>
      <c r="E1370" s="13"/>
      <c r="F1370" s="13"/>
      <c r="G1370" s="13"/>
      <c r="H1370" s="13"/>
      <c r="I1370" s="13"/>
      <c r="J1370" s="13"/>
      <c r="K1370" s="13"/>
      <c r="L1370" s="13"/>
      <c r="M1370" s="13"/>
      <c r="N1370" s="13"/>
      <c r="O1370" s="13"/>
      <c r="P1370" s="13"/>
    </row>
    <row r="1371" spans="1:16">
      <c r="A1371" s="13"/>
      <c r="B1371" s="13"/>
      <c r="C1371" s="13"/>
      <c r="D1371" s="13"/>
      <c r="E1371" s="13"/>
      <c r="F1371" s="13"/>
      <c r="G1371" s="13"/>
      <c r="H1371" s="13"/>
      <c r="I1371" s="13"/>
      <c r="J1371" s="13"/>
      <c r="K1371" s="13"/>
      <c r="L1371" s="13"/>
      <c r="M1371" s="13"/>
      <c r="N1371" s="13"/>
      <c r="O1371" s="13"/>
      <c r="P1371" s="13"/>
    </row>
    <row r="1372" spans="1:16">
      <c r="A1372" s="13"/>
      <c r="B1372" s="13"/>
      <c r="C1372" s="13"/>
      <c r="D1372" s="13"/>
      <c r="E1372" s="13"/>
      <c r="F1372" s="13"/>
      <c r="G1372" s="13"/>
      <c r="H1372" s="13"/>
      <c r="I1372" s="13"/>
      <c r="J1372" s="13"/>
      <c r="K1372" s="13"/>
      <c r="L1372" s="13"/>
      <c r="M1372" s="13"/>
      <c r="N1372" s="13"/>
      <c r="O1372" s="13"/>
      <c r="P1372" s="13"/>
    </row>
    <row r="1373" spans="1:16">
      <c r="A1373" s="13"/>
      <c r="B1373" s="13"/>
      <c r="C1373" s="13"/>
      <c r="D1373" s="13"/>
      <c r="E1373" s="13"/>
      <c r="F1373" s="13"/>
      <c r="G1373" s="13"/>
      <c r="H1373" s="13"/>
      <c r="I1373" s="13"/>
      <c r="J1373" s="13"/>
      <c r="K1373" s="13"/>
      <c r="L1373" s="13"/>
      <c r="M1373" s="13"/>
      <c r="N1373" s="13"/>
      <c r="O1373" s="13"/>
      <c r="P1373" s="13"/>
    </row>
    <row r="1374" spans="1:16">
      <c r="A1374" s="13"/>
      <c r="B1374" s="13"/>
      <c r="C1374" s="13"/>
      <c r="D1374" s="13"/>
      <c r="E1374" s="13"/>
      <c r="F1374" s="13"/>
      <c r="G1374" s="13"/>
      <c r="H1374" s="13"/>
      <c r="I1374" s="13"/>
      <c r="J1374" s="13"/>
      <c r="K1374" s="13"/>
      <c r="L1374" s="13"/>
      <c r="M1374" s="13"/>
      <c r="N1374" s="13"/>
      <c r="O1374" s="13"/>
      <c r="P1374" s="13"/>
    </row>
    <row r="1375" spans="1:16">
      <c r="A1375" s="13"/>
      <c r="B1375" s="13"/>
      <c r="C1375" s="13"/>
      <c r="D1375" s="13"/>
      <c r="E1375" s="13"/>
      <c r="F1375" s="13"/>
      <c r="G1375" s="13"/>
      <c r="H1375" s="13"/>
      <c r="I1375" s="13"/>
      <c r="J1375" s="13"/>
      <c r="K1375" s="13"/>
      <c r="L1375" s="13"/>
      <c r="M1375" s="13"/>
      <c r="N1375" s="13"/>
      <c r="O1375" s="13"/>
      <c r="P1375" s="13"/>
    </row>
    <row r="1376" spans="1:16">
      <c r="A1376" s="13"/>
      <c r="B1376" s="13"/>
      <c r="C1376" s="13"/>
      <c r="D1376" s="13"/>
      <c r="E1376" s="13"/>
      <c r="F1376" s="13"/>
      <c r="G1376" s="13"/>
      <c r="H1376" s="13"/>
      <c r="I1376" s="13"/>
      <c r="J1376" s="13"/>
      <c r="K1376" s="13"/>
      <c r="L1376" s="13"/>
      <c r="M1376" s="13"/>
      <c r="N1376" s="13"/>
      <c r="O1376" s="13"/>
      <c r="P1376" s="13"/>
    </row>
    <row r="1377" spans="1:16">
      <c r="A1377" s="13"/>
      <c r="B1377" s="13"/>
      <c r="C1377" s="13"/>
      <c r="D1377" s="13"/>
      <c r="E1377" s="13"/>
      <c r="F1377" s="13"/>
      <c r="G1377" s="13"/>
      <c r="H1377" s="13"/>
      <c r="I1377" s="13"/>
      <c r="J1377" s="13"/>
      <c r="K1377" s="13"/>
      <c r="L1377" s="13"/>
      <c r="M1377" s="13"/>
      <c r="N1377" s="13"/>
      <c r="O1377" s="13"/>
      <c r="P1377" s="13"/>
    </row>
    <row r="1378" spans="1:16">
      <c r="A1378" s="13"/>
      <c r="B1378" s="13"/>
      <c r="C1378" s="13"/>
      <c r="D1378" s="13"/>
      <c r="E1378" s="13"/>
      <c r="F1378" s="13"/>
      <c r="G1378" s="13"/>
      <c r="H1378" s="13"/>
      <c r="I1378" s="13"/>
      <c r="J1378" s="13"/>
      <c r="K1378" s="13"/>
      <c r="L1378" s="13"/>
      <c r="M1378" s="13"/>
      <c r="N1378" s="13"/>
      <c r="O1378" s="13"/>
      <c r="P1378" s="13"/>
    </row>
    <row r="1379" spans="1:16">
      <c r="A1379" s="13"/>
      <c r="B1379" s="13"/>
      <c r="C1379" s="13"/>
      <c r="D1379" s="13"/>
      <c r="E1379" s="13"/>
      <c r="F1379" s="13"/>
      <c r="G1379" s="13"/>
      <c r="H1379" s="13"/>
      <c r="I1379" s="13"/>
      <c r="J1379" s="13"/>
      <c r="K1379" s="13"/>
      <c r="L1379" s="13"/>
      <c r="M1379" s="13"/>
      <c r="N1379" s="13"/>
      <c r="O1379" s="13"/>
      <c r="P1379" s="13"/>
    </row>
    <row r="1380" spans="1:16">
      <c r="A1380" s="13"/>
      <c r="B1380" s="13"/>
      <c r="C1380" s="13"/>
      <c r="D1380" s="13"/>
      <c r="E1380" s="13"/>
      <c r="F1380" s="13"/>
      <c r="G1380" s="13"/>
      <c r="H1380" s="13"/>
      <c r="I1380" s="13"/>
      <c r="J1380" s="13"/>
      <c r="K1380" s="13"/>
      <c r="L1380" s="13"/>
      <c r="M1380" s="13"/>
      <c r="N1380" s="13"/>
      <c r="O1380" s="13"/>
      <c r="P1380" s="13"/>
    </row>
    <row r="1381" spans="1:16">
      <c r="A1381" s="13"/>
      <c r="B1381" s="13"/>
      <c r="C1381" s="13"/>
      <c r="D1381" s="13"/>
      <c r="E1381" s="13"/>
      <c r="F1381" s="13"/>
      <c r="G1381" s="13"/>
      <c r="H1381" s="13"/>
      <c r="I1381" s="13"/>
      <c r="J1381" s="13"/>
      <c r="K1381" s="13"/>
      <c r="L1381" s="13"/>
      <c r="M1381" s="13"/>
      <c r="N1381" s="13"/>
      <c r="O1381" s="13"/>
      <c r="P1381" s="13"/>
    </row>
    <row r="1382" spans="1:16">
      <c r="A1382" s="13"/>
      <c r="B1382" s="13"/>
      <c r="C1382" s="13"/>
      <c r="D1382" s="13"/>
      <c r="E1382" s="13"/>
      <c r="F1382" s="13"/>
      <c r="G1382" s="13"/>
      <c r="H1382" s="13"/>
      <c r="I1382" s="13"/>
      <c r="J1382" s="13"/>
      <c r="K1382" s="13"/>
      <c r="L1382" s="13"/>
      <c r="M1382" s="13"/>
      <c r="N1382" s="13"/>
      <c r="O1382" s="13"/>
      <c r="P1382" s="13"/>
    </row>
    <row r="1383" spans="1:16">
      <c r="A1383" s="13"/>
      <c r="B1383" s="13"/>
      <c r="C1383" s="13"/>
      <c r="D1383" s="13"/>
      <c r="E1383" s="13"/>
      <c r="F1383" s="13"/>
      <c r="G1383" s="13"/>
      <c r="H1383" s="13"/>
      <c r="I1383" s="13"/>
      <c r="J1383" s="13"/>
      <c r="K1383" s="13"/>
      <c r="L1383" s="13"/>
      <c r="M1383" s="13"/>
      <c r="N1383" s="13"/>
      <c r="O1383" s="13"/>
      <c r="P1383" s="13"/>
    </row>
    <row r="1384" spans="1:16">
      <c r="A1384" s="13"/>
      <c r="B1384" s="13"/>
      <c r="C1384" s="13"/>
      <c r="D1384" s="13"/>
      <c r="E1384" s="13"/>
      <c r="F1384" s="13"/>
      <c r="G1384" s="13"/>
      <c r="H1384" s="13"/>
      <c r="I1384" s="13"/>
      <c r="J1384" s="13"/>
      <c r="K1384" s="13"/>
      <c r="L1384" s="13"/>
      <c r="M1384" s="13"/>
      <c r="N1384" s="13"/>
      <c r="O1384" s="13"/>
      <c r="P1384" s="13"/>
    </row>
    <row r="1385" spans="1:16">
      <c r="A1385" s="13"/>
      <c r="B1385" s="13"/>
      <c r="C1385" s="13"/>
      <c r="D1385" s="13"/>
      <c r="E1385" s="13"/>
      <c r="F1385" s="13"/>
      <c r="G1385" s="13"/>
      <c r="H1385" s="13"/>
      <c r="I1385" s="13"/>
      <c r="J1385" s="13"/>
      <c r="K1385" s="13"/>
      <c r="L1385" s="13"/>
      <c r="M1385" s="13"/>
      <c r="N1385" s="13"/>
      <c r="O1385" s="13"/>
      <c r="P1385" s="13"/>
    </row>
    <row r="1386" spans="1:16">
      <c r="A1386" s="13"/>
      <c r="B1386" s="13"/>
      <c r="C1386" s="13"/>
      <c r="D1386" s="13"/>
      <c r="E1386" s="13"/>
      <c r="F1386" s="13"/>
      <c r="G1386" s="13"/>
      <c r="H1386" s="13"/>
      <c r="I1386" s="13"/>
      <c r="J1386" s="13"/>
      <c r="K1386" s="13"/>
      <c r="L1386" s="13"/>
      <c r="M1386" s="13"/>
      <c r="N1386" s="13"/>
      <c r="O1386" s="13"/>
      <c r="P1386" s="13"/>
    </row>
    <row r="1387" spans="1:16">
      <c r="A1387" s="13"/>
      <c r="B1387" s="13"/>
      <c r="C1387" s="13"/>
      <c r="D1387" s="13"/>
      <c r="E1387" s="13"/>
      <c r="F1387" s="13"/>
      <c r="G1387" s="13"/>
      <c r="H1387" s="13"/>
      <c r="I1387" s="13"/>
      <c r="J1387" s="13"/>
      <c r="K1387" s="13"/>
      <c r="L1387" s="13"/>
      <c r="M1387" s="13"/>
      <c r="N1387" s="13"/>
      <c r="O1387" s="13"/>
      <c r="P1387" s="13"/>
    </row>
    <row r="1388" spans="1:16">
      <c r="A1388" s="13"/>
      <c r="B1388" s="13"/>
      <c r="C1388" s="13"/>
      <c r="D1388" s="13"/>
      <c r="E1388" s="13"/>
      <c r="F1388" s="13"/>
      <c r="G1388" s="13"/>
      <c r="H1388" s="13"/>
      <c r="I1388" s="13"/>
      <c r="J1388" s="13"/>
      <c r="K1388" s="13"/>
      <c r="L1388" s="13"/>
      <c r="M1388" s="13"/>
      <c r="N1388" s="13"/>
      <c r="O1388" s="13"/>
      <c r="P1388" s="13"/>
    </row>
    <row r="1389" spans="1:16">
      <c r="A1389" s="13"/>
      <c r="B1389" s="13"/>
      <c r="C1389" s="13"/>
      <c r="D1389" s="13"/>
      <c r="E1389" s="13"/>
      <c r="F1389" s="13"/>
      <c r="G1389" s="13"/>
      <c r="H1389" s="13"/>
      <c r="I1389" s="13"/>
      <c r="J1389" s="13"/>
      <c r="K1389" s="13"/>
      <c r="L1389" s="13"/>
      <c r="M1389" s="13"/>
      <c r="N1389" s="13"/>
      <c r="O1389" s="13"/>
      <c r="P1389" s="13"/>
    </row>
    <row r="1390" spans="1:16">
      <c r="A1390" s="13"/>
      <c r="B1390" s="13"/>
      <c r="C1390" s="13"/>
      <c r="D1390" s="13"/>
      <c r="E1390" s="13"/>
      <c r="F1390" s="13"/>
      <c r="G1390" s="13"/>
      <c r="H1390" s="13"/>
      <c r="I1390" s="13"/>
      <c r="J1390" s="13"/>
      <c r="K1390" s="13"/>
      <c r="L1390" s="13"/>
      <c r="M1390" s="13"/>
      <c r="N1390" s="13"/>
      <c r="O1390" s="13"/>
      <c r="P1390" s="13"/>
    </row>
    <row r="1391" spans="1:16">
      <c r="A1391" s="13"/>
      <c r="B1391" s="13"/>
      <c r="C1391" s="13"/>
      <c r="D1391" s="13"/>
      <c r="E1391" s="13"/>
      <c r="F1391" s="13"/>
      <c r="G1391" s="13"/>
      <c r="H1391" s="13"/>
      <c r="I1391" s="13"/>
      <c r="J1391" s="13"/>
      <c r="K1391" s="13"/>
      <c r="L1391" s="13"/>
      <c r="M1391" s="13"/>
      <c r="N1391" s="13"/>
      <c r="O1391" s="13"/>
      <c r="P1391" s="13"/>
    </row>
    <row r="1392" spans="1:16">
      <c r="A1392" s="13"/>
      <c r="B1392" s="13"/>
      <c r="C1392" s="13"/>
      <c r="D1392" s="13"/>
      <c r="E1392" s="13"/>
      <c r="F1392" s="13"/>
      <c r="G1392" s="13"/>
      <c r="H1392" s="13"/>
      <c r="I1392" s="13"/>
      <c r="J1392" s="13"/>
      <c r="K1392" s="13"/>
      <c r="L1392" s="13"/>
      <c r="M1392" s="13"/>
      <c r="N1392" s="13"/>
      <c r="O1392" s="13"/>
      <c r="P1392" s="13"/>
    </row>
    <row r="1393" spans="1:16">
      <c r="A1393" s="13"/>
      <c r="B1393" s="13"/>
      <c r="C1393" s="13"/>
      <c r="D1393" s="13"/>
      <c r="E1393" s="13"/>
      <c r="F1393" s="13"/>
      <c r="G1393" s="13"/>
      <c r="H1393" s="13"/>
      <c r="I1393" s="13"/>
      <c r="J1393" s="13"/>
      <c r="K1393" s="13"/>
      <c r="L1393" s="13"/>
      <c r="M1393" s="13"/>
      <c r="N1393" s="13"/>
      <c r="O1393" s="13"/>
      <c r="P1393" s="13"/>
    </row>
    <row r="1394" spans="1:16">
      <c r="A1394" s="13"/>
      <c r="B1394" s="13"/>
      <c r="C1394" s="13"/>
      <c r="D1394" s="13"/>
      <c r="E1394" s="13"/>
      <c r="F1394" s="13"/>
      <c r="G1394" s="13"/>
      <c r="H1394" s="13"/>
      <c r="I1394" s="13"/>
      <c r="J1394" s="13"/>
      <c r="K1394" s="13"/>
      <c r="L1394" s="13"/>
      <c r="M1394" s="13"/>
      <c r="N1394" s="13"/>
      <c r="O1394" s="13"/>
      <c r="P1394" s="13"/>
    </row>
    <row r="1395" spans="1:16">
      <c r="A1395" s="13"/>
      <c r="B1395" s="13"/>
      <c r="C1395" s="13"/>
      <c r="D1395" s="13"/>
      <c r="E1395" s="13"/>
      <c r="F1395" s="13"/>
      <c r="G1395" s="13"/>
      <c r="H1395" s="13"/>
      <c r="I1395" s="13"/>
      <c r="J1395" s="13"/>
      <c r="K1395" s="13"/>
      <c r="L1395" s="13"/>
      <c r="M1395" s="13"/>
      <c r="N1395" s="13"/>
      <c r="O1395" s="13"/>
      <c r="P1395" s="13"/>
    </row>
    <row r="1396" spans="1:16">
      <c r="A1396" s="13"/>
      <c r="B1396" s="13"/>
      <c r="C1396" s="13"/>
      <c r="D1396" s="13"/>
      <c r="E1396" s="13"/>
      <c r="F1396" s="13"/>
      <c r="G1396" s="13"/>
      <c r="H1396" s="13"/>
      <c r="I1396" s="13"/>
      <c r="J1396" s="13"/>
      <c r="K1396" s="13"/>
      <c r="L1396" s="13"/>
      <c r="M1396" s="13"/>
      <c r="N1396" s="13"/>
      <c r="O1396" s="13"/>
      <c r="P1396" s="13"/>
    </row>
    <row r="1397" spans="1:16">
      <c r="A1397" s="13"/>
      <c r="B1397" s="13"/>
      <c r="C1397" s="13"/>
      <c r="D1397" s="13"/>
      <c r="E1397" s="13"/>
      <c r="F1397" s="13"/>
      <c r="G1397" s="13"/>
      <c r="H1397" s="13"/>
      <c r="I1397" s="13"/>
      <c r="J1397" s="13"/>
      <c r="K1397" s="13"/>
      <c r="L1397" s="13"/>
      <c r="M1397" s="13"/>
      <c r="N1397" s="13"/>
      <c r="O1397" s="13"/>
      <c r="P1397" s="13"/>
    </row>
    <row r="1398" spans="1:16">
      <c r="A1398" s="13"/>
      <c r="B1398" s="13"/>
      <c r="C1398" s="13"/>
      <c r="D1398" s="13"/>
      <c r="E1398" s="13"/>
      <c r="F1398" s="13"/>
      <c r="G1398" s="13"/>
      <c r="H1398" s="13"/>
      <c r="I1398" s="13"/>
      <c r="J1398" s="13"/>
      <c r="K1398" s="13"/>
      <c r="L1398" s="13"/>
      <c r="M1398" s="13"/>
      <c r="N1398" s="13"/>
      <c r="O1398" s="13"/>
      <c r="P1398" s="13"/>
    </row>
    <row r="1399" spans="1:16">
      <c r="A1399" s="13"/>
      <c r="B1399" s="13"/>
      <c r="C1399" s="13"/>
      <c r="D1399" s="13"/>
      <c r="E1399" s="13"/>
      <c r="F1399" s="13"/>
      <c r="G1399" s="13"/>
      <c r="H1399" s="13"/>
      <c r="I1399" s="13"/>
      <c r="J1399" s="13"/>
      <c r="K1399" s="13"/>
      <c r="L1399" s="13"/>
      <c r="M1399" s="13"/>
      <c r="N1399" s="13"/>
      <c r="O1399" s="13"/>
      <c r="P1399" s="13"/>
    </row>
    <row r="1400" spans="1:16">
      <c r="A1400" s="13"/>
      <c r="B1400" s="13"/>
      <c r="C1400" s="13"/>
      <c r="D1400" s="13"/>
      <c r="E1400" s="13"/>
      <c r="F1400" s="13"/>
      <c r="G1400" s="13"/>
      <c r="H1400" s="13"/>
      <c r="I1400" s="13"/>
      <c r="J1400" s="13"/>
      <c r="K1400" s="13"/>
      <c r="L1400" s="13"/>
      <c r="M1400" s="13"/>
      <c r="N1400" s="13"/>
      <c r="O1400" s="13"/>
      <c r="P1400" s="13"/>
    </row>
    <row r="1401" spans="1:16">
      <c r="A1401" s="13"/>
      <c r="B1401" s="13"/>
      <c r="C1401" s="13"/>
      <c r="D1401" s="13"/>
      <c r="E1401" s="13"/>
      <c r="F1401" s="13"/>
      <c r="G1401" s="13"/>
      <c r="H1401" s="13"/>
      <c r="I1401" s="13"/>
      <c r="J1401" s="13"/>
      <c r="K1401" s="13"/>
      <c r="L1401" s="13"/>
      <c r="M1401" s="13"/>
      <c r="N1401" s="13"/>
      <c r="O1401" s="13"/>
      <c r="P1401" s="13"/>
    </row>
    <row r="1402" spans="1:16">
      <c r="A1402" s="13"/>
      <c r="B1402" s="13"/>
      <c r="C1402" s="13"/>
      <c r="D1402" s="13"/>
      <c r="E1402" s="13"/>
      <c r="F1402" s="13"/>
      <c r="G1402" s="13"/>
      <c r="H1402" s="13"/>
      <c r="I1402" s="13"/>
      <c r="J1402" s="13"/>
      <c r="K1402" s="13"/>
      <c r="L1402" s="13"/>
      <c r="M1402" s="13"/>
      <c r="N1402" s="13"/>
      <c r="O1402" s="13"/>
      <c r="P1402" s="13"/>
    </row>
    <row r="1403" spans="1:16">
      <c r="A1403" s="13"/>
      <c r="B1403" s="13"/>
      <c r="C1403" s="13"/>
      <c r="D1403" s="13"/>
      <c r="E1403" s="13"/>
      <c r="F1403" s="13"/>
      <c r="G1403" s="13"/>
      <c r="H1403" s="13"/>
      <c r="I1403" s="13"/>
      <c r="J1403" s="13"/>
      <c r="K1403" s="13"/>
      <c r="L1403" s="13"/>
      <c r="M1403" s="13"/>
      <c r="N1403" s="13"/>
      <c r="O1403" s="13"/>
      <c r="P1403" s="13"/>
    </row>
    <row r="1404" spans="1:16">
      <c r="A1404" s="13"/>
      <c r="B1404" s="13"/>
      <c r="C1404" s="13"/>
      <c r="D1404" s="13"/>
      <c r="E1404" s="13"/>
      <c r="F1404" s="13"/>
      <c r="G1404" s="13"/>
      <c r="H1404" s="13"/>
      <c r="I1404" s="13"/>
      <c r="J1404" s="13"/>
      <c r="K1404" s="13"/>
      <c r="L1404" s="13"/>
      <c r="M1404" s="13"/>
      <c r="N1404" s="13"/>
      <c r="O1404" s="13"/>
      <c r="P1404" s="13"/>
    </row>
    <row r="1405" spans="1:16">
      <c r="A1405" s="13"/>
      <c r="B1405" s="13"/>
      <c r="C1405" s="13"/>
      <c r="D1405" s="13"/>
      <c r="E1405" s="13"/>
      <c r="F1405" s="13"/>
      <c r="G1405" s="13"/>
      <c r="H1405" s="13"/>
      <c r="I1405" s="13"/>
      <c r="J1405" s="13"/>
      <c r="K1405" s="13"/>
      <c r="L1405" s="13"/>
      <c r="M1405" s="13"/>
      <c r="N1405" s="13"/>
      <c r="O1405" s="13"/>
      <c r="P1405" s="13"/>
    </row>
    <row r="1406" spans="1:16">
      <c r="A1406" s="13"/>
      <c r="B1406" s="13"/>
      <c r="C1406" s="13"/>
      <c r="D1406" s="13"/>
      <c r="E1406" s="13"/>
      <c r="F1406" s="13"/>
      <c r="G1406" s="13"/>
      <c r="H1406" s="13"/>
      <c r="I1406" s="13"/>
      <c r="J1406" s="13"/>
      <c r="K1406" s="13"/>
      <c r="L1406" s="13"/>
      <c r="M1406" s="13"/>
      <c r="N1406" s="13"/>
      <c r="O1406" s="13"/>
      <c r="P1406" s="13"/>
    </row>
    <row r="1407" spans="1:16">
      <c r="A1407" s="13"/>
      <c r="B1407" s="13"/>
      <c r="C1407" s="13"/>
      <c r="D1407" s="13"/>
      <c r="E1407" s="13"/>
      <c r="F1407" s="13"/>
      <c r="G1407" s="13"/>
      <c r="H1407" s="13"/>
      <c r="I1407" s="13"/>
      <c r="J1407" s="13"/>
      <c r="K1407" s="13"/>
      <c r="L1407" s="13"/>
      <c r="M1407" s="13"/>
      <c r="N1407" s="13"/>
      <c r="O1407" s="13"/>
      <c r="P1407" s="13"/>
    </row>
    <row r="1408" spans="1:16">
      <c r="A1408" s="13"/>
      <c r="B1408" s="13"/>
      <c r="C1408" s="13"/>
      <c r="D1408" s="13"/>
      <c r="E1408" s="13"/>
      <c r="F1408" s="13"/>
      <c r="G1408" s="13"/>
      <c r="H1408" s="13"/>
      <c r="I1408" s="13"/>
      <c r="J1408" s="13"/>
      <c r="K1408" s="13"/>
      <c r="L1408" s="13"/>
      <c r="M1408" s="13"/>
      <c r="N1408" s="13"/>
      <c r="O1408" s="13"/>
      <c r="P1408" s="13"/>
    </row>
    <row r="1409" spans="1:16">
      <c r="A1409" s="13"/>
      <c r="B1409" s="13"/>
      <c r="C1409" s="13"/>
      <c r="D1409" s="13"/>
      <c r="E1409" s="13"/>
      <c r="F1409" s="13"/>
      <c r="G1409" s="13"/>
      <c r="H1409" s="13"/>
      <c r="I1409" s="13"/>
      <c r="J1409" s="13"/>
      <c r="K1409" s="13"/>
      <c r="L1409" s="13"/>
      <c r="M1409" s="13"/>
      <c r="N1409" s="13"/>
      <c r="O1409" s="13"/>
      <c r="P1409" s="13"/>
    </row>
    <row r="1410" spans="1:16">
      <c r="A1410" s="13"/>
      <c r="B1410" s="13"/>
      <c r="C1410" s="13"/>
      <c r="D1410" s="13"/>
      <c r="E1410" s="13"/>
      <c r="F1410" s="13"/>
      <c r="G1410" s="13"/>
      <c r="H1410" s="13"/>
      <c r="I1410" s="13"/>
      <c r="J1410" s="13"/>
      <c r="K1410" s="13"/>
      <c r="L1410" s="13"/>
      <c r="M1410" s="13"/>
      <c r="N1410" s="13"/>
      <c r="O1410" s="13"/>
      <c r="P1410" s="13"/>
    </row>
    <row r="1411" spans="1:16">
      <c r="A1411" s="13"/>
      <c r="B1411" s="13"/>
      <c r="C1411" s="13"/>
      <c r="D1411" s="13"/>
      <c r="E1411" s="13"/>
      <c r="F1411" s="13"/>
      <c r="G1411" s="13"/>
      <c r="H1411" s="13"/>
      <c r="I1411" s="13"/>
      <c r="J1411" s="13"/>
      <c r="K1411" s="13"/>
      <c r="L1411" s="13"/>
      <c r="M1411" s="13"/>
      <c r="N1411" s="13"/>
      <c r="O1411" s="13"/>
      <c r="P1411" s="13"/>
    </row>
    <row r="1412" spans="1:16">
      <c r="A1412" s="13"/>
      <c r="B1412" s="13"/>
      <c r="C1412" s="13"/>
      <c r="D1412" s="13"/>
      <c r="E1412" s="13"/>
      <c r="F1412" s="13"/>
      <c r="G1412" s="13"/>
      <c r="H1412" s="13"/>
      <c r="I1412" s="13"/>
      <c r="J1412" s="13"/>
      <c r="K1412" s="13"/>
      <c r="L1412" s="13"/>
      <c r="M1412" s="13"/>
      <c r="N1412" s="13"/>
      <c r="O1412" s="13"/>
      <c r="P1412" s="13"/>
    </row>
    <row r="1413" spans="1:16">
      <c r="A1413" s="13"/>
      <c r="B1413" s="13"/>
      <c r="C1413" s="13"/>
      <c r="D1413" s="13"/>
      <c r="E1413" s="13"/>
      <c r="F1413" s="13"/>
      <c r="G1413" s="13"/>
      <c r="H1413" s="13"/>
      <c r="I1413" s="13"/>
      <c r="J1413" s="13"/>
      <c r="K1413" s="13"/>
      <c r="L1413" s="13"/>
      <c r="M1413" s="13"/>
      <c r="N1413" s="13"/>
      <c r="O1413" s="13"/>
      <c r="P1413" s="13"/>
    </row>
    <row r="1414" spans="1:16">
      <c r="A1414" s="13"/>
      <c r="B1414" s="13"/>
      <c r="C1414" s="13"/>
      <c r="D1414" s="13"/>
      <c r="E1414" s="13"/>
      <c r="F1414" s="13"/>
      <c r="G1414" s="13"/>
      <c r="H1414" s="13"/>
      <c r="I1414" s="13"/>
      <c r="J1414" s="13"/>
      <c r="K1414" s="13"/>
      <c r="L1414" s="13"/>
      <c r="M1414" s="13"/>
      <c r="N1414" s="13"/>
      <c r="O1414" s="13"/>
      <c r="P1414" s="13"/>
    </row>
    <row r="1415" spans="1:16">
      <c r="A1415" s="13"/>
      <c r="B1415" s="13"/>
      <c r="C1415" s="13"/>
      <c r="D1415" s="13"/>
      <c r="E1415" s="13"/>
      <c r="F1415" s="13"/>
      <c r="G1415" s="13"/>
      <c r="H1415" s="13"/>
      <c r="I1415" s="13"/>
      <c r="J1415" s="13"/>
      <c r="K1415" s="13"/>
      <c r="L1415" s="13"/>
      <c r="M1415" s="13"/>
      <c r="N1415" s="13"/>
      <c r="O1415" s="13"/>
      <c r="P1415" s="13"/>
    </row>
    <row r="1416" spans="1:16">
      <c r="A1416" s="13"/>
      <c r="B1416" s="13"/>
      <c r="C1416" s="13"/>
      <c r="D1416" s="13"/>
      <c r="E1416" s="13"/>
      <c r="F1416" s="13"/>
      <c r="G1416" s="13"/>
      <c r="H1416" s="13"/>
      <c r="I1416" s="13"/>
      <c r="J1416" s="13"/>
      <c r="K1416" s="13"/>
      <c r="L1416" s="13"/>
      <c r="M1416" s="13"/>
      <c r="N1416" s="13"/>
      <c r="O1416" s="13"/>
      <c r="P1416" s="13"/>
    </row>
    <row r="1417" spans="1:16">
      <c r="A1417" s="13"/>
      <c r="B1417" s="13"/>
      <c r="C1417" s="13"/>
      <c r="D1417" s="13"/>
      <c r="E1417" s="13"/>
      <c r="F1417" s="13"/>
      <c r="G1417" s="13"/>
      <c r="H1417" s="13"/>
      <c r="I1417" s="13"/>
      <c r="J1417" s="13"/>
      <c r="K1417" s="13"/>
      <c r="L1417" s="13"/>
      <c r="M1417" s="13"/>
      <c r="N1417" s="13"/>
      <c r="O1417" s="13"/>
      <c r="P1417" s="13"/>
    </row>
    <row r="1418" spans="1:16">
      <c r="A1418" s="13"/>
      <c r="B1418" s="13"/>
      <c r="C1418" s="13"/>
      <c r="D1418" s="13"/>
      <c r="E1418" s="13"/>
      <c r="F1418" s="13"/>
      <c r="G1418" s="13"/>
      <c r="H1418" s="13"/>
      <c r="I1418" s="13"/>
      <c r="J1418" s="13"/>
      <c r="K1418" s="13"/>
      <c r="L1418" s="13"/>
      <c r="M1418" s="13"/>
      <c r="N1418" s="13"/>
      <c r="O1418" s="13"/>
      <c r="P1418" s="13"/>
    </row>
    <row r="1419" spans="1:16">
      <c r="A1419" s="13"/>
      <c r="B1419" s="13"/>
      <c r="C1419" s="13"/>
      <c r="D1419" s="13"/>
      <c r="E1419" s="13"/>
      <c r="F1419" s="13"/>
      <c r="G1419" s="13"/>
      <c r="H1419" s="13"/>
      <c r="I1419" s="13"/>
      <c r="J1419" s="13"/>
      <c r="K1419" s="13"/>
      <c r="L1419" s="13"/>
      <c r="M1419" s="13"/>
      <c r="N1419" s="13"/>
      <c r="O1419" s="13"/>
      <c r="P1419" s="13"/>
    </row>
    <row r="1420" spans="1:16">
      <c r="A1420" s="13"/>
      <c r="B1420" s="13"/>
      <c r="C1420" s="13"/>
      <c r="D1420" s="13"/>
      <c r="E1420" s="13"/>
      <c r="F1420" s="13"/>
      <c r="G1420" s="13"/>
      <c r="H1420" s="13"/>
      <c r="I1420" s="13"/>
      <c r="J1420" s="13"/>
      <c r="K1420" s="13"/>
      <c r="L1420" s="13"/>
      <c r="M1420" s="13"/>
      <c r="N1420" s="13"/>
      <c r="O1420" s="13"/>
      <c r="P1420" s="13"/>
    </row>
    <row r="1421" spans="1:16">
      <c r="A1421" s="13"/>
      <c r="B1421" s="13"/>
      <c r="C1421" s="13"/>
      <c r="D1421" s="13"/>
      <c r="E1421" s="13"/>
      <c r="F1421" s="13"/>
      <c r="G1421" s="13"/>
      <c r="H1421" s="13"/>
      <c r="I1421" s="13"/>
      <c r="J1421" s="13"/>
      <c r="K1421" s="13"/>
      <c r="L1421" s="13"/>
      <c r="M1421" s="13"/>
      <c r="N1421" s="13"/>
      <c r="O1421" s="13"/>
      <c r="P1421" s="13"/>
    </row>
    <row r="1422" spans="1:16">
      <c r="A1422" s="13"/>
      <c r="B1422" s="13"/>
      <c r="C1422" s="13"/>
      <c r="D1422" s="13"/>
      <c r="E1422" s="13"/>
      <c r="F1422" s="13"/>
      <c r="G1422" s="13"/>
      <c r="H1422" s="13"/>
      <c r="I1422" s="13"/>
      <c r="J1422" s="13"/>
      <c r="K1422" s="13"/>
      <c r="L1422" s="13"/>
      <c r="M1422" s="13"/>
      <c r="N1422" s="13"/>
      <c r="O1422" s="13"/>
      <c r="P1422" s="13"/>
    </row>
    <row r="1423" spans="1:16">
      <c r="A1423" s="13"/>
      <c r="B1423" s="13"/>
      <c r="C1423" s="13"/>
      <c r="D1423" s="13"/>
      <c r="E1423" s="13"/>
      <c r="F1423" s="13"/>
      <c r="G1423" s="13"/>
      <c r="H1423" s="13"/>
      <c r="I1423" s="13"/>
      <c r="J1423" s="13"/>
      <c r="K1423" s="13"/>
      <c r="L1423" s="13"/>
      <c r="M1423" s="13"/>
      <c r="N1423" s="13"/>
      <c r="O1423" s="13"/>
      <c r="P1423" s="13"/>
    </row>
    <row r="1424" spans="1:16">
      <c r="A1424" s="13"/>
      <c r="B1424" s="13"/>
      <c r="C1424" s="13"/>
      <c r="D1424" s="13"/>
      <c r="E1424" s="13"/>
      <c r="F1424" s="13"/>
      <c r="G1424" s="13"/>
      <c r="H1424" s="13"/>
      <c r="I1424" s="13"/>
      <c r="J1424" s="13"/>
      <c r="K1424" s="13"/>
      <c r="L1424" s="13"/>
      <c r="M1424" s="13"/>
      <c r="N1424" s="13"/>
      <c r="O1424" s="13"/>
      <c r="P1424" s="13"/>
    </row>
    <row r="1425" spans="1:16">
      <c r="A1425" s="13"/>
      <c r="B1425" s="13"/>
      <c r="C1425" s="13"/>
      <c r="D1425" s="13"/>
      <c r="E1425" s="13"/>
      <c r="F1425" s="13"/>
      <c r="G1425" s="13"/>
      <c r="H1425" s="13"/>
      <c r="I1425" s="13"/>
      <c r="J1425" s="13"/>
      <c r="K1425" s="13"/>
      <c r="L1425" s="13"/>
      <c r="M1425" s="13"/>
      <c r="N1425" s="13"/>
      <c r="O1425" s="13"/>
      <c r="P1425" s="13"/>
    </row>
    <row r="1426" spans="1:16">
      <c r="A1426" s="13"/>
      <c r="B1426" s="13"/>
      <c r="C1426" s="13"/>
      <c r="D1426" s="13"/>
      <c r="E1426" s="13"/>
      <c r="F1426" s="13"/>
      <c r="G1426" s="13"/>
      <c r="H1426" s="13"/>
      <c r="I1426" s="13"/>
      <c r="J1426" s="13"/>
      <c r="K1426" s="13"/>
      <c r="L1426" s="13"/>
      <c r="M1426" s="13"/>
      <c r="N1426" s="13"/>
      <c r="O1426" s="13"/>
      <c r="P1426" s="13"/>
    </row>
    <row r="1427" spans="1:16">
      <c r="A1427" s="13"/>
      <c r="B1427" s="13"/>
      <c r="C1427" s="13"/>
      <c r="D1427" s="13"/>
      <c r="E1427" s="13"/>
      <c r="F1427" s="13"/>
      <c r="G1427" s="13"/>
      <c r="H1427" s="13"/>
      <c r="I1427" s="13"/>
      <c r="J1427" s="13"/>
      <c r="K1427" s="13"/>
      <c r="L1427" s="13"/>
      <c r="M1427" s="13"/>
      <c r="N1427" s="13"/>
      <c r="O1427" s="13"/>
      <c r="P1427" s="13"/>
    </row>
    <row r="1428" spans="1:16">
      <c r="A1428" s="13"/>
      <c r="B1428" s="13"/>
      <c r="C1428" s="13"/>
      <c r="D1428" s="13"/>
      <c r="E1428" s="13"/>
      <c r="F1428" s="13"/>
      <c r="G1428" s="13"/>
      <c r="H1428" s="13"/>
      <c r="I1428" s="13"/>
      <c r="J1428" s="13"/>
      <c r="K1428" s="13"/>
      <c r="L1428" s="13"/>
      <c r="M1428" s="13"/>
      <c r="N1428" s="13"/>
      <c r="O1428" s="13"/>
      <c r="P1428" s="13"/>
    </row>
    <row r="1429" spans="1:16">
      <c r="A1429" s="13"/>
      <c r="B1429" s="13"/>
      <c r="C1429" s="13"/>
      <c r="D1429" s="13"/>
      <c r="E1429" s="13"/>
      <c r="F1429" s="13"/>
      <c r="G1429" s="13"/>
      <c r="H1429" s="13"/>
      <c r="I1429" s="13"/>
      <c r="J1429" s="13"/>
      <c r="K1429" s="13"/>
      <c r="L1429" s="13"/>
      <c r="M1429" s="13"/>
      <c r="N1429" s="13"/>
      <c r="O1429" s="13"/>
      <c r="P1429" s="13"/>
    </row>
    <row r="1430" spans="1:16">
      <c r="A1430" s="13"/>
      <c r="B1430" s="13"/>
      <c r="C1430" s="13"/>
      <c r="D1430" s="13"/>
      <c r="E1430" s="13"/>
      <c r="F1430" s="13"/>
      <c r="G1430" s="13"/>
      <c r="H1430" s="13"/>
      <c r="I1430" s="13"/>
      <c r="J1430" s="13"/>
      <c r="K1430" s="13"/>
      <c r="L1430" s="13"/>
      <c r="M1430" s="13"/>
      <c r="N1430" s="13"/>
      <c r="O1430" s="13"/>
      <c r="P1430" s="13"/>
    </row>
    <row r="1431" spans="1:16">
      <c r="A1431" s="13"/>
      <c r="B1431" s="13"/>
      <c r="C1431" s="13"/>
      <c r="D1431" s="13"/>
      <c r="E1431" s="13"/>
      <c r="F1431" s="13"/>
      <c r="G1431" s="13"/>
      <c r="H1431" s="13"/>
      <c r="I1431" s="13"/>
      <c r="J1431" s="13"/>
      <c r="K1431" s="13"/>
      <c r="L1431" s="13"/>
      <c r="M1431" s="13"/>
      <c r="N1431" s="13"/>
      <c r="O1431" s="13"/>
      <c r="P1431" s="13"/>
    </row>
    <row r="1432" spans="1:16">
      <c r="A1432" s="13"/>
      <c r="B1432" s="13"/>
      <c r="C1432" s="13"/>
      <c r="D1432" s="13"/>
      <c r="E1432" s="13"/>
      <c r="F1432" s="13"/>
      <c r="G1432" s="13"/>
      <c r="H1432" s="13"/>
      <c r="I1432" s="13"/>
      <c r="J1432" s="13"/>
      <c r="K1432" s="13"/>
      <c r="L1432" s="13"/>
      <c r="M1432" s="13"/>
      <c r="N1432" s="13"/>
      <c r="O1432" s="13"/>
      <c r="P1432" s="13"/>
    </row>
    <row r="1433" spans="1:16">
      <c r="A1433" s="13"/>
      <c r="B1433" s="13"/>
      <c r="C1433" s="13"/>
      <c r="D1433" s="13"/>
      <c r="E1433" s="13"/>
      <c r="F1433" s="13"/>
      <c r="G1433" s="13"/>
      <c r="H1433" s="13"/>
      <c r="I1433" s="13"/>
      <c r="J1433" s="13"/>
      <c r="K1433" s="13"/>
      <c r="L1433" s="13"/>
      <c r="M1433" s="13"/>
      <c r="N1433" s="13"/>
      <c r="O1433" s="13"/>
      <c r="P1433" s="13"/>
    </row>
    <row r="1434" spans="1:16">
      <c r="A1434" s="13"/>
      <c r="B1434" s="13"/>
      <c r="C1434" s="13"/>
      <c r="D1434" s="13"/>
      <c r="E1434" s="13"/>
      <c r="F1434" s="13"/>
      <c r="G1434" s="13"/>
      <c r="H1434" s="13"/>
      <c r="I1434" s="13"/>
      <c r="J1434" s="13"/>
      <c r="K1434" s="13"/>
      <c r="L1434" s="13"/>
      <c r="M1434" s="13"/>
      <c r="N1434" s="13"/>
      <c r="O1434" s="13"/>
      <c r="P1434" s="13"/>
    </row>
    <row r="1435" spans="1:16">
      <c r="A1435" s="13"/>
      <c r="B1435" s="13"/>
      <c r="C1435" s="13"/>
      <c r="D1435" s="13"/>
      <c r="E1435" s="13"/>
      <c r="F1435" s="13"/>
      <c r="G1435" s="13"/>
      <c r="H1435" s="13"/>
      <c r="I1435" s="13"/>
      <c r="J1435" s="13"/>
      <c r="K1435" s="13"/>
      <c r="L1435" s="13"/>
      <c r="M1435" s="13"/>
      <c r="N1435" s="13"/>
      <c r="O1435" s="13"/>
      <c r="P1435" s="13"/>
    </row>
    <row r="1436" spans="1:16">
      <c r="A1436" s="13"/>
      <c r="B1436" s="13"/>
      <c r="C1436" s="13"/>
      <c r="D1436" s="13"/>
      <c r="E1436" s="13"/>
      <c r="F1436" s="13"/>
      <c r="G1436" s="13"/>
      <c r="H1436" s="13"/>
      <c r="I1436" s="13"/>
      <c r="J1436" s="13"/>
      <c r="K1436" s="13"/>
      <c r="L1436" s="13"/>
      <c r="M1436" s="13"/>
      <c r="N1436" s="13"/>
      <c r="O1436" s="13"/>
      <c r="P1436" s="13"/>
    </row>
    <row r="1437" spans="1:16">
      <c r="A1437" s="13"/>
      <c r="B1437" s="13"/>
      <c r="C1437" s="13"/>
      <c r="D1437" s="13"/>
      <c r="E1437" s="13"/>
      <c r="F1437" s="13"/>
      <c r="G1437" s="13"/>
      <c r="H1437" s="13"/>
      <c r="I1437" s="13"/>
      <c r="J1437" s="13"/>
      <c r="K1437" s="13"/>
      <c r="L1437" s="13"/>
      <c r="M1437" s="13"/>
      <c r="N1437" s="13"/>
      <c r="O1437" s="13"/>
      <c r="P1437" s="13"/>
    </row>
    <row r="1438" spans="1:16">
      <c r="A1438" s="13"/>
      <c r="B1438" s="13"/>
      <c r="C1438" s="13"/>
      <c r="D1438" s="13"/>
      <c r="E1438" s="13"/>
      <c r="F1438" s="13"/>
      <c r="G1438" s="13"/>
      <c r="H1438" s="13"/>
      <c r="I1438" s="13"/>
      <c r="J1438" s="13"/>
      <c r="K1438" s="13"/>
      <c r="L1438" s="13"/>
      <c r="M1438" s="13"/>
      <c r="N1438" s="13"/>
      <c r="O1438" s="13"/>
      <c r="P1438" s="13"/>
    </row>
    <row r="1439" spans="1:16">
      <c r="A1439" s="13"/>
      <c r="B1439" s="13"/>
      <c r="C1439" s="13"/>
      <c r="D1439" s="13"/>
      <c r="E1439" s="13"/>
      <c r="F1439" s="13"/>
      <c r="G1439" s="13"/>
      <c r="H1439" s="13"/>
      <c r="I1439" s="13"/>
      <c r="J1439" s="13"/>
      <c r="K1439" s="13"/>
      <c r="L1439" s="13"/>
      <c r="M1439" s="13"/>
      <c r="N1439" s="13"/>
      <c r="O1439" s="13"/>
      <c r="P1439" s="13"/>
    </row>
    <row r="1440" spans="1:16">
      <c r="A1440" s="13"/>
      <c r="B1440" s="13"/>
      <c r="C1440" s="13"/>
      <c r="D1440" s="13"/>
      <c r="E1440" s="13"/>
      <c r="F1440" s="13"/>
      <c r="G1440" s="13"/>
      <c r="H1440" s="13"/>
      <c r="I1440" s="13"/>
      <c r="J1440" s="13"/>
      <c r="K1440" s="13"/>
      <c r="L1440" s="13"/>
      <c r="M1440" s="13"/>
      <c r="N1440" s="13"/>
      <c r="O1440" s="13"/>
      <c r="P1440" s="13"/>
    </row>
    <row r="1441" spans="1:16">
      <c r="A1441" s="13"/>
      <c r="B1441" s="13"/>
      <c r="C1441" s="13"/>
      <c r="D1441" s="13"/>
      <c r="E1441" s="13"/>
      <c r="F1441" s="13"/>
      <c r="G1441" s="13"/>
      <c r="H1441" s="13"/>
      <c r="I1441" s="13"/>
      <c r="J1441" s="13"/>
      <c r="K1441" s="13"/>
      <c r="L1441" s="13"/>
      <c r="M1441" s="13"/>
      <c r="N1441" s="13"/>
      <c r="O1441" s="13"/>
      <c r="P1441" s="13"/>
    </row>
    <row r="1442" spans="1:16">
      <c r="A1442" s="13"/>
      <c r="B1442" s="13"/>
      <c r="C1442" s="13"/>
      <c r="D1442" s="13"/>
      <c r="E1442" s="13"/>
      <c r="F1442" s="13"/>
      <c r="G1442" s="13"/>
      <c r="H1442" s="13"/>
      <c r="I1442" s="13"/>
      <c r="J1442" s="13"/>
      <c r="K1442" s="13"/>
      <c r="L1442" s="13"/>
      <c r="M1442" s="13"/>
      <c r="N1442" s="13"/>
      <c r="O1442" s="13"/>
      <c r="P1442" s="13"/>
    </row>
    <row r="1443" spans="1:16">
      <c r="A1443" s="13"/>
      <c r="B1443" s="13"/>
      <c r="C1443" s="13"/>
      <c r="D1443" s="13"/>
      <c r="E1443" s="13"/>
      <c r="F1443" s="13"/>
      <c r="G1443" s="13"/>
      <c r="H1443" s="13"/>
      <c r="I1443" s="13"/>
      <c r="J1443" s="13"/>
      <c r="K1443" s="13"/>
      <c r="L1443" s="13"/>
      <c r="M1443" s="13"/>
      <c r="N1443" s="13"/>
      <c r="O1443" s="13"/>
      <c r="P1443" s="13"/>
    </row>
    <row r="1444" spans="1:16">
      <c r="A1444" s="13"/>
      <c r="B1444" s="13"/>
      <c r="C1444" s="13"/>
      <c r="D1444" s="13"/>
      <c r="E1444" s="13"/>
      <c r="F1444" s="13"/>
      <c r="G1444" s="13"/>
      <c r="H1444" s="13"/>
      <c r="I1444" s="13"/>
      <c r="J1444" s="13"/>
      <c r="K1444" s="13"/>
      <c r="L1444" s="13"/>
      <c r="M1444" s="13"/>
      <c r="N1444" s="13"/>
      <c r="O1444" s="13"/>
      <c r="P1444" s="13"/>
    </row>
    <row r="1445" spans="1:16">
      <c r="A1445" s="13"/>
      <c r="B1445" s="13"/>
      <c r="C1445" s="13"/>
      <c r="D1445" s="13"/>
      <c r="E1445" s="13"/>
      <c r="F1445" s="13"/>
      <c r="G1445" s="13"/>
      <c r="H1445" s="13"/>
      <c r="I1445" s="13"/>
      <c r="J1445" s="13"/>
      <c r="K1445" s="13"/>
      <c r="L1445" s="13"/>
      <c r="M1445" s="13"/>
      <c r="N1445" s="13"/>
      <c r="O1445" s="13"/>
      <c r="P1445" s="13"/>
    </row>
    <row r="1446" spans="1:16">
      <c r="A1446" s="13"/>
      <c r="B1446" s="13"/>
      <c r="C1446" s="13"/>
      <c r="D1446" s="13"/>
      <c r="E1446" s="13"/>
      <c r="F1446" s="13"/>
      <c r="G1446" s="13"/>
      <c r="H1446" s="13"/>
      <c r="I1446" s="13"/>
      <c r="J1446" s="13"/>
      <c r="K1446" s="13"/>
      <c r="L1446" s="13"/>
      <c r="M1446" s="13"/>
      <c r="N1446" s="13"/>
      <c r="O1446" s="13"/>
      <c r="P1446" s="13"/>
    </row>
    <row r="1447" spans="1:16">
      <c r="A1447" s="13"/>
      <c r="B1447" s="13"/>
      <c r="C1447" s="13"/>
      <c r="D1447" s="13"/>
      <c r="E1447" s="13"/>
      <c r="F1447" s="13"/>
      <c r="G1447" s="13"/>
      <c r="H1447" s="13"/>
      <c r="I1447" s="13"/>
      <c r="J1447" s="13"/>
      <c r="K1447" s="13"/>
      <c r="L1447" s="13"/>
      <c r="M1447" s="13"/>
      <c r="N1447" s="13"/>
      <c r="O1447" s="13"/>
      <c r="P1447" s="13"/>
    </row>
    <row r="1448" spans="1:16">
      <c r="A1448" s="13"/>
      <c r="B1448" s="13"/>
      <c r="C1448" s="13"/>
      <c r="D1448" s="13"/>
      <c r="E1448" s="13"/>
      <c r="F1448" s="13"/>
      <c r="G1448" s="13"/>
      <c r="H1448" s="13"/>
      <c r="I1448" s="13"/>
      <c r="J1448" s="13"/>
      <c r="K1448" s="13"/>
      <c r="L1448" s="13"/>
      <c r="M1448" s="13"/>
      <c r="N1448" s="13"/>
      <c r="O1448" s="13"/>
      <c r="P1448" s="13"/>
    </row>
    <row r="1449" spans="1:16">
      <c r="A1449" s="13"/>
      <c r="B1449" s="13"/>
      <c r="C1449" s="13"/>
      <c r="D1449" s="13"/>
      <c r="E1449" s="13"/>
      <c r="F1449" s="13"/>
      <c r="G1449" s="13"/>
      <c r="H1449" s="13"/>
      <c r="I1449" s="13"/>
      <c r="J1449" s="13"/>
      <c r="K1449" s="13"/>
      <c r="L1449" s="13"/>
      <c r="M1449" s="13"/>
      <c r="N1449" s="13"/>
      <c r="O1449" s="13"/>
      <c r="P1449" s="13"/>
    </row>
    <row r="1450" spans="1:16">
      <c r="A1450" s="13"/>
      <c r="B1450" s="13"/>
      <c r="C1450" s="13"/>
      <c r="D1450" s="13"/>
      <c r="E1450" s="13"/>
      <c r="F1450" s="13"/>
      <c r="G1450" s="13"/>
      <c r="H1450" s="13"/>
      <c r="I1450" s="13"/>
      <c r="J1450" s="13"/>
      <c r="K1450" s="13"/>
      <c r="L1450" s="13"/>
      <c r="M1450" s="13"/>
      <c r="N1450" s="13"/>
      <c r="O1450" s="13"/>
      <c r="P1450" s="13"/>
    </row>
    <row r="1451" spans="1:16">
      <c r="A1451" s="13"/>
      <c r="B1451" s="13"/>
      <c r="C1451" s="13"/>
      <c r="D1451" s="13"/>
      <c r="E1451" s="13"/>
      <c r="F1451" s="13"/>
      <c r="G1451" s="13"/>
      <c r="H1451" s="13"/>
      <c r="I1451" s="13"/>
      <c r="J1451" s="13"/>
      <c r="K1451" s="13"/>
      <c r="L1451" s="13"/>
      <c r="M1451" s="13"/>
      <c r="N1451" s="13"/>
      <c r="O1451" s="13"/>
      <c r="P1451" s="13"/>
    </row>
    <row r="1452" spans="1:16">
      <c r="A1452" s="13"/>
      <c r="B1452" s="13"/>
      <c r="C1452" s="13"/>
      <c r="D1452" s="13"/>
      <c r="E1452" s="13"/>
      <c r="F1452" s="13"/>
      <c r="G1452" s="13"/>
      <c r="H1452" s="13"/>
      <c r="I1452" s="13"/>
      <c r="J1452" s="13"/>
      <c r="K1452" s="13"/>
      <c r="L1452" s="13"/>
      <c r="M1452" s="13"/>
      <c r="N1452" s="13"/>
      <c r="O1452" s="13"/>
      <c r="P1452" s="13"/>
    </row>
    <row r="1453" spans="1:16">
      <c r="A1453" s="13"/>
      <c r="B1453" s="13"/>
      <c r="C1453" s="13"/>
      <c r="D1453" s="13"/>
      <c r="E1453" s="13"/>
      <c r="F1453" s="13"/>
      <c r="G1453" s="13"/>
      <c r="H1453" s="13"/>
      <c r="I1453" s="13"/>
      <c r="J1453" s="13"/>
      <c r="K1453" s="13"/>
      <c r="L1453" s="13"/>
      <c r="M1453" s="13"/>
      <c r="N1453" s="13"/>
      <c r="O1453" s="13"/>
      <c r="P1453" s="13"/>
    </row>
    <row r="1454" spans="1:16">
      <c r="A1454" s="13"/>
      <c r="B1454" s="13"/>
      <c r="C1454" s="13"/>
      <c r="D1454" s="13"/>
      <c r="E1454" s="13"/>
      <c r="F1454" s="13"/>
      <c r="G1454" s="13"/>
      <c r="H1454" s="13"/>
      <c r="I1454" s="13"/>
      <c r="J1454" s="13"/>
      <c r="K1454" s="13"/>
      <c r="L1454" s="13"/>
      <c r="M1454" s="13"/>
      <c r="N1454" s="13"/>
      <c r="O1454" s="13"/>
      <c r="P1454" s="13"/>
    </row>
    <row r="1455" spans="1:16">
      <c r="A1455" s="13"/>
      <c r="B1455" s="13"/>
      <c r="C1455" s="13"/>
      <c r="D1455" s="13"/>
      <c r="E1455" s="13"/>
      <c r="F1455" s="13"/>
      <c r="G1455" s="13"/>
      <c r="H1455" s="13"/>
      <c r="I1455" s="13"/>
      <c r="J1455" s="13"/>
      <c r="K1455" s="13"/>
      <c r="L1455" s="13"/>
      <c r="M1455" s="13"/>
      <c r="N1455" s="13"/>
      <c r="O1455" s="13"/>
      <c r="P1455" s="13"/>
    </row>
    <row r="1456" spans="1:16">
      <c r="A1456" s="13"/>
      <c r="B1456" s="13"/>
      <c r="C1456" s="13"/>
      <c r="D1456" s="13"/>
      <c r="E1456" s="13"/>
      <c r="F1456" s="13"/>
      <c r="G1456" s="13"/>
      <c r="H1456" s="13"/>
      <c r="I1456" s="13"/>
      <c r="J1456" s="13"/>
      <c r="K1456" s="13"/>
      <c r="L1456" s="13"/>
      <c r="M1456" s="13"/>
      <c r="N1456" s="13"/>
      <c r="O1456" s="13"/>
      <c r="P1456" s="13"/>
    </row>
    <row r="1457" spans="1:16">
      <c r="A1457" s="13"/>
      <c r="B1457" s="13"/>
      <c r="C1457" s="13"/>
      <c r="D1457" s="13"/>
      <c r="E1457" s="13"/>
      <c r="F1457" s="13"/>
      <c r="G1457" s="13"/>
      <c r="H1457" s="13"/>
      <c r="I1457" s="13"/>
      <c r="J1457" s="13"/>
      <c r="K1457" s="13"/>
      <c r="L1457" s="13"/>
      <c r="M1457" s="13"/>
      <c r="N1457" s="13"/>
      <c r="O1457" s="13"/>
      <c r="P1457" s="13"/>
    </row>
    <row r="1458" spans="1:16">
      <c r="A1458" s="13"/>
      <c r="B1458" s="13"/>
      <c r="C1458" s="13"/>
      <c r="D1458" s="13"/>
      <c r="E1458" s="13"/>
      <c r="F1458" s="13"/>
      <c r="G1458" s="13"/>
      <c r="H1458" s="13"/>
      <c r="I1458" s="13"/>
      <c r="J1458" s="13"/>
      <c r="K1458" s="13"/>
      <c r="L1458" s="13"/>
      <c r="M1458" s="13"/>
      <c r="N1458" s="13"/>
      <c r="O1458" s="13"/>
      <c r="P1458" s="13"/>
    </row>
    <row r="1459" spans="1:16">
      <c r="A1459" s="13"/>
      <c r="B1459" s="13"/>
      <c r="C1459" s="13"/>
      <c r="D1459" s="13"/>
      <c r="E1459" s="13"/>
      <c r="F1459" s="13"/>
      <c r="G1459" s="13"/>
      <c r="H1459" s="13"/>
      <c r="I1459" s="13"/>
      <c r="J1459" s="13"/>
      <c r="K1459" s="13"/>
      <c r="L1459" s="13"/>
      <c r="M1459" s="13"/>
      <c r="N1459" s="13"/>
      <c r="O1459" s="13"/>
      <c r="P1459" s="13"/>
    </row>
    <row r="1460" spans="1:16">
      <c r="A1460" s="13"/>
      <c r="B1460" s="13"/>
      <c r="C1460" s="13"/>
      <c r="D1460" s="13"/>
      <c r="E1460" s="13"/>
      <c r="F1460" s="13"/>
      <c r="G1460" s="13"/>
      <c r="H1460" s="13"/>
      <c r="I1460" s="13"/>
      <c r="J1460" s="13"/>
      <c r="K1460" s="13"/>
      <c r="L1460" s="13"/>
      <c r="M1460" s="13"/>
      <c r="N1460" s="13"/>
      <c r="O1460" s="13"/>
      <c r="P1460" s="13"/>
    </row>
    <row r="1461" spans="1:16">
      <c r="A1461" s="13"/>
      <c r="B1461" s="13"/>
      <c r="C1461" s="13"/>
      <c r="D1461" s="13"/>
      <c r="E1461" s="13"/>
      <c r="F1461" s="13"/>
      <c r="G1461" s="13"/>
      <c r="H1461" s="13"/>
      <c r="I1461" s="13"/>
      <c r="J1461" s="13"/>
      <c r="K1461" s="13"/>
      <c r="L1461" s="13"/>
      <c r="M1461" s="13"/>
      <c r="N1461" s="13"/>
      <c r="O1461" s="13"/>
      <c r="P1461" s="13"/>
    </row>
    <row r="1462" spans="1:16">
      <c r="A1462" s="13"/>
      <c r="B1462" s="13"/>
      <c r="C1462" s="13"/>
      <c r="D1462" s="13"/>
      <c r="E1462" s="13"/>
      <c r="F1462" s="13"/>
      <c r="G1462" s="13"/>
      <c r="H1462" s="13"/>
      <c r="I1462" s="13"/>
      <c r="J1462" s="13"/>
      <c r="K1462" s="13"/>
      <c r="L1462" s="13"/>
      <c r="M1462" s="13"/>
      <c r="N1462" s="13"/>
      <c r="O1462" s="13"/>
      <c r="P1462" s="13"/>
    </row>
    <row r="1463" spans="1:16">
      <c r="A1463" s="13"/>
      <c r="B1463" s="13"/>
      <c r="C1463" s="13"/>
      <c r="D1463" s="13"/>
      <c r="E1463" s="13"/>
      <c r="F1463" s="13"/>
      <c r="G1463" s="13"/>
      <c r="H1463" s="13"/>
      <c r="I1463" s="13"/>
      <c r="J1463" s="13"/>
      <c r="K1463" s="13"/>
      <c r="L1463" s="13"/>
      <c r="M1463" s="13"/>
      <c r="N1463" s="13"/>
      <c r="O1463" s="13"/>
      <c r="P1463" s="13"/>
    </row>
    <row r="1464" spans="1:16">
      <c r="A1464" s="13"/>
      <c r="B1464" s="13"/>
      <c r="C1464" s="13"/>
      <c r="D1464" s="13"/>
      <c r="E1464" s="13"/>
      <c r="F1464" s="13"/>
      <c r="G1464" s="13"/>
      <c r="H1464" s="13"/>
      <c r="I1464" s="13"/>
      <c r="J1464" s="13"/>
      <c r="K1464" s="13"/>
      <c r="L1464" s="13"/>
      <c r="M1464" s="13"/>
      <c r="N1464" s="13"/>
      <c r="O1464" s="13"/>
      <c r="P1464" s="13"/>
    </row>
    <row r="1465" spans="1:16">
      <c r="A1465" s="13"/>
      <c r="B1465" s="13"/>
      <c r="C1465" s="13"/>
      <c r="D1465" s="13"/>
      <c r="E1465" s="13"/>
      <c r="F1465" s="13"/>
      <c r="G1465" s="13"/>
      <c r="H1465" s="13"/>
      <c r="I1465" s="13"/>
      <c r="J1465" s="13"/>
      <c r="K1465" s="13"/>
      <c r="L1465" s="13"/>
      <c r="M1465" s="13"/>
      <c r="N1465" s="13"/>
      <c r="O1465" s="13"/>
      <c r="P1465" s="13"/>
    </row>
    <row r="1466" spans="1:16">
      <c r="A1466" s="13"/>
      <c r="B1466" s="13"/>
      <c r="C1466" s="13"/>
      <c r="D1466" s="13"/>
      <c r="E1466" s="13"/>
      <c r="F1466" s="13"/>
      <c r="G1466" s="13"/>
      <c r="H1466" s="13"/>
      <c r="I1466" s="13"/>
      <c r="J1466" s="13"/>
      <c r="K1466" s="13"/>
      <c r="L1466" s="13"/>
      <c r="M1466" s="13"/>
      <c r="N1466" s="13"/>
      <c r="O1466" s="13"/>
      <c r="P1466" s="13"/>
    </row>
    <row r="1467" spans="1:16">
      <c r="A1467" s="13"/>
      <c r="B1467" s="13"/>
      <c r="C1467" s="13"/>
      <c r="D1467" s="13"/>
      <c r="E1467" s="13"/>
      <c r="F1467" s="13"/>
      <c r="G1467" s="13"/>
      <c r="H1467" s="13"/>
      <c r="I1467" s="13"/>
      <c r="J1467" s="13"/>
      <c r="K1467" s="13"/>
      <c r="L1467" s="13"/>
      <c r="M1467" s="13"/>
      <c r="N1467" s="13"/>
      <c r="O1467" s="13"/>
      <c r="P1467" s="13"/>
    </row>
    <row r="1468" spans="1:16">
      <c r="A1468" s="13"/>
      <c r="B1468" s="13"/>
      <c r="C1468" s="13"/>
      <c r="D1468" s="13"/>
      <c r="E1468" s="13"/>
      <c r="F1468" s="13"/>
      <c r="G1468" s="13"/>
      <c r="H1468" s="13"/>
      <c r="I1468" s="13"/>
      <c r="J1468" s="13"/>
      <c r="K1468" s="13"/>
      <c r="L1468" s="13"/>
      <c r="M1468" s="13"/>
      <c r="N1468" s="13"/>
      <c r="O1468" s="13"/>
      <c r="P1468" s="13"/>
    </row>
    <row r="1469" spans="1:16">
      <c r="A1469" s="13"/>
      <c r="B1469" s="13"/>
      <c r="C1469" s="13"/>
      <c r="D1469" s="13"/>
      <c r="E1469" s="13"/>
      <c r="F1469" s="13"/>
      <c r="G1469" s="13"/>
      <c r="H1469" s="13"/>
      <c r="I1469" s="13"/>
      <c r="J1469" s="13"/>
      <c r="K1469" s="13"/>
      <c r="L1469" s="13"/>
      <c r="M1469" s="13"/>
      <c r="N1469" s="13"/>
      <c r="O1469" s="13"/>
      <c r="P1469" s="13"/>
    </row>
    <row r="1470" spans="1:16">
      <c r="A1470" s="13"/>
      <c r="B1470" s="13"/>
      <c r="C1470" s="13"/>
      <c r="D1470" s="13"/>
      <c r="E1470" s="13"/>
      <c r="F1470" s="13"/>
      <c r="G1470" s="13"/>
      <c r="H1470" s="13"/>
      <c r="I1470" s="13"/>
      <c r="J1470" s="13"/>
      <c r="K1470" s="13"/>
      <c r="L1470" s="13"/>
      <c r="M1470" s="13"/>
      <c r="N1470" s="13"/>
      <c r="O1470" s="13"/>
      <c r="P1470" s="13"/>
    </row>
    <row r="1471" spans="1:16">
      <c r="A1471" s="13"/>
      <c r="B1471" s="13"/>
      <c r="C1471" s="13"/>
      <c r="D1471" s="13"/>
      <c r="E1471" s="13"/>
      <c r="F1471" s="13"/>
      <c r="G1471" s="13"/>
      <c r="H1471" s="13"/>
      <c r="I1471" s="13"/>
      <c r="J1471" s="13"/>
      <c r="K1471" s="13"/>
      <c r="L1471" s="13"/>
      <c r="M1471" s="13"/>
      <c r="N1471" s="13"/>
      <c r="O1471" s="13"/>
      <c r="P1471" s="13"/>
    </row>
    <row r="1472" spans="1:16">
      <c r="A1472" s="13"/>
      <c r="B1472" s="13"/>
      <c r="C1472" s="13"/>
      <c r="D1472" s="13"/>
      <c r="E1472" s="13"/>
      <c r="F1472" s="13"/>
      <c r="G1472" s="13"/>
      <c r="H1472" s="13"/>
      <c r="I1472" s="13"/>
      <c r="J1472" s="13"/>
      <c r="K1472" s="13"/>
      <c r="L1472" s="13"/>
      <c r="M1472" s="13"/>
      <c r="N1472" s="13"/>
      <c r="O1472" s="13"/>
      <c r="P1472" s="13"/>
    </row>
    <row r="1473" spans="1:16">
      <c r="A1473" s="13"/>
      <c r="B1473" s="13"/>
      <c r="C1473" s="13"/>
      <c r="D1473" s="13"/>
      <c r="E1473" s="13"/>
      <c r="F1473" s="13"/>
      <c r="G1473" s="13"/>
      <c r="H1473" s="13"/>
      <c r="I1473" s="13"/>
      <c r="J1473" s="13"/>
      <c r="K1473" s="13"/>
      <c r="L1473" s="13"/>
      <c r="M1473" s="13"/>
      <c r="N1473" s="13"/>
      <c r="O1473" s="13"/>
      <c r="P1473" s="13"/>
    </row>
    <row r="1474" spans="1:16">
      <c r="A1474" s="13"/>
      <c r="B1474" s="13"/>
      <c r="C1474" s="13"/>
      <c r="D1474" s="13"/>
      <c r="E1474" s="13"/>
      <c r="F1474" s="13"/>
      <c r="G1474" s="13"/>
      <c r="H1474" s="13"/>
      <c r="I1474" s="13"/>
      <c r="J1474" s="13"/>
      <c r="K1474" s="13"/>
      <c r="L1474" s="13"/>
      <c r="M1474" s="13"/>
      <c r="N1474" s="13"/>
      <c r="O1474" s="13"/>
      <c r="P1474" s="13"/>
    </row>
    <row r="1475" spans="1:16">
      <c r="A1475" s="13"/>
      <c r="B1475" s="13"/>
      <c r="C1475" s="13"/>
      <c r="D1475" s="13"/>
      <c r="E1475" s="13"/>
      <c r="F1475" s="13"/>
      <c r="G1475" s="13"/>
      <c r="H1475" s="13"/>
      <c r="I1475" s="13"/>
      <c r="J1475" s="13"/>
      <c r="K1475" s="13"/>
      <c r="L1475" s="13"/>
      <c r="M1475" s="13"/>
      <c r="N1475" s="13"/>
      <c r="O1475" s="13"/>
      <c r="P1475" s="13"/>
    </row>
    <row r="1476" spans="1:16">
      <c r="A1476" s="13"/>
      <c r="B1476" s="13"/>
      <c r="C1476" s="13"/>
      <c r="D1476" s="13"/>
      <c r="E1476" s="13"/>
      <c r="F1476" s="13"/>
      <c r="G1476" s="13"/>
      <c r="H1476" s="13"/>
      <c r="I1476" s="13"/>
      <c r="J1476" s="13"/>
      <c r="K1476" s="13"/>
      <c r="L1476" s="13"/>
      <c r="M1476" s="13"/>
      <c r="N1476" s="13"/>
      <c r="O1476" s="13"/>
      <c r="P1476" s="13"/>
    </row>
    <row r="1477" spans="1:16">
      <c r="A1477" s="13"/>
      <c r="B1477" s="13"/>
      <c r="C1477" s="13"/>
      <c r="D1477" s="13"/>
      <c r="E1477" s="13"/>
      <c r="F1477" s="13"/>
      <c r="G1477" s="13"/>
      <c r="H1477" s="13"/>
      <c r="I1477" s="13"/>
      <c r="J1477" s="13"/>
      <c r="K1477" s="13"/>
      <c r="L1477" s="13"/>
      <c r="M1477" s="13"/>
      <c r="N1477" s="13"/>
      <c r="O1477" s="13"/>
      <c r="P1477" s="13"/>
    </row>
    <row r="1478" spans="1:16">
      <c r="A1478" s="13"/>
      <c r="B1478" s="13"/>
      <c r="C1478" s="13"/>
      <c r="D1478" s="13"/>
      <c r="E1478" s="13"/>
      <c r="F1478" s="13"/>
      <c r="G1478" s="13"/>
      <c r="H1478" s="13"/>
      <c r="I1478" s="13"/>
      <c r="J1478" s="13"/>
      <c r="K1478" s="13"/>
      <c r="L1478" s="13"/>
      <c r="M1478" s="13"/>
      <c r="N1478" s="13"/>
      <c r="O1478" s="13"/>
      <c r="P1478" s="13"/>
    </row>
    <row r="1479" spans="1:16">
      <c r="A1479" s="13"/>
      <c r="B1479" s="13"/>
      <c r="C1479" s="13"/>
      <c r="D1479" s="13"/>
      <c r="E1479" s="13"/>
      <c r="F1479" s="13"/>
      <c r="G1479" s="13"/>
      <c r="H1479" s="13"/>
      <c r="I1479" s="13"/>
      <c r="J1479" s="13"/>
      <c r="K1479" s="13"/>
      <c r="L1479" s="13"/>
      <c r="M1479" s="13"/>
      <c r="N1479" s="13"/>
      <c r="O1479" s="13"/>
      <c r="P1479" s="13"/>
    </row>
    <row r="1480" spans="1:16">
      <c r="A1480" s="13"/>
      <c r="B1480" s="13"/>
      <c r="C1480" s="13"/>
      <c r="D1480" s="13"/>
      <c r="E1480" s="13"/>
      <c r="F1480" s="13"/>
      <c r="G1480" s="13"/>
      <c r="H1480" s="13"/>
      <c r="I1480" s="13"/>
      <c r="J1480" s="13"/>
      <c r="K1480" s="13"/>
      <c r="L1480" s="13"/>
      <c r="M1480" s="13"/>
      <c r="N1480" s="13"/>
      <c r="O1480" s="13"/>
      <c r="P1480" s="13"/>
    </row>
    <row r="1481" spans="1:16">
      <c r="A1481" s="13"/>
      <c r="B1481" s="13"/>
      <c r="C1481" s="13"/>
      <c r="D1481" s="13"/>
      <c r="E1481" s="13"/>
      <c r="F1481" s="13"/>
      <c r="G1481" s="13"/>
      <c r="H1481" s="13"/>
      <c r="I1481" s="13"/>
      <c r="J1481" s="13"/>
      <c r="K1481" s="13"/>
      <c r="L1481" s="13"/>
      <c r="M1481" s="13"/>
      <c r="N1481" s="13"/>
      <c r="O1481" s="13"/>
      <c r="P1481" s="13"/>
    </row>
    <row r="1482" spans="1:16">
      <c r="A1482" s="13"/>
      <c r="B1482" s="13"/>
      <c r="C1482" s="13"/>
      <c r="D1482" s="13"/>
      <c r="E1482" s="13"/>
      <c r="F1482" s="13"/>
      <c r="G1482" s="13"/>
      <c r="H1482" s="13"/>
      <c r="I1482" s="13"/>
      <c r="J1482" s="13"/>
      <c r="K1482" s="13"/>
      <c r="L1482" s="13"/>
      <c r="M1482" s="13"/>
      <c r="N1482" s="13"/>
      <c r="O1482" s="13"/>
      <c r="P1482" s="13"/>
    </row>
    <row r="1483" spans="1:16">
      <c r="A1483" s="13"/>
      <c r="B1483" s="13"/>
      <c r="C1483" s="13"/>
      <c r="D1483" s="13"/>
      <c r="E1483" s="13"/>
      <c r="F1483" s="13"/>
      <c r="G1483" s="13"/>
      <c r="H1483" s="13"/>
      <c r="I1483" s="13"/>
      <c r="J1483" s="13"/>
      <c r="K1483" s="13"/>
      <c r="L1483" s="13"/>
      <c r="M1483" s="13"/>
      <c r="N1483" s="13"/>
      <c r="O1483" s="13"/>
      <c r="P1483" s="13"/>
    </row>
    <row r="1484" spans="1:16">
      <c r="A1484" s="13"/>
      <c r="B1484" s="13"/>
      <c r="C1484" s="13"/>
      <c r="D1484" s="13"/>
      <c r="E1484" s="13"/>
      <c r="F1484" s="13"/>
      <c r="G1484" s="13"/>
      <c r="H1484" s="13"/>
      <c r="I1484" s="13"/>
      <c r="J1484" s="13"/>
      <c r="K1484" s="13"/>
      <c r="L1484" s="13"/>
      <c r="M1484" s="13"/>
      <c r="N1484" s="13"/>
      <c r="O1484" s="13"/>
      <c r="P1484" s="13"/>
    </row>
    <row r="1485" spans="1:16">
      <c r="A1485" s="13"/>
      <c r="B1485" s="13"/>
      <c r="C1485" s="13"/>
      <c r="D1485" s="13"/>
      <c r="E1485" s="13"/>
      <c r="F1485" s="13"/>
      <c r="G1485" s="13"/>
      <c r="H1485" s="13"/>
      <c r="I1485" s="13"/>
      <c r="J1485" s="13"/>
      <c r="K1485" s="13"/>
      <c r="L1485" s="13"/>
      <c r="M1485" s="13"/>
      <c r="N1485" s="13"/>
      <c r="O1485" s="13"/>
      <c r="P1485" s="13"/>
    </row>
    <row r="1486" spans="1:16">
      <c r="A1486" s="13"/>
      <c r="B1486" s="13"/>
      <c r="C1486" s="13"/>
      <c r="D1486" s="13"/>
      <c r="E1486" s="13"/>
      <c r="F1486" s="13"/>
      <c r="G1486" s="13"/>
      <c r="H1486" s="13"/>
      <c r="I1486" s="13"/>
      <c r="J1486" s="13"/>
      <c r="K1486" s="13"/>
      <c r="L1486" s="13"/>
      <c r="M1486" s="13"/>
      <c r="N1486" s="13"/>
      <c r="O1486" s="13"/>
      <c r="P1486" s="13"/>
    </row>
    <row r="1487" spans="1:16">
      <c r="A1487" s="13"/>
      <c r="B1487" s="13"/>
      <c r="C1487" s="13"/>
      <c r="D1487" s="13"/>
      <c r="E1487" s="13"/>
      <c r="F1487" s="13"/>
      <c r="G1487" s="13"/>
      <c r="H1487" s="13"/>
      <c r="I1487" s="13"/>
      <c r="J1487" s="13"/>
      <c r="K1487" s="13"/>
      <c r="L1487" s="13"/>
      <c r="M1487" s="13"/>
      <c r="N1487" s="13"/>
      <c r="O1487" s="13"/>
      <c r="P1487" s="13"/>
    </row>
    <row r="1488" spans="1:16">
      <c r="A1488" s="13"/>
      <c r="B1488" s="13"/>
      <c r="C1488" s="13"/>
      <c r="D1488" s="13"/>
      <c r="E1488" s="13"/>
      <c r="F1488" s="13"/>
      <c r="G1488" s="13"/>
      <c r="H1488" s="13"/>
      <c r="I1488" s="13"/>
      <c r="J1488" s="13"/>
      <c r="K1488" s="13"/>
      <c r="L1488" s="13"/>
      <c r="M1488" s="13"/>
      <c r="N1488" s="13"/>
      <c r="O1488" s="13"/>
      <c r="P1488" s="13"/>
    </row>
    <row r="1489" spans="1:16">
      <c r="A1489" s="13"/>
      <c r="B1489" s="13"/>
      <c r="C1489" s="13"/>
      <c r="D1489" s="13"/>
      <c r="E1489" s="13"/>
      <c r="F1489" s="13"/>
      <c r="G1489" s="13"/>
      <c r="H1489" s="13"/>
      <c r="I1489" s="13"/>
      <c r="J1489" s="13"/>
      <c r="K1489" s="13"/>
      <c r="L1489" s="13"/>
      <c r="M1489" s="13"/>
      <c r="N1489" s="13"/>
      <c r="O1489" s="13"/>
      <c r="P1489" s="13"/>
    </row>
    <row r="1490" spans="1:16">
      <c r="A1490" s="13"/>
      <c r="B1490" s="13"/>
      <c r="C1490" s="13"/>
      <c r="D1490" s="13"/>
      <c r="E1490" s="13"/>
      <c r="F1490" s="13"/>
      <c r="G1490" s="13"/>
      <c r="H1490" s="13"/>
      <c r="I1490" s="13"/>
      <c r="J1490" s="13"/>
      <c r="K1490" s="13"/>
      <c r="L1490" s="13"/>
      <c r="M1490" s="13"/>
      <c r="N1490" s="13"/>
      <c r="O1490" s="13"/>
      <c r="P1490" s="13"/>
    </row>
    <row r="1491" spans="1:16">
      <c r="A1491" s="13"/>
      <c r="B1491" s="13"/>
      <c r="C1491" s="13"/>
      <c r="D1491" s="13"/>
      <c r="E1491" s="13"/>
      <c r="F1491" s="13"/>
      <c r="G1491" s="13"/>
      <c r="H1491" s="13"/>
      <c r="I1491" s="13"/>
      <c r="J1491" s="13"/>
      <c r="K1491" s="13"/>
      <c r="L1491" s="13"/>
      <c r="M1491" s="13"/>
      <c r="N1491" s="13"/>
      <c r="O1491" s="13"/>
      <c r="P1491" s="13"/>
    </row>
    <row r="1492" spans="1:16">
      <c r="A1492" s="13"/>
      <c r="B1492" s="13"/>
      <c r="C1492" s="13"/>
      <c r="D1492" s="13"/>
      <c r="E1492" s="13"/>
      <c r="F1492" s="13"/>
      <c r="G1492" s="13"/>
      <c r="H1492" s="13"/>
      <c r="I1492" s="13"/>
      <c r="J1492" s="13"/>
      <c r="K1492" s="13"/>
      <c r="L1492" s="13"/>
      <c r="M1492" s="13"/>
      <c r="N1492" s="13"/>
      <c r="O1492" s="13"/>
      <c r="P1492" s="13"/>
    </row>
    <row r="1493" spans="1:16">
      <c r="A1493" s="13"/>
      <c r="B1493" s="13"/>
      <c r="C1493" s="13"/>
      <c r="D1493" s="13"/>
      <c r="E1493" s="13"/>
      <c r="F1493" s="13"/>
      <c r="G1493" s="13"/>
      <c r="H1493" s="13"/>
      <c r="I1493" s="13"/>
      <c r="J1493" s="13"/>
      <c r="K1493" s="13"/>
      <c r="L1493" s="13"/>
      <c r="M1493" s="13"/>
      <c r="N1493" s="13"/>
      <c r="O1493" s="13"/>
      <c r="P1493" s="13"/>
    </row>
    <row r="1494" spans="1:16">
      <c r="A1494" s="13"/>
      <c r="B1494" s="13"/>
      <c r="C1494" s="13"/>
      <c r="D1494" s="13"/>
      <c r="E1494" s="13"/>
      <c r="F1494" s="13"/>
      <c r="G1494" s="13"/>
      <c r="H1494" s="13"/>
      <c r="I1494" s="13"/>
      <c r="J1494" s="13"/>
      <c r="K1494" s="13"/>
      <c r="L1494" s="13"/>
      <c r="M1494" s="13"/>
      <c r="N1494" s="13"/>
      <c r="O1494" s="13"/>
      <c r="P1494" s="13"/>
    </row>
    <row r="1495" spans="1:16">
      <c r="A1495" s="13"/>
      <c r="B1495" s="13"/>
      <c r="C1495" s="13"/>
      <c r="D1495" s="13"/>
      <c r="E1495" s="13"/>
      <c r="F1495" s="13"/>
      <c r="G1495" s="13"/>
      <c r="H1495" s="13"/>
      <c r="I1495" s="13"/>
      <c r="J1495" s="13"/>
      <c r="K1495" s="13"/>
      <c r="L1495" s="13"/>
      <c r="M1495" s="13"/>
      <c r="N1495" s="13"/>
      <c r="O1495" s="13"/>
      <c r="P1495" s="13"/>
    </row>
    <row r="1496" spans="1:16">
      <c r="A1496" s="13"/>
      <c r="B1496" s="13"/>
      <c r="C1496" s="13"/>
      <c r="D1496" s="13"/>
      <c r="E1496" s="13"/>
      <c r="F1496" s="13"/>
      <c r="G1496" s="13"/>
      <c r="H1496" s="13"/>
      <c r="I1496" s="13"/>
      <c r="J1496" s="13"/>
      <c r="K1496" s="13"/>
      <c r="L1496" s="13"/>
      <c r="M1496" s="13"/>
      <c r="N1496" s="13"/>
      <c r="O1496" s="13"/>
      <c r="P1496" s="13"/>
    </row>
    <row r="1497" spans="1:16">
      <c r="A1497" s="13"/>
      <c r="B1497" s="13"/>
      <c r="C1497" s="13"/>
      <c r="D1497" s="13"/>
      <c r="E1497" s="13"/>
      <c r="F1497" s="13"/>
      <c r="G1497" s="13"/>
      <c r="H1497" s="13"/>
      <c r="I1497" s="13"/>
      <c r="J1497" s="13"/>
      <c r="K1497" s="13"/>
      <c r="L1497" s="13"/>
      <c r="M1497" s="13"/>
      <c r="N1497" s="13"/>
      <c r="O1497" s="13"/>
      <c r="P1497" s="13"/>
    </row>
    <row r="1498" spans="1:16">
      <c r="A1498" s="13"/>
      <c r="B1498" s="13"/>
      <c r="C1498" s="13"/>
      <c r="D1498" s="13"/>
      <c r="E1498" s="13"/>
      <c r="F1498" s="13"/>
      <c r="G1498" s="13"/>
      <c r="H1498" s="13"/>
      <c r="I1498" s="13"/>
      <c r="J1498" s="13"/>
      <c r="K1498" s="13"/>
      <c r="L1498" s="13"/>
      <c r="M1498" s="13"/>
      <c r="N1498" s="13"/>
      <c r="O1498" s="13"/>
      <c r="P1498" s="13"/>
    </row>
    <row r="1499" spans="1:16">
      <c r="A1499" s="13"/>
      <c r="B1499" s="13"/>
      <c r="C1499" s="13"/>
      <c r="D1499" s="13"/>
      <c r="E1499" s="13"/>
      <c r="F1499" s="13"/>
      <c r="G1499" s="13"/>
      <c r="H1499" s="13"/>
      <c r="I1499" s="13"/>
      <c r="J1499" s="13"/>
      <c r="K1499" s="13"/>
      <c r="L1499" s="13"/>
      <c r="M1499" s="13"/>
      <c r="N1499" s="13"/>
      <c r="O1499" s="13"/>
      <c r="P1499" s="13"/>
    </row>
    <row r="1500" spans="1:16">
      <c r="A1500" s="13"/>
      <c r="B1500" s="13"/>
      <c r="C1500" s="13"/>
      <c r="D1500" s="13"/>
      <c r="E1500" s="13"/>
      <c r="F1500" s="13"/>
      <c r="G1500" s="13"/>
      <c r="H1500" s="13"/>
      <c r="I1500" s="13"/>
      <c r="J1500" s="13"/>
      <c r="K1500" s="13"/>
      <c r="L1500" s="13"/>
      <c r="M1500" s="13"/>
      <c r="N1500" s="13"/>
      <c r="O1500" s="13"/>
      <c r="P1500" s="13"/>
    </row>
    <row r="1501" spans="1:16">
      <c r="A1501" s="13"/>
      <c r="B1501" s="13"/>
      <c r="C1501" s="13"/>
      <c r="D1501" s="13"/>
      <c r="E1501" s="13"/>
      <c r="F1501" s="13"/>
      <c r="G1501" s="13"/>
      <c r="H1501" s="13"/>
      <c r="I1501" s="13"/>
      <c r="J1501" s="13"/>
      <c r="K1501" s="13"/>
      <c r="L1501" s="13"/>
      <c r="M1501" s="13"/>
      <c r="N1501" s="13"/>
      <c r="O1501" s="13"/>
      <c r="P1501" s="13"/>
    </row>
    <row r="1502" spans="1:16">
      <c r="A1502" s="13"/>
      <c r="B1502" s="13"/>
      <c r="C1502" s="13"/>
      <c r="D1502" s="13"/>
      <c r="E1502" s="13"/>
      <c r="F1502" s="13"/>
      <c r="G1502" s="13"/>
      <c r="H1502" s="13"/>
      <c r="I1502" s="13"/>
      <c r="J1502" s="13"/>
      <c r="K1502" s="13"/>
      <c r="L1502" s="13"/>
      <c r="M1502" s="13"/>
      <c r="N1502" s="13"/>
      <c r="O1502" s="13"/>
      <c r="P1502" s="13"/>
    </row>
    <row r="1503" spans="1:16">
      <c r="A1503" s="13"/>
      <c r="B1503" s="13"/>
      <c r="C1503" s="13"/>
      <c r="D1503" s="13"/>
      <c r="E1503" s="13"/>
      <c r="F1503" s="13"/>
      <c r="G1503" s="13"/>
      <c r="H1503" s="13"/>
      <c r="I1503" s="13"/>
      <c r="J1503" s="13"/>
      <c r="K1503" s="13"/>
      <c r="L1503" s="13"/>
      <c r="M1503" s="13"/>
      <c r="N1503" s="13"/>
      <c r="O1503" s="13"/>
      <c r="P1503" s="13"/>
    </row>
    <row r="1504" spans="1:16">
      <c r="A1504" s="13"/>
      <c r="B1504" s="13"/>
      <c r="C1504" s="13"/>
      <c r="D1504" s="13"/>
      <c r="E1504" s="13"/>
      <c r="F1504" s="13"/>
      <c r="G1504" s="13"/>
      <c r="H1504" s="13"/>
      <c r="I1504" s="13"/>
      <c r="J1504" s="13"/>
      <c r="K1504" s="13"/>
      <c r="L1504" s="13"/>
      <c r="M1504" s="13"/>
      <c r="N1504" s="13"/>
      <c r="O1504" s="13"/>
      <c r="P1504" s="13"/>
    </row>
    <row r="1505" spans="1:16">
      <c r="A1505" s="13"/>
      <c r="B1505" s="13"/>
      <c r="C1505" s="13"/>
      <c r="D1505" s="13"/>
      <c r="E1505" s="13"/>
      <c r="F1505" s="13"/>
      <c r="G1505" s="13"/>
      <c r="H1505" s="13"/>
      <c r="I1505" s="13"/>
      <c r="J1505" s="13"/>
      <c r="K1505" s="13"/>
      <c r="L1505" s="13"/>
      <c r="M1505" s="13"/>
      <c r="N1505" s="13"/>
      <c r="O1505" s="13"/>
      <c r="P1505" s="13"/>
    </row>
    <row r="1506" spans="1:16">
      <c r="A1506" s="13"/>
      <c r="B1506" s="13"/>
      <c r="C1506" s="13"/>
      <c r="D1506" s="13"/>
      <c r="E1506" s="13"/>
      <c r="F1506" s="13"/>
      <c r="G1506" s="13"/>
      <c r="H1506" s="13"/>
      <c r="I1506" s="13"/>
      <c r="J1506" s="13"/>
      <c r="K1506" s="13"/>
      <c r="L1506" s="13"/>
      <c r="M1506" s="13"/>
      <c r="N1506" s="13"/>
      <c r="O1506" s="13"/>
      <c r="P1506" s="13"/>
    </row>
    <row r="1507" spans="1:16">
      <c r="A1507" s="13"/>
      <c r="B1507" s="13"/>
      <c r="C1507" s="13"/>
      <c r="D1507" s="13"/>
      <c r="E1507" s="13"/>
      <c r="F1507" s="13"/>
      <c r="G1507" s="13"/>
      <c r="H1507" s="13"/>
      <c r="I1507" s="13"/>
      <c r="J1507" s="13"/>
      <c r="K1507" s="13"/>
      <c r="L1507" s="13"/>
      <c r="M1507" s="13"/>
      <c r="N1507" s="13"/>
      <c r="O1507" s="13"/>
      <c r="P1507" s="13"/>
    </row>
    <row r="1508" spans="1:16">
      <c r="A1508" s="13"/>
      <c r="B1508" s="13"/>
      <c r="C1508" s="13"/>
      <c r="D1508" s="13"/>
      <c r="E1508" s="13"/>
      <c r="F1508" s="13"/>
      <c r="G1508" s="13"/>
      <c r="H1508" s="13"/>
      <c r="I1508" s="13"/>
      <c r="J1508" s="13"/>
      <c r="K1508" s="13"/>
      <c r="L1508" s="13"/>
      <c r="M1508" s="13"/>
      <c r="N1508" s="13"/>
      <c r="O1508" s="13"/>
      <c r="P1508" s="13"/>
    </row>
    <row r="1509" spans="1:16">
      <c r="A1509" s="13"/>
      <c r="B1509" s="13"/>
      <c r="C1509" s="13"/>
      <c r="D1509" s="13"/>
      <c r="E1509" s="13"/>
      <c r="F1509" s="13"/>
      <c r="G1509" s="13"/>
      <c r="H1509" s="13"/>
      <c r="I1509" s="13"/>
      <c r="J1509" s="13"/>
      <c r="K1509" s="13"/>
      <c r="L1509" s="13"/>
      <c r="M1509" s="13"/>
      <c r="N1509" s="13"/>
      <c r="O1509" s="13"/>
      <c r="P1509" s="13"/>
    </row>
    <row r="1510" spans="1:16">
      <c r="A1510" s="13"/>
      <c r="B1510" s="13"/>
      <c r="C1510" s="13"/>
      <c r="D1510" s="13"/>
      <c r="E1510" s="13"/>
      <c r="F1510" s="13"/>
      <c r="G1510" s="13"/>
      <c r="H1510" s="13"/>
      <c r="I1510" s="13"/>
      <c r="J1510" s="13"/>
      <c r="K1510" s="13"/>
      <c r="L1510" s="13"/>
      <c r="M1510" s="13"/>
      <c r="N1510" s="13"/>
      <c r="O1510" s="13"/>
      <c r="P1510" s="13"/>
    </row>
    <row r="1511" spans="1:16">
      <c r="A1511" s="13"/>
      <c r="B1511" s="13"/>
      <c r="C1511" s="13"/>
      <c r="D1511" s="13"/>
      <c r="E1511" s="13"/>
      <c r="F1511" s="13"/>
      <c r="G1511" s="13"/>
      <c r="H1511" s="13"/>
      <c r="I1511" s="13"/>
      <c r="J1511" s="13"/>
      <c r="K1511" s="13"/>
      <c r="L1511" s="13"/>
      <c r="M1511" s="13"/>
      <c r="N1511" s="13"/>
      <c r="O1511" s="13"/>
      <c r="P1511" s="13"/>
    </row>
    <row r="1512" spans="1:16">
      <c r="A1512" s="13"/>
      <c r="B1512" s="13"/>
      <c r="C1512" s="13"/>
      <c r="D1512" s="13"/>
      <c r="E1512" s="13"/>
      <c r="F1512" s="13"/>
      <c r="G1512" s="13"/>
      <c r="H1512" s="13"/>
      <c r="I1512" s="13"/>
      <c r="J1512" s="13"/>
      <c r="K1512" s="13"/>
      <c r="L1512" s="13"/>
      <c r="M1512" s="13"/>
      <c r="N1512" s="13"/>
      <c r="O1512" s="13"/>
      <c r="P1512" s="13"/>
    </row>
    <row r="1513" spans="1:16">
      <c r="A1513" s="13"/>
      <c r="B1513" s="13"/>
      <c r="C1513" s="13"/>
      <c r="D1513" s="13"/>
      <c r="E1513" s="13"/>
      <c r="F1513" s="13"/>
      <c r="G1513" s="13"/>
      <c r="H1513" s="13"/>
      <c r="I1513" s="13"/>
      <c r="J1513" s="13"/>
      <c r="K1513" s="13"/>
      <c r="L1513" s="13"/>
      <c r="M1513" s="13"/>
      <c r="N1513" s="13"/>
      <c r="O1513" s="13"/>
      <c r="P1513" s="13"/>
    </row>
    <row r="1514" spans="1:16">
      <c r="A1514" s="13"/>
      <c r="B1514" s="13"/>
      <c r="C1514" s="13"/>
      <c r="D1514" s="13"/>
      <c r="E1514" s="13"/>
      <c r="F1514" s="13"/>
      <c r="G1514" s="13"/>
      <c r="H1514" s="13"/>
      <c r="I1514" s="13"/>
      <c r="J1514" s="13"/>
      <c r="K1514" s="13"/>
      <c r="L1514" s="13"/>
      <c r="M1514" s="13"/>
      <c r="N1514" s="13"/>
      <c r="O1514" s="13"/>
      <c r="P1514" s="13"/>
    </row>
    <row r="1515" spans="1:16">
      <c r="A1515" s="13"/>
      <c r="B1515" s="13"/>
      <c r="C1515" s="13"/>
      <c r="D1515" s="13"/>
      <c r="E1515" s="13"/>
      <c r="F1515" s="13"/>
      <c r="G1515" s="13"/>
      <c r="H1515" s="13"/>
      <c r="I1515" s="13"/>
      <c r="J1515" s="13"/>
      <c r="K1515" s="13"/>
      <c r="L1515" s="13"/>
      <c r="M1515" s="13"/>
      <c r="N1515" s="13"/>
      <c r="O1515" s="13"/>
      <c r="P1515" s="13"/>
    </row>
    <row r="1516" spans="1:16">
      <c r="A1516" s="13"/>
      <c r="B1516" s="13"/>
      <c r="C1516" s="13"/>
      <c r="D1516" s="13"/>
      <c r="E1516" s="13"/>
      <c r="F1516" s="13"/>
      <c r="G1516" s="13"/>
      <c r="H1516" s="13"/>
      <c r="I1516" s="13"/>
      <c r="J1516" s="13"/>
      <c r="K1516" s="13"/>
      <c r="L1516" s="13"/>
      <c r="M1516" s="13"/>
      <c r="N1516" s="13"/>
      <c r="O1516" s="13"/>
      <c r="P1516" s="13"/>
    </row>
    <row r="1517" spans="1:16">
      <c r="A1517" s="13"/>
      <c r="B1517" s="13"/>
      <c r="C1517" s="13"/>
      <c r="D1517" s="13"/>
      <c r="E1517" s="13"/>
      <c r="F1517" s="13"/>
      <c r="G1517" s="13"/>
      <c r="H1517" s="13"/>
      <c r="I1517" s="13"/>
      <c r="J1517" s="13"/>
      <c r="K1517" s="13"/>
      <c r="L1517" s="13"/>
      <c r="M1517" s="13"/>
      <c r="N1517" s="13"/>
      <c r="O1517" s="13"/>
      <c r="P1517" s="13"/>
    </row>
    <row r="1518" spans="1:16">
      <c r="A1518" s="13"/>
      <c r="B1518" s="13"/>
      <c r="C1518" s="13"/>
      <c r="D1518" s="13"/>
      <c r="E1518" s="13"/>
      <c r="F1518" s="13"/>
      <c r="G1518" s="13"/>
      <c r="H1518" s="13"/>
      <c r="I1518" s="13"/>
      <c r="J1518" s="13"/>
      <c r="K1518" s="13"/>
      <c r="L1518" s="13"/>
      <c r="M1518" s="13"/>
      <c r="N1518" s="13"/>
      <c r="O1518" s="13"/>
      <c r="P1518" s="13"/>
    </row>
    <row r="1519" spans="1:16">
      <c r="A1519" s="13"/>
      <c r="B1519" s="13"/>
      <c r="C1519" s="13"/>
      <c r="D1519" s="13"/>
      <c r="E1519" s="13"/>
      <c r="F1519" s="13"/>
      <c r="G1519" s="13"/>
      <c r="H1519" s="13"/>
      <c r="I1519" s="13"/>
      <c r="J1519" s="13"/>
      <c r="K1519" s="13"/>
      <c r="L1519" s="13"/>
      <c r="M1519" s="13"/>
      <c r="N1519" s="13"/>
      <c r="O1519" s="13"/>
      <c r="P1519" s="13"/>
    </row>
    <row r="1520" spans="1:16">
      <c r="A1520" s="13"/>
      <c r="B1520" s="13"/>
      <c r="C1520" s="13"/>
      <c r="D1520" s="13"/>
      <c r="E1520" s="13"/>
      <c r="F1520" s="13"/>
      <c r="G1520" s="13"/>
      <c r="H1520" s="13"/>
      <c r="I1520" s="13"/>
      <c r="J1520" s="13"/>
      <c r="K1520" s="13"/>
      <c r="L1520" s="13"/>
      <c r="M1520" s="13"/>
      <c r="N1520" s="13"/>
      <c r="O1520" s="13"/>
      <c r="P1520" s="13"/>
    </row>
    <row r="1521" spans="1:16">
      <c r="A1521" s="13"/>
      <c r="B1521" s="13"/>
      <c r="C1521" s="13"/>
      <c r="D1521" s="13"/>
      <c r="E1521" s="13"/>
      <c r="F1521" s="13"/>
      <c r="G1521" s="13"/>
      <c r="H1521" s="13"/>
      <c r="I1521" s="13"/>
      <c r="J1521" s="13"/>
      <c r="K1521" s="13"/>
      <c r="L1521" s="13"/>
      <c r="M1521" s="13"/>
      <c r="N1521" s="13"/>
      <c r="O1521" s="13"/>
      <c r="P1521" s="13"/>
    </row>
    <row r="1522" spans="1:16">
      <c r="A1522" s="13"/>
      <c r="B1522" s="13"/>
      <c r="C1522" s="13"/>
      <c r="D1522" s="13"/>
      <c r="E1522" s="13"/>
      <c r="F1522" s="13"/>
      <c r="G1522" s="13"/>
      <c r="H1522" s="13"/>
      <c r="I1522" s="13"/>
      <c r="J1522" s="13"/>
      <c r="K1522" s="13"/>
      <c r="L1522" s="13"/>
      <c r="M1522" s="13"/>
      <c r="N1522" s="13"/>
      <c r="O1522" s="13"/>
      <c r="P1522" s="13"/>
    </row>
    <row r="1523" spans="1:16">
      <c r="A1523" s="13"/>
      <c r="B1523" s="13"/>
      <c r="C1523" s="13"/>
      <c r="D1523" s="13"/>
      <c r="E1523" s="13"/>
      <c r="F1523" s="13"/>
      <c r="G1523" s="13"/>
      <c r="H1523" s="13"/>
      <c r="I1523" s="13"/>
      <c r="J1523" s="13"/>
      <c r="K1523" s="13"/>
      <c r="L1523" s="13"/>
      <c r="M1523" s="13"/>
      <c r="N1523" s="13"/>
      <c r="O1523" s="13"/>
      <c r="P1523" s="13"/>
    </row>
    <row r="1524" spans="1:16">
      <c r="A1524" s="13"/>
      <c r="B1524" s="13"/>
      <c r="C1524" s="13"/>
      <c r="D1524" s="13"/>
      <c r="E1524" s="13"/>
      <c r="F1524" s="13"/>
      <c r="G1524" s="13"/>
      <c r="H1524" s="13"/>
      <c r="I1524" s="13"/>
      <c r="J1524" s="13"/>
      <c r="K1524" s="13"/>
      <c r="L1524" s="13"/>
      <c r="M1524" s="13"/>
      <c r="N1524" s="13"/>
      <c r="O1524" s="13"/>
      <c r="P1524" s="13"/>
    </row>
    <row r="1525" spans="1:16">
      <c r="A1525" s="13"/>
      <c r="B1525" s="13"/>
      <c r="C1525" s="13"/>
      <c r="D1525" s="13"/>
      <c r="E1525" s="13"/>
      <c r="F1525" s="13"/>
      <c r="G1525" s="13"/>
      <c r="H1525" s="13"/>
      <c r="I1525" s="13"/>
      <c r="J1525" s="13"/>
      <c r="K1525" s="13"/>
      <c r="L1525" s="13"/>
      <c r="M1525" s="13"/>
      <c r="N1525" s="13"/>
      <c r="O1525" s="13"/>
      <c r="P1525" s="13"/>
    </row>
    <row r="1526" spans="1:16">
      <c r="A1526" s="13"/>
      <c r="B1526" s="13"/>
      <c r="C1526" s="13"/>
      <c r="D1526" s="13"/>
      <c r="E1526" s="13"/>
      <c r="F1526" s="13"/>
      <c r="G1526" s="13"/>
      <c r="H1526" s="13"/>
      <c r="I1526" s="13"/>
      <c r="J1526" s="13"/>
      <c r="K1526" s="13"/>
      <c r="L1526" s="13"/>
      <c r="M1526" s="13"/>
      <c r="N1526" s="13"/>
      <c r="O1526" s="13"/>
      <c r="P1526" s="13"/>
    </row>
    <row r="1527" spans="1:16">
      <c r="A1527" s="13"/>
      <c r="B1527" s="13"/>
      <c r="C1527" s="13"/>
      <c r="D1527" s="13"/>
      <c r="E1527" s="13"/>
      <c r="F1527" s="13"/>
      <c r="G1527" s="13"/>
      <c r="H1527" s="13"/>
      <c r="I1527" s="13"/>
      <c r="J1527" s="13"/>
      <c r="K1527" s="13"/>
      <c r="L1527" s="13"/>
      <c r="M1527" s="13"/>
      <c r="N1527" s="13"/>
      <c r="O1527" s="13"/>
      <c r="P1527" s="13"/>
    </row>
    <row r="1528" spans="1:16">
      <c r="A1528" s="13"/>
      <c r="B1528" s="13"/>
      <c r="C1528" s="13"/>
      <c r="D1528" s="13"/>
      <c r="E1528" s="13"/>
      <c r="F1528" s="13"/>
      <c r="G1528" s="13"/>
      <c r="H1528" s="13"/>
      <c r="I1528" s="13"/>
      <c r="J1528" s="13"/>
      <c r="K1528" s="13"/>
      <c r="L1528" s="13"/>
      <c r="M1528" s="13"/>
      <c r="N1528" s="13"/>
      <c r="O1528" s="13"/>
      <c r="P1528" s="13"/>
    </row>
    <row r="1529" spans="1:16">
      <c r="A1529" s="13"/>
      <c r="B1529" s="13"/>
      <c r="C1529" s="13"/>
      <c r="D1529" s="13"/>
      <c r="E1529" s="13"/>
      <c r="F1529" s="13"/>
      <c r="G1529" s="13"/>
      <c r="H1529" s="13"/>
      <c r="I1529" s="13"/>
      <c r="J1529" s="13"/>
      <c r="K1529" s="13"/>
      <c r="L1529" s="13"/>
      <c r="M1529" s="13"/>
      <c r="N1529" s="13"/>
      <c r="O1529" s="13"/>
      <c r="P1529" s="13"/>
    </row>
    <row r="1530" spans="1:16">
      <c r="A1530" s="13"/>
      <c r="B1530" s="13"/>
      <c r="C1530" s="13"/>
      <c r="D1530" s="13"/>
      <c r="E1530" s="13"/>
      <c r="F1530" s="13"/>
      <c r="G1530" s="13"/>
      <c r="H1530" s="13"/>
      <c r="I1530" s="13"/>
      <c r="J1530" s="13"/>
      <c r="K1530" s="13"/>
      <c r="L1530" s="13"/>
      <c r="M1530" s="13"/>
      <c r="N1530" s="13"/>
      <c r="O1530" s="13"/>
      <c r="P1530" s="13"/>
    </row>
    <row r="1531" spans="1:16">
      <c r="A1531" s="13"/>
      <c r="B1531" s="13"/>
      <c r="C1531" s="13"/>
      <c r="D1531" s="13"/>
      <c r="E1531" s="13"/>
      <c r="F1531" s="13"/>
      <c r="G1531" s="13"/>
      <c r="H1531" s="13"/>
      <c r="I1531" s="13"/>
      <c r="J1531" s="13"/>
      <c r="K1531" s="13"/>
      <c r="L1531" s="13"/>
      <c r="M1531" s="13"/>
      <c r="N1531" s="13"/>
      <c r="O1531" s="13"/>
      <c r="P1531" s="13"/>
    </row>
    <row r="1532" spans="1:16">
      <c r="A1532" s="13"/>
      <c r="B1532" s="13"/>
      <c r="C1532" s="13"/>
      <c r="D1532" s="13"/>
      <c r="E1532" s="13"/>
      <c r="F1532" s="13"/>
      <c r="G1532" s="13"/>
      <c r="H1532" s="13"/>
      <c r="I1532" s="13"/>
      <c r="J1532" s="13"/>
      <c r="K1532" s="13"/>
      <c r="L1532" s="13"/>
      <c r="M1532" s="13"/>
      <c r="N1532" s="13"/>
      <c r="O1532" s="13"/>
      <c r="P1532" s="13"/>
    </row>
    <row r="1533" spans="1:16">
      <c r="A1533" s="13"/>
      <c r="B1533" s="13"/>
      <c r="C1533" s="13"/>
      <c r="D1533" s="13"/>
      <c r="E1533" s="13"/>
      <c r="F1533" s="13"/>
      <c r="G1533" s="13"/>
      <c r="H1533" s="13"/>
      <c r="I1533" s="13"/>
      <c r="J1533" s="13"/>
      <c r="K1533" s="13"/>
      <c r="L1533" s="13"/>
      <c r="M1533" s="13"/>
      <c r="N1533" s="13"/>
      <c r="O1533" s="13"/>
      <c r="P1533" s="13"/>
    </row>
    <row r="1534" spans="1:16">
      <c r="A1534" s="13"/>
      <c r="B1534" s="13"/>
      <c r="C1534" s="13"/>
      <c r="D1534" s="13"/>
      <c r="E1534" s="13"/>
      <c r="F1534" s="13"/>
      <c r="G1534" s="13"/>
      <c r="H1534" s="13"/>
      <c r="I1534" s="13"/>
      <c r="J1534" s="13"/>
      <c r="K1534" s="13"/>
      <c r="L1534" s="13"/>
      <c r="M1534" s="13"/>
      <c r="N1534" s="13"/>
      <c r="O1534" s="13"/>
      <c r="P1534" s="13"/>
    </row>
    <row r="1535" spans="1:16">
      <c r="A1535" s="13"/>
      <c r="B1535" s="13"/>
      <c r="C1535" s="13"/>
      <c r="D1535" s="13"/>
      <c r="E1535" s="13"/>
      <c r="F1535" s="13"/>
      <c r="G1535" s="13"/>
      <c r="H1535" s="13"/>
      <c r="I1535" s="13"/>
      <c r="J1535" s="13"/>
      <c r="K1535" s="13"/>
      <c r="L1535" s="13"/>
      <c r="M1535" s="13"/>
      <c r="N1535" s="13"/>
      <c r="O1535" s="13"/>
      <c r="P1535" s="13"/>
    </row>
    <row r="1536" spans="1:16">
      <c r="A1536" s="13"/>
      <c r="B1536" s="13"/>
      <c r="C1536" s="13"/>
      <c r="D1536" s="13"/>
      <c r="E1536" s="13"/>
      <c r="F1536" s="13"/>
      <c r="G1536" s="13"/>
      <c r="H1536" s="13"/>
      <c r="I1536" s="13"/>
      <c r="J1536" s="13"/>
      <c r="K1536" s="13"/>
      <c r="L1536" s="13"/>
      <c r="M1536" s="13"/>
      <c r="N1536" s="13"/>
      <c r="O1536" s="13"/>
      <c r="P1536" s="13"/>
    </row>
    <row r="1537" spans="1:16">
      <c r="A1537" s="13"/>
      <c r="B1537" s="13"/>
      <c r="C1537" s="13"/>
      <c r="D1537" s="13"/>
      <c r="E1537" s="13"/>
      <c r="F1537" s="13"/>
      <c r="G1537" s="13"/>
      <c r="H1537" s="13"/>
      <c r="I1537" s="13"/>
      <c r="J1537" s="13"/>
      <c r="K1537" s="13"/>
      <c r="L1537" s="13"/>
      <c r="M1537" s="13"/>
      <c r="N1537" s="13"/>
      <c r="O1537" s="13"/>
      <c r="P1537" s="13"/>
    </row>
    <row r="1538" spans="1:16">
      <c r="A1538" s="13"/>
      <c r="B1538" s="13"/>
      <c r="C1538" s="13"/>
      <c r="D1538" s="13"/>
      <c r="E1538" s="13"/>
      <c r="F1538" s="13"/>
      <c r="G1538" s="13"/>
      <c r="H1538" s="13"/>
      <c r="I1538" s="13"/>
      <c r="J1538" s="13"/>
      <c r="K1538" s="13"/>
      <c r="L1538" s="13"/>
      <c r="M1538" s="13"/>
      <c r="N1538" s="13"/>
      <c r="O1538" s="13"/>
      <c r="P1538" s="13"/>
    </row>
    <row r="1539" spans="1:16">
      <c r="A1539" s="13"/>
      <c r="B1539" s="13"/>
      <c r="C1539" s="13"/>
      <c r="D1539" s="13"/>
      <c r="E1539" s="13"/>
      <c r="F1539" s="13"/>
      <c r="G1539" s="13"/>
      <c r="H1539" s="13"/>
      <c r="I1539" s="13"/>
      <c r="J1539" s="13"/>
      <c r="K1539" s="13"/>
      <c r="L1539" s="13"/>
      <c r="M1539" s="13"/>
      <c r="N1539" s="13"/>
      <c r="O1539" s="13"/>
      <c r="P1539" s="13"/>
    </row>
    <row r="1540" spans="1:16">
      <c r="A1540" s="13"/>
      <c r="B1540" s="13"/>
      <c r="C1540" s="13"/>
      <c r="D1540" s="13"/>
      <c r="E1540" s="13"/>
      <c r="F1540" s="13"/>
      <c r="G1540" s="13"/>
      <c r="H1540" s="13"/>
      <c r="I1540" s="13"/>
      <c r="J1540" s="13"/>
      <c r="K1540" s="13"/>
      <c r="L1540" s="13"/>
      <c r="M1540" s="13"/>
      <c r="N1540" s="13"/>
      <c r="O1540" s="13"/>
      <c r="P1540" s="13"/>
    </row>
    <row r="1541" spans="1:16">
      <c r="A1541" s="13"/>
      <c r="B1541" s="13"/>
      <c r="C1541" s="13"/>
      <c r="D1541" s="13"/>
      <c r="E1541" s="13"/>
      <c r="F1541" s="13"/>
      <c r="G1541" s="13"/>
      <c r="H1541" s="13"/>
      <c r="I1541" s="13"/>
      <c r="J1541" s="13"/>
      <c r="K1541" s="13"/>
      <c r="L1541" s="13"/>
      <c r="M1541" s="13"/>
      <c r="N1541" s="13"/>
      <c r="O1541" s="13"/>
      <c r="P1541" s="13"/>
    </row>
    <row r="1542" spans="1:16">
      <c r="A1542" s="13"/>
      <c r="B1542" s="13"/>
      <c r="C1542" s="13"/>
      <c r="D1542" s="13"/>
      <c r="E1542" s="13"/>
      <c r="F1542" s="13"/>
      <c r="G1542" s="13"/>
      <c r="H1542" s="13"/>
      <c r="I1542" s="13"/>
      <c r="J1542" s="13"/>
      <c r="K1542" s="13"/>
      <c r="L1542" s="13"/>
      <c r="M1542" s="13"/>
      <c r="N1542" s="13"/>
      <c r="O1542" s="13"/>
      <c r="P1542" s="13"/>
    </row>
    <row r="1543" spans="1:16">
      <c r="A1543" s="13"/>
      <c r="B1543" s="13"/>
      <c r="C1543" s="13"/>
      <c r="D1543" s="13"/>
      <c r="E1543" s="13"/>
      <c r="F1543" s="13"/>
      <c r="G1543" s="13"/>
      <c r="H1543" s="13"/>
      <c r="I1543" s="13"/>
      <c r="J1543" s="13"/>
      <c r="K1543" s="13"/>
      <c r="L1543" s="13"/>
      <c r="M1543" s="13"/>
      <c r="N1543" s="13"/>
      <c r="O1543" s="13"/>
      <c r="P1543" s="13"/>
    </row>
    <row r="1544" spans="1:16">
      <c r="A1544" s="13"/>
      <c r="B1544" s="13"/>
      <c r="C1544" s="13"/>
      <c r="D1544" s="13"/>
      <c r="E1544" s="13"/>
      <c r="F1544" s="13"/>
      <c r="G1544" s="13"/>
      <c r="H1544" s="13"/>
      <c r="I1544" s="13"/>
      <c r="J1544" s="13"/>
      <c r="K1544" s="13"/>
      <c r="L1544" s="13"/>
      <c r="M1544" s="13"/>
      <c r="N1544" s="13"/>
      <c r="O1544" s="13"/>
      <c r="P1544" s="13"/>
    </row>
    <row r="1545" spans="1:16">
      <c r="A1545" s="13"/>
      <c r="B1545" s="13"/>
      <c r="C1545" s="13"/>
      <c r="D1545" s="13"/>
      <c r="E1545" s="13"/>
      <c r="F1545" s="13"/>
      <c r="G1545" s="13"/>
      <c r="H1545" s="13"/>
      <c r="I1545" s="13"/>
      <c r="J1545" s="13"/>
      <c r="K1545" s="13"/>
      <c r="L1545" s="13"/>
      <c r="M1545" s="13"/>
      <c r="N1545" s="13"/>
      <c r="O1545" s="13"/>
      <c r="P1545" s="13"/>
    </row>
    <row r="1546" spans="1:16">
      <c r="A1546" s="13"/>
      <c r="B1546" s="13"/>
      <c r="C1546" s="13"/>
      <c r="D1546" s="13"/>
      <c r="E1546" s="13"/>
      <c r="F1546" s="13"/>
      <c r="G1546" s="13"/>
      <c r="H1546" s="13"/>
      <c r="I1546" s="13"/>
      <c r="J1546" s="13"/>
      <c r="K1546" s="13"/>
      <c r="L1546" s="13"/>
      <c r="M1546" s="13"/>
      <c r="N1546" s="13"/>
      <c r="O1546" s="13"/>
      <c r="P1546" s="13"/>
    </row>
    <row r="1547" spans="1:16">
      <c r="A1547" s="13"/>
      <c r="B1547" s="13"/>
      <c r="C1547" s="13"/>
      <c r="D1547" s="13"/>
      <c r="E1547" s="13"/>
      <c r="F1547" s="13"/>
      <c r="G1547" s="13"/>
      <c r="H1547" s="13"/>
      <c r="I1547" s="13"/>
      <c r="J1547" s="13"/>
      <c r="K1547" s="13"/>
      <c r="L1547" s="13"/>
      <c r="M1547" s="13"/>
      <c r="N1547" s="13"/>
      <c r="O1547" s="13"/>
      <c r="P1547" s="13"/>
    </row>
    <row r="1548" spans="1:16">
      <c r="A1548" s="13"/>
      <c r="B1548" s="13"/>
      <c r="C1548" s="13"/>
      <c r="D1548" s="13"/>
      <c r="E1548" s="13"/>
      <c r="F1548" s="13"/>
      <c r="G1548" s="13"/>
      <c r="H1548" s="13"/>
      <c r="I1548" s="13"/>
      <c r="J1548" s="13"/>
      <c r="K1548" s="13"/>
      <c r="L1548" s="13"/>
      <c r="M1548" s="13"/>
      <c r="N1548" s="13"/>
      <c r="O1548" s="13"/>
      <c r="P1548" s="13"/>
    </row>
    <row r="1549" spans="1:16">
      <c r="A1549" s="13"/>
      <c r="B1549" s="13"/>
      <c r="C1549" s="13"/>
      <c r="D1549" s="13"/>
      <c r="E1549" s="13"/>
      <c r="F1549" s="13"/>
      <c r="G1549" s="13"/>
      <c r="H1549" s="13"/>
      <c r="I1549" s="13"/>
      <c r="J1549" s="13"/>
      <c r="K1549" s="13"/>
      <c r="L1549" s="13"/>
      <c r="M1549" s="13"/>
      <c r="N1549" s="13"/>
      <c r="O1549" s="13"/>
      <c r="P1549" s="13"/>
    </row>
    <row r="1550" spans="1:16">
      <c r="A1550" s="13"/>
      <c r="B1550" s="13"/>
      <c r="C1550" s="13"/>
      <c r="D1550" s="13"/>
      <c r="E1550" s="13"/>
      <c r="F1550" s="13"/>
      <c r="G1550" s="13"/>
      <c r="H1550" s="13"/>
      <c r="I1550" s="13"/>
      <c r="J1550" s="13"/>
      <c r="K1550" s="13"/>
      <c r="L1550" s="13"/>
      <c r="M1550" s="13"/>
      <c r="N1550" s="13"/>
      <c r="O1550" s="13"/>
      <c r="P1550" s="13"/>
    </row>
    <row r="1551" spans="1:16">
      <c r="A1551" s="13"/>
      <c r="B1551" s="13"/>
      <c r="C1551" s="13"/>
      <c r="D1551" s="13"/>
      <c r="E1551" s="13"/>
      <c r="F1551" s="13"/>
      <c r="G1551" s="13"/>
      <c r="H1551" s="13"/>
      <c r="I1551" s="13"/>
      <c r="J1551" s="13"/>
      <c r="K1551" s="13"/>
      <c r="L1551" s="13"/>
      <c r="M1551" s="13"/>
      <c r="N1551" s="13"/>
      <c r="O1551" s="13"/>
      <c r="P1551" s="13"/>
    </row>
    <row r="1552" spans="1:16">
      <c r="A1552" s="13"/>
      <c r="B1552" s="13"/>
      <c r="C1552" s="13"/>
      <c r="D1552" s="13"/>
      <c r="E1552" s="13"/>
      <c r="F1552" s="13"/>
      <c r="G1552" s="13"/>
      <c r="H1552" s="13"/>
      <c r="I1552" s="13"/>
      <c r="J1552" s="13"/>
      <c r="K1552" s="13"/>
      <c r="L1552" s="13"/>
      <c r="M1552" s="13"/>
      <c r="N1552" s="13"/>
      <c r="O1552" s="13"/>
      <c r="P1552" s="13"/>
    </row>
    <row r="1553" spans="1:16">
      <c r="A1553" s="13"/>
      <c r="B1553" s="13"/>
      <c r="C1553" s="13"/>
      <c r="D1553" s="13"/>
      <c r="E1553" s="13"/>
      <c r="F1553" s="13"/>
      <c r="G1553" s="13"/>
      <c r="H1553" s="13"/>
      <c r="I1553" s="13"/>
      <c r="J1553" s="13"/>
      <c r="K1553" s="13"/>
      <c r="L1553" s="13"/>
      <c r="M1553" s="13"/>
      <c r="N1553" s="13"/>
      <c r="O1553" s="13"/>
      <c r="P1553" s="13"/>
    </row>
    <row r="1554" spans="1:16">
      <c r="A1554" s="13"/>
      <c r="B1554" s="13"/>
      <c r="C1554" s="13"/>
      <c r="D1554" s="13"/>
      <c r="E1554" s="13"/>
      <c r="F1554" s="13"/>
      <c r="G1554" s="13"/>
      <c r="H1554" s="13"/>
      <c r="I1554" s="13"/>
      <c r="J1554" s="13"/>
      <c r="K1554" s="13"/>
      <c r="L1554" s="13"/>
      <c r="M1554" s="13"/>
      <c r="N1554" s="13"/>
      <c r="O1554" s="13"/>
      <c r="P1554" s="13"/>
    </row>
    <row r="1555" spans="1:16">
      <c r="A1555" s="13"/>
      <c r="B1555" s="13"/>
      <c r="C1555" s="13"/>
      <c r="D1555" s="13"/>
      <c r="E1555" s="13"/>
      <c r="F1555" s="13"/>
      <c r="G1555" s="13"/>
      <c r="H1555" s="13"/>
      <c r="I1555" s="13"/>
      <c r="J1555" s="13"/>
      <c r="K1555" s="13"/>
      <c r="L1555" s="13"/>
      <c r="M1555" s="13"/>
      <c r="N1555" s="13"/>
      <c r="O1555" s="13"/>
      <c r="P1555" s="13"/>
    </row>
    <row r="1556" spans="1:16">
      <c r="A1556" s="13"/>
      <c r="B1556" s="13"/>
      <c r="C1556" s="13"/>
      <c r="D1556" s="13"/>
      <c r="E1556" s="13"/>
      <c r="F1556" s="13"/>
      <c r="G1556" s="13"/>
      <c r="H1556" s="13"/>
      <c r="I1556" s="13"/>
      <c r="J1556" s="13"/>
      <c r="K1556" s="13"/>
      <c r="L1556" s="13"/>
      <c r="M1556" s="13"/>
      <c r="N1556" s="13"/>
      <c r="O1556" s="13"/>
      <c r="P1556" s="13"/>
    </row>
    <row r="1557" spans="1:16">
      <c r="A1557" s="13"/>
      <c r="B1557" s="13"/>
      <c r="C1557" s="13"/>
      <c r="D1557" s="13"/>
      <c r="E1557" s="13"/>
      <c r="F1557" s="13"/>
      <c r="G1557" s="13"/>
      <c r="H1557" s="13"/>
      <c r="I1557" s="13"/>
      <c r="J1557" s="13"/>
      <c r="K1557" s="13"/>
      <c r="L1557" s="13"/>
      <c r="M1557" s="13"/>
      <c r="N1557" s="13"/>
      <c r="O1557" s="13"/>
      <c r="P1557" s="13"/>
    </row>
    <row r="1558" spans="1:16">
      <c r="A1558" s="13"/>
      <c r="B1558" s="13"/>
      <c r="C1558" s="13"/>
      <c r="D1558" s="13"/>
      <c r="E1558" s="13"/>
      <c r="F1558" s="13"/>
      <c r="G1558" s="13"/>
      <c r="H1558" s="13"/>
      <c r="I1558" s="13"/>
      <c r="J1558" s="13"/>
      <c r="K1558" s="13"/>
      <c r="L1558" s="13"/>
      <c r="M1558" s="13"/>
      <c r="N1558" s="13"/>
      <c r="O1558" s="13"/>
      <c r="P1558" s="13"/>
    </row>
    <row r="1559" spans="1:16">
      <c r="A1559" s="13"/>
      <c r="B1559" s="13"/>
      <c r="C1559" s="13"/>
      <c r="D1559" s="13"/>
      <c r="E1559" s="13"/>
      <c r="F1559" s="13"/>
      <c r="G1559" s="13"/>
      <c r="H1559" s="13"/>
      <c r="I1559" s="13"/>
      <c r="J1559" s="13"/>
      <c r="K1559" s="13"/>
      <c r="L1559" s="13"/>
      <c r="M1559" s="13"/>
      <c r="N1559" s="13"/>
      <c r="O1559" s="13"/>
      <c r="P1559" s="13"/>
    </row>
    <row r="1560" spans="1:16">
      <c r="A1560" s="13"/>
      <c r="B1560" s="13"/>
      <c r="C1560" s="13"/>
      <c r="D1560" s="13"/>
      <c r="E1560" s="13"/>
      <c r="F1560" s="13"/>
      <c r="G1560" s="13"/>
      <c r="H1560" s="13"/>
      <c r="I1560" s="13"/>
      <c r="J1560" s="13"/>
      <c r="K1560" s="13"/>
      <c r="L1560" s="13"/>
      <c r="M1560" s="13"/>
      <c r="N1560" s="13"/>
      <c r="O1560" s="13"/>
      <c r="P1560" s="13"/>
    </row>
    <row r="1561" spans="1:16">
      <c r="A1561" s="13"/>
      <c r="B1561" s="13"/>
      <c r="C1561" s="13"/>
      <c r="D1561" s="13"/>
      <c r="E1561" s="13"/>
      <c r="F1561" s="13"/>
      <c r="G1561" s="13"/>
      <c r="H1561" s="13"/>
      <c r="I1561" s="13"/>
      <c r="J1561" s="13"/>
      <c r="K1561" s="13"/>
      <c r="L1561" s="13"/>
      <c r="M1561" s="13"/>
      <c r="N1561" s="13"/>
      <c r="O1561" s="13"/>
      <c r="P1561" s="13"/>
    </row>
    <row r="1562" spans="1:16">
      <c r="A1562" s="13"/>
      <c r="B1562" s="13"/>
      <c r="C1562" s="13"/>
      <c r="D1562" s="13"/>
      <c r="E1562" s="13"/>
      <c r="F1562" s="13"/>
      <c r="G1562" s="13"/>
      <c r="H1562" s="13"/>
      <c r="I1562" s="13"/>
      <c r="J1562" s="13"/>
      <c r="K1562" s="13"/>
      <c r="L1562" s="13"/>
      <c r="M1562" s="13"/>
      <c r="N1562" s="13"/>
      <c r="O1562" s="13"/>
      <c r="P1562" s="13"/>
    </row>
    <row r="1563" spans="1:16">
      <c r="A1563" s="13"/>
      <c r="B1563" s="13"/>
      <c r="C1563" s="13"/>
      <c r="D1563" s="13"/>
      <c r="E1563" s="13"/>
      <c r="F1563" s="13"/>
      <c r="G1563" s="13"/>
      <c r="H1563" s="13"/>
      <c r="I1563" s="13"/>
      <c r="J1563" s="13"/>
      <c r="K1563" s="13"/>
      <c r="L1563" s="13"/>
      <c r="M1563" s="13"/>
      <c r="N1563" s="13"/>
      <c r="O1563" s="13"/>
      <c r="P1563" s="13"/>
    </row>
    <row r="1564" spans="1:16">
      <c r="A1564" s="13"/>
      <c r="B1564" s="13"/>
      <c r="C1564" s="13"/>
      <c r="D1564" s="13"/>
      <c r="E1564" s="13"/>
      <c r="F1564" s="13"/>
      <c r="G1564" s="13"/>
      <c r="H1564" s="13"/>
      <c r="I1564" s="13"/>
      <c r="J1564" s="13"/>
      <c r="K1564" s="13"/>
      <c r="L1564" s="13"/>
      <c r="M1564" s="13"/>
      <c r="N1564" s="13"/>
      <c r="O1564" s="13"/>
      <c r="P1564" s="13"/>
    </row>
    <row r="1565" spans="1:16">
      <c r="A1565" s="13"/>
      <c r="B1565" s="13"/>
      <c r="C1565" s="13"/>
      <c r="D1565" s="13"/>
      <c r="E1565" s="13"/>
      <c r="F1565" s="13"/>
      <c r="G1565" s="13"/>
      <c r="H1565" s="13"/>
      <c r="I1565" s="13"/>
      <c r="J1565" s="13"/>
      <c r="K1565" s="13"/>
      <c r="L1565" s="13"/>
      <c r="M1565" s="13"/>
      <c r="N1565" s="13"/>
      <c r="O1565" s="13"/>
      <c r="P1565" s="13"/>
    </row>
    <row r="1566" spans="1:16">
      <c r="A1566" s="13"/>
      <c r="B1566" s="13"/>
      <c r="C1566" s="13"/>
      <c r="D1566" s="13"/>
      <c r="E1566" s="13"/>
      <c r="F1566" s="13"/>
      <c r="G1566" s="13"/>
      <c r="H1566" s="13"/>
      <c r="I1566" s="13"/>
      <c r="J1566" s="13"/>
      <c r="K1566" s="13"/>
      <c r="L1566" s="13"/>
      <c r="M1566" s="13"/>
      <c r="N1566" s="13"/>
      <c r="O1566" s="13"/>
      <c r="P1566" s="13"/>
    </row>
    <row r="1567" spans="1:16">
      <c r="A1567" s="13"/>
      <c r="B1567" s="13"/>
      <c r="C1567" s="13"/>
      <c r="D1567" s="13"/>
      <c r="E1567" s="13"/>
      <c r="F1567" s="13"/>
      <c r="G1567" s="13"/>
      <c r="H1567" s="13"/>
      <c r="I1567" s="13"/>
      <c r="J1567" s="13"/>
      <c r="K1567" s="13"/>
      <c r="L1567" s="13"/>
      <c r="M1567" s="13"/>
      <c r="N1567" s="13"/>
      <c r="O1567" s="13"/>
      <c r="P1567" s="13"/>
    </row>
    <row r="1568" spans="1:16">
      <c r="A1568" s="13"/>
      <c r="B1568" s="13"/>
      <c r="C1568" s="13"/>
      <c r="D1568" s="13"/>
      <c r="E1568" s="13"/>
      <c r="F1568" s="13"/>
      <c r="G1568" s="13"/>
      <c r="H1568" s="13"/>
      <c r="I1568" s="13"/>
      <c r="J1568" s="13"/>
      <c r="K1568" s="13"/>
      <c r="L1568" s="13"/>
      <c r="M1568" s="13"/>
      <c r="N1568" s="13"/>
      <c r="O1568" s="13"/>
      <c r="P1568" s="13"/>
    </row>
    <row r="1569" spans="1:16">
      <c r="A1569" s="13"/>
      <c r="B1569" s="13"/>
      <c r="C1569" s="13"/>
      <c r="D1569" s="13"/>
      <c r="E1569" s="13"/>
      <c r="F1569" s="13"/>
      <c r="G1569" s="13"/>
      <c r="H1569" s="13"/>
      <c r="I1569" s="13"/>
      <c r="J1569" s="13"/>
      <c r="K1569" s="13"/>
      <c r="L1569" s="13"/>
      <c r="M1569" s="13"/>
      <c r="N1569" s="13"/>
      <c r="O1569" s="13"/>
      <c r="P1569" s="13"/>
    </row>
    <row r="1570" spans="1:16">
      <c r="A1570" s="13"/>
      <c r="B1570" s="13"/>
      <c r="C1570" s="13"/>
      <c r="D1570" s="13"/>
      <c r="E1570" s="13"/>
      <c r="F1570" s="13"/>
      <c r="G1570" s="13"/>
      <c r="H1570" s="13"/>
      <c r="I1570" s="13"/>
      <c r="J1570" s="13"/>
      <c r="K1570" s="13"/>
      <c r="L1570" s="13"/>
      <c r="M1570" s="13"/>
      <c r="N1570" s="13"/>
      <c r="O1570" s="13"/>
      <c r="P1570" s="13"/>
    </row>
    <row r="1571" spans="1:16">
      <c r="A1571" s="13"/>
      <c r="B1571" s="13"/>
      <c r="C1571" s="13"/>
      <c r="D1571" s="13"/>
      <c r="E1571" s="13"/>
      <c r="F1571" s="13"/>
      <c r="G1571" s="13"/>
      <c r="H1571" s="13"/>
      <c r="I1571" s="13"/>
      <c r="J1571" s="13"/>
      <c r="K1571" s="13"/>
      <c r="L1571" s="13"/>
      <c r="M1571" s="13"/>
      <c r="N1571" s="13"/>
      <c r="O1571" s="13"/>
      <c r="P1571" s="13"/>
    </row>
    <row r="1572" spans="1:16">
      <c r="A1572" s="13"/>
      <c r="B1572" s="13"/>
      <c r="C1572" s="13"/>
      <c r="D1572" s="13"/>
      <c r="E1572" s="13"/>
      <c r="F1572" s="13"/>
      <c r="G1572" s="13"/>
      <c r="H1572" s="13"/>
      <c r="I1572" s="13"/>
      <c r="J1572" s="13"/>
      <c r="K1572" s="13"/>
      <c r="L1572" s="13"/>
      <c r="M1572" s="13"/>
      <c r="N1572" s="13"/>
      <c r="O1572" s="13"/>
      <c r="P1572" s="13"/>
    </row>
    <row r="1573" spans="1:16">
      <c r="A1573" s="13"/>
      <c r="B1573" s="13"/>
      <c r="C1573" s="13"/>
      <c r="D1573" s="13"/>
      <c r="E1573" s="13"/>
      <c r="F1573" s="13"/>
      <c r="G1573" s="13"/>
      <c r="H1573" s="13"/>
      <c r="I1573" s="13"/>
      <c r="J1573" s="13"/>
      <c r="K1573" s="13"/>
      <c r="L1573" s="13"/>
      <c r="M1573" s="13"/>
      <c r="N1573" s="13"/>
      <c r="O1573" s="13"/>
      <c r="P1573" s="13"/>
    </row>
    <row r="1574" spans="1:16">
      <c r="A1574" s="13"/>
      <c r="B1574" s="13"/>
      <c r="C1574" s="13"/>
      <c r="D1574" s="13"/>
      <c r="E1574" s="13"/>
      <c r="F1574" s="13"/>
      <c r="G1574" s="13"/>
      <c r="H1574" s="13"/>
      <c r="I1574" s="13"/>
      <c r="J1574" s="13"/>
      <c r="K1574" s="13"/>
      <c r="L1574" s="13"/>
      <c r="M1574" s="13"/>
      <c r="N1574" s="13"/>
      <c r="O1574" s="13"/>
      <c r="P1574" s="13"/>
    </row>
    <row r="1575" spans="1:16">
      <c r="A1575" s="13"/>
      <c r="B1575" s="13"/>
      <c r="C1575" s="13"/>
      <c r="D1575" s="13"/>
      <c r="E1575" s="13"/>
      <c r="F1575" s="13"/>
      <c r="G1575" s="13"/>
      <c r="H1575" s="13"/>
      <c r="I1575" s="13"/>
      <c r="J1575" s="13"/>
      <c r="K1575" s="13"/>
      <c r="L1575" s="13"/>
      <c r="M1575" s="13"/>
      <c r="N1575" s="13"/>
      <c r="O1575" s="13"/>
      <c r="P1575" s="13"/>
    </row>
    <row r="1576" spans="1:16">
      <c r="A1576" s="13"/>
      <c r="B1576" s="13"/>
      <c r="C1576" s="13"/>
      <c r="D1576" s="13"/>
      <c r="E1576" s="13"/>
      <c r="F1576" s="13"/>
      <c r="G1576" s="13"/>
      <c r="H1576" s="13"/>
      <c r="I1576" s="13"/>
      <c r="J1576" s="13"/>
      <c r="K1576" s="13"/>
      <c r="L1576" s="13"/>
      <c r="M1576" s="13"/>
      <c r="N1576" s="13"/>
      <c r="O1576" s="13"/>
      <c r="P1576" s="13"/>
    </row>
    <row r="1577" spans="1:16">
      <c r="A1577" s="13"/>
      <c r="B1577" s="13"/>
      <c r="C1577" s="13"/>
      <c r="D1577" s="13"/>
      <c r="E1577" s="13"/>
      <c r="F1577" s="13"/>
      <c r="G1577" s="13"/>
      <c r="H1577" s="13"/>
      <c r="I1577" s="13"/>
      <c r="J1577" s="13"/>
      <c r="K1577" s="13"/>
      <c r="L1577" s="13"/>
      <c r="M1577" s="13"/>
      <c r="N1577" s="13"/>
      <c r="O1577" s="13"/>
      <c r="P1577" s="13"/>
    </row>
    <row r="1578" spans="1:16">
      <c r="A1578" s="13"/>
      <c r="B1578" s="13"/>
      <c r="C1578" s="13"/>
      <c r="D1578" s="13"/>
      <c r="E1578" s="13"/>
      <c r="F1578" s="13"/>
      <c r="G1578" s="13"/>
      <c r="H1578" s="13"/>
      <c r="I1578" s="13"/>
      <c r="J1578" s="13"/>
      <c r="K1578" s="13"/>
      <c r="L1578" s="13"/>
      <c r="M1578" s="13"/>
      <c r="N1578" s="13"/>
      <c r="O1578" s="13"/>
      <c r="P1578" s="13"/>
    </row>
    <row r="1579" spans="1:16">
      <c r="A1579" s="13"/>
      <c r="B1579" s="13"/>
      <c r="C1579" s="13"/>
      <c r="D1579" s="13"/>
      <c r="E1579" s="13"/>
      <c r="F1579" s="13"/>
      <c r="G1579" s="13"/>
      <c r="H1579" s="13"/>
      <c r="I1579" s="13"/>
      <c r="J1579" s="13"/>
      <c r="K1579" s="13"/>
      <c r="L1579" s="13"/>
      <c r="M1579" s="13"/>
      <c r="N1579" s="13"/>
      <c r="O1579" s="13"/>
      <c r="P1579" s="13"/>
    </row>
    <row r="1580" spans="1:16">
      <c r="A1580" s="13"/>
      <c r="B1580" s="13"/>
      <c r="C1580" s="13"/>
      <c r="D1580" s="13"/>
      <c r="E1580" s="13"/>
      <c r="F1580" s="13"/>
      <c r="G1580" s="13"/>
      <c r="H1580" s="13"/>
      <c r="I1580" s="13"/>
      <c r="J1580" s="13"/>
      <c r="K1580" s="13"/>
      <c r="L1580" s="13"/>
      <c r="M1580" s="13"/>
      <c r="N1580" s="13"/>
      <c r="O1580" s="13"/>
      <c r="P1580" s="13"/>
    </row>
    <row r="1581" spans="1:16">
      <c r="A1581" s="13"/>
      <c r="B1581" s="13"/>
      <c r="C1581" s="13"/>
      <c r="D1581" s="13"/>
      <c r="E1581" s="13"/>
      <c r="F1581" s="13"/>
      <c r="G1581" s="13"/>
      <c r="H1581" s="13"/>
      <c r="I1581" s="13"/>
      <c r="J1581" s="13"/>
      <c r="K1581" s="13"/>
      <c r="L1581" s="13"/>
      <c r="M1581" s="13"/>
      <c r="N1581" s="13"/>
      <c r="O1581" s="13"/>
      <c r="P1581" s="13"/>
    </row>
    <row r="1582" spans="1:16">
      <c r="A1582" s="13"/>
      <c r="B1582" s="13"/>
      <c r="C1582" s="13"/>
      <c r="D1582" s="13"/>
      <c r="E1582" s="13"/>
      <c r="F1582" s="13"/>
      <c r="G1582" s="13"/>
      <c r="H1582" s="13"/>
      <c r="I1582" s="13"/>
      <c r="J1582" s="13"/>
      <c r="K1582" s="13"/>
      <c r="L1582" s="13"/>
      <c r="M1582" s="13"/>
      <c r="N1582" s="13"/>
      <c r="O1582" s="13"/>
      <c r="P1582" s="13"/>
    </row>
    <row r="1583" spans="1:16">
      <c r="A1583" s="13"/>
      <c r="B1583" s="13"/>
      <c r="C1583" s="13"/>
      <c r="D1583" s="13"/>
      <c r="E1583" s="13"/>
      <c r="F1583" s="13"/>
      <c r="G1583" s="13"/>
      <c r="H1583" s="13"/>
      <c r="I1583" s="13"/>
      <c r="J1583" s="13"/>
      <c r="K1583" s="13"/>
      <c r="L1583" s="13"/>
      <c r="M1583" s="13"/>
      <c r="N1583" s="13"/>
      <c r="O1583" s="13"/>
      <c r="P1583" s="13"/>
    </row>
    <row r="1584" spans="1:16">
      <c r="A1584" s="13"/>
      <c r="B1584" s="13"/>
      <c r="C1584" s="13"/>
      <c r="D1584" s="13"/>
      <c r="E1584" s="13"/>
      <c r="F1584" s="13"/>
      <c r="G1584" s="13"/>
      <c r="H1584" s="13"/>
      <c r="I1584" s="13"/>
      <c r="J1584" s="13"/>
      <c r="K1584" s="13"/>
      <c r="L1584" s="13"/>
      <c r="M1584" s="13"/>
      <c r="N1584" s="13"/>
      <c r="O1584" s="13"/>
      <c r="P1584" s="13"/>
    </row>
    <row r="1585" spans="1:16">
      <c r="A1585" s="13"/>
      <c r="B1585" s="13"/>
      <c r="C1585" s="13"/>
      <c r="D1585" s="13"/>
      <c r="E1585" s="13"/>
      <c r="F1585" s="13"/>
      <c r="G1585" s="13"/>
      <c r="H1585" s="13"/>
      <c r="I1585" s="13"/>
      <c r="J1585" s="13"/>
      <c r="K1585" s="13"/>
      <c r="L1585" s="13"/>
      <c r="M1585" s="13"/>
      <c r="N1585" s="13"/>
      <c r="O1585" s="13"/>
      <c r="P1585" s="13"/>
    </row>
    <row r="1586" spans="1:16">
      <c r="A1586" s="13"/>
      <c r="B1586" s="13"/>
      <c r="C1586" s="13"/>
      <c r="D1586" s="13"/>
      <c r="E1586" s="13"/>
      <c r="F1586" s="13"/>
      <c r="G1586" s="13"/>
      <c r="H1586" s="13"/>
      <c r="I1586" s="13"/>
      <c r="J1586" s="13"/>
      <c r="K1586" s="13"/>
      <c r="L1586" s="13"/>
      <c r="M1586" s="13"/>
      <c r="N1586" s="13"/>
      <c r="O1586" s="13"/>
      <c r="P1586" s="13"/>
    </row>
    <row r="1587" spans="1:16">
      <c r="A1587" s="13"/>
      <c r="B1587" s="13"/>
      <c r="C1587" s="13"/>
      <c r="D1587" s="13"/>
      <c r="E1587" s="13"/>
      <c r="F1587" s="13"/>
      <c r="G1587" s="13"/>
      <c r="H1587" s="13"/>
      <c r="I1587" s="13"/>
      <c r="J1587" s="13"/>
      <c r="K1587" s="13"/>
      <c r="L1587" s="13"/>
      <c r="M1587" s="13"/>
      <c r="N1587" s="13"/>
      <c r="O1587" s="13"/>
      <c r="P1587" s="13"/>
    </row>
    <row r="1588" spans="1:16">
      <c r="A1588" s="13"/>
      <c r="B1588" s="13"/>
      <c r="C1588" s="13"/>
      <c r="D1588" s="13"/>
      <c r="E1588" s="13"/>
      <c r="F1588" s="13"/>
      <c r="G1588" s="13"/>
      <c r="H1588" s="13"/>
      <c r="I1588" s="13"/>
      <c r="J1588" s="13"/>
      <c r="K1588" s="13"/>
      <c r="L1588" s="13"/>
      <c r="M1588" s="13"/>
      <c r="N1588" s="13"/>
      <c r="O1588" s="13"/>
      <c r="P1588" s="13"/>
    </row>
    <row r="1589" spans="1:16">
      <c r="A1589" s="13"/>
      <c r="B1589" s="13"/>
      <c r="C1589" s="13"/>
      <c r="D1589" s="13"/>
      <c r="E1589" s="13"/>
      <c r="F1589" s="13"/>
      <c r="G1589" s="13"/>
      <c r="H1589" s="13"/>
      <c r="I1589" s="13"/>
      <c r="J1589" s="13"/>
      <c r="K1589" s="13"/>
      <c r="L1589" s="13"/>
      <c r="M1589" s="13"/>
      <c r="N1589" s="13"/>
      <c r="O1589" s="13"/>
      <c r="P1589" s="13"/>
    </row>
    <row r="1590" spans="1:16">
      <c r="A1590" s="13"/>
      <c r="B1590" s="13"/>
      <c r="C1590" s="13"/>
      <c r="D1590" s="13"/>
      <c r="E1590" s="13"/>
      <c r="F1590" s="13"/>
      <c r="G1590" s="13"/>
      <c r="H1590" s="13"/>
      <c r="I1590" s="13"/>
      <c r="J1590" s="13"/>
      <c r="K1590" s="13"/>
      <c r="L1590" s="13"/>
      <c r="M1590" s="13"/>
      <c r="N1590" s="13"/>
      <c r="O1590" s="13"/>
      <c r="P1590" s="13"/>
    </row>
    <row r="1591" spans="1:16">
      <c r="A1591" s="13"/>
      <c r="B1591" s="13"/>
      <c r="C1591" s="13"/>
      <c r="D1591" s="13"/>
      <c r="E1591" s="13"/>
      <c r="F1591" s="13"/>
      <c r="G1591" s="13"/>
      <c r="H1591" s="13"/>
      <c r="I1591" s="13"/>
      <c r="J1591" s="13"/>
      <c r="K1591" s="13"/>
      <c r="L1591" s="13"/>
      <c r="M1591" s="13"/>
      <c r="N1591" s="13"/>
      <c r="O1591" s="13"/>
      <c r="P1591" s="13"/>
    </row>
    <row r="1592" spans="1:16">
      <c r="A1592" s="13"/>
      <c r="B1592" s="13"/>
      <c r="C1592" s="13"/>
      <c r="D1592" s="13"/>
      <c r="E1592" s="13"/>
      <c r="F1592" s="13"/>
      <c r="G1592" s="13"/>
      <c r="H1592" s="13"/>
      <c r="I1592" s="13"/>
      <c r="J1592" s="13"/>
      <c r="K1592" s="13"/>
      <c r="L1592" s="13"/>
      <c r="M1592" s="13"/>
      <c r="N1592" s="13"/>
      <c r="O1592" s="13"/>
      <c r="P1592" s="13"/>
    </row>
    <row r="1593" spans="1:16">
      <c r="A1593" s="13"/>
      <c r="B1593" s="13"/>
      <c r="C1593" s="13"/>
      <c r="D1593" s="13"/>
      <c r="E1593" s="13"/>
      <c r="F1593" s="13"/>
      <c r="G1593" s="13"/>
      <c r="H1593" s="13"/>
      <c r="I1593" s="13"/>
      <c r="J1593" s="13"/>
      <c r="K1593" s="13"/>
      <c r="L1593" s="13"/>
      <c r="M1593" s="13"/>
      <c r="N1593" s="13"/>
      <c r="O1593" s="13"/>
      <c r="P1593" s="13"/>
    </row>
    <row r="1594" spans="1:16">
      <c r="A1594" s="13"/>
      <c r="B1594" s="13"/>
      <c r="C1594" s="13"/>
      <c r="D1594" s="13"/>
      <c r="E1594" s="13"/>
      <c r="F1594" s="13"/>
      <c r="G1594" s="13"/>
      <c r="H1594" s="13"/>
      <c r="I1594" s="13"/>
      <c r="J1594" s="13"/>
      <c r="K1594" s="13"/>
      <c r="L1594" s="13"/>
      <c r="M1594" s="13"/>
      <c r="N1594" s="13"/>
      <c r="O1594" s="13"/>
      <c r="P1594" s="13"/>
    </row>
    <row r="1595" spans="1:16">
      <c r="A1595" s="13"/>
      <c r="B1595" s="13"/>
      <c r="C1595" s="13"/>
      <c r="D1595" s="13"/>
      <c r="E1595" s="13"/>
      <c r="F1595" s="13"/>
      <c r="G1595" s="13"/>
      <c r="H1595" s="13"/>
      <c r="I1595" s="13"/>
      <c r="J1595" s="13"/>
      <c r="K1595" s="13"/>
      <c r="L1595" s="13"/>
      <c r="M1595" s="13"/>
      <c r="N1595" s="13"/>
      <c r="O1595" s="13"/>
      <c r="P1595" s="13"/>
    </row>
    <row r="1596" spans="1:16">
      <c r="A1596" s="13"/>
      <c r="B1596" s="13"/>
      <c r="C1596" s="13"/>
      <c r="D1596" s="13"/>
      <c r="E1596" s="13"/>
      <c r="F1596" s="13"/>
      <c r="G1596" s="13"/>
      <c r="H1596" s="13"/>
      <c r="I1596" s="13"/>
      <c r="J1596" s="13"/>
      <c r="K1596" s="13"/>
      <c r="L1596" s="13"/>
      <c r="M1596" s="13"/>
      <c r="N1596" s="13"/>
      <c r="O1596" s="13"/>
      <c r="P1596" s="13"/>
    </row>
    <row r="1597" spans="1:16">
      <c r="A1597" s="13"/>
      <c r="B1597" s="13"/>
      <c r="C1597" s="13"/>
      <c r="D1597" s="13"/>
      <c r="E1597" s="13"/>
      <c r="F1597" s="13"/>
      <c r="G1597" s="13"/>
      <c r="H1597" s="13"/>
      <c r="I1597" s="13"/>
      <c r="J1597" s="13"/>
      <c r="K1597" s="13"/>
      <c r="L1597" s="13"/>
      <c r="M1597" s="13"/>
      <c r="N1597" s="13"/>
      <c r="O1597" s="13"/>
      <c r="P1597" s="13"/>
    </row>
    <row r="1598" spans="1:16">
      <c r="A1598" s="13"/>
      <c r="B1598" s="13"/>
      <c r="C1598" s="13"/>
      <c r="D1598" s="13"/>
      <c r="E1598" s="13"/>
      <c r="F1598" s="13"/>
      <c r="G1598" s="13"/>
      <c r="H1598" s="13"/>
      <c r="I1598" s="13"/>
      <c r="J1598" s="13"/>
      <c r="K1598" s="13"/>
      <c r="L1598" s="13"/>
      <c r="M1598" s="13"/>
      <c r="N1598" s="13"/>
      <c r="O1598" s="13"/>
      <c r="P1598" s="13"/>
    </row>
    <row r="1599" spans="1:16">
      <c r="A1599" s="13"/>
      <c r="B1599" s="13"/>
      <c r="C1599" s="13"/>
      <c r="D1599" s="13"/>
      <c r="E1599" s="13"/>
      <c r="F1599" s="13"/>
      <c r="G1599" s="13"/>
      <c r="H1599" s="13"/>
      <c r="I1599" s="13"/>
      <c r="J1599" s="13"/>
      <c r="K1599" s="13"/>
      <c r="L1599" s="13"/>
      <c r="M1599" s="13"/>
      <c r="N1599" s="13"/>
      <c r="O1599" s="13"/>
      <c r="P1599" s="13"/>
    </row>
    <row r="1600" spans="1:16">
      <c r="A1600" s="13"/>
      <c r="B1600" s="13"/>
      <c r="C1600" s="13"/>
      <c r="D1600" s="13"/>
      <c r="E1600" s="13"/>
      <c r="F1600" s="13"/>
      <c r="G1600" s="13"/>
      <c r="H1600" s="13"/>
      <c r="I1600" s="13"/>
      <c r="J1600" s="13"/>
      <c r="K1600" s="13"/>
      <c r="L1600" s="13"/>
      <c r="M1600" s="13"/>
      <c r="N1600" s="13"/>
      <c r="O1600" s="13"/>
      <c r="P1600" s="13"/>
    </row>
    <row r="1601" spans="1:16">
      <c r="A1601" s="13"/>
      <c r="B1601" s="13"/>
      <c r="C1601" s="13"/>
      <c r="D1601" s="13"/>
      <c r="E1601" s="13"/>
      <c r="F1601" s="13"/>
      <c r="G1601" s="13"/>
      <c r="H1601" s="13"/>
      <c r="I1601" s="13"/>
      <c r="J1601" s="13"/>
      <c r="K1601" s="13"/>
      <c r="L1601" s="13"/>
      <c r="M1601" s="13"/>
      <c r="N1601" s="13"/>
      <c r="O1601" s="13"/>
      <c r="P1601" s="13"/>
    </row>
    <row r="1602" spans="1:16">
      <c r="A1602" s="13"/>
      <c r="B1602" s="13"/>
      <c r="C1602" s="13"/>
      <c r="D1602" s="13"/>
      <c r="E1602" s="13"/>
      <c r="F1602" s="13"/>
      <c r="G1602" s="13"/>
      <c r="H1602" s="13"/>
      <c r="I1602" s="13"/>
      <c r="J1602" s="13"/>
      <c r="K1602" s="13"/>
      <c r="L1602" s="13"/>
      <c r="M1602" s="13"/>
      <c r="N1602" s="13"/>
      <c r="O1602" s="13"/>
      <c r="P1602" s="13"/>
    </row>
    <row r="1603" spans="1:16">
      <c r="A1603" s="13"/>
      <c r="B1603" s="13"/>
      <c r="C1603" s="13"/>
      <c r="D1603" s="13"/>
      <c r="E1603" s="13"/>
      <c r="F1603" s="13"/>
      <c r="G1603" s="13"/>
      <c r="H1603" s="13"/>
      <c r="I1603" s="13"/>
      <c r="J1603" s="13"/>
      <c r="K1603" s="13"/>
      <c r="L1603" s="13"/>
      <c r="M1603" s="13"/>
      <c r="N1603" s="13"/>
      <c r="O1603" s="13"/>
      <c r="P1603" s="13"/>
    </row>
    <row r="1604" spans="1:16">
      <c r="A1604" s="13"/>
      <c r="B1604" s="13"/>
      <c r="C1604" s="13"/>
      <c r="D1604" s="13"/>
      <c r="E1604" s="13"/>
      <c r="F1604" s="13"/>
      <c r="G1604" s="13"/>
      <c r="H1604" s="13"/>
      <c r="I1604" s="13"/>
      <c r="J1604" s="13"/>
      <c r="K1604" s="13"/>
      <c r="L1604" s="13"/>
      <c r="M1604" s="13"/>
      <c r="N1604" s="13"/>
      <c r="O1604" s="13"/>
      <c r="P1604" s="13"/>
    </row>
    <row r="1605" spans="1:16">
      <c r="A1605" s="13"/>
      <c r="B1605" s="13"/>
      <c r="C1605" s="13"/>
      <c r="D1605" s="13"/>
      <c r="E1605" s="13"/>
      <c r="F1605" s="13"/>
      <c r="G1605" s="13"/>
      <c r="H1605" s="13"/>
      <c r="I1605" s="13"/>
      <c r="J1605" s="13"/>
      <c r="K1605" s="13"/>
      <c r="L1605" s="13"/>
      <c r="M1605" s="13"/>
      <c r="N1605" s="13"/>
      <c r="O1605" s="13"/>
      <c r="P1605" s="13"/>
    </row>
    <row r="1606" spans="1:16">
      <c r="A1606" s="13"/>
      <c r="B1606" s="13"/>
      <c r="C1606" s="13"/>
      <c r="D1606" s="13"/>
      <c r="E1606" s="13"/>
      <c r="F1606" s="13"/>
      <c r="G1606" s="13"/>
      <c r="H1606" s="13"/>
      <c r="I1606" s="13"/>
      <c r="J1606" s="13"/>
      <c r="K1606" s="13"/>
      <c r="L1606" s="13"/>
      <c r="M1606" s="13"/>
      <c r="N1606" s="13"/>
      <c r="O1606" s="13"/>
      <c r="P1606" s="13"/>
    </row>
    <row r="1607" spans="1:16">
      <c r="A1607" s="13"/>
      <c r="B1607" s="13"/>
      <c r="C1607" s="13"/>
      <c r="D1607" s="13"/>
      <c r="E1607" s="13"/>
      <c r="F1607" s="13"/>
      <c r="G1607" s="13"/>
      <c r="H1607" s="13"/>
      <c r="I1607" s="13"/>
      <c r="J1607" s="13"/>
      <c r="K1607" s="13"/>
      <c r="L1607" s="13"/>
      <c r="M1607" s="13"/>
      <c r="N1607" s="13"/>
      <c r="O1607" s="13"/>
      <c r="P1607" s="13"/>
    </row>
    <row r="1608" spans="1:16">
      <c r="A1608" s="13"/>
      <c r="B1608" s="13"/>
      <c r="C1608" s="13"/>
      <c r="D1608" s="13"/>
      <c r="E1608" s="13"/>
      <c r="F1608" s="13"/>
      <c r="G1608" s="13"/>
      <c r="H1608" s="13"/>
      <c r="I1608" s="13"/>
      <c r="J1608" s="13"/>
      <c r="K1608" s="13"/>
      <c r="L1608" s="13"/>
      <c r="M1608" s="13"/>
      <c r="N1608" s="13"/>
      <c r="O1608" s="13"/>
      <c r="P1608" s="13"/>
    </row>
    <row r="1609" spans="1:16">
      <c r="A1609" s="13"/>
      <c r="B1609" s="13"/>
      <c r="C1609" s="13"/>
      <c r="D1609" s="13"/>
      <c r="E1609" s="13"/>
      <c r="F1609" s="13"/>
      <c r="G1609" s="13"/>
      <c r="H1609" s="13"/>
      <c r="I1609" s="13"/>
      <c r="J1609" s="13"/>
      <c r="K1609" s="13"/>
      <c r="L1609" s="13"/>
      <c r="M1609" s="13"/>
      <c r="N1609" s="13"/>
      <c r="O1609" s="13"/>
      <c r="P1609" s="13"/>
    </row>
    <row r="1610" spans="1:16">
      <c r="A1610" s="13"/>
      <c r="B1610" s="13"/>
      <c r="C1610" s="13"/>
      <c r="D1610" s="13"/>
      <c r="E1610" s="13"/>
      <c r="F1610" s="13"/>
      <c r="G1610" s="13"/>
      <c r="H1610" s="13"/>
      <c r="I1610" s="13"/>
      <c r="J1610" s="13"/>
      <c r="K1610" s="13"/>
      <c r="L1610" s="13"/>
      <c r="M1610" s="13"/>
      <c r="N1610" s="13"/>
      <c r="O1610" s="13"/>
      <c r="P1610" s="13"/>
    </row>
    <row r="1611" spans="1:16">
      <c r="A1611" s="13"/>
      <c r="B1611" s="13"/>
      <c r="C1611" s="13"/>
      <c r="D1611" s="13"/>
      <c r="E1611" s="13"/>
      <c r="F1611" s="13"/>
      <c r="G1611" s="13"/>
      <c r="H1611" s="13"/>
      <c r="I1611" s="13"/>
      <c r="J1611" s="13"/>
      <c r="K1611" s="13"/>
      <c r="L1611" s="13"/>
      <c r="M1611" s="13"/>
      <c r="N1611" s="13"/>
      <c r="O1611" s="13"/>
      <c r="P1611" s="13"/>
    </row>
    <row r="1612" spans="1:16">
      <c r="A1612" s="13"/>
      <c r="B1612" s="13"/>
      <c r="C1612" s="13"/>
      <c r="D1612" s="13"/>
      <c r="E1612" s="13"/>
      <c r="F1612" s="13"/>
      <c r="G1612" s="13"/>
      <c r="H1612" s="13"/>
      <c r="I1612" s="13"/>
      <c r="J1612" s="13"/>
      <c r="K1612" s="13"/>
      <c r="L1612" s="13"/>
      <c r="M1612" s="13"/>
      <c r="N1612" s="13"/>
      <c r="O1612" s="13"/>
      <c r="P1612" s="13"/>
    </row>
    <row r="1613" spans="1:16">
      <c r="A1613" s="13"/>
      <c r="B1613" s="13"/>
      <c r="C1613" s="13"/>
      <c r="D1613" s="13"/>
      <c r="E1613" s="13"/>
      <c r="F1613" s="13"/>
      <c r="G1613" s="13"/>
      <c r="H1613" s="13"/>
      <c r="I1613" s="13"/>
      <c r="J1613" s="13"/>
      <c r="K1613" s="13"/>
      <c r="L1613" s="13"/>
      <c r="M1613" s="13"/>
      <c r="N1613" s="13"/>
      <c r="O1613" s="13"/>
      <c r="P1613" s="13"/>
    </row>
    <row r="1614" spans="1:16">
      <c r="A1614" s="13"/>
      <c r="B1614" s="13"/>
      <c r="C1614" s="13"/>
      <c r="D1614" s="13"/>
      <c r="E1614" s="13"/>
      <c r="F1614" s="13"/>
      <c r="G1614" s="13"/>
      <c r="H1614" s="13"/>
      <c r="I1614" s="13"/>
      <c r="J1614" s="13"/>
      <c r="K1614" s="13"/>
      <c r="L1614" s="13"/>
      <c r="M1614" s="13"/>
      <c r="N1614" s="13"/>
      <c r="O1614" s="13"/>
      <c r="P1614" s="13"/>
    </row>
    <row r="1615" spans="1:16">
      <c r="A1615" s="13"/>
      <c r="B1615" s="13"/>
      <c r="C1615" s="13"/>
      <c r="D1615" s="13"/>
      <c r="E1615" s="13"/>
      <c r="F1615" s="13"/>
      <c r="G1615" s="13"/>
      <c r="H1615" s="13"/>
      <c r="I1615" s="13"/>
      <c r="J1615" s="13"/>
      <c r="K1615" s="13"/>
      <c r="L1615" s="13"/>
      <c r="M1615" s="13"/>
      <c r="N1615" s="13"/>
      <c r="O1615" s="13"/>
      <c r="P1615" s="13"/>
    </row>
    <row r="1616" spans="1:16">
      <c r="A1616" s="13"/>
      <c r="B1616" s="13"/>
      <c r="C1616" s="13"/>
      <c r="D1616" s="13"/>
      <c r="E1616" s="13"/>
      <c r="F1616" s="13"/>
      <c r="G1616" s="13"/>
      <c r="H1616" s="13"/>
      <c r="I1616" s="13"/>
      <c r="J1616" s="13"/>
      <c r="K1616" s="13"/>
      <c r="L1616" s="13"/>
      <c r="M1616" s="13"/>
      <c r="N1616" s="13"/>
      <c r="O1616" s="13"/>
      <c r="P1616" s="13"/>
    </row>
    <row r="1617" spans="1:16">
      <c r="A1617" s="13"/>
      <c r="B1617" s="13"/>
      <c r="C1617" s="13"/>
      <c r="D1617" s="13"/>
      <c r="E1617" s="13"/>
      <c r="F1617" s="13"/>
      <c r="G1617" s="13"/>
      <c r="H1617" s="13"/>
      <c r="I1617" s="13"/>
      <c r="J1617" s="13"/>
      <c r="K1617" s="13"/>
      <c r="L1617" s="13"/>
      <c r="M1617" s="13"/>
      <c r="N1617" s="13"/>
      <c r="O1617" s="13"/>
      <c r="P1617" s="13"/>
    </row>
    <row r="1618" spans="1:16">
      <c r="A1618" s="13"/>
      <c r="B1618" s="13"/>
      <c r="C1618" s="13"/>
      <c r="D1618" s="13"/>
      <c r="E1618" s="13"/>
      <c r="F1618" s="13"/>
      <c r="G1618" s="13"/>
      <c r="H1618" s="13"/>
      <c r="I1618" s="13"/>
      <c r="J1618" s="13"/>
      <c r="K1618" s="13"/>
      <c r="L1618" s="13"/>
      <c r="M1618" s="13"/>
      <c r="N1618" s="13"/>
      <c r="O1618" s="13"/>
      <c r="P1618" s="13"/>
    </row>
    <row r="1619" spans="1:16">
      <c r="A1619" s="13"/>
      <c r="B1619" s="13"/>
      <c r="C1619" s="13"/>
      <c r="D1619" s="13"/>
      <c r="E1619" s="13"/>
      <c r="F1619" s="13"/>
      <c r="G1619" s="13"/>
      <c r="H1619" s="13"/>
      <c r="I1619" s="13"/>
      <c r="J1619" s="13"/>
      <c r="K1619" s="13"/>
      <c r="L1619" s="13"/>
      <c r="M1619" s="13"/>
      <c r="N1619" s="13"/>
      <c r="O1619" s="13"/>
      <c r="P1619" s="13"/>
    </row>
    <row r="1620" spans="1:16">
      <c r="A1620" s="13"/>
      <c r="B1620" s="13"/>
      <c r="C1620" s="13"/>
      <c r="D1620" s="13"/>
      <c r="E1620" s="13"/>
      <c r="F1620" s="13"/>
      <c r="G1620" s="13"/>
      <c r="H1620" s="13"/>
      <c r="I1620" s="13"/>
      <c r="J1620" s="13"/>
      <c r="K1620" s="13"/>
      <c r="L1620" s="13"/>
      <c r="M1620" s="13"/>
      <c r="N1620" s="13"/>
      <c r="O1620" s="13"/>
      <c r="P1620" s="13"/>
    </row>
    <row r="1621" spans="1:16">
      <c r="A1621" s="13"/>
      <c r="B1621" s="13"/>
      <c r="C1621" s="13"/>
      <c r="D1621" s="13"/>
      <c r="E1621" s="13"/>
      <c r="F1621" s="13"/>
      <c r="G1621" s="13"/>
      <c r="H1621" s="13"/>
      <c r="I1621" s="13"/>
      <c r="J1621" s="13"/>
      <c r="K1621" s="13"/>
      <c r="L1621" s="13"/>
      <c r="M1621" s="13"/>
      <c r="N1621" s="13"/>
      <c r="O1621" s="13"/>
      <c r="P1621" s="13"/>
    </row>
    <row r="1622" spans="1:16">
      <c r="A1622" s="13"/>
      <c r="B1622" s="13"/>
      <c r="C1622" s="13"/>
      <c r="D1622" s="13"/>
      <c r="E1622" s="13"/>
      <c r="F1622" s="13"/>
      <c r="G1622" s="13"/>
      <c r="H1622" s="13"/>
      <c r="I1622" s="13"/>
      <c r="J1622" s="13"/>
      <c r="K1622" s="13"/>
      <c r="L1622" s="13"/>
      <c r="M1622" s="13"/>
      <c r="N1622" s="13"/>
      <c r="O1622" s="13"/>
      <c r="P1622" s="13"/>
    </row>
    <row r="1623" spans="1:16">
      <c r="A1623" s="13"/>
      <c r="B1623" s="13"/>
      <c r="C1623" s="13"/>
      <c r="D1623" s="13"/>
      <c r="E1623" s="13"/>
      <c r="F1623" s="13"/>
      <c r="G1623" s="13"/>
      <c r="H1623" s="13"/>
      <c r="I1623" s="13"/>
      <c r="J1623" s="13"/>
      <c r="K1623" s="13"/>
      <c r="L1623" s="13"/>
      <c r="M1623" s="13"/>
      <c r="N1623" s="13"/>
      <c r="O1623" s="13"/>
      <c r="P1623" s="13"/>
    </row>
    <row r="1624" spans="1:16">
      <c r="A1624" s="13"/>
      <c r="B1624" s="13"/>
      <c r="C1624" s="13"/>
      <c r="D1624" s="13"/>
      <c r="E1624" s="13"/>
      <c r="F1624" s="13"/>
      <c r="G1624" s="13"/>
      <c r="H1624" s="13"/>
      <c r="I1624" s="13"/>
      <c r="J1624" s="13"/>
      <c r="K1624" s="13"/>
      <c r="L1624" s="13"/>
      <c r="M1624" s="13"/>
      <c r="N1624" s="13"/>
      <c r="O1624" s="13"/>
      <c r="P1624" s="13"/>
    </row>
    <row r="1625" spans="1:16">
      <c r="A1625" s="13"/>
      <c r="B1625" s="13"/>
      <c r="C1625" s="13"/>
      <c r="D1625" s="13"/>
      <c r="E1625" s="13"/>
      <c r="F1625" s="13"/>
      <c r="G1625" s="13"/>
      <c r="H1625" s="13"/>
      <c r="I1625" s="13"/>
      <c r="J1625" s="13"/>
      <c r="K1625" s="13"/>
      <c r="L1625" s="13"/>
      <c r="M1625" s="13"/>
      <c r="N1625" s="13"/>
      <c r="O1625" s="13"/>
      <c r="P1625" s="13"/>
    </row>
    <row r="1626" spans="1:16">
      <c r="A1626" s="13"/>
      <c r="B1626" s="13"/>
      <c r="C1626" s="13"/>
      <c r="D1626" s="13"/>
      <c r="E1626" s="13"/>
      <c r="F1626" s="13"/>
      <c r="G1626" s="13"/>
      <c r="H1626" s="13"/>
      <c r="I1626" s="13"/>
      <c r="J1626" s="13"/>
      <c r="K1626" s="13"/>
      <c r="L1626" s="13"/>
      <c r="M1626" s="13"/>
      <c r="N1626" s="13"/>
      <c r="O1626" s="13"/>
      <c r="P1626" s="13"/>
    </row>
    <row r="1627" spans="1:16">
      <c r="A1627" s="13"/>
      <c r="B1627" s="13"/>
      <c r="C1627" s="13"/>
      <c r="D1627" s="13"/>
      <c r="E1627" s="13"/>
      <c r="F1627" s="13"/>
      <c r="G1627" s="13"/>
      <c r="H1627" s="13"/>
      <c r="I1627" s="13"/>
      <c r="J1627" s="13"/>
      <c r="K1627" s="13"/>
      <c r="L1627" s="13"/>
      <c r="M1627" s="13"/>
      <c r="N1627" s="13"/>
      <c r="O1627" s="13"/>
      <c r="P1627" s="13"/>
    </row>
    <row r="1628" spans="1:16">
      <c r="A1628" s="13"/>
      <c r="B1628" s="13"/>
      <c r="C1628" s="13"/>
      <c r="D1628" s="13"/>
      <c r="E1628" s="13"/>
      <c r="F1628" s="13"/>
      <c r="G1628" s="13"/>
      <c r="H1628" s="13"/>
      <c r="I1628" s="13"/>
      <c r="J1628" s="13"/>
      <c r="K1628" s="13"/>
      <c r="L1628" s="13"/>
      <c r="M1628" s="13"/>
      <c r="N1628" s="13"/>
      <c r="O1628" s="13"/>
      <c r="P1628" s="13"/>
    </row>
    <row r="1629" spans="1:16">
      <c r="A1629" s="13"/>
      <c r="B1629" s="13"/>
      <c r="C1629" s="13"/>
      <c r="D1629" s="13"/>
      <c r="E1629" s="13"/>
      <c r="F1629" s="13"/>
      <c r="G1629" s="13"/>
      <c r="H1629" s="13"/>
      <c r="I1629" s="13"/>
      <c r="J1629" s="13"/>
      <c r="K1629" s="13"/>
      <c r="L1629" s="13"/>
      <c r="M1629" s="13"/>
      <c r="N1629" s="13"/>
      <c r="O1629" s="13"/>
      <c r="P1629" s="13"/>
    </row>
    <row r="1630" spans="1:16">
      <c r="A1630" s="13"/>
      <c r="B1630" s="13"/>
      <c r="C1630" s="13"/>
      <c r="D1630" s="13"/>
      <c r="E1630" s="13"/>
      <c r="F1630" s="13"/>
      <c r="G1630" s="13"/>
      <c r="H1630" s="13"/>
      <c r="I1630" s="13"/>
      <c r="J1630" s="13"/>
      <c r="K1630" s="13"/>
      <c r="L1630" s="13"/>
      <c r="M1630" s="13"/>
      <c r="N1630" s="13"/>
      <c r="O1630" s="13"/>
      <c r="P1630" s="13"/>
    </row>
    <row r="1631" spans="1:16">
      <c r="A1631" s="13"/>
      <c r="B1631" s="13"/>
      <c r="C1631" s="13"/>
      <c r="D1631" s="13"/>
      <c r="E1631" s="13"/>
      <c r="F1631" s="13"/>
      <c r="G1631" s="13"/>
      <c r="H1631" s="13"/>
      <c r="I1631" s="13"/>
      <c r="J1631" s="13"/>
      <c r="K1631" s="13"/>
      <c r="L1631" s="13"/>
      <c r="M1631" s="13"/>
      <c r="N1631" s="13"/>
      <c r="O1631" s="13"/>
      <c r="P1631" s="13"/>
    </row>
    <row r="1632" spans="1:16">
      <c r="A1632" s="13"/>
      <c r="B1632" s="13"/>
      <c r="C1632" s="13"/>
      <c r="D1632" s="13"/>
      <c r="E1632" s="13"/>
      <c r="F1632" s="13"/>
      <c r="G1632" s="13"/>
      <c r="H1632" s="13"/>
      <c r="I1632" s="13"/>
      <c r="J1632" s="13"/>
      <c r="K1632" s="13"/>
      <c r="L1632" s="13"/>
      <c r="M1632" s="13"/>
      <c r="N1632" s="13"/>
      <c r="O1632" s="13"/>
      <c r="P1632" s="13"/>
    </row>
    <row r="1633" spans="1:16">
      <c r="A1633" s="13"/>
      <c r="B1633" s="13"/>
      <c r="C1633" s="13"/>
      <c r="D1633" s="13"/>
      <c r="E1633" s="13"/>
      <c r="F1633" s="13"/>
      <c r="G1633" s="13"/>
      <c r="H1633" s="13"/>
      <c r="I1633" s="13"/>
      <c r="J1633" s="13"/>
      <c r="K1633" s="13"/>
      <c r="L1633" s="13"/>
      <c r="M1633" s="13"/>
      <c r="N1633" s="13"/>
      <c r="O1633" s="13"/>
      <c r="P1633" s="13"/>
    </row>
    <row r="1634" spans="1:16">
      <c r="A1634" s="13"/>
      <c r="B1634" s="13"/>
      <c r="C1634" s="13"/>
      <c r="D1634" s="13"/>
      <c r="E1634" s="13"/>
      <c r="F1634" s="13"/>
      <c r="G1634" s="13"/>
      <c r="H1634" s="13"/>
      <c r="I1634" s="13"/>
      <c r="J1634" s="13"/>
      <c r="K1634" s="13"/>
      <c r="L1634" s="13"/>
      <c r="M1634" s="13"/>
      <c r="N1634" s="13"/>
      <c r="O1634" s="13"/>
      <c r="P1634" s="13"/>
    </row>
    <row r="1635" spans="1:16">
      <c r="A1635" s="13"/>
      <c r="B1635" s="13"/>
      <c r="C1635" s="13"/>
      <c r="D1635" s="13"/>
      <c r="E1635" s="13"/>
      <c r="F1635" s="13"/>
      <c r="G1635" s="13"/>
      <c r="H1635" s="13"/>
      <c r="I1635" s="13"/>
      <c r="J1635" s="13"/>
      <c r="K1635" s="13"/>
      <c r="L1635" s="13"/>
      <c r="M1635" s="13"/>
      <c r="N1635" s="13"/>
      <c r="O1635" s="13"/>
      <c r="P1635" s="13"/>
    </row>
    <row r="1636" spans="1:16">
      <c r="A1636" s="13"/>
      <c r="B1636" s="13"/>
      <c r="C1636" s="13"/>
      <c r="D1636" s="13"/>
      <c r="E1636" s="13"/>
      <c r="F1636" s="13"/>
      <c r="G1636" s="13"/>
      <c r="H1636" s="13"/>
      <c r="I1636" s="13"/>
      <c r="J1636" s="13"/>
      <c r="K1636" s="13"/>
      <c r="L1636" s="13"/>
      <c r="M1636" s="13"/>
      <c r="N1636" s="13"/>
      <c r="O1636" s="13"/>
      <c r="P1636" s="13"/>
    </row>
    <row r="1637" spans="1:16">
      <c r="A1637" s="13"/>
      <c r="B1637" s="13"/>
      <c r="C1637" s="13"/>
      <c r="D1637" s="13"/>
      <c r="E1637" s="13"/>
      <c r="F1637" s="13"/>
      <c r="G1637" s="13"/>
      <c r="H1637" s="13"/>
      <c r="I1637" s="13"/>
      <c r="J1637" s="13"/>
      <c r="K1637" s="13"/>
      <c r="L1637" s="13"/>
      <c r="M1637" s="13"/>
      <c r="N1637" s="13"/>
      <c r="O1637" s="13"/>
      <c r="P1637" s="13"/>
    </row>
    <row r="1638" spans="1:16">
      <c r="A1638" s="13"/>
      <c r="B1638" s="13"/>
      <c r="C1638" s="13"/>
      <c r="D1638" s="13"/>
      <c r="E1638" s="13"/>
      <c r="F1638" s="13"/>
      <c r="G1638" s="13"/>
      <c r="H1638" s="13"/>
      <c r="I1638" s="13"/>
      <c r="J1638" s="13"/>
      <c r="K1638" s="13"/>
      <c r="L1638" s="13"/>
      <c r="M1638" s="13"/>
      <c r="N1638" s="13"/>
      <c r="O1638" s="13"/>
      <c r="P1638" s="13"/>
    </row>
    <row r="1639" spans="1:16">
      <c r="A1639" s="13"/>
      <c r="B1639" s="13"/>
      <c r="C1639" s="13"/>
      <c r="D1639" s="13"/>
      <c r="E1639" s="13"/>
      <c r="F1639" s="13"/>
      <c r="G1639" s="13"/>
      <c r="H1639" s="13"/>
      <c r="I1639" s="13"/>
      <c r="J1639" s="13"/>
      <c r="K1639" s="13"/>
      <c r="L1639" s="13"/>
      <c r="M1639" s="13"/>
      <c r="N1639" s="13"/>
      <c r="O1639" s="13"/>
      <c r="P1639" s="13"/>
    </row>
    <row r="1640" spans="1:16">
      <c r="A1640" s="13"/>
      <c r="B1640" s="13"/>
      <c r="C1640" s="13"/>
      <c r="D1640" s="13"/>
      <c r="E1640" s="13"/>
      <c r="F1640" s="13"/>
      <c r="G1640" s="13"/>
      <c r="H1640" s="13"/>
      <c r="I1640" s="13"/>
      <c r="J1640" s="13"/>
      <c r="K1640" s="13"/>
      <c r="L1640" s="13"/>
      <c r="M1640" s="13"/>
      <c r="N1640" s="13"/>
      <c r="O1640" s="13"/>
      <c r="P1640" s="13"/>
    </row>
    <row r="1641" spans="1:16">
      <c r="A1641" s="13"/>
      <c r="B1641" s="13"/>
      <c r="C1641" s="13"/>
      <c r="D1641" s="13"/>
      <c r="E1641" s="13"/>
      <c r="F1641" s="13"/>
      <c r="G1641" s="13"/>
      <c r="H1641" s="13"/>
      <c r="I1641" s="13"/>
      <c r="J1641" s="13"/>
      <c r="K1641" s="13"/>
      <c r="L1641" s="13"/>
      <c r="M1641" s="13"/>
      <c r="N1641" s="13"/>
      <c r="O1641" s="13"/>
      <c r="P1641" s="13"/>
    </row>
    <row r="1642" spans="1:16">
      <c r="A1642" s="13"/>
      <c r="B1642" s="13"/>
      <c r="C1642" s="13"/>
      <c r="D1642" s="13"/>
      <c r="E1642" s="13"/>
      <c r="F1642" s="13"/>
      <c r="G1642" s="13"/>
      <c r="H1642" s="13"/>
      <c r="I1642" s="13"/>
      <c r="J1642" s="13"/>
      <c r="K1642" s="13"/>
      <c r="L1642" s="13"/>
      <c r="M1642" s="13"/>
      <c r="N1642" s="13"/>
      <c r="O1642" s="13"/>
      <c r="P1642" s="13"/>
    </row>
    <row r="1643" spans="1:16">
      <c r="A1643" s="13"/>
      <c r="B1643" s="13"/>
      <c r="C1643" s="13"/>
      <c r="D1643" s="13"/>
      <c r="E1643" s="13"/>
      <c r="F1643" s="13"/>
      <c r="G1643" s="13"/>
      <c r="H1643" s="13"/>
      <c r="I1643" s="13"/>
      <c r="J1643" s="13"/>
      <c r="K1643" s="13"/>
      <c r="L1643" s="13"/>
      <c r="M1643" s="13"/>
      <c r="N1643" s="13"/>
      <c r="O1643" s="13"/>
      <c r="P1643" s="13"/>
    </row>
    <row r="1644" spans="1:16">
      <c r="A1644" s="13"/>
      <c r="B1644" s="13"/>
      <c r="C1644" s="13"/>
      <c r="D1644" s="13"/>
      <c r="E1644" s="13"/>
      <c r="F1644" s="13"/>
      <c r="G1644" s="13"/>
      <c r="H1644" s="13"/>
      <c r="I1644" s="13"/>
      <c r="J1644" s="13"/>
      <c r="K1644" s="13"/>
      <c r="L1644" s="13"/>
      <c r="M1644" s="13"/>
      <c r="N1644" s="13"/>
      <c r="O1644" s="13"/>
      <c r="P1644" s="13"/>
    </row>
    <row r="1645" spans="1:16">
      <c r="A1645" s="13"/>
      <c r="B1645" s="13"/>
      <c r="C1645" s="13"/>
      <c r="D1645" s="13"/>
      <c r="E1645" s="13"/>
      <c r="F1645" s="13"/>
      <c r="G1645" s="13"/>
      <c r="H1645" s="13"/>
      <c r="I1645" s="13"/>
      <c r="J1645" s="13"/>
      <c r="K1645" s="13"/>
      <c r="L1645" s="13"/>
      <c r="M1645" s="13"/>
      <c r="N1645" s="13"/>
      <c r="O1645" s="13"/>
      <c r="P1645" s="13"/>
    </row>
    <row r="1646" spans="1:16">
      <c r="A1646" s="13"/>
      <c r="B1646" s="13"/>
      <c r="C1646" s="13"/>
      <c r="D1646" s="13"/>
      <c r="E1646" s="13"/>
      <c r="F1646" s="13"/>
      <c r="G1646" s="13"/>
      <c r="H1646" s="13"/>
      <c r="I1646" s="13"/>
      <c r="J1646" s="13"/>
      <c r="K1646" s="13"/>
      <c r="L1646" s="13"/>
      <c r="M1646" s="13"/>
      <c r="N1646" s="13"/>
      <c r="O1646" s="13"/>
      <c r="P1646" s="13"/>
    </row>
    <row r="1647" spans="1:16">
      <c r="A1647" s="13"/>
      <c r="B1647" s="13"/>
      <c r="C1647" s="13"/>
      <c r="D1647" s="13"/>
      <c r="E1647" s="13"/>
      <c r="F1647" s="13"/>
      <c r="G1647" s="13"/>
      <c r="H1647" s="13"/>
      <c r="I1647" s="13"/>
      <c r="J1647" s="13"/>
      <c r="K1647" s="13"/>
      <c r="L1647" s="13"/>
      <c r="M1647" s="13"/>
      <c r="N1647" s="13"/>
      <c r="O1647" s="13"/>
      <c r="P1647" s="13"/>
    </row>
    <row r="1648" spans="1:16">
      <c r="A1648" s="13"/>
      <c r="B1648" s="13"/>
      <c r="C1648" s="13"/>
      <c r="D1648" s="13"/>
      <c r="E1648" s="13"/>
      <c r="F1648" s="13"/>
      <c r="G1648" s="13"/>
      <c r="H1648" s="13"/>
      <c r="I1648" s="13"/>
      <c r="J1648" s="13"/>
      <c r="K1648" s="13"/>
      <c r="L1648" s="13"/>
      <c r="M1648" s="13"/>
      <c r="N1648" s="13"/>
      <c r="O1648" s="13"/>
      <c r="P1648" s="13"/>
    </row>
    <row r="1649" spans="1:16">
      <c r="A1649" s="13"/>
      <c r="B1649" s="13"/>
      <c r="C1649" s="13"/>
      <c r="D1649" s="13"/>
      <c r="E1649" s="13"/>
      <c r="F1649" s="13"/>
      <c r="G1649" s="13"/>
      <c r="H1649" s="13"/>
      <c r="I1649" s="13"/>
      <c r="J1649" s="13"/>
      <c r="K1649" s="13"/>
      <c r="L1649" s="13"/>
      <c r="M1649" s="13"/>
      <c r="N1649" s="13"/>
      <c r="O1649" s="13"/>
      <c r="P1649" s="13"/>
    </row>
    <row r="1650" spans="1:16">
      <c r="A1650" s="13"/>
      <c r="B1650" s="13"/>
      <c r="C1650" s="13"/>
      <c r="D1650" s="13"/>
      <c r="E1650" s="13"/>
      <c r="F1650" s="13"/>
      <c r="G1650" s="13"/>
      <c r="H1650" s="13"/>
      <c r="I1650" s="13"/>
      <c r="J1650" s="13"/>
      <c r="K1650" s="13"/>
      <c r="L1650" s="13"/>
      <c r="M1650" s="13"/>
      <c r="N1650" s="13"/>
      <c r="O1650" s="13"/>
      <c r="P1650" s="13"/>
    </row>
    <row r="1651" spans="1:16">
      <c r="A1651" s="13"/>
      <c r="B1651" s="13"/>
      <c r="C1651" s="13"/>
      <c r="D1651" s="13"/>
      <c r="E1651" s="13"/>
      <c r="F1651" s="13"/>
      <c r="G1651" s="13"/>
      <c r="H1651" s="13"/>
      <c r="I1651" s="13"/>
      <c r="J1651" s="13"/>
      <c r="K1651" s="13"/>
      <c r="L1651" s="13"/>
      <c r="M1651" s="13"/>
      <c r="N1651" s="13"/>
      <c r="O1651" s="13"/>
      <c r="P1651" s="13"/>
    </row>
    <row r="1652" spans="1:16">
      <c r="A1652" s="13"/>
      <c r="B1652" s="13"/>
      <c r="C1652" s="13"/>
      <c r="D1652" s="13"/>
      <c r="E1652" s="13"/>
      <c r="F1652" s="13"/>
      <c r="G1652" s="13"/>
      <c r="H1652" s="13"/>
      <c r="I1652" s="13"/>
      <c r="J1652" s="13"/>
      <c r="K1652" s="13"/>
      <c r="L1652" s="13"/>
      <c r="M1652" s="13"/>
      <c r="N1652" s="13"/>
      <c r="O1652" s="13"/>
      <c r="P1652" s="13"/>
    </row>
    <row r="1653" spans="1:16">
      <c r="A1653" s="13"/>
      <c r="B1653" s="13"/>
      <c r="C1653" s="13"/>
      <c r="D1653" s="13"/>
      <c r="E1653" s="13"/>
      <c r="F1653" s="13"/>
      <c r="G1653" s="13"/>
      <c r="H1653" s="13"/>
      <c r="I1653" s="13"/>
      <c r="J1653" s="13"/>
      <c r="K1653" s="13"/>
      <c r="L1653" s="13"/>
      <c r="M1653" s="13"/>
      <c r="N1653" s="13"/>
      <c r="O1653" s="13"/>
      <c r="P1653" s="13"/>
    </row>
    <row r="1654" spans="1:16">
      <c r="A1654" s="13"/>
      <c r="B1654" s="13"/>
      <c r="C1654" s="13"/>
      <c r="D1654" s="13"/>
      <c r="E1654" s="13"/>
      <c r="F1654" s="13"/>
      <c r="G1654" s="13"/>
      <c r="H1654" s="13"/>
      <c r="I1654" s="13"/>
      <c r="J1654" s="13"/>
      <c r="K1654" s="13"/>
      <c r="L1654" s="13"/>
      <c r="M1654" s="13"/>
      <c r="N1654" s="13"/>
      <c r="O1654" s="13"/>
      <c r="P1654" s="13"/>
    </row>
    <row r="1655" spans="1:16">
      <c r="A1655" s="13"/>
      <c r="B1655" s="13"/>
      <c r="C1655" s="13"/>
      <c r="D1655" s="13"/>
      <c r="E1655" s="13"/>
      <c r="F1655" s="13"/>
      <c r="G1655" s="13"/>
      <c r="H1655" s="13"/>
      <c r="I1655" s="13"/>
      <c r="J1655" s="13"/>
      <c r="K1655" s="13"/>
      <c r="L1655" s="13"/>
      <c r="M1655" s="13"/>
      <c r="N1655" s="13"/>
      <c r="O1655" s="13"/>
      <c r="P1655" s="13"/>
    </row>
    <row r="1656" spans="1:16">
      <c r="A1656" s="13"/>
      <c r="B1656" s="13"/>
      <c r="C1656" s="13"/>
      <c r="D1656" s="13"/>
      <c r="E1656" s="13"/>
      <c r="F1656" s="13"/>
      <c r="G1656" s="13"/>
      <c r="H1656" s="13"/>
      <c r="I1656" s="13"/>
      <c r="J1656" s="13"/>
      <c r="K1656" s="13"/>
      <c r="L1656" s="13"/>
      <c r="M1656" s="13"/>
      <c r="N1656" s="13"/>
      <c r="O1656" s="13"/>
      <c r="P1656" s="13"/>
    </row>
    <row r="1657" spans="1:16">
      <c r="A1657" s="13"/>
      <c r="B1657" s="13"/>
      <c r="C1657" s="13"/>
      <c r="D1657" s="13"/>
      <c r="E1657" s="13"/>
      <c r="F1657" s="13"/>
      <c r="G1657" s="13"/>
      <c r="H1657" s="13"/>
      <c r="I1657" s="13"/>
      <c r="J1657" s="13"/>
      <c r="K1657" s="13"/>
      <c r="L1657" s="13"/>
      <c r="M1657" s="13"/>
      <c r="N1657" s="13"/>
      <c r="O1657" s="13"/>
      <c r="P1657" s="13"/>
    </row>
    <row r="1658" spans="1:16">
      <c r="A1658" s="13"/>
      <c r="B1658" s="13"/>
      <c r="C1658" s="13"/>
      <c r="D1658" s="13"/>
      <c r="E1658" s="13"/>
      <c r="F1658" s="13"/>
      <c r="G1658" s="13"/>
      <c r="H1658" s="13"/>
      <c r="I1658" s="13"/>
      <c r="J1658" s="13"/>
      <c r="K1658" s="13"/>
      <c r="L1658" s="13"/>
      <c r="M1658" s="13"/>
      <c r="N1658" s="13"/>
      <c r="O1658" s="13"/>
      <c r="P1658" s="13"/>
    </row>
    <row r="1659" spans="1:16">
      <c r="A1659" s="13"/>
      <c r="B1659" s="13"/>
      <c r="C1659" s="13"/>
      <c r="D1659" s="13"/>
      <c r="E1659" s="13"/>
      <c r="F1659" s="13"/>
      <c r="G1659" s="13"/>
      <c r="H1659" s="13"/>
      <c r="I1659" s="13"/>
      <c r="J1659" s="13"/>
      <c r="K1659" s="13"/>
      <c r="L1659" s="13"/>
      <c r="M1659" s="13"/>
      <c r="N1659" s="13"/>
      <c r="O1659" s="13"/>
      <c r="P1659" s="13"/>
    </row>
    <row r="1660" spans="1:16">
      <c r="A1660" s="13"/>
      <c r="B1660" s="13"/>
      <c r="C1660" s="13"/>
      <c r="D1660" s="13"/>
      <c r="E1660" s="13"/>
      <c r="F1660" s="13"/>
      <c r="G1660" s="13"/>
      <c r="H1660" s="13"/>
      <c r="I1660" s="13"/>
      <c r="J1660" s="13"/>
      <c r="K1660" s="13"/>
      <c r="L1660" s="13"/>
      <c r="M1660" s="13"/>
      <c r="N1660" s="13"/>
      <c r="O1660" s="13"/>
      <c r="P1660" s="13"/>
    </row>
    <row r="1661" spans="1:16">
      <c r="A1661" s="13"/>
      <c r="B1661" s="13"/>
      <c r="C1661" s="13"/>
      <c r="D1661" s="13"/>
      <c r="E1661" s="13"/>
      <c r="F1661" s="13"/>
      <c r="G1661" s="13"/>
      <c r="H1661" s="13"/>
      <c r="I1661" s="13"/>
      <c r="J1661" s="13"/>
      <c r="K1661" s="13"/>
      <c r="L1661" s="13"/>
      <c r="M1661" s="13"/>
      <c r="N1661" s="13"/>
      <c r="O1661" s="13"/>
      <c r="P1661" s="13"/>
    </row>
    <row r="1662" spans="1:16">
      <c r="A1662" s="13"/>
      <c r="B1662" s="13"/>
      <c r="C1662" s="13"/>
      <c r="D1662" s="13"/>
      <c r="E1662" s="13"/>
      <c r="F1662" s="13"/>
      <c r="G1662" s="13"/>
      <c r="H1662" s="13"/>
      <c r="I1662" s="13"/>
      <c r="J1662" s="13"/>
      <c r="K1662" s="13"/>
      <c r="L1662" s="13"/>
      <c r="M1662" s="13"/>
      <c r="N1662" s="13"/>
      <c r="O1662" s="13"/>
      <c r="P1662" s="13"/>
    </row>
    <row r="1663" spans="1:16">
      <c r="A1663" s="13"/>
      <c r="B1663" s="13"/>
      <c r="C1663" s="13"/>
      <c r="D1663" s="13"/>
      <c r="E1663" s="13"/>
      <c r="F1663" s="13"/>
      <c r="G1663" s="13"/>
      <c r="H1663" s="13"/>
      <c r="I1663" s="13"/>
      <c r="J1663" s="13"/>
      <c r="K1663" s="13"/>
      <c r="L1663" s="13"/>
      <c r="M1663" s="13"/>
      <c r="N1663" s="13"/>
      <c r="O1663" s="13"/>
      <c r="P1663" s="13"/>
    </row>
    <row r="1664" spans="1:16">
      <c r="A1664" s="13"/>
      <c r="B1664" s="13"/>
      <c r="C1664" s="13"/>
      <c r="D1664" s="13"/>
      <c r="E1664" s="13"/>
      <c r="F1664" s="13"/>
      <c r="G1664" s="13"/>
      <c r="H1664" s="13"/>
      <c r="I1664" s="13"/>
      <c r="J1664" s="13"/>
      <c r="K1664" s="13"/>
      <c r="L1664" s="13"/>
      <c r="M1664" s="13"/>
      <c r="N1664" s="13"/>
      <c r="O1664" s="13"/>
      <c r="P1664" s="13"/>
    </row>
    <row r="1665" spans="1:16">
      <c r="A1665" s="13"/>
      <c r="B1665" s="13"/>
      <c r="C1665" s="13"/>
      <c r="D1665" s="13"/>
      <c r="E1665" s="13"/>
      <c r="F1665" s="13"/>
      <c r="G1665" s="13"/>
      <c r="H1665" s="13"/>
      <c r="I1665" s="13"/>
      <c r="J1665" s="13"/>
      <c r="K1665" s="13"/>
      <c r="L1665" s="13"/>
      <c r="M1665" s="13"/>
      <c r="N1665" s="13"/>
      <c r="O1665" s="13"/>
      <c r="P1665" s="13"/>
    </row>
    <row r="1666" spans="1:16">
      <c r="A1666" s="13"/>
      <c r="B1666" s="13"/>
      <c r="C1666" s="13"/>
      <c r="D1666" s="13"/>
      <c r="E1666" s="13"/>
      <c r="F1666" s="13"/>
      <c r="G1666" s="13"/>
      <c r="H1666" s="13"/>
      <c r="I1666" s="13"/>
      <c r="J1666" s="13"/>
      <c r="K1666" s="13"/>
      <c r="L1666" s="13"/>
      <c r="M1666" s="13"/>
      <c r="N1666" s="13"/>
      <c r="O1666" s="13"/>
      <c r="P1666" s="13"/>
    </row>
    <row r="1667" spans="1:16">
      <c r="A1667" s="13"/>
      <c r="B1667" s="13"/>
      <c r="C1667" s="13"/>
      <c r="D1667" s="13"/>
      <c r="E1667" s="13"/>
      <c r="F1667" s="13"/>
      <c r="G1667" s="13"/>
      <c r="H1667" s="13"/>
      <c r="I1667" s="13"/>
      <c r="J1667" s="13"/>
      <c r="K1667" s="13"/>
      <c r="L1667" s="13"/>
      <c r="M1667" s="13"/>
      <c r="N1667" s="13"/>
      <c r="O1667" s="13"/>
      <c r="P1667" s="13"/>
    </row>
    <row r="1668" spans="1:16">
      <c r="A1668" s="13"/>
      <c r="B1668" s="13"/>
      <c r="C1668" s="13"/>
      <c r="D1668" s="13"/>
      <c r="E1668" s="13"/>
      <c r="F1668" s="13"/>
      <c r="G1668" s="13"/>
      <c r="H1668" s="13"/>
      <c r="I1668" s="13"/>
      <c r="J1668" s="13"/>
      <c r="K1668" s="13"/>
      <c r="L1668" s="13"/>
      <c r="M1668" s="13"/>
      <c r="N1668" s="13"/>
      <c r="O1668" s="13"/>
      <c r="P1668" s="13"/>
    </row>
    <row r="1669" spans="1:16">
      <c r="A1669" s="13"/>
      <c r="B1669" s="13"/>
      <c r="C1669" s="13"/>
      <c r="D1669" s="13"/>
      <c r="E1669" s="13"/>
      <c r="F1669" s="13"/>
      <c r="G1669" s="13"/>
      <c r="H1669" s="13"/>
      <c r="I1669" s="13"/>
      <c r="J1669" s="13"/>
      <c r="K1669" s="13"/>
      <c r="L1669" s="13"/>
      <c r="M1669" s="13"/>
      <c r="N1669" s="13"/>
      <c r="O1669" s="13"/>
      <c r="P1669" s="13"/>
    </row>
    <row r="1670" spans="1:16">
      <c r="A1670" s="13"/>
      <c r="B1670" s="13"/>
      <c r="C1670" s="13"/>
      <c r="D1670" s="13"/>
      <c r="E1670" s="13"/>
      <c r="F1670" s="13"/>
      <c r="G1670" s="13"/>
      <c r="H1670" s="13"/>
      <c r="I1670" s="13"/>
      <c r="J1670" s="13"/>
      <c r="K1670" s="13"/>
      <c r="L1670" s="13"/>
      <c r="M1670" s="13"/>
      <c r="N1670" s="13"/>
      <c r="O1670" s="13"/>
      <c r="P1670" s="13"/>
    </row>
    <row r="1671" spans="1:16">
      <c r="A1671" s="13"/>
      <c r="B1671" s="13"/>
      <c r="C1671" s="13"/>
      <c r="D1671" s="13"/>
      <c r="E1671" s="13"/>
      <c r="F1671" s="13"/>
      <c r="G1671" s="13"/>
      <c r="H1671" s="13"/>
      <c r="I1671" s="13"/>
      <c r="J1671" s="13"/>
      <c r="K1671" s="13"/>
      <c r="L1671" s="13"/>
      <c r="M1671" s="13"/>
      <c r="N1671" s="13"/>
      <c r="O1671" s="13"/>
      <c r="P1671" s="13"/>
    </row>
    <row r="1672" spans="1:16">
      <c r="A1672" s="13"/>
      <c r="B1672" s="13"/>
      <c r="C1672" s="13"/>
      <c r="D1672" s="13"/>
      <c r="E1672" s="13"/>
      <c r="F1672" s="13"/>
      <c r="G1672" s="13"/>
      <c r="H1672" s="13"/>
      <c r="I1672" s="13"/>
      <c r="J1672" s="13"/>
      <c r="K1672" s="13"/>
      <c r="L1672" s="13"/>
      <c r="M1672" s="13"/>
      <c r="N1672" s="13"/>
      <c r="O1672" s="13"/>
      <c r="P1672" s="13"/>
    </row>
    <row r="1673" spans="1:16">
      <c r="A1673" s="13"/>
      <c r="B1673" s="13"/>
      <c r="C1673" s="13"/>
      <c r="D1673" s="13"/>
      <c r="E1673" s="13"/>
      <c r="F1673" s="13"/>
      <c r="G1673" s="13"/>
      <c r="H1673" s="13"/>
      <c r="I1673" s="13"/>
      <c r="J1673" s="13"/>
      <c r="K1673" s="13"/>
      <c r="L1673" s="13"/>
      <c r="M1673" s="13"/>
      <c r="N1673" s="13"/>
      <c r="O1673" s="13"/>
      <c r="P1673" s="13"/>
    </row>
    <row r="1674" spans="1:16">
      <c r="A1674" s="13"/>
      <c r="B1674" s="13"/>
      <c r="C1674" s="13"/>
      <c r="D1674" s="13"/>
      <c r="E1674" s="13"/>
      <c r="F1674" s="13"/>
      <c r="G1674" s="13"/>
      <c r="H1674" s="13"/>
      <c r="I1674" s="13"/>
      <c r="J1674" s="13"/>
      <c r="K1674" s="13"/>
      <c r="L1674" s="13"/>
      <c r="M1674" s="13"/>
      <c r="N1674" s="13"/>
      <c r="O1674" s="13"/>
      <c r="P1674" s="13"/>
    </row>
    <row r="1675" spans="1:16">
      <c r="A1675" s="13"/>
      <c r="B1675" s="13"/>
      <c r="C1675" s="13"/>
      <c r="D1675" s="13"/>
      <c r="E1675" s="13"/>
      <c r="F1675" s="13"/>
      <c r="G1675" s="13"/>
      <c r="H1675" s="13"/>
      <c r="I1675" s="13"/>
      <c r="J1675" s="13"/>
      <c r="K1675" s="13"/>
      <c r="L1675" s="13"/>
      <c r="M1675" s="13"/>
      <c r="N1675" s="13"/>
      <c r="O1675" s="13"/>
      <c r="P1675" s="13"/>
    </row>
    <row r="1676" spans="1:16">
      <c r="A1676" s="13"/>
      <c r="B1676" s="13"/>
      <c r="C1676" s="13"/>
      <c r="D1676" s="13"/>
      <c r="E1676" s="13"/>
      <c r="F1676" s="13"/>
      <c r="G1676" s="13"/>
      <c r="H1676" s="13"/>
      <c r="I1676" s="13"/>
      <c r="J1676" s="13"/>
      <c r="K1676" s="13"/>
      <c r="L1676" s="13"/>
      <c r="M1676" s="13"/>
      <c r="N1676" s="13"/>
      <c r="O1676" s="13"/>
      <c r="P1676" s="13"/>
    </row>
    <row r="1677" spans="1:16">
      <c r="A1677" s="13"/>
      <c r="B1677" s="13"/>
      <c r="C1677" s="13"/>
      <c r="D1677" s="13"/>
      <c r="E1677" s="13"/>
      <c r="F1677" s="13"/>
      <c r="G1677" s="13"/>
      <c r="H1677" s="13"/>
      <c r="I1677" s="13"/>
      <c r="J1677" s="13"/>
      <c r="K1677" s="13"/>
      <c r="L1677" s="13"/>
      <c r="M1677" s="13"/>
      <c r="N1677" s="13"/>
      <c r="O1677" s="13"/>
      <c r="P1677" s="13"/>
    </row>
    <row r="1678" spans="1:16">
      <c r="A1678" s="13"/>
      <c r="B1678" s="13"/>
      <c r="C1678" s="13"/>
      <c r="D1678" s="13"/>
      <c r="E1678" s="13"/>
      <c r="F1678" s="13"/>
      <c r="G1678" s="13"/>
      <c r="H1678" s="13"/>
      <c r="I1678" s="13"/>
      <c r="J1678" s="13"/>
      <c r="K1678" s="13"/>
      <c r="L1678" s="13"/>
      <c r="M1678" s="13"/>
      <c r="N1678" s="13"/>
      <c r="O1678" s="13"/>
      <c r="P1678" s="13"/>
    </row>
    <row r="1679" spans="1:16">
      <c r="A1679" s="13"/>
      <c r="B1679" s="13"/>
      <c r="C1679" s="13"/>
      <c r="D1679" s="13"/>
      <c r="E1679" s="13"/>
      <c r="F1679" s="13"/>
      <c r="G1679" s="13"/>
      <c r="H1679" s="13"/>
      <c r="I1679" s="13"/>
      <c r="J1679" s="13"/>
      <c r="K1679" s="13"/>
      <c r="L1679" s="13"/>
      <c r="M1679" s="13"/>
      <c r="N1679" s="13"/>
      <c r="O1679" s="13"/>
      <c r="P1679" s="13"/>
    </row>
    <row r="1680" spans="1:16">
      <c r="A1680" s="13"/>
      <c r="B1680" s="13"/>
      <c r="C1680" s="13"/>
      <c r="D1680" s="13"/>
      <c r="E1680" s="13"/>
      <c r="F1680" s="13"/>
      <c r="G1680" s="13"/>
      <c r="H1680" s="13"/>
      <c r="I1680" s="13"/>
      <c r="J1680" s="13"/>
      <c r="K1680" s="13"/>
      <c r="L1680" s="13"/>
      <c r="M1680" s="13"/>
      <c r="N1680" s="13"/>
      <c r="O1680" s="13"/>
      <c r="P1680" s="13"/>
    </row>
    <row r="1681" spans="1:16">
      <c r="A1681" s="13"/>
      <c r="B1681" s="13"/>
      <c r="C1681" s="13"/>
      <c r="D1681" s="13"/>
      <c r="E1681" s="13"/>
      <c r="F1681" s="13"/>
      <c r="G1681" s="13"/>
      <c r="H1681" s="13"/>
      <c r="I1681" s="13"/>
      <c r="J1681" s="13"/>
      <c r="K1681" s="13"/>
      <c r="L1681" s="13"/>
      <c r="M1681" s="13"/>
      <c r="N1681" s="13"/>
      <c r="O1681" s="13"/>
      <c r="P1681" s="13"/>
    </row>
    <row r="1682" spans="1:16">
      <c r="A1682" s="13"/>
      <c r="B1682" s="13"/>
      <c r="C1682" s="13"/>
      <c r="D1682" s="13"/>
      <c r="E1682" s="13"/>
      <c r="F1682" s="13"/>
      <c r="G1682" s="13"/>
      <c r="H1682" s="13"/>
      <c r="I1682" s="13"/>
      <c r="J1682" s="13"/>
      <c r="K1682" s="13"/>
      <c r="L1682" s="13"/>
      <c r="M1682" s="13"/>
      <c r="N1682" s="13"/>
      <c r="O1682" s="13"/>
      <c r="P1682" s="13"/>
    </row>
    <row r="1683" spans="1:16">
      <c r="A1683" s="13"/>
      <c r="B1683" s="13"/>
      <c r="C1683" s="13"/>
      <c r="D1683" s="13"/>
      <c r="E1683" s="13"/>
      <c r="F1683" s="13"/>
      <c r="G1683" s="13"/>
      <c r="H1683" s="13"/>
      <c r="I1683" s="13"/>
      <c r="J1683" s="13"/>
      <c r="K1683" s="13"/>
      <c r="L1683" s="13"/>
      <c r="M1683" s="13"/>
      <c r="N1683" s="13"/>
      <c r="O1683" s="13"/>
      <c r="P1683" s="13"/>
    </row>
    <row r="1684" spans="1:16">
      <c r="A1684" s="13"/>
      <c r="B1684" s="13"/>
      <c r="C1684" s="13"/>
      <c r="D1684" s="13"/>
      <c r="E1684" s="13"/>
      <c r="F1684" s="13"/>
      <c r="G1684" s="13"/>
      <c r="H1684" s="13"/>
      <c r="I1684" s="13"/>
      <c r="J1684" s="13"/>
      <c r="K1684" s="13"/>
      <c r="L1684" s="13"/>
      <c r="M1684" s="13"/>
      <c r="N1684" s="13"/>
      <c r="O1684" s="13"/>
      <c r="P1684" s="13"/>
    </row>
    <row r="1685" spans="1:16">
      <c r="A1685" s="13"/>
      <c r="B1685" s="13"/>
      <c r="C1685" s="13"/>
      <c r="D1685" s="13"/>
      <c r="E1685" s="13"/>
      <c r="F1685" s="13"/>
      <c r="G1685" s="13"/>
      <c r="H1685" s="13"/>
      <c r="I1685" s="13"/>
      <c r="J1685" s="13"/>
      <c r="K1685" s="13"/>
      <c r="L1685" s="13"/>
      <c r="M1685" s="13"/>
      <c r="N1685" s="13"/>
      <c r="O1685" s="13"/>
      <c r="P1685" s="13"/>
    </row>
    <row r="1686" spans="1:16">
      <c r="A1686" s="13"/>
      <c r="B1686" s="13"/>
      <c r="C1686" s="13"/>
      <c r="D1686" s="13"/>
      <c r="E1686" s="13"/>
      <c r="F1686" s="13"/>
      <c r="G1686" s="13"/>
      <c r="H1686" s="13"/>
      <c r="I1686" s="13"/>
      <c r="J1686" s="13"/>
      <c r="K1686" s="13"/>
      <c r="L1686" s="13"/>
      <c r="M1686" s="13"/>
      <c r="N1686" s="13"/>
      <c r="O1686" s="13"/>
      <c r="P1686" s="13"/>
    </row>
    <row r="1687" spans="1:16">
      <c r="A1687" s="13"/>
      <c r="B1687" s="13"/>
      <c r="C1687" s="13"/>
      <c r="D1687" s="13"/>
      <c r="E1687" s="13"/>
      <c r="F1687" s="13"/>
      <c r="G1687" s="13"/>
      <c r="H1687" s="13"/>
      <c r="I1687" s="13"/>
      <c r="J1687" s="13"/>
      <c r="K1687" s="13"/>
      <c r="L1687" s="13"/>
      <c r="M1687" s="13"/>
      <c r="N1687" s="13"/>
      <c r="O1687" s="13"/>
      <c r="P1687" s="13"/>
    </row>
    <row r="1688" spans="1:16">
      <c r="A1688" s="13"/>
      <c r="B1688" s="13"/>
      <c r="C1688" s="13"/>
      <c r="D1688" s="13"/>
      <c r="E1688" s="13"/>
      <c r="F1688" s="13"/>
      <c r="G1688" s="13"/>
      <c r="H1688" s="13"/>
      <c r="I1688" s="13"/>
      <c r="J1688" s="13"/>
      <c r="K1688" s="13"/>
      <c r="L1688" s="13"/>
      <c r="M1688" s="13"/>
      <c r="N1688" s="13"/>
      <c r="O1688" s="13"/>
      <c r="P1688" s="13"/>
    </row>
    <row r="1689" spans="1:16">
      <c r="A1689" s="13"/>
      <c r="B1689" s="13"/>
      <c r="C1689" s="13"/>
      <c r="D1689" s="13"/>
      <c r="E1689" s="13"/>
      <c r="F1689" s="13"/>
      <c r="G1689" s="13"/>
      <c r="H1689" s="13"/>
      <c r="I1689" s="13"/>
      <c r="J1689" s="13"/>
      <c r="K1689" s="13"/>
      <c r="L1689" s="13"/>
      <c r="M1689" s="13"/>
      <c r="N1689" s="13"/>
      <c r="O1689" s="13"/>
      <c r="P1689" s="13"/>
    </row>
    <row r="1690" spans="1:16">
      <c r="A1690" s="13"/>
      <c r="B1690" s="13"/>
      <c r="C1690" s="13"/>
      <c r="D1690" s="13"/>
      <c r="E1690" s="13"/>
      <c r="F1690" s="13"/>
      <c r="G1690" s="13"/>
      <c r="H1690" s="13"/>
      <c r="I1690" s="13"/>
      <c r="J1690" s="13"/>
      <c r="K1690" s="13"/>
      <c r="L1690" s="13"/>
      <c r="M1690" s="13"/>
      <c r="N1690" s="13"/>
      <c r="O1690" s="13"/>
      <c r="P1690" s="13"/>
    </row>
    <row r="1691" spans="1:16">
      <c r="A1691" s="13"/>
      <c r="B1691" s="13"/>
      <c r="C1691" s="13"/>
      <c r="D1691" s="13"/>
      <c r="E1691" s="13"/>
      <c r="F1691" s="13"/>
      <c r="G1691" s="13"/>
      <c r="H1691" s="13"/>
      <c r="I1691" s="13"/>
      <c r="J1691" s="13"/>
      <c r="K1691" s="13"/>
      <c r="L1691" s="13"/>
      <c r="M1691" s="13"/>
      <c r="N1691" s="13"/>
      <c r="O1691" s="13"/>
      <c r="P1691" s="13"/>
    </row>
    <row r="1692" spans="1:16">
      <c r="A1692" s="13"/>
      <c r="B1692" s="13"/>
      <c r="C1692" s="13"/>
      <c r="D1692" s="13"/>
      <c r="E1692" s="13"/>
      <c r="F1692" s="13"/>
      <c r="G1692" s="13"/>
      <c r="H1692" s="13"/>
      <c r="I1692" s="13"/>
      <c r="J1692" s="13"/>
      <c r="K1692" s="13"/>
      <c r="L1692" s="13"/>
      <c r="M1692" s="13"/>
      <c r="N1692" s="13"/>
      <c r="O1692" s="13"/>
      <c r="P1692" s="13"/>
    </row>
    <row r="1693" spans="1:16">
      <c r="A1693" s="13"/>
      <c r="B1693" s="13"/>
      <c r="C1693" s="13"/>
      <c r="D1693" s="13"/>
      <c r="E1693" s="13"/>
      <c r="F1693" s="13"/>
      <c r="G1693" s="13"/>
      <c r="H1693" s="13"/>
      <c r="I1693" s="13"/>
      <c r="J1693" s="13"/>
      <c r="K1693" s="13"/>
      <c r="L1693" s="13"/>
      <c r="M1693" s="13"/>
      <c r="N1693" s="13"/>
      <c r="O1693" s="13"/>
      <c r="P1693" s="13"/>
    </row>
    <row r="1694" spans="1:16">
      <c r="A1694" s="13"/>
      <c r="B1694" s="13"/>
      <c r="C1694" s="13"/>
      <c r="D1694" s="13"/>
      <c r="E1694" s="13"/>
      <c r="F1694" s="13"/>
      <c r="G1694" s="13"/>
      <c r="H1694" s="13"/>
      <c r="I1694" s="13"/>
      <c r="J1694" s="13"/>
      <c r="K1694" s="13"/>
      <c r="L1694" s="13"/>
      <c r="M1694" s="13"/>
      <c r="N1694" s="13"/>
      <c r="O1694" s="13"/>
      <c r="P1694" s="13"/>
    </row>
    <row r="1695" spans="1:16">
      <c r="A1695" s="13"/>
      <c r="B1695" s="13"/>
      <c r="C1695" s="13"/>
      <c r="D1695" s="13"/>
      <c r="E1695" s="13"/>
      <c r="F1695" s="13"/>
      <c r="G1695" s="13"/>
      <c r="H1695" s="13"/>
      <c r="I1695" s="13"/>
      <c r="J1695" s="13"/>
      <c r="K1695" s="13"/>
      <c r="L1695" s="13"/>
      <c r="M1695" s="13"/>
      <c r="N1695" s="13"/>
      <c r="O1695" s="13"/>
      <c r="P1695" s="13"/>
    </row>
    <row r="1696" spans="1:16">
      <c r="A1696" s="13"/>
      <c r="B1696" s="13"/>
      <c r="C1696" s="13"/>
      <c r="D1696" s="13"/>
      <c r="E1696" s="13"/>
      <c r="F1696" s="13"/>
      <c r="G1696" s="13"/>
      <c r="H1696" s="13"/>
      <c r="I1696" s="13"/>
      <c r="J1696" s="13"/>
      <c r="K1696" s="13"/>
      <c r="L1696" s="13"/>
      <c r="M1696" s="13"/>
      <c r="N1696" s="13"/>
      <c r="O1696" s="13"/>
      <c r="P1696" s="13"/>
    </row>
    <row r="1697" spans="1:16">
      <c r="A1697" s="13"/>
      <c r="B1697" s="13"/>
      <c r="C1697" s="13"/>
      <c r="D1697" s="13"/>
      <c r="E1697" s="13"/>
      <c r="F1697" s="13"/>
      <c r="G1697" s="13"/>
      <c r="H1697" s="13"/>
      <c r="I1697" s="13"/>
      <c r="J1697" s="13"/>
      <c r="K1697" s="13"/>
      <c r="L1697" s="13"/>
      <c r="M1697" s="13"/>
      <c r="N1697" s="13"/>
      <c r="O1697" s="13"/>
      <c r="P1697" s="13"/>
    </row>
    <row r="1698" spans="1:16">
      <c r="A1698" s="13"/>
      <c r="B1698" s="13"/>
      <c r="C1698" s="13"/>
      <c r="D1698" s="13"/>
      <c r="E1698" s="13"/>
      <c r="F1698" s="13"/>
      <c r="G1698" s="13"/>
      <c r="H1698" s="13"/>
      <c r="I1698" s="13"/>
      <c r="J1698" s="13"/>
      <c r="K1698" s="13"/>
      <c r="L1698" s="13"/>
      <c r="M1698" s="13"/>
      <c r="N1698" s="13"/>
      <c r="O1698" s="13"/>
      <c r="P1698" s="13"/>
    </row>
    <row r="1699" spans="1:16">
      <c r="A1699" s="13"/>
      <c r="B1699" s="13"/>
      <c r="C1699" s="13"/>
      <c r="D1699" s="13"/>
      <c r="E1699" s="13"/>
      <c r="F1699" s="13"/>
      <c r="G1699" s="13"/>
      <c r="H1699" s="13"/>
      <c r="I1699" s="13"/>
      <c r="J1699" s="13"/>
      <c r="K1699" s="13"/>
      <c r="L1699" s="13"/>
      <c r="M1699" s="13"/>
      <c r="N1699" s="13"/>
      <c r="O1699" s="13"/>
      <c r="P1699" s="13"/>
    </row>
    <row r="1700" spans="1:16">
      <c r="A1700" s="13"/>
      <c r="B1700" s="13"/>
      <c r="C1700" s="13"/>
      <c r="D1700" s="13"/>
      <c r="E1700" s="13"/>
      <c r="F1700" s="13"/>
      <c r="G1700" s="13"/>
      <c r="H1700" s="13"/>
      <c r="I1700" s="13"/>
      <c r="J1700" s="13"/>
      <c r="K1700" s="13"/>
      <c r="L1700" s="13"/>
      <c r="M1700" s="13"/>
      <c r="N1700" s="13"/>
      <c r="O1700" s="13"/>
      <c r="P1700" s="13"/>
    </row>
    <row r="1701" spans="1:16">
      <c r="A1701" s="13"/>
      <c r="B1701" s="13"/>
      <c r="C1701" s="13"/>
      <c r="D1701" s="13"/>
      <c r="E1701" s="13"/>
      <c r="F1701" s="13"/>
      <c r="G1701" s="13"/>
      <c r="H1701" s="13"/>
      <c r="I1701" s="13"/>
      <c r="J1701" s="13"/>
      <c r="K1701" s="13"/>
      <c r="L1701" s="13"/>
      <c r="M1701" s="13"/>
      <c r="N1701" s="13"/>
      <c r="O1701" s="13"/>
      <c r="P1701" s="13"/>
    </row>
    <row r="1702" spans="1:16">
      <c r="A1702" s="13"/>
      <c r="B1702" s="13"/>
      <c r="C1702" s="13"/>
      <c r="D1702" s="13"/>
      <c r="E1702" s="13"/>
      <c r="F1702" s="13"/>
      <c r="G1702" s="13"/>
      <c r="H1702" s="13"/>
      <c r="I1702" s="13"/>
      <c r="J1702" s="13"/>
      <c r="K1702" s="13"/>
      <c r="L1702" s="13"/>
      <c r="M1702" s="13"/>
      <c r="N1702" s="13"/>
      <c r="O1702" s="13"/>
      <c r="P1702" s="13"/>
    </row>
    <row r="1703" spans="1:16">
      <c r="A1703" s="13"/>
      <c r="B1703" s="13"/>
      <c r="C1703" s="13"/>
      <c r="D1703" s="13"/>
      <c r="E1703" s="13"/>
      <c r="F1703" s="13"/>
      <c r="G1703" s="13"/>
      <c r="H1703" s="13"/>
      <c r="I1703" s="13"/>
      <c r="J1703" s="13"/>
      <c r="K1703" s="13"/>
      <c r="L1703" s="13"/>
      <c r="M1703" s="13"/>
      <c r="N1703" s="13"/>
      <c r="O1703" s="13"/>
      <c r="P1703" s="13"/>
    </row>
    <row r="1704" spans="1:16">
      <c r="A1704" s="13"/>
      <c r="B1704" s="13"/>
      <c r="C1704" s="13"/>
      <c r="D1704" s="13"/>
      <c r="E1704" s="13"/>
      <c r="F1704" s="13"/>
      <c r="G1704" s="13"/>
      <c r="H1704" s="13"/>
      <c r="I1704" s="13"/>
      <c r="J1704" s="13"/>
      <c r="K1704" s="13"/>
      <c r="L1704" s="13"/>
      <c r="M1704" s="13"/>
      <c r="N1704" s="13"/>
      <c r="O1704" s="13"/>
      <c r="P1704" s="13"/>
    </row>
    <row r="1705" spans="1:16">
      <c r="A1705" s="13"/>
      <c r="B1705" s="13"/>
      <c r="C1705" s="13"/>
      <c r="D1705" s="13"/>
      <c r="E1705" s="13"/>
      <c r="F1705" s="13"/>
      <c r="G1705" s="13"/>
      <c r="H1705" s="13"/>
      <c r="I1705" s="13"/>
      <c r="J1705" s="13"/>
      <c r="K1705" s="13"/>
      <c r="L1705" s="13"/>
      <c r="M1705" s="13"/>
      <c r="N1705" s="13"/>
      <c r="O1705" s="13"/>
      <c r="P1705" s="13"/>
    </row>
    <row r="1706" spans="1:16">
      <c r="A1706" s="13"/>
      <c r="B1706" s="13"/>
      <c r="C1706" s="13"/>
      <c r="D1706" s="13"/>
      <c r="E1706" s="13"/>
      <c r="F1706" s="13"/>
      <c r="G1706" s="13"/>
      <c r="H1706" s="13"/>
      <c r="I1706" s="13"/>
      <c r="J1706" s="13"/>
      <c r="K1706" s="13"/>
      <c r="L1706" s="13"/>
      <c r="M1706" s="13"/>
      <c r="N1706" s="13"/>
      <c r="O1706" s="13"/>
      <c r="P1706" s="13"/>
    </row>
    <row r="1707" spans="1:16">
      <c r="A1707" s="13"/>
      <c r="B1707" s="13"/>
      <c r="C1707" s="13"/>
      <c r="D1707" s="13"/>
      <c r="E1707" s="13"/>
      <c r="F1707" s="13"/>
      <c r="G1707" s="13"/>
      <c r="H1707" s="13"/>
      <c r="I1707" s="13"/>
      <c r="J1707" s="13"/>
      <c r="K1707" s="13"/>
      <c r="L1707" s="13"/>
      <c r="M1707" s="13"/>
      <c r="N1707" s="13"/>
      <c r="O1707" s="13"/>
      <c r="P1707" s="13"/>
    </row>
    <row r="1708" spans="1:16">
      <c r="A1708" s="13"/>
      <c r="B1708" s="13"/>
      <c r="C1708" s="13"/>
      <c r="D1708" s="13"/>
      <c r="E1708" s="13"/>
      <c r="F1708" s="13"/>
      <c r="G1708" s="13"/>
      <c r="H1708" s="13"/>
      <c r="I1708" s="13"/>
      <c r="J1708" s="13"/>
      <c r="K1708" s="13"/>
      <c r="L1708" s="13"/>
      <c r="M1708" s="13"/>
      <c r="N1708" s="13"/>
      <c r="O1708" s="13"/>
      <c r="P1708" s="13"/>
    </row>
    <row r="1709" spans="1:16">
      <c r="A1709" s="13"/>
      <c r="B1709" s="13"/>
      <c r="C1709" s="13"/>
      <c r="D1709" s="13"/>
      <c r="E1709" s="13"/>
      <c r="F1709" s="13"/>
      <c r="G1709" s="13"/>
      <c r="H1709" s="13"/>
      <c r="I1709" s="13"/>
      <c r="J1709" s="13"/>
      <c r="K1709" s="13"/>
      <c r="L1709" s="13"/>
      <c r="M1709" s="13"/>
      <c r="N1709" s="13"/>
      <c r="O1709" s="13"/>
      <c r="P1709" s="13"/>
    </row>
    <row r="1710" spans="1:16">
      <c r="A1710" s="13"/>
      <c r="B1710" s="13"/>
      <c r="C1710" s="13"/>
      <c r="D1710" s="13"/>
      <c r="E1710" s="13"/>
      <c r="F1710" s="13"/>
      <c r="G1710" s="13"/>
      <c r="H1710" s="13"/>
      <c r="I1710" s="13"/>
      <c r="J1710" s="13"/>
      <c r="K1710" s="13"/>
      <c r="L1710" s="13"/>
      <c r="M1710" s="13"/>
      <c r="N1710" s="13"/>
      <c r="O1710" s="13"/>
      <c r="P1710" s="13"/>
    </row>
    <row r="1711" spans="1:16">
      <c r="A1711" s="13"/>
      <c r="B1711" s="13"/>
      <c r="C1711" s="13"/>
      <c r="D1711" s="13"/>
      <c r="E1711" s="13"/>
      <c r="F1711" s="13"/>
      <c r="G1711" s="13"/>
      <c r="H1711" s="13"/>
      <c r="I1711" s="13"/>
      <c r="J1711" s="13"/>
      <c r="K1711" s="13"/>
      <c r="L1711" s="13"/>
      <c r="M1711" s="13"/>
      <c r="N1711" s="13"/>
      <c r="O1711" s="13"/>
      <c r="P1711" s="13"/>
    </row>
    <row r="1712" spans="1:16">
      <c r="A1712" s="13"/>
      <c r="B1712" s="13"/>
      <c r="C1712" s="13"/>
      <c r="D1712" s="13"/>
      <c r="E1712" s="13"/>
      <c r="F1712" s="13"/>
      <c r="G1712" s="13"/>
      <c r="H1712" s="13"/>
      <c r="I1712" s="13"/>
      <c r="J1712" s="13"/>
      <c r="K1712" s="13"/>
      <c r="L1712" s="13"/>
      <c r="M1712" s="13"/>
      <c r="N1712" s="13"/>
      <c r="O1712" s="13"/>
      <c r="P1712" s="13"/>
    </row>
    <row r="1713" spans="1:16">
      <c r="A1713" s="13"/>
      <c r="B1713" s="13"/>
      <c r="C1713" s="13"/>
      <c r="D1713" s="13"/>
      <c r="E1713" s="13"/>
      <c r="F1713" s="13"/>
      <c r="G1713" s="13"/>
      <c r="H1713" s="13"/>
      <c r="I1713" s="13"/>
      <c r="J1713" s="13"/>
      <c r="K1713" s="13"/>
      <c r="L1713" s="13"/>
      <c r="M1713" s="13"/>
      <c r="N1713" s="13"/>
      <c r="O1713" s="13"/>
      <c r="P1713" s="13"/>
    </row>
    <row r="1714" spans="1:16">
      <c r="A1714" s="13"/>
      <c r="B1714" s="13"/>
      <c r="C1714" s="13"/>
      <c r="D1714" s="13"/>
      <c r="E1714" s="13"/>
      <c r="F1714" s="13"/>
      <c r="G1714" s="13"/>
      <c r="H1714" s="13"/>
      <c r="I1714" s="13"/>
      <c r="J1714" s="13"/>
      <c r="K1714" s="13"/>
      <c r="L1714" s="13"/>
      <c r="M1714" s="13"/>
      <c r="N1714" s="13"/>
      <c r="O1714" s="13"/>
      <c r="P1714" s="13"/>
    </row>
    <row r="1715" spans="1:16">
      <c r="A1715" s="13"/>
      <c r="B1715" s="13"/>
      <c r="C1715" s="13"/>
      <c r="D1715" s="13"/>
      <c r="E1715" s="13"/>
      <c r="F1715" s="13"/>
      <c r="G1715" s="13"/>
      <c r="H1715" s="13"/>
      <c r="I1715" s="13"/>
      <c r="J1715" s="13"/>
      <c r="K1715" s="13"/>
      <c r="L1715" s="13"/>
      <c r="M1715" s="13"/>
      <c r="N1715" s="13"/>
      <c r="O1715" s="13"/>
      <c r="P1715" s="13"/>
    </row>
    <row r="1716" spans="1:16">
      <c r="A1716" s="13"/>
      <c r="B1716" s="13"/>
      <c r="C1716" s="13"/>
      <c r="D1716" s="13"/>
      <c r="E1716" s="13"/>
      <c r="F1716" s="13"/>
      <c r="G1716" s="13"/>
      <c r="H1716" s="13"/>
      <c r="I1716" s="13"/>
      <c r="J1716" s="13"/>
      <c r="K1716" s="13"/>
      <c r="L1716" s="13"/>
      <c r="M1716" s="13"/>
      <c r="N1716" s="13"/>
      <c r="O1716" s="13"/>
      <c r="P1716" s="13"/>
    </row>
    <row r="1717" spans="1:16">
      <c r="A1717" s="13"/>
      <c r="B1717" s="13"/>
      <c r="C1717" s="13"/>
      <c r="D1717" s="13"/>
      <c r="E1717" s="13"/>
      <c r="F1717" s="13"/>
      <c r="G1717" s="13"/>
      <c r="H1717" s="13"/>
      <c r="I1717" s="13"/>
      <c r="J1717" s="13"/>
      <c r="K1717" s="13"/>
      <c r="L1717" s="13"/>
      <c r="M1717" s="13"/>
      <c r="N1717" s="13"/>
      <c r="O1717" s="13"/>
      <c r="P1717" s="13"/>
    </row>
    <row r="1718" spans="1:16">
      <c r="A1718" s="13"/>
      <c r="B1718" s="13"/>
      <c r="C1718" s="13"/>
      <c r="D1718" s="13"/>
      <c r="E1718" s="13"/>
      <c r="F1718" s="13"/>
      <c r="G1718" s="13"/>
      <c r="H1718" s="13"/>
      <c r="I1718" s="13"/>
      <c r="J1718" s="13"/>
      <c r="K1718" s="13"/>
      <c r="L1718" s="13"/>
      <c r="M1718" s="13"/>
      <c r="N1718" s="13"/>
      <c r="O1718" s="13"/>
      <c r="P1718" s="13"/>
    </row>
    <row r="1719" spans="1:16">
      <c r="A1719" s="13"/>
      <c r="B1719" s="13"/>
      <c r="C1719" s="13"/>
      <c r="D1719" s="13"/>
      <c r="E1719" s="13"/>
      <c r="F1719" s="13"/>
      <c r="G1719" s="13"/>
      <c r="H1719" s="13"/>
      <c r="I1719" s="13"/>
      <c r="J1719" s="13"/>
      <c r="K1719" s="13"/>
      <c r="L1719" s="13"/>
      <c r="M1719" s="13"/>
      <c r="N1719" s="13"/>
      <c r="O1719" s="13"/>
      <c r="P1719" s="13"/>
    </row>
    <row r="1720" spans="1:16">
      <c r="A1720" s="13"/>
      <c r="B1720" s="13"/>
      <c r="C1720" s="13"/>
      <c r="D1720" s="13"/>
      <c r="E1720" s="13"/>
      <c r="F1720" s="13"/>
      <c r="G1720" s="13"/>
      <c r="H1720" s="13"/>
      <c r="I1720" s="13"/>
      <c r="J1720" s="13"/>
      <c r="K1720" s="13"/>
      <c r="L1720" s="13"/>
      <c r="M1720" s="13"/>
      <c r="N1720" s="13"/>
      <c r="O1720" s="13"/>
      <c r="P1720" s="13"/>
    </row>
    <row r="1721" spans="1:16">
      <c r="A1721" s="13"/>
      <c r="B1721" s="13"/>
      <c r="C1721" s="13"/>
      <c r="D1721" s="13"/>
      <c r="E1721" s="13"/>
      <c r="F1721" s="13"/>
      <c r="G1721" s="13"/>
      <c r="H1721" s="13"/>
      <c r="I1721" s="13"/>
      <c r="J1721" s="13"/>
      <c r="K1721" s="13"/>
      <c r="L1721" s="13"/>
      <c r="M1721" s="13"/>
      <c r="N1721" s="13"/>
      <c r="O1721" s="13"/>
      <c r="P1721" s="13"/>
    </row>
    <row r="1722" spans="1:16">
      <c r="A1722" s="13"/>
      <c r="B1722" s="13"/>
      <c r="C1722" s="13"/>
      <c r="D1722" s="13"/>
      <c r="E1722" s="13"/>
      <c r="F1722" s="13"/>
      <c r="G1722" s="13"/>
      <c r="H1722" s="13"/>
      <c r="I1722" s="13"/>
      <c r="J1722" s="13"/>
      <c r="K1722" s="13"/>
      <c r="L1722" s="13"/>
      <c r="M1722" s="13"/>
      <c r="N1722" s="13"/>
      <c r="O1722" s="13"/>
      <c r="P1722" s="13"/>
    </row>
    <row r="1723" spans="1:16">
      <c r="A1723" s="13"/>
      <c r="B1723" s="13"/>
      <c r="C1723" s="13"/>
      <c r="D1723" s="13"/>
      <c r="E1723" s="13"/>
      <c r="F1723" s="13"/>
      <c r="G1723" s="13"/>
      <c r="H1723" s="13"/>
      <c r="I1723" s="13"/>
      <c r="J1723" s="13"/>
      <c r="K1723" s="13"/>
      <c r="L1723" s="13"/>
      <c r="M1723" s="13"/>
      <c r="N1723" s="13"/>
      <c r="O1723" s="13"/>
      <c r="P1723" s="13"/>
    </row>
    <row r="1724" spans="1:16">
      <c r="A1724" s="13"/>
      <c r="B1724" s="13"/>
      <c r="C1724" s="13"/>
      <c r="D1724" s="13"/>
      <c r="E1724" s="13"/>
      <c r="F1724" s="13"/>
      <c r="G1724" s="13"/>
      <c r="H1724" s="13"/>
      <c r="I1724" s="13"/>
      <c r="J1724" s="13"/>
      <c r="K1724" s="13"/>
      <c r="L1724" s="13"/>
      <c r="M1724" s="13"/>
      <c r="N1724" s="13"/>
      <c r="O1724" s="13"/>
      <c r="P1724" s="13"/>
    </row>
    <row r="1725" spans="1:16">
      <c r="A1725" s="13"/>
      <c r="B1725" s="13"/>
      <c r="C1725" s="13"/>
      <c r="D1725" s="13"/>
      <c r="E1725" s="13"/>
      <c r="F1725" s="13"/>
      <c r="G1725" s="13"/>
      <c r="H1725" s="13"/>
      <c r="I1725" s="13"/>
      <c r="J1725" s="13"/>
      <c r="K1725" s="13"/>
      <c r="L1725" s="13"/>
      <c r="M1725" s="13"/>
      <c r="N1725" s="13"/>
      <c r="O1725" s="13"/>
      <c r="P1725" s="13"/>
    </row>
    <row r="1726" spans="1:16">
      <c r="A1726" s="13"/>
      <c r="B1726" s="13"/>
      <c r="C1726" s="13"/>
      <c r="D1726" s="13"/>
      <c r="E1726" s="13"/>
      <c r="F1726" s="13"/>
      <c r="G1726" s="13"/>
      <c r="H1726" s="13"/>
      <c r="I1726" s="13"/>
      <c r="J1726" s="13"/>
      <c r="K1726" s="13"/>
      <c r="L1726" s="13"/>
      <c r="M1726" s="13"/>
      <c r="N1726" s="13"/>
      <c r="O1726" s="13"/>
      <c r="P1726" s="13"/>
    </row>
    <row r="1727" spans="1:16">
      <c r="A1727" s="13"/>
      <c r="B1727" s="13"/>
      <c r="C1727" s="13"/>
      <c r="D1727" s="13"/>
      <c r="E1727" s="13"/>
      <c r="F1727" s="13"/>
      <c r="G1727" s="13"/>
      <c r="H1727" s="13"/>
      <c r="I1727" s="13"/>
      <c r="J1727" s="13"/>
      <c r="K1727" s="13"/>
      <c r="L1727" s="13"/>
      <c r="M1727" s="13"/>
      <c r="N1727" s="13"/>
      <c r="O1727" s="13"/>
      <c r="P1727" s="13"/>
    </row>
    <row r="1728" spans="1:16">
      <c r="A1728" s="13"/>
      <c r="B1728" s="13"/>
      <c r="C1728" s="13"/>
      <c r="D1728" s="13"/>
      <c r="E1728" s="13"/>
      <c r="F1728" s="13"/>
      <c r="G1728" s="13"/>
      <c r="H1728" s="13"/>
      <c r="I1728" s="13"/>
      <c r="J1728" s="13"/>
      <c r="K1728" s="13"/>
      <c r="L1728" s="13"/>
      <c r="M1728" s="13"/>
      <c r="N1728" s="13"/>
      <c r="O1728" s="13"/>
      <c r="P1728" s="13"/>
    </row>
    <row r="1729" spans="1:16">
      <c r="A1729" s="13"/>
      <c r="B1729" s="13"/>
      <c r="C1729" s="13"/>
      <c r="D1729" s="13"/>
      <c r="E1729" s="13"/>
      <c r="F1729" s="13"/>
      <c r="G1729" s="13"/>
      <c r="H1729" s="13"/>
      <c r="I1729" s="13"/>
      <c r="J1729" s="13"/>
      <c r="K1729" s="13"/>
      <c r="L1729" s="13"/>
      <c r="M1729" s="13"/>
      <c r="N1729" s="13"/>
      <c r="O1729" s="13"/>
      <c r="P1729" s="13"/>
    </row>
    <row r="1730" spans="1:16">
      <c r="A1730" s="13"/>
      <c r="B1730" s="13"/>
      <c r="C1730" s="13"/>
      <c r="D1730" s="13"/>
      <c r="E1730" s="13"/>
      <c r="F1730" s="13"/>
      <c r="G1730" s="13"/>
      <c r="H1730" s="13"/>
      <c r="I1730" s="13"/>
      <c r="J1730" s="13"/>
      <c r="K1730" s="13"/>
      <c r="L1730" s="13"/>
      <c r="M1730" s="13"/>
      <c r="N1730" s="13"/>
      <c r="O1730" s="13"/>
      <c r="P1730" s="13"/>
    </row>
    <row r="1731" spans="1:16">
      <c r="A1731" s="13"/>
      <c r="B1731" s="13"/>
      <c r="C1731" s="13"/>
      <c r="D1731" s="13"/>
      <c r="E1731" s="13"/>
      <c r="F1731" s="13"/>
      <c r="G1731" s="13"/>
      <c r="H1731" s="13"/>
      <c r="I1731" s="13"/>
      <c r="J1731" s="13"/>
      <c r="K1731" s="13"/>
      <c r="L1731" s="13"/>
      <c r="M1731" s="13"/>
      <c r="N1731" s="13"/>
      <c r="O1731" s="13"/>
      <c r="P1731" s="13"/>
    </row>
    <row r="1732" spans="1:16">
      <c r="A1732" s="13"/>
      <c r="B1732" s="13"/>
      <c r="C1732" s="13"/>
      <c r="D1732" s="13"/>
      <c r="E1732" s="13"/>
      <c r="F1732" s="13"/>
      <c r="G1732" s="13"/>
      <c r="H1732" s="13"/>
      <c r="I1732" s="13"/>
      <c r="J1732" s="13"/>
      <c r="K1732" s="13"/>
      <c r="L1732" s="13"/>
      <c r="M1732" s="13"/>
      <c r="N1732" s="13"/>
      <c r="O1732" s="13"/>
      <c r="P1732" s="13"/>
    </row>
    <row r="1733" spans="1:16">
      <c r="A1733" s="13"/>
      <c r="B1733" s="13"/>
      <c r="C1733" s="13"/>
      <c r="D1733" s="13"/>
      <c r="E1733" s="13"/>
      <c r="F1733" s="13"/>
      <c r="G1733" s="13"/>
      <c r="H1733" s="13"/>
      <c r="I1733" s="13"/>
      <c r="J1733" s="13"/>
      <c r="K1733" s="13"/>
      <c r="L1733" s="13"/>
      <c r="M1733" s="13"/>
      <c r="N1733" s="13"/>
      <c r="O1733" s="13"/>
      <c r="P1733" s="13"/>
    </row>
    <row r="1734" spans="1:16">
      <c r="A1734" s="13"/>
      <c r="B1734" s="13"/>
      <c r="C1734" s="13"/>
      <c r="D1734" s="13"/>
      <c r="E1734" s="13"/>
      <c r="F1734" s="13"/>
      <c r="G1734" s="13"/>
      <c r="H1734" s="13"/>
      <c r="I1734" s="13"/>
      <c r="J1734" s="13"/>
      <c r="K1734" s="13"/>
      <c r="L1734" s="13"/>
      <c r="M1734" s="13"/>
      <c r="N1734" s="13"/>
      <c r="O1734" s="13"/>
      <c r="P1734" s="13"/>
    </row>
    <row r="1735" spans="1:16">
      <c r="A1735" s="13"/>
      <c r="B1735" s="13"/>
      <c r="C1735" s="13"/>
      <c r="D1735" s="13"/>
      <c r="E1735" s="13"/>
      <c r="F1735" s="13"/>
      <c r="G1735" s="13"/>
      <c r="H1735" s="13"/>
      <c r="I1735" s="13"/>
      <c r="J1735" s="13"/>
      <c r="K1735" s="13"/>
      <c r="L1735" s="13"/>
      <c r="M1735" s="13"/>
      <c r="N1735" s="13"/>
      <c r="O1735" s="13"/>
      <c r="P1735" s="13"/>
    </row>
    <row r="1736" spans="1:16">
      <c r="A1736" s="13"/>
      <c r="B1736" s="13"/>
      <c r="C1736" s="13"/>
      <c r="D1736" s="13"/>
      <c r="E1736" s="13"/>
      <c r="F1736" s="13"/>
      <c r="G1736" s="13"/>
      <c r="H1736" s="13"/>
      <c r="I1736" s="13"/>
      <c r="J1736" s="13"/>
      <c r="K1736" s="13"/>
      <c r="L1736" s="13"/>
      <c r="M1736" s="13"/>
      <c r="N1736" s="13"/>
      <c r="O1736" s="13"/>
      <c r="P1736" s="13"/>
    </row>
    <row r="1737" spans="1:16">
      <c r="A1737" s="13"/>
      <c r="B1737" s="13"/>
      <c r="C1737" s="13"/>
      <c r="D1737" s="13"/>
      <c r="E1737" s="13"/>
      <c r="F1737" s="13"/>
      <c r="G1737" s="13"/>
      <c r="H1737" s="13"/>
      <c r="I1737" s="13"/>
      <c r="J1737" s="13"/>
      <c r="K1737" s="13"/>
      <c r="L1737" s="13"/>
      <c r="M1737" s="13"/>
      <c r="N1737" s="13"/>
      <c r="O1737" s="13"/>
      <c r="P1737" s="13"/>
    </row>
    <row r="1738" spans="1:16">
      <c r="A1738" s="13"/>
      <c r="B1738" s="13"/>
      <c r="C1738" s="13"/>
      <c r="D1738" s="13"/>
      <c r="E1738" s="13"/>
      <c r="F1738" s="13"/>
      <c r="G1738" s="13"/>
      <c r="H1738" s="13"/>
      <c r="I1738" s="13"/>
      <c r="J1738" s="13"/>
      <c r="K1738" s="13"/>
      <c r="L1738" s="13"/>
      <c r="M1738" s="13"/>
      <c r="N1738" s="13"/>
      <c r="O1738" s="13"/>
      <c r="P1738" s="13"/>
    </row>
    <row r="1739" spans="1:16">
      <c r="A1739" s="13"/>
      <c r="B1739" s="13"/>
      <c r="C1739" s="13"/>
      <c r="D1739" s="13"/>
      <c r="E1739" s="13"/>
      <c r="F1739" s="13"/>
      <c r="G1739" s="13"/>
      <c r="H1739" s="13"/>
      <c r="I1739" s="13"/>
      <c r="J1739" s="13"/>
      <c r="K1739" s="13"/>
      <c r="L1739" s="13"/>
      <c r="M1739" s="13"/>
      <c r="N1739" s="13"/>
      <c r="O1739" s="13"/>
      <c r="P1739" s="13"/>
    </row>
    <row r="1740" spans="1:16">
      <c r="A1740" s="13"/>
      <c r="B1740" s="13"/>
      <c r="C1740" s="13"/>
      <c r="D1740" s="13"/>
      <c r="E1740" s="13"/>
      <c r="F1740" s="13"/>
      <c r="G1740" s="13"/>
      <c r="H1740" s="13"/>
      <c r="I1740" s="13"/>
      <c r="J1740" s="13"/>
      <c r="K1740" s="13"/>
      <c r="L1740" s="13"/>
      <c r="M1740" s="13"/>
      <c r="N1740" s="13"/>
      <c r="O1740" s="13"/>
      <c r="P1740" s="13"/>
    </row>
    <row r="1741" spans="1:16">
      <c r="A1741" s="13"/>
      <c r="B1741" s="13"/>
      <c r="C1741" s="13"/>
      <c r="D1741" s="13"/>
      <c r="E1741" s="13"/>
      <c r="F1741" s="13"/>
      <c r="G1741" s="13"/>
      <c r="H1741" s="13"/>
      <c r="I1741" s="13"/>
      <c r="J1741" s="13"/>
      <c r="K1741" s="13"/>
      <c r="L1741" s="13"/>
      <c r="M1741" s="13"/>
      <c r="N1741" s="13"/>
      <c r="O1741" s="13"/>
      <c r="P1741" s="13"/>
    </row>
    <row r="1742" spans="1:16">
      <c r="A1742" s="13"/>
      <c r="B1742" s="13"/>
      <c r="C1742" s="13"/>
      <c r="D1742" s="13"/>
      <c r="E1742" s="13"/>
      <c r="F1742" s="13"/>
      <c r="G1742" s="13"/>
      <c r="H1742" s="13"/>
      <c r="I1742" s="13"/>
      <c r="J1742" s="13"/>
      <c r="K1742" s="13"/>
      <c r="L1742" s="13"/>
      <c r="M1742" s="13"/>
      <c r="N1742" s="13"/>
      <c r="O1742" s="13"/>
      <c r="P1742" s="13"/>
    </row>
    <row r="1743" spans="1:16">
      <c r="A1743" s="13"/>
      <c r="B1743" s="13"/>
      <c r="C1743" s="13"/>
      <c r="D1743" s="13"/>
      <c r="E1743" s="13"/>
      <c r="F1743" s="13"/>
      <c r="G1743" s="13"/>
      <c r="H1743" s="13"/>
      <c r="I1743" s="13"/>
      <c r="J1743" s="13"/>
      <c r="K1743" s="13"/>
      <c r="L1743" s="13"/>
      <c r="M1743" s="13"/>
      <c r="N1743" s="13"/>
      <c r="O1743" s="13"/>
      <c r="P1743" s="13"/>
    </row>
    <row r="1744" spans="1:16">
      <c r="A1744" s="13"/>
      <c r="B1744" s="13"/>
      <c r="C1744" s="13"/>
      <c r="D1744" s="13"/>
      <c r="E1744" s="13"/>
      <c r="F1744" s="13"/>
      <c r="G1744" s="13"/>
      <c r="H1744" s="13"/>
      <c r="I1744" s="13"/>
      <c r="J1744" s="13"/>
      <c r="K1744" s="13"/>
      <c r="L1744" s="13"/>
      <c r="M1744" s="13"/>
      <c r="N1744" s="13"/>
      <c r="O1744" s="13"/>
      <c r="P1744" s="13"/>
    </row>
    <row r="1745" spans="1:16">
      <c r="A1745" s="13"/>
      <c r="B1745" s="13"/>
      <c r="C1745" s="13"/>
      <c r="D1745" s="13"/>
      <c r="E1745" s="13"/>
      <c r="F1745" s="13"/>
      <c r="G1745" s="13"/>
      <c r="H1745" s="13"/>
      <c r="I1745" s="13"/>
      <c r="J1745" s="13"/>
      <c r="K1745" s="13"/>
      <c r="L1745" s="13"/>
      <c r="M1745" s="13"/>
      <c r="N1745" s="13"/>
      <c r="O1745" s="13"/>
      <c r="P1745" s="13"/>
    </row>
    <row r="1746" spans="1:16">
      <c r="A1746" s="13"/>
      <c r="B1746" s="13"/>
      <c r="C1746" s="13"/>
      <c r="D1746" s="13"/>
      <c r="E1746" s="13"/>
      <c r="F1746" s="13"/>
      <c r="G1746" s="13"/>
      <c r="H1746" s="13"/>
      <c r="I1746" s="13"/>
      <c r="J1746" s="13"/>
      <c r="K1746" s="13"/>
      <c r="L1746" s="13"/>
      <c r="M1746" s="13"/>
      <c r="N1746" s="13"/>
      <c r="O1746" s="13"/>
      <c r="P1746" s="13"/>
    </row>
    <row r="1747" spans="1:16">
      <c r="A1747" s="13"/>
      <c r="B1747" s="13"/>
      <c r="C1747" s="13"/>
      <c r="D1747" s="13"/>
      <c r="E1747" s="13"/>
      <c r="F1747" s="13"/>
      <c r="G1747" s="13"/>
      <c r="H1747" s="13"/>
      <c r="I1747" s="13"/>
      <c r="J1747" s="13"/>
      <c r="K1747" s="13"/>
      <c r="L1747" s="13"/>
      <c r="M1747" s="13"/>
      <c r="N1747" s="13"/>
      <c r="O1747" s="13"/>
      <c r="P1747" s="13"/>
    </row>
    <row r="1748" spans="1:16">
      <c r="A1748" s="13"/>
      <c r="B1748" s="13"/>
      <c r="C1748" s="13"/>
      <c r="D1748" s="13"/>
      <c r="E1748" s="13"/>
      <c r="F1748" s="13"/>
      <c r="G1748" s="13"/>
      <c r="H1748" s="13"/>
      <c r="I1748" s="13"/>
      <c r="J1748" s="13"/>
      <c r="K1748" s="13"/>
      <c r="L1748" s="13"/>
      <c r="M1748" s="13"/>
      <c r="N1748" s="13"/>
      <c r="O1748" s="13"/>
      <c r="P1748" s="13"/>
    </row>
    <row r="1749" spans="1:16">
      <c r="A1749" s="13"/>
      <c r="B1749" s="13"/>
      <c r="C1749" s="13"/>
      <c r="D1749" s="13"/>
      <c r="E1749" s="13"/>
      <c r="F1749" s="13"/>
      <c r="G1749" s="13"/>
      <c r="H1749" s="13"/>
      <c r="I1749" s="13"/>
      <c r="J1749" s="13"/>
      <c r="K1749" s="13"/>
      <c r="L1749" s="13"/>
      <c r="M1749" s="13"/>
      <c r="N1749" s="13"/>
      <c r="O1749" s="13"/>
      <c r="P1749" s="13"/>
    </row>
    <row r="1750" spans="1:16">
      <c r="A1750" s="13"/>
      <c r="B1750" s="13"/>
      <c r="C1750" s="13"/>
      <c r="D1750" s="13"/>
      <c r="E1750" s="13"/>
      <c r="F1750" s="13"/>
      <c r="G1750" s="13"/>
      <c r="H1750" s="13"/>
      <c r="I1750" s="13"/>
      <c r="J1750" s="13"/>
      <c r="K1750" s="13"/>
      <c r="L1750" s="13"/>
      <c r="M1750" s="13"/>
      <c r="N1750" s="13"/>
      <c r="O1750" s="13"/>
      <c r="P1750" s="13"/>
    </row>
    <row r="1751" spans="1:16">
      <c r="A1751" s="13"/>
      <c r="B1751" s="13"/>
      <c r="C1751" s="13"/>
      <c r="D1751" s="13"/>
      <c r="E1751" s="13"/>
      <c r="F1751" s="13"/>
      <c r="G1751" s="13"/>
      <c r="H1751" s="13"/>
      <c r="I1751" s="13"/>
      <c r="J1751" s="13"/>
      <c r="K1751" s="13"/>
      <c r="L1751" s="13"/>
      <c r="M1751" s="13"/>
      <c r="N1751" s="13"/>
      <c r="O1751" s="13"/>
      <c r="P1751" s="13"/>
    </row>
    <row r="1752" spans="1:16">
      <c r="A1752" s="13"/>
      <c r="B1752" s="13"/>
      <c r="C1752" s="13"/>
      <c r="D1752" s="13"/>
      <c r="E1752" s="13"/>
      <c r="F1752" s="13"/>
      <c r="G1752" s="13"/>
      <c r="H1752" s="13"/>
      <c r="I1752" s="13"/>
      <c r="J1752" s="13"/>
      <c r="K1752" s="13"/>
      <c r="L1752" s="13"/>
      <c r="M1752" s="13"/>
      <c r="N1752" s="13"/>
      <c r="O1752" s="13"/>
      <c r="P1752" s="13"/>
    </row>
    <row r="1753" spans="1:16">
      <c r="A1753" s="13"/>
      <c r="B1753" s="13"/>
      <c r="C1753" s="13"/>
      <c r="D1753" s="13"/>
      <c r="E1753" s="13"/>
      <c r="F1753" s="13"/>
      <c r="G1753" s="13"/>
      <c r="H1753" s="13"/>
      <c r="I1753" s="13"/>
      <c r="J1753" s="13"/>
      <c r="K1753" s="13"/>
      <c r="L1753" s="13"/>
      <c r="M1753" s="13"/>
      <c r="N1753" s="13"/>
      <c r="O1753" s="13"/>
      <c r="P1753" s="13"/>
    </row>
    <row r="1754" spans="1:16">
      <c r="A1754" s="13"/>
      <c r="B1754" s="13"/>
      <c r="C1754" s="13"/>
      <c r="D1754" s="13"/>
      <c r="E1754" s="13"/>
      <c r="F1754" s="13"/>
      <c r="G1754" s="13"/>
      <c r="H1754" s="13"/>
      <c r="I1754" s="13"/>
      <c r="J1754" s="13"/>
      <c r="K1754" s="13"/>
      <c r="L1754" s="13"/>
      <c r="M1754" s="13"/>
      <c r="N1754" s="13"/>
      <c r="O1754" s="13"/>
      <c r="P1754" s="13"/>
    </row>
    <row r="1755" spans="1:16">
      <c r="A1755" s="13"/>
      <c r="B1755" s="13"/>
      <c r="C1755" s="13"/>
      <c r="D1755" s="13"/>
      <c r="E1755" s="13"/>
      <c r="F1755" s="13"/>
      <c r="G1755" s="13"/>
      <c r="H1755" s="13"/>
      <c r="I1755" s="13"/>
      <c r="J1755" s="13"/>
      <c r="K1755" s="13"/>
      <c r="L1755" s="13"/>
      <c r="M1755" s="13"/>
      <c r="N1755" s="13"/>
      <c r="O1755" s="13"/>
      <c r="P1755" s="13"/>
    </row>
    <row r="1756" spans="1:16">
      <c r="A1756" s="13"/>
      <c r="B1756" s="13"/>
      <c r="C1756" s="13"/>
      <c r="D1756" s="13"/>
      <c r="E1756" s="13"/>
      <c r="F1756" s="13"/>
      <c r="G1756" s="13"/>
      <c r="H1756" s="13"/>
      <c r="I1756" s="13"/>
      <c r="J1756" s="13"/>
      <c r="K1756" s="13"/>
      <c r="L1756" s="13"/>
      <c r="M1756" s="13"/>
      <c r="N1756" s="13"/>
      <c r="O1756" s="13"/>
      <c r="P1756" s="13"/>
    </row>
    <row r="1757" spans="1:16">
      <c r="A1757" s="13"/>
      <c r="B1757" s="13"/>
      <c r="C1757" s="13"/>
      <c r="D1757" s="13"/>
      <c r="E1757" s="13"/>
      <c r="F1757" s="13"/>
      <c r="G1757" s="13"/>
      <c r="H1757" s="13"/>
      <c r="I1757" s="13"/>
      <c r="J1757" s="13"/>
      <c r="K1757" s="13"/>
      <c r="L1757" s="13"/>
      <c r="M1757" s="13"/>
      <c r="N1757" s="13"/>
      <c r="O1757" s="13"/>
      <c r="P1757" s="13"/>
    </row>
    <row r="1758" spans="1:16">
      <c r="A1758" s="13"/>
      <c r="B1758" s="13"/>
      <c r="C1758" s="13"/>
      <c r="D1758" s="13"/>
      <c r="E1758" s="13"/>
      <c r="F1758" s="13"/>
      <c r="G1758" s="13"/>
      <c r="H1758" s="13"/>
      <c r="I1758" s="13"/>
      <c r="J1758" s="13"/>
      <c r="K1758" s="13"/>
      <c r="L1758" s="13"/>
      <c r="M1758" s="13"/>
      <c r="N1758" s="13"/>
      <c r="O1758" s="13"/>
      <c r="P1758" s="13"/>
    </row>
    <row r="1759" spans="1:16">
      <c r="A1759" s="13"/>
      <c r="B1759" s="13"/>
      <c r="C1759" s="13"/>
      <c r="D1759" s="13"/>
      <c r="E1759" s="13"/>
      <c r="F1759" s="13"/>
      <c r="G1759" s="13"/>
      <c r="H1759" s="13"/>
      <c r="I1759" s="13"/>
      <c r="J1759" s="13"/>
      <c r="K1759" s="13"/>
      <c r="L1759" s="13"/>
      <c r="M1759" s="13"/>
      <c r="N1759" s="13"/>
      <c r="O1759" s="13"/>
      <c r="P1759" s="13"/>
    </row>
    <row r="1760" spans="1:16">
      <c r="A1760" s="13"/>
      <c r="B1760" s="13"/>
      <c r="C1760" s="13"/>
      <c r="D1760" s="13"/>
      <c r="E1760" s="13"/>
      <c r="F1760" s="13"/>
      <c r="G1760" s="13"/>
      <c r="H1760" s="13"/>
      <c r="I1760" s="13"/>
      <c r="J1760" s="13"/>
      <c r="K1760" s="13"/>
      <c r="L1760" s="13"/>
      <c r="M1760" s="13"/>
      <c r="N1760" s="13"/>
      <c r="O1760" s="13"/>
      <c r="P1760" s="13"/>
    </row>
    <row r="1761" spans="1:16">
      <c r="A1761" s="13"/>
      <c r="B1761" s="13"/>
      <c r="C1761" s="13"/>
      <c r="D1761" s="13"/>
      <c r="E1761" s="13"/>
      <c r="F1761" s="13"/>
      <c r="G1761" s="13"/>
      <c r="H1761" s="13"/>
      <c r="I1761" s="13"/>
      <c r="J1761" s="13"/>
      <c r="K1761" s="13"/>
      <c r="L1761" s="13"/>
      <c r="M1761" s="13"/>
      <c r="N1761" s="13"/>
      <c r="O1761" s="13"/>
      <c r="P1761" s="13"/>
    </row>
    <row r="1762" spans="1:16">
      <c r="A1762" s="13"/>
      <c r="B1762" s="13"/>
      <c r="C1762" s="13"/>
      <c r="D1762" s="13"/>
      <c r="E1762" s="13"/>
      <c r="F1762" s="13"/>
      <c r="G1762" s="13"/>
      <c r="H1762" s="13"/>
      <c r="I1762" s="13"/>
      <c r="J1762" s="13"/>
      <c r="K1762" s="13"/>
      <c r="L1762" s="13"/>
      <c r="M1762" s="13"/>
      <c r="N1762" s="13"/>
      <c r="O1762" s="13"/>
      <c r="P1762" s="13"/>
    </row>
    <row r="1763" spans="1:16">
      <c r="A1763" s="13"/>
      <c r="B1763" s="13"/>
      <c r="C1763" s="13"/>
      <c r="D1763" s="13"/>
      <c r="E1763" s="13"/>
      <c r="F1763" s="13"/>
      <c r="G1763" s="13"/>
      <c r="H1763" s="13"/>
      <c r="I1763" s="13"/>
      <c r="J1763" s="13"/>
      <c r="K1763" s="13"/>
      <c r="L1763" s="13"/>
      <c r="M1763" s="13"/>
      <c r="N1763" s="13"/>
      <c r="O1763" s="13"/>
      <c r="P1763" s="13"/>
    </row>
    <row r="1764" spans="1:16">
      <c r="A1764" s="13"/>
      <c r="B1764" s="13"/>
      <c r="C1764" s="13"/>
      <c r="D1764" s="13"/>
      <c r="E1764" s="13"/>
      <c r="F1764" s="13"/>
      <c r="G1764" s="13"/>
      <c r="H1764" s="13"/>
      <c r="I1764" s="13"/>
      <c r="J1764" s="13"/>
      <c r="K1764" s="13"/>
      <c r="L1764" s="13"/>
      <c r="M1764" s="13"/>
      <c r="N1764" s="13"/>
      <c r="O1764" s="13"/>
      <c r="P1764" s="13"/>
    </row>
    <row r="1765" spans="1:16">
      <c r="A1765" s="13"/>
      <c r="B1765" s="13"/>
      <c r="C1765" s="13"/>
      <c r="D1765" s="13"/>
      <c r="E1765" s="13"/>
      <c r="F1765" s="13"/>
      <c r="G1765" s="13"/>
      <c r="H1765" s="13"/>
      <c r="I1765" s="13"/>
      <c r="J1765" s="13"/>
      <c r="K1765" s="13"/>
      <c r="L1765" s="13"/>
      <c r="M1765" s="13"/>
      <c r="N1765" s="13"/>
      <c r="O1765" s="13"/>
      <c r="P1765" s="13"/>
    </row>
    <row r="1766" spans="1:16">
      <c r="A1766" s="13"/>
      <c r="B1766" s="13"/>
      <c r="C1766" s="13"/>
      <c r="D1766" s="13"/>
      <c r="E1766" s="13"/>
      <c r="F1766" s="13"/>
      <c r="G1766" s="13"/>
      <c r="H1766" s="13"/>
      <c r="I1766" s="13"/>
      <c r="J1766" s="13"/>
      <c r="K1766" s="13"/>
      <c r="L1766" s="13"/>
      <c r="M1766" s="13"/>
      <c r="N1766" s="13"/>
      <c r="O1766" s="13"/>
      <c r="P1766" s="13"/>
    </row>
    <row r="1767" spans="1:16">
      <c r="A1767" s="13"/>
      <c r="B1767" s="13"/>
      <c r="C1767" s="13"/>
      <c r="D1767" s="13"/>
      <c r="E1767" s="13"/>
      <c r="F1767" s="13"/>
      <c r="G1767" s="13"/>
      <c r="H1767" s="13"/>
      <c r="I1767" s="13"/>
      <c r="J1767" s="13"/>
      <c r="K1767" s="13"/>
      <c r="L1767" s="13"/>
      <c r="M1767" s="13"/>
      <c r="N1767" s="13"/>
      <c r="O1767" s="13"/>
      <c r="P1767" s="13"/>
    </row>
    <row r="1768" spans="1:16">
      <c r="A1768" s="13"/>
      <c r="B1768" s="13"/>
      <c r="C1768" s="13"/>
      <c r="D1768" s="13"/>
      <c r="E1768" s="13"/>
      <c r="F1768" s="13"/>
      <c r="G1768" s="13"/>
      <c r="H1768" s="13"/>
      <c r="I1768" s="13"/>
      <c r="J1768" s="13"/>
      <c r="K1768" s="13"/>
      <c r="L1768" s="13"/>
      <c r="M1768" s="13"/>
      <c r="N1768" s="13"/>
      <c r="O1768" s="13"/>
      <c r="P1768" s="13"/>
    </row>
    <row r="1769" spans="1:16">
      <c r="A1769" s="13"/>
      <c r="B1769" s="13"/>
      <c r="C1769" s="13"/>
      <c r="D1769" s="13"/>
      <c r="E1769" s="13"/>
      <c r="F1769" s="13"/>
      <c r="G1769" s="13"/>
      <c r="H1769" s="13"/>
      <c r="I1769" s="13"/>
      <c r="J1769" s="13"/>
      <c r="K1769" s="13"/>
      <c r="L1769" s="13"/>
      <c r="M1769" s="13"/>
      <c r="N1769" s="13"/>
      <c r="O1769" s="13"/>
      <c r="P1769" s="13"/>
    </row>
    <row r="1770" spans="1:16">
      <c r="A1770" s="13"/>
      <c r="B1770" s="13"/>
      <c r="C1770" s="13"/>
      <c r="D1770" s="13"/>
      <c r="E1770" s="13"/>
      <c r="F1770" s="13"/>
      <c r="G1770" s="13"/>
      <c r="H1770" s="13"/>
      <c r="I1770" s="13"/>
      <c r="J1770" s="13"/>
      <c r="K1770" s="13"/>
      <c r="L1770" s="13"/>
      <c r="M1770" s="13"/>
      <c r="N1770" s="13"/>
      <c r="O1770" s="13"/>
      <c r="P1770" s="13"/>
    </row>
    <row r="1771" spans="1:16">
      <c r="A1771" s="13"/>
      <c r="B1771" s="13"/>
      <c r="C1771" s="13"/>
      <c r="D1771" s="13"/>
      <c r="E1771" s="13"/>
      <c r="F1771" s="13"/>
      <c r="G1771" s="13"/>
      <c r="H1771" s="13"/>
      <c r="I1771" s="13"/>
      <c r="J1771" s="13"/>
      <c r="K1771" s="13"/>
      <c r="L1771" s="13"/>
      <c r="M1771" s="13"/>
      <c r="N1771" s="13"/>
      <c r="O1771" s="13"/>
      <c r="P1771" s="13"/>
    </row>
    <row r="1772" spans="1:16">
      <c r="A1772" s="13"/>
      <c r="B1772" s="13"/>
      <c r="C1772" s="13"/>
      <c r="D1772" s="13"/>
      <c r="E1772" s="13"/>
      <c r="F1772" s="13"/>
      <c r="G1772" s="13"/>
      <c r="H1772" s="13"/>
      <c r="I1772" s="13"/>
      <c r="J1772" s="13"/>
      <c r="K1772" s="13"/>
      <c r="L1772" s="13"/>
      <c r="M1772" s="13"/>
      <c r="N1772" s="13"/>
      <c r="O1772" s="13"/>
      <c r="P1772" s="13"/>
    </row>
    <row r="1773" spans="1:16">
      <c r="A1773" s="13"/>
      <c r="B1773" s="13"/>
      <c r="C1773" s="13"/>
      <c r="D1773" s="13"/>
      <c r="E1773" s="13"/>
      <c r="F1773" s="13"/>
      <c r="G1773" s="13"/>
      <c r="H1773" s="13"/>
      <c r="I1773" s="13"/>
      <c r="J1773" s="13"/>
      <c r="K1773" s="13"/>
      <c r="L1773" s="13"/>
      <c r="M1773" s="13"/>
      <c r="N1773" s="13"/>
      <c r="O1773" s="13"/>
      <c r="P1773" s="13"/>
    </row>
    <row r="1774" spans="1:16">
      <c r="A1774" s="13"/>
      <c r="B1774" s="13"/>
      <c r="C1774" s="13"/>
      <c r="D1774" s="13"/>
      <c r="E1774" s="13"/>
      <c r="F1774" s="13"/>
      <c r="G1774" s="13"/>
      <c r="H1774" s="13"/>
      <c r="I1774" s="13"/>
      <c r="J1774" s="13"/>
      <c r="K1774" s="13"/>
      <c r="L1774" s="13"/>
      <c r="M1774" s="13"/>
      <c r="N1774" s="13"/>
      <c r="O1774" s="13"/>
      <c r="P1774" s="13"/>
    </row>
    <row r="1775" spans="1:16">
      <c r="A1775" s="13"/>
      <c r="B1775" s="13"/>
      <c r="C1775" s="13"/>
      <c r="D1775" s="13"/>
      <c r="E1775" s="13"/>
      <c r="F1775" s="13"/>
      <c r="G1775" s="13"/>
      <c r="H1775" s="13"/>
      <c r="I1775" s="13"/>
      <c r="J1775" s="13"/>
      <c r="K1775" s="13"/>
      <c r="L1775" s="13"/>
      <c r="M1775" s="13"/>
      <c r="N1775" s="13"/>
      <c r="O1775" s="13"/>
      <c r="P1775" s="13"/>
    </row>
    <row r="1776" spans="1:16">
      <c r="A1776" s="13"/>
      <c r="B1776" s="13"/>
      <c r="C1776" s="13"/>
      <c r="D1776" s="13"/>
      <c r="E1776" s="13"/>
      <c r="F1776" s="13"/>
      <c r="G1776" s="13"/>
      <c r="H1776" s="13"/>
      <c r="I1776" s="13"/>
      <c r="J1776" s="13"/>
      <c r="K1776" s="13"/>
      <c r="L1776" s="13"/>
      <c r="M1776" s="13"/>
      <c r="N1776" s="13"/>
      <c r="O1776" s="13"/>
      <c r="P1776" s="13"/>
    </row>
    <row r="1777" spans="1:16">
      <c r="A1777" s="13"/>
      <c r="B1777" s="13"/>
      <c r="C1777" s="13"/>
      <c r="D1777" s="13"/>
      <c r="E1777" s="13"/>
      <c r="F1777" s="13"/>
      <c r="G1777" s="13"/>
      <c r="H1777" s="13"/>
      <c r="I1777" s="13"/>
      <c r="J1777" s="13"/>
      <c r="K1777" s="13"/>
      <c r="L1777" s="13"/>
      <c r="M1777" s="13"/>
      <c r="N1777" s="13"/>
      <c r="O1777" s="13"/>
      <c r="P1777" s="13"/>
    </row>
    <row r="1778" spans="1:16">
      <c r="A1778" s="13"/>
      <c r="B1778" s="13"/>
      <c r="C1778" s="13"/>
      <c r="D1778" s="13"/>
      <c r="E1778" s="13"/>
      <c r="F1778" s="13"/>
      <c r="G1778" s="13"/>
      <c r="H1778" s="13"/>
      <c r="I1778" s="13"/>
      <c r="J1778" s="13"/>
      <c r="K1778" s="13"/>
      <c r="L1778" s="13"/>
      <c r="M1778" s="13"/>
      <c r="N1778" s="13"/>
      <c r="O1778" s="13"/>
      <c r="P1778" s="13"/>
    </row>
    <row r="1779" spans="1:16">
      <c r="A1779" s="13"/>
      <c r="B1779" s="13"/>
      <c r="C1779" s="13"/>
      <c r="D1779" s="13"/>
      <c r="E1779" s="13"/>
      <c r="F1779" s="13"/>
      <c r="G1779" s="13"/>
      <c r="H1779" s="13"/>
      <c r="I1779" s="13"/>
      <c r="J1779" s="13"/>
      <c r="K1779" s="13"/>
      <c r="L1779" s="13"/>
      <c r="M1779" s="13"/>
      <c r="N1779" s="13"/>
      <c r="O1779" s="13"/>
      <c r="P1779" s="13"/>
    </row>
    <row r="1780" spans="1:16">
      <c r="A1780" s="13"/>
      <c r="B1780" s="13"/>
      <c r="C1780" s="13"/>
      <c r="D1780" s="13"/>
      <c r="E1780" s="13"/>
      <c r="F1780" s="13"/>
      <c r="G1780" s="13"/>
      <c r="H1780" s="13"/>
      <c r="I1780" s="13"/>
      <c r="J1780" s="13"/>
      <c r="K1780" s="13"/>
      <c r="L1780" s="13"/>
      <c r="M1780" s="13"/>
      <c r="N1780" s="13"/>
      <c r="O1780" s="13"/>
      <c r="P1780" s="13"/>
    </row>
    <row r="1781" spans="1:16">
      <c r="A1781" s="13"/>
      <c r="B1781" s="13"/>
      <c r="C1781" s="13"/>
      <c r="D1781" s="13"/>
      <c r="E1781" s="13"/>
      <c r="F1781" s="13"/>
      <c r="G1781" s="13"/>
      <c r="H1781" s="13"/>
      <c r="I1781" s="13"/>
      <c r="J1781" s="13"/>
      <c r="K1781" s="13"/>
      <c r="L1781" s="13"/>
      <c r="M1781" s="13"/>
      <c r="N1781" s="13"/>
      <c r="O1781" s="13"/>
      <c r="P1781" s="13"/>
    </row>
    <row r="1782" spans="1:16">
      <c r="A1782" s="13"/>
      <c r="B1782" s="13"/>
      <c r="C1782" s="13"/>
      <c r="D1782" s="13"/>
      <c r="E1782" s="13"/>
      <c r="F1782" s="13"/>
      <c r="G1782" s="13"/>
      <c r="H1782" s="13"/>
      <c r="I1782" s="13"/>
      <c r="J1782" s="13"/>
      <c r="K1782" s="13"/>
      <c r="L1782" s="13"/>
      <c r="M1782" s="13"/>
      <c r="N1782" s="13"/>
      <c r="O1782" s="13"/>
      <c r="P1782" s="13"/>
    </row>
    <row r="1783" spans="1:16">
      <c r="A1783" s="13"/>
      <c r="B1783" s="13"/>
      <c r="C1783" s="13"/>
      <c r="D1783" s="13"/>
      <c r="E1783" s="13"/>
      <c r="F1783" s="13"/>
      <c r="G1783" s="13"/>
      <c r="H1783" s="13"/>
      <c r="I1783" s="13"/>
      <c r="J1783" s="13"/>
      <c r="K1783" s="13"/>
      <c r="L1783" s="13"/>
      <c r="M1783" s="13"/>
      <c r="N1783" s="13"/>
      <c r="O1783" s="13"/>
      <c r="P1783" s="13"/>
    </row>
    <row r="1784" spans="1:16">
      <c r="A1784" s="13"/>
      <c r="B1784" s="13"/>
      <c r="C1784" s="13"/>
      <c r="D1784" s="13"/>
      <c r="E1784" s="13"/>
      <c r="F1784" s="13"/>
      <c r="G1784" s="13"/>
      <c r="H1784" s="13"/>
      <c r="I1784" s="13"/>
      <c r="J1784" s="13"/>
      <c r="K1784" s="13"/>
      <c r="L1784" s="13"/>
      <c r="M1784" s="13"/>
      <c r="N1784" s="13"/>
      <c r="O1784" s="13"/>
      <c r="P1784" s="13"/>
    </row>
    <row r="1785" spans="1:16">
      <c r="A1785" s="13"/>
      <c r="B1785" s="13"/>
      <c r="C1785" s="13"/>
      <c r="D1785" s="13"/>
      <c r="E1785" s="13"/>
      <c r="F1785" s="13"/>
      <c r="G1785" s="13"/>
      <c r="H1785" s="13"/>
      <c r="I1785" s="13"/>
      <c r="J1785" s="13"/>
      <c r="K1785" s="13"/>
      <c r="L1785" s="13"/>
      <c r="M1785" s="13"/>
      <c r="N1785" s="13"/>
      <c r="O1785" s="13"/>
      <c r="P1785" s="13"/>
    </row>
    <row r="1786" spans="1:16">
      <c r="A1786" s="13"/>
      <c r="B1786" s="13"/>
      <c r="C1786" s="13"/>
      <c r="D1786" s="13"/>
      <c r="E1786" s="13"/>
      <c r="F1786" s="13"/>
      <c r="G1786" s="13"/>
      <c r="H1786" s="13"/>
      <c r="I1786" s="13"/>
      <c r="J1786" s="13"/>
      <c r="K1786" s="13"/>
      <c r="L1786" s="13"/>
      <c r="M1786" s="13"/>
      <c r="N1786" s="13"/>
      <c r="O1786" s="13"/>
      <c r="P1786" s="13"/>
    </row>
    <row r="1787" spans="1:16">
      <c r="A1787" s="13"/>
      <c r="B1787" s="13"/>
      <c r="C1787" s="13"/>
      <c r="D1787" s="13"/>
      <c r="E1787" s="13"/>
      <c r="F1787" s="13"/>
      <c r="G1787" s="13"/>
      <c r="H1787" s="13"/>
      <c r="I1787" s="13"/>
      <c r="J1787" s="13"/>
      <c r="K1787" s="13"/>
      <c r="L1787" s="13"/>
      <c r="M1787" s="13"/>
      <c r="N1787" s="13"/>
      <c r="O1787" s="13"/>
      <c r="P1787" s="13"/>
    </row>
    <row r="1788" spans="1:16">
      <c r="A1788" s="13"/>
      <c r="B1788" s="13"/>
      <c r="C1788" s="13"/>
      <c r="D1788" s="13"/>
      <c r="E1788" s="13"/>
      <c r="F1788" s="13"/>
      <c r="G1788" s="13"/>
      <c r="H1788" s="13"/>
      <c r="I1788" s="13"/>
      <c r="J1788" s="13"/>
      <c r="K1788" s="13"/>
      <c r="L1788" s="13"/>
      <c r="M1788" s="13"/>
      <c r="N1788" s="13"/>
      <c r="O1788" s="13"/>
      <c r="P1788" s="13"/>
    </row>
    <row r="1789" spans="1:16">
      <c r="A1789" s="13"/>
      <c r="B1789" s="13"/>
      <c r="C1789" s="13"/>
      <c r="D1789" s="13"/>
      <c r="E1789" s="13"/>
      <c r="F1789" s="13"/>
      <c r="G1789" s="13"/>
      <c r="H1789" s="13"/>
      <c r="I1789" s="13"/>
      <c r="J1789" s="13"/>
      <c r="K1789" s="13"/>
      <c r="L1789" s="13"/>
      <c r="M1789" s="13"/>
      <c r="N1789" s="13"/>
      <c r="O1789" s="13"/>
      <c r="P1789" s="13"/>
    </row>
    <row r="1790" spans="1:16">
      <c r="A1790" s="13"/>
      <c r="B1790" s="13"/>
      <c r="C1790" s="13"/>
      <c r="D1790" s="13"/>
      <c r="E1790" s="13"/>
      <c r="F1790" s="13"/>
      <c r="G1790" s="13"/>
      <c r="H1790" s="13"/>
      <c r="I1790" s="13"/>
      <c r="J1790" s="13"/>
      <c r="K1790" s="13"/>
      <c r="L1790" s="13"/>
      <c r="M1790" s="13"/>
      <c r="N1790" s="13"/>
      <c r="O1790" s="13"/>
      <c r="P1790" s="13"/>
    </row>
    <row r="1791" spans="1:16">
      <c r="A1791" s="13"/>
      <c r="B1791" s="13"/>
      <c r="C1791" s="13"/>
      <c r="D1791" s="13"/>
      <c r="E1791" s="13"/>
      <c r="F1791" s="13"/>
      <c r="G1791" s="13"/>
      <c r="H1791" s="13"/>
      <c r="I1791" s="13"/>
      <c r="J1791" s="13"/>
      <c r="K1791" s="13"/>
      <c r="L1791" s="13"/>
      <c r="M1791" s="13"/>
      <c r="N1791" s="13"/>
      <c r="O1791" s="13"/>
      <c r="P1791" s="13"/>
    </row>
    <row r="1792" spans="1:16">
      <c r="A1792" s="13"/>
      <c r="B1792" s="13"/>
      <c r="C1792" s="13"/>
      <c r="D1792" s="13"/>
      <c r="E1792" s="13"/>
      <c r="F1792" s="13"/>
      <c r="G1792" s="13"/>
      <c r="H1792" s="13"/>
      <c r="I1792" s="13"/>
      <c r="J1792" s="13"/>
      <c r="K1792" s="13"/>
      <c r="L1792" s="13"/>
      <c r="M1792" s="13"/>
      <c r="N1792" s="13"/>
      <c r="O1792" s="13"/>
      <c r="P1792" s="13"/>
    </row>
    <row r="1793" spans="1:16">
      <c r="A1793" s="13"/>
      <c r="B1793" s="13"/>
      <c r="C1793" s="13"/>
      <c r="D1793" s="13"/>
      <c r="E1793" s="13"/>
      <c r="F1793" s="13"/>
      <c r="G1793" s="13"/>
      <c r="H1793" s="13"/>
      <c r="I1793" s="13"/>
      <c r="J1793" s="13"/>
      <c r="K1793" s="13"/>
      <c r="L1793" s="13"/>
      <c r="M1793" s="13"/>
      <c r="N1793" s="13"/>
      <c r="O1793" s="13"/>
      <c r="P1793" s="13"/>
    </row>
    <row r="1794" spans="1:16">
      <c r="A1794" s="13"/>
      <c r="B1794" s="13"/>
      <c r="C1794" s="13"/>
      <c r="D1794" s="13"/>
      <c r="E1794" s="13"/>
      <c r="F1794" s="13"/>
      <c r="G1794" s="13"/>
      <c r="H1794" s="13"/>
      <c r="I1794" s="13"/>
      <c r="J1794" s="13"/>
      <c r="K1794" s="13"/>
      <c r="L1794" s="13"/>
      <c r="M1794" s="13"/>
      <c r="N1794" s="13"/>
      <c r="O1794" s="13"/>
      <c r="P1794" s="13"/>
    </row>
    <row r="1795" spans="1:16">
      <c r="A1795" s="13"/>
      <c r="B1795" s="13"/>
      <c r="C1795" s="13"/>
      <c r="D1795" s="13"/>
      <c r="E1795" s="13"/>
      <c r="F1795" s="13"/>
      <c r="G1795" s="13"/>
      <c r="H1795" s="13"/>
      <c r="I1795" s="13"/>
      <c r="J1795" s="13"/>
      <c r="K1795" s="13"/>
      <c r="L1795" s="13"/>
      <c r="M1795" s="13"/>
      <c r="N1795" s="13"/>
      <c r="O1795" s="13"/>
      <c r="P1795" s="13"/>
    </row>
    <row r="1796" spans="1:16">
      <c r="A1796" s="13"/>
      <c r="B1796" s="13"/>
      <c r="C1796" s="13"/>
      <c r="D1796" s="13"/>
      <c r="E1796" s="13"/>
      <c r="F1796" s="13"/>
      <c r="G1796" s="13"/>
      <c r="H1796" s="13"/>
      <c r="I1796" s="13"/>
      <c r="J1796" s="13"/>
      <c r="K1796" s="13"/>
      <c r="L1796" s="13"/>
      <c r="M1796" s="13"/>
      <c r="N1796" s="13"/>
      <c r="O1796" s="13"/>
      <c r="P1796" s="13"/>
    </row>
    <row r="1797" spans="1:16">
      <c r="A1797" s="13"/>
      <c r="B1797" s="13"/>
      <c r="C1797" s="13"/>
      <c r="D1797" s="13"/>
      <c r="E1797" s="13"/>
      <c r="F1797" s="13"/>
      <c r="G1797" s="13"/>
      <c r="H1797" s="13"/>
      <c r="I1797" s="13"/>
      <c r="J1797" s="13"/>
      <c r="K1797" s="13"/>
      <c r="L1797" s="13"/>
      <c r="M1797" s="13"/>
      <c r="N1797" s="13"/>
      <c r="O1797" s="13"/>
      <c r="P1797" s="13"/>
    </row>
    <row r="1798" spans="1:16">
      <c r="A1798" s="13"/>
      <c r="B1798" s="13"/>
      <c r="C1798" s="13"/>
      <c r="D1798" s="13"/>
      <c r="E1798" s="13"/>
      <c r="F1798" s="13"/>
      <c r="G1798" s="13"/>
      <c r="H1798" s="13"/>
      <c r="I1798" s="13"/>
      <c r="J1798" s="13"/>
      <c r="K1798" s="13"/>
      <c r="L1798" s="13"/>
      <c r="M1798" s="13"/>
      <c r="N1798" s="13"/>
      <c r="O1798" s="13"/>
      <c r="P1798" s="13"/>
    </row>
    <row r="1799" spans="1:16">
      <c r="A1799" s="13"/>
      <c r="B1799" s="13"/>
      <c r="C1799" s="13"/>
      <c r="D1799" s="13"/>
      <c r="E1799" s="13"/>
      <c r="F1799" s="13"/>
      <c r="G1799" s="13"/>
      <c r="H1799" s="13"/>
      <c r="I1799" s="13"/>
      <c r="J1799" s="13"/>
      <c r="K1799" s="13"/>
      <c r="L1799" s="13"/>
      <c r="M1799" s="13"/>
      <c r="N1799" s="13"/>
      <c r="O1799" s="13"/>
      <c r="P1799" s="13"/>
    </row>
    <row r="1800" spans="1:16">
      <c r="A1800" s="13"/>
      <c r="B1800" s="13"/>
      <c r="C1800" s="13"/>
      <c r="D1800" s="13"/>
      <c r="E1800" s="13"/>
      <c r="F1800" s="13"/>
      <c r="G1800" s="13"/>
      <c r="H1800" s="13"/>
      <c r="I1800" s="13"/>
      <c r="J1800" s="13"/>
      <c r="K1800" s="13"/>
      <c r="L1800" s="13"/>
      <c r="M1800" s="13"/>
      <c r="N1800" s="13"/>
      <c r="O1800" s="13"/>
      <c r="P1800" s="13"/>
    </row>
    <row r="1801" spans="1:16">
      <c r="A1801" s="13"/>
      <c r="B1801" s="13"/>
      <c r="C1801" s="13"/>
      <c r="D1801" s="13"/>
      <c r="E1801" s="13"/>
      <c r="F1801" s="13"/>
      <c r="G1801" s="13"/>
      <c r="H1801" s="13"/>
      <c r="I1801" s="13"/>
      <c r="J1801" s="13"/>
      <c r="K1801" s="13"/>
      <c r="L1801" s="13"/>
      <c r="M1801" s="13"/>
      <c r="N1801" s="13"/>
      <c r="O1801" s="13"/>
      <c r="P1801" s="13"/>
    </row>
    <row r="1802" spans="1:16">
      <c r="A1802" s="13"/>
      <c r="B1802" s="13"/>
      <c r="C1802" s="13"/>
      <c r="D1802" s="13"/>
      <c r="E1802" s="13"/>
      <c r="F1802" s="13"/>
      <c r="G1802" s="13"/>
      <c r="H1802" s="13"/>
      <c r="I1802" s="13"/>
      <c r="J1802" s="13"/>
      <c r="K1802" s="13"/>
      <c r="L1802" s="13"/>
      <c r="M1802" s="13"/>
      <c r="N1802" s="13"/>
      <c r="O1802" s="13"/>
      <c r="P1802" s="13"/>
    </row>
    <row r="1803" spans="1:16">
      <c r="A1803" s="13"/>
      <c r="B1803" s="13"/>
      <c r="C1803" s="13"/>
      <c r="D1803" s="13"/>
      <c r="E1803" s="13"/>
      <c r="F1803" s="13"/>
      <c r="G1803" s="13"/>
      <c r="H1803" s="13"/>
      <c r="I1803" s="13"/>
      <c r="J1803" s="13"/>
      <c r="K1803" s="13"/>
      <c r="L1803" s="13"/>
      <c r="M1803" s="13"/>
      <c r="N1803" s="13"/>
      <c r="O1803" s="13"/>
      <c r="P1803" s="13"/>
    </row>
    <row r="1804" spans="1:16">
      <c r="A1804" s="13"/>
      <c r="B1804" s="13"/>
      <c r="C1804" s="13"/>
      <c r="D1804" s="13"/>
      <c r="E1804" s="13"/>
      <c r="F1804" s="13"/>
      <c r="G1804" s="13"/>
      <c r="H1804" s="13"/>
      <c r="I1804" s="13"/>
      <c r="J1804" s="13"/>
      <c r="K1804" s="13"/>
      <c r="L1804" s="13"/>
      <c r="M1804" s="13"/>
      <c r="N1804" s="13"/>
      <c r="O1804" s="13"/>
      <c r="P1804" s="13"/>
    </row>
    <row r="1805" spans="1:16">
      <c r="A1805" s="13"/>
      <c r="B1805" s="13"/>
      <c r="C1805" s="13"/>
      <c r="D1805" s="13"/>
      <c r="E1805" s="13"/>
      <c r="F1805" s="13"/>
      <c r="G1805" s="13"/>
      <c r="H1805" s="13"/>
      <c r="I1805" s="13"/>
      <c r="J1805" s="13"/>
      <c r="K1805" s="13"/>
      <c r="L1805" s="13"/>
      <c r="M1805" s="13"/>
      <c r="N1805" s="13"/>
      <c r="O1805" s="13"/>
      <c r="P1805" s="13"/>
    </row>
    <row r="1806" spans="1:16">
      <c r="A1806" s="13"/>
      <c r="B1806" s="13"/>
      <c r="C1806" s="13"/>
      <c r="D1806" s="13"/>
      <c r="E1806" s="13"/>
      <c r="F1806" s="13"/>
      <c r="G1806" s="13"/>
      <c r="H1806" s="13"/>
      <c r="I1806" s="13"/>
      <c r="J1806" s="13"/>
      <c r="K1806" s="13"/>
      <c r="L1806" s="13"/>
      <c r="M1806" s="13"/>
      <c r="N1806" s="13"/>
      <c r="O1806" s="13"/>
      <c r="P1806" s="13"/>
    </row>
    <row r="1807" spans="1:16">
      <c r="A1807" s="13"/>
      <c r="B1807" s="13"/>
      <c r="C1807" s="13"/>
      <c r="D1807" s="13"/>
      <c r="E1807" s="13"/>
      <c r="F1807" s="13"/>
      <c r="G1807" s="13"/>
      <c r="H1807" s="13"/>
      <c r="I1807" s="13"/>
      <c r="J1807" s="13"/>
      <c r="K1807" s="13"/>
      <c r="L1807" s="13"/>
      <c r="M1807" s="13"/>
      <c r="N1807" s="13"/>
      <c r="O1807" s="13"/>
      <c r="P1807" s="13"/>
    </row>
    <row r="1808" spans="1:16">
      <c r="A1808" s="13"/>
      <c r="B1808" s="13"/>
      <c r="C1808" s="13"/>
      <c r="D1808" s="13"/>
      <c r="E1808" s="13"/>
      <c r="F1808" s="13"/>
      <c r="G1808" s="13"/>
      <c r="H1808" s="13"/>
      <c r="I1808" s="13"/>
      <c r="J1808" s="13"/>
      <c r="K1808" s="13"/>
      <c r="L1808" s="13"/>
      <c r="M1808" s="13"/>
      <c r="N1808" s="13"/>
      <c r="O1808" s="13"/>
      <c r="P1808" s="13"/>
    </row>
    <row r="1809" spans="1:16">
      <c r="A1809" s="13"/>
      <c r="B1809" s="13"/>
      <c r="C1809" s="13"/>
      <c r="D1809" s="13"/>
      <c r="E1809" s="13"/>
      <c r="F1809" s="13"/>
      <c r="G1809" s="13"/>
      <c r="H1809" s="13"/>
      <c r="I1809" s="13"/>
      <c r="J1809" s="13"/>
      <c r="K1809" s="13"/>
      <c r="L1809" s="13"/>
      <c r="M1809" s="13"/>
      <c r="N1809" s="13"/>
      <c r="O1809" s="13"/>
      <c r="P1809" s="13"/>
    </row>
    <row r="1810" spans="1:16">
      <c r="A1810" s="13"/>
      <c r="B1810" s="13"/>
      <c r="C1810" s="13"/>
      <c r="D1810" s="13"/>
      <c r="E1810" s="13"/>
      <c r="F1810" s="13"/>
      <c r="G1810" s="13"/>
      <c r="H1810" s="13"/>
      <c r="I1810" s="13"/>
      <c r="J1810" s="13"/>
      <c r="K1810" s="13"/>
      <c r="L1810" s="13"/>
      <c r="M1810" s="13"/>
      <c r="N1810" s="13"/>
      <c r="O1810" s="13"/>
      <c r="P1810" s="13"/>
    </row>
    <row r="1811" spans="1:16">
      <c r="A1811" s="13"/>
      <c r="B1811" s="13"/>
      <c r="C1811" s="13"/>
      <c r="D1811" s="13"/>
      <c r="E1811" s="13"/>
      <c r="F1811" s="13"/>
      <c r="G1811" s="13"/>
      <c r="H1811" s="13"/>
      <c r="I1811" s="13"/>
      <c r="J1811" s="13"/>
      <c r="K1811" s="13"/>
      <c r="L1811" s="13"/>
      <c r="M1811" s="13"/>
      <c r="N1811" s="13"/>
      <c r="O1811" s="13"/>
      <c r="P1811" s="13"/>
    </row>
    <row r="1812" spans="1:16">
      <c r="A1812" s="13"/>
      <c r="B1812" s="13"/>
      <c r="C1812" s="13"/>
      <c r="D1812" s="13"/>
      <c r="E1812" s="13"/>
      <c r="F1812" s="13"/>
      <c r="G1812" s="13"/>
      <c r="H1812" s="13"/>
      <c r="I1812" s="13"/>
      <c r="J1812" s="13"/>
      <c r="K1812" s="13"/>
      <c r="L1812" s="13"/>
      <c r="M1812" s="13"/>
      <c r="N1812" s="13"/>
      <c r="O1812" s="13"/>
      <c r="P1812" s="13"/>
    </row>
    <row r="1813" spans="1:16">
      <c r="A1813" s="13"/>
      <c r="B1813" s="13"/>
      <c r="C1813" s="13"/>
      <c r="D1813" s="13"/>
      <c r="E1813" s="13"/>
      <c r="F1813" s="13"/>
      <c r="G1813" s="13"/>
      <c r="H1813" s="13"/>
      <c r="I1813" s="13"/>
      <c r="J1813" s="13"/>
      <c r="K1813" s="13"/>
      <c r="L1813" s="13"/>
      <c r="M1813" s="13"/>
      <c r="N1813" s="13"/>
      <c r="O1813" s="13"/>
      <c r="P1813" s="13"/>
    </row>
    <row r="1814" spans="1:16">
      <c r="A1814" s="13"/>
      <c r="B1814" s="13"/>
      <c r="C1814" s="13"/>
      <c r="D1814" s="13"/>
      <c r="E1814" s="13"/>
      <c r="F1814" s="13"/>
      <c r="G1814" s="13"/>
      <c r="H1814" s="13"/>
      <c r="I1814" s="13"/>
      <c r="J1814" s="13"/>
      <c r="K1814" s="13"/>
      <c r="L1814" s="13"/>
      <c r="M1814" s="13"/>
      <c r="N1814" s="13"/>
      <c r="O1814" s="13"/>
      <c r="P1814" s="13"/>
    </row>
    <row r="1815" spans="1:16">
      <c r="A1815" s="13"/>
      <c r="B1815" s="13"/>
      <c r="C1815" s="13"/>
      <c r="D1815" s="13"/>
      <c r="E1815" s="13"/>
      <c r="F1815" s="13"/>
      <c r="G1815" s="13"/>
      <c r="H1815" s="13"/>
      <c r="I1815" s="13"/>
      <c r="J1815" s="13"/>
      <c r="K1815" s="13"/>
      <c r="L1815" s="13"/>
      <c r="M1815" s="13"/>
      <c r="N1815" s="13"/>
      <c r="O1815" s="13"/>
      <c r="P1815" s="13"/>
    </row>
    <row r="1816" spans="1:16">
      <c r="A1816" s="13"/>
      <c r="B1816" s="13"/>
      <c r="C1816" s="13"/>
      <c r="D1816" s="13"/>
      <c r="E1816" s="13"/>
      <c r="F1816" s="13"/>
      <c r="G1816" s="13"/>
      <c r="H1816" s="13"/>
      <c r="I1816" s="13"/>
      <c r="J1816" s="13"/>
      <c r="K1816" s="13"/>
      <c r="L1816" s="13"/>
      <c r="M1816" s="13"/>
      <c r="N1816" s="13"/>
      <c r="O1816" s="13"/>
      <c r="P1816" s="13"/>
    </row>
    <row r="1817" spans="1:16">
      <c r="A1817" s="13"/>
      <c r="B1817" s="13"/>
      <c r="C1817" s="13"/>
      <c r="D1817" s="13"/>
      <c r="E1817" s="13"/>
      <c r="F1817" s="13"/>
      <c r="G1817" s="13"/>
      <c r="H1817" s="13"/>
      <c r="I1817" s="13"/>
      <c r="J1817" s="13"/>
      <c r="K1817" s="13"/>
      <c r="L1817" s="13"/>
      <c r="M1817" s="13"/>
      <c r="N1817" s="13"/>
      <c r="O1817" s="13"/>
      <c r="P1817" s="13"/>
    </row>
    <row r="1818" spans="1:16">
      <c r="A1818" s="13"/>
      <c r="B1818" s="13"/>
      <c r="C1818" s="13"/>
      <c r="D1818" s="13"/>
      <c r="E1818" s="13"/>
      <c r="F1818" s="13"/>
      <c r="G1818" s="13"/>
      <c r="H1818" s="13"/>
      <c r="I1818" s="13"/>
      <c r="J1818" s="13"/>
      <c r="K1818" s="13"/>
      <c r="L1818" s="13"/>
      <c r="M1818" s="13"/>
      <c r="N1818" s="13"/>
      <c r="O1818" s="13"/>
      <c r="P1818" s="13"/>
    </row>
    <row r="1819" spans="1:16">
      <c r="A1819" s="13"/>
      <c r="B1819" s="13"/>
      <c r="C1819" s="13"/>
      <c r="D1819" s="13"/>
      <c r="E1819" s="13"/>
      <c r="F1819" s="13"/>
      <c r="G1819" s="13"/>
      <c r="H1819" s="13"/>
      <c r="I1819" s="13"/>
      <c r="J1819" s="13"/>
      <c r="K1819" s="13"/>
      <c r="L1819" s="13"/>
      <c r="M1819" s="13"/>
      <c r="N1819" s="13"/>
      <c r="O1819" s="13"/>
      <c r="P1819" s="13"/>
    </row>
    <row r="1820" spans="1:16">
      <c r="A1820" s="13"/>
      <c r="B1820" s="13"/>
      <c r="C1820" s="13"/>
      <c r="D1820" s="13"/>
      <c r="E1820" s="13"/>
      <c r="F1820" s="13"/>
      <c r="G1820" s="13"/>
      <c r="H1820" s="13"/>
      <c r="I1820" s="13"/>
      <c r="J1820" s="13"/>
      <c r="K1820" s="13"/>
      <c r="L1820" s="13"/>
      <c r="M1820" s="13"/>
      <c r="N1820" s="13"/>
      <c r="O1820" s="13"/>
      <c r="P1820" s="13"/>
    </row>
    <row r="1821" spans="1:16">
      <c r="A1821" s="13"/>
      <c r="B1821" s="13"/>
      <c r="C1821" s="13"/>
      <c r="D1821" s="13"/>
      <c r="E1821" s="13"/>
      <c r="F1821" s="13"/>
      <c r="G1821" s="13"/>
      <c r="H1821" s="13"/>
      <c r="I1821" s="13"/>
      <c r="J1821" s="13"/>
      <c r="K1821" s="13"/>
      <c r="L1821" s="13"/>
      <c r="M1821" s="13"/>
      <c r="N1821" s="13"/>
      <c r="O1821" s="13"/>
      <c r="P1821" s="13"/>
    </row>
    <row r="1822" spans="1:16">
      <c r="A1822" s="13"/>
      <c r="B1822" s="13"/>
      <c r="C1822" s="13"/>
      <c r="D1822" s="13"/>
      <c r="E1822" s="13"/>
      <c r="F1822" s="13"/>
      <c r="G1822" s="13"/>
      <c r="H1822" s="13"/>
      <c r="I1822" s="13"/>
      <c r="J1822" s="13"/>
      <c r="K1822" s="13"/>
      <c r="L1822" s="13"/>
      <c r="M1822" s="13"/>
      <c r="N1822" s="13"/>
      <c r="O1822" s="13"/>
      <c r="P1822" s="13"/>
    </row>
    <row r="1823" spans="1:16">
      <c r="A1823" s="13"/>
      <c r="B1823" s="13"/>
      <c r="C1823" s="13"/>
      <c r="D1823" s="13"/>
      <c r="E1823" s="13"/>
      <c r="F1823" s="13"/>
      <c r="G1823" s="13"/>
      <c r="H1823" s="13"/>
      <c r="I1823" s="13"/>
      <c r="J1823" s="13"/>
      <c r="K1823" s="13"/>
      <c r="L1823" s="13"/>
      <c r="M1823" s="13"/>
      <c r="N1823" s="13"/>
      <c r="O1823" s="13"/>
      <c r="P1823" s="13"/>
    </row>
    <row r="1824" spans="1:16">
      <c r="A1824" s="13"/>
      <c r="B1824" s="13"/>
      <c r="C1824" s="13"/>
      <c r="D1824" s="13"/>
      <c r="E1824" s="13"/>
      <c r="F1824" s="13"/>
      <c r="G1824" s="13"/>
      <c r="H1824" s="13"/>
      <c r="I1824" s="13"/>
      <c r="J1824" s="13"/>
      <c r="K1824" s="13"/>
      <c r="L1824" s="13"/>
      <c r="M1824" s="13"/>
      <c r="N1824" s="13"/>
      <c r="O1824" s="13"/>
      <c r="P1824" s="13"/>
    </row>
    <row r="1825" spans="1:16">
      <c r="A1825" s="13"/>
      <c r="B1825" s="13"/>
      <c r="C1825" s="13"/>
      <c r="D1825" s="13"/>
      <c r="E1825" s="13"/>
      <c r="F1825" s="13"/>
      <c r="G1825" s="13"/>
      <c r="H1825" s="13"/>
      <c r="I1825" s="13"/>
      <c r="J1825" s="13"/>
      <c r="K1825" s="13"/>
      <c r="L1825" s="13"/>
      <c r="M1825" s="13"/>
      <c r="N1825" s="13"/>
      <c r="O1825" s="13"/>
      <c r="P1825" s="13"/>
    </row>
    <row r="1826" spans="1:16">
      <c r="A1826" s="13"/>
      <c r="B1826" s="13"/>
      <c r="C1826" s="13"/>
      <c r="D1826" s="13"/>
      <c r="E1826" s="13"/>
      <c r="F1826" s="13"/>
      <c r="G1826" s="13"/>
      <c r="H1826" s="13"/>
      <c r="I1826" s="13"/>
      <c r="J1826" s="13"/>
      <c r="K1826" s="13"/>
      <c r="L1826" s="13"/>
      <c r="M1826" s="13"/>
      <c r="N1826" s="13"/>
      <c r="O1826" s="13"/>
      <c r="P1826" s="13"/>
    </row>
    <row r="1827" spans="1:16">
      <c r="A1827" s="13"/>
      <c r="B1827" s="13"/>
      <c r="C1827" s="13"/>
      <c r="D1827" s="13"/>
      <c r="E1827" s="13"/>
      <c r="F1827" s="13"/>
      <c r="G1827" s="13"/>
      <c r="H1827" s="13"/>
      <c r="I1827" s="13"/>
      <c r="J1827" s="13"/>
      <c r="K1827" s="13"/>
      <c r="L1827" s="13"/>
      <c r="M1827" s="13"/>
      <c r="N1827" s="13"/>
      <c r="O1827" s="13"/>
      <c r="P1827" s="13"/>
    </row>
    <row r="1828" spans="1:16">
      <c r="A1828" s="13"/>
      <c r="B1828" s="13"/>
      <c r="C1828" s="13"/>
      <c r="D1828" s="13"/>
      <c r="E1828" s="13"/>
      <c r="F1828" s="13"/>
      <c r="G1828" s="13"/>
      <c r="H1828" s="13"/>
      <c r="I1828" s="13"/>
      <c r="J1828" s="13"/>
      <c r="K1828" s="13"/>
      <c r="L1828" s="13"/>
      <c r="M1828" s="13"/>
      <c r="N1828" s="13"/>
      <c r="O1828" s="13"/>
      <c r="P1828" s="13"/>
    </row>
    <row r="1829" spans="1:16">
      <c r="A1829" s="13"/>
      <c r="B1829" s="13"/>
      <c r="C1829" s="13"/>
      <c r="D1829" s="13"/>
      <c r="E1829" s="13"/>
      <c r="F1829" s="13"/>
      <c r="G1829" s="13"/>
      <c r="H1829" s="13"/>
      <c r="I1829" s="13"/>
      <c r="J1829" s="13"/>
      <c r="K1829" s="13"/>
      <c r="L1829" s="13"/>
      <c r="M1829" s="13"/>
      <c r="N1829" s="13"/>
      <c r="O1829" s="13"/>
      <c r="P1829" s="13"/>
    </row>
    <row r="1830" spans="1:16">
      <c r="A1830" s="13"/>
      <c r="B1830" s="13"/>
      <c r="C1830" s="13"/>
      <c r="D1830" s="13"/>
      <c r="E1830" s="13"/>
      <c r="F1830" s="13"/>
      <c r="G1830" s="13"/>
      <c r="H1830" s="13"/>
      <c r="I1830" s="13"/>
      <c r="J1830" s="13"/>
      <c r="K1830" s="13"/>
      <c r="L1830" s="13"/>
      <c r="M1830" s="13"/>
      <c r="N1830" s="13"/>
      <c r="O1830" s="13"/>
      <c r="P1830" s="13"/>
    </row>
    <row r="1831" spans="1:16">
      <c r="A1831" s="13"/>
      <c r="B1831" s="13"/>
      <c r="C1831" s="13"/>
      <c r="D1831" s="13"/>
      <c r="E1831" s="13"/>
      <c r="F1831" s="13"/>
      <c r="G1831" s="13"/>
      <c r="H1831" s="13"/>
      <c r="I1831" s="13"/>
      <c r="J1831" s="13"/>
      <c r="K1831" s="13"/>
      <c r="L1831" s="13"/>
      <c r="M1831" s="13"/>
      <c r="N1831" s="13"/>
      <c r="O1831" s="13"/>
      <c r="P1831" s="13"/>
    </row>
    <row r="1832" spans="1:16">
      <c r="A1832" s="13"/>
      <c r="B1832" s="13"/>
      <c r="C1832" s="13"/>
      <c r="D1832" s="13"/>
      <c r="E1832" s="13"/>
      <c r="F1832" s="13"/>
      <c r="G1832" s="13"/>
      <c r="H1832" s="13"/>
      <c r="I1832" s="13"/>
      <c r="J1832" s="13"/>
      <c r="K1832" s="13"/>
      <c r="L1832" s="13"/>
      <c r="M1832" s="13"/>
      <c r="N1832" s="13"/>
      <c r="O1832" s="13"/>
      <c r="P1832" s="13"/>
    </row>
    <row r="1833" spans="1:16">
      <c r="A1833" s="13"/>
      <c r="B1833" s="13"/>
      <c r="C1833" s="13"/>
      <c r="D1833" s="13"/>
      <c r="E1833" s="13"/>
      <c r="F1833" s="13"/>
      <c r="G1833" s="13"/>
      <c r="H1833" s="13"/>
      <c r="I1833" s="13"/>
      <c r="J1833" s="13"/>
      <c r="K1833" s="13"/>
      <c r="L1833" s="13"/>
      <c r="M1833" s="13"/>
      <c r="N1833" s="13"/>
      <c r="O1833" s="13"/>
      <c r="P1833" s="13"/>
    </row>
    <row r="1834" spans="1:16">
      <c r="A1834" s="13"/>
      <c r="B1834" s="13"/>
      <c r="C1834" s="13"/>
      <c r="D1834" s="13"/>
      <c r="E1834" s="13"/>
      <c r="F1834" s="13"/>
      <c r="G1834" s="13"/>
      <c r="H1834" s="13"/>
      <c r="I1834" s="13"/>
      <c r="J1834" s="13"/>
      <c r="K1834" s="13"/>
      <c r="L1834" s="13"/>
      <c r="M1834" s="13"/>
      <c r="N1834" s="13"/>
      <c r="O1834" s="13"/>
      <c r="P1834" s="13"/>
    </row>
    <row r="1835" spans="1:16">
      <c r="A1835" s="13"/>
      <c r="B1835" s="13"/>
      <c r="C1835" s="13"/>
      <c r="D1835" s="13"/>
      <c r="E1835" s="13"/>
      <c r="F1835" s="13"/>
      <c r="G1835" s="13"/>
      <c r="H1835" s="13"/>
      <c r="I1835" s="13"/>
      <c r="J1835" s="13"/>
      <c r="K1835" s="13"/>
      <c r="L1835" s="13"/>
      <c r="M1835" s="13"/>
      <c r="N1835" s="13"/>
      <c r="O1835" s="13"/>
      <c r="P1835" s="13"/>
    </row>
    <row r="1836" spans="1:16">
      <c r="A1836" s="13"/>
      <c r="B1836" s="13"/>
      <c r="C1836" s="13"/>
      <c r="D1836" s="13"/>
      <c r="E1836" s="13"/>
      <c r="F1836" s="13"/>
      <c r="G1836" s="13"/>
      <c r="H1836" s="13"/>
      <c r="I1836" s="13"/>
      <c r="J1836" s="13"/>
      <c r="K1836" s="13"/>
      <c r="L1836" s="13"/>
      <c r="M1836" s="13"/>
      <c r="N1836" s="13"/>
      <c r="O1836" s="13"/>
      <c r="P1836" s="13"/>
    </row>
    <row r="1837" spans="1:16">
      <c r="A1837" s="13"/>
      <c r="B1837" s="13"/>
      <c r="C1837" s="13"/>
      <c r="D1837" s="13"/>
      <c r="E1837" s="13"/>
      <c r="F1837" s="13"/>
      <c r="G1837" s="13"/>
      <c r="H1837" s="13"/>
      <c r="I1837" s="13"/>
      <c r="J1837" s="13"/>
      <c r="K1837" s="13"/>
      <c r="L1837" s="13"/>
      <c r="M1837" s="13"/>
      <c r="N1837" s="13"/>
      <c r="O1837" s="13"/>
      <c r="P1837" s="13"/>
    </row>
    <row r="1838" spans="1:16">
      <c r="A1838" s="13"/>
      <c r="B1838" s="13"/>
      <c r="C1838" s="13"/>
      <c r="D1838" s="13"/>
      <c r="E1838" s="13"/>
      <c r="F1838" s="13"/>
      <c r="G1838" s="13"/>
      <c r="H1838" s="13"/>
      <c r="I1838" s="13"/>
      <c r="J1838" s="13"/>
      <c r="K1838" s="13"/>
      <c r="L1838" s="13"/>
      <c r="M1838" s="13"/>
      <c r="N1838" s="13"/>
      <c r="O1838" s="13"/>
      <c r="P1838" s="13"/>
    </row>
    <row r="1839" spans="1:16">
      <c r="A1839" s="13"/>
      <c r="B1839" s="13"/>
      <c r="C1839" s="13"/>
      <c r="D1839" s="13"/>
      <c r="E1839" s="13"/>
      <c r="F1839" s="13"/>
      <c r="G1839" s="13"/>
      <c r="H1839" s="13"/>
      <c r="I1839" s="13"/>
      <c r="J1839" s="13"/>
      <c r="K1839" s="13"/>
      <c r="L1839" s="13"/>
      <c r="M1839" s="13"/>
      <c r="N1839" s="13"/>
      <c r="O1839" s="13"/>
      <c r="P1839" s="13"/>
    </row>
    <row r="1840" spans="1:16">
      <c r="A1840" s="13"/>
      <c r="B1840" s="13"/>
      <c r="C1840" s="13"/>
      <c r="D1840" s="13"/>
      <c r="E1840" s="13"/>
      <c r="F1840" s="13"/>
      <c r="G1840" s="13"/>
      <c r="H1840" s="13"/>
      <c r="I1840" s="13"/>
      <c r="J1840" s="13"/>
      <c r="K1840" s="13"/>
      <c r="L1840" s="13"/>
      <c r="M1840" s="13"/>
      <c r="N1840" s="13"/>
      <c r="O1840" s="13"/>
      <c r="P1840" s="13"/>
    </row>
    <row r="1841" spans="1:16">
      <c r="A1841" s="13"/>
      <c r="B1841" s="13"/>
      <c r="C1841" s="13"/>
      <c r="D1841" s="13"/>
      <c r="E1841" s="13"/>
      <c r="F1841" s="13"/>
      <c r="G1841" s="13"/>
      <c r="H1841" s="13"/>
      <c r="I1841" s="13"/>
      <c r="J1841" s="13"/>
      <c r="K1841" s="13"/>
      <c r="L1841" s="13"/>
      <c r="M1841" s="13"/>
      <c r="N1841" s="13"/>
      <c r="O1841" s="13"/>
      <c r="P1841" s="13"/>
    </row>
    <row r="1842" spans="1:16">
      <c r="A1842" s="13"/>
      <c r="B1842" s="13"/>
      <c r="C1842" s="13"/>
      <c r="D1842" s="13"/>
      <c r="E1842" s="13"/>
      <c r="F1842" s="13"/>
      <c r="G1842" s="13"/>
      <c r="H1842" s="13"/>
      <c r="I1842" s="13"/>
      <c r="J1842" s="13"/>
      <c r="K1842" s="13"/>
      <c r="L1842" s="13"/>
      <c r="M1842" s="13"/>
      <c r="N1842" s="13"/>
      <c r="O1842" s="13"/>
      <c r="P1842" s="13"/>
    </row>
    <row r="1843" spans="1:16">
      <c r="A1843" s="13"/>
      <c r="B1843" s="13"/>
      <c r="C1843" s="13"/>
      <c r="D1843" s="13"/>
      <c r="E1843" s="13"/>
      <c r="F1843" s="13"/>
      <c r="G1843" s="13"/>
      <c r="H1843" s="13"/>
      <c r="I1843" s="13"/>
      <c r="J1843" s="13"/>
      <c r="K1843" s="13"/>
      <c r="L1843" s="13"/>
      <c r="M1843" s="13"/>
      <c r="N1843" s="13"/>
      <c r="O1843" s="13"/>
      <c r="P1843" s="13"/>
    </row>
    <row r="1844" spans="1:16">
      <c r="A1844" s="13"/>
      <c r="B1844" s="13"/>
      <c r="C1844" s="13"/>
      <c r="D1844" s="13"/>
      <c r="E1844" s="13"/>
      <c r="F1844" s="13"/>
      <c r="G1844" s="13"/>
      <c r="H1844" s="13"/>
      <c r="I1844" s="13"/>
      <c r="J1844" s="13"/>
      <c r="K1844" s="13"/>
      <c r="L1844" s="13"/>
      <c r="M1844" s="13"/>
      <c r="N1844" s="13"/>
      <c r="O1844" s="13"/>
      <c r="P1844" s="13"/>
    </row>
    <row r="1845" spans="1:16">
      <c r="A1845" s="13"/>
      <c r="B1845" s="13"/>
      <c r="C1845" s="13"/>
      <c r="D1845" s="13"/>
      <c r="E1845" s="13"/>
      <c r="F1845" s="13"/>
      <c r="G1845" s="13"/>
      <c r="H1845" s="13"/>
      <c r="I1845" s="13"/>
      <c r="J1845" s="13"/>
      <c r="K1845" s="13"/>
      <c r="L1845" s="13"/>
      <c r="M1845" s="13"/>
      <c r="N1845" s="13"/>
      <c r="O1845" s="13"/>
      <c r="P1845" s="13"/>
    </row>
    <row r="1846" spans="1:16">
      <c r="A1846" s="13"/>
      <c r="B1846" s="13"/>
      <c r="C1846" s="13"/>
      <c r="D1846" s="13"/>
      <c r="E1846" s="13"/>
      <c r="F1846" s="13"/>
      <c r="G1846" s="13"/>
      <c r="H1846" s="13"/>
      <c r="I1846" s="13"/>
      <c r="J1846" s="13"/>
      <c r="K1846" s="13"/>
      <c r="L1846" s="13"/>
      <c r="M1846" s="13"/>
      <c r="N1846" s="13"/>
      <c r="O1846" s="13"/>
      <c r="P1846" s="13"/>
    </row>
    <row r="1847" spans="1:16">
      <c r="A1847" s="13"/>
      <c r="B1847" s="13"/>
      <c r="C1847" s="13"/>
      <c r="D1847" s="13"/>
      <c r="E1847" s="13"/>
      <c r="F1847" s="13"/>
      <c r="G1847" s="13"/>
      <c r="H1847" s="13"/>
      <c r="I1847" s="13"/>
      <c r="J1847" s="13"/>
      <c r="K1847" s="13"/>
      <c r="L1847" s="13"/>
      <c r="M1847" s="13"/>
      <c r="N1847" s="13"/>
      <c r="O1847" s="13"/>
      <c r="P1847" s="13"/>
    </row>
    <row r="1848" spans="1:16">
      <c r="A1848" s="13"/>
      <c r="B1848" s="13"/>
      <c r="C1848" s="13"/>
      <c r="D1848" s="13"/>
      <c r="E1848" s="13"/>
      <c r="F1848" s="13"/>
      <c r="G1848" s="13"/>
      <c r="H1848" s="13"/>
      <c r="I1848" s="13"/>
      <c r="J1848" s="13"/>
      <c r="K1848" s="13"/>
      <c r="L1848" s="13"/>
      <c r="M1848" s="13"/>
      <c r="N1848" s="13"/>
      <c r="O1848" s="13"/>
      <c r="P1848" s="13"/>
    </row>
    <row r="1849" spans="1:16">
      <c r="A1849" s="13"/>
      <c r="B1849" s="13"/>
      <c r="C1849" s="13"/>
      <c r="D1849" s="13"/>
      <c r="E1849" s="13"/>
      <c r="F1849" s="13"/>
      <c r="G1849" s="13"/>
      <c r="H1849" s="13"/>
      <c r="I1849" s="13"/>
      <c r="J1849" s="13"/>
      <c r="K1849" s="13"/>
      <c r="L1849" s="13"/>
      <c r="M1849" s="13"/>
      <c r="N1849" s="13"/>
      <c r="O1849" s="13"/>
      <c r="P1849" s="13"/>
    </row>
    <row r="1850" spans="1:16">
      <c r="A1850" s="13"/>
      <c r="B1850" s="13"/>
      <c r="C1850" s="13"/>
      <c r="D1850" s="13"/>
      <c r="E1850" s="13"/>
      <c r="F1850" s="13"/>
      <c r="G1850" s="13"/>
      <c r="H1850" s="13"/>
      <c r="I1850" s="13"/>
      <c r="J1850" s="13"/>
      <c r="K1850" s="13"/>
      <c r="L1850" s="13"/>
      <c r="M1850" s="13"/>
      <c r="N1850" s="13"/>
      <c r="O1850" s="13"/>
      <c r="P1850" s="13"/>
    </row>
    <row r="1851" spans="1:16">
      <c r="A1851" s="13"/>
      <c r="B1851" s="13"/>
      <c r="C1851" s="13"/>
      <c r="D1851" s="13"/>
      <c r="E1851" s="13"/>
      <c r="F1851" s="13"/>
      <c r="G1851" s="13"/>
      <c r="H1851" s="13"/>
      <c r="I1851" s="13"/>
      <c r="J1851" s="13"/>
      <c r="K1851" s="13"/>
      <c r="L1851" s="13"/>
      <c r="M1851" s="13"/>
      <c r="N1851" s="13"/>
      <c r="O1851" s="13"/>
      <c r="P1851" s="13"/>
    </row>
    <row r="1852" spans="1:16">
      <c r="A1852" s="13"/>
      <c r="B1852" s="13"/>
      <c r="C1852" s="13"/>
      <c r="D1852" s="13"/>
      <c r="E1852" s="13"/>
      <c r="F1852" s="13"/>
      <c r="G1852" s="13"/>
      <c r="H1852" s="13"/>
      <c r="I1852" s="13"/>
      <c r="J1852" s="13"/>
      <c r="K1852" s="13"/>
      <c r="L1852" s="13"/>
      <c r="M1852" s="13"/>
      <c r="N1852" s="13"/>
      <c r="O1852" s="13"/>
      <c r="P1852" s="13"/>
    </row>
    <row r="1853" spans="1:16">
      <c r="A1853" s="13"/>
      <c r="B1853" s="13"/>
      <c r="C1853" s="13"/>
      <c r="D1853" s="13"/>
      <c r="E1853" s="13"/>
      <c r="F1853" s="13"/>
      <c r="G1853" s="13"/>
      <c r="H1853" s="13"/>
      <c r="I1853" s="13"/>
      <c r="J1853" s="13"/>
      <c r="K1853" s="13"/>
      <c r="L1853" s="13"/>
      <c r="M1853" s="13"/>
      <c r="N1853" s="13"/>
      <c r="O1853" s="13"/>
      <c r="P1853" s="13"/>
    </row>
    <row r="1854" spans="1:16">
      <c r="A1854" s="13"/>
      <c r="B1854" s="13"/>
      <c r="C1854" s="13"/>
      <c r="D1854" s="13"/>
      <c r="E1854" s="13"/>
      <c r="F1854" s="13"/>
      <c r="G1854" s="13"/>
      <c r="H1854" s="13"/>
      <c r="I1854" s="13"/>
      <c r="J1854" s="13"/>
      <c r="K1854" s="13"/>
      <c r="L1854" s="13"/>
      <c r="M1854" s="13"/>
      <c r="N1854" s="13"/>
      <c r="O1854" s="13"/>
      <c r="P1854" s="13"/>
    </row>
    <row r="1855" spans="1:16">
      <c r="A1855" s="13"/>
      <c r="B1855" s="13"/>
      <c r="C1855" s="13"/>
      <c r="D1855" s="13"/>
      <c r="E1855" s="13"/>
      <c r="F1855" s="13"/>
      <c r="G1855" s="13"/>
      <c r="H1855" s="13"/>
      <c r="I1855" s="13"/>
      <c r="J1855" s="13"/>
      <c r="K1855" s="13"/>
      <c r="L1855" s="13"/>
      <c r="M1855" s="13"/>
      <c r="N1855" s="13"/>
      <c r="O1855" s="13"/>
      <c r="P1855" s="13"/>
    </row>
    <row r="1856" spans="1:16">
      <c r="A1856" s="13"/>
      <c r="B1856" s="13"/>
      <c r="C1856" s="13"/>
      <c r="D1856" s="13"/>
      <c r="E1856" s="13"/>
      <c r="F1856" s="13"/>
      <c r="G1856" s="13"/>
      <c r="H1856" s="13"/>
      <c r="I1856" s="13"/>
      <c r="J1856" s="13"/>
      <c r="K1856" s="13"/>
      <c r="L1856" s="13"/>
      <c r="M1856" s="13"/>
      <c r="N1856" s="13"/>
      <c r="O1856" s="13"/>
      <c r="P1856" s="13"/>
    </row>
    <row r="1857" spans="1:16">
      <c r="A1857" s="13"/>
      <c r="B1857" s="13"/>
      <c r="C1857" s="13"/>
      <c r="D1857" s="13"/>
      <c r="E1857" s="13"/>
      <c r="F1857" s="13"/>
      <c r="G1857" s="13"/>
      <c r="H1857" s="13"/>
      <c r="I1857" s="13"/>
      <c r="J1857" s="13"/>
      <c r="K1857" s="13"/>
      <c r="L1857" s="13"/>
      <c r="M1857" s="13"/>
      <c r="N1857" s="13"/>
      <c r="O1857" s="13"/>
      <c r="P1857" s="13"/>
    </row>
    <row r="1858" spans="1:16">
      <c r="A1858" s="13"/>
      <c r="B1858" s="13"/>
      <c r="C1858" s="13"/>
      <c r="D1858" s="13"/>
      <c r="E1858" s="13"/>
      <c r="F1858" s="13"/>
      <c r="G1858" s="13"/>
      <c r="H1858" s="13"/>
      <c r="I1858" s="13"/>
      <c r="J1858" s="13"/>
      <c r="K1858" s="13"/>
      <c r="L1858" s="13"/>
      <c r="M1858" s="13"/>
      <c r="N1858" s="13"/>
      <c r="O1858" s="13"/>
      <c r="P1858" s="13"/>
    </row>
    <row r="1859" spans="1:16">
      <c r="A1859" s="13"/>
      <c r="B1859" s="13"/>
      <c r="C1859" s="13"/>
      <c r="D1859" s="13"/>
      <c r="E1859" s="13"/>
      <c r="F1859" s="13"/>
      <c r="G1859" s="13"/>
      <c r="H1859" s="13"/>
      <c r="I1859" s="13"/>
      <c r="J1859" s="13"/>
      <c r="K1859" s="13"/>
      <c r="L1859" s="13"/>
      <c r="M1859" s="13"/>
      <c r="N1859" s="13"/>
      <c r="O1859" s="13"/>
      <c r="P1859" s="13"/>
    </row>
    <row r="1860" spans="1:16">
      <c r="A1860" s="13"/>
      <c r="B1860" s="13"/>
      <c r="C1860" s="13"/>
      <c r="D1860" s="13"/>
      <c r="E1860" s="13"/>
      <c r="F1860" s="13"/>
      <c r="G1860" s="13"/>
      <c r="H1860" s="13"/>
      <c r="I1860" s="13"/>
      <c r="J1860" s="13"/>
      <c r="K1860" s="13"/>
      <c r="L1860" s="13"/>
      <c r="M1860" s="13"/>
      <c r="N1860" s="13"/>
      <c r="O1860" s="13"/>
      <c r="P1860" s="13"/>
    </row>
    <row r="1861" spans="1:16">
      <c r="A1861" s="13"/>
      <c r="B1861" s="13"/>
      <c r="C1861" s="13"/>
      <c r="D1861" s="13"/>
      <c r="E1861" s="13"/>
      <c r="F1861" s="13"/>
      <c r="G1861" s="13"/>
      <c r="H1861" s="13"/>
      <c r="I1861" s="13"/>
      <c r="J1861" s="13"/>
      <c r="K1861" s="13"/>
      <c r="L1861" s="13"/>
      <c r="M1861" s="13"/>
      <c r="N1861" s="13"/>
      <c r="O1861" s="13"/>
      <c r="P1861" s="13"/>
    </row>
    <row r="1862" spans="1:16">
      <c r="A1862" s="13"/>
      <c r="B1862" s="13"/>
      <c r="C1862" s="13"/>
      <c r="D1862" s="13"/>
      <c r="E1862" s="13"/>
      <c r="F1862" s="13"/>
      <c r="G1862" s="13"/>
      <c r="H1862" s="13"/>
      <c r="I1862" s="13"/>
      <c r="J1862" s="13"/>
      <c r="K1862" s="13"/>
      <c r="L1862" s="13"/>
      <c r="M1862" s="13"/>
      <c r="N1862" s="13"/>
      <c r="O1862" s="13"/>
      <c r="P1862" s="13"/>
    </row>
    <row r="1863" spans="1:16">
      <c r="A1863" s="13"/>
      <c r="B1863" s="13"/>
      <c r="C1863" s="13"/>
      <c r="D1863" s="13"/>
      <c r="E1863" s="13"/>
      <c r="F1863" s="13"/>
      <c r="G1863" s="13"/>
      <c r="H1863" s="13"/>
      <c r="I1863" s="13"/>
      <c r="J1863" s="13"/>
      <c r="K1863" s="13"/>
      <c r="L1863" s="13"/>
      <c r="M1863" s="13"/>
      <c r="N1863" s="13"/>
      <c r="O1863" s="13"/>
      <c r="P1863" s="13"/>
    </row>
    <row r="1864" spans="1:16">
      <c r="A1864" s="13"/>
      <c r="B1864" s="13"/>
      <c r="C1864" s="13"/>
      <c r="D1864" s="13"/>
      <c r="E1864" s="13"/>
      <c r="F1864" s="13"/>
      <c r="G1864" s="13"/>
      <c r="H1864" s="13"/>
      <c r="I1864" s="13"/>
      <c r="J1864" s="13"/>
      <c r="K1864" s="13"/>
      <c r="L1864" s="13"/>
      <c r="M1864" s="13"/>
      <c r="N1864" s="13"/>
      <c r="O1864" s="13"/>
      <c r="P1864" s="13"/>
    </row>
    <row r="1865" spans="1:16">
      <c r="A1865" s="13"/>
      <c r="B1865" s="13"/>
      <c r="C1865" s="13"/>
      <c r="D1865" s="13"/>
      <c r="E1865" s="13"/>
      <c r="F1865" s="13"/>
      <c r="G1865" s="13"/>
      <c r="H1865" s="13"/>
      <c r="I1865" s="13"/>
      <c r="J1865" s="13"/>
      <c r="K1865" s="13"/>
      <c r="L1865" s="13"/>
      <c r="M1865" s="13"/>
      <c r="N1865" s="13"/>
      <c r="O1865" s="13"/>
      <c r="P1865" s="13"/>
    </row>
    <row r="1866" spans="1:16">
      <c r="A1866" s="13"/>
      <c r="B1866" s="13"/>
      <c r="C1866" s="13"/>
      <c r="D1866" s="13"/>
      <c r="E1866" s="13"/>
      <c r="F1866" s="13"/>
      <c r="G1866" s="13"/>
      <c r="H1866" s="13"/>
      <c r="I1866" s="13"/>
      <c r="J1866" s="13"/>
      <c r="K1866" s="13"/>
      <c r="L1866" s="13"/>
      <c r="M1866" s="13"/>
      <c r="N1866" s="13"/>
      <c r="O1866" s="13"/>
      <c r="P1866" s="13"/>
    </row>
    <row r="1867" spans="1:16">
      <c r="A1867" s="13"/>
      <c r="B1867" s="13"/>
      <c r="C1867" s="13"/>
      <c r="D1867" s="13"/>
      <c r="E1867" s="13"/>
      <c r="F1867" s="13"/>
      <c r="G1867" s="13"/>
      <c r="H1867" s="13"/>
      <c r="I1867" s="13"/>
      <c r="J1867" s="13"/>
      <c r="K1867" s="13"/>
      <c r="L1867" s="13"/>
      <c r="M1867" s="13"/>
      <c r="N1867" s="13"/>
      <c r="O1867" s="13"/>
      <c r="P1867" s="13"/>
    </row>
    <row r="1868" spans="1:16">
      <c r="A1868" s="13"/>
      <c r="B1868" s="13"/>
      <c r="C1868" s="13"/>
      <c r="D1868" s="13"/>
      <c r="E1868" s="13"/>
      <c r="F1868" s="13"/>
      <c r="G1868" s="13"/>
      <c r="H1868" s="13"/>
      <c r="I1868" s="13"/>
      <c r="J1868" s="13"/>
      <c r="K1868" s="13"/>
      <c r="L1868" s="13"/>
      <c r="M1868" s="13"/>
      <c r="N1868" s="13"/>
      <c r="O1868" s="13"/>
      <c r="P1868" s="13"/>
    </row>
    <row r="1869" spans="1:16">
      <c r="A1869" s="13"/>
      <c r="B1869" s="13"/>
      <c r="C1869" s="13"/>
      <c r="D1869" s="13"/>
      <c r="E1869" s="13"/>
      <c r="F1869" s="13"/>
      <c r="G1869" s="13"/>
      <c r="H1869" s="13"/>
      <c r="I1869" s="13"/>
      <c r="J1869" s="13"/>
      <c r="K1869" s="13"/>
      <c r="L1869" s="13"/>
      <c r="M1869" s="13"/>
      <c r="N1869" s="13"/>
      <c r="O1869" s="13"/>
      <c r="P1869" s="13"/>
    </row>
    <row r="1870" spans="1:16">
      <c r="A1870" s="13"/>
      <c r="B1870" s="13"/>
      <c r="C1870" s="13"/>
      <c r="D1870" s="13"/>
      <c r="E1870" s="13"/>
      <c r="F1870" s="13"/>
      <c r="G1870" s="13"/>
      <c r="H1870" s="13"/>
      <c r="I1870" s="13"/>
      <c r="J1870" s="13"/>
      <c r="K1870" s="13"/>
      <c r="L1870" s="13"/>
      <c r="M1870" s="13"/>
      <c r="N1870" s="13"/>
      <c r="O1870" s="13"/>
      <c r="P1870" s="13"/>
    </row>
    <row r="1871" spans="1:16">
      <c r="A1871" s="13"/>
      <c r="B1871" s="13"/>
      <c r="C1871" s="13"/>
      <c r="D1871" s="13"/>
      <c r="E1871" s="13"/>
      <c r="F1871" s="13"/>
      <c r="G1871" s="13"/>
      <c r="H1871" s="13"/>
      <c r="I1871" s="13"/>
      <c r="J1871" s="13"/>
      <c r="K1871" s="13"/>
      <c r="L1871" s="13"/>
      <c r="M1871" s="13"/>
      <c r="N1871" s="13"/>
      <c r="O1871" s="13"/>
      <c r="P1871" s="13"/>
    </row>
    <row r="1872" spans="1:16">
      <c r="A1872" s="13"/>
      <c r="B1872" s="13"/>
      <c r="C1872" s="13"/>
      <c r="D1872" s="13"/>
      <c r="E1872" s="13"/>
      <c r="F1872" s="13"/>
      <c r="G1872" s="13"/>
      <c r="H1872" s="13"/>
      <c r="I1872" s="13"/>
      <c r="J1872" s="13"/>
      <c r="K1872" s="13"/>
      <c r="L1872" s="13"/>
      <c r="M1872" s="13"/>
      <c r="N1872" s="13"/>
      <c r="O1872" s="13"/>
      <c r="P1872" s="13"/>
    </row>
    <row r="1873" spans="1:16">
      <c r="A1873" s="13"/>
      <c r="B1873" s="13"/>
      <c r="C1873" s="13"/>
      <c r="D1873" s="13"/>
      <c r="E1873" s="13"/>
      <c r="F1873" s="13"/>
      <c r="G1873" s="13"/>
      <c r="H1873" s="13"/>
      <c r="I1873" s="13"/>
      <c r="J1873" s="13"/>
      <c r="K1873" s="13"/>
      <c r="L1873" s="13"/>
      <c r="M1873" s="13"/>
      <c r="N1873" s="13"/>
      <c r="O1873" s="13"/>
      <c r="P1873" s="13"/>
    </row>
    <row r="1874" spans="1:16">
      <c r="A1874" s="13"/>
      <c r="B1874" s="13"/>
      <c r="C1874" s="13"/>
      <c r="D1874" s="13"/>
      <c r="E1874" s="13"/>
      <c r="F1874" s="13"/>
      <c r="G1874" s="13"/>
      <c r="H1874" s="13"/>
      <c r="I1874" s="13"/>
      <c r="J1874" s="13"/>
      <c r="K1874" s="13"/>
      <c r="L1874" s="13"/>
      <c r="M1874" s="13"/>
      <c r="N1874" s="13"/>
      <c r="O1874" s="13"/>
      <c r="P1874" s="13"/>
    </row>
    <row r="1875" spans="1:16">
      <c r="A1875" s="13"/>
      <c r="B1875" s="13"/>
      <c r="C1875" s="13"/>
      <c r="D1875" s="13"/>
      <c r="E1875" s="13"/>
      <c r="F1875" s="13"/>
      <c r="G1875" s="13"/>
      <c r="H1875" s="13"/>
      <c r="I1875" s="13"/>
      <c r="J1875" s="13"/>
      <c r="K1875" s="13"/>
      <c r="L1875" s="13"/>
      <c r="M1875" s="13"/>
      <c r="N1875" s="13"/>
      <c r="O1875" s="13"/>
      <c r="P1875" s="13"/>
    </row>
    <row r="1876" spans="1:16">
      <c r="A1876" s="13"/>
      <c r="B1876" s="13"/>
      <c r="C1876" s="13"/>
      <c r="D1876" s="13"/>
      <c r="E1876" s="13"/>
      <c r="F1876" s="13"/>
      <c r="G1876" s="13"/>
      <c r="H1876" s="13"/>
      <c r="I1876" s="13"/>
      <c r="J1876" s="13"/>
      <c r="K1876" s="13"/>
      <c r="L1876" s="13"/>
      <c r="M1876" s="13"/>
      <c r="N1876" s="13"/>
      <c r="O1876" s="13"/>
      <c r="P1876" s="13"/>
    </row>
    <row r="1877" spans="1:16">
      <c r="A1877" s="13"/>
      <c r="B1877" s="13"/>
      <c r="C1877" s="13"/>
      <c r="D1877" s="13"/>
      <c r="E1877" s="13"/>
      <c r="F1877" s="13"/>
      <c r="G1877" s="13"/>
      <c r="H1877" s="13"/>
      <c r="I1877" s="13"/>
      <c r="J1877" s="13"/>
      <c r="K1877" s="13"/>
      <c r="L1877" s="13"/>
      <c r="M1877" s="13"/>
      <c r="N1877" s="13"/>
      <c r="O1877" s="13"/>
      <c r="P1877" s="13"/>
    </row>
    <row r="1878" spans="1:16">
      <c r="A1878" s="13"/>
      <c r="B1878" s="13"/>
      <c r="C1878" s="13"/>
      <c r="D1878" s="13"/>
      <c r="E1878" s="13"/>
      <c r="F1878" s="13"/>
      <c r="G1878" s="13"/>
      <c r="H1878" s="13"/>
      <c r="I1878" s="13"/>
      <c r="J1878" s="13"/>
      <c r="K1878" s="13"/>
      <c r="L1878" s="13"/>
      <c r="M1878" s="13"/>
      <c r="N1878" s="13"/>
      <c r="O1878" s="13"/>
      <c r="P1878" s="13"/>
    </row>
    <row r="1879" spans="1:16">
      <c r="A1879" s="13"/>
      <c r="B1879" s="13"/>
      <c r="C1879" s="13"/>
      <c r="D1879" s="13"/>
      <c r="E1879" s="13"/>
      <c r="F1879" s="13"/>
      <c r="G1879" s="13"/>
      <c r="H1879" s="13"/>
      <c r="I1879" s="13"/>
      <c r="J1879" s="13"/>
      <c r="K1879" s="13"/>
      <c r="L1879" s="13"/>
      <c r="M1879" s="13"/>
      <c r="N1879" s="13"/>
      <c r="O1879" s="13"/>
      <c r="P1879" s="13"/>
    </row>
    <row r="1880" spans="1:16">
      <c r="A1880" s="13"/>
      <c r="B1880" s="13"/>
      <c r="C1880" s="13"/>
      <c r="D1880" s="13"/>
      <c r="E1880" s="13"/>
      <c r="F1880" s="13"/>
      <c r="G1880" s="13"/>
      <c r="H1880" s="13"/>
      <c r="I1880" s="13"/>
      <c r="J1880" s="13"/>
      <c r="K1880" s="13"/>
      <c r="L1880" s="13"/>
      <c r="M1880" s="13"/>
      <c r="N1880" s="13"/>
      <c r="O1880" s="13"/>
      <c r="P1880" s="13"/>
    </row>
    <row r="1881" spans="1:16">
      <c r="A1881" s="13"/>
      <c r="B1881" s="13"/>
      <c r="C1881" s="13"/>
      <c r="D1881" s="13"/>
      <c r="E1881" s="13"/>
      <c r="F1881" s="13"/>
      <c r="G1881" s="13"/>
      <c r="H1881" s="13"/>
      <c r="I1881" s="13"/>
      <c r="J1881" s="13"/>
      <c r="K1881" s="13"/>
      <c r="L1881" s="13"/>
      <c r="M1881" s="13"/>
      <c r="N1881" s="13"/>
      <c r="O1881" s="13"/>
      <c r="P1881" s="13"/>
    </row>
    <row r="1882" spans="1:16">
      <c r="A1882" s="13"/>
      <c r="B1882" s="13"/>
      <c r="C1882" s="13"/>
      <c r="D1882" s="13"/>
      <c r="E1882" s="13"/>
      <c r="F1882" s="13"/>
      <c r="G1882" s="13"/>
      <c r="H1882" s="13"/>
      <c r="I1882" s="13"/>
      <c r="J1882" s="13"/>
      <c r="K1882" s="13"/>
      <c r="L1882" s="13"/>
      <c r="M1882" s="13"/>
      <c r="N1882" s="13"/>
      <c r="O1882" s="13"/>
      <c r="P1882" s="13"/>
    </row>
    <row r="1883" spans="1:16">
      <c r="A1883" s="13"/>
      <c r="B1883" s="13"/>
      <c r="C1883" s="13"/>
      <c r="D1883" s="13"/>
      <c r="E1883" s="13"/>
      <c r="F1883" s="13"/>
      <c r="G1883" s="13"/>
      <c r="H1883" s="13"/>
      <c r="I1883" s="13"/>
      <c r="J1883" s="13"/>
      <c r="K1883" s="13"/>
      <c r="L1883" s="13"/>
      <c r="M1883" s="13"/>
      <c r="N1883" s="13"/>
      <c r="O1883" s="13"/>
      <c r="P1883" s="13"/>
    </row>
    <row r="1884" spans="1:16">
      <c r="A1884" s="13"/>
      <c r="B1884" s="13"/>
      <c r="C1884" s="13"/>
      <c r="D1884" s="13"/>
      <c r="E1884" s="13"/>
      <c r="F1884" s="13"/>
      <c r="G1884" s="13"/>
      <c r="H1884" s="13"/>
      <c r="I1884" s="13"/>
      <c r="J1884" s="13"/>
      <c r="K1884" s="13"/>
      <c r="L1884" s="13"/>
      <c r="M1884" s="13"/>
      <c r="N1884" s="13"/>
      <c r="O1884" s="13"/>
      <c r="P1884" s="13"/>
    </row>
    <row r="1885" spans="1:16">
      <c r="A1885" s="13"/>
      <c r="B1885" s="13"/>
      <c r="C1885" s="13"/>
      <c r="D1885" s="13"/>
      <c r="E1885" s="13"/>
      <c r="F1885" s="13"/>
      <c r="G1885" s="13"/>
      <c r="H1885" s="13"/>
      <c r="I1885" s="13"/>
      <c r="J1885" s="13"/>
      <c r="K1885" s="13"/>
      <c r="L1885" s="13"/>
      <c r="M1885" s="13"/>
      <c r="N1885" s="13"/>
      <c r="O1885" s="13"/>
      <c r="P1885" s="13"/>
    </row>
    <row r="1886" spans="1:16">
      <c r="A1886" s="13"/>
      <c r="B1886" s="13"/>
      <c r="C1886" s="13"/>
      <c r="D1886" s="13"/>
      <c r="E1886" s="13"/>
      <c r="F1886" s="13"/>
      <c r="G1886" s="13"/>
      <c r="H1886" s="13"/>
      <c r="I1886" s="13"/>
      <c r="J1886" s="13"/>
      <c r="K1886" s="13"/>
      <c r="L1886" s="13"/>
      <c r="M1886" s="13"/>
      <c r="N1886" s="13"/>
      <c r="O1886" s="13"/>
      <c r="P1886" s="13"/>
    </row>
    <row r="1887" spans="1:16">
      <c r="A1887" s="13"/>
      <c r="B1887" s="13"/>
      <c r="C1887" s="13"/>
      <c r="D1887" s="13"/>
      <c r="E1887" s="13"/>
      <c r="F1887" s="13"/>
      <c r="G1887" s="13"/>
      <c r="H1887" s="13"/>
      <c r="I1887" s="13"/>
      <c r="J1887" s="13"/>
      <c r="K1887" s="13"/>
      <c r="L1887" s="13"/>
      <c r="M1887" s="13"/>
      <c r="N1887" s="13"/>
      <c r="O1887" s="13"/>
      <c r="P1887" s="13"/>
    </row>
    <row r="1888" spans="1:16">
      <c r="A1888" s="13"/>
      <c r="B1888" s="13"/>
      <c r="C1888" s="13"/>
      <c r="D1888" s="13"/>
      <c r="E1888" s="13"/>
      <c r="F1888" s="13"/>
      <c r="G1888" s="13"/>
      <c r="H1888" s="13"/>
      <c r="I1888" s="13"/>
      <c r="J1888" s="13"/>
      <c r="K1888" s="13"/>
      <c r="L1888" s="13"/>
      <c r="M1888" s="13"/>
      <c r="N1888" s="13"/>
      <c r="O1888" s="13"/>
      <c r="P1888" s="13"/>
    </row>
    <row r="1889" spans="1:16">
      <c r="A1889" s="13"/>
      <c r="B1889" s="13"/>
      <c r="C1889" s="13"/>
      <c r="D1889" s="13"/>
      <c r="E1889" s="13"/>
      <c r="F1889" s="13"/>
      <c r="G1889" s="13"/>
      <c r="H1889" s="13"/>
      <c r="I1889" s="13"/>
      <c r="J1889" s="13"/>
      <c r="K1889" s="13"/>
      <c r="L1889" s="13"/>
      <c r="M1889" s="13"/>
      <c r="N1889" s="13"/>
      <c r="O1889" s="13"/>
      <c r="P1889" s="13"/>
    </row>
    <row r="1890" spans="1:16">
      <c r="A1890" s="13"/>
      <c r="B1890" s="13"/>
      <c r="C1890" s="13"/>
      <c r="D1890" s="13"/>
      <c r="E1890" s="13"/>
      <c r="F1890" s="13"/>
      <c r="G1890" s="13"/>
      <c r="H1890" s="13"/>
      <c r="I1890" s="13"/>
      <c r="J1890" s="13"/>
      <c r="K1890" s="13"/>
      <c r="L1890" s="13"/>
      <c r="M1890" s="13"/>
      <c r="N1890" s="13"/>
      <c r="O1890" s="13"/>
      <c r="P1890" s="13"/>
    </row>
    <row r="1891" spans="1:16">
      <c r="A1891" s="13"/>
      <c r="B1891" s="13"/>
      <c r="C1891" s="13"/>
      <c r="D1891" s="13"/>
      <c r="E1891" s="13"/>
      <c r="F1891" s="13"/>
      <c r="G1891" s="13"/>
      <c r="H1891" s="13"/>
      <c r="I1891" s="13"/>
      <c r="J1891" s="13"/>
      <c r="K1891" s="13"/>
      <c r="L1891" s="13"/>
      <c r="M1891" s="13"/>
      <c r="N1891" s="13"/>
      <c r="O1891" s="13"/>
      <c r="P1891" s="13"/>
    </row>
    <row r="1892" spans="1:16">
      <c r="A1892" s="13"/>
      <c r="B1892" s="13"/>
      <c r="C1892" s="13"/>
      <c r="D1892" s="13"/>
      <c r="E1892" s="13"/>
      <c r="F1892" s="13"/>
      <c r="G1892" s="13"/>
      <c r="H1892" s="13"/>
      <c r="I1892" s="13"/>
      <c r="J1892" s="13"/>
      <c r="K1892" s="13"/>
      <c r="L1892" s="13"/>
      <c r="M1892" s="13"/>
      <c r="N1892" s="13"/>
      <c r="O1892" s="13"/>
      <c r="P1892" s="13"/>
    </row>
    <row r="1893" spans="1:16">
      <c r="A1893" s="13"/>
      <c r="B1893" s="13"/>
      <c r="C1893" s="13"/>
      <c r="D1893" s="13"/>
      <c r="E1893" s="13"/>
      <c r="F1893" s="13"/>
      <c r="G1893" s="13"/>
      <c r="H1893" s="13"/>
      <c r="I1893" s="13"/>
      <c r="J1893" s="13"/>
      <c r="K1893" s="13"/>
      <c r="L1893" s="13"/>
      <c r="M1893" s="13"/>
      <c r="N1893" s="13"/>
      <c r="O1893" s="13"/>
      <c r="P1893" s="13"/>
    </row>
    <row r="1894" spans="1:16">
      <c r="A1894" s="13"/>
      <c r="B1894" s="13"/>
      <c r="C1894" s="13"/>
      <c r="D1894" s="13"/>
      <c r="E1894" s="13"/>
      <c r="F1894" s="13"/>
      <c r="G1894" s="13"/>
      <c r="H1894" s="13"/>
      <c r="I1894" s="13"/>
      <c r="J1894" s="13"/>
      <c r="K1894" s="13"/>
      <c r="L1894" s="13"/>
      <c r="M1894" s="13"/>
      <c r="N1894" s="13"/>
      <c r="O1894" s="13"/>
      <c r="P1894" s="13"/>
    </row>
    <row r="1895" spans="1:16">
      <c r="A1895" s="13"/>
      <c r="B1895" s="13"/>
      <c r="C1895" s="13"/>
      <c r="D1895" s="13"/>
      <c r="E1895" s="13"/>
      <c r="F1895" s="13"/>
      <c r="G1895" s="13"/>
      <c r="H1895" s="13"/>
      <c r="I1895" s="13"/>
      <c r="J1895" s="13"/>
      <c r="K1895" s="13"/>
      <c r="L1895" s="13"/>
      <c r="M1895" s="13"/>
      <c r="N1895" s="13"/>
      <c r="O1895" s="13"/>
      <c r="P1895" s="13"/>
    </row>
    <row r="1896" spans="1:16">
      <c r="A1896" s="13"/>
      <c r="B1896" s="13"/>
      <c r="C1896" s="13"/>
      <c r="D1896" s="13"/>
      <c r="E1896" s="13"/>
      <c r="F1896" s="13"/>
      <c r="G1896" s="13"/>
      <c r="H1896" s="13"/>
      <c r="I1896" s="13"/>
      <c r="J1896" s="13"/>
      <c r="K1896" s="13"/>
      <c r="L1896" s="13"/>
      <c r="M1896" s="13"/>
      <c r="N1896" s="13"/>
      <c r="O1896" s="13"/>
      <c r="P1896" s="13"/>
    </row>
    <row r="1897" spans="1:16">
      <c r="A1897" s="13"/>
      <c r="B1897" s="13"/>
      <c r="C1897" s="13"/>
      <c r="D1897" s="13"/>
      <c r="E1897" s="13"/>
      <c r="F1897" s="13"/>
      <c r="G1897" s="13"/>
      <c r="H1897" s="13"/>
      <c r="I1897" s="13"/>
      <c r="J1897" s="13"/>
      <c r="K1897" s="13"/>
      <c r="L1897" s="13"/>
      <c r="M1897" s="13"/>
      <c r="N1897" s="13"/>
      <c r="O1897" s="13"/>
      <c r="P1897" s="13"/>
    </row>
    <row r="1898" spans="1:16">
      <c r="A1898" s="13"/>
      <c r="B1898" s="13"/>
      <c r="C1898" s="13"/>
      <c r="D1898" s="13"/>
      <c r="E1898" s="13"/>
      <c r="F1898" s="13"/>
      <c r="G1898" s="13"/>
      <c r="H1898" s="13"/>
      <c r="I1898" s="13"/>
      <c r="J1898" s="13"/>
      <c r="K1898" s="13"/>
      <c r="L1898" s="13"/>
      <c r="M1898" s="13"/>
      <c r="N1898" s="13"/>
      <c r="O1898" s="13"/>
      <c r="P1898" s="13"/>
    </row>
    <row r="1899" spans="1:16">
      <c r="A1899" s="13"/>
      <c r="B1899" s="13"/>
      <c r="C1899" s="13"/>
      <c r="D1899" s="13"/>
      <c r="E1899" s="13"/>
      <c r="F1899" s="13"/>
      <c r="G1899" s="13"/>
      <c r="H1899" s="13"/>
      <c r="I1899" s="13"/>
      <c r="J1899" s="13"/>
      <c r="K1899" s="13"/>
      <c r="L1899" s="13"/>
      <c r="M1899" s="13"/>
      <c r="N1899" s="13"/>
      <c r="O1899" s="13"/>
      <c r="P1899" s="13"/>
    </row>
    <row r="1900" spans="1:16">
      <c r="A1900" s="13"/>
      <c r="B1900" s="13"/>
      <c r="C1900" s="13"/>
      <c r="D1900" s="13"/>
      <c r="E1900" s="13"/>
      <c r="F1900" s="13"/>
      <c r="G1900" s="13"/>
      <c r="H1900" s="13"/>
      <c r="I1900" s="13"/>
      <c r="J1900" s="13"/>
      <c r="K1900" s="13"/>
      <c r="L1900" s="13"/>
      <c r="M1900" s="13"/>
      <c r="N1900" s="13"/>
      <c r="O1900" s="13"/>
      <c r="P1900" s="13"/>
    </row>
    <row r="1901" spans="1:16">
      <c r="A1901" s="13"/>
      <c r="B1901" s="13"/>
      <c r="C1901" s="13"/>
      <c r="D1901" s="13"/>
      <c r="E1901" s="13"/>
      <c r="F1901" s="13"/>
      <c r="G1901" s="13"/>
      <c r="H1901" s="13"/>
      <c r="I1901" s="13"/>
      <c r="J1901" s="13"/>
      <c r="K1901" s="13"/>
      <c r="L1901" s="13"/>
      <c r="M1901" s="13"/>
      <c r="N1901" s="13"/>
      <c r="O1901" s="13"/>
      <c r="P1901" s="13"/>
    </row>
    <row r="1902" spans="1:16">
      <c r="A1902" s="13"/>
      <c r="B1902" s="13"/>
      <c r="C1902" s="13"/>
      <c r="D1902" s="13"/>
      <c r="E1902" s="13"/>
      <c r="F1902" s="13"/>
      <c r="G1902" s="13"/>
      <c r="H1902" s="13"/>
      <c r="I1902" s="13"/>
      <c r="J1902" s="13"/>
      <c r="K1902" s="13"/>
      <c r="L1902" s="13"/>
      <c r="M1902" s="13"/>
      <c r="N1902" s="13"/>
      <c r="O1902" s="13"/>
      <c r="P1902" s="13"/>
    </row>
    <row r="1903" spans="1:16">
      <c r="A1903" s="13"/>
      <c r="B1903" s="13"/>
      <c r="C1903" s="13"/>
      <c r="D1903" s="13"/>
      <c r="E1903" s="13"/>
      <c r="F1903" s="13"/>
      <c r="G1903" s="13"/>
      <c r="H1903" s="13"/>
      <c r="I1903" s="13"/>
      <c r="J1903" s="13"/>
      <c r="K1903" s="13"/>
      <c r="L1903" s="13"/>
      <c r="M1903" s="13"/>
      <c r="N1903" s="13"/>
      <c r="O1903" s="13"/>
      <c r="P1903" s="13"/>
    </row>
    <row r="1904" spans="1:16">
      <c r="A1904" s="13"/>
      <c r="B1904" s="13"/>
      <c r="C1904" s="13"/>
      <c r="D1904" s="13"/>
      <c r="E1904" s="13"/>
      <c r="F1904" s="13"/>
      <c r="G1904" s="13"/>
      <c r="H1904" s="13"/>
      <c r="I1904" s="13"/>
      <c r="J1904" s="13"/>
      <c r="K1904" s="13"/>
      <c r="L1904" s="13"/>
      <c r="M1904" s="13"/>
      <c r="N1904" s="13"/>
      <c r="O1904" s="13"/>
      <c r="P1904" s="13"/>
    </row>
    <row r="1905" spans="1:16">
      <c r="A1905" s="13"/>
      <c r="B1905" s="13"/>
      <c r="C1905" s="13"/>
      <c r="D1905" s="13"/>
      <c r="E1905" s="13"/>
      <c r="F1905" s="13"/>
      <c r="G1905" s="13"/>
      <c r="H1905" s="13"/>
      <c r="I1905" s="13"/>
      <c r="J1905" s="13"/>
      <c r="K1905" s="13"/>
      <c r="L1905" s="13"/>
      <c r="M1905" s="13"/>
      <c r="N1905" s="13"/>
      <c r="O1905" s="13"/>
      <c r="P1905" s="13"/>
    </row>
    <row r="1906" spans="1:16">
      <c r="A1906" s="13"/>
      <c r="B1906" s="13"/>
      <c r="C1906" s="13"/>
      <c r="D1906" s="13"/>
      <c r="E1906" s="13"/>
      <c r="F1906" s="13"/>
      <c r="G1906" s="13"/>
      <c r="H1906" s="13"/>
      <c r="I1906" s="13"/>
      <c r="J1906" s="13"/>
      <c r="K1906" s="13"/>
      <c r="L1906" s="13"/>
      <c r="M1906" s="13"/>
      <c r="N1906" s="13"/>
      <c r="O1906" s="13"/>
      <c r="P1906" s="13"/>
    </row>
    <row r="1907" spans="1:16">
      <c r="A1907" s="13"/>
      <c r="B1907" s="13"/>
      <c r="C1907" s="13"/>
      <c r="D1907" s="13"/>
      <c r="E1907" s="13"/>
      <c r="F1907" s="13"/>
      <c r="G1907" s="13"/>
      <c r="H1907" s="13"/>
      <c r="I1907" s="13"/>
      <c r="J1907" s="13"/>
      <c r="K1907" s="13"/>
      <c r="L1907" s="13"/>
      <c r="M1907" s="13"/>
      <c r="N1907" s="13"/>
      <c r="O1907" s="13"/>
      <c r="P1907" s="13"/>
    </row>
    <row r="1908" spans="1:16">
      <c r="A1908" s="13"/>
      <c r="B1908" s="13"/>
      <c r="C1908" s="13"/>
      <c r="D1908" s="13"/>
      <c r="E1908" s="13"/>
      <c r="F1908" s="13"/>
      <c r="G1908" s="13"/>
      <c r="H1908" s="13"/>
      <c r="I1908" s="13"/>
      <c r="J1908" s="13"/>
      <c r="K1908" s="13"/>
      <c r="L1908" s="13"/>
      <c r="M1908" s="13"/>
      <c r="N1908" s="13"/>
      <c r="O1908" s="13"/>
      <c r="P1908" s="13"/>
    </row>
    <row r="1909" spans="1:16">
      <c r="A1909" s="13"/>
      <c r="B1909" s="13"/>
      <c r="C1909" s="13"/>
      <c r="D1909" s="13"/>
      <c r="E1909" s="13"/>
      <c r="F1909" s="13"/>
      <c r="G1909" s="13"/>
      <c r="H1909" s="13"/>
      <c r="I1909" s="13"/>
      <c r="J1909" s="13"/>
      <c r="K1909" s="13"/>
      <c r="L1909" s="13"/>
      <c r="M1909" s="13"/>
      <c r="N1909" s="13"/>
      <c r="O1909" s="13"/>
      <c r="P1909" s="13"/>
    </row>
    <row r="1910" spans="1:16">
      <c r="A1910" s="13"/>
      <c r="B1910" s="13"/>
      <c r="C1910" s="13"/>
      <c r="D1910" s="13"/>
      <c r="E1910" s="13"/>
      <c r="F1910" s="13"/>
      <c r="G1910" s="13"/>
      <c r="H1910" s="13"/>
      <c r="I1910" s="13"/>
      <c r="J1910" s="13"/>
      <c r="K1910" s="13"/>
      <c r="L1910" s="13"/>
      <c r="M1910" s="13"/>
      <c r="N1910" s="13"/>
      <c r="O1910" s="13"/>
      <c r="P1910" s="13"/>
    </row>
    <row r="1911" spans="1:16">
      <c r="A1911" s="13"/>
      <c r="B1911" s="13"/>
      <c r="C1911" s="13"/>
      <c r="D1911" s="13"/>
      <c r="E1911" s="13"/>
      <c r="F1911" s="13"/>
      <c r="G1911" s="13"/>
      <c r="H1911" s="13"/>
      <c r="I1911" s="13"/>
      <c r="J1911" s="13"/>
      <c r="K1911" s="13"/>
      <c r="L1911" s="13"/>
      <c r="M1911" s="13"/>
      <c r="N1911" s="13"/>
      <c r="O1911" s="13"/>
      <c r="P1911" s="13"/>
    </row>
    <row r="1912" spans="1:16">
      <c r="A1912" s="13"/>
      <c r="B1912" s="13"/>
      <c r="C1912" s="13"/>
      <c r="D1912" s="13"/>
      <c r="E1912" s="13"/>
      <c r="F1912" s="13"/>
      <c r="G1912" s="13"/>
      <c r="H1912" s="13"/>
      <c r="I1912" s="13"/>
      <c r="J1912" s="13"/>
      <c r="K1912" s="13"/>
      <c r="L1912" s="13"/>
      <c r="M1912" s="13"/>
      <c r="N1912" s="13"/>
      <c r="O1912" s="13"/>
      <c r="P1912" s="13"/>
    </row>
    <row r="1913" spans="1:16">
      <c r="A1913" s="13"/>
      <c r="B1913" s="13"/>
      <c r="C1913" s="13"/>
      <c r="D1913" s="13"/>
      <c r="E1913" s="13"/>
      <c r="F1913" s="13"/>
      <c r="G1913" s="13"/>
      <c r="H1913" s="13"/>
      <c r="I1913" s="13"/>
      <c r="J1913" s="13"/>
      <c r="K1913" s="13"/>
      <c r="L1913" s="13"/>
      <c r="M1913" s="13"/>
      <c r="N1913" s="13"/>
      <c r="O1913" s="13"/>
      <c r="P1913" s="13"/>
    </row>
    <row r="1914" spans="1:16">
      <c r="A1914" s="13"/>
      <c r="B1914" s="13"/>
      <c r="C1914" s="13"/>
      <c r="D1914" s="13"/>
      <c r="E1914" s="13"/>
      <c r="F1914" s="13"/>
      <c r="G1914" s="13"/>
      <c r="H1914" s="13"/>
      <c r="I1914" s="13"/>
      <c r="J1914" s="13"/>
      <c r="K1914" s="13"/>
      <c r="L1914" s="13"/>
      <c r="M1914" s="13"/>
      <c r="N1914" s="13"/>
      <c r="O1914" s="13"/>
      <c r="P1914" s="13"/>
    </row>
    <row r="1915" spans="1:16">
      <c r="A1915" s="13"/>
      <c r="B1915" s="13"/>
      <c r="C1915" s="13"/>
      <c r="D1915" s="13"/>
      <c r="E1915" s="13"/>
      <c r="F1915" s="13"/>
      <c r="G1915" s="13"/>
      <c r="H1915" s="13"/>
      <c r="I1915" s="13"/>
      <c r="J1915" s="13"/>
      <c r="K1915" s="13"/>
      <c r="L1915" s="13"/>
      <c r="M1915" s="13"/>
      <c r="N1915" s="13"/>
      <c r="O1915" s="13"/>
      <c r="P1915" s="13"/>
    </row>
    <row r="1916" spans="1:16">
      <c r="A1916" s="13"/>
      <c r="B1916" s="13"/>
      <c r="C1916" s="13"/>
      <c r="D1916" s="13"/>
      <c r="E1916" s="13"/>
      <c r="F1916" s="13"/>
      <c r="G1916" s="13"/>
      <c r="H1916" s="13"/>
      <c r="I1916" s="13"/>
      <c r="J1916" s="13"/>
      <c r="K1916" s="13"/>
      <c r="L1916" s="13"/>
      <c r="M1916" s="13"/>
      <c r="N1916" s="13"/>
      <c r="O1916" s="13"/>
      <c r="P1916" s="13"/>
    </row>
    <row r="1917" spans="1:16">
      <c r="A1917" s="13"/>
      <c r="B1917" s="13"/>
      <c r="C1917" s="13"/>
      <c r="D1917" s="13"/>
      <c r="E1917" s="13"/>
      <c r="F1917" s="13"/>
      <c r="G1917" s="13"/>
      <c r="H1917" s="13"/>
      <c r="I1917" s="13"/>
      <c r="J1917" s="13"/>
      <c r="K1917" s="13"/>
      <c r="L1917" s="13"/>
      <c r="M1917" s="13"/>
      <c r="N1917" s="13"/>
      <c r="O1917" s="13"/>
      <c r="P1917" s="13"/>
    </row>
    <row r="1918" spans="1:16">
      <c r="A1918" s="13"/>
      <c r="B1918" s="13"/>
      <c r="C1918" s="13"/>
      <c r="D1918" s="13"/>
      <c r="E1918" s="13"/>
      <c r="F1918" s="13"/>
      <c r="G1918" s="13"/>
      <c r="H1918" s="13"/>
      <c r="I1918" s="13"/>
      <c r="J1918" s="13"/>
      <c r="K1918" s="13"/>
      <c r="L1918" s="13"/>
      <c r="M1918" s="13"/>
      <c r="N1918" s="13"/>
      <c r="O1918" s="13"/>
      <c r="P1918" s="13"/>
    </row>
    <row r="1919" spans="1:16">
      <c r="A1919" s="13"/>
      <c r="B1919" s="13"/>
      <c r="C1919" s="13"/>
      <c r="D1919" s="13"/>
      <c r="E1919" s="13"/>
      <c r="F1919" s="13"/>
      <c r="G1919" s="13"/>
      <c r="H1919" s="13"/>
      <c r="I1919" s="13"/>
      <c r="J1919" s="13"/>
      <c r="K1919" s="13"/>
      <c r="L1919" s="13"/>
      <c r="M1919" s="13"/>
      <c r="N1919" s="13"/>
      <c r="O1919" s="13"/>
      <c r="P1919" s="13"/>
    </row>
    <row r="1920" spans="1:16">
      <c r="A1920" s="13"/>
      <c r="B1920" s="13"/>
      <c r="C1920" s="13"/>
      <c r="D1920" s="13"/>
      <c r="E1920" s="13"/>
      <c r="F1920" s="13"/>
      <c r="G1920" s="13"/>
      <c r="H1920" s="13"/>
      <c r="I1920" s="13"/>
      <c r="J1920" s="13"/>
      <c r="K1920" s="13"/>
      <c r="L1920" s="13"/>
      <c r="M1920" s="13"/>
      <c r="N1920" s="13"/>
      <c r="O1920" s="13"/>
      <c r="P1920" s="13"/>
    </row>
    <row r="1921" spans="1:16">
      <c r="A1921" s="13"/>
      <c r="B1921" s="13"/>
      <c r="C1921" s="13"/>
      <c r="D1921" s="13"/>
      <c r="E1921" s="13"/>
      <c r="F1921" s="13"/>
      <c r="G1921" s="13"/>
      <c r="H1921" s="13"/>
      <c r="I1921" s="13"/>
      <c r="J1921" s="13"/>
      <c r="K1921" s="13"/>
      <c r="L1921" s="13"/>
      <c r="M1921" s="13"/>
      <c r="N1921" s="13"/>
      <c r="O1921" s="13"/>
      <c r="P1921" s="13"/>
    </row>
    <row r="1922" spans="1:16">
      <c r="A1922" s="13"/>
      <c r="B1922" s="13"/>
      <c r="C1922" s="13"/>
      <c r="D1922" s="13"/>
      <c r="E1922" s="13"/>
      <c r="F1922" s="13"/>
      <c r="G1922" s="13"/>
      <c r="H1922" s="13"/>
      <c r="I1922" s="13"/>
      <c r="J1922" s="13"/>
      <c r="K1922" s="13"/>
      <c r="L1922" s="13"/>
      <c r="M1922" s="13"/>
      <c r="N1922" s="13"/>
      <c r="O1922" s="13"/>
      <c r="P1922" s="13"/>
    </row>
    <row r="1923" spans="1:16">
      <c r="A1923" s="13"/>
      <c r="B1923" s="13"/>
      <c r="C1923" s="13"/>
      <c r="D1923" s="13"/>
      <c r="E1923" s="13"/>
      <c r="F1923" s="13"/>
      <c r="G1923" s="13"/>
      <c r="H1923" s="13"/>
      <c r="I1923" s="13"/>
      <c r="J1923" s="13"/>
      <c r="K1923" s="13"/>
      <c r="L1923" s="13"/>
      <c r="M1923" s="13"/>
      <c r="N1923" s="13"/>
      <c r="O1923" s="13"/>
      <c r="P1923" s="13"/>
    </row>
    <row r="1924" spans="1:16">
      <c r="A1924" s="13"/>
      <c r="B1924" s="13"/>
      <c r="C1924" s="13"/>
      <c r="D1924" s="13"/>
      <c r="E1924" s="13"/>
      <c r="F1924" s="13"/>
      <c r="G1924" s="13"/>
      <c r="H1924" s="13"/>
      <c r="I1924" s="13"/>
      <c r="J1924" s="13"/>
      <c r="K1924" s="13"/>
      <c r="L1924" s="13"/>
      <c r="M1924" s="13"/>
      <c r="N1924" s="13"/>
      <c r="O1924" s="13"/>
      <c r="P1924" s="13"/>
    </row>
    <row r="1925" spans="1:16">
      <c r="A1925" s="13"/>
      <c r="B1925" s="13"/>
      <c r="C1925" s="13"/>
      <c r="D1925" s="13"/>
      <c r="E1925" s="13"/>
      <c r="F1925" s="13"/>
      <c r="G1925" s="13"/>
      <c r="H1925" s="13"/>
      <c r="I1925" s="13"/>
      <c r="J1925" s="13"/>
      <c r="K1925" s="13"/>
      <c r="L1925" s="13"/>
      <c r="M1925" s="13"/>
      <c r="N1925" s="13"/>
      <c r="O1925" s="13"/>
      <c r="P1925" s="13"/>
    </row>
    <row r="1926" spans="1:16">
      <c r="A1926" s="13"/>
      <c r="B1926" s="13"/>
      <c r="C1926" s="13"/>
      <c r="D1926" s="13"/>
      <c r="E1926" s="13"/>
      <c r="F1926" s="13"/>
      <c r="G1926" s="13"/>
      <c r="H1926" s="13"/>
      <c r="I1926" s="13"/>
      <c r="J1926" s="13"/>
      <c r="K1926" s="13"/>
      <c r="L1926" s="13"/>
      <c r="M1926" s="13"/>
      <c r="N1926" s="13"/>
      <c r="O1926" s="13"/>
      <c r="P1926" s="13"/>
    </row>
    <row r="1927" spans="1:16">
      <c r="A1927" s="13"/>
      <c r="B1927" s="13"/>
      <c r="C1927" s="13"/>
      <c r="D1927" s="13"/>
      <c r="E1927" s="13"/>
      <c r="F1927" s="13"/>
      <c r="G1927" s="13"/>
      <c r="H1927" s="13"/>
      <c r="I1927" s="13"/>
      <c r="J1927" s="13"/>
      <c r="K1927" s="13"/>
      <c r="L1927" s="13"/>
      <c r="M1927" s="13"/>
      <c r="N1927" s="13"/>
      <c r="O1927" s="13"/>
      <c r="P1927" s="13"/>
    </row>
    <row r="1928" spans="1:16">
      <c r="A1928" s="13"/>
      <c r="B1928" s="13"/>
      <c r="C1928" s="13"/>
      <c r="D1928" s="13"/>
      <c r="E1928" s="13"/>
      <c r="F1928" s="13"/>
      <c r="G1928" s="13"/>
      <c r="H1928" s="13"/>
      <c r="I1928" s="13"/>
      <c r="J1928" s="13"/>
      <c r="K1928" s="13"/>
      <c r="L1928" s="13"/>
      <c r="M1928" s="13"/>
      <c r="N1928" s="13"/>
      <c r="O1928" s="13"/>
      <c r="P1928" s="13"/>
    </row>
    <row r="1929" spans="1:16">
      <c r="A1929" s="13"/>
      <c r="B1929" s="13"/>
      <c r="C1929" s="13"/>
      <c r="D1929" s="13"/>
      <c r="E1929" s="13"/>
      <c r="F1929" s="13"/>
      <c r="G1929" s="13"/>
      <c r="H1929" s="13"/>
      <c r="I1929" s="13"/>
      <c r="J1929" s="13"/>
      <c r="K1929" s="13"/>
      <c r="L1929" s="13"/>
      <c r="M1929" s="13"/>
      <c r="N1929" s="13"/>
      <c r="O1929" s="13"/>
      <c r="P1929" s="13"/>
    </row>
    <row r="1930" spans="1:16">
      <c r="A1930" s="13"/>
      <c r="B1930" s="13"/>
      <c r="C1930" s="13"/>
      <c r="D1930" s="13"/>
      <c r="E1930" s="13"/>
      <c r="F1930" s="13"/>
      <c r="G1930" s="13"/>
      <c r="H1930" s="13"/>
      <c r="I1930" s="13"/>
      <c r="J1930" s="13"/>
      <c r="K1930" s="13"/>
      <c r="L1930" s="13"/>
      <c r="M1930" s="13"/>
      <c r="N1930" s="13"/>
      <c r="O1930" s="13"/>
      <c r="P1930" s="13"/>
    </row>
    <row r="1931" spans="1:16">
      <c r="A1931" s="13"/>
      <c r="B1931" s="13"/>
      <c r="C1931" s="13"/>
      <c r="D1931" s="13"/>
      <c r="E1931" s="13"/>
      <c r="F1931" s="13"/>
      <c r="G1931" s="13"/>
      <c r="H1931" s="13"/>
      <c r="I1931" s="13"/>
      <c r="J1931" s="13"/>
      <c r="K1931" s="13"/>
      <c r="L1931" s="13"/>
      <c r="M1931" s="13"/>
      <c r="N1931" s="13"/>
      <c r="O1931" s="13"/>
      <c r="P1931" s="13"/>
    </row>
    <row r="1932" spans="1:16">
      <c r="A1932" s="13"/>
      <c r="B1932" s="13"/>
      <c r="C1932" s="13"/>
      <c r="D1932" s="13"/>
      <c r="E1932" s="13"/>
      <c r="F1932" s="13"/>
      <c r="G1932" s="13"/>
      <c r="H1932" s="13"/>
      <c r="I1932" s="13"/>
      <c r="J1932" s="13"/>
      <c r="K1932" s="13"/>
      <c r="L1932" s="13"/>
      <c r="M1932" s="13"/>
      <c r="N1932" s="13"/>
      <c r="O1932" s="13"/>
      <c r="P1932" s="13"/>
    </row>
    <row r="1933" spans="1:16">
      <c r="A1933" s="13"/>
      <c r="B1933" s="13"/>
      <c r="C1933" s="13"/>
      <c r="D1933" s="13"/>
      <c r="E1933" s="13"/>
      <c r="F1933" s="13"/>
      <c r="G1933" s="13"/>
      <c r="H1933" s="13"/>
      <c r="I1933" s="13"/>
      <c r="J1933" s="13"/>
      <c r="K1933" s="13"/>
      <c r="L1933" s="13"/>
      <c r="M1933" s="13"/>
      <c r="N1933" s="13"/>
      <c r="O1933" s="13"/>
      <c r="P1933" s="13"/>
    </row>
    <row r="1934" spans="1:16">
      <c r="A1934" s="13"/>
      <c r="B1934" s="13"/>
      <c r="C1934" s="13"/>
      <c r="D1934" s="13"/>
      <c r="E1934" s="13"/>
      <c r="F1934" s="13"/>
      <c r="G1934" s="13"/>
      <c r="H1934" s="13"/>
      <c r="I1934" s="13"/>
      <c r="J1934" s="13"/>
      <c r="K1934" s="13"/>
      <c r="L1934" s="13"/>
      <c r="M1934" s="13"/>
      <c r="N1934" s="13"/>
      <c r="O1934" s="13"/>
      <c r="P1934" s="13"/>
    </row>
    <row r="1935" spans="1:16">
      <c r="A1935" s="13"/>
      <c r="B1935" s="13"/>
      <c r="C1935" s="13"/>
      <c r="D1935" s="13"/>
      <c r="E1935" s="13"/>
      <c r="F1935" s="13"/>
      <c r="G1935" s="13"/>
      <c r="H1935" s="13"/>
      <c r="I1935" s="13"/>
      <c r="J1935" s="13"/>
      <c r="K1935" s="13"/>
      <c r="L1935" s="13"/>
      <c r="M1935" s="13"/>
      <c r="N1935" s="13"/>
      <c r="O1935" s="13"/>
      <c r="P1935" s="13"/>
    </row>
    <row r="1936" spans="1:16">
      <c r="A1936" s="13"/>
      <c r="B1936" s="13"/>
      <c r="C1936" s="13"/>
      <c r="D1936" s="13"/>
      <c r="E1936" s="13"/>
      <c r="F1936" s="13"/>
      <c r="G1936" s="13"/>
      <c r="H1936" s="13"/>
      <c r="I1936" s="13"/>
      <c r="J1936" s="13"/>
      <c r="K1936" s="13"/>
      <c r="L1936" s="13"/>
      <c r="M1936" s="13"/>
      <c r="N1936" s="13"/>
      <c r="O1936" s="13"/>
      <c r="P1936" s="13"/>
    </row>
    <row r="1937" spans="1:16">
      <c r="A1937" s="13"/>
      <c r="B1937" s="13"/>
      <c r="C1937" s="13"/>
      <c r="D1937" s="13"/>
      <c r="E1937" s="13"/>
      <c r="F1937" s="13"/>
      <c r="G1937" s="13"/>
      <c r="H1937" s="13"/>
      <c r="I1937" s="13"/>
      <c r="J1937" s="13"/>
      <c r="K1937" s="13"/>
      <c r="L1937" s="13"/>
      <c r="M1937" s="13"/>
      <c r="N1937" s="13"/>
      <c r="O1937" s="13"/>
      <c r="P1937" s="13"/>
    </row>
    <row r="1938" spans="1:16">
      <c r="A1938" s="13"/>
      <c r="B1938" s="13"/>
      <c r="C1938" s="13"/>
      <c r="D1938" s="13"/>
      <c r="E1938" s="13"/>
      <c r="F1938" s="13"/>
      <c r="G1938" s="13"/>
      <c r="H1938" s="13"/>
      <c r="I1938" s="13"/>
      <c r="J1938" s="13"/>
      <c r="K1938" s="13"/>
      <c r="L1938" s="13"/>
      <c r="M1938" s="13"/>
      <c r="N1938" s="13"/>
      <c r="O1938" s="13"/>
      <c r="P1938" s="13"/>
    </row>
    <row r="1939" spans="1:16">
      <c r="A1939" s="13"/>
      <c r="B1939" s="13"/>
      <c r="C1939" s="13"/>
      <c r="D1939" s="13"/>
      <c r="E1939" s="13"/>
      <c r="F1939" s="13"/>
      <c r="G1939" s="13"/>
      <c r="H1939" s="13"/>
      <c r="I1939" s="13"/>
      <c r="J1939" s="13"/>
      <c r="K1939" s="13"/>
      <c r="L1939" s="13"/>
      <c r="M1939" s="13"/>
      <c r="N1939" s="13"/>
      <c r="O1939" s="13"/>
      <c r="P1939" s="13"/>
    </row>
    <row r="1940" spans="1:16">
      <c r="A1940" s="13"/>
      <c r="B1940" s="13"/>
      <c r="C1940" s="13"/>
      <c r="D1940" s="13"/>
      <c r="E1940" s="13"/>
      <c r="F1940" s="13"/>
      <c r="G1940" s="13"/>
      <c r="H1940" s="13"/>
      <c r="I1940" s="13"/>
      <c r="J1940" s="13"/>
      <c r="K1940" s="13"/>
      <c r="L1940" s="13"/>
      <c r="M1940" s="13"/>
      <c r="N1940" s="13"/>
      <c r="O1940" s="13"/>
      <c r="P1940" s="13"/>
    </row>
    <row r="1941" spans="1:16">
      <c r="A1941" s="13"/>
      <c r="B1941" s="13"/>
      <c r="C1941" s="13"/>
      <c r="D1941" s="13"/>
      <c r="E1941" s="13"/>
      <c r="F1941" s="13"/>
      <c r="G1941" s="13"/>
      <c r="H1941" s="13"/>
      <c r="I1941" s="13"/>
      <c r="J1941" s="13"/>
      <c r="K1941" s="13"/>
      <c r="L1941" s="13"/>
      <c r="M1941" s="13"/>
      <c r="N1941" s="13"/>
      <c r="O1941" s="13"/>
      <c r="P1941" s="13"/>
    </row>
    <row r="1942" spans="1:16">
      <c r="A1942" s="13"/>
      <c r="B1942" s="13"/>
      <c r="C1942" s="13"/>
      <c r="D1942" s="13"/>
      <c r="E1942" s="13"/>
      <c r="F1942" s="13"/>
      <c r="G1942" s="13"/>
      <c r="H1942" s="13"/>
      <c r="I1942" s="13"/>
      <c r="J1942" s="13"/>
      <c r="K1942" s="13"/>
      <c r="L1942" s="13"/>
      <c r="M1942" s="13"/>
      <c r="N1942" s="13"/>
      <c r="O1942" s="13"/>
      <c r="P1942" s="13"/>
    </row>
    <row r="1943" spans="1:16">
      <c r="A1943" s="13"/>
      <c r="B1943" s="13"/>
      <c r="C1943" s="13"/>
      <c r="D1943" s="13"/>
      <c r="E1943" s="13"/>
      <c r="F1943" s="13"/>
      <c r="G1943" s="13"/>
      <c r="H1943" s="13"/>
      <c r="I1943" s="13"/>
      <c r="J1943" s="13"/>
      <c r="K1943" s="13"/>
      <c r="L1943" s="13"/>
      <c r="M1943" s="13"/>
      <c r="N1943" s="13"/>
      <c r="O1943" s="13"/>
      <c r="P1943" s="13"/>
    </row>
    <row r="1944" spans="1:16">
      <c r="A1944" s="13"/>
      <c r="B1944" s="13"/>
      <c r="C1944" s="13"/>
      <c r="D1944" s="13"/>
      <c r="E1944" s="13"/>
      <c r="F1944" s="13"/>
      <c r="G1944" s="13"/>
      <c r="H1944" s="13"/>
      <c r="I1944" s="13"/>
      <c r="J1944" s="13"/>
      <c r="K1944" s="13"/>
      <c r="L1944" s="13"/>
      <c r="M1944" s="13"/>
      <c r="N1944" s="13"/>
      <c r="O1944" s="13"/>
      <c r="P1944" s="13"/>
    </row>
    <row r="1945" spans="1:16">
      <c r="A1945" s="13"/>
      <c r="B1945" s="13"/>
      <c r="C1945" s="13"/>
      <c r="D1945" s="13"/>
      <c r="E1945" s="13"/>
      <c r="F1945" s="13"/>
      <c r="G1945" s="13"/>
      <c r="H1945" s="13"/>
      <c r="I1945" s="13"/>
      <c r="J1945" s="13"/>
      <c r="K1945" s="13"/>
      <c r="L1945" s="13"/>
      <c r="M1945" s="13"/>
      <c r="N1945" s="13"/>
      <c r="O1945" s="13"/>
      <c r="P1945" s="13"/>
    </row>
    <row r="1946" spans="1:16">
      <c r="A1946" s="13"/>
      <c r="B1946" s="13"/>
      <c r="C1946" s="13"/>
      <c r="D1946" s="13"/>
      <c r="E1946" s="13"/>
      <c r="F1946" s="13"/>
      <c r="G1946" s="13"/>
      <c r="H1946" s="13"/>
      <c r="I1946" s="13"/>
      <c r="J1946" s="13"/>
      <c r="K1946" s="13"/>
      <c r="L1946" s="13"/>
      <c r="M1946" s="13"/>
      <c r="N1946" s="13"/>
      <c r="O1946" s="13"/>
      <c r="P1946" s="13"/>
    </row>
    <row r="1947" spans="1:16">
      <c r="A1947" s="13"/>
      <c r="B1947" s="13"/>
      <c r="C1947" s="13"/>
      <c r="D1947" s="13"/>
      <c r="E1947" s="13"/>
      <c r="F1947" s="13"/>
      <c r="G1947" s="13"/>
      <c r="H1947" s="13"/>
      <c r="I1947" s="13"/>
      <c r="J1947" s="13"/>
      <c r="K1947" s="13"/>
      <c r="L1947" s="13"/>
      <c r="M1947" s="13"/>
      <c r="N1947" s="13"/>
      <c r="O1947" s="13"/>
      <c r="P1947" s="13"/>
    </row>
    <row r="1948" spans="1:16">
      <c r="A1948" s="13"/>
      <c r="B1948" s="13"/>
      <c r="C1948" s="13"/>
      <c r="D1948" s="13"/>
      <c r="E1948" s="13"/>
      <c r="F1948" s="13"/>
      <c r="G1948" s="13"/>
      <c r="H1948" s="13"/>
      <c r="I1948" s="13"/>
      <c r="J1948" s="13"/>
      <c r="K1948" s="13"/>
      <c r="L1948" s="13"/>
      <c r="M1948" s="13"/>
      <c r="N1948" s="13"/>
      <c r="O1948" s="13"/>
      <c r="P1948" s="13"/>
    </row>
    <row r="1949" spans="1:16">
      <c r="A1949" s="13"/>
      <c r="B1949" s="13"/>
      <c r="C1949" s="13"/>
      <c r="D1949" s="13"/>
      <c r="E1949" s="13"/>
      <c r="F1949" s="13"/>
      <c r="G1949" s="13"/>
      <c r="H1949" s="13"/>
      <c r="I1949" s="13"/>
      <c r="J1949" s="13"/>
      <c r="K1949" s="13"/>
      <c r="L1949" s="13"/>
      <c r="M1949" s="13"/>
      <c r="N1949" s="13"/>
      <c r="O1949" s="13"/>
      <c r="P1949" s="13"/>
    </row>
    <row r="1950" spans="1:16">
      <c r="A1950" s="13"/>
      <c r="B1950" s="13"/>
      <c r="C1950" s="13"/>
      <c r="D1950" s="13"/>
      <c r="E1950" s="13"/>
      <c r="F1950" s="13"/>
      <c r="G1950" s="13"/>
      <c r="H1950" s="13"/>
      <c r="I1950" s="13"/>
      <c r="J1950" s="13"/>
      <c r="K1950" s="13"/>
      <c r="L1950" s="13"/>
      <c r="M1950" s="13"/>
      <c r="N1950" s="13"/>
      <c r="O1950" s="13"/>
      <c r="P1950" s="13"/>
    </row>
    <row r="1951" spans="1:16">
      <c r="A1951" s="13"/>
      <c r="B1951" s="13"/>
      <c r="C1951" s="13"/>
      <c r="D1951" s="13"/>
      <c r="E1951" s="13"/>
      <c r="F1951" s="13"/>
      <c r="G1951" s="13"/>
      <c r="H1951" s="13"/>
      <c r="I1951" s="13"/>
      <c r="J1951" s="13"/>
      <c r="K1951" s="13"/>
      <c r="L1951" s="13"/>
      <c r="M1951" s="13"/>
      <c r="N1951" s="13"/>
      <c r="O1951" s="13"/>
      <c r="P1951" s="13"/>
    </row>
    <row r="1952" spans="1:16">
      <c r="A1952" s="13"/>
      <c r="B1952" s="13"/>
      <c r="C1952" s="13"/>
      <c r="D1952" s="13"/>
      <c r="E1952" s="13"/>
      <c r="F1952" s="13"/>
      <c r="G1952" s="13"/>
      <c r="H1952" s="13"/>
      <c r="I1952" s="13"/>
      <c r="J1952" s="13"/>
      <c r="K1952" s="13"/>
      <c r="L1952" s="13"/>
      <c r="M1952" s="13"/>
      <c r="N1952" s="13"/>
      <c r="O1952" s="13"/>
      <c r="P1952" s="13"/>
    </row>
    <row r="1953" spans="1:16">
      <c r="A1953" s="13"/>
      <c r="B1953" s="13"/>
      <c r="C1953" s="13"/>
      <c r="D1953" s="13"/>
      <c r="E1953" s="13"/>
      <c r="F1953" s="13"/>
      <c r="G1953" s="13"/>
      <c r="H1953" s="13"/>
      <c r="I1953" s="13"/>
      <c r="J1953" s="13"/>
      <c r="K1953" s="13"/>
      <c r="L1953" s="13"/>
      <c r="M1953" s="13"/>
      <c r="N1953" s="13"/>
      <c r="O1953" s="13"/>
      <c r="P1953" s="13"/>
    </row>
    <row r="1954" spans="1:16">
      <c r="A1954" s="13"/>
      <c r="B1954" s="13"/>
      <c r="C1954" s="13"/>
      <c r="D1954" s="13"/>
      <c r="E1954" s="13"/>
      <c r="F1954" s="13"/>
      <c r="G1954" s="13"/>
      <c r="H1954" s="13"/>
      <c r="I1954" s="13"/>
      <c r="J1954" s="13"/>
      <c r="K1954" s="13"/>
      <c r="L1954" s="13"/>
      <c r="M1954" s="13"/>
      <c r="N1954" s="13"/>
      <c r="O1954" s="13"/>
      <c r="P1954" s="13"/>
    </row>
    <row r="1955" spans="1:16">
      <c r="A1955" s="13"/>
      <c r="B1955" s="13"/>
      <c r="C1955" s="13"/>
      <c r="D1955" s="13"/>
      <c r="E1955" s="13"/>
      <c r="F1955" s="13"/>
      <c r="G1955" s="13"/>
      <c r="H1955" s="13"/>
      <c r="I1955" s="13"/>
      <c r="J1955" s="13"/>
      <c r="K1955" s="13"/>
      <c r="L1955" s="13"/>
      <c r="M1955" s="13"/>
      <c r="N1955" s="13"/>
      <c r="O1955" s="13"/>
      <c r="P1955" s="13"/>
    </row>
    <row r="1956" spans="1:16">
      <c r="A1956" s="13"/>
      <c r="B1956" s="13"/>
      <c r="C1956" s="13"/>
      <c r="D1956" s="13"/>
      <c r="E1956" s="13"/>
      <c r="F1956" s="13"/>
      <c r="G1956" s="13"/>
      <c r="H1956" s="13"/>
      <c r="I1956" s="13"/>
      <c r="J1956" s="13"/>
      <c r="K1956" s="13"/>
      <c r="L1956" s="13"/>
      <c r="M1956" s="13"/>
      <c r="N1956" s="13"/>
      <c r="O1956" s="13"/>
      <c r="P1956" s="13"/>
    </row>
    <row r="1957" spans="1:16">
      <c r="A1957" s="13"/>
      <c r="B1957" s="13"/>
      <c r="C1957" s="13"/>
      <c r="D1957" s="13"/>
      <c r="E1957" s="13"/>
      <c r="F1957" s="13"/>
      <c r="G1957" s="13"/>
      <c r="H1957" s="13"/>
      <c r="I1957" s="13"/>
      <c r="J1957" s="13"/>
      <c r="K1957" s="13"/>
      <c r="L1957" s="13"/>
      <c r="M1957" s="13"/>
      <c r="N1957" s="13"/>
      <c r="O1957" s="13"/>
      <c r="P1957" s="13"/>
    </row>
    <row r="1958" spans="1:16">
      <c r="A1958" s="13"/>
      <c r="B1958" s="13"/>
      <c r="C1958" s="13"/>
      <c r="D1958" s="13"/>
      <c r="E1958" s="13"/>
      <c r="F1958" s="13"/>
      <c r="G1958" s="13"/>
      <c r="H1958" s="13"/>
      <c r="I1958" s="13"/>
      <c r="J1958" s="13"/>
      <c r="K1958" s="13"/>
      <c r="L1958" s="13"/>
      <c r="M1958" s="13"/>
      <c r="N1958" s="13"/>
      <c r="O1958" s="13"/>
      <c r="P1958" s="13"/>
    </row>
    <row r="1959" spans="1:16">
      <c r="A1959" s="13"/>
      <c r="B1959" s="13"/>
      <c r="C1959" s="13"/>
      <c r="D1959" s="13"/>
      <c r="E1959" s="13"/>
      <c r="F1959" s="13"/>
      <c r="G1959" s="13"/>
      <c r="H1959" s="13"/>
      <c r="I1959" s="13"/>
      <c r="J1959" s="13"/>
      <c r="K1959" s="13"/>
      <c r="L1959" s="13"/>
      <c r="M1959" s="13"/>
      <c r="N1959" s="13"/>
      <c r="O1959" s="13"/>
      <c r="P1959" s="13"/>
    </row>
    <row r="1960" spans="1:16">
      <c r="A1960" s="13"/>
      <c r="B1960" s="13"/>
      <c r="C1960" s="13"/>
      <c r="D1960" s="13"/>
      <c r="E1960" s="13"/>
      <c r="F1960" s="13"/>
      <c r="G1960" s="13"/>
      <c r="H1960" s="13"/>
      <c r="I1960" s="13"/>
      <c r="J1960" s="13"/>
      <c r="K1960" s="13"/>
      <c r="L1960" s="13"/>
      <c r="M1960" s="13"/>
      <c r="N1960" s="13"/>
      <c r="O1960" s="13"/>
      <c r="P1960" s="13"/>
    </row>
    <row r="1961" spans="1:16">
      <c r="A1961" s="13"/>
      <c r="B1961" s="13"/>
      <c r="C1961" s="13"/>
      <c r="D1961" s="13"/>
      <c r="E1961" s="13"/>
      <c r="F1961" s="13"/>
      <c r="G1961" s="13"/>
      <c r="H1961" s="13"/>
      <c r="I1961" s="13"/>
      <c r="J1961" s="13"/>
      <c r="K1961" s="13"/>
      <c r="L1961" s="13"/>
      <c r="M1961" s="13"/>
      <c r="N1961" s="13"/>
      <c r="O1961" s="13"/>
      <c r="P1961" s="13"/>
    </row>
    <row r="1962" spans="1:16">
      <c r="A1962" s="13"/>
      <c r="B1962" s="13"/>
      <c r="C1962" s="13"/>
      <c r="D1962" s="13"/>
      <c r="E1962" s="13"/>
      <c r="F1962" s="13"/>
      <c r="G1962" s="13"/>
      <c r="H1962" s="13"/>
      <c r="I1962" s="13"/>
      <c r="J1962" s="13"/>
      <c r="K1962" s="13"/>
      <c r="L1962" s="13"/>
      <c r="M1962" s="13"/>
      <c r="N1962" s="13"/>
      <c r="O1962" s="13"/>
      <c r="P1962" s="13"/>
    </row>
    <row r="1963" spans="1:16">
      <c r="A1963" s="13"/>
      <c r="B1963" s="13"/>
      <c r="C1963" s="13"/>
      <c r="D1963" s="13"/>
      <c r="E1963" s="13"/>
      <c r="F1963" s="13"/>
      <c r="G1963" s="13"/>
      <c r="H1963" s="13"/>
      <c r="I1963" s="13"/>
      <c r="J1963" s="13"/>
      <c r="K1963" s="13"/>
      <c r="L1963" s="13"/>
      <c r="M1963" s="13"/>
      <c r="N1963" s="13"/>
      <c r="O1963" s="13"/>
      <c r="P1963" s="13"/>
    </row>
    <row r="1964" spans="1:16">
      <c r="A1964" s="13"/>
      <c r="B1964" s="13"/>
      <c r="C1964" s="13"/>
      <c r="D1964" s="13"/>
      <c r="E1964" s="13"/>
      <c r="F1964" s="13"/>
      <c r="G1964" s="13"/>
      <c r="H1964" s="13"/>
      <c r="I1964" s="13"/>
      <c r="J1964" s="13"/>
      <c r="K1964" s="13"/>
      <c r="L1964" s="13"/>
      <c r="M1964" s="13"/>
      <c r="N1964" s="13"/>
      <c r="O1964" s="13"/>
      <c r="P1964" s="13"/>
    </row>
    <row r="1965" spans="1:16">
      <c r="A1965" s="13"/>
      <c r="B1965" s="13"/>
      <c r="C1965" s="13"/>
      <c r="D1965" s="13"/>
      <c r="E1965" s="13"/>
      <c r="F1965" s="13"/>
      <c r="G1965" s="13"/>
      <c r="H1965" s="13"/>
      <c r="I1965" s="13"/>
      <c r="J1965" s="13"/>
      <c r="K1965" s="13"/>
      <c r="L1965" s="13"/>
      <c r="M1965" s="13"/>
      <c r="N1965" s="13"/>
      <c r="O1965" s="13"/>
      <c r="P1965" s="13"/>
    </row>
    <row r="1966" spans="1:16">
      <c r="A1966" s="13"/>
      <c r="B1966" s="13"/>
      <c r="C1966" s="13"/>
      <c r="D1966" s="13"/>
      <c r="E1966" s="13"/>
      <c r="F1966" s="13"/>
      <c r="G1966" s="13"/>
      <c r="H1966" s="13"/>
      <c r="I1966" s="13"/>
      <c r="J1966" s="13"/>
      <c r="K1966" s="13"/>
      <c r="L1966" s="13"/>
      <c r="M1966" s="13"/>
      <c r="N1966" s="13"/>
      <c r="O1966" s="13"/>
      <c r="P1966" s="13"/>
    </row>
    <row r="1967" spans="1:16">
      <c r="A1967" s="13"/>
      <c r="B1967" s="13"/>
      <c r="C1967" s="13"/>
      <c r="D1967" s="13"/>
      <c r="E1967" s="13"/>
      <c r="F1967" s="13"/>
      <c r="G1967" s="13"/>
      <c r="H1967" s="13"/>
      <c r="I1967" s="13"/>
      <c r="J1967" s="13"/>
      <c r="K1967" s="13"/>
      <c r="L1967" s="13"/>
      <c r="M1967" s="13"/>
      <c r="N1967" s="13"/>
      <c r="O1967" s="13"/>
      <c r="P1967" s="13"/>
    </row>
    <row r="1968" spans="1:16">
      <c r="A1968" s="13"/>
      <c r="B1968" s="13"/>
      <c r="C1968" s="13"/>
      <c r="D1968" s="13"/>
      <c r="E1968" s="13"/>
      <c r="F1968" s="13"/>
      <c r="G1968" s="13"/>
      <c r="H1968" s="13"/>
      <c r="I1968" s="13"/>
      <c r="J1968" s="13"/>
      <c r="K1968" s="13"/>
      <c r="L1968" s="13"/>
      <c r="M1968" s="13"/>
      <c r="N1968" s="13"/>
      <c r="O1968" s="13"/>
      <c r="P1968" s="13"/>
    </row>
    <row r="1969" spans="1:16">
      <c r="A1969" s="13"/>
      <c r="B1969" s="13"/>
      <c r="C1969" s="13"/>
      <c r="D1969" s="13"/>
      <c r="E1969" s="13"/>
      <c r="F1969" s="13"/>
      <c r="G1969" s="13"/>
      <c r="H1969" s="13"/>
      <c r="I1969" s="13"/>
      <c r="J1969" s="13"/>
      <c r="K1969" s="13"/>
      <c r="L1969" s="13"/>
      <c r="M1969" s="13"/>
      <c r="N1969" s="13"/>
      <c r="O1969" s="13"/>
      <c r="P1969" s="13"/>
    </row>
    <row r="1970" spans="1:16">
      <c r="A1970" s="13"/>
      <c r="B1970" s="13"/>
      <c r="C1970" s="13"/>
      <c r="D1970" s="13"/>
      <c r="E1970" s="13"/>
      <c r="F1970" s="13"/>
      <c r="G1970" s="13"/>
      <c r="H1970" s="13"/>
      <c r="I1970" s="13"/>
      <c r="J1970" s="13"/>
      <c r="K1970" s="13"/>
      <c r="L1970" s="13"/>
      <c r="M1970" s="13"/>
      <c r="N1970" s="13"/>
      <c r="O1970" s="13"/>
      <c r="P1970" s="13"/>
    </row>
    <row r="1971" spans="1:16">
      <c r="A1971" s="13"/>
      <c r="B1971" s="13"/>
      <c r="C1971" s="13"/>
      <c r="D1971" s="13"/>
      <c r="E1971" s="13"/>
      <c r="F1971" s="13"/>
      <c r="G1971" s="13"/>
      <c r="H1971" s="13"/>
      <c r="I1971" s="13"/>
      <c r="J1971" s="13"/>
      <c r="K1971" s="13"/>
      <c r="L1971" s="13"/>
      <c r="M1971" s="13"/>
      <c r="N1971" s="13"/>
      <c r="O1971" s="13"/>
      <c r="P1971" s="13"/>
    </row>
    <row r="1972" spans="1:16">
      <c r="A1972" s="13"/>
      <c r="B1972" s="13"/>
      <c r="C1972" s="13"/>
      <c r="D1972" s="13"/>
      <c r="E1972" s="13"/>
      <c r="F1972" s="13"/>
      <c r="G1972" s="13"/>
      <c r="H1972" s="13"/>
      <c r="I1972" s="13"/>
      <c r="J1972" s="13"/>
      <c r="K1972" s="13"/>
      <c r="L1972" s="13"/>
      <c r="M1972" s="13"/>
      <c r="N1972" s="13"/>
      <c r="O1972" s="13"/>
      <c r="P1972" s="13"/>
    </row>
    <row r="1973" spans="1:16">
      <c r="A1973" s="13"/>
      <c r="B1973" s="13"/>
      <c r="C1973" s="13"/>
      <c r="D1973" s="13"/>
      <c r="E1973" s="13"/>
      <c r="F1973" s="13"/>
      <c r="G1973" s="13"/>
      <c r="H1973" s="13"/>
      <c r="I1973" s="13"/>
      <c r="J1973" s="13"/>
      <c r="K1973" s="13"/>
      <c r="L1973" s="13"/>
      <c r="M1973" s="13"/>
      <c r="N1973" s="13"/>
      <c r="O1973" s="13"/>
      <c r="P1973" s="13"/>
    </row>
    <row r="1974" spans="1:16">
      <c r="A1974" s="13"/>
      <c r="B1974" s="13"/>
      <c r="C1974" s="13"/>
      <c r="D1974" s="13"/>
      <c r="E1974" s="13"/>
      <c r="F1974" s="13"/>
      <c r="G1974" s="13"/>
      <c r="H1974" s="13"/>
      <c r="I1974" s="13"/>
      <c r="J1974" s="13"/>
      <c r="K1974" s="13"/>
      <c r="L1974" s="13"/>
      <c r="M1974" s="13"/>
      <c r="N1974" s="13"/>
      <c r="O1974" s="13"/>
      <c r="P1974" s="13"/>
    </row>
    <row r="1975" spans="1:16">
      <c r="A1975" s="13"/>
      <c r="B1975" s="13"/>
      <c r="C1975" s="13"/>
      <c r="D1975" s="13"/>
      <c r="E1975" s="13"/>
      <c r="F1975" s="13"/>
      <c r="G1975" s="13"/>
      <c r="H1975" s="13"/>
      <c r="I1975" s="13"/>
      <c r="J1975" s="13"/>
      <c r="K1975" s="13"/>
      <c r="L1975" s="13"/>
      <c r="M1975" s="13"/>
      <c r="N1975" s="13"/>
      <c r="O1975" s="13"/>
      <c r="P1975" s="13"/>
    </row>
    <row r="1976" spans="1:16">
      <c r="A1976" s="13"/>
      <c r="B1976" s="13"/>
      <c r="C1976" s="13"/>
      <c r="D1976" s="13"/>
      <c r="E1976" s="13"/>
      <c r="F1976" s="13"/>
      <c r="G1976" s="13"/>
      <c r="H1976" s="13"/>
      <c r="I1976" s="13"/>
      <c r="J1976" s="13"/>
      <c r="K1976" s="13"/>
      <c r="L1976" s="13"/>
      <c r="M1976" s="13"/>
      <c r="N1976" s="13"/>
      <c r="O1976" s="13"/>
      <c r="P1976" s="13"/>
    </row>
    <row r="1977" spans="1:16">
      <c r="A1977" s="13"/>
      <c r="B1977" s="13"/>
      <c r="C1977" s="13"/>
      <c r="D1977" s="13"/>
      <c r="E1977" s="13"/>
      <c r="F1977" s="13"/>
      <c r="G1977" s="13"/>
      <c r="H1977" s="13"/>
      <c r="I1977" s="13"/>
      <c r="J1977" s="13"/>
      <c r="K1977" s="13"/>
      <c r="L1977" s="13"/>
      <c r="M1977" s="13"/>
      <c r="N1977" s="13"/>
      <c r="O1977" s="13"/>
      <c r="P1977" s="13"/>
    </row>
    <row r="1978" spans="1:16">
      <c r="A1978" s="13"/>
      <c r="B1978" s="13"/>
      <c r="C1978" s="13"/>
      <c r="D1978" s="13"/>
      <c r="E1978" s="13"/>
      <c r="F1978" s="13"/>
      <c r="G1978" s="13"/>
      <c r="H1978" s="13"/>
      <c r="I1978" s="13"/>
      <c r="J1978" s="13"/>
      <c r="K1978" s="13"/>
      <c r="L1978" s="13"/>
      <c r="M1978" s="13"/>
      <c r="N1978" s="13"/>
      <c r="O1978" s="13"/>
      <c r="P1978" s="13"/>
    </row>
    <row r="1979" spans="1:16">
      <c r="A1979" s="13"/>
      <c r="B1979" s="13"/>
      <c r="C1979" s="13"/>
      <c r="D1979" s="13"/>
      <c r="E1979" s="13"/>
      <c r="F1979" s="13"/>
      <c r="G1979" s="13"/>
      <c r="H1979" s="13"/>
      <c r="I1979" s="13"/>
      <c r="J1979" s="13"/>
      <c r="K1979" s="13"/>
      <c r="L1979" s="13"/>
      <c r="M1979" s="13"/>
      <c r="N1979" s="13"/>
      <c r="O1979" s="13"/>
      <c r="P1979" s="13"/>
    </row>
    <row r="1980" spans="1:16">
      <c r="A1980" s="13"/>
      <c r="B1980" s="13"/>
      <c r="C1980" s="13"/>
      <c r="D1980" s="13"/>
      <c r="E1980" s="13"/>
      <c r="F1980" s="13"/>
      <c r="G1980" s="13"/>
      <c r="H1980" s="13"/>
      <c r="I1980" s="13"/>
      <c r="J1980" s="13"/>
      <c r="K1980" s="13"/>
      <c r="L1980" s="13"/>
      <c r="M1980" s="13"/>
      <c r="N1980" s="13"/>
      <c r="O1980" s="13"/>
      <c r="P1980" s="13"/>
    </row>
    <row r="1981" spans="1:16">
      <c r="A1981" s="13"/>
      <c r="B1981" s="13"/>
      <c r="C1981" s="13"/>
      <c r="D1981" s="13"/>
      <c r="E1981" s="13"/>
      <c r="F1981" s="13"/>
      <c r="G1981" s="13"/>
      <c r="H1981" s="13"/>
      <c r="I1981" s="13"/>
      <c r="J1981" s="13"/>
      <c r="K1981" s="13"/>
      <c r="L1981" s="13"/>
      <c r="M1981" s="13"/>
      <c r="N1981" s="13"/>
      <c r="O1981" s="13"/>
      <c r="P1981" s="13"/>
    </row>
    <row r="1982" spans="1:16">
      <c r="A1982" s="13"/>
      <c r="B1982" s="13"/>
      <c r="C1982" s="13"/>
      <c r="D1982" s="13"/>
      <c r="E1982" s="13"/>
      <c r="F1982" s="13"/>
      <c r="G1982" s="13"/>
      <c r="H1982" s="13"/>
      <c r="I1982" s="13"/>
      <c r="J1982" s="13"/>
      <c r="K1982" s="13"/>
      <c r="L1982" s="13"/>
      <c r="M1982" s="13"/>
      <c r="N1982" s="13"/>
      <c r="O1982" s="13"/>
      <c r="P1982" s="13"/>
    </row>
    <row r="1983" spans="1:16">
      <c r="A1983" s="13"/>
      <c r="B1983" s="13"/>
      <c r="C1983" s="13"/>
      <c r="D1983" s="13"/>
      <c r="E1983" s="13"/>
      <c r="F1983" s="13"/>
      <c r="G1983" s="13"/>
      <c r="H1983" s="13"/>
      <c r="I1983" s="13"/>
      <c r="J1983" s="13"/>
      <c r="K1983" s="13"/>
      <c r="L1983" s="13"/>
      <c r="M1983" s="13"/>
      <c r="N1983" s="13"/>
      <c r="O1983" s="13"/>
      <c r="P1983" s="13"/>
    </row>
    <row r="1984" spans="1:16">
      <c r="A1984" s="13"/>
      <c r="B1984" s="13"/>
      <c r="C1984" s="13"/>
      <c r="D1984" s="13"/>
      <c r="E1984" s="13"/>
      <c r="F1984" s="13"/>
      <c r="G1984" s="13"/>
      <c r="H1984" s="13"/>
      <c r="I1984" s="13"/>
      <c r="J1984" s="13"/>
      <c r="K1984" s="13"/>
      <c r="L1984" s="13"/>
      <c r="M1984" s="13"/>
      <c r="N1984" s="13"/>
      <c r="O1984" s="13"/>
      <c r="P1984" s="13"/>
    </row>
    <row r="1985" spans="1:16">
      <c r="A1985" s="13"/>
      <c r="B1985" s="13"/>
      <c r="C1985" s="13"/>
      <c r="D1985" s="13"/>
      <c r="E1985" s="13"/>
      <c r="F1985" s="13"/>
      <c r="G1985" s="13"/>
      <c r="H1985" s="13"/>
      <c r="I1985" s="13"/>
      <c r="J1985" s="13"/>
      <c r="K1985" s="13"/>
      <c r="L1985" s="13"/>
      <c r="M1985" s="13"/>
      <c r="N1985" s="13"/>
      <c r="O1985" s="13"/>
      <c r="P1985" s="13"/>
    </row>
    <row r="1986" spans="1:16">
      <c r="A1986" s="13"/>
      <c r="B1986" s="13"/>
      <c r="C1986" s="13"/>
      <c r="D1986" s="13"/>
      <c r="E1986" s="13"/>
      <c r="F1986" s="13"/>
      <c r="G1986" s="13"/>
      <c r="H1986" s="13"/>
      <c r="I1986" s="13"/>
      <c r="J1986" s="13"/>
      <c r="K1986" s="13"/>
      <c r="L1986" s="13"/>
      <c r="M1986" s="13"/>
      <c r="N1986" s="13"/>
      <c r="O1986" s="13"/>
      <c r="P1986" s="13"/>
    </row>
    <row r="1987" spans="1:16">
      <c r="A1987" s="13"/>
      <c r="B1987" s="13"/>
      <c r="C1987" s="13"/>
      <c r="D1987" s="13"/>
      <c r="E1987" s="13"/>
      <c r="F1987" s="13"/>
      <c r="G1987" s="13"/>
      <c r="H1987" s="13"/>
      <c r="I1987" s="13"/>
      <c r="J1987" s="13"/>
      <c r="K1987" s="13"/>
      <c r="L1987" s="13"/>
      <c r="M1987" s="13"/>
      <c r="N1987" s="13"/>
      <c r="O1987" s="13"/>
      <c r="P1987" s="13"/>
    </row>
    <row r="1988" spans="1:16">
      <c r="A1988" s="13"/>
      <c r="B1988" s="13"/>
      <c r="C1988" s="13"/>
      <c r="D1988" s="13"/>
      <c r="E1988" s="13"/>
      <c r="F1988" s="13"/>
      <c r="G1988" s="13"/>
      <c r="H1988" s="13"/>
      <c r="I1988" s="13"/>
      <c r="J1988" s="13"/>
      <c r="K1988" s="13"/>
      <c r="L1988" s="13"/>
      <c r="M1988" s="13"/>
      <c r="N1988" s="13"/>
      <c r="O1988" s="13"/>
      <c r="P1988" s="13"/>
    </row>
    <row r="1989" spans="1:16">
      <c r="A1989" s="13"/>
      <c r="B1989" s="13"/>
      <c r="C1989" s="13"/>
      <c r="D1989" s="13"/>
      <c r="E1989" s="13"/>
      <c r="F1989" s="13"/>
      <c r="G1989" s="13"/>
      <c r="H1989" s="13"/>
      <c r="I1989" s="13"/>
      <c r="J1989" s="13"/>
      <c r="K1989" s="13"/>
      <c r="L1989" s="13"/>
      <c r="M1989" s="13"/>
      <c r="N1989" s="13"/>
      <c r="O1989" s="13"/>
      <c r="P1989" s="13"/>
    </row>
    <row r="1990" spans="1:16">
      <c r="A1990" s="13"/>
      <c r="B1990" s="13"/>
      <c r="C1990" s="13"/>
      <c r="D1990" s="13"/>
      <c r="E1990" s="13"/>
      <c r="F1990" s="13"/>
      <c r="G1990" s="13"/>
      <c r="H1990" s="13"/>
      <c r="I1990" s="13"/>
      <c r="J1990" s="13"/>
      <c r="K1990" s="13"/>
      <c r="L1990" s="13"/>
      <c r="M1990" s="13"/>
      <c r="N1990" s="13"/>
      <c r="O1990" s="13"/>
      <c r="P1990" s="13"/>
    </row>
    <row r="1991" spans="1:16">
      <c r="A1991" s="13"/>
      <c r="B1991" s="13"/>
      <c r="C1991" s="13"/>
      <c r="D1991" s="13"/>
      <c r="E1991" s="13"/>
      <c r="F1991" s="13"/>
      <c r="G1991" s="13"/>
      <c r="H1991" s="13"/>
      <c r="I1991" s="13"/>
      <c r="J1991" s="13"/>
      <c r="K1991" s="13"/>
      <c r="L1991" s="13"/>
      <c r="M1991" s="13"/>
      <c r="N1991" s="13"/>
      <c r="O1991" s="13"/>
      <c r="P1991" s="13"/>
    </row>
    <row r="1992" spans="1:16">
      <c r="A1992" s="13"/>
      <c r="B1992" s="13"/>
      <c r="C1992" s="13"/>
      <c r="D1992" s="13"/>
      <c r="E1992" s="13"/>
      <c r="F1992" s="13"/>
      <c r="G1992" s="13"/>
      <c r="H1992" s="13"/>
      <c r="I1992" s="13"/>
      <c r="J1992" s="13"/>
      <c r="K1992" s="13"/>
      <c r="L1992" s="13"/>
      <c r="M1992" s="13"/>
      <c r="N1992" s="13"/>
      <c r="O1992" s="13"/>
      <c r="P1992" s="13"/>
    </row>
    <row r="1993" spans="1:16">
      <c r="A1993" s="13"/>
      <c r="B1993" s="13"/>
      <c r="C1993" s="13"/>
      <c r="D1993" s="13"/>
      <c r="E1993" s="13"/>
      <c r="F1993" s="13"/>
      <c r="G1993" s="13"/>
      <c r="H1993" s="13"/>
      <c r="I1993" s="13"/>
      <c r="J1993" s="13"/>
      <c r="K1993" s="13"/>
      <c r="L1993" s="13"/>
      <c r="M1993" s="13"/>
      <c r="N1993" s="13"/>
      <c r="O1993" s="13"/>
      <c r="P1993" s="13"/>
    </row>
    <row r="1994" spans="1:16">
      <c r="A1994" s="13"/>
      <c r="B1994" s="13"/>
      <c r="C1994" s="13"/>
      <c r="D1994" s="13"/>
      <c r="E1994" s="13"/>
      <c r="F1994" s="13"/>
      <c r="G1994" s="13"/>
      <c r="H1994" s="13"/>
      <c r="I1994" s="13"/>
      <c r="J1994" s="13"/>
      <c r="K1994" s="13"/>
      <c r="L1994" s="13"/>
      <c r="M1994" s="13"/>
      <c r="N1994" s="13"/>
      <c r="O1994" s="13"/>
      <c r="P1994" s="13"/>
    </row>
    <row r="1995" spans="1:16">
      <c r="A1995" s="13"/>
      <c r="B1995" s="13"/>
      <c r="C1995" s="13"/>
      <c r="D1995" s="13"/>
      <c r="E1995" s="13"/>
      <c r="F1995" s="13"/>
      <c r="G1995" s="13"/>
      <c r="H1995" s="13"/>
      <c r="I1995" s="13"/>
      <c r="J1995" s="13"/>
      <c r="K1995" s="13"/>
      <c r="L1995" s="13"/>
      <c r="M1995" s="13"/>
      <c r="N1995" s="13"/>
      <c r="O1995" s="13"/>
      <c r="P1995" s="13"/>
    </row>
    <row r="1996" spans="1:16">
      <c r="A1996" s="13"/>
      <c r="B1996" s="13"/>
      <c r="C1996" s="13"/>
      <c r="D1996" s="13"/>
      <c r="E1996" s="13"/>
      <c r="F1996" s="13"/>
      <c r="G1996" s="13"/>
      <c r="H1996" s="13"/>
      <c r="I1996" s="13"/>
      <c r="J1996" s="13"/>
      <c r="K1996" s="13"/>
      <c r="L1996" s="13"/>
      <c r="M1996" s="13"/>
      <c r="N1996" s="13"/>
      <c r="O1996" s="13"/>
      <c r="P1996" s="13"/>
    </row>
    <row r="1997" spans="1:16">
      <c r="A1997" s="13"/>
      <c r="B1997" s="13"/>
      <c r="C1997" s="13"/>
      <c r="D1997" s="13"/>
      <c r="E1997" s="13"/>
      <c r="F1997" s="13"/>
      <c r="G1997" s="13"/>
      <c r="H1997" s="13"/>
      <c r="I1997" s="13"/>
      <c r="J1997" s="13"/>
      <c r="K1997" s="13"/>
      <c r="L1997" s="13"/>
      <c r="M1997" s="13"/>
      <c r="N1997" s="13"/>
      <c r="O1997" s="13"/>
      <c r="P1997" s="13"/>
    </row>
    <row r="1998" spans="1:16">
      <c r="A1998" s="13"/>
      <c r="B1998" s="13"/>
      <c r="C1998" s="13"/>
      <c r="D1998" s="13"/>
      <c r="E1998" s="13"/>
      <c r="F1998" s="13"/>
      <c r="G1998" s="13"/>
      <c r="H1998" s="13"/>
      <c r="I1998" s="13"/>
      <c r="J1998" s="13"/>
      <c r="K1998" s="13"/>
      <c r="L1998" s="13"/>
      <c r="M1998" s="13"/>
      <c r="N1998" s="13"/>
      <c r="O1998" s="13"/>
      <c r="P1998" s="13"/>
    </row>
    <row r="1999" spans="1:16">
      <c r="A1999" s="13"/>
      <c r="B1999" s="13"/>
      <c r="C1999" s="13"/>
      <c r="D1999" s="13"/>
      <c r="E1999" s="13"/>
      <c r="F1999" s="13"/>
      <c r="G1999" s="13"/>
      <c r="H1999" s="13"/>
      <c r="I1999" s="13"/>
      <c r="J1999" s="13"/>
      <c r="K1999" s="13"/>
      <c r="L1999" s="13"/>
      <c r="M1999" s="13"/>
      <c r="N1999" s="13"/>
      <c r="O1999" s="13"/>
      <c r="P1999" s="13"/>
    </row>
    <row r="2000" spans="1:16">
      <c r="A2000" s="13"/>
      <c r="B2000" s="13"/>
      <c r="C2000" s="13"/>
      <c r="D2000" s="13"/>
      <c r="E2000" s="13"/>
      <c r="F2000" s="13"/>
      <c r="G2000" s="13"/>
      <c r="H2000" s="13"/>
      <c r="I2000" s="13"/>
      <c r="J2000" s="13"/>
      <c r="K2000" s="13"/>
      <c r="L2000" s="13"/>
      <c r="M2000" s="13"/>
      <c r="N2000" s="13"/>
      <c r="O2000" s="13"/>
      <c r="P2000" s="13"/>
    </row>
    <row r="2001" spans="1:16">
      <c r="A2001" s="13"/>
      <c r="B2001" s="13"/>
      <c r="C2001" s="13"/>
      <c r="D2001" s="13"/>
      <c r="E2001" s="13"/>
      <c r="F2001" s="13"/>
      <c r="G2001" s="13"/>
      <c r="H2001" s="13"/>
      <c r="I2001" s="13"/>
      <c r="J2001" s="13"/>
      <c r="K2001" s="13"/>
      <c r="L2001" s="13"/>
      <c r="M2001" s="13"/>
      <c r="N2001" s="13"/>
      <c r="O2001" s="13"/>
      <c r="P2001" s="13"/>
    </row>
    <row r="2002" spans="1:16">
      <c r="A2002" s="13"/>
      <c r="B2002" s="13"/>
      <c r="C2002" s="13"/>
      <c r="D2002" s="13"/>
      <c r="E2002" s="13"/>
      <c r="F2002" s="13"/>
      <c r="G2002" s="13"/>
      <c r="H2002" s="13"/>
      <c r="I2002" s="13"/>
      <c r="J2002" s="13"/>
      <c r="K2002" s="13"/>
      <c r="L2002" s="13"/>
      <c r="M2002" s="13"/>
      <c r="N2002" s="13"/>
      <c r="O2002" s="13"/>
      <c r="P2002" s="13"/>
    </row>
    <row r="2003" spans="1:16">
      <c r="A2003" s="13"/>
      <c r="B2003" s="13"/>
      <c r="C2003" s="13"/>
      <c r="D2003" s="13"/>
      <c r="E2003" s="13"/>
      <c r="F2003" s="13"/>
      <c r="G2003" s="13"/>
      <c r="H2003" s="13"/>
      <c r="I2003" s="13"/>
      <c r="J2003" s="13"/>
      <c r="K2003" s="13"/>
      <c r="L2003" s="13"/>
      <c r="M2003" s="13"/>
      <c r="N2003" s="13"/>
      <c r="O2003" s="13"/>
      <c r="P2003" s="13"/>
    </row>
    <row r="2004" spans="1:16">
      <c r="A2004" s="13"/>
      <c r="B2004" s="13"/>
      <c r="C2004" s="13"/>
      <c r="D2004" s="13"/>
      <c r="E2004" s="13"/>
      <c r="F2004" s="13"/>
      <c r="G2004" s="13"/>
      <c r="H2004" s="13"/>
      <c r="I2004" s="13"/>
      <c r="J2004" s="13"/>
      <c r="K2004" s="13"/>
      <c r="L2004" s="13"/>
      <c r="M2004" s="13"/>
      <c r="N2004" s="13"/>
      <c r="O2004" s="13"/>
      <c r="P2004" s="13"/>
    </row>
    <row r="2005" spans="1:16">
      <c r="A2005" s="13"/>
      <c r="B2005" s="13"/>
      <c r="C2005" s="13"/>
      <c r="D2005" s="13"/>
      <c r="E2005" s="13"/>
      <c r="F2005" s="13"/>
      <c r="G2005" s="13"/>
      <c r="H2005" s="13"/>
      <c r="I2005" s="13"/>
      <c r="J2005" s="13"/>
      <c r="K2005" s="13"/>
      <c r="L2005" s="13"/>
      <c r="M2005" s="13"/>
      <c r="N2005" s="13"/>
      <c r="O2005" s="13"/>
      <c r="P2005" s="13"/>
    </row>
    <row r="2006" spans="1:16">
      <c r="A2006" s="13"/>
      <c r="B2006" s="13"/>
      <c r="C2006" s="13"/>
      <c r="D2006" s="13"/>
      <c r="E2006" s="13"/>
      <c r="F2006" s="13"/>
      <c r="G2006" s="13"/>
      <c r="H2006" s="13"/>
      <c r="I2006" s="13"/>
      <c r="J2006" s="13"/>
      <c r="K2006" s="13"/>
      <c r="L2006" s="13"/>
      <c r="M2006" s="13"/>
      <c r="N2006" s="13"/>
      <c r="O2006" s="13"/>
      <c r="P2006" s="13"/>
    </row>
    <row r="2007" spans="1:16">
      <c r="A2007" s="13"/>
      <c r="B2007" s="13"/>
      <c r="C2007" s="13"/>
      <c r="D2007" s="13"/>
      <c r="E2007" s="13"/>
      <c r="F2007" s="13"/>
      <c r="G2007" s="13"/>
      <c r="H2007" s="13"/>
      <c r="I2007" s="13"/>
      <c r="J2007" s="13"/>
      <c r="K2007" s="13"/>
      <c r="L2007" s="13"/>
      <c r="M2007" s="13"/>
      <c r="N2007" s="13"/>
      <c r="O2007" s="13"/>
      <c r="P2007" s="13"/>
    </row>
    <row r="2008" spans="1:16">
      <c r="A2008" s="13"/>
      <c r="B2008" s="13"/>
      <c r="C2008" s="13"/>
      <c r="D2008" s="13"/>
      <c r="E2008" s="13"/>
      <c r="F2008" s="13"/>
      <c r="G2008" s="13"/>
      <c r="H2008" s="13"/>
      <c r="I2008" s="13"/>
      <c r="J2008" s="13"/>
      <c r="K2008" s="13"/>
      <c r="L2008" s="13"/>
      <c r="M2008" s="13"/>
      <c r="N2008" s="13"/>
      <c r="O2008" s="13"/>
      <c r="P2008" s="13"/>
    </row>
    <row r="2009" spans="1:16">
      <c r="A2009" s="13"/>
      <c r="B2009" s="13"/>
      <c r="C2009" s="13"/>
      <c r="D2009" s="13"/>
      <c r="E2009" s="13"/>
      <c r="F2009" s="13"/>
      <c r="G2009" s="13"/>
      <c r="H2009" s="13"/>
      <c r="I2009" s="13"/>
      <c r="J2009" s="13"/>
      <c r="K2009" s="13"/>
      <c r="L2009" s="13"/>
      <c r="M2009" s="13"/>
      <c r="N2009" s="13"/>
      <c r="O2009" s="13"/>
      <c r="P2009" s="13"/>
    </row>
    <row r="2010" spans="1:16">
      <c r="A2010" s="13"/>
      <c r="B2010" s="13"/>
      <c r="C2010" s="13"/>
      <c r="D2010" s="13"/>
      <c r="E2010" s="13"/>
      <c r="F2010" s="13"/>
      <c r="G2010" s="13"/>
      <c r="H2010" s="13"/>
      <c r="I2010" s="13"/>
      <c r="J2010" s="13"/>
      <c r="K2010" s="13"/>
      <c r="L2010" s="13"/>
      <c r="M2010" s="13"/>
      <c r="N2010" s="13"/>
      <c r="O2010" s="13"/>
      <c r="P2010" s="13"/>
    </row>
    <row r="2011" spans="1:16">
      <c r="A2011" s="13"/>
      <c r="B2011" s="13"/>
      <c r="C2011" s="13"/>
      <c r="D2011" s="13"/>
      <c r="E2011" s="13"/>
      <c r="F2011" s="13"/>
      <c r="G2011" s="13"/>
      <c r="H2011" s="13"/>
      <c r="I2011" s="13"/>
      <c r="J2011" s="13"/>
      <c r="K2011" s="13"/>
      <c r="L2011" s="13"/>
      <c r="M2011" s="13"/>
      <c r="N2011" s="13"/>
      <c r="O2011" s="13"/>
      <c r="P2011" s="13"/>
    </row>
    <row r="2012" spans="1:16">
      <c r="A2012" s="13"/>
      <c r="B2012" s="13"/>
      <c r="C2012" s="13"/>
      <c r="D2012" s="13"/>
      <c r="E2012" s="13"/>
      <c r="F2012" s="13"/>
      <c r="G2012" s="13"/>
      <c r="H2012" s="13"/>
      <c r="I2012" s="13"/>
      <c r="J2012" s="13"/>
      <c r="K2012" s="13"/>
      <c r="L2012" s="13"/>
      <c r="M2012" s="13"/>
      <c r="N2012" s="13"/>
      <c r="O2012" s="13"/>
      <c r="P2012" s="13"/>
    </row>
    <row r="2013" spans="1:16">
      <c r="A2013" s="13"/>
      <c r="B2013" s="13"/>
      <c r="C2013" s="13"/>
      <c r="D2013" s="13"/>
      <c r="E2013" s="13"/>
      <c r="F2013" s="13"/>
      <c r="G2013" s="13"/>
      <c r="H2013" s="13"/>
      <c r="I2013" s="13"/>
      <c r="J2013" s="13"/>
      <c r="K2013" s="13"/>
      <c r="L2013" s="13"/>
      <c r="M2013" s="13"/>
      <c r="N2013" s="13"/>
      <c r="O2013" s="13"/>
      <c r="P2013" s="13"/>
    </row>
    <row r="2014" spans="1:16">
      <c r="A2014" s="13"/>
      <c r="B2014" s="13"/>
      <c r="C2014" s="13"/>
      <c r="D2014" s="13"/>
      <c r="E2014" s="13"/>
      <c r="F2014" s="13"/>
      <c r="G2014" s="13"/>
      <c r="H2014" s="13"/>
      <c r="I2014" s="13"/>
      <c r="J2014" s="13"/>
      <c r="K2014" s="13"/>
      <c r="L2014" s="13"/>
      <c r="M2014" s="13"/>
      <c r="N2014" s="13"/>
      <c r="O2014" s="13"/>
      <c r="P2014" s="13"/>
    </row>
    <row r="2015" spans="1:16">
      <c r="A2015" s="13"/>
      <c r="B2015" s="13"/>
      <c r="C2015" s="13"/>
      <c r="D2015" s="13"/>
      <c r="E2015" s="13"/>
      <c r="F2015" s="13"/>
      <c r="G2015" s="13"/>
      <c r="H2015" s="13"/>
      <c r="I2015" s="13"/>
      <c r="J2015" s="13"/>
      <c r="K2015" s="13"/>
      <c r="L2015" s="13"/>
      <c r="M2015" s="13"/>
      <c r="N2015" s="13"/>
      <c r="O2015" s="13"/>
      <c r="P2015" s="13"/>
    </row>
    <row r="2016" spans="1:16">
      <c r="A2016" s="13"/>
      <c r="B2016" s="13"/>
      <c r="C2016" s="13"/>
      <c r="D2016" s="13"/>
      <c r="E2016" s="13"/>
      <c r="F2016" s="13"/>
      <c r="G2016" s="13"/>
      <c r="H2016" s="13"/>
      <c r="I2016" s="13"/>
      <c r="J2016" s="13"/>
      <c r="K2016" s="13"/>
      <c r="L2016" s="13"/>
      <c r="M2016" s="13"/>
      <c r="N2016" s="13"/>
      <c r="O2016" s="13"/>
      <c r="P2016" s="13"/>
    </row>
    <row r="2017" spans="1:16">
      <c r="A2017" s="13"/>
      <c r="B2017" s="13"/>
      <c r="C2017" s="13"/>
      <c r="D2017" s="13"/>
      <c r="E2017" s="13"/>
      <c r="F2017" s="13"/>
      <c r="G2017" s="13"/>
      <c r="H2017" s="13"/>
      <c r="I2017" s="13"/>
      <c r="J2017" s="13"/>
      <c r="K2017" s="13"/>
      <c r="L2017" s="13"/>
      <c r="M2017" s="13"/>
      <c r="N2017" s="13"/>
      <c r="O2017" s="13"/>
      <c r="P2017" s="13"/>
    </row>
    <row r="2018" spans="1:16">
      <c r="A2018" s="13"/>
      <c r="B2018" s="13"/>
      <c r="C2018" s="13"/>
      <c r="D2018" s="13"/>
      <c r="E2018" s="13"/>
      <c r="F2018" s="13"/>
      <c r="G2018" s="13"/>
      <c r="H2018" s="13"/>
      <c r="I2018" s="13"/>
      <c r="J2018" s="13"/>
      <c r="K2018" s="13"/>
      <c r="L2018" s="13"/>
      <c r="M2018" s="13"/>
      <c r="N2018" s="13"/>
      <c r="O2018" s="13"/>
      <c r="P2018" s="13"/>
    </row>
    <row r="2019" spans="1:16">
      <c r="A2019" s="13"/>
      <c r="B2019" s="13"/>
      <c r="C2019" s="13"/>
      <c r="D2019" s="13"/>
      <c r="E2019" s="13"/>
      <c r="F2019" s="13"/>
      <c r="G2019" s="13"/>
      <c r="H2019" s="13"/>
      <c r="I2019" s="13"/>
      <c r="J2019" s="13"/>
      <c r="K2019" s="13"/>
      <c r="L2019" s="13"/>
      <c r="M2019" s="13"/>
      <c r="N2019" s="13"/>
      <c r="O2019" s="13"/>
      <c r="P2019" s="13"/>
    </row>
    <row r="2020" spans="1:16">
      <c r="A2020" s="13"/>
      <c r="B2020" s="13"/>
      <c r="C2020" s="13"/>
      <c r="D2020" s="13"/>
      <c r="E2020" s="13"/>
      <c r="F2020" s="13"/>
      <c r="G2020" s="13"/>
      <c r="H2020" s="13"/>
      <c r="I2020" s="13"/>
      <c r="J2020" s="13"/>
      <c r="K2020" s="13"/>
      <c r="L2020" s="13"/>
      <c r="M2020" s="13"/>
      <c r="N2020" s="13"/>
      <c r="O2020" s="13"/>
      <c r="P2020" s="13"/>
    </row>
    <row r="2021" spans="1:16">
      <c r="A2021" s="13"/>
      <c r="B2021" s="13"/>
      <c r="C2021" s="13"/>
      <c r="D2021" s="13"/>
      <c r="E2021" s="13"/>
      <c r="F2021" s="13"/>
      <c r="G2021" s="13"/>
      <c r="H2021" s="13"/>
      <c r="I2021" s="13"/>
      <c r="J2021" s="13"/>
      <c r="K2021" s="13"/>
      <c r="L2021" s="13"/>
      <c r="M2021" s="13"/>
      <c r="N2021" s="13"/>
      <c r="O2021" s="13"/>
      <c r="P2021" s="13"/>
    </row>
    <row r="2022" spans="1:16">
      <c r="A2022" s="13"/>
      <c r="B2022" s="13"/>
      <c r="C2022" s="13"/>
      <c r="D2022" s="13"/>
      <c r="E2022" s="13"/>
      <c r="F2022" s="13"/>
      <c r="G2022" s="13"/>
      <c r="H2022" s="13"/>
      <c r="I2022" s="13"/>
      <c r="J2022" s="13"/>
      <c r="K2022" s="13"/>
      <c r="L2022" s="13"/>
      <c r="M2022" s="13"/>
      <c r="N2022" s="13"/>
      <c r="O2022" s="13"/>
      <c r="P2022" s="13"/>
    </row>
    <row r="2023" spans="1:16">
      <c r="A2023" s="13"/>
      <c r="B2023" s="13"/>
      <c r="C2023" s="13"/>
      <c r="D2023" s="13"/>
      <c r="E2023" s="13"/>
      <c r="F2023" s="13"/>
      <c r="G2023" s="13"/>
      <c r="H2023" s="13"/>
      <c r="I2023" s="13"/>
      <c r="J2023" s="13"/>
      <c r="K2023" s="13"/>
      <c r="L2023" s="13"/>
      <c r="M2023" s="13"/>
      <c r="N2023" s="13"/>
      <c r="O2023" s="13"/>
      <c r="P2023" s="13"/>
    </row>
    <row r="2024" spans="1:16">
      <c r="A2024" s="13"/>
      <c r="B2024" s="13"/>
      <c r="C2024" s="13"/>
      <c r="D2024" s="13"/>
      <c r="E2024" s="13"/>
      <c r="F2024" s="13"/>
      <c r="G2024" s="13"/>
      <c r="H2024" s="13"/>
      <c r="I2024" s="13"/>
      <c r="J2024" s="13"/>
      <c r="K2024" s="13"/>
      <c r="L2024" s="13"/>
      <c r="M2024" s="13"/>
      <c r="N2024" s="13"/>
      <c r="O2024" s="13"/>
      <c r="P2024" s="13"/>
    </row>
    <row r="2025" spans="1:16">
      <c r="A2025" s="13"/>
      <c r="B2025" s="13"/>
      <c r="C2025" s="13"/>
      <c r="D2025" s="13"/>
      <c r="E2025" s="13"/>
      <c r="F2025" s="13"/>
      <c r="G2025" s="13"/>
      <c r="H2025" s="13"/>
      <c r="I2025" s="13"/>
      <c r="J2025" s="13"/>
      <c r="K2025" s="13"/>
      <c r="L2025" s="13"/>
      <c r="M2025" s="13"/>
      <c r="N2025" s="13"/>
      <c r="O2025" s="13"/>
      <c r="P2025" s="13"/>
    </row>
    <row r="2026" spans="1:16">
      <c r="A2026" s="13"/>
      <c r="B2026" s="13"/>
      <c r="C2026" s="13"/>
      <c r="D2026" s="13"/>
      <c r="E2026" s="13"/>
      <c r="F2026" s="13"/>
      <c r="G2026" s="13"/>
      <c r="H2026" s="13"/>
      <c r="I2026" s="13"/>
      <c r="J2026" s="13"/>
      <c r="K2026" s="13"/>
      <c r="L2026" s="13"/>
      <c r="M2026" s="13"/>
      <c r="N2026" s="13"/>
      <c r="O2026" s="13"/>
      <c r="P2026" s="13"/>
    </row>
    <row r="2027" spans="1:16">
      <c r="A2027" s="13"/>
      <c r="B2027" s="13"/>
      <c r="C2027" s="13"/>
      <c r="D2027" s="13"/>
      <c r="E2027" s="13"/>
      <c r="F2027" s="13"/>
      <c r="G2027" s="13"/>
      <c r="H2027" s="13"/>
      <c r="I2027" s="13"/>
      <c r="J2027" s="13"/>
      <c r="K2027" s="13"/>
      <c r="L2027" s="13"/>
      <c r="M2027" s="13"/>
      <c r="N2027" s="13"/>
      <c r="O2027" s="13"/>
      <c r="P2027" s="13"/>
    </row>
    <row r="2028" spans="1:16">
      <c r="A2028" s="13"/>
      <c r="B2028" s="13"/>
      <c r="C2028" s="13"/>
      <c r="D2028" s="13"/>
      <c r="E2028" s="13"/>
      <c r="F2028" s="13"/>
      <c r="G2028" s="13"/>
      <c r="H2028" s="13"/>
      <c r="I2028" s="13"/>
      <c r="J2028" s="13"/>
      <c r="K2028" s="13"/>
      <c r="L2028" s="13"/>
      <c r="M2028" s="13"/>
      <c r="N2028" s="13"/>
      <c r="O2028" s="13"/>
      <c r="P2028" s="13"/>
    </row>
    <row r="2029" spans="1:16">
      <c r="A2029" s="13"/>
      <c r="B2029" s="13"/>
      <c r="C2029" s="13"/>
      <c r="D2029" s="13"/>
      <c r="E2029" s="13"/>
      <c r="F2029" s="13"/>
      <c r="G2029" s="13"/>
      <c r="H2029" s="13"/>
      <c r="I2029" s="13"/>
      <c r="J2029" s="13"/>
      <c r="K2029" s="13"/>
      <c r="L2029" s="13"/>
      <c r="M2029" s="13"/>
      <c r="N2029" s="13"/>
      <c r="O2029" s="13"/>
      <c r="P2029" s="13"/>
    </row>
    <row r="2030" spans="1:16">
      <c r="A2030" s="13"/>
      <c r="B2030" s="13"/>
      <c r="C2030" s="13"/>
      <c r="D2030" s="13"/>
      <c r="E2030" s="13"/>
      <c r="F2030" s="13"/>
      <c r="G2030" s="13"/>
      <c r="H2030" s="13"/>
      <c r="I2030" s="13"/>
      <c r="J2030" s="13"/>
      <c r="K2030" s="13"/>
      <c r="L2030" s="13"/>
      <c r="M2030" s="13"/>
      <c r="N2030" s="13"/>
      <c r="O2030" s="13"/>
      <c r="P2030" s="13"/>
    </row>
    <row r="2031" spans="1:16">
      <c r="A2031" s="13"/>
      <c r="B2031" s="13"/>
      <c r="C2031" s="13"/>
      <c r="D2031" s="13"/>
      <c r="E2031" s="13"/>
      <c r="F2031" s="13"/>
      <c r="G2031" s="13"/>
      <c r="H2031" s="13"/>
      <c r="I2031" s="13"/>
      <c r="J2031" s="13"/>
      <c r="K2031" s="13"/>
      <c r="L2031" s="13"/>
      <c r="M2031" s="13"/>
      <c r="N2031" s="13"/>
      <c r="O2031" s="13"/>
      <c r="P2031" s="13"/>
    </row>
    <row r="2032" spans="1:16">
      <c r="A2032" s="13"/>
      <c r="B2032" s="13"/>
      <c r="C2032" s="13"/>
      <c r="D2032" s="13"/>
      <c r="E2032" s="13"/>
      <c r="F2032" s="13"/>
      <c r="G2032" s="13"/>
      <c r="H2032" s="13"/>
      <c r="I2032" s="13"/>
      <c r="J2032" s="13"/>
      <c r="K2032" s="13"/>
      <c r="L2032" s="13"/>
      <c r="M2032" s="13"/>
      <c r="N2032" s="13"/>
      <c r="O2032" s="13"/>
      <c r="P2032" s="13"/>
    </row>
    <row r="2033" spans="1:16">
      <c r="A2033" s="13"/>
      <c r="B2033" s="13"/>
      <c r="C2033" s="13"/>
      <c r="D2033" s="13"/>
      <c r="E2033" s="13"/>
      <c r="F2033" s="13"/>
      <c r="G2033" s="13"/>
      <c r="H2033" s="13"/>
      <c r="I2033" s="13"/>
      <c r="J2033" s="13"/>
      <c r="K2033" s="13"/>
      <c r="L2033" s="13"/>
      <c r="M2033" s="13"/>
      <c r="N2033" s="13"/>
      <c r="O2033" s="13"/>
      <c r="P2033" s="13"/>
    </row>
    <row r="2034" spans="1:16">
      <c r="A2034" s="13"/>
      <c r="B2034" s="13"/>
      <c r="C2034" s="13"/>
      <c r="D2034" s="13"/>
      <c r="E2034" s="13"/>
      <c r="F2034" s="13"/>
      <c r="G2034" s="13"/>
      <c r="H2034" s="13"/>
      <c r="I2034" s="13"/>
      <c r="J2034" s="13"/>
      <c r="K2034" s="13"/>
      <c r="L2034" s="13"/>
      <c r="M2034" s="13"/>
      <c r="N2034" s="13"/>
      <c r="O2034" s="13"/>
      <c r="P2034" s="13"/>
    </row>
    <row r="2035" spans="1:16">
      <c r="A2035" s="13"/>
      <c r="B2035" s="13"/>
      <c r="C2035" s="13"/>
      <c r="D2035" s="13"/>
      <c r="E2035" s="13"/>
      <c r="F2035" s="13"/>
      <c r="G2035" s="13"/>
      <c r="H2035" s="13"/>
      <c r="I2035" s="13"/>
      <c r="J2035" s="13"/>
      <c r="K2035" s="13"/>
      <c r="L2035" s="13"/>
      <c r="M2035" s="13"/>
      <c r="N2035" s="13"/>
      <c r="O2035" s="13"/>
      <c r="P2035" s="13"/>
    </row>
    <row r="2036" spans="1:16">
      <c r="A2036" s="13"/>
      <c r="B2036" s="13"/>
      <c r="C2036" s="13"/>
      <c r="D2036" s="13"/>
      <c r="E2036" s="13"/>
      <c r="F2036" s="13"/>
      <c r="G2036" s="13"/>
      <c r="H2036" s="13"/>
      <c r="I2036" s="13"/>
      <c r="J2036" s="13"/>
      <c r="K2036" s="13"/>
      <c r="L2036" s="13"/>
      <c r="M2036" s="13"/>
      <c r="N2036" s="13"/>
      <c r="O2036" s="13"/>
      <c r="P2036" s="13"/>
    </row>
    <row r="2037" spans="1:16">
      <c r="A2037" s="13"/>
      <c r="B2037" s="13"/>
      <c r="C2037" s="13"/>
      <c r="D2037" s="13"/>
      <c r="E2037" s="13"/>
      <c r="F2037" s="13"/>
      <c r="G2037" s="13"/>
      <c r="H2037" s="13"/>
      <c r="I2037" s="13"/>
      <c r="J2037" s="13"/>
      <c r="K2037" s="13"/>
      <c r="L2037" s="13"/>
      <c r="M2037" s="13"/>
      <c r="N2037" s="13"/>
      <c r="O2037" s="13"/>
      <c r="P2037" s="13"/>
    </row>
    <row r="2038" spans="1:16">
      <c r="A2038" s="13"/>
      <c r="B2038" s="13"/>
      <c r="C2038" s="13"/>
      <c r="D2038" s="13"/>
      <c r="E2038" s="13"/>
      <c r="F2038" s="13"/>
      <c r="G2038" s="13"/>
      <c r="H2038" s="13"/>
      <c r="I2038" s="13"/>
      <c r="J2038" s="13"/>
      <c r="K2038" s="13"/>
      <c r="L2038" s="13"/>
      <c r="M2038" s="13"/>
      <c r="N2038" s="13"/>
      <c r="O2038" s="13"/>
      <c r="P2038" s="13"/>
    </row>
    <row r="2039" spans="1:16">
      <c r="A2039" s="13"/>
      <c r="B2039" s="13"/>
      <c r="C2039" s="13"/>
      <c r="D2039" s="13"/>
      <c r="E2039" s="13"/>
      <c r="F2039" s="13"/>
      <c r="G2039" s="13"/>
      <c r="H2039" s="13"/>
      <c r="I2039" s="13"/>
      <c r="J2039" s="13"/>
      <c r="K2039" s="13"/>
      <c r="L2039" s="13"/>
      <c r="M2039" s="13"/>
      <c r="N2039" s="13"/>
      <c r="O2039" s="13"/>
      <c r="P2039" s="13"/>
    </row>
    <row r="2040" spans="1:16">
      <c r="A2040" s="13"/>
      <c r="B2040" s="13"/>
      <c r="C2040" s="13"/>
      <c r="D2040" s="13"/>
      <c r="E2040" s="13"/>
      <c r="F2040" s="13"/>
      <c r="G2040" s="13"/>
      <c r="H2040" s="13"/>
      <c r="I2040" s="13"/>
      <c r="J2040" s="13"/>
      <c r="K2040" s="13"/>
      <c r="L2040" s="13"/>
      <c r="M2040" s="13"/>
      <c r="N2040" s="13"/>
      <c r="O2040" s="13"/>
      <c r="P2040" s="13"/>
    </row>
    <row r="2041" spans="1:16">
      <c r="A2041" s="13"/>
      <c r="B2041" s="13"/>
      <c r="C2041" s="13"/>
      <c r="D2041" s="13"/>
      <c r="E2041" s="13"/>
      <c r="F2041" s="13"/>
      <c r="G2041" s="13"/>
      <c r="H2041" s="13"/>
      <c r="I2041" s="13"/>
      <c r="J2041" s="13"/>
      <c r="K2041" s="13"/>
      <c r="L2041" s="13"/>
      <c r="M2041" s="13"/>
      <c r="N2041" s="13"/>
      <c r="O2041" s="13"/>
      <c r="P2041" s="13"/>
    </row>
    <row r="2042" spans="1:16">
      <c r="A2042" s="13"/>
      <c r="B2042" s="13"/>
      <c r="C2042" s="13"/>
      <c r="D2042" s="13"/>
      <c r="E2042" s="13"/>
      <c r="F2042" s="13"/>
      <c r="G2042" s="13"/>
      <c r="H2042" s="13"/>
      <c r="I2042" s="13"/>
      <c r="J2042" s="13"/>
      <c r="K2042" s="13"/>
      <c r="L2042" s="13"/>
      <c r="M2042" s="13"/>
      <c r="N2042" s="13"/>
      <c r="O2042" s="13"/>
      <c r="P2042" s="13"/>
    </row>
    <row r="2043" spans="1:16">
      <c r="A2043" s="13"/>
      <c r="B2043" s="13"/>
      <c r="C2043" s="13"/>
      <c r="D2043" s="13"/>
      <c r="E2043" s="13"/>
      <c r="F2043" s="13"/>
      <c r="G2043" s="13"/>
      <c r="H2043" s="13"/>
      <c r="I2043" s="13"/>
      <c r="J2043" s="13"/>
      <c r="K2043" s="13"/>
      <c r="L2043" s="13"/>
      <c r="M2043" s="13"/>
      <c r="N2043" s="13"/>
      <c r="O2043" s="13"/>
      <c r="P2043" s="13"/>
    </row>
    <row r="2044" spans="1:16">
      <c r="A2044" s="13"/>
      <c r="B2044" s="13"/>
      <c r="C2044" s="13"/>
      <c r="D2044" s="13"/>
      <c r="E2044" s="13"/>
      <c r="F2044" s="13"/>
      <c r="G2044" s="13"/>
      <c r="H2044" s="13"/>
      <c r="I2044" s="13"/>
      <c r="J2044" s="13"/>
      <c r="K2044" s="13"/>
      <c r="L2044" s="13"/>
      <c r="M2044" s="13"/>
      <c r="N2044" s="13"/>
      <c r="O2044" s="13"/>
      <c r="P2044" s="13"/>
    </row>
    <row r="2045" spans="1:16">
      <c r="A2045" s="13"/>
      <c r="B2045" s="13"/>
      <c r="C2045" s="13"/>
      <c r="D2045" s="13"/>
      <c r="E2045" s="13"/>
      <c r="F2045" s="13"/>
      <c r="G2045" s="13"/>
      <c r="H2045" s="13"/>
      <c r="I2045" s="13"/>
      <c r="J2045" s="13"/>
      <c r="K2045" s="13"/>
      <c r="L2045" s="13"/>
      <c r="M2045" s="13"/>
      <c r="N2045" s="13"/>
      <c r="O2045" s="13"/>
      <c r="P2045" s="13"/>
    </row>
    <row r="2046" spans="1:16">
      <c r="A2046" s="13"/>
      <c r="B2046" s="13"/>
      <c r="C2046" s="13"/>
      <c r="D2046" s="13"/>
      <c r="E2046" s="13"/>
      <c r="F2046" s="13"/>
      <c r="G2046" s="13"/>
      <c r="H2046" s="13"/>
      <c r="I2046" s="13"/>
      <c r="J2046" s="13"/>
      <c r="K2046" s="13"/>
      <c r="L2046" s="13"/>
      <c r="M2046" s="13"/>
      <c r="N2046" s="13"/>
      <c r="O2046" s="13"/>
      <c r="P2046" s="13"/>
    </row>
    <row r="2047" spans="1:16">
      <c r="A2047" s="13"/>
      <c r="B2047" s="13"/>
      <c r="C2047" s="13"/>
      <c r="D2047" s="13"/>
      <c r="E2047" s="13"/>
      <c r="F2047" s="13"/>
      <c r="G2047" s="13"/>
      <c r="H2047" s="13"/>
      <c r="I2047" s="13"/>
      <c r="J2047" s="13"/>
      <c r="K2047" s="13"/>
      <c r="L2047" s="13"/>
      <c r="M2047" s="13"/>
      <c r="N2047" s="13"/>
      <c r="O2047" s="13"/>
      <c r="P2047" s="13"/>
    </row>
    <row r="2048" spans="1:16">
      <c r="A2048" s="13"/>
      <c r="B2048" s="13"/>
      <c r="C2048" s="13"/>
      <c r="D2048" s="13"/>
      <c r="E2048" s="13"/>
      <c r="F2048" s="13"/>
      <c r="G2048" s="13"/>
      <c r="H2048" s="13"/>
      <c r="I2048" s="13"/>
      <c r="J2048" s="13"/>
      <c r="K2048" s="13"/>
      <c r="L2048" s="13"/>
      <c r="M2048" s="13"/>
      <c r="N2048" s="13"/>
      <c r="O2048" s="13"/>
      <c r="P2048" s="13"/>
    </row>
    <row r="2049" spans="1:16">
      <c r="A2049" s="13"/>
      <c r="B2049" s="13"/>
      <c r="C2049" s="13"/>
      <c r="D2049" s="13"/>
      <c r="E2049" s="13"/>
      <c r="F2049" s="13"/>
      <c r="G2049" s="13"/>
      <c r="H2049" s="13"/>
      <c r="I2049" s="13"/>
      <c r="J2049" s="13"/>
      <c r="K2049" s="13"/>
      <c r="L2049" s="13"/>
      <c r="M2049" s="13"/>
      <c r="N2049" s="13"/>
      <c r="O2049" s="13"/>
      <c r="P2049" s="13"/>
    </row>
    <row r="2050" spans="1:16">
      <c r="A2050" s="13"/>
      <c r="B2050" s="13"/>
      <c r="C2050" s="13"/>
      <c r="D2050" s="13"/>
      <c r="E2050" s="13"/>
      <c r="F2050" s="13"/>
      <c r="G2050" s="13"/>
      <c r="H2050" s="13"/>
      <c r="I2050" s="13"/>
      <c r="J2050" s="13"/>
      <c r="K2050" s="13"/>
      <c r="L2050" s="13"/>
      <c r="M2050" s="13"/>
      <c r="N2050" s="13"/>
      <c r="O2050" s="13"/>
      <c r="P2050" s="13"/>
    </row>
    <row r="2051" spans="1:16">
      <c r="A2051" s="13"/>
      <c r="B2051" s="13"/>
      <c r="C2051" s="13"/>
      <c r="D2051" s="13"/>
      <c r="E2051" s="13"/>
      <c r="F2051" s="13"/>
      <c r="G2051" s="13"/>
      <c r="H2051" s="13"/>
      <c r="I2051" s="13"/>
      <c r="J2051" s="13"/>
      <c r="K2051" s="13"/>
      <c r="L2051" s="13"/>
      <c r="M2051" s="13"/>
      <c r="N2051" s="13"/>
      <c r="O2051" s="13"/>
      <c r="P2051" s="13"/>
    </row>
    <row r="2052" spans="1:16">
      <c r="A2052" s="13"/>
      <c r="B2052" s="13"/>
      <c r="C2052" s="13"/>
      <c r="D2052" s="13"/>
      <c r="E2052" s="13"/>
      <c r="F2052" s="13"/>
      <c r="G2052" s="13"/>
      <c r="H2052" s="13"/>
      <c r="I2052" s="13"/>
      <c r="J2052" s="13"/>
      <c r="K2052" s="13"/>
      <c r="L2052" s="13"/>
      <c r="M2052" s="13"/>
      <c r="N2052" s="13"/>
      <c r="O2052" s="13"/>
      <c r="P2052" s="13"/>
    </row>
    <row r="2053" spans="1:16">
      <c r="A2053" s="13"/>
      <c r="B2053" s="13"/>
      <c r="C2053" s="13"/>
      <c r="D2053" s="13"/>
      <c r="E2053" s="13"/>
      <c r="F2053" s="13"/>
      <c r="G2053" s="13"/>
      <c r="H2053" s="13"/>
      <c r="I2053" s="13"/>
      <c r="J2053" s="13"/>
      <c r="K2053" s="13"/>
      <c r="L2053" s="13"/>
      <c r="M2053" s="13"/>
      <c r="N2053" s="13"/>
      <c r="O2053" s="13"/>
      <c r="P2053" s="13"/>
    </row>
    <row r="2054" spans="1:16">
      <c r="A2054" s="13"/>
      <c r="B2054" s="13"/>
      <c r="C2054" s="13"/>
      <c r="D2054" s="13"/>
      <c r="E2054" s="13"/>
      <c r="F2054" s="13"/>
      <c r="G2054" s="13"/>
      <c r="H2054" s="13"/>
      <c r="I2054" s="13"/>
      <c r="J2054" s="13"/>
      <c r="K2054" s="13"/>
      <c r="L2054" s="13"/>
      <c r="M2054" s="13"/>
      <c r="N2054" s="13"/>
      <c r="O2054" s="13"/>
      <c r="P2054" s="13"/>
    </row>
    <row r="2055" spans="1:16">
      <c r="A2055" s="13"/>
      <c r="B2055" s="13"/>
      <c r="C2055" s="13"/>
      <c r="D2055" s="13"/>
      <c r="E2055" s="13"/>
      <c r="F2055" s="13"/>
      <c r="G2055" s="13"/>
      <c r="H2055" s="13"/>
      <c r="I2055" s="13"/>
      <c r="J2055" s="13"/>
      <c r="K2055" s="13"/>
      <c r="L2055" s="13"/>
      <c r="M2055" s="13"/>
      <c r="N2055" s="13"/>
      <c r="O2055" s="13"/>
      <c r="P2055" s="13"/>
    </row>
    <row r="2056" spans="1:16">
      <c r="A2056" s="13"/>
      <c r="B2056" s="13"/>
      <c r="C2056" s="13"/>
      <c r="D2056" s="13"/>
      <c r="E2056" s="13"/>
      <c r="F2056" s="13"/>
      <c r="G2056" s="13"/>
      <c r="H2056" s="13"/>
      <c r="I2056" s="13"/>
      <c r="J2056" s="13"/>
      <c r="K2056" s="13"/>
      <c r="L2056" s="13"/>
      <c r="M2056" s="13"/>
      <c r="N2056" s="13"/>
      <c r="O2056" s="13"/>
      <c r="P2056" s="13"/>
    </row>
    <row r="2057" spans="1:16">
      <c r="A2057" s="13"/>
      <c r="B2057" s="13"/>
      <c r="C2057" s="13"/>
      <c r="D2057" s="13"/>
      <c r="E2057" s="13"/>
      <c r="F2057" s="13"/>
      <c r="G2057" s="13"/>
      <c r="H2057" s="13"/>
      <c r="I2057" s="13"/>
      <c r="J2057" s="13"/>
      <c r="K2057" s="13"/>
      <c r="L2057" s="13"/>
      <c r="M2057" s="13"/>
      <c r="N2057" s="13"/>
      <c r="O2057" s="13"/>
      <c r="P2057" s="13"/>
    </row>
    <row r="2058" spans="1:16">
      <c r="A2058" s="13"/>
      <c r="B2058" s="13"/>
      <c r="C2058" s="13"/>
      <c r="D2058" s="13"/>
      <c r="E2058" s="13"/>
      <c r="F2058" s="13"/>
      <c r="G2058" s="13"/>
      <c r="H2058" s="13"/>
      <c r="I2058" s="13"/>
      <c r="J2058" s="13"/>
      <c r="K2058" s="13"/>
      <c r="L2058" s="13"/>
      <c r="M2058" s="13"/>
      <c r="N2058" s="13"/>
      <c r="O2058" s="13"/>
      <c r="P2058" s="13"/>
    </row>
    <row r="2059" spans="1:16">
      <c r="A2059" s="13"/>
      <c r="B2059" s="13"/>
      <c r="C2059" s="13"/>
      <c r="D2059" s="13"/>
      <c r="E2059" s="13"/>
      <c r="F2059" s="13"/>
      <c r="G2059" s="13"/>
      <c r="H2059" s="13"/>
      <c r="I2059" s="13"/>
      <c r="J2059" s="13"/>
      <c r="K2059" s="13"/>
      <c r="L2059" s="13"/>
      <c r="M2059" s="13"/>
      <c r="N2059" s="13"/>
      <c r="O2059" s="13"/>
      <c r="P2059" s="13"/>
    </row>
    <row r="2060" spans="1:16">
      <c r="A2060" s="13"/>
      <c r="B2060" s="13"/>
      <c r="C2060" s="13"/>
      <c r="D2060" s="13"/>
      <c r="E2060" s="13"/>
      <c r="F2060" s="13"/>
      <c r="G2060" s="13"/>
      <c r="H2060" s="13"/>
      <c r="I2060" s="13"/>
      <c r="J2060" s="13"/>
      <c r="K2060" s="13"/>
      <c r="L2060" s="13"/>
      <c r="M2060" s="13"/>
      <c r="N2060" s="13"/>
      <c r="O2060" s="13"/>
      <c r="P2060" s="13"/>
    </row>
    <row r="2061" spans="1:16">
      <c r="A2061" s="13"/>
      <c r="B2061" s="13"/>
      <c r="C2061" s="13"/>
      <c r="D2061" s="13"/>
      <c r="E2061" s="13"/>
      <c r="F2061" s="13"/>
      <c r="G2061" s="13"/>
      <c r="H2061" s="13"/>
      <c r="I2061" s="13"/>
      <c r="J2061" s="13"/>
      <c r="K2061" s="13"/>
      <c r="L2061" s="13"/>
      <c r="M2061" s="13"/>
      <c r="N2061" s="13"/>
      <c r="O2061" s="13"/>
      <c r="P2061" s="13"/>
    </row>
    <row r="2062" spans="1:16">
      <c r="A2062" s="13"/>
      <c r="B2062" s="13"/>
      <c r="C2062" s="13"/>
      <c r="D2062" s="13"/>
      <c r="E2062" s="13"/>
      <c r="F2062" s="13"/>
      <c r="G2062" s="13"/>
      <c r="H2062" s="13"/>
      <c r="I2062" s="13"/>
      <c r="J2062" s="13"/>
      <c r="K2062" s="13"/>
      <c r="L2062" s="13"/>
      <c r="M2062" s="13"/>
      <c r="N2062" s="13"/>
      <c r="O2062" s="13"/>
      <c r="P2062" s="13"/>
    </row>
    <row r="2063" spans="1:16">
      <c r="A2063" s="13"/>
      <c r="B2063" s="13"/>
      <c r="C2063" s="13"/>
      <c r="D2063" s="13"/>
      <c r="E2063" s="13"/>
      <c r="F2063" s="13"/>
      <c r="G2063" s="13"/>
      <c r="H2063" s="13"/>
      <c r="I2063" s="13"/>
      <c r="J2063" s="13"/>
      <c r="K2063" s="13"/>
      <c r="L2063" s="13"/>
      <c r="M2063" s="13"/>
      <c r="N2063" s="13"/>
      <c r="O2063" s="13"/>
      <c r="P2063" s="13"/>
    </row>
    <row r="2064" spans="1:16">
      <c r="A2064" s="13"/>
      <c r="B2064" s="13"/>
      <c r="C2064" s="13"/>
      <c r="D2064" s="13"/>
      <c r="E2064" s="13"/>
      <c r="F2064" s="13"/>
      <c r="G2064" s="13"/>
      <c r="H2064" s="13"/>
      <c r="I2064" s="13"/>
      <c r="J2064" s="13"/>
      <c r="K2064" s="13"/>
      <c r="L2064" s="13"/>
      <c r="M2064" s="13"/>
      <c r="N2064" s="13"/>
      <c r="O2064" s="13"/>
      <c r="P2064" s="13"/>
    </row>
    <row r="2065" spans="1:16">
      <c r="A2065" s="13"/>
      <c r="B2065" s="13"/>
      <c r="C2065" s="13"/>
      <c r="D2065" s="13"/>
      <c r="E2065" s="13"/>
      <c r="F2065" s="13"/>
      <c r="G2065" s="13"/>
      <c r="H2065" s="13"/>
      <c r="I2065" s="13"/>
      <c r="J2065" s="13"/>
      <c r="K2065" s="13"/>
      <c r="L2065" s="13"/>
      <c r="M2065" s="13"/>
      <c r="N2065" s="13"/>
      <c r="O2065" s="13"/>
      <c r="P2065" s="13"/>
    </row>
    <row r="2066" spans="1:16">
      <c r="A2066" s="13"/>
      <c r="B2066" s="13"/>
      <c r="C2066" s="13"/>
      <c r="D2066" s="13"/>
      <c r="E2066" s="13"/>
      <c r="F2066" s="13"/>
      <c r="G2066" s="13"/>
      <c r="H2066" s="13"/>
      <c r="I2066" s="13"/>
      <c r="J2066" s="13"/>
      <c r="K2066" s="13"/>
      <c r="L2066" s="13"/>
      <c r="M2066" s="13"/>
      <c r="N2066" s="13"/>
      <c r="O2066" s="13"/>
      <c r="P2066" s="13"/>
    </row>
    <row r="2067" spans="1:16">
      <c r="A2067" s="13"/>
      <c r="B2067" s="13"/>
      <c r="C2067" s="13"/>
      <c r="D2067" s="13"/>
      <c r="E2067" s="13"/>
      <c r="F2067" s="13"/>
      <c r="G2067" s="13"/>
      <c r="H2067" s="13"/>
      <c r="I2067" s="13"/>
      <c r="J2067" s="13"/>
      <c r="K2067" s="13"/>
      <c r="L2067" s="13"/>
      <c r="M2067" s="13"/>
      <c r="N2067" s="13"/>
      <c r="O2067" s="13"/>
      <c r="P2067" s="13"/>
    </row>
    <row r="2068" spans="1:16">
      <c r="A2068" s="13"/>
      <c r="B2068" s="13"/>
      <c r="C2068" s="13"/>
      <c r="D2068" s="13"/>
      <c r="E2068" s="13"/>
      <c r="F2068" s="13"/>
      <c r="G2068" s="13"/>
      <c r="H2068" s="13"/>
      <c r="I2068" s="13"/>
      <c r="J2068" s="13"/>
      <c r="K2068" s="13"/>
      <c r="L2068" s="13"/>
      <c r="M2068" s="13"/>
      <c r="N2068" s="13"/>
      <c r="O2068" s="13"/>
      <c r="P2068" s="13"/>
    </row>
    <row r="2069" spans="1:16">
      <c r="A2069" s="13"/>
      <c r="B2069" s="13"/>
      <c r="C2069" s="13"/>
      <c r="D2069" s="13"/>
      <c r="E2069" s="13"/>
      <c r="F2069" s="13"/>
      <c r="G2069" s="13"/>
      <c r="H2069" s="13"/>
      <c r="I2069" s="13"/>
      <c r="J2069" s="13"/>
      <c r="K2069" s="13"/>
      <c r="L2069" s="13"/>
      <c r="M2069" s="13"/>
      <c r="N2069" s="13"/>
      <c r="O2069" s="13"/>
      <c r="P2069" s="13"/>
    </row>
    <row r="2070" spans="1:16">
      <c r="A2070" s="13"/>
      <c r="B2070" s="13"/>
      <c r="C2070" s="13"/>
      <c r="D2070" s="13"/>
      <c r="E2070" s="13"/>
      <c r="F2070" s="13"/>
      <c r="G2070" s="13"/>
      <c r="H2070" s="13"/>
      <c r="I2070" s="13"/>
      <c r="J2070" s="13"/>
      <c r="K2070" s="13"/>
      <c r="L2070" s="13"/>
      <c r="M2070" s="13"/>
      <c r="N2070" s="13"/>
      <c r="O2070" s="13"/>
      <c r="P2070" s="13"/>
    </row>
    <row r="2071" spans="1:16">
      <c r="A2071" s="13"/>
      <c r="B2071" s="13"/>
      <c r="C2071" s="13"/>
      <c r="D2071" s="13"/>
      <c r="E2071" s="13"/>
      <c r="F2071" s="13"/>
      <c r="G2071" s="13"/>
      <c r="H2071" s="13"/>
      <c r="I2071" s="13"/>
      <c r="J2071" s="13"/>
      <c r="K2071" s="13"/>
      <c r="L2071" s="13"/>
      <c r="M2071" s="13"/>
      <c r="N2071" s="13"/>
      <c r="O2071" s="13"/>
      <c r="P2071" s="13"/>
    </row>
    <row r="2072" spans="1:16">
      <c r="A2072" s="13"/>
      <c r="B2072" s="13"/>
      <c r="C2072" s="13"/>
      <c r="D2072" s="13"/>
      <c r="E2072" s="13"/>
      <c r="F2072" s="13"/>
      <c r="G2072" s="13"/>
      <c r="H2072" s="13"/>
      <c r="I2072" s="13"/>
      <c r="J2072" s="13"/>
      <c r="K2072" s="13"/>
      <c r="L2072" s="13"/>
      <c r="M2072" s="13"/>
      <c r="N2072" s="13"/>
      <c r="O2072" s="13"/>
      <c r="P2072" s="13"/>
    </row>
    <row r="2073" spans="1:16">
      <c r="A2073" s="13"/>
      <c r="B2073" s="13"/>
      <c r="C2073" s="13"/>
      <c r="D2073" s="13"/>
      <c r="E2073" s="13"/>
      <c r="F2073" s="13"/>
      <c r="G2073" s="13"/>
      <c r="H2073" s="13"/>
      <c r="I2073" s="13"/>
      <c r="J2073" s="13"/>
      <c r="K2073" s="13"/>
      <c r="L2073" s="13"/>
      <c r="M2073" s="13"/>
      <c r="N2073" s="13"/>
      <c r="O2073" s="13"/>
      <c r="P2073" s="13"/>
    </row>
    <row r="2074" spans="1:16">
      <c r="A2074" s="13"/>
      <c r="B2074" s="13"/>
      <c r="C2074" s="13"/>
      <c r="D2074" s="13"/>
      <c r="E2074" s="13"/>
      <c r="F2074" s="13"/>
      <c r="G2074" s="13"/>
      <c r="H2074" s="13"/>
      <c r="I2074" s="13"/>
      <c r="J2074" s="13"/>
      <c r="K2074" s="13"/>
      <c r="L2074" s="13"/>
      <c r="M2074" s="13"/>
      <c r="N2074" s="13"/>
      <c r="O2074" s="13"/>
      <c r="P2074" s="13"/>
    </row>
    <row r="2075" spans="1:16">
      <c r="A2075" s="13"/>
      <c r="B2075" s="13"/>
      <c r="C2075" s="13"/>
      <c r="D2075" s="13"/>
      <c r="E2075" s="13"/>
      <c r="F2075" s="13"/>
      <c r="G2075" s="13"/>
      <c r="H2075" s="13"/>
      <c r="I2075" s="13"/>
      <c r="J2075" s="13"/>
      <c r="K2075" s="13"/>
      <c r="L2075" s="13"/>
      <c r="M2075" s="13"/>
      <c r="N2075" s="13"/>
      <c r="O2075" s="13"/>
      <c r="P2075" s="13"/>
    </row>
    <row r="2076" spans="1:16">
      <c r="A2076" s="13"/>
      <c r="B2076" s="13"/>
      <c r="C2076" s="13"/>
      <c r="D2076" s="13"/>
      <c r="E2076" s="13"/>
      <c r="F2076" s="13"/>
      <c r="G2076" s="13"/>
      <c r="H2076" s="13"/>
      <c r="I2076" s="13"/>
      <c r="J2076" s="13"/>
      <c r="K2076" s="13"/>
      <c r="L2076" s="13"/>
      <c r="M2076" s="13"/>
      <c r="N2076" s="13"/>
      <c r="O2076" s="13"/>
      <c r="P2076" s="13"/>
    </row>
    <row r="2077" spans="1:16">
      <c r="A2077" s="13"/>
      <c r="B2077" s="13"/>
      <c r="C2077" s="13"/>
      <c r="D2077" s="13"/>
      <c r="E2077" s="13"/>
      <c r="F2077" s="13"/>
      <c r="G2077" s="13"/>
      <c r="H2077" s="13"/>
      <c r="I2077" s="13"/>
      <c r="J2077" s="13"/>
      <c r="K2077" s="13"/>
      <c r="L2077" s="13"/>
      <c r="M2077" s="13"/>
      <c r="N2077" s="13"/>
      <c r="O2077" s="13"/>
      <c r="P2077" s="13"/>
    </row>
    <row r="2078" spans="1:16">
      <c r="A2078" s="13"/>
      <c r="B2078" s="13"/>
      <c r="C2078" s="13"/>
      <c r="D2078" s="13"/>
      <c r="E2078" s="13"/>
      <c r="F2078" s="13"/>
      <c r="G2078" s="13"/>
      <c r="H2078" s="13"/>
      <c r="I2078" s="13"/>
      <c r="J2078" s="13"/>
      <c r="K2078" s="13"/>
      <c r="L2078" s="13"/>
      <c r="M2078" s="13"/>
      <c r="N2078" s="13"/>
      <c r="O2078" s="13"/>
      <c r="P2078" s="13"/>
    </row>
    <row r="2079" spans="1:16">
      <c r="A2079" s="13"/>
      <c r="B2079" s="13"/>
      <c r="C2079" s="13"/>
      <c r="D2079" s="13"/>
      <c r="E2079" s="13"/>
      <c r="F2079" s="13"/>
      <c r="G2079" s="13"/>
      <c r="H2079" s="13"/>
      <c r="I2079" s="13"/>
      <c r="J2079" s="13"/>
      <c r="K2079" s="13"/>
      <c r="L2079" s="13"/>
      <c r="M2079" s="13"/>
      <c r="N2079" s="13"/>
      <c r="O2079" s="13"/>
      <c r="P2079" s="13"/>
    </row>
    <row r="2080" spans="1:16">
      <c r="A2080" s="13"/>
      <c r="B2080" s="13"/>
      <c r="C2080" s="13"/>
      <c r="D2080" s="13"/>
      <c r="E2080" s="13"/>
      <c r="F2080" s="13"/>
      <c r="G2080" s="13"/>
      <c r="H2080" s="13"/>
      <c r="I2080" s="13"/>
      <c r="J2080" s="13"/>
      <c r="K2080" s="13"/>
      <c r="L2080" s="13"/>
      <c r="M2080" s="13"/>
      <c r="N2080" s="13"/>
      <c r="O2080" s="13"/>
      <c r="P2080" s="13"/>
    </row>
    <row r="2081" spans="1:16">
      <c r="A2081" s="13"/>
      <c r="B2081" s="13"/>
      <c r="C2081" s="13"/>
      <c r="D2081" s="13"/>
      <c r="E2081" s="13"/>
      <c r="F2081" s="13"/>
      <c r="G2081" s="13"/>
      <c r="H2081" s="13"/>
      <c r="I2081" s="13"/>
      <c r="J2081" s="13"/>
      <c r="K2081" s="13"/>
      <c r="L2081" s="13"/>
      <c r="M2081" s="13"/>
      <c r="N2081" s="13"/>
      <c r="O2081" s="13"/>
      <c r="P2081" s="13"/>
    </row>
    <row r="2082" spans="1:16">
      <c r="A2082" s="13"/>
      <c r="B2082" s="13"/>
      <c r="C2082" s="13"/>
      <c r="D2082" s="13"/>
      <c r="E2082" s="13"/>
      <c r="F2082" s="13"/>
      <c r="G2082" s="13"/>
      <c r="H2082" s="13"/>
      <c r="I2082" s="13"/>
      <c r="J2082" s="13"/>
      <c r="K2082" s="13"/>
      <c r="L2082" s="13"/>
      <c r="M2082" s="13"/>
      <c r="N2082" s="13"/>
      <c r="O2082" s="13"/>
      <c r="P2082" s="13"/>
    </row>
    <row r="2083" spans="1:16">
      <c r="A2083" s="13"/>
      <c r="B2083" s="13"/>
      <c r="C2083" s="13"/>
      <c r="D2083" s="13"/>
      <c r="E2083" s="13"/>
      <c r="F2083" s="13"/>
      <c r="G2083" s="13"/>
      <c r="H2083" s="13"/>
      <c r="I2083" s="13"/>
      <c r="J2083" s="13"/>
      <c r="K2083" s="13"/>
      <c r="L2083" s="13"/>
      <c r="M2083" s="13"/>
      <c r="N2083" s="13"/>
      <c r="O2083" s="13"/>
      <c r="P2083" s="13"/>
    </row>
    <row r="2084" spans="1:16">
      <c r="A2084" s="13"/>
      <c r="B2084" s="13"/>
      <c r="C2084" s="13"/>
      <c r="D2084" s="13"/>
      <c r="E2084" s="13"/>
      <c r="F2084" s="13"/>
      <c r="G2084" s="13"/>
      <c r="H2084" s="13"/>
      <c r="I2084" s="13"/>
      <c r="J2084" s="13"/>
      <c r="K2084" s="13"/>
      <c r="L2084" s="13"/>
      <c r="M2084" s="13"/>
      <c r="N2084" s="13"/>
      <c r="O2084" s="13"/>
      <c r="P2084" s="13"/>
    </row>
    <row r="2085" spans="1:16">
      <c r="A2085" s="13"/>
      <c r="B2085" s="13"/>
      <c r="C2085" s="13"/>
      <c r="D2085" s="13"/>
      <c r="E2085" s="13"/>
      <c r="F2085" s="13"/>
      <c r="G2085" s="13"/>
      <c r="H2085" s="13"/>
      <c r="I2085" s="13"/>
      <c r="J2085" s="13"/>
      <c r="K2085" s="13"/>
      <c r="L2085" s="13"/>
      <c r="M2085" s="13"/>
      <c r="N2085" s="13"/>
      <c r="O2085" s="13"/>
      <c r="P2085" s="13"/>
    </row>
    <row r="2086" spans="1:16">
      <c r="A2086" s="13"/>
      <c r="B2086" s="13"/>
      <c r="C2086" s="13"/>
      <c r="D2086" s="13"/>
      <c r="E2086" s="13"/>
      <c r="F2086" s="13"/>
      <c r="G2086" s="13"/>
      <c r="H2086" s="13"/>
      <c r="I2086" s="13"/>
      <c r="J2086" s="13"/>
      <c r="K2086" s="13"/>
      <c r="L2086" s="13"/>
      <c r="M2086" s="13"/>
      <c r="N2086" s="13"/>
      <c r="O2086" s="13"/>
      <c r="P2086" s="13"/>
    </row>
    <row r="2087" spans="1:16">
      <c r="A2087" s="13"/>
      <c r="B2087" s="13"/>
      <c r="C2087" s="13"/>
      <c r="D2087" s="13"/>
      <c r="E2087" s="13"/>
      <c r="F2087" s="13"/>
      <c r="G2087" s="13"/>
      <c r="H2087" s="13"/>
      <c r="I2087" s="13"/>
      <c r="J2087" s="13"/>
      <c r="K2087" s="13"/>
      <c r="L2087" s="13"/>
      <c r="M2087" s="13"/>
      <c r="N2087" s="13"/>
      <c r="O2087" s="13"/>
      <c r="P2087" s="13"/>
    </row>
    <row r="2088" spans="1:16">
      <c r="A2088" s="13"/>
      <c r="B2088" s="13"/>
      <c r="C2088" s="13"/>
      <c r="D2088" s="13"/>
      <c r="E2088" s="13"/>
      <c r="F2088" s="13"/>
      <c r="G2088" s="13"/>
      <c r="H2088" s="13"/>
      <c r="I2088" s="13"/>
      <c r="J2088" s="13"/>
      <c r="K2088" s="13"/>
      <c r="L2088" s="13"/>
      <c r="M2088" s="13"/>
      <c r="N2088" s="13"/>
      <c r="O2088" s="13"/>
      <c r="P2088" s="13"/>
    </row>
    <row r="2089" spans="1:16">
      <c r="A2089" s="13"/>
      <c r="B2089" s="13"/>
      <c r="C2089" s="13"/>
      <c r="D2089" s="13"/>
      <c r="E2089" s="13"/>
      <c r="F2089" s="13"/>
      <c r="G2089" s="13"/>
      <c r="H2089" s="13"/>
      <c r="I2089" s="13"/>
      <c r="J2089" s="13"/>
      <c r="K2089" s="13"/>
      <c r="L2089" s="13"/>
      <c r="M2089" s="13"/>
      <c r="N2089" s="13"/>
      <c r="O2089" s="13"/>
      <c r="P2089" s="13"/>
    </row>
    <row r="2090" spans="1:16">
      <c r="A2090" s="13"/>
      <c r="B2090" s="13"/>
      <c r="C2090" s="13"/>
      <c r="D2090" s="13"/>
      <c r="E2090" s="13"/>
      <c r="F2090" s="13"/>
      <c r="G2090" s="13"/>
      <c r="H2090" s="13"/>
      <c r="I2090" s="13"/>
      <c r="J2090" s="13"/>
      <c r="K2090" s="13"/>
      <c r="L2090" s="13"/>
      <c r="M2090" s="13"/>
      <c r="N2090" s="13"/>
      <c r="O2090" s="13"/>
      <c r="P2090" s="13"/>
    </row>
    <row r="2091" spans="1:16">
      <c r="A2091" s="13"/>
      <c r="B2091" s="13"/>
      <c r="C2091" s="13"/>
      <c r="D2091" s="13"/>
      <c r="E2091" s="13"/>
      <c r="F2091" s="13"/>
      <c r="G2091" s="13"/>
      <c r="H2091" s="13"/>
      <c r="I2091" s="13"/>
      <c r="J2091" s="13"/>
      <c r="K2091" s="13"/>
      <c r="L2091" s="13"/>
      <c r="M2091" s="13"/>
      <c r="N2091" s="13"/>
      <c r="O2091" s="13"/>
      <c r="P2091" s="13"/>
    </row>
    <row r="2092" spans="1:16">
      <c r="A2092" s="13"/>
      <c r="B2092" s="13"/>
      <c r="C2092" s="13"/>
      <c r="D2092" s="13"/>
      <c r="E2092" s="13"/>
      <c r="F2092" s="13"/>
      <c r="G2092" s="13"/>
      <c r="H2092" s="13"/>
      <c r="I2092" s="13"/>
      <c r="J2092" s="13"/>
      <c r="K2092" s="13"/>
      <c r="L2092" s="13"/>
      <c r="M2092" s="13"/>
      <c r="N2092" s="13"/>
      <c r="O2092" s="13"/>
      <c r="P2092" s="13"/>
    </row>
    <row r="2093" spans="1:16">
      <c r="A2093" s="13"/>
      <c r="B2093" s="13"/>
      <c r="C2093" s="13"/>
      <c r="D2093" s="13"/>
      <c r="E2093" s="13"/>
      <c r="F2093" s="13"/>
      <c r="G2093" s="13"/>
      <c r="H2093" s="13"/>
      <c r="I2093" s="13"/>
      <c r="J2093" s="13"/>
      <c r="K2093" s="13"/>
      <c r="L2093" s="13"/>
      <c r="M2093" s="13"/>
      <c r="N2093" s="13"/>
      <c r="O2093" s="13"/>
      <c r="P2093" s="13"/>
    </row>
    <row r="2094" spans="1:16">
      <c r="A2094" s="13"/>
      <c r="B2094" s="13"/>
      <c r="C2094" s="13"/>
      <c r="D2094" s="13"/>
      <c r="E2094" s="13"/>
      <c r="F2094" s="13"/>
      <c r="G2094" s="13"/>
      <c r="H2094" s="13"/>
      <c r="I2094" s="13"/>
      <c r="J2094" s="13"/>
      <c r="K2094" s="13"/>
      <c r="L2094" s="13"/>
      <c r="M2094" s="13"/>
      <c r="N2094" s="13"/>
      <c r="O2094" s="13"/>
      <c r="P2094" s="13"/>
    </row>
    <row r="2095" spans="1:16">
      <c r="A2095" s="13"/>
      <c r="B2095" s="13"/>
      <c r="C2095" s="13"/>
      <c r="D2095" s="13"/>
      <c r="E2095" s="13"/>
      <c r="F2095" s="13"/>
      <c r="G2095" s="13"/>
      <c r="H2095" s="13"/>
      <c r="I2095" s="13"/>
      <c r="J2095" s="13"/>
      <c r="K2095" s="13"/>
      <c r="L2095" s="13"/>
      <c r="M2095" s="13"/>
      <c r="N2095" s="13"/>
      <c r="O2095" s="13"/>
      <c r="P2095" s="13"/>
    </row>
    <row r="2096" spans="1:16">
      <c r="A2096" s="13"/>
      <c r="B2096" s="13"/>
      <c r="C2096" s="13"/>
      <c r="D2096" s="13"/>
      <c r="E2096" s="13"/>
      <c r="F2096" s="13"/>
      <c r="G2096" s="13"/>
      <c r="H2096" s="13"/>
      <c r="I2096" s="13"/>
      <c r="J2096" s="13"/>
      <c r="K2096" s="13"/>
      <c r="L2096" s="13"/>
      <c r="M2096" s="13"/>
      <c r="N2096" s="13"/>
      <c r="O2096" s="13"/>
      <c r="P2096" s="13"/>
    </row>
    <row r="2097" spans="1:16">
      <c r="A2097" s="13"/>
      <c r="B2097" s="13"/>
      <c r="C2097" s="13"/>
      <c r="D2097" s="13"/>
      <c r="E2097" s="13"/>
      <c r="F2097" s="13"/>
      <c r="G2097" s="13"/>
      <c r="H2097" s="13"/>
      <c r="I2097" s="13"/>
      <c r="J2097" s="13"/>
      <c r="K2097" s="13"/>
      <c r="L2097" s="13"/>
      <c r="M2097" s="13"/>
      <c r="N2097" s="13"/>
      <c r="O2097" s="13"/>
      <c r="P2097" s="13"/>
    </row>
    <row r="2098" spans="1:16">
      <c r="A2098" s="13"/>
      <c r="B2098" s="13"/>
      <c r="C2098" s="13"/>
      <c r="D2098" s="13"/>
      <c r="E2098" s="13"/>
      <c r="F2098" s="13"/>
      <c r="G2098" s="13"/>
      <c r="H2098" s="13"/>
      <c r="I2098" s="13"/>
      <c r="J2098" s="13"/>
      <c r="K2098" s="13"/>
      <c r="L2098" s="13"/>
      <c r="M2098" s="13"/>
      <c r="N2098" s="13"/>
      <c r="O2098" s="13"/>
      <c r="P2098" s="13"/>
    </row>
    <row r="2099" spans="1:16">
      <c r="A2099" s="13"/>
      <c r="B2099" s="13"/>
      <c r="C2099" s="13"/>
      <c r="D2099" s="13"/>
      <c r="E2099" s="13"/>
      <c r="F2099" s="13"/>
      <c r="G2099" s="13"/>
      <c r="H2099" s="13"/>
      <c r="I2099" s="13"/>
      <c r="J2099" s="13"/>
      <c r="K2099" s="13"/>
      <c r="L2099" s="13"/>
      <c r="M2099" s="13"/>
      <c r="N2099" s="13"/>
      <c r="O2099" s="13"/>
      <c r="P2099" s="13"/>
    </row>
    <row r="2100" spans="1:16">
      <c r="A2100" s="13"/>
      <c r="B2100" s="13"/>
      <c r="C2100" s="13"/>
      <c r="D2100" s="13"/>
      <c r="E2100" s="13"/>
      <c r="F2100" s="13"/>
      <c r="G2100" s="13"/>
      <c r="H2100" s="13"/>
      <c r="I2100" s="13"/>
      <c r="J2100" s="13"/>
      <c r="K2100" s="13"/>
      <c r="L2100" s="13"/>
      <c r="M2100" s="13"/>
      <c r="N2100" s="13"/>
      <c r="O2100" s="13"/>
      <c r="P2100" s="13"/>
    </row>
    <row r="2101" spans="1:16">
      <c r="A2101" s="13"/>
      <c r="B2101" s="13"/>
      <c r="C2101" s="13"/>
      <c r="D2101" s="13"/>
      <c r="E2101" s="13"/>
      <c r="F2101" s="13"/>
      <c r="G2101" s="13"/>
      <c r="H2101" s="13"/>
      <c r="I2101" s="13"/>
      <c r="J2101" s="13"/>
      <c r="K2101" s="13"/>
      <c r="L2101" s="13"/>
      <c r="M2101" s="13"/>
      <c r="N2101" s="13"/>
      <c r="O2101" s="13"/>
      <c r="P2101" s="13"/>
    </row>
    <row r="2102" spans="1:16">
      <c r="A2102" s="13"/>
      <c r="B2102" s="13"/>
      <c r="C2102" s="13"/>
      <c r="D2102" s="13"/>
      <c r="E2102" s="13"/>
      <c r="F2102" s="13"/>
      <c r="G2102" s="13"/>
      <c r="H2102" s="13"/>
      <c r="I2102" s="13"/>
      <c r="J2102" s="13"/>
      <c r="K2102" s="13"/>
      <c r="L2102" s="13"/>
      <c r="M2102" s="13"/>
      <c r="N2102" s="13"/>
      <c r="O2102" s="13"/>
      <c r="P2102" s="13"/>
    </row>
    <row r="2103" spans="1:16">
      <c r="A2103" s="13"/>
      <c r="B2103" s="13"/>
      <c r="C2103" s="13"/>
      <c r="D2103" s="13"/>
      <c r="E2103" s="13"/>
      <c r="F2103" s="13"/>
      <c r="G2103" s="13"/>
      <c r="H2103" s="13"/>
      <c r="I2103" s="13"/>
      <c r="J2103" s="13"/>
      <c r="K2103" s="13"/>
      <c r="L2103" s="13"/>
      <c r="M2103" s="13"/>
      <c r="N2103" s="13"/>
      <c r="O2103" s="13"/>
      <c r="P2103" s="13"/>
    </row>
    <row r="2104" spans="1:16">
      <c r="A2104" s="13"/>
      <c r="B2104" s="13"/>
      <c r="C2104" s="13"/>
      <c r="D2104" s="13"/>
      <c r="E2104" s="13"/>
      <c r="F2104" s="13"/>
      <c r="G2104" s="13"/>
      <c r="H2104" s="13"/>
      <c r="I2104" s="13"/>
      <c r="J2104" s="13"/>
      <c r="K2104" s="13"/>
      <c r="L2104" s="13"/>
      <c r="M2104" s="13"/>
      <c r="N2104" s="13"/>
      <c r="O2104" s="13"/>
      <c r="P2104" s="13"/>
    </row>
    <row r="2105" spans="1:16">
      <c r="A2105" s="13"/>
      <c r="B2105" s="13"/>
      <c r="C2105" s="13"/>
      <c r="D2105" s="13"/>
      <c r="E2105" s="13"/>
      <c r="F2105" s="13"/>
      <c r="G2105" s="13"/>
      <c r="H2105" s="13"/>
      <c r="I2105" s="13"/>
      <c r="J2105" s="13"/>
      <c r="K2105" s="13"/>
      <c r="L2105" s="13"/>
      <c r="M2105" s="13"/>
      <c r="N2105" s="13"/>
      <c r="O2105" s="13"/>
      <c r="P2105" s="13"/>
    </row>
    <row r="2106" spans="1:16">
      <c r="A2106" s="13"/>
      <c r="B2106" s="13"/>
      <c r="C2106" s="13"/>
      <c r="D2106" s="13"/>
      <c r="E2106" s="13"/>
      <c r="F2106" s="13"/>
      <c r="G2106" s="13"/>
      <c r="H2106" s="13"/>
      <c r="I2106" s="13"/>
      <c r="J2106" s="13"/>
      <c r="K2106" s="13"/>
      <c r="L2106" s="13"/>
      <c r="M2106" s="13"/>
      <c r="N2106" s="13"/>
      <c r="O2106" s="13"/>
      <c r="P2106" s="13"/>
    </row>
    <row r="2107" spans="1:16">
      <c r="A2107" s="13"/>
      <c r="B2107" s="13"/>
      <c r="C2107" s="13"/>
      <c r="D2107" s="13"/>
      <c r="E2107" s="13"/>
      <c r="F2107" s="13"/>
      <c r="G2107" s="13"/>
      <c r="H2107" s="13"/>
      <c r="I2107" s="13"/>
      <c r="J2107" s="13"/>
      <c r="K2107" s="13"/>
      <c r="L2107" s="13"/>
      <c r="M2107" s="13"/>
      <c r="N2107" s="13"/>
      <c r="O2107" s="13"/>
      <c r="P2107" s="13"/>
    </row>
    <row r="2108" spans="1:16">
      <c r="A2108" s="13"/>
      <c r="B2108" s="13"/>
      <c r="C2108" s="13"/>
      <c r="D2108" s="13"/>
      <c r="E2108" s="13"/>
      <c r="F2108" s="13"/>
      <c r="G2108" s="13"/>
      <c r="H2108" s="13"/>
      <c r="I2108" s="13"/>
      <c r="J2108" s="13"/>
      <c r="K2108" s="13"/>
      <c r="L2108" s="13"/>
      <c r="M2108" s="13"/>
      <c r="N2108" s="13"/>
      <c r="O2108" s="13"/>
      <c r="P2108" s="13"/>
    </row>
    <row r="2109" spans="1:16">
      <c r="A2109" s="13"/>
      <c r="B2109" s="13"/>
      <c r="C2109" s="13"/>
      <c r="D2109" s="13"/>
      <c r="E2109" s="13"/>
      <c r="F2109" s="13"/>
      <c r="G2109" s="13"/>
      <c r="H2109" s="13"/>
      <c r="I2109" s="13"/>
      <c r="J2109" s="13"/>
      <c r="K2109" s="13"/>
      <c r="L2109" s="13"/>
      <c r="M2109" s="13"/>
      <c r="N2109" s="13"/>
      <c r="O2109" s="13"/>
      <c r="P2109" s="13"/>
    </row>
    <row r="2110" spans="1:16">
      <c r="A2110" s="13"/>
      <c r="B2110" s="13"/>
      <c r="C2110" s="13"/>
      <c r="D2110" s="13"/>
      <c r="E2110" s="13"/>
      <c r="F2110" s="13"/>
      <c r="G2110" s="13"/>
      <c r="H2110" s="13"/>
      <c r="I2110" s="13"/>
      <c r="J2110" s="13"/>
      <c r="K2110" s="13"/>
      <c r="L2110" s="13"/>
      <c r="M2110" s="13"/>
      <c r="N2110" s="13"/>
      <c r="O2110" s="13"/>
      <c r="P2110" s="13"/>
    </row>
    <row r="2111" spans="1:16">
      <c r="A2111" s="13"/>
      <c r="B2111" s="13"/>
      <c r="C2111" s="13"/>
      <c r="D2111" s="13"/>
      <c r="E2111" s="13"/>
      <c r="F2111" s="13"/>
      <c r="G2111" s="13"/>
      <c r="H2111" s="13"/>
      <c r="I2111" s="13"/>
      <c r="J2111" s="13"/>
      <c r="K2111" s="13"/>
      <c r="L2111" s="13"/>
      <c r="M2111" s="13"/>
      <c r="N2111" s="13"/>
      <c r="O2111" s="13"/>
      <c r="P2111" s="13"/>
    </row>
    <row r="2112" spans="1:16">
      <c r="A2112" s="13"/>
      <c r="B2112" s="13"/>
      <c r="C2112" s="13"/>
      <c r="D2112" s="13"/>
      <c r="E2112" s="13"/>
      <c r="F2112" s="13"/>
      <c r="G2112" s="13"/>
      <c r="H2112" s="13"/>
      <c r="I2112" s="13"/>
      <c r="J2112" s="13"/>
      <c r="K2112" s="13"/>
      <c r="L2112" s="13"/>
      <c r="M2112" s="13"/>
      <c r="N2112" s="13"/>
      <c r="O2112" s="13"/>
      <c r="P2112" s="13"/>
    </row>
    <row r="2113" spans="1:16">
      <c r="A2113" s="13"/>
      <c r="B2113" s="13"/>
      <c r="C2113" s="13"/>
      <c r="D2113" s="13"/>
      <c r="E2113" s="13"/>
      <c r="F2113" s="13"/>
      <c r="G2113" s="13"/>
      <c r="H2113" s="13"/>
      <c r="I2113" s="13"/>
      <c r="J2113" s="13"/>
      <c r="K2113" s="13"/>
      <c r="L2113" s="13"/>
      <c r="M2113" s="13"/>
      <c r="N2113" s="13"/>
      <c r="O2113" s="13"/>
      <c r="P2113" s="13"/>
    </row>
    <row r="2114" spans="1:16">
      <c r="A2114" s="13"/>
      <c r="B2114" s="13"/>
      <c r="C2114" s="13"/>
      <c r="D2114" s="13"/>
      <c r="E2114" s="13"/>
      <c r="F2114" s="13"/>
      <c r="G2114" s="13"/>
      <c r="H2114" s="13"/>
      <c r="I2114" s="13"/>
      <c r="J2114" s="13"/>
      <c r="K2114" s="13"/>
      <c r="L2114" s="13"/>
      <c r="M2114" s="13"/>
      <c r="N2114" s="13"/>
      <c r="O2114" s="13"/>
      <c r="P2114" s="13"/>
    </row>
    <row r="2115" spans="1:16">
      <c r="A2115" s="13"/>
      <c r="B2115" s="13"/>
      <c r="C2115" s="13"/>
      <c r="D2115" s="13"/>
      <c r="E2115" s="13"/>
      <c r="F2115" s="13"/>
      <c r="G2115" s="13"/>
      <c r="H2115" s="13"/>
      <c r="I2115" s="13"/>
      <c r="J2115" s="13"/>
      <c r="K2115" s="13"/>
      <c r="L2115" s="13"/>
      <c r="M2115" s="13"/>
      <c r="N2115" s="13"/>
      <c r="O2115" s="13"/>
      <c r="P2115" s="13"/>
    </row>
    <row r="2116" spans="1:16">
      <c r="A2116" s="13"/>
      <c r="B2116" s="13"/>
      <c r="C2116" s="13"/>
      <c r="D2116" s="13"/>
      <c r="E2116" s="13"/>
      <c r="F2116" s="13"/>
      <c r="G2116" s="13"/>
      <c r="H2116" s="13"/>
      <c r="I2116" s="13"/>
      <c r="J2116" s="13"/>
      <c r="K2116" s="13"/>
      <c r="L2116" s="13"/>
      <c r="M2116" s="13"/>
      <c r="N2116" s="13"/>
      <c r="O2116" s="13"/>
      <c r="P2116" s="13"/>
    </row>
    <row r="2117" spans="1:16">
      <c r="A2117" s="13"/>
      <c r="B2117" s="13"/>
      <c r="C2117" s="13"/>
      <c r="D2117" s="13"/>
      <c r="E2117" s="13"/>
      <c r="F2117" s="13"/>
      <c r="G2117" s="13"/>
      <c r="H2117" s="13"/>
      <c r="I2117" s="13"/>
      <c r="J2117" s="13"/>
      <c r="K2117" s="13"/>
      <c r="L2117" s="13"/>
      <c r="M2117" s="13"/>
      <c r="N2117" s="13"/>
      <c r="O2117" s="13"/>
      <c r="P2117" s="13"/>
    </row>
    <row r="2118" spans="1:16">
      <c r="A2118" s="13"/>
      <c r="B2118" s="13"/>
      <c r="C2118" s="13"/>
      <c r="D2118" s="13"/>
      <c r="E2118" s="13"/>
      <c r="F2118" s="13"/>
      <c r="G2118" s="13"/>
      <c r="H2118" s="13"/>
      <c r="I2118" s="13"/>
      <c r="J2118" s="13"/>
      <c r="K2118" s="13"/>
      <c r="L2118" s="13"/>
      <c r="M2118" s="13"/>
      <c r="N2118" s="13"/>
      <c r="O2118" s="13"/>
      <c r="P2118" s="13"/>
    </row>
    <row r="2119" spans="1:16">
      <c r="A2119" s="13"/>
      <c r="B2119" s="13"/>
      <c r="C2119" s="13"/>
      <c r="D2119" s="13"/>
      <c r="E2119" s="13"/>
      <c r="F2119" s="13"/>
      <c r="G2119" s="13"/>
      <c r="H2119" s="13"/>
      <c r="I2119" s="13"/>
      <c r="J2119" s="13"/>
      <c r="K2119" s="13"/>
      <c r="L2119" s="13"/>
      <c r="M2119" s="13"/>
      <c r="N2119" s="13"/>
      <c r="O2119" s="13"/>
      <c r="P2119" s="13"/>
    </row>
    <row r="2120" spans="1:16">
      <c r="A2120" s="13"/>
      <c r="B2120" s="13"/>
      <c r="C2120" s="13"/>
      <c r="D2120" s="13"/>
      <c r="E2120" s="13"/>
      <c r="F2120" s="13"/>
      <c r="G2120" s="13"/>
      <c r="H2120" s="13"/>
      <c r="I2120" s="13"/>
      <c r="J2120" s="13"/>
      <c r="K2120" s="13"/>
      <c r="L2120" s="13"/>
      <c r="M2120" s="13"/>
      <c r="N2120" s="13"/>
      <c r="O2120" s="13"/>
      <c r="P2120" s="13"/>
    </row>
    <row r="2121" spans="1:16">
      <c r="A2121" s="13"/>
      <c r="B2121" s="13"/>
      <c r="C2121" s="13"/>
      <c r="D2121" s="13"/>
      <c r="E2121" s="13"/>
      <c r="F2121" s="13"/>
      <c r="G2121" s="13"/>
      <c r="H2121" s="13"/>
      <c r="I2121" s="13"/>
      <c r="J2121" s="13"/>
      <c r="K2121" s="13"/>
      <c r="L2121" s="13"/>
      <c r="M2121" s="13"/>
      <c r="N2121" s="13"/>
      <c r="O2121" s="13"/>
      <c r="P2121" s="13"/>
    </row>
    <row r="2122" spans="1:16">
      <c r="A2122" s="13"/>
      <c r="B2122" s="13"/>
      <c r="C2122" s="13"/>
      <c r="D2122" s="13"/>
      <c r="E2122" s="13"/>
      <c r="F2122" s="13"/>
      <c r="G2122" s="13"/>
      <c r="H2122" s="13"/>
      <c r="I2122" s="13"/>
      <c r="J2122" s="13"/>
      <c r="K2122" s="13"/>
      <c r="L2122" s="13"/>
      <c r="M2122" s="13"/>
      <c r="N2122" s="13"/>
      <c r="O2122" s="13"/>
      <c r="P2122" s="13"/>
    </row>
    <row r="2123" spans="1:16">
      <c r="A2123" s="13"/>
      <c r="B2123" s="13"/>
      <c r="C2123" s="13"/>
      <c r="D2123" s="13"/>
      <c r="E2123" s="13"/>
      <c r="F2123" s="13"/>
      <c r="G2123" s="13"/>
      <c r="H2123" s="13"/>
      <c r="I2123" s="13"/>
      <c r="J2123" s="13"/>
      <c r="K2123" s="13"/>
      <c r="L2123" s="13"/>
      <c r="M2123" s="13"/>
      <c r="N2123" s="13"/>
      <c r="O2123" s="13"/>
      <c r="P2123" s="13"/>
    </row>
    <row r="2124" spans="1:16">
      <c r="A2124" s="13"/>
      <c r="B2124" s="13"/>
      <c r="C2124" s="13"/>
      <c r="D2124" s="13"/>
      <c r="E2124" s="13"/>
      <c r="F2124" s="13"/>
      <c r="G2124" s="13"/>
      <c r="H2124" s="13"/>
      <c r="I2124" s="13"/>
      <c r="J2124" s="13"/>
      <c r="K2124" s="13"/>
      <c r="L2124" s="13"/>
      <c r="M2124" s="13"/>
      <c r="N2124" s="13"/>
      <c r="O2124" s="13"/>
      <c r="P2124" s="13"/>
    </row>
    <row r="2125" spans="1:16">
      <c r="A2125" s="13"/>
      <c r="B2125" s="13"/>
      <c r="C2125" s="13"/>
      <c r="D2125" s="13"/>
      <c r="E2125" s="13"/>
      <c r="F2125" s="13"/>
      <c r="G2125" s="13"/>
      <c r="H2125" s="13"/>
      <c r="I2125" s="13"/>
      <c r="J2125" s="13"/>
      <c r="K2125" s="13"/>
      <c r="L2125" s="13"/>
      <c r="M2125" s="13"/>
      <c r="N2125" s="13"/>
      <c r="O2125" s="13"/>
      <c r="P2125" s="13"/>
    </row>
    <row r="2126" spans="1:16">
      <c r="A2126" s="13"/>
      <c r="B2126" s="13"/>
      <c r="C2126" s="13"/>
      <c r="D2126" s="13"/>
      <c r="E2126" s="13"/>
      <c r="F2126" s="13"/>
      <c r="G2126" s="13"/>
      <c r="H2126" s="13"/>
      <c r="I2126" s="13"/>
      <c r="J2126" s="13"/>
      <c r="K2126" s="13"/>
      <c r="L2126" s="13"/>
      <c r="M2126" s="13"/>
      <c r="N2126" s="13"/>
      <c r="O2126" s="13"/>
      <c r="P2126" s="13"/>
    </row>
    <row r="2127" spans="1:16">
      <c r="A2127" s="13"/>
      <c r="B2127" s="13"/>
      <c r="C2127" s="13"/>
      <c r="D2127" s="13"/>
      <c r="E2127" s="13"/>
      <c r="F2127" s="13"/>
      <c r="G2127" s="13"/>
      <c r="H2127" s="13"/>
      <c r="I2127" s="13"/>
      <c r="J2127" s="13"/>
      <c r="K2127" s="13"/>
      <c r="L2127" s="13"/>
      <c r="M2127" s="13"/>
      <c r="N2127" s="13"/>
      <c r="O2127" s="13"/>
      <c r="P2127" s="13"/>
    </row>
    <row r="2128" spans="1:16">
      <c r="A2128" s="13"/>
      <c r="B2128" s="13"/>
      <c r="C2128" s="13"/>
      <c r="D2128" s="13"/>
      <c r="E2128" s="13"/>
      <c r="F2128" s="13"/>
      <c r="G2128" s="13"/>
      <c r="H2128" s="13"/>
      <c r="I2128" s="13"/>
      <c r="J2128" s="13"/>
      <c r="K2128" s="13"/>
      <c r="L2128" s="13"/>
      <c r="M2128" s="13"/>
      <c r="N2128" s="13"/>
      <c r="O2128" s="13"/>
      <c r="P2128" s="13"/>
    </row>
    <row r="2129" spans="1:16">
      <c r="A2129" s="13"/>
      <c r="B2129" s="13"/>
      <c r="C2129" s="13"/>
      <c r="D2129" s="13"/>
      <c r="E2129" s="13"/>
      <c r="F2129" s="13"/>
      <c r="G2129" s="13"/>
      <c r="H2129" s="13"/>
      <c r="I2129" s="13"/>
      <c r="J2129" s="13"/>
      <c r="K2129" s="13"/>
      <c r="L2129" s="13"/>
      <c r="M2129" s="13"/>
      <c r="N2129" s="13"/>
      <c r="O2129" s="13"/>
      <c r="P2129" s="13"/>
    </row>
    <row r="2130" spans="1:16">
      <c r="A2130" s="13"/>
      <c r="B2130" s="13"/>
      <c r="C2130" s="13"/>
      <c r="D2130" s="13"/>
      <c r="E2130" s="13"/>
      <c r="F2130" s="13"/>
      <c r="G2130" s="13"/>
      <c r="H2130" s="13"/>
      <c r="I2130" s="13"/>
      <c r="J2130" s="13"/>
      <c r="K2130" s="13"/>
      <c r="L2130" s="13"/>
      <c r="M2130" s="13"/>
      <c r="N2130" s="13"/>
      <c r="O2130" s="13"/>
      <c r="P2130" s="13"/>
    </row>
    <row r="2131" spans="1:16">
      <c r="A2131" s="13"/>
      <c r="B2131" s="13"/>
      <c r="C2131" s="13"/>
      <c r="D2131" s="13"/>
      <c r="E2131" s="13"/>
      <c r="F2131" s="13"/>
      <c r="G2131" s="13"/>
      <c r="H2131" s="13"/>
      <c r="I2131" s="13"/>
      <c r="J2131" s="13"/>
      <c r="K2131" s="13"/>
      <c r="L2131" s="13"/>
      <c r="M2131" s="13"/>
      <c r="N2131" s="13"/>
      <c r="O2131" s="13"/>
      <c r="P2131" s="13"/>
    </row>
    <row r="2132" spans="1:16">
      <c r="A2132" s="13"/>
      <c r="B2132" s="13"/>
      <c r="C2132" s="13"/>
      <c r="D2132" s="13"/>
      <c r="E2132" s="13"/>
      <c r="F2132" s="13"/>
      <c r="G2132" s="13"/>
      <c r="H2132" s="13"/>
      <c r="I2132" s="13"/>
      <c r="J2132" s="13"/>
      <c r="K2132" s="13"/>
      <c r="L2132" s="13"/>
      <c r="M2132" s="13"/>
      <c r="N2132" s="13"/>
      <c r="O2132" s="13"/>
      <c r="P2132" s="13"/>
    </row>
    <row r="2133" spans="1:16">
      <c r="A2133" s="13"/>
      <c r="B2133" s="13"/>
      <c r="C2133" s="13"/>
      <c r="D2133" s="13"/>
      <c r="E2133" s="13"/>
      <c r="F2133" s="13"/>
      <c r="G2133" s="13"/>
      <c r="H2133" s="13"/>
      <c r="I2133" s="13"/>
      <c r="J2133" s="13"/>
      <c r="K2133" s="13"/>
      <c r="L2133" s="13"/>
      <c r="M2133" s="13"/>
      <c r="N2133" s="13"/>
      <c r="O2133" s="13"/>
      <c r="P2133" s="13"/>
    </row>
    <row r="2134" spans="1:16">
      <c r="A2134" s="13"/>
      <c r="B2134" s="13"/>
      <c r="C2134" s="13"/>
      <c r="D2134" s="13"/>
      <c r="E2134" s="13"/>
      <c r="F2134" s="13"/>
      <c r="G2134" s="13"/>
      <c r="H2134" s="13"/>
      <c r="I2134" s="13"/>
      <c r="J2134" s="13"/>
      <c r="K2134" s="13"/>
      <c r="L2134" s="13"/>
      <c r="M2134" s="13"/>
      <c r="N2134" s="13"/>
      <c r="O2134" s="13"/>
      <c r="P2134" s="13"/>
    </row>
    <row r="2135" spans="1:16">
      <c r="A2135" s="13"/>
      <c r="B2135" s="13"/>
      <c r="C2135" s="13"/>
      <c r="D2135" s="13"/>
      <c r="E2135" s="13"/>
      <c r="F2135" s="13"/>
      <c r="G2135" s="13"/>
      <c r="H2135" s="13"/>
      <c r="I2135" s="13"/>
      <c r="J2135" s="13"/>
      <c r="K2135" s="13"/>
      <c r="L2135" s="13"/>
      <c r="M2135" s="13"/>
      <c r="N2135" s="13"/>
      <c r="O2135" s="13"/>
      <c r="P2135" s="13"/>
    </row>
    <row r="2136" spans="1:16">
      <c r="A2136" s="13"/>
      <c r="B2136" s="13"/>
      <c r="C2136" s="13"/>
      <c r="D2136" s="13"/>
      <c r="E2136" s="13"/>
      <c r="F2136" s="13"/>
      <c r="G2136" s="13"/>
      <c r="H2136" s="13"/>
      <c r="I2136" s="13"/>
      <c r="J2136" s="13"/>
      <c r="K2136" s="13"/>
      <c r="L2136" s="13"/>
      <c r="M2136" s="13"/>
      <c r="N2136" s="13"/>
      <c r="O2136" s="13"/>
      <c r="P2136" s="13"/>
    </row>
    <row r="2137" spans="1:16">
      <c r="A2137" s="13"/>
      <c r="B2137" s="13"/>
      <c r="C2137" s="13"/>
      <c r="D2137" s="13"/>
      <c r="E2137" s="13"/>
      <c r="F2137" s="13"/>
      <c r="G2137" s="13"/>
      <c r="H2137" s="13"/>
      <c r="I2137" s="13"/>
      <c r="J2137" s="13"/>
      <c r="K2137" s="13"/>
      <c r="L2137" s="13"/>
      <c r="M2137" s="13"/>
      <c r="N2137" s="13"/>
      <c r="O2137" s="13"/>
      <c r="P2137" s="13"/>
    </row>
    <row r="2138" spans="1:16">
      <c r="A2138" s="13"/>
      <c r="B2138" s="13"/>
      <c r="C2138" s="13"/>
      <c r="D2138" s="13"/>
      <c r="E2138" s="13"/>
      <c r="F2138" s="13"/>
      <c r="G2138" s="13"/>
      <c r="H2138" s="13"/>
      <c r="I2138" s="13"/>
      <c r="J2138" s="13"/>
      <c r="K2138" s="13"/>
      <c r="L2138" s="13"/>
      <c r="M2138" s="13"/>
      <c r="N2138" s="13"/>
      <c r="O2138" s="13"/>
      <c r="P2138" s="13"/>
    </row>
    <row r="2139" spans="1:16">
      <c r="A2139" s="13"/>
      <c r="B2139" s="13"/>
      <c r="C2139" s="13"/>
      <c r="D2139" s="13"/>
      <c r="E2139" s="13"/>
      <c r="F2139" s="13"/>
      <c r="G2139" s="13"/>
      <c r="H2139" s="13"/>
      <c r="I2139" s="13"/>
      <c r="J2139" s="13"/>
      <c r="K2139" s="13"/>
      <c r="L2139" s="13"/>
      <c r="M2139" s="13"/>
      <c r="N2139" s="13"/>
      <c r="O2139" s="13"/>
      <c r="P2139" s="13"/>
    </row>
    <row r="2140" spans="1:16">
      <c r="A2140" s="13"/>
      <c r="B2140" s="13"/>
      <c r="C2140" s="13"/>
      <c r="D2140" s="13"/>
      <c r="E2140" s="13"/>
      <c r="F2140" s="13"/>
      <c r="G2140" s="13"/>
      <c r="H2140" s="13"/>
      <c r="I2140" s="13"/>
      <c r="J2140" s="13"/>
      <c r="K2140" s="13"/>
      <c r="L2140" s="13"/>
      <c r="M2140" s="13"/>
      <c r="N2140" s="13"/>
      <c r="O2140" s="13"/>
      <c r="P2140" s="13"/>
    </row>
    <row r="2141" spans="1:16">
      <c r="A2141" s="13"/>
      <c r="B2141" s="13"/>
      <c r="C2141" s="13"/>
      <c r="D2141" s="13"/>
      <c r="E2141" s="13"/>
      <c r="F2141" s="13"/>
      <c r="G2141" s="13"/>
      <c r="H2141" s="13"/>
      <c r="I2141" s="13"/>
      <c r="J2141" s="13"/>
      <c r="K2141" s="13"/>
      <c r="L2141" s="13"/>
      <c r="M2141" s="13"/>
      <c r="N2141" s="13"/>
      <c r="O2141" s="13"/>
      <c r="P2141" s="13"/>
    </row>
    <row r="2142" spans="1:16">
      <c r="A2142" s="13"/>
      <c r="B2142" s="13"/>
      <c r="C2142" s="13"/>
      <c r="D2142" s="13"/>
      <c r="E2142" s="13"/>
      <c r="F2142" s="13"/>
      <c r="G2142" s="13"/>
      <c r="H2142" s="13"/>
      <c r="I2142" s="13"/>
      <c r="J2142" s="13"/>
      <c r="K2142" s="13"/>
      <c r="L2142" s="13"/>
      <c r="M2142" s="13"/>
      <c r="N2142" s="13"/>
      <c r="O2142" s="13"/>
      <c r="P2142" s="13"/>
    </row>
    <row r="2143" spans="1:16">
      <c r="A2143" s="13"/>
      <c r="B2143" s="13"/>
      <c r="C2143" s="13"/>
      <c r="D2143" s="13"/>
      <c r="E2143" s="13"/>
      <c r="F2143" s="13"/>
      <c r="G2143" s="13"/>
      <c r="H2143" s="13"/>
      <c r="I2143" s="13"/>
      <c r="J2143" s="13"/>
      <c r="K2143" s="13"/>
      <c r="L2143" s="13"/>
      <c r="M2143" s="13"/>
      <c r="N2143" s="13"/>
      <c r="O2143" s="13"/>
      <c r="P2143" s="13"/>
    </row>
    <row r="2144" spans="1:16">
      <c r="A2144" s="13"/>
      <c r="B2144" s="13"/>
      <c r="C2144" s="13"/>
      <c r="D2144" s="13"/>
      <c r="E2144" s="13"/>
      <c r="F2144" s="13"/>
      <c r="G2144" s="13"/>
      <c r="H2144" s="13"/>
      <c r="I2144" s="13"/>
      <c r="J2144" s="13"/>
      <c r="K2144" s="13"/>
      <c r="L2144" s="13"/>
      <c r="M2144" s="13"/>
      <c r="N2144" s="13"/>
      <c r="O2144" s="13"/>
      <c r="P2144" s="13"/>
    </row>
    <row r="2145" spans="1:16">
      <c r="A2145" s="13"/>
      <c r="B2145" s="13"/>
      <c r="C2145" s="13"/>
      <c r="D2145" s="13"/>
      <c r="E2145" s="13"/>
      <c r="F2145" s="13"/>
      <c r="G2145" s="13"/>
      <c r="H2145" s="13"/>
      <c r="I2145" s="13"/>
      <c r="J2145" s="13"/>
      <c r="K2145" s="13"/>
      <c r="L2145" s="13"/>
      <c r="M2145" s="13"/>
      <c r="N2145" s="13"/>
      <c r="O2145" s="13"/>
      <c r="P2145" s="13"/>
    </row>
    <row r="2146" spans="1:16">
      <c r="A2146" s="13"/>
      <c r="B2146" s="13"/>
      <c r="C2146" s="13"/>
      <c r="D2146" s="13"/>
      <c r="E2146" s="13"/>
      <c r="F2146" s="13"/>
      <c r="G2146" s="13"/>
      <c r="H2146" s="13"/>
      <c r="I2146" s="13"/>
      <c r="J2146" s="13"/>
      <c r="K2146" s="13"/>
      <c r="L2146" s="13"/>
      <c r="M2146" s="13"/>
      <c r="N2146" s="13"/>
      <c r="O2146" s="13"/>
      <c r="P2146" s="13"/>
    </row>
    <row r="2147" spans="1:16">
      <c r="A2147" s="13"/>
      <c r="B2147" s="13"/>
      <c r="C2147" s="13"/>
      <c r="D2147" s="13"/>
      <c r="E2147" s="13"/>
      <c r="F2147" s="13"/>
      <c r="G2147" s="13"/>
      <c r="H2147" s="13"/>
      <c r="I2147" s="13"/>
      <c r="J2147" s="13"/>
      <c r="K2147" s="13"/>
      <c r="L2147" s="13"/>
      <c r="M2147" s="13"/>
      <c r="N2147" s="13"/>
      <c r="O2147" s="13"/>
      <c r="P2147" s="13"/>
    </row>
    <row r="2148" spans="1:16">
      <c r="A2148" s="13"/>
      <c r="B2148" s="13"/>
      <c r="C2148" s="13"/>
      <c r="D2148" s="13"/>
      <c r="E2148" s="13"/>
      <c r="F2148" s="13"/>
      <c r="G2148" s="13"/>
      <c r="H2148" s="13"/>
      <c r="I2148" s="13"/>
      <c r="J2148" s="13"/>
      <c r="K2148" s="13"/>
      <c r="L2148" s="13"/>
      <c r="M2148" s="13"/>
      <c r="N2148" s="13"/>
      <c r="O2148" s="13"/>
      <c r="P2148" s="13"/>
    </row>
    <row r="2149" spans="1:16">
      <c r="A2149" s="13"/>
      <c r="B2149" s="13"/>
      <c r="C2149" s="13"/>
      <c r="D2149" s="13"/>
      <c r="E2149" s="13"/>
      <c r="F2149" s="13"/>
      <c r="G2149" s="13"/>
      <c r="H2149" s="13"/>
      <c r="I2149" s="13"/>
      <c r="J2149" s="13"/>
      <c r="K2149" s="13"/>
      <c r="L2149" s="13"/>
      <c r="M2149" s="13"/>
      <c r="N2149" s="13"/>
      <c r="O2149" s="13"/>
      <c r="P2149" s="13"/>
    </row>
    <row r="2150" spans="1:16">
      <c r="A2150" s="13"/>
      <c r="B2150" s="13"/>
      <c r="C2150" s="13"/>
      <c r="D2150" s="13"/>
      <c r="E2150" s="13"/>
      <c r="F2150" s="13"/>
      <c r="G2150" s="13"/>
      <c r="H2150" s="13"/>
      <c r="I2150" s="13"/>
      <c r="J2150" s="13"/>
      <c r="K2150" s="13"/>
      <c r="L2150" s="13"/>
      <c r="M2150" s="13"/>
      <c r="N2150" s="13"/>
      <c r="O2150" s="13"/>
      <c r="P2150" s="13"/>
    </row>
    <row r="2151" spans="1:16">
      <c r="A2151" s="13"/>
      <c r="B2151" s="13"/>
      <c r="C2151" s="13"/>
      <c r="D2151" s="13"/>
      <c r="E2151" s="13"/>
      <c r="F2151" s="13"/>
      <c r="G2151" s="13"/>
      <c r="H2151" s="13"/>
      <c r="I2151" s="13"/>
      <c r="J2151" s="13"/>
      <c r="K2151" s="13"/>
      <c r="L2151" s="13"/>
      <c r="M2151" s="13"/>
      <c r="N2151" s="13"/>
      <c r="O2151" s="13"/>
      <c r="P2151" s="13"/>
    </row>
    <row r="2152" spans="1:16">
      <c r="A2152" s="13"/>
      <c r="B2152" s="13"/>
      <c r="C2152" s="13"/>
      <c r="D2152" s="13"/>
      <c r="E2152" s="13"/>
      <c r="F2152" s="13"/>
      <c r="G2152" s="13"/>
      <c r="H2152" s="13"/>
      <c r="I2152" s="13"/>
      <c r="J2152" s="13"/>
      <c r="K2152" s="13"/>
      <c r="L2152" s="13"/>
      <c r="M2152" s="13"/>
      <c r="N2152" s="13"/>
      <c r="O2152" s="13"/>
      <c r="P2152" s="13"/>
    </row>
    <row r="2153" spans="1:16">
      <c r="A2153" s="13"/>
      <c r="B2153" s="13"/>
      <c r="C2153" s="13"/>
      <c r="D2153" s="13"/>
      <c r="E2153" s="13"/>
      <c r="F2153" s="13"/>
      <c r="G2153" s="13"/>
      <c r="H2153" s="13"/>
      <c r="I2153" s="13"/>
      <c r="J2153" s="13"/>
      <c r="K2153" s="13"/>
      <c r="L2153" s="13"/>
      <c r="M2153" s="13"/>
      <c r="N2153" s="13"/>
      <c r="O2153" s="13"/>
      <c r="P2153" s="13"/>
    </row>
    <row r="2154" spans="1:16">
      <c r="A2154" s="13"/>
      <c r="B2154" s="13"/>
      <c r="C2154" s="13"/>
      <c r="D2154" s="13"/>
      <c r="E2154" s="13"/>
      <c r="F2154" s="13"/>
      <c r="G2154" s="13"/>
      <c r="H2154" s="13"/>
      <c r="I2154" s="13"/>
      <c r="J2154" s="13"/>
      <c r="K2154" s="13"/>
      <c r="L2154" s="13"/>
      <c r="M2154" s="13"/>
      <c r="N2154" s="13"/>
      <c r="O2154" s="13"/>
      <c r="P2154" s="13"/>
    </row>
    <row r="2155" spans="1:16">
      <c r="A2155" s="13"/>
      <c r="B2155" s="13"/>
      <c r="C2155" s="13"/>
      <c r="D2155" s="13"/>
      <c r="E2155" s="13"/>
      <c r="F2155" s="13"/>
      <c r="G2155" s="13"/>
      <c r="H2155" s="13"/>
      <c r="I2155" s="13"/>
      <c r="J2155" s="13"/>
      <c r="K2155" s="13"/>
      <c r="L2155" s="13"/>
      <c r="M2155" s="13"/>
      <c r="N2155" s="13"/>
      <c r="O2155" s="13"/>
      <c r="P2155" s="13"/>
    </row>
    <row r="2156" spans="1:16">
      <c r="A2156" s="13"/>
      <c r="B2156" s="13"/>
      <c r="C2156" s="13"/>
      <c r="D2156" s="13"/>
      <c r="E2156" s="13"/>
      <c r="F2156" s="13"/>
      <c r="G2156" s="13"/>
      <c r="H2156" s="13"/>
      <c r="I2156" s="13"/>
      <c r="J2156" s="13"/>
      <c r="K2156" s="13"/>
      <c r="L2156" s="13"/>
      <c r="M2156" s="13"/>
      <c r="N2156" s="13"/>
      <c r="O2156" s="13"/>
      <c r="P2156" s="13"/>
    </row>
    <row r="2157" spans="1:16">
      <c r="A2157" s="13"/>
      <c r="B2157" s="13"/>
      <c r="C2157" s="13"/>
      <c r="D2157" s="13"/>
      <c r="E2157" s="13"/>
      <c r="F2157" s="13"/>
      <c r="G2157" s="13"/>
      <c r="H2157" s="13"/>
      <c r="I2157" s="13"/>
      <c r="J2157" s="13"/>
      <c r="K2157" s="13"/>
      <c r="L2157" s="13"/>
      <c r="M2157" s="13"/>
      <c r="N2157" s="13"/>
      <c r="O2157" s="13"/>
      <c r="P2157" s="13"/>
    </row>
    <row r="2158" spans="1:16">
      <c r="A2158" s="13"/>
      <c r="B2158" s="13"/>
      <c r="C2158" s="13"/>
      <c r="D2158" s="13"/>
      <c r="E2158" s="13"/>
      <c r="F2158" s="13"/>
      <c r="G2158" s="13"/>
      <c r="H2158" s="13"/>
      <c r="I2158" s="13"/>
      <c r="J2158" s="13"/>
      <c r="K2158" s="13"/>
      <c r="L2158" s="13"/>
      <c r="M2158" s="13"/>
      <c r="N2158" s="13"/>
      <c r="O2158" s="13"/>
      <c r="P2158" s="13"/>
    </row>
    <row r="2159" spans="1:16">
      <c r="A2159" s="13"/>
      <c r="B2159" s="13"/>
      <c r="C2159" s="13"/>
      <c r="D2159" s="13"/>
      <c r="E2159" s="13"/>
      <c r="F2159" s="13"/>
      <c r="G2159" s="13"/>
      <c r="H2159" s="13"/>
      <c r="I2159" s="13"/>
      <c r="J2159" s="13"/>
      <c r="K2159" s="13"/>
      <c r="L2159" s="13"/>
      <c r="M2159" s="13"/>
      <c r="N2159" s="13"/>
      <c r="O2159" s="13"/>
      <c r="P2159" s="13"/>
    </row>
    <row r="2160" spans="1:16">
      <c r="A2160" s="13"/>
      <c r="B2160" s="13"/>
      <c r="C2160" s="13"/>
      <c r="D2160" s="13"/>
      <c r="E2160" s="13"/>
      <c r="F2160" s="13"/>
      <c r="G2160" s="13"/>
      <c r="H2160" s="13"/>
      <c r="I2160" s="13"/>
      <c r="J2160" s="13"/>
      <c r="K2160" s="13"/>
      <c r="L2160" s="13"/>
      <c r="M2160" s="13"/>
      <c r="N2160" s="13"/>
      <c r="O2160" s="13"/>
      <c r="P2160" s="13"/>
    </row>
    <row r="2161" spans="1:16">
      <c r="A2161" s="13"/>
      <c r="B2161" s="13"/>
      <c r="C2161" s="13"/>
      <c r="D2161" s="13"/>
      <c r="E2161" s="13"/>
      <c r="F2161" s="13"/>
      <c r="G2161" s="13"/>
      <c r="H2161" s="13"/>
      <c r="I2161" s="13"/>
      <c r="J2161" s="13"/>
      <c r="K2161" s="13"/>
      <c r="L2161" s="13"/>
      <c r="M2161" s="13"/>
      <c r="N2161" s="13"/>
      <c r="O2161" s="13"/>
      <c r="P2161" s="13"/>
    </row>
    <row r="2162" spans="1:16">
      <c r="A2162" s="13"/>
      <c r="B2162" s="13"/>
      <c r="C2162" s="13"/>
      <c r="D2162" s="13"/>
      <c r="E2162" s="13"/>
      <c r="F2162" s="13"/>
      <c r="G2162" s="13"/>
      <c r="H2162" s="13"/>
      <c r="I2162" s="13"/>
      <c r="J2162" s="13"/>
      <c r="K2162" s="13"/>
      <c r="L2162" s="13"/>
      <c r="M2162" s="13"/>
      <c r="N2162" s="13"/>
      <c r="O2162" s="13"/>
      <c r="P2162" s="13"/>
    </row>
    <row r="2163" spans="1:16">
      <c r="A2163" s="13"/>
      <c r="B2163" s="13"/>
      <c r="C2163" s="13"/>
      <c r="D2163" s="13"/>
      <c r="E2163" s="13"/>
      <c r="F2163" s="13"/>
      <c r="G2163" s="13"/>
      <c r="H2163" s="13"/>
      <c r="I2163" s="13"/>
      <c r="J2163" s="13"/>
      <c r="K2163" s="13"/>
      <c r="L2163" s="13"/>
      <c r="M2163" s="13"/>
      <c r="N2163" s="13"/>
      <c r="O2163" s="13"/>
      <c r="P2163" s="13"/>
    </row>
    <row r="2164" spans="1:16">
      <c r="A2164" s="13"/>
      <c r="B2164" s="13"/>
      <c r="C2164" s="13"/>
      <c r="D2164" s="13"/>
      <c r="E2164" s="13"/>
      <c r="F2164" s="13"/>
      <c r="G2164" s="13"/>
      <c r="H2164" s="13"/>
      <c r="I2164" s="13"/>
      <c r="J2164" s="13"/>
      <c r="K2164" s="13"/>
      <c r="L2164" s="13"/>
      <c r="M2164" s="13"/>
      <c r="N2164" s="13"/>
      <c r="O2164" s="13"/>
      <c r="P2164" s="13"/>
    </row>
    <row r="2165" spans="1:16">
      <c r="A2165" s="13"/>
      <c r="B2165" s="13"/>
      <c r="C2165" s="13"/>
      <c r="D2165" s="13"/>
      <c r="E2165" s="13"/>
      <c r="F2165" s="13"/>
      <c r="G2165" s="13"/>
      <c r="H2165" s="13"/>
      <c r="I2165" s="13"/>
      <c r="J2165" s="13"/>
      <c r="K2165" s="13"/>
      <c r="L2165" s="13"/>
      <c r="M2165" s="13"/>
      <c r="N2165" s="13"/>
      <c r="O2165" s="13"/>
      <c r="P2165" s="13"/>
    </row>
    <row r="2166" spans="1:16">
      <c r="A2166" s="13"/>
      <c r="B2166" s="13"/>
      <c r="C2166" s="13"/>
      <c r="D2166" s="13"/>
      <c r="E2166" s="13"/>
      <c r="F2166" s="13"/>
      <c r="G2166" s="13"/>
      <c r="H2166" s="13"/>
      <c r="I2166" s="13"/>
      <c r="J2166" s="13"/>
      <c r="K2166" s="13"/>
      <c r="L2166" s="13"/>
      <c r="M2166" s="13"/>
      <c r="N2166" s="13"/>
      <c r="O2166" s="13"/>
      <c r="P2166" s="13"/>
    </row>
    <row r="2167" spans="1:16">
      <c r="A2167" s="13"/>
      <c r="B2167" s="13"/>
      <c r="C2167" s="13"/>
      <c r="D2167" s="13"/>
      <c r="E2167" s="13"/>
      <c r="F2167" s="13"/>
      <c r="G2167" s="13"/>
      <c r="H2167" s="13"/>
      <c r="I2167" s="13"/>
      <c r="J2167" s="13"/>
      <c r="K2167" s="13"/>
      <c r="L2167" s="13"/>
      <c r="M2167" s="13"/>
      <c r="N2167" s="13"/>
      <c r="O2167" s="13"/>
      <c r="P2167" s="13"/>
    </row>
    <row r="2168" spans="1:16">
      <c r="A2168" s="13"/>
      <c r="B2168" s="13"/>
      <c r="C2168" s="13"/>
      <c r="D2168" s="13"/>
      <c r="E2168" s="13"/>
      <c r="F2168" s="13"/>
      <c r="G2168" s="13"/>
      <c r="H2168" s="13"/>
      <c r="I2168" s="13"/>
      <c r="J2168" s="13"/>
      <c r="K2168" s="13"/>
      <c r="L2168" s="13"/>
      <c r="M2168" s="13"/>
      <c r="N2168" s="13"/>
      <c r="O2168" s="13"/>
      <c r="P2168" s="13"/>
    </row>
    <row r="2169" spans="1:16">
      <c r="A2169" s="13"/>
      <c r="B2169" s="13"/>
      <c r="C2169" s="13"/>
      <c r="D2169" s="13"/>
      <c r="E2169" s="13"/>
      <c r="F2169" s="13"/>
      <c r="G2169" s="13"/>
      <c r="H2169" s="13"/>
      <c r="I2169" s="13"/>
      <c r="J2169" s="13"/>
      <c r="K2169" s="13"/>
      <c r="L2169" s="13"/>
      <c r="M2169" s="13"/>
      <c r="N2169" s="13"/>
      <c r="O2169" s="13"/>
      <c r="P2169" s="13"/>
    </row>
    <row r="2170" spans="1:16">
      <c r="A2170" s="13"/>
      <c r="B2170" s="13"/>
      <c r="C2170" s="13"/>
      <c r="D2170" s="13"/>
      <c r="E2170" s="13"/>
      <c r="F2170" s="13"/>
      <c r="G2170" s="13"/>
      <c r="H2170" s="13"/>
      <c r="I2170" s="13"/>
      <c r="J2170" s="13"/>
      <c r="K2170" s="13"/>
      <c r="L2170" s="13"/>
      <c r="M2170" s="13"/>
      <c r="N2170" s="13"/>
      <c r="O2170" s="13"/>
      <c r="P2170" s="13"/>
    </row>
    <row r="2171" spans="1:16">
      <c r="A2171" s="13"/>
      <c r="B2171" s="13"/>
      <c r="C2171" s="13"/>
      <c r="D2171" s="13"/>
      <c r="E2171" s="13"/>
      <c r="F2171" s="13"/>
      <c r="G2171" s="13"/>
      <c r="H2171" s="13"/>
      <c r="I2171" s="13"/>
      <c r="J2171" s="13"/>
      <c r="K2171" s="13"/>
      <c r="L2171" s="13"/>
      <c r="M2171" s="13"/>
      <c r="N2171" s="13"/>
      <c r="O2171" s="13"/>
      <c r="P2171" s="13"/>
    </row>
    <row r="2172" spans="1:16">
      <c r="A2172" s="13"/>
      <c r="B2172" s="13"/>
      <c r="C2172" s="13"/>
      <c r="D2172" s="13"/>
      <c r="E2172" s="13"/>
      <c r="F2172" s="13"/>
      <c r="G2172" s="13"/>
      <c r="H2172" s="13"/>
      <c r="I2172" s="13"/>
      <c r="J2172" s="13"/>
      <c r="K2172" s="13"/>
      <c r="L2172" s="13"/>
      <c r="M2172" s="13"/>
      <c r="N2172" s="13"/>
      <c r="O2172" s="13"/>
      <c r="P2172" s="13"/>
    </row>
    <row r="2173" spans="1:16">
      <c r="A2173" s="13"/>
      <c r="B2173" s="13"/>
      <c r="C2173" s="13"/>
      <c r="D2173" s="13"/>
      <c r="E2173" s="13"/>
      <c r="F2173" s="13"/>
      <c r="G2173" s="13"/>
      <c r="H2173" s="13"/>
      <c r="I2173" s="13"/>
      <c r="J2173" s="13"/>
      <c r="K2173" s="13"/>
      <c r="L2173" s="13"/>
      <c r="M2173" s="13"/>
      <c r="N2173" s="13"/>
      <c r="O2173" s="13"/>
      <c r="P2173" s="13"/>
    </row>
    <row r="2174" spans="1:16">
      <c r="A2174" s="13"/>
      <c r="B2174" s="13"/>
      <c r="C2174" s="13"/>
      <c r="D2174" s="13"/>
      <c r="E2174" s="13"/>
      <c r="F2174" s="13"/>
      <c r="G2174" s="13"/>
      <c r="H2174" s="13"/>
      <c r="I2174" s="13"/>
      <c r="J2174" s="13"/>
      <c r="K2174" s="13"/>
      <c r="L2174" s="13"/>
      <c r="M2174" s="13"/>
      <c r="N2174" s="13"/>
      <c r="O2174" s="13"/>
      <c r="P2174" s="13"/>
    </row>
    <row r="2175" spans="1:16">
      <c r="A2175" s="13"/>
      <c r="B2175" s="13"/>
      <c r="C2175" s="13"/>
      <c r="D2175" s="13"/>
      <c r="E2175" s="13"/>
      <c r="F2175" s="13"/>
      <c r="G2175" s="13"/>
      <c r="H2175" s="13"/>
      <c r="I2175" s="13"/>
      <c r="J2175" s="13"/>
      <c r="K2175" s="13"/>
      <c r="L2175" s="13"/>
      <c r="M2175" s="13"/>
      <c r="N2175" s="13"/>
      <c r="O2175" s="13"/>
      <c r="P2175" s="13"/>
    </row>
    <row r="2176" spans="1:16">
      <c r="A2176" s="13"/>
      <c r="B2176" s="13"/>
      <c r="C2176" s="13"/>
      <c r="D2176" s="13"/>
      <c r="E2176" s="13"/>
      <c r="F2176" s="13"/>
      <c r="G2176" s="13"/>
      <c r="H2176" s="13"/>
      <c r="I2176" s="13"/>
      <c r="J2176" s="13"/>
      <c r="K2176" s="13"/>
      <c r="L2176" s="13"/>
      <c r="M2176" s="13"/>
      <c r="N2176" s="13"/>
      <c r="O2176" s="13"/>
      <c r="P2176" s="13"/>
    </row>
    <row r="2177" spans="1:16">
      <c r="A2177" s="13"/>
      <c r="B2177" s="13"/>
      <c r="C2177" s="13"/>
      <c r="D2177" s="13"/>
      <c r="E2177" s="13"/>
      <c r="F2177" s="13"/>
      <c r="G2177" s="13"/>
      <c r="H2177" s="13"/>
      <c r="I2177" s="13"/>
      <c r="J2177" s="13"/>
      <c r="K2177" s="13"/>
      <c r="L2177" s="13"/>
      <c r="M2177" s="13"/>
      <c r="N2177" s="13"/>
      <c r="O2177" s="13"/>
      <c r="P2177" s="13"/>
    </row>
    <row r="2178" spans="1:16">
      <c r="A2178" s="13"/>
      <c r="B2178" s="13"/>
      <c r="C2178" s="13"/>
      <c r="D2178" s="13"/>
      <c r="E2178" s="13"/>
      <c r="F2178" s="13"/>
      <c r="G2178" s="13"/>
      <c r="H2178" s="13"/>
      <c r="I2178" s="13"/>
      <c r="J2178" s="13"/>
      <c r="K2178" s="13"/>
      <c r="L2178" s="13"/>
      <c r="M2178" s="13"/>
      <c r="N2178" s="13"/>
      <c r="O2178" s="13"/>
      <c r="P2178" s="13"/>
    </row>
    <row r="2179" spans="1:16">
      <c r="A2179" s="13"/>
      <c r="B2179" s="13"/>
      <c r="C2179" s="13"/>
      <c r="D2179" s="13"/>
      <c r="E2179" s="13"/>
      <c r="F2179" s="13"/>
      <c r="G2179" s="13"/>
      <c r="H2179" s="13"/>
      <c r="I2179" s="13"/>
      <c r="J2179" s="13"/>
      <c r="K2179" s="13"/>
      <c r="L2179" s="13"/>
      <c r="M2179" s="13"/>
      <c r="N2179" s="13"/>
      <c r="O2179" s="13"/>
      <c r="P2179" s="13"/>
    </row>
    <row r="2180" spans="1:16">
      <c r="A2180" s="13"/>
      <c r="B2180" s="13"/>
      <c r="C2180" s="13"/>
      <c r="D2180" s="13"/>
      <c r="E2180" s="13"/>
      <c r="F2180" s="13"/>
      <c r="G2180" s="13"/>
      <c r="H2180" s="13"/>
      <c r="I2180" s="13"/>
      <c r="J2180" s="13"/>
      <c r="K2180" s="13"/>
      <c r="L2180" s="13"/>
      <c r="M2180" s="13"/>
      <c r="N2180" s="13"/>
      <c r="O2180" s="13"/>
      <c r="P2180" s="13"/>
    </row>
    <row r="2181" spans="1:16">
      <c r="A2181" s="13"/>
      <c r="B2181" s="13"/>
      <c r="C2181" s="13"/>
      <c r="D2181" s="13"/>
      <c r="E2181" s="13"/>
      <c r="F2181" s="13"/>
      <c r="G2181" s="13"/>
      <c r="H2181" s="13"/>
      <c r="I2181" s="13"/>
      <c r="J2181" s="13"/>
      <c r="K2181" s="13"/>
      <c r="L2181" s="13"/>
      <c r="M2181" s="13"/>
      <c r="N2181" s="13"/>
      <c r="O2181" s="13"/>
      <c r="P2181" s="13"/>
    </row>
    <row r="2182" spans="1:16">
      <c r="A2182" s="13"/>
      <c r="B2182" s="13"/>
      <c r="C2182" s="13"/>
      <c r="D2182" s="13"/>
      <c r="E2182" s="13"/>
      <c r="F2182" s="13"/>
      <c r="G2182" s="13"/>
      <c r="H2182" s="13"/>
      <c r="I2182" s="13"/>
      <c r="J2182" s="13"/>
      <c r="K2182" s="13"/>
      <c r="L2182" s="13"/>
      <c r="M2182" s="13"/>
      <c r="N2182" s="13"/>
      <c r="O2182" s="13"/>
      <c r="P2182" s="13"/>
    </row>
    <row r="2183" spans="1:16">
      <c r="A2183" s="13"/>
      <c r="B2183" s="13"/>
      <c r="C2183" s="13"/>
      <c r="D2183" s="13"/>
      <c r="E2183" s="13"/>
      <c r="F2183" s="13"/>
      <c r="G2183" s="13"/>
      <c r="H2183" s="13"/>
      <c r="I2183" s="13"/>
      <c r="J2183" s="13"/>
      <c r="K2183" s="13"/>
      <c r="L2183" s="13"/>
      <c r="M2183" s="13"/>
      <c r="N2183" s="13"/>
      <c r="O2183" s="13"/>
      <c r="P2183" s="13"/>
    </row>
    <row r="2184" spans="1:16">
      <c r="A2184" s="13"/>
      <c r="B2184" s="13"/>
      <c r="C2184" s="13"/>
      <c r="D2184" s="13"/>
      <c r="E2184" s="13"/>
      <c r="F2184" s="13"/>
      <c r="G2184" s="13"/>
      <c r="H2184" s="13"/>
      <c r="I2184" s="13"/>
      <c r="J2184" s="13"/>
      <c r="K2184" s="13"/>
      <c r="L2184" s="13"/>
      <c r="M2184" s="13"/>
      <c r="N2184" s="13"/>
      <c r="O2184" s="13"/>
      <c r="P2184" s="13"/>
    </row>
    <row r="2185" spans="1:16">
      <c r="A2185" s="13"/>
      <c r="B2185" s="13"/>
      <c r="C2185" s="13"/>
      <c r="D2185" s="13"/>
      <c r="E2185" s="13"/>
      <c r="F2185" s="13"/>
      <c r="G2185" s="13"/>
      <c r="H2185" s="13"/>
      <c r="I2185" s="13"/>
      <c r="J2185" s="13"/>
      <c r="K2185" s="13"/>
      <c r="L2185" s="13"/>
      <c r="M2185" s="13"/>
      <c r="N2185" s="13"/>
      <c r="O2185" s="13"/>
      <c r="P2185" s="13"/>
    </row>
    <row r="2186" spans="1:16">
      <c r="A2186" s="13"/>
      <c r="B2186" s="13"/>
      <c r="C2186" s="13"/>
      <c r="D2186" s="13"/>
      <c r="E2186" s="13"/>
      <c r="F2186" s="13"/>
      <c r="G2186" s="13"/>
      <c r="H2186" s="13"/>
      <c r="I2186" s="13"/>
      <c r="J2186" s="13"/>
      <c r="K2186" s="13"/>
      <c r="L2186" s="13"/>
      <c r="M2186" s="13"/>
      <c r="N2186" s="13"/>
      <c r="O2186" s="13"/>
      <c r="P2186" s="13"/>
    </row>
    <row r="2187" spans="1:16">
      <c r="A2187" s="13"/>
      <c r="B2187" s="13"/>
      <c r="C2187" s="13"/>
      <c r="D2187" s="13"/>
      <c r="E2187" s="13"/>
      <c r="F2187" s="13"/>
      <c r="G2187" s="13"/>
      <c r="H2187" s="13"/>
      <c r="I2187" s="13"/>
      <c r="J2187" s="13"/>
      <c r="K2187" s="13"/>
      <c r="L2187" s="13"/>
      <c r="M2187" s="13"/>
      <c r="N2187" s="13"/>
      <c r="O2187" s="13"/>
      <c r="P2187" s="13"/>
    </row>
    <row r="2188" spans="1:16">
      <c r="A2188" s="13"/>
      <c r="B2188" s="13"/>
      <c r="C2188" s="13"/>
      <c r="D2188" s="13"/>
      <c r="E2188" s="13"/>
      <c r="F2188" s="13"/>
      <c r="G2188" s="13"/>
      <c r="H2188" s="13"/>
      <c r="I2188" s="13"/>
      <c r="J2188" s="13"/>
      <c r="K2188" s="13"/>
      <c r="L2188" s="13"/>
      <c r="M2188" s="13"/>
      <c r="N2188" s="13"/>
      <c r="O2188" s="13"/>
      <c r="P2188" s="13"/>
    </row>
    <row r="2189" spans="1:16">
      <c r="A2189" s="13"/>
      <c r="B2189" s="13"/>
      <c r="C2189" s="13"/>
      <c r="D2189" s="13"/>
      <c r="E2189" s="13"/>
      <c r="F2189" s="13"/>
      <c r="G2189" s="13"/>
      <c r="H2189" s="13"/>
      <c r="I2189" s="13"/>
      <c r="J2189" s="13"/>
      <c r="K2189" s="13"/>
      <c r="L2189" s="13"/>
      <c r="M2189" s="13"/>
      <c r="N2189" s="13"/>
      <c r="O2189" s="13"/>
      <c r="P2189" s="13"/>
    </row>
    <row r="2190" spans="1:16">
      <c r="A2190" s="13"/>
      <c r="B2190" s="13"/>
      <c r="C2190" s="13"/>
      <c r="D2190" s="13"/>
      <c r="E2190" s="13"/>
      <c r="F2190" s="13"/>
      <c r="G2190" s="13"/>
      <c r="H2190" s="13"/>
      <c r="I2190" s="13"/>
      <c r="J2190" s="13"/>
      <c r="K2190" s="13"/>
      <c r="L2190" s="13"/>
      <c r="M2190" s="13"/>
      <c r="N2190" s="13"/>
      <c r="O2190" s="13"/>
      <c r="P2190" s="13"/>
    </row>
    <row r="2191" spans="1:16">
      <c r="A2191" s="13"/>
      <c r="B2191" s="13"/>
      <c r="C2191" s="13"/>
      <c r="D2191" s="13"/>
      <c r="E2191" s="13"/>
      <c r="F2191" s="13"/>
      <c r="G2191" s="13"/>
      <c r="H2191" s="13"/>
      <c r="I2191" s="13"/>
      <c r="J2191" s="13"/>
      <c r="K2191" s="13"/>
      <c r="L2191" s="13"/>
      <c r="M2191" s="13"/>
      <c r="N2191" s="13"/>
      <c r="O2191" s="13"/>
      <c r="P2191" s="13"/>
    </row>
    <row r="2192" spans="1:16">
      <c r="A2192" s="13"/>
      <c r="B2192" s="13"/>
      <c r="C2192" s="13"/>
      <c r="D2192" s="13"/>
      <c r="E2192" s="13"/>
      <c r="F2192" s="13"/>
      <c r="G2192" s="13"/>
      <c r="H2192" s="13"/>
      <c r="I2192" s="13"/>
      <c r="J2192" s="13"/>
      <c r="K2192" s="13"/>
      <c r="L2192" s="13"/>
      <c r="M2192" s="13"/>
      <c r="N2192" s="13"/>
      <c r="O2192" s="13"/>
      <c r="P2192" s="13"/>
    </row>
    <row r="2193" spans="1:16">
      <c r="A2193" s="13"/>
      <c r="B2193" s="13"/>
      <c r="C2193" s="13"/>
      <c r="D2193" s="13"/>
      <c r="E2193" s="13"/>
      <c r="F2193" s="13"/>
      <c r="G2193" s="13"/>
      <c r="H2193" s="13"/>
      <c r="I2193" s="13"/>
      <c r="J2193" s="13"/>
      <c r="K2193" s="13"/>
      <c r="L2193" s="13"/>
      <c r="M2193" s="13"/>
      <c r="N2193" s="13"/>
      <c r="O2193" s="13"/>
      <c r="P2193" s="13"/>
    </row>
    <row r="2194" spans="1:16">
      <c r="A2194" s="13"/>
      <c r="B2194" s="13"/>
      <c r="C2194" s="13"/>
      <c r="D2194" s="13"/>
      <c r="E2194" s="13"/>
      <c r="F2194" s="13"/>
      <c r="G2194" s="13"/>
      <c r="H2194" s="13"/>
      <c r="I2194" s="13"/>
      <c r="J2194" s="13"/>
      <c r="K2194" s="13"/>
      <c r="L2194" s="13"/>
      <c r="M2194" s="13"/>
      <c r="N2194" s="13"/>
      <c r="O2194" s="13"/>
      <c r="P2194" s="13"/>
    </row>
    <row r="2195" spans="1:16">
      <c r="A2195" s="13"/>
      <c r="B2195" s="13"/>
      <c r="C2195" s="13"/>
      <c r="D2195" s="13"/>
      <c r="E2195" s="13"/>
      <c r="F2195" s="13"/>
      <c r="G2195" s="13"/>
      <c r="H2195" s="13"/>
      <c r="I2195" s="13"/>
      <c r="J2195" s="13"/>
      <c r="K2195" s="13"/>
      <c r="L2195" s="13"/>
      <c r="M2195" s="13"/>
      <c r="N2195" s="13"/>
      <c r="O2195" s="13"/>
      <c r="P2195" s="13"/>
    </row>
    <row r="2196" spans="1:16">
      <c r="A2196" s="13"/>
      <c r="B2196" s="13"/>
      <c r="C2196" s="13"/>
      <c r="D2196" s="13"/>
      <c r="E2196" s="13"/>
      <c r="F2196" s="13"/>
      <c r="G2196" s="13"/>
      <c r="H2196" s="13"/>
      <c r="I2196" s="13"/>
      <c r="J2196" s="13"/>
      <c r="K2196" s="13"/>
      <c r="L2196" s="13"/>
      <c r="M2196" s="13"/>
      <c r="N2196" s="13"/>
      <c r="O2196" s="13"/>
      <c r="P2196" s="13"/>
    </row>
    <row r="2197" spans="1:16">
      <c r="A2197" s="13"/>
      <c r="B2197" s="13"/>
      <c r="C2197" s="13"/>
      <c r="D2197" s="13"/>
      <c r="E2197" s="13"/>
      <c r="F2197" s="13"/>
      <c r="G2197" s="13"/>
      <c r="H2197" s="13"/>
      <c r="I2197" s="13"/>
      <c r="J2197" s="13"/>
      <c r="K2197" s="13"/>
      <c r="L2197" s="13"/>
      <c r="M2197" s="13"/>
      <c r="N2197" s="13"/>
      <c r="O2197" s="13"/>
      <c r="P2197" s="13"/>
    </row>
    <row r="2198" spans="1:16">
      <c r="A2198" s="13"/>
      <c r="B2198" s="13"/>
      <c r="C2198" s="13"/>
      <c r="D2198" s="13"/>
      <c r="E2198" s="13"/>
      <c r="F2198" s="13"/>
      <c r="G2198" s="13"/>
      <c r="H2198" s="13"/>
      <c r="I2198" s="13"/>
      <c r="J2198" s="13"/>
      <c r="K2198" s="13"/>
      <c r="L2198" s="13"/>
      <c r="M2198" s="13"/>
      <c r="N2198" s="13"/>
      <c r="O2198" s="13"/>
      <c r="P2198" s="13"/>
    </row>
    <row r="2199" spans="1:16">
      <c r="A2199" s="13"/>
      <c r="B2199" s="13"/>
      <c r="C2199" s="13"/>
      <c r="D2199" s="13"/>
      <c r="E2199" s="13"/>
      <c r="F2199" s="13"/>
      <c r="G2199" s="13"/>
      <c r="H2199" s="13"/>
      <c r="I2199" s="13"/>
      <c r="J2199" s="13"/>
      <c r="K2199" s="13"/>
      <c r="L2199" s="13"/>
      <c r="M2199" s="13"/>
      <c r="N2199" s="13"/>
      <c r="O2199" s="13"/>
      <c r="P2199" s="13"/>
    </row>
    <row r="2200" spans="1:16">
      <c r="A2200" s="13"/>
      <c r="B2200" s="13"/>
      <c r="C2200" s="13"/>
      <c r="D2200" s="13"/>
      <c r="E2200" s="13"/>
      <c r="F2200" s="13"/>
      <c r="G2200" s="13"/>
      <c r="H2200" s="13"/>
      <c r="I2200" s="13"/>
      <c r="J2200" s="13"/>
      <c r="K2200" s="13"/>
      <c r="L2200" s="13"/>
      <c r="M2200" s="13"/>
      <c r="N2200" s="13"/>
      <c r="O2200" s="13"/>
      <c r="P2200" s="13"/>
    </row>
    <row r="2201" spans="1:16">
      <c r="A2201" s="13"/>
      <c r="B2201" s="13"/>
      <c r="C2201" s="13"/>
      <c r="D2201" s="13"/>
      <c r="E2201" s="13"/>
      <c r="F2201" s="13"/>
      <c r="G2201" s="13"/>
      <c r="H2201" s="13"/>
      <c r="I2201" s="13"/>
      <c r="J2201" s="13"/>
      <c r="K2201" s="13"/>
      <c r="L2201" s="13"/>
      <c r="M2201" s="13"/>
      <c r="N2201" s="13"/>
      <c r="O2201" s="13"/>
      <c r="P2201" s="13"/>
    </row>
    <row r="2202" spans="1:16">
      <c r="A2202" s="13"/>
      <c r="B2202" s="13"/>
      <c r="C2202" s="13"/>
      <c r="D2202" s="13"/>
      <c r="E2202" s="13"/>
      <c r="F2202" s="13"/>
      <c r="G2202" s="13"/>
      <c r="H2202" s="13"/>
      <c r="I2202" s="13"/>
      <c r="J2202" s="13"/>
      <c r="K2202" s="13"/>
      <c r="L2202" s="13"/>
      <c r="M2202" s="13"/>
      <c r="N2202" s="13"/>
      <c r="O2202" s="13"/>
      <c r="P2202" s="13"/>
    </row>
    <row r="2203" spans="1:16">
      <c r="A2203" s="13"/>
      <c r="B2203" s="13"/>
      <c r="C2203" s="13"/>
      <c r="D2203" s="13"/>
      <c r="E2203" s="13"/>
      <c r="F2203" s="13"/>
      <c r="G2203" s="13"/>
      <c r="H2203" s="13"/>
      <c r="I2203" s="13"/>
      <c r="J2203" s="13"/>
      <c r="K2203" s="13"/>
      <c r="L2203" s="13"/>
      <c r="M2203" s="13"/>
      <c r="N2203" s="13"/>
      <c r="O2203" s="13"/>
      <c r="P2203" s="13"/>
    </row>
    <row r="2204" spans="1:16">
      <c r="A2204" s="13"/>
      <c r="B2204" s="13"/>
      <c r="C2204" s="13"/>
      <c r="D2204" s="13"/>
      <c r="E2204" s="13"/>
      <c r="F2204" s="13"/>
      <c r="G2204" s="13"/>
      <c r="H2204" s="13"/>
      <c r="I2204" s="13"/>
      <c r="J2204" s="13"/>
      <c r="K2204" s="13"/>
      <c r="L2204" s="13"/>
      <c r="M2204" s="13"/>
      <c r="N2204" s="13"/>
      <c r="O2204" s="13"/>
      <c r="P2204" s="13"/>
    </row>
    <row r="2205" spans="1:16">
      <c r="A2205" s="13"/>
      <c r="B2205" s="13"/>
      <c r="C2205" s="13"/>
      <c r="D2205" s="13"/>
      <c r="E2205" s="13"/>
      <c r="F2205" s="13"/>
      <c r="G2205" s="13"/>
      <c r="H2205" s="13"/>
      <c r="I2205" s="13"/>
      <c r="J2205" s="13"/>
      <c r="K2205" s="13"/>
      <c r="L2205" s="13"/>
      <c r="M2205" s="13"/>
      <c r="N2205" s="13"/>
      <c r="O2205" s="13"/>
      <c r="P2205" s="13"/>
    </row>
    <row r="2206" spans="1:16">
      <c r="A2206" s="13"/>
      <c r="B2206" s="13"/>
      <c r="C2206" s="13"/>
      <c r="D2206" s="13"/>
      <c r="E2206" s="13"/>
      <c r="F2206" s="13"/>
      <c r="G2206" s="13"/>
      <c r="H2206" s="13"/>
      <c r="I2206" s="13"/>
      <c r="J2206" s="13"/>
      <c r="K2206" s="13"/>
      <c r="L2206" s="13"/>
      <c r="M2206" s="13"/>
      <c r="N2206" s="13"/>
      <c r="O2206" s="13"/>
      <c r="P2206" s="13"/>
    </row>
    <row r="2207" spans="1:16">
      <c r="A2207" s="13"/>
      <c r="B2207" s="13"/>
      <c r="C2207" s="13"/>
      <c r="D2207" s="13"/>
      <c r="E2207" s="13"/>
      <c r="F2207" s="13"/>
      <c r="G2207" s="13"/>
      <c r="H2207" s="13"/>
      <c r="I2207" s="13"/>
      <c r="J2207" s="13"/>
      <c r="K2207" s="13"/>
      <c r="L2207" s="13"/>
      <c r="M2207" s="13"/>
      <c r="N2207" s="13"/>
      <c r="O2207" s="13"/>
      <c r="P2207" s="13"/>
    </row>
    <row r="2208" spans="1:16">
      <c r="A2208" s="13"/>
      <c r="B2208" s="13"/>
      <c r="C2208" s="13"/>
      <c r="D2208" s="13"/>
      <c r="E2208" s="13"/>
      <c r="F2208" s="13"/>
      <c r="G2208" s="13"/>
      <c r="H2208" s="13"/>
      <c r="I2208" s="13"/>
      <c r="J2208" s="13"/>
      <c r="K2208" s="13"/>
      <c r="L2208" s="13"/>
      <c r="M2208" s="13"/>
      <c r="N2208" s="13"/>
      <c r="O2208" s="13"/>
      <c r="P2208" s="13"/>
    </row>
    <row r="2209" spans="1:16">
      <c r="A2209" s="13"/>
      <c r="B2209" s="13"/>
      <c r="C2209" s="13"/>
      <c r="D2209" s="13"/>
      <c r="E2209" s="13"/>
      <c r="F2209" s="13"/>
      <c r="G2209" s="13"/>
      <c r="H2209" s="13"/>
      <c r="I2209" s="13"/>
      <c r="J2209" s="13"/>
      <c r="K2209" s="13"/>
      <c r="L2209" s="13"/>
      <c r="M2209" s="13"/>
      <c r="N2209" s="13"/>
      <c r="O2209" s="13"/>
      <c r="P2209" s="13"/>
    </row>
    <row r="2210" spans="1:16">
      <c r="A2210" s="13"/>
      <c r="B2210" s="13"/>
      <c r="C2210" s="13"/>
      <c r="D2210" s="13"/>
      <c r="E2210" s="13"/>
      <c r="F2210" s="13"/>
      <c r="G2210" s="13"/>
      <c r="H2210" s="13"/>
      <c r="I2210" s="13"/>
      <c r="J2210" s="13"/>
      <c r="K2210" s="13"/>
      <c r="L2210" s="13"/>
      <c r="M2210" s="13"/>
      <c r="N2210" s="13"/>
      <c r="O2210" s="13"/>
      <c r="P2210" s="13"/>
    </row>
    <row r="2211" spans="1:16">
      <c r="A2211" s="13"/>
      <c r="B2211" s="13"/>
      <c r="C2211" s="13"/>
      <c r="D2211" s="13"/>
      <c r="E2211" s="13"/>
      <c r="F2211" s="13"/>
      <c r="G2211" s="13"/>
      <c r="H2211" s="13"/>
      <c r="I2211" s="13"/>
      <c r="J2211" s="13"/>
      <c r="K2211" s="13"/>
      <c r="L2211" s="13"/>
      <c r="M2211" s="13"/>
      <c r="N2211" s="13"/>
      <c r="O2211" s="13"/>
      <c r="P2211" s="13"/>
    </row>
    <row r="2212" spans="1:16">
      <c r="A2212" s="13"/>
      <c r="B2212" s="13"/>
      <c r="C2212" s="13"/>
      <c r="D2212" s="13"/>
      <c r="E2212" s="13"/>
      <c r="F2212" s="13"/>
      <c r="G2212" s="13"/>
      <c r="H2212" s="13"/>
      <c r="I2212" s="13"/>
      <c r="J2212" s="13"/>
      <c r="K2212" s="13"/>
      <c r="L2212" s="13"/>
      <c r="M2212" s="13"/>
      <c r="N2212" s="13"/>
      <c r="O2212" s="13"/>
      <c r="P2212" s="13"/>
    </row>
    <row r="2213" spans="1:16">
      <c r="A2213" s="13"/>
      <c r="B2213" s="13"/>
      <c r="C2213" s="13"/>
      <c r="D2213" s="13"/>
      <c r="E2213" s="13"/>
      <c r="F2213" s="13"/>
      <c r="G2213" s="13"/>
      <c r="H2213" s="13"/>
      <c r="I2213" s="13"/>
      <c r="J2213" s="13"/>
      <c r="K2213" s="13"/>
      <c r="L2213" s="13"/>
      <c r="M2213" s="13"/>
      <c r="N2213" s="13"/>
      <c r="O2213" s="13"/>
      <c r="P2213" s="13"/>
    </row>
    <row r="2214" spans="1:16">
      <c r="A2214" s="13"/>
      <c r="B2214" s="13"/>
      <c r="C2214" s="13"/>
      <c r="D2214" s="13"/>
      <c r="E2214" s="13"/>
      <c r="F2214" s="13"/>
      <c r="G2214" s="13"/>
      <c r="H2214" s="13"/>
      <c r="I2214" s="13"/>
      <c r="J2214" s="13"/>
      <c r="K2214" s="13"/>
      <c r="L2214" s="13"/>
      <c r="M2214" s="13"/>
      <c r="N2214" s="13"/>
      <c r="O2214" s="13"/>
      <c r="P2214" s="13"/>
    </row>
    <row r="2215" spans="1:16">
      <c r="A2215" s="13"/>
      <c r="B2215" s="13"/>
      <c r="C2215" s="13"/>
      <c r="D2215" s="13"/>
      <c r="E2215" s="13"/>
      <c r="F2215" s="13"/>
      <c r="G2215" s="13"/>
      <c r="H2215" s="13"/>
      <c r="I2215" s="13"/>
      <c r="J2215" s="13"/>
      <c r="K2215" s="13"/>
      <c r="L2215" s="13"/>
      <c r="M2215" s="13"/>
      <c r="N2215" s="13"/>
      <c r="O2215" s="13"/>
      <c r="P2215" s="13"/>
    </row>
    <row r="2216" spans="1:16">
      <c r="A2216" s="13"/>
      <c r="B2216" s="13"/>
      <c r="C2216" s="13"/>
      <c r="D2216" s="13"/>
      <c r="E2216" s="13"/>
      <c r="F2216" s="13"/>
      <c r="G2216" s="13"/>
      <c r="H2216" s="13"/>
      <c r="I2216" s="13"/>
      <c r="J2216" s="13"/>
      <c r="K2216" s="13"/>
      <c r="L2216" s="13"/>
      <c r="M2216" s="13"/>
      <c r="N2216" s="13"/>
      <c r="O2216" s="13"/>
      <c r="P2216" s="13"/>
    </row>
    <row r="2217" spans="1:16">
      <c r="A2217" s="13"/>
      <c r="B2217" s="13"/>
      <c r="C2217" s="13"/>
      <c r="D2217" s="13"/>
      <c r="E2217" s="13"/>
      <c r="F2217" s="13"/>
      <c r="G2217" s="13"/>
      <c r="H2217" s="13"/>
      <c r="I2217" s="13"/>
      <c r="J2217" s="13"/>
      <c r="K2217" s="13"/>
      <c r="L2217" s="13"/>
      <c r="M2217" s="13"/>
      <c r="N2217" s="13"/>
      <c r="O2217" s="13"/>
      <c r="P2217" s="13"/>
    </row>
    <row r="2218" spans="1:16">
      <c r="A2218" s="13"/>
      <c r="B2218" s="13"/>
      <c r="C2218" s="13"/>
      <c r="D2218" s="13"/>
      <c r="E2218" s="13"/>
      <c r="F2218" s="13"/>
      <c r="G2218" s="13"/>
      <c r="H2218" s="13"/>
      <c r="I2218" s="13"/>
      <c r="J2218" s="13"/>
      <c r="K2218" s="13"/>
      <c r="L2218" s="13"/>
      <c r="M2218" s="13"/>
      <c r="N2218" s="13"/>
      <c r="O2218" s="13"/>
      <c r="P2218" s="13"/>
    </row>
    <row r="2219" spans="1:16">
      <c r="A2219" s="13"/>
      <c r="B2219" s="13"/>
      <c r="C2219" s="13"/>
      <c r="D2219" s="13"/>
      <c r="E2219" s="13"/>
      <c r="F2219" s="13"/>
      <c r="G2219" s="13"/>
      <c r="H2219" s="13"/>
      <c r="I2219" s="13"/>
      <c r="J2219" s="13"/>
      <c r="K2219" s="13"/>
      <c r="L2219" s="13"/>
      <c r="M2219" s="13"/>
      <c r="N2219" s="13"/>
      <c r="O2219" s="13"/>
      <c r="P2219" s="13"/>
    </row>
    <row r="2220" spans="1:16">
      <c r="A2220" s="13"/>
      <c r="B2220" s="13"/>
      <c r="C2220" s="13"/>
      <c r="D2220" s="13"/>
      <c r="E2220" s="13"/>
      <c r="F2220" s="13"/>
      <c r="G2220" s="13"/>
      <c r="H2220" s="13"/>
      <c r="I2220" s="13"/>
      <c r="J2220" s="13"/>
      <c r="K2220" s="13"/>
      <c r="L2220" s="13"/>
      <c r="M2220" s="13"/>
      <c r="N2220" s="13"/>
      <c r="O2220" s="13"/>
      <c r="P2220" s="13"/>
    </row>
    <row r="2221" spans="1:16">
      <c r="A2221" s="13"/>
      <c r="B2221" s="13"/>
      <c r="C2221" s="13"/>
      <c r="D2221" s="13"/>
      <c r="E2221" s="13"/>
      <c r="F2221" s="13"/>
      <c r="G2221" s="13"/>
      <c r="H2221" s="13"/>
      <c r="I2221" s="13"/>
      <c r="J2221" s="13"/>
      <c r="K2221" s="13"/>
      <c r="L2221" s="13"/>
      <c r="M2221" s="13"/>
      <c r="N2221" s="13"/>
      <c r="O2221" s="13"/>
      <c r="P2221" s="13"/>
    </row>
    <row r="2222" spans="1:16">
      <c r="A2222" s="13"/>
      <c r="B2222" s="13"/>
      <c r="C2222" s="13"/>
      <c r="D2222" s="13"/>
      <c r="E2222" s="13"/>
      <c r="F2222" s="13"/>
      <c r="G2222" s="13"/>
      <c r="H2222" s="13"/>
      <c r="I2222" s="13"/>
      <c r="J2222" s="13"/>
      <c r="K2222" s="13"/>
      <c r="L2222" s="13"/>
      <c r="M2222" s="13"/>
      <c r="N2222" s="13"/>
      <c r="O2222" s="13"/>
      <c r="P2222" s="13"/>
    </row>
    <row r="2223" spans="1:16">
      <c r="A2223" s="13"/>
      <c r="B2223" s="13"/>
      <c r="C2223" s="13"/>
      <c r="D2223" s="13"/>
      <c r="E2223" s="13"/>
      <c r="F2223" s="13"/>
      <c r="G2223" s="13"/>
      <c r="H2223" s="13"/>
      <c r="I2223" s="13"/>
      <c r="J2223" s="13"/>
      <c r="K2223" s="13"/>
      <c r="L2223" s="13"/>
      <c r="M2223" s="13"/>
      <c r="N2223" s="13"/>
      <c r="O2223" s="13"/>
      <c r="P2223" s="13"/>
    </row>
    <row r="2224" spans="1:16">
      <c r="A2224" s="13"/>
      <c r="B2224" s="13"/>
      <c r="C2224" s="13"/>
      <c r="D2224" s="13"/>
      <c r="E2224" s="13"/>
      <c r="F2224" s="13"/>
      <c r="G2224" s="13"/>
      <c r="H2224" s="13"/>
      <c r="I2224" s="13"/>
      <c r="J2224" s="13"/>
      <c r="K2224" s="13"/>
      <c r="L2224" s="13"/>
      <c r="M2224" s="13"/>
      <c r="N2224" s="13"/>
      <c r="O2224" s="13"/>
      <c r="P2224" s="13"/>
    </row>
    <row r="2225" spans="1:16">
      <c r="A2225" s="13"/>
      <c r="B2225" s="13"/>
      <c r="C2225" s="13"/>
      <c r="D2225" s="13"/>
      <c r="E2225" s="13"/>
      <c r="F2225" s="13"/>
      <c r="G2225" s="13"/>
      <c r="H2225" s="13"/>
      <c r="I2225" s="13"/>
      <c r="J2225" s="13"/>
      <c r="K2225" s="13"/>
      <c r="L2225" s="13"/>
      <c r="M2225" s="13"/>
      <c r="N2225" s="13"/>
      <c r="O2225" s="13"/>
      <c r="P2225" s="13"/>
    </row>
    <row r="2226" spans="1:16">
      <c r="A2226" s="13"/>
      <c r="B2226" s="13"/>
      <c r="C2226" s="13"/>
      <c r="D2226" s="13"/>
      <c r="E2226" s="13"/>
      <c r="F2226" s="13"/>
      <c r="G2226" s="13"/>
      <c r="H2226" s="13"/>
      <c r="I2226" s="13"/>
      <c r="J2226" s="13"/>
      <c r="K2226" s="13"/>
      <c r="L2226" s="13"/>
      <c r="M2226" s="13"/>
      <c r="N2226" s="13"/>
      <c r="O2226" s="13"/>
      <c r="P2226" s="13"/>
    </row>
    <row r="2227" spans="1:16">
      <c r="A2227" s="13"/>
      <c r="B2227" s="13"/>
      <c r="C2227" s="13"/>
      <c r="D2227" s="13"/>
      <c r="E2227" s="13"/>
      <c r="F2227" s="13"/>
      <c r="G2227" s="13"/>
      <c r="H2227" s="13"/>
      <c r="I2227" s="13"/>
      <c r="J2227" s="13"/>
      <c r="K2227" s="13"/>
      <c r="L2227" s="13"/>
      <c r="M2227" s="13"/>
      <c r="N2227" s="13"/>
      <c r="O2227" s="13"/>
      <c r="P2227" s="13"/>
    </row>
    <row r="2228" spans="1:16">
      <c r="A2228" s="13"/>
      <c r="B2228" s="13"/>
      <c r="C2228" s="13"/>
      <c r="D2228" s="13"/>
      <c r="E2228" s="13"/>
      <c r="F2228" s="13"/>
      <c r="G2228" s="13"/>
      <c r="H2228" s="13"/>
      <c r="I2228" s="13"/>
      <c r="J2228" s="13"/>
      <c r="K2228" s="13"/>
      <c r="L2228" s="13"/>
      <c r="M2228" s="13"/>
      <c r="N2228" s="13"/>
      <c r="O2228" s="13"/>
      <c r="P2228" s="13"/>
    </row>
    <row r="2229" spans="1:16">
      <c r="A2229" s="13"/>
      <c r="B2229" s="13"/>
      <c r="C2229" s="13"/>
      <c r="D2229" s="13"/>
      <c r="E2229" s="13"/>
      <c r="F2229" s="13"/>
      <c r="G2229" s="13"/>
      <c r="H2229" s="13"/>
      <c r="I2229" s="13"/>
      <c r="J2229" s="13"/>
      <c r="K2229" s="13"/>
      <c r="L2229" s="13"/>
      <c r="M2229" s="13"/>
      <c r="N2229" s="13"/>
      <c r="O2229" s="13"/>
      <c r="P2229" s="13"/>
    </row>
    <row r="2230" spans="1:16">
      <c r="A2230" s="13"/>
      <c r="B2230" s="13"/>
      <c r="C2230" s="13"/>
      <c r="D2230" s="13"/>
      <c r="E2230" s="13"/>
      <c r="F2230" s="13"/>
      <c r="G2230" s="13"/>
      <c r="H2230" s="13"/>
      <c r="I2230" s="13"/>
      <c r="J2230" s="13"/>
      <c r="K2230" s="13"/>
      <c r="L2230" s="13"/>
      <c r="M2230" s="13"/>
      <c r="N2230" s="13"/>
      <c r="O2230" s="13"/>
      <c r="P2230" s="13"/>
    </row>
    <row r="2231" spans="1:16">
      <c r="A2231" s="13"/>
      <c r="B2231" s="13"/>
      <c r="C2231" s="13"/>
      <c r="D2231" s="13"/>
      <c r="E2231" s="13"/>
      <c r="F2231" s="13"/>
      <c r="G2231" s="13"/>
      <c r="H2231" s="13"/>
      <c r="I2231" s="13"/>
      <c r="J2231" s="13"/>
      <c r="K2231" s="13"/>
      <c r="L2231" s="13"/>
      <c r="M2231" s="13"/>
      <c r="N2231" s="13"/>
      <c r="O2231" s="13"/>
      <c r="P2231" s="13"/>
    </row>
    <row r="2232" spans="1:16">
      <c r="A2232" s="13"/>
      <c r="B2232" s="13"/>
      <c r="C2232" s="13"/>
      <c r="D2232" s="13"/>
      <c r="E2232" s="13"/>
      <c r="F2232" s="13"/>
      <c r="G2232" s="13"/>
      <c r="H2232" s="13"/>
      <c r="I2232" s="13"/>
      <c r="J2232" s="13"/>
      <c r="K2232" s="13"/>
      <c r="L2232" s="13"/>
      <c r="M2232" s="13"/>
      <c r="N2232" s="13"/>
      <c r="O2232" s="13"/>
      <c r="P2232" s="13"/>
    </row>
    <row r="2233" spans="1:16">
      <c r="A2233" s="13"/>
      <c r="B2233" s="13"/>
      <c r="C2233" s="13"/>
      <c r="D2233" s="13"/>
      <c r="E2233" s="13"/>
      <c r="F2233" s="13"/>
      <c r="G2233" s="13"/>
      <c r="H2233" s="13"/>
      <c r="I2233" s="13"/>
      <c r="J2233" s="13"/>
      <c r="K2233" s="13"/>
      <c r="L2233" s="13"/>
      <c r="M2233" s="13"/>
      <c r="N2233" s="13"/>
      <c r="O2233" s="13"/>
      <c r="P2233" s="13"/>
    </row>
    <row r="2234" spans="1:16">
      <c r="A2234" s="13"/>
      <c r="B2234" s="13"/>
      <c r="C2234" s="13"/>
      <c r="D2234" s="13"/>
      <c r="E2234" s="13"/>
      <c r="F2234" s="13"/>
      <c r="G2234" s="13"/>
      <c r="H2234" s="13"/>
      <c r="I2234" s="13"/>
      <c r="J2234" s="13"/>
      <c r="K2234" s="13"/>
      <c r="L2234" s="13"/>
      <c r="M2234" s="13"/>
      <c r="N2234" s="13"/>
      <c r="O2234" s="13"/>
      <c r="P2234" s="13"/>
    </row>
    <row r="2235" spans="1:16">
      <c r="A2235" s="13"/>
      <c r="B2235" s="13"/>
      <c r="C2235" s="13"/>
      <c r="D2235" s="13"/>
      <c r="E2235" s="13"/>
      <c r="F2235" s="13"/>
      <c r="G2235" s="13"/>
      <c r="H2235" s="13"/>
      <c r="I2235" s="13"/>
      <c r="J2235" s="13"/>
      <c r="K2235" s="13"/>
      <c r="L2235" s="13"/>
      <c r="M2235" s="13"/>
      <c r="N2235" s="13"/>
      <c r="O2235" s="13"/>
      <c r="P2235" s="13"/>
    </row>
    <row r="2236" spans="1:16">
      <c r="A2236" s="13"/>
      <c r="B2236" s="13"/>
      <c r="C2236" s="13"/>
      <c r="D2236" s="13"/>
      <c r="E2236" s="13"/>
      <c r="F2236" s="13"/>
      <c r="G2236" s="13"/>
      <c r="H2236" s="13"/>
      <c r="I2236" s="13"/>
      <c r="J2236" s="13"/>
      <c r="K2236" s="13"/>
      <c r="L2236" s="13"/>
      <c r="M2236" s="13"/>
      <c r="N2236" s="13"/>
      <c r="O2236" s="13"/>
      <c r="P2236" s="13"/>
    </row>
    <row r="2237" spans="1:16">
      <c r="A2237" s="13"/>
      <c r="B2237" s="13"/>
      <c r="C2237" s="13"/>
      <c r="D2237" s="13"/>
      <c r="E2237" s="13"/>
      <c r="F2237" s="13"/>
      <c r="G2237" s="13"/>
      <c r="H2237" s="13"/>
      <c r="I2237" s="13"/>
      <c r="J2237" s="13"/>
      <c r="K2237" s="13"/>
      <c r="L2237" s="13"/>
      <c r="M2237" s="13"/>
      <c r="N2237" s="13"/>
      <c r="O2237" s="13"/>
      <c r="P2237" s="13"/>
    </row>
    <row r="2238" spans="1:16">
      <c r="A2238" s="13"/>
      <c r="B2238" s="13"/>
      <c r="C2238" s="13"/>
      <c r="D2238" s="13"/>
      <c r="E2238" s="13"/>
      <c r="F2238" s="13"/>
      <c r="G2238" s="13"/>
      <c r="H2238" s="13"/>
      <c r="I2238" s="13"/>
      <c r="J2238" s="13"/>
      <c r="K2238" s="13"/>
      <c r="L2238" s="13"/>
      <c r="M2238" s="13"/>
      <c r="N2238" s="13"/>
      <c r="O2238" s="13"/>
      <c r="P2238" s="13"/>
    </row>
    <row r="2239" spans="1:16">
      <c r="A2239" s="13"/>
      <c r="B2239" s="13"/>
      <c r="C2239" s="13"/>
      <c r="D2239" s="13"/>
      <c r="E2239" s="13"/>
      <c r="F2239" s="13"/>
      <c r="G2239" s="13"/>
      <c r="H2239" s="13"/>
      <c r="I2239" s="13"/>
      <c r="J2239" s="13"/>
      <c r="K2239" s="13"/>
      <c r="L2239" s="13"/>
      <c r="M2239" s="13"/>
      <c r="N2239" s="13"/>
      <c r="O2239" s="13"/>
      <c r="P2239" s="13"/>
    </row>
    <row r="2240" spans="1:16">
      <c r="A2240" s="13"/>
      <c r="B2240" s="13"/>
      <c r="C2240" s="13"/>
      <c r="D2240" s="13"/>
      <c r="E2240" s="13"/>
      <c r="F2240" s="13"/>
      <c r="G2240" s="13"/>
      <c r="H2240" s="13"/>
      <c r="I2240" s="13"/>
      <c r="J2240" s="13"/>
      <c r="K2240" s="13"/>
      <c r="L2240" s="13"/>
      <c r="M2240" s="13"/>
      <c r="N2240" s="13"/>
      <c r="O2240" s="13"/>
      <c r="P2240" s="13"/>
    </row>
    <row r="2241" spans="1:16">
      <c r="A2241" s="13"/>
      <c r="B2241" s="13"/>
      <c r="C2241" s="13"/>
      <c r="D2241" s="13"/>
      <c r="E2241" s="13"/>
      <c r="F2241" s="13"/>
      <c r="G2241" s="13"/>
      <c r="H2241" s="13"/>
      <c r="I2241" s="13"/>
      <c r="J2241" s="13"/>
      <c r="K2241" s="13"/>
      <c r="L2241" s="13"/>
      <c r="M2241" s="13"/>
      <c r="N2241" s="13"/>
      <c r="O2241" s="13"/>
      <c r="P2241" s="13"/>
    </row>
    <row r="2242" spans="1:16">
      <c r="A2242" s="13"/>
      <c r="B2242" s="13"/>
      <c r="C2242" s="13"/>
      <c r="D2242" s="13"/>
      <c r="E2242" s="13"/>
      <c r="F2242" s="13"/>
      <c r="G2242" s="13"/>
      <c r="H2242" s="13"/>
      <c r="I2242" s="13"/>
      <c r="J2242" s="13"/>
      <c r="K2242" s="13"/>
      <c r="L2242" s="13"/>
      <c r="M2242" s="13"/>
      <c r="N2242" s="13"/>
      <c r="O2242" s="13"/>
      <c r="P2242" s="13"/>
    </row>
    <row r="2243" spans="1:16">
      <c r="A2243" s="13"/>
      <c r="B2243" s="13"/>
      <c r="C2243" s="13"/>
      <c r="D2243" s="13"/>
      <c r="E2243" s="13"/>
      <c r="F2243" s="13"/>
      <c r="G2243" s="13"/>
      <c r="H2243" s="13"/>
      <c r="I2243" s="13"/>
      <c r="J2243" s="13"/>
      <c r="K2243" s="13"/>
      <c r="L2243" s="13"/>
      <c r="M2243" s="13"/>
      <c r="N2243" s="13"/>
      <c r="O2243" s="13"/>
      <c r="P2243" s="13"/>
    </row>
    <row r="2244" spans="1:16">
      <c r="A2244" s="13"/>
      <c r="B2244" s="13"/>
      <c r="C2244" s="13"/>
      <c r="D2244" s="13"/>
      <c r="E2244" s="13"/>
      <c r="F2244" s="13"/>
      <c r="G2244" s="13"/>
      <c r="H2244" s="13"/>
      <c r="I2244" s="13"/>
      <c r="J2244" s="13"/>
      <c r="K2244" s="13"/>
      <c r="L2244" s="13"/>
      <c r="M2244" s="13"/>
      <c r="N2244" s="13"/>
      <c r="O2244" s="13"/>
      <c r="P2244" s="13"/>
    </row>
    <row r="2245" spans="1:16">
      <c r="A2245" s="13"/>
      <c r="B2245" s="13"/>
      <c r="C2245" s="13"/>
      <c r="D2245" s="13"/>
      <c r="E2245" s="13"/>
      <c r="F2245" s="13"/>
      <c r="G2245" s="13"/>
      <c r="H2245" s="13"/>
      <c r="I2245" s="13"/>
      <c r="J2245" s="13"/>
      <c r="K2245" s="13"/>
      <c r="L2245" s="13"/>
      <c r="M2245" s="13"/>
      <c r="N2245" s="13"/>
      <c r="O2245" s="13"/>
      <c r="P2245" s="13"/>
    </row>
    <row r="2246" spans="1:16">
      <c r="A2246" s="13"/>
      <c r="B2246" s="13"/>
      <c r="C2246" s="13"/>
      <c r="D2246" s="13"/>
      <c r="E2246" s="13"/>
      <c r="F2246" s="13"/>
      <c r="G2246" s="13"/>
      <c r="H2246" s="13"/>
      <c r="I2246" s="13"/>
      <c r="J2246" s="13"/>
      <c r="K2246" s="13"/>
      <c r="L2246" s="13"/>
      <c r="M2246" s="13"/>
      <c r="N2246" s="13"/>
      <c r="O2246" s="13"/>
      <c r="P2246" s="13"/>
    </row>
    <row r="2247" spans="1:16">
      <c r="A2247" s="13"/>
      <c r="B2247" s="13"/>
      <c r="C2247" s="13"/>
      <c r="D2247" s="13"/>
      <c r="E2247" s="13"/>
      <c r="F2247" s="13"/>
      <c r="G2247" s="13"/>
      <c r="H2247" s="13"/>
      <c r="I2247" s="13"/>
      <c r="J2247" s="13"/>
      <c r="K2247" s="13"/>
      <c r="L2247" s="13"/>
      <c r="M2247" s="13"/>
      <c r="N2247" s="13"/>
      <c r="O2247" s="13"/>
      <c r="P2247" s="13"/>
    </row>
    <row r="2248" spans="1:16">
      <c r="A2248" s="13"/>
      <c r="B2248" s="13"/>
      <c r="C2248" s="13"/>
      <c r="D2248" s="13"/>
      <c r="E2248" s="13"/>
      <c r="F2248" s="13"/>
      <c r="G2248" s="13"/>
      <c r="H2248" s="13"/>
      <c r="I2248" s="13"/>
      <c r="J2248" s="13"/>
      <c r="K2248" s="13"/>
      <c r="L2248" s="13"/>
      <c r="M2248" s="13"/>
      <c r="N2248" s="13"/>
      <c r="O2248" s="13"/>
      <c r="P2248" s="13"/>
    </row>
    <row r="2249" spans="1:16">
      <c r="A2249" s="13"/>
      <c r="B2249" s="13"/>
      <c r="C2249" s="13"/>
      <c r="D2249" s="13"/>
      <c r="E2249" s="13"/>
      <c r="F2249" s="13"/>
      <c r="G2249" s="13"/>
      <c r="H2249" s="13"/>
      <c r="I2249" s="13"/>
      <c r="J2249" s="13"/>
      <c r="K2249" s="13"/>
      <c r="L2249" s="13"/>
      <c r="M2249" s="13"/>
      <c r="N2249" s="13"/>
      <c r="O2249" s="13"/>
      <c r="P2249" s="13"/>
    </row>
    <row r="2250" spans="1:16">
      <c r="A2250" s="13"/>
      <c r="B2250" s="13"/>
      <c r="C2250" s="13"/>
      <c r="D2250" s="13"/>
      <c r="E2250" s="13"/>
      <c r="F2250" s="13"/>
      <c r="G2250" s="13"/>
      <c r="H2250" s="13"/>
      <c r="I2250" s="13"/>
      <c r="J2250" s="13"/>
      <c r="K2250" s="13"/>
      <c r="L2250" s="13"/>
      <c r="M2250" s="13"/>
      <c r="N2250" s="13"/>
      <c r="O2250" s="13"/>
      <c r="P2250" s="13"/>
    </row>
    <row r="2251" spans="1:16">
      <c r="A2251" s="13"/>
      <c r="B2251" s="13"/>
      <c r="C2251" s="13"/>
      <c r="D2251" s="13"/>
      <c r="E2251" s="13"/>
      <c r="F2251" s="13"/>
      <c r="G2251" s="13"/>
      <c r="H2251" s="13"/>
      <c r="I2251" s="13"/>
      <c r="J2251" s="13"/>
      <c r="K2251" s="13"/>
      <c r="L2251" s="13"/>
      <c r="M2251" s="13"/>
      <c r="N2251" s="13"/>
      <c r="O2251" s="13"/>
      <c r="P2251" s="13"/>
    </row>
    <row r="2252" spans="1:16">
      <c r="A2252" s="13"/>
      <c r="B2252" s="13"/>
      <c r="C2252" s="13"/>
      <c r="D2252" s="13"/>
      <c r="E2252" s="13"/>
      <c r="F2252" s="13"/>
      <c r="G2252" s="13"/>
      <c r="H2252" s="13"/>
      <c r="I2252" s="13"/>
      <c r="J2252" s="13"/>
      <c r="K2252" s="13"/>
      <c r="L2252" s="13"/>
      <c r="M2252" s="13"/>
      <c r="N2252" s="13"/>
      <c r="O2252" s="13"/>
      <c r="P2252" s="13"/>
    </row>
    <row r="2253" spans="1:16">
      <c r="A2253" s="13"/>
      <c r="B2253" s="13"/>
      <c r="C2253" s="13"/>
      <c r="D2253" s="13"/>
      <c r="E2253" s="13"/>
      <c r="F2253" s="13"/>
      <c r="G2253" s="13"/>
      <c r="H2253" s="13"/>
      <c r="I2253" s="13"/>
      <c r="J2253" s="13"/>
      <c r="K2253" s="13"/>
      <c r="L2253" s="13"/>
      <c r="M2253" s="13"/>
      <c r="N2253" s="13"/>
      <c r="O2253" s="13"/>
      <c r="P2253" s="13"/>
    </row>
    <row r="2254" spans="1:16">
      <c r="A2254" s="13"/>
      <c r="B2254" s="13"/>
      <c r="C2254" s="13"/>
      <c r="D2254" s="13"/>
      <c r="E2254" s="13"/>
      <c r="F2254" s="13"/>
      <c r="G2254" s="13"/>
      <c r="H2254" s="13"/>
      <c r="I2254" s="13"/>
      <c r="J2254" s="13"/>
      <c r="K2254" s="13"/>
      <c r="L2254" s="13"/>
      <c r="M2254" s="13"/>
      <c r="N2254" s="13"/>
      <c r="O2254" s="13"/>
      <c r="P2254" s="13"/>
    </row>
    <row r="2255" spans="1:16">
      <c r="A2255" s="13"/>
      <c r="B2255" s="13"/>
      <c r="C2255" s="13"/>
      <c r="D2255" s="13"/>
      <c r="E2255" s="13"/>
      <c r="F2255" s="13"/>
      <c r="G2255" s="13"/>
      <c r="H2255" s="13"/>
      <c r="I2255" s="13"/>
      <c r="J2255" s="13"/>
      <c r="K2255" s="13"/>
      <c r="L2255" s="13"/>
      <c r="M2255" s="13"/>
      <c r="N2255" s="13"/>
      <c r="O2255" s="13"/>
      <c r="P2255" s="13"/>
    </row>
    <row r="2256" spans="1:16">
      <c r="A2256" s="13"/>
      <c r="B2256" s="13"/>
      <c r="C2256" s="13"/>
      <c r="D2256" s="13"/>
      <c r="E2256" s="13"/>
      <c r="F2256" s="13"/>
      <c r="G2256" s="13"/>
      <c r="H2256" s="13"/>
      <c r="I2256" s="13"/>
      <c r="J2256" s="13"/>
      <c r="K2256" s="13"/>
      <c r="L2256" s="13"/>
      <c r="M2256" s="13"/>
      <c r="N2256" s="13"/>
      <c r="O2256" s="13"/>
      <c r="P2256" s="13"/>
    </row>
    <row r="2257" spans="1:16">
      <c r="A2257" s="13"/>
      <c r="B2257" s="13"/>
      <c r="C2257" s="13"/>
      <c r="D2257" s="13"/>
      <c r="E2257" s="13"/>
      <c r="F2257" s="13"/>
      <c r="G2257" s="13"/>
      <c r="H2257" s="13"/>
      <c r="I2257" s="13"/>
      <c r="J2257" s="13"/>
      <c r="K2257" s="13"/>
      <c r="L2257" s="13"/>
      <c r="M2257" s="13"/>
      <c r="N2257" s="13"/>
      <c r="O2257" s="13"/>
      <c r="P2257" s="13"/>
    </row>
    <row r="2258" spans="1:16">
      <c r="A2258" s="13"/>
      <c r="B2258" s="13"/>
      <c r="C2258" s="13"/>
      <c r="D2258" s="13"/>
      <c r="E2258" s="13"/>
      <c r="F2258" s="13"/>
      <c r="G2258" s="13"/>
      <c r="H2258" s="13"/>
      <c r="I2258" s="13"/>
      <c r="J2258" s="13"/>
      <c r="K2258" s="13"/>
      <c r="L2258" s="13"/>
      <c r="M2258" s="13"/>
      <c r="N2258" s="13"/>
      <c r="O2258" s="13"/>
      <c r="P2258" s="13"/>
    </row>
    <row r="2259" spans="1:16">
      <c r="A2259" s="13"/>
      <c r="B2259" s="13"/>
      <c r="C2259" s="13"/>
      <c r="D2259" s="13"/>
      <c r="E2259" s="13"/>
      <c r="F2259" s="13"/>
      <c r="G2259" s="13"/>
      <c r="H2259" s="13"/>
      <c r="I2259" s="13"/>
      <c r="J2259" s="13"/>
      <c r="K2259" s="13"/>
      <c r="L2259" s="13"/>
      <c r="M2259" s="13"/>
      <c r="N2259" s="13"/>
      <c r="O2259" s="13"/>
      <c r="P2259" s="13"/>
    </row>
    <row r="2260" spans="1:16">
      <c r="A2260" s="13"/>
      <c r="B2260" s="13"/>
      <c r="C2260" s="13"/>
      <c r="D2260" s="13"/>
      <c r="E2260" s="13"/>
      <c r="F2260" s="13"/>
      <c r="G2260" s="13"/>
      <c r="H2260" s="13"/>
      <c r="I2260" s="13"/>
      <c r="J2260" s="13"/>
      <c r="K2260" s="13"/>
      <c r="L2260" s="13"/>
      <c r="M2260" s="13"/>
      <c r="N2260" s="13"/>
      <c r="O2260" s="13"/>
      <c r="P2260" s="13"/>
    </row>
    <row r="2261" spans="1:16">
      <c r="A2261" s="13"/>
      <c r="B2261" s="13"/>
      <c r="C2261" s="13"/>
      <c r="D2261" s="13"/>
      <c r="E2261" s="13"/>
      <c r="F2261" s="13"/>
      <c r="G2261" s="13"/>
      <c r="H2261" s="13"/>
      <c r="I2261" s="13"/>
      <c r="J2261" s="13"/>
      <c r="K2261" s="13"/>
      <c r="L2261" s="13"/>
      <c r="M2261" s="13"/>
      <c r="N2261" s="13"/>
      <c r="O2261" s="13"/>
      <c r="P2261" s="13"/>
    </row>
    <row r="2262" spans="1:16">
      <c r="A2262" s="13"/>
      <c r="B2262" s="13"/>
      <c r="C2262" s="13"/>
      <c r="D2262" s="13"/>
      <c r="E2262" s="13"/>
      <c r="F2262" s="13"/>
      <c r="G2262" s="13"/>
      <c r="H2262" s="13"/>
      <c r="I2262" s="13"/>
      <c r="J2262" s="13"/>
      <c r="K2262" s="13"/>
      <c r="L2262" s="13"/>
      <c r="M2262" s="13"/>
      <c r="N2262" s="13"/>
      <c r="O2262" s="13"/>
      <c r="P2262" s="13"/>
    </row>
    <row r="2263" spans="1:16">
      <c r="A2263" s="13"/>
      <c r="B2263" s="13"/>
      <c r="C2263" s="13"/>
      <c r="D2263" s="13"/>
      <c r="E2263" s="13"/>
      <c r="F2263" s="13"/>
      <c r="G2263" s="13"/>
      <c r="H2263" s="13"/>
      <c r="I2263" s="13"/>
      <c r="J2263" s="13"/>
      <c r="K2263" s="13"/>
      <c r="L2263" s="13"/>
      <c r="M2263" s="13"/>
      <c r="N2263" s="13"/>
      <c r="O2263" s="13"/>
      <c r="P2263" s="13"/>
    </row>
    <row r="2264" spans="1:16">
      <c r="A2264" s="13"/>
      <c r="B2264" s="13"/>
      <c r="C2264" s="13"/>
      <c r="D2264" s="13"/>
      <c r="E2264" s="13"/>
      <c r="F2264" s="13"/>
      <c r="G2264" s="13"/>
      <c r="H2264" s="13"/>
      <c r="I2264" s="13"/>
      <c r="J2264" s="13"/>
      <c r="K2264" s="13"/>
      <c r="L2264" s="13"/>
      <c r="M2264" s="13"/>
      <c r="N2264" s="13"/>
      <c r="O2264" s="13"/>
      <c r="P2264" s="13"/>
    </row>
    <row r="2265" spans="1:16">
      <c r="A2265" s="13"/>
      <c r="B2265" s="13"/>
      <c r="C2265" s="13"/>
      <c r="D2265" s="13"/>
      <c r="E2265" s="13"/>
      <c r="F2265" s="13"/>
      <c r="G2265" s="13"/>
      <c r="H2265" s="13"/>
      <c r="I2265" s="13"/>
      <c r="J2265" s="13"/>
      <c r="K2265" s="13"/>
      <c r="L2265" s="13"/>
      <c r="M2265" s="13"/>
      <c r="N2265" s="13"/>
      <c r="O2265" s="13"/>
      <c r="P2265" s="13"/>
    </row>
    <row r="2266" spans="1:16">
      <c r="A2266" s="13"/>
      <c r="B2266" s="13"/>
      <c r="C2266" s="13"/>
      <c r="D2266" s="13"/>
      <c r="E2266" s="13"/>
      <c r="F2266" s="13"/>
      <c r="G2266" s="13"/>
      <c r="H2266" s="13"/>
      <c r="I2266" s="13"/>
      <c r="J2266" s="13"/>
      <c r="K2266" s="13"/>
      <c r="L2266" s="13"/>
      <c r="M2266" s="13"/>
      <c r="N2266" s="13"/>
      <c r="O2266" s="13"/>
      <c r="P2266" s="13"/>
    </row>
    <row r="2267" spans="1:16">
      <c r="A2267" s="13"/>
      <c r="B2267" s="13"/>
      <c r="C2267" s="13"/>
      <c r="D2267" s="13"/>
      <c r="E2267" s="13"/>
      <c r="F2267" s="13"/>
      <c r="G2267" s="13"/>
      <c r="H2267" s="13"/>
      <c r="I2267" s="13"/>
      <c r="J2267" s="13"/>
      <c r="K2267" s="13"/>
      <c r="L2267" s="13"/>
      <c r="M2267" s="13"/>
      <c r="N2267" s="13"/>
      <c r="O2267" s="13"/>
      <c r="P2267" s="13"/>
    </row>
    <row r="2268" spans="1:16">
      <c r="A2268" s="13"/>
      <c r="B2268" s="13"/>
      <c r="C2268" s="13"/>
      <c r="D2268" s="13"/>
      <c r="E2268" s="13"/>
      <c r="F2268" s="13"/>
      <c r="G2268" s="13"/>
      <c r="H2268" s="13"/>
      <c r="I2268" s="13"/>
      <c r="J2268" s="13"/>
      <c r="K2268" s="13"/>
      <c r="L2268" s="13"/>
      <c r="M2268" s="13"/>
      <c r="N2268" s="13"/>
      <c r="O2268" s="13"/>
      <c r="P2268" s="13"/>
    </row>
    <row r="2269" spans="1:16">
      <c r="A2269" s="13"/>
      <c r="B2269" s="13"/>
      <c r="C2269" s="13"/>
      <c r="D2269" s="13"/>
      <c r="E2269" s="13"/>
      <c r="F2269" s="13"/>
      <c r="G2269" s="13"/>
      <c r="H2269" s="13"/>
      <c r="I2269" s="13"/>
      <c r="J2269" s="13"/>
      <c r="K2269" s="13"/>
      <c r="L2269" s="13"/>
      <c r="M2269" s="13"/>
      <c r="N2269" s="13"/>
      <c r="O2269" s="13"/>
      <c r="P2269" s="13"/>
    </row>
    <row r="2270" spans="1:16">
      <c r="A2270" s="13"/>
      <c r="B2270" s="13"/>
      <c r="C2270" s="13"/>
      <c r="D2270" s="13"/>
      <c r="E2270" s="13"/>
      <c r="F2270" s="13"/>
      <c r="G2270" s="13"/>
      <c r="H2270" s="13"/>
      <c r="I2270" s="13"/>
      <c r="J2270" s="13"/>
      <c r="K2270" s="13"/>
      <c r="L2270" s="13"/>
      <c r="M2270" s="13"/>
      <c r="N2270" s="13"/>
      <c r="O2270" s="13"/>
      <c r="P2270" s="13"/>
    </row>
    <row r="2271" spans="1:16">
      <c r="A2271" s="13"/>
      <c r="B2271" s="13"/>
      <c r="C2271" s="13"/>
      <c r="D2271" s="13"/>
      <c r="E2271" s="13"/>
      <c r="F2271" s="13"/>
      <c r="G2271" s="13"/>
      <c r="H2271" s="13"/>
      <c r="I2271" s="13"/>
      <c r="J2271" s="13"/>
      <c r="K2271" s="13"/>
      <c r="L2271" s="13"/>
      <c r="M2271" s="13"/>
      <c r="N2271" s="13"/>
      <c r="O2271" s="13"/>
      <c r="P2271" s="13"/>
    </row>
    <row r="2272" spans="1:16">
      <c r="A2272" s="13"/>
      <c r="B2272" s="13"/>
      <c r="C2272" s="13"/>
      <c r="D2272" s="13"/>
      <c r="E2272" s="13"/>
      <c r="F2272" s="13"/>
      <c r="G2272" s="13"/>
      <c r="H2272" s="13"/>
      <c r="I2272" s="13"/>
      <c r="J2272" s="13"/>
      <c r="K2272" s="13"/>
      <c r="L2272" s="13"/>
      <c r="M2272" s="13"/>
      <c r="N2272" s="13"/>
      <c r="O2272" s="13"/>
      <c r="P2272" s="13"/>
    </row>
    <row r="2273" spans="1:16">
      <c r="A2273" s="13"/>
      <c r="B2273" s="13"/>
      <c r="C2273" s="13"/>
      <c r="D2273" s="13"/>
      <c r="E2273" s="13"/>
      <c r="F2273" s="13"/>
      <c r="G2273" s="13"/>
      <c r="H2273" s="13"/>
      <c r="I2273" s="13"/>
      <c r="J2273" s="13"/>
      <c r="K2273" s="13"/>
      <c r="L2273" s="13"/>
      <c r="M2273" s="13"/>
      <c r="N2273" s="13"/>
      <c r="O2273" s="13"/>
      <c r="P2273" s="13"/>
    </row>
    <row r="2274" spans="1:16">
      <c r="A2274" s="13"/>
      <c r="B2274" s="13"/>
      <c r="C2274" s="13"/>
      <c r="D2274" s="13"/>
      <c r="E2274" s="13"/>
      <c r="F2274" s="13"/>
      <c r="G2274" s="13"/>
      <c r="H2274" s="13"/>
      <c r="I2274" s="13"/>
      <c r="J2274" s="13"/>
      <c r="K2274" s="13"/>
      <c r="L2274" s="13"/>
      <c r="M2274" s="13"/>
      <c r="N2274" s="13"/>
      <c r="O2274" s="13"/>
      <c r="P2274" s="13"/>
    </row>
    <row r="2275" spans="1:16">
      <c r="A2275" s="13"/>
      <c r="B2275" s="13"/>
      <c r="C2275" s="13"/>
      <c r="D2275" s="13"/>
      <c r="E2275" s="13"/>
      <c r="F2275" s="13"/>
      <c r="G2275" s="13"/>
      <c r="H2275" s="13"/>
      <c r="I2275" s="13"/>
      <c r="J2275" s="13"/>
      <c r="K2275" s="13"/>
      <c r="L2275" s="13"/>
      <c r="M2275" s="13"/>
      <c r="N2275" s="13"/>
      <c r="O2275" s="13"/>
      <c r="P2275" s="13"/>
    </row>
    <row r="2276" spans="1:16">
      <c r="A2276" s="13"/>
      <c r="B2276" s="13"/>
      <c r="C2276" s="13"/>
      <c r="D2276" s="13"/>
      <c r="E2276" s="13"/>
      <c r="F2276" s="13"/>
      <c r="G2276" s="13"/>
      <c r="H2276" s="13"/>
      <c r="I2276" s="13"/>
      <c r="J2276" s="13"/>
      <c r="K2276" s="13"/>
      <c r="L2276" s="13"/>
      <c r="M2276" s="13"/>
      <c r="N2276" s="13"/>
      <c r="O2276" s="13"/>
      <c r="P2276" s="13"/>
    </row>
    <row r="2277" spans="1:16">
      <c r="A2277" s="13"/>
      <c r="B2277" s="13"/>
      <c r="C2277" s="13"/>
      <c r="D2277" s="13"/>
      <c r="E2277" s="13"/>
      <c r="F2277" s="13"/>
      <c r="G2277" s="13"/>
      <c r="H2277" s="13"/>
      <c r="I2277" s="13"/>
      <c r="J2277" s="13"/>
      <c r="K2277" s="13"/>
      <c r="L2277" s="13"/>
      <c r="M2277" s="13"/>
      <c r="N2277" s="13"/>
      <c r="O2277" s="13"/>
      <c r="P2277" s="13"/>
    </row>
    <row r="2278" spans="1:16">
      <c r="A2278" s="13"/>
      <c r="B2278" s="13"/>
      <c r="C2278" s="13"/>
      <c r="D2278" s="13"/>
      <c r="E2278" s="13"/>
      <c r="F2278" s="13"/>
      <c r="G2278" s="13"/>
      <c r="H2278" s="13"/>
      <c r="I2278" s="13"/>
      <c r="J2278" s="13"/>
      <c r="K2278" s="13"/>
      <c r="L2278" s="13"/>
      <c r="M2278" s="13"/>
      <c r="N2278" s="13"/>
      <c r="O2278" s="13"/>
      <c r="P2278" s="13"/>
    </row>
    <row r="2279" spans="1:16">
      <c r="A2279" s="13"/>
      <c r="B2279" s="13"/>
      <c r="C2279" s="13"/>
      <c r="D2279" s="13"/>
      <c r="E2279" s="13"/>
      <c r="F2279" s="13"/>
      <c r="G2279" s="13"/>
      <c r="H2279" s="13"/>
      <c r="I2279" s="13"/>
      <c r="J2279" s="13"/>
      <c r="K2279" s="13"/>
      <c r="L2279" s="13"/>
      <c r="M2279" s="13"/>
      <c r="N2279" s="13"/>
      <c r="O2279" s="13"/>
      <c r="P2279" s="13"/>
    </row>
    <row r="2280" spans="1:16">
      <c r="A2280" s="13"/>
      <c r="B2280" s="13"/>
      <c r="C2280" s="13"/>
      <c r="D2280" s="13"/>
      <c r="E2280" s="13"/>
      <c r="F2280" s="13"/>
      <c r="G2280" s="13"/>
      <c r="H2280" s="13"/>
      <c r="I2280" s="13"/>
      <c r="J2280" s="13"/>
      <c r="K2280" s="13"/>
      <c r="L2280" s="13"/>
      <c r="M2280" s="13"/>
      <c r="N2280" s="13"/>
      <c r="O2280" s="13"/>
      <c r="P2280" s="13"/>
    </row>
    <row r="2281" spans="1:16">
      <c r="A2281" s="13"/>
      <c r="B2281" s="13"/>
      <c r="C2281" s="13"/>
      <c r="D2281" s="13"/>
      <c r="E2281" s="13"/>
      <c r="F2281" s="13"/>
      <c r="G2281" s="13"/>
      <c r="H2281" s="13"/>
      <c r="I2281" s="13"/>
      <c r="J2281" s="13"/>
      <c r="K2281" s="13"/>
      <c r="L2281" s="13"/>
      <c r="M2281" s="13"/>
      <c r="N2281" s="13"/>
      <c r="O2281" s="13"/>
      <c r="P2281" s="13"/>
    </row>
    <row r="2282" spans="1:16">
      <c r="A2282" s="13"/>
      <c r="B2282" s="13"/>
      <c r="C2282" s="13"/>
      <c r="D2282" s="13"/>
      <c r="E2282" s="13"/>
      <c r="F2282" s="13"/>
      <c r="G2282" s="13"/>
      <c r="H2282" s="13"/>
      <c r="I2282" s="13"/>
      <c r="J2282" s="13"/>
      <c r="K2282" s="13"/>
      <c r="L2282" s="13"/>
      <c r="M2282" s="13"/>
      <c r="N2282" s="13"/>
      <c r="O2282" s="13"/>
      <c r="P2282" s="13"/>
    </row>
    <row r="2283" spans="1:16">
      <c r="A2283" s="13"/>
      <c r="B2283" s="13"/>
      <c r="C2283" s="13"/>
      <c r="D2283" s="13"/>
      <c r="E2283" s="13"/>
      <c r="F2283" s="13"/>
      <c r="G2283" s="13"/>
      <c r="H2283" s="13"/>
      <c r="I2283" s="13"/>
      <c r="J2283" s="13"/>
      <c r="K2283" s="13"/>
      <c r="L2283" s="13"/>
      <c r="M2283" s="13"/>
      <c r="N2283" s="13"/>
      <c r="O2283" s="13"/>
      <c r="P2283" s="13"/>
    </row>
    <row r="2284" spans="1:16">
      <c r="A2284" s="13"/>
      <c r="B2284" s="13"/>
      <c r="C2284" s="13"/>
      <c r="D2284" s="13"/>
      <c r="E2284" s="13"/>
      <c r="F2284" s="13"/>
      <c r="G2284" s="13"/>
      <c r="H2284" s="13"/>
      <c r="I2284" s="13"/>
      <c r="J2284" s="13"/>
      <c r="K2284" s="13"/>
      <c r="L2284" s="13"/>
      <c r="M2284" s="13"/>
      <c r="N2284" s="13"/>
      <c r="O2284" s="13"/>
      <c r="P2284" s="13"/>
    </row>
    <row r="2285" spans="1:16">
      <c r="A2285" s="13"/>
      <c r="B2285" s="13"/>
      <c r="C2285" s="13"/>
      <c r="D2285" s="13"/>
      <c r="E2285" s="13"/>
      <c r="F2285" s="13"/>
      <c r="G2285" s="13"/>
      <c r="H2285" s="13"/>
      <c r="I2285" s="13"/>
      <c r="J2285" s="13"/>
      <c r="K2285" s="13"/>
      <c r="L2285" s="13"/>
      <c r="M2285" s="13"/>
      <c r="N2285" s="13"/>
      <c r="O2285" s="13"/>
      <c r="P2285" s="13"/>
    </row>
    <row r="2286" spans="1:16">
      <c r="A2286" s="13"/>
      <c r="B2286" s="13"/>
      <c r="C2286" s="13"/>
      <c r="D2286" s="13"/>
      <c r="E2286" s="13"/>
      <c r="F2286" s="13"/>
      <c r="G2286" s="13"/>
      <c r="H2286" s="13"/>
      <c r="I2286" s="13"/>
      <c r="J2286" s="13"/>
      <c r="K2286" s="13"/>
      <c r="L2286" s="13"/>
      <c r="M2286" s="13"/>
      <c r="N2286" s="13"/>
      <c r="O2286" s="13"/>
      <c r="P2286" s="13"/>
    </row>
    <row r="2287" spans="1:16">
      <c r="A2287" s="13"/>
      <c r="B2287" s="13"/>
      <c r="C2287" s="13"/>
      <c r="D2287" s="13"/>
      <c r="E2287" s="13"/>
      <c r="F2287" s="13"/>
      <c r="G2287" s="13"/>
      <c r="H2287" s="13"/>
      <c r="I2287" s="13"/>
      <c r="J2287" s="13"/>
      <c r="K2287" s="13"/>
      <c r="L2287" s="13"/>
      <c r="M2287" s="13"/>
      <c r="N2287" s="13"/>
      <c r="O2287" s="13"/>
      <c r="P2287" s="13"/>
    </row>
    <row r="2288" spans="1:16">
      <c r="A2288" s="13"/>
      <c r="B2288" s="13"/>
      <c r="C2288" s="13"/>
      <c r="D2288" s="13"/>
      <c r="E2288" s="13"/>
      <c r="F2288" s="13"/>
      <c r="G2288" s="13"/>
      <c r="H2288" s="13"/>
      <c r="I2288" s="13"/>
      <c r="J2288" s="13"/>
      <c r="K2288" s="13"/>
      <c r="L2288" s="13"/>
      <c r="M2288" s="13"/>
      <c r="N2288" s="13"/>
      <c r="O2288" s="13"/>
      <c r="P2288" s="13"/>
    </row>
    <row r="2289" spans="1:16">
      <c r="A2289" s="13"/>
      <c r="B2289" s="13"/>
      <c r="C2289" s="13"/>
      <c r="D2289" s="13"/>
      <c r="E2289" s="13"/>
      <c r="F2289" s="13"/>
      <c r="G2289" s="13"/>
      <c r="H2289" s="13"/>
      <c r="I2289" s="13"/>
      <c r="J2289" s="13"/>
      <c r="K2289" s="13"/>
      <c r="L2289" s="13"/>
      <c r="M2289" s="13"/>
      <c r="N2289" s="13"/>
      <c r="O2289" s="13"/>
      <c r="P2289" s="13"/>
    </row>
    <row r="2290" spans="1:16">
      <c r="A2290" s="13"/>
      <c r="B2290" s="13"/>
      <c r="C2290" s="13"/>
      <c r="D2290" s="13"/>
      <c r="E2290" s="13"/>
      <c r="F2290" s="13"/>
      <c r="G2290" s="13"/>
      <c r="H2290" s="13"/>
      <c r="I2290" s="13"/>
      <c r="J2290" s="13"/>
      <c r="K2290" s="13"/>
      <c r="L2290" s="13"/>
      <c r="M2290" s="13"/>
      <c r="N2290" s="13"/>
      <c r="O2290" s="13"/>
      <c r="P2290" s="13"/>
    </row>
    <row r="2291" spans="1:16">
      <c r="A2291" s="13"/>
      <c r="B2291" s="13"/>
      <c r="C2291" s="13"/>
      <c r="D2291" s="13"/>
      <c r="E2291" s="13"/>
      <c r="F2291" s="13"/>
      <c r="G2291" s="13"/>
      <c r="H2291" s="13"/>
      <c r="I2291" s="13"/>
      <c r="J2291" s="13"/>
      <c r="K2291" s="13"/>
      <c r="L2291" s="13"/>
      <c r="M2291" s="13"/>
      <c r="N2291" s="13"/>
      <c r="O2291" s="13"/>
      <c r="P2291" s="13"/>
    </row>
    <row r="2292" spans="1:16">
      <c r="A2292" s="13"/>
      <c r="B2292" s="13"/>
      <c r="C2292" s="13"/>
      <c r="D2292" s="13"/>
      <c r="E2292" s="13"/>
      <c r="F2292" s="13"/>
      <c r="G2292" s="13"/>
      <c r="H2292" s="13"/>
      <c r="I2292" s="13"/>
      <c r="J2292" s="13"/>
      <c r="K2292" s="13"/>
      <c r="L2292" s="13"/>
      <c r="M2292" s="13"/>
      <c r="N2292" s="13"/>
      <c r="O2292" s="13"/>
      <c r="P2292" s="13"/>
    </row>
    <row r="2293" spans="1:16">
      <c r="A2293" s="13"/>
      <c r="B2293" s="13"/>
      <c r="C2293" s="13"/>
      <c r="D2293" s="13"/>
      <c r="E2293" s="13"/>
      <c r="F2293" s="13"/>
      <c r="G2293" s="13"/>
      <c r="H2293" s="13"/>
      <c r="I2293" s="13"/>
      <c r="J2293" s="13"/>
      <c r="K2293" s="13"/>
      <c r="L2293" s="13"/>
      <c r="M2293" s="13"/>
      <c r="N2293" s="13"/>
      <c r="O2293" s="13"/>
      <c r="P2293" s="13"/>
    </row>
    <row r="2294" spans="1:16">
      <c r="A2294" s="13"/>
      <c r="B2294" s="13"/>
      <c r="C2294" s="13"/>
      <c r="D2294" s="13"/>
      <c r="E2294" s="13"/>
      <c r="F2294" s="13"/>
      <c r="G2294" s="13"/>
      <c r="H2294" s="13"/>
      <c r="I2294" s="13"/>
      <c r="J2294" s="13"/>
      <c r="K2294" s="13"/>
      <c r="L2294" s="13"/>
      <c r="M2294" s="13"/>
      <c r="N2294" s="13"/>
      <c r="O2294" s="13"/>
      <c r="P2294" s="13"/>
    </row>
    <row r="2295" spans="1:16">
      <c r="A2295" s="13"/>
      <c r="B2295" s="13"/>
      <c r="C2295" s="13"/>
      <c r="D2295" s="13"/>
      <c r="E2295" s="13"/>
      <c r="F2295" s="13"/>
      <c r="G2295" s="13"/>
      <c r="H2295" s="13"/>
      <c r="I2295" s="13"/>
      <c r="J2295" s="13"/>
      <c r="K2295" s="13"/>
      <c r="L2295" s="13"/>
      <c r="M2295" s="13"/>
      <c r="N2295" s="13"/>
      <c r="O2295" s="13"/>
      <c r="P2295" s="13"/>
    </row>
    <row r="2296" spans="1:16">
      <c r="A2296" s="13"/>
      <c r="B2296" s="13"/>
      <c r="C2296" s="13"/>
      <c r="D2296" s="13"/>
      <c r="E2296" s="13"/>
      <c r="F2296" s="13"/>
      <c r="G2296" s="13"/>
      <c r="H2296" s="13"/>
      <c r="I2296" s="13"/>
      <c r="J2296" s="13"/>
      <c r="K2296" s="13"/>
      <c r="L2296" s="13"/>
      <c r="M2296" s="13"/>
      <c r="N2296" s="13"/>
      <c r="O2296" s="13"/>
      <c r="P2296" s="13"/>
    </row>
    <row r="2297" spans="1:16">
      <c r="A2297" s="13"/>
      <c r="B2297" s="13"/>
      <c r="C2297" s="13"/>
      <c r="D2297" s="13"/>
      <c r="E2297" s="13"/>
      <c r="F2297" s="13"/>
      <c r="G2297" s="13"/>
      <c r="H2297" s="13"/>
      <c r="I2297" s="13"/>
      <c r="J2297" s="13"/>
      <c r="K2297" s="13"/>
      <c r="L2297" s="13"/>
      <c r="M2297" s="13"/>
      <c r="N2297" s="13"/>
      <c r="O2297" s="13"/>
      <c r="P2297" s="13"/>
    </row>
    <row r="2298" spans="1:16">
      <c r="A2298" s="13"/>
      <c r="B2298" s="13"/>
      <c r="C2298" s="13"/>
      <c r="D2298" s="13"/>
      <c r="E2298" s="13"/>
      <c r="F2298" s="13"/>
      <c r="G2298" s="13"/>
      <c r="H2298" s="13"/>
      <c r="I2298" s="13"/>
      <c r="J2298" s="13"/>
      <c r="K2298" s="13"/>
      <c r="L2298" s="13"/>
      <c r="M2298" s="13"/>
      <c r="N2298" s="13"/>
      <c r="O2298" s="13"/>
      <c r="P2298" s="13"/>
    </row>
    <row r="2299" spans="1:16">
      <c r="A2299" s="13"/>
      <c r="B2299" s="13"/>
      <c r="C2299" s="13"/>
      <c r="D2299" s="13"/>
      <c r="E2299" s="13"/>
      <c r="F2299" s="13"/>
      <c r="G2299" s="13"/>
      <c r="H2299" s="13"/>
      <c r="I2299" s="13"/>
      <c r="J2299" s="13"/>
      <c r="K2299" s="13"/>
      <c r="L2299" s="13"/>
      <c r="M2299" s="13"/>
      <c r="N2299" s="13"/>
      <c r="O2299" s="13"/>
      <c r="P2299" s="13"/>
    </row>
    <row r="2300" spans="1:16">
      <c r="A2300" s="13"/>
      <c r="B2300" s="13"/>
      <c r="C2300" s="13"/>
      <c r="D2300" s="13"/>
      <c r="E2300" s="13"/>
      <c r="F2300" s="13"/>
      <c r="G2300" s="13"/>
      <c r="H2300" s="13"/>
      <c r="I2300" s="13"/>
      <c r="J2300" s="13"/>
      <c r="K2300" s="13"/>
      <c r="L2300" s="13"/>
      <c r="M2300" s="13"/>
      <c r="N2300" s="13"/>
      <c r="O2300" s="13"/>
      <c r="P2300" s="13"/>
    </row>
    <row r="2301" spans="1:16">
      <c r="A2301" s="13"/>
      <c r="B2301" s="13"/>
      <c r="C2301" s="13"/>
      <c r="D2301" s="13"/>
      <c r="E2301" s="13"/>
      <c r="F2301" s="13"/>
      <c r="G2301" s="13"/>
      <c r="H2301" s="13"/>
      <c r="I2301" s="13"/>
      <c r="J2301" s="13"/>
      <c r="K2301" s="13"/>
      <c r="L2301" s="13"/>
      <c r="M2301" s="13"/>
      <c r="N2301" s="13"/>
      <c r="O2301" s="13"/>
      <c r="P2301" s="13"/>
    </row>
    <row r="2302" spans="1:16">
      <c r="A2302" s="13"/>
      <c r="B2302" s="13"/>
      <c r="C2302" s="13"/>
      <c r="D2302" s="13"/>
      <c r="E2302" s="13"/>
      <c r="F2302" s="13"/>
      <c r="G2302" s="13"/>
      <c r="H2302" s="13"/>
      <c r="I2302" s="13"/>
      <c r="J2302" s="13"/>
      <c r="K2302" s="13"/>
      <c r="L2302" s="13"/>
      <c r="M2302" s="13"/>
      <c r="N2302" s="13"/>
      <c r="O2302" s="13"/>
      <c r="P2302" s="13"/>
    </row>
    <row r="2303" spans="1:16">
      <c r="A2303" s="13"/>
      <c r="B2303" s="13"/>
      <c r="C2303" s="13"/>
      <c r="D2303" s="13"/>
      <c r="E2303" s="13"/>
      <c r="F2303" s="13"/>
      <c r="G2303" s="13"/>
      <c r="H2303" s="13"/>
      <c r="I2303" s="13"/>
      <c r="J2303" s="13"/>
      <c r="K2303" s="13"/>
      <c r="L2303" s="13"/>
      <c r="M2303" s="13"/>
      <c r="N2303" s="13"/>
      <c r="O2303" s="13"/>
      <c r="P2303" s="13"/>
    </row>
    <row r="2304" spans="1:16">
      <c r="A2304" s="13"/>
      <c r="B2304" s="13"/>
      <c r="C2304" s="13"/>
      <c r="D2304" s="13"/>
      <c r="E2304" s="13"/>
      <c r="F2304" s="13"/>
      <c r="G2304" s="13"/>
      <c r="H2304" s="13"/>
      <c r="I2304" s="13"/>
      <c r="J2304" s="13"/>
      <c r="K2304" s="13"/>
      <c r="L2304" s="13"/>
      <c r="M2304" s="13"/>
      <c r="N2304" s="13"/>
      <c r="O2304" s="13"/>
      <c r="P2304" s="13"/>
    </row>
    <row r="2305" spans="1:16">
      <c r="A2305" s="13"/>
      <c r="B2305" s="13"/>
      <c r="C2305" s="13"/>
      <c r="D2305" s="13"/>
      <c r="E2305" s="13"/>
      <c r="F2305" s="13"/>
      <c r="G2305" s="13"/>
      <c r="H2305" s="13"/>
      <c r="I2305" s="13"/>
      <c r="J2305" s="13"/>
      <c r="K2305" s="13"/>
      <c r="L2305" s="13"/>
      <c r="M2305" s="13"/>
      <c r="N2305" s="13"/>
      <c r="O2305" s="13"/>
      <c r="P2305" s="13"/>
    </row>
    <row r="2306" spans="1:16">
      <c r="A2306" s="13"/>
      <c r="B2306" s="13"/>
      <c r="C2306" s="13"/>
      <c r="D2306" s="13"/>
      <c r="E2306" s="13"/>
      <c r="F2306" s="13"/>
      <c r="G2306" s="13"/>
      <c r="H2306" s="13"/>
      <c r="I2306" s="13"/>
      <c r="J2306" s="13"/>
      <c r="K2306" s="13"/>
      <c r="L2306" s="13"/>
      <c r="M2306" s="13"/>
      <c r="N2306" s="13"/>
      <c r="O2306" s="13"/>
      <c r="P2306" s="13"/>
    </row>
    <row r="2307" spans="1:16">
      <c r="A2307" s="13"/>
      <c r="B2307" s="13"/>
      <c r="C2307" s="13"/>
      <c r="D2307" s="13"/>
      <c r="E2307" s="13"/>
      <c r="F2307" s="13"/>
      <c r="G2307" s="13"/>
      <c r="H2307" s="13"/>
      <c r="I2307" s="13"/>
      <c r="J2307" s="13"/>
      <c r="K2307" s="13"/>
      <c r="L2307" s="13"/>
      <c r="M2307" s="13"/>
      <c r="N2307" s="13"/>
      <c r="O2307" s="13"/>
      <c r="P2307" s="13"/>
    </row>
    <row r="2308" spans="1:16">
      <c r="A2308" s="13"/>
      <c r="B2308" s="13"/>
      <c r="C2308" s="13"/>
      <c r="D2308" s="13"/>
      <c r="E2308" s="13"/>
      <c r="F2308" s="13"/>
      <c r="G2308" s="13"/>
      <c r="H2308" s="13"/>
      <c r="I2308" s="13"/>
      <c r="J2308" s="13"/>
      <c r="K2308" s="13"/>
      <c r="L2308" s="13"/>
      <c r="M2308" s="13"/>
      <c r="N2308" s="13"/>
      <c r="O2308" s="13"/>
      <c r="P2308" s="13"/>
    </row>
    <row r="2309" spans="1:16">
      <c r="A2309" s="13"/>
      <c r="B2309" s="13"/>
      <c r="C2309" s="13"/>
      <c r="D2309" s="13"/>
      <c r="E2309" s="13"/>
      <c r="F2309" s="13"/>
      <c r="G2309" s="13"/>
      <c r="H2309" s="13"/>
      <c r="I2309" s="13"/>
      <c r="J2309" s="13"/>
      <c r="K2309" s="13"/>
      <c r="L2309" s="13"/>
      <c r="M2309" s="13"/>
      <c r="N2309" s="13"/>
      <c r="O2309" s="13"/>
      <c r="P2309" s="13"/>
    </row>
    <row r="2310" spans="1:16">
      <c r="A2310" s="13"/>
      <c r="B2310" s="13"/>
      <c r="C2310" s="13"/>
      <c r="D2310" s="13"/>
      <c r="E2310" s="13"/>
      <c r="F2310" s="13"/>
      <c r="G2310" s="13"/>
      <c r="H2310" s="13"/>
      <c r="I2310" s="13"/>
      <c r="J2310" s="13"/>
      <c r="K2310" s="13"/>
      <c r="L2310" s="13"/>
      <c r="M2310" s="13"/>
      <c r="N2310" s="13"/>
      <c r="O2310" s="13"/>
      <c r="P2310" s="13"/>
    </row>
    <row r="2311" spans="1:16">
      <c r="A2311" s="13"/>
      <c r="B2311" s="13"/>
      <c r="C2311" s="13"/>
      <c r="D2311" s="13"/>
      <c r="E2311" s="13"/>
      <c r="F2311" s="13"/>
      <c r="G2311" s="13"/>
      <c r="H2311" s="13"/>
      <c r="I2311" s="13"/>
      <c r="J2311" s="13"/>
      <c r="K2311" s="13"/>
      <c r="L2311" s="13"/>
      <c r="M2311" s="13"/>
      <c r="N2311" s="13"/>
      <c r="O2311" s="13"/>
      <c r="P2311" s="13"/>
    </row>
    <row r="2312" spans="1:16">
      <c r="A2312" s="13"/>
      <c r="B2312" s="13"/>
      <c r="C2312" s="13"/>
      <c r="D2312" s="13"/>
      <c r="E2312" s="13"/>
      <c r="F2312" s="13"/>
      <c r="G2312" s="13"/>
      <c r="H2312" s="13"/>
      <c r="I2312" s="13"/>
      <c r="J2312" s="13"/>
      <c r="K2312" s="13"/>
      <c r="L2312" s="13"/>
      <c r="M2312" s="13"/>
      <c r="N2312" s="13"/>
      <c r="O2312" s="13"/>
      <c r="P2312" s="13"/>
    </row>
    <row r="2313" spans="1:16">
      <c r="A2313" s="13"/>
      <c r="B2313" s="13"/>
      <c r="C2313" s="13"/>
      <c r="D2313" s="13"/>
      <c r="E2313" s="13"/>
      <c r="F2313" s="13"/>
      <c r="G2313" s="13"/>
      <c r="H2313" s="13"/>
      <c r="I2313" s="13"/>
      <c r="J2313" s="13"/>
      <c r="K2313" s="13"/>
      <c r="L2313" s="13"/>
      <c r="M2313" s="13"/>
      <c r="N2313" s="13"/>
      <c r="O2313" s="13"/>
      <c r="P2313" s="13"/>
    </row>
    <row r="2314" spans="1:16">
      <c r="A2314" s="13"/>
      <c r="B2314" s="13"/>
      <c r="C2314" s="13"/>
      <c r="D2314" s="13"/>
      <c r="E2314" s="13"/>
      <c r="F2314" s="13"/>
      <c r="G2314" s="13"/>
      <c r="H2314" s="13"/>
      <c r="I2314" s="13"/>
      <c r="J2314" s="13"/>
      <c r="K2314" s="13"/>
      <c r="L2314" s="13"/>
      <c r="M2314" s="13"/>
      <c r="N2314" s="13"/>
      <c r="O2314" s="13"/>
      <c r="P2314" s="13"/>
    </row>
    <row r="2315" spans="1:16">
      <c r="A2315" s="13"/>
      <c r="B2315" s="13"/>
      <c r="C2315" s="13"/>
      <c r="D2315" s="13"/>
      <c r="E2315" s="13"/>
      <c r="F2315" s="13"/>
      <c r="G2315" s="13"/>
      <c r="H2315" s="13"/>
      <c r="I2315" s="13"/>
      <c r="J2315" s="13"/>
      <c r="K2315" s="13"/>
      <c r="L2315" s="13"/>
      <c r="M2315" s="13"/>
      <c r="N2315" s="13"/>
      <c r="O2315" s="13"/>
      <c r="P2315" s="13"/>
    </row>
    <row r="2316" spans="1:16">
      <c r="A2316" s="13"/>
      <c r="B2316" s="13"/>
      <c r="C2316" s="13"/>
      <c r="D2316" s="13"/>
      <c r="E2316" s="13"/>
      <c r="F2316" s="13"/>
      <c r="G2316" s="13"/>
      <c r="H2316" s="13"/>
      <c r="I2316" s="13"/>
      <c r="J2316" s="13"/>
      <c r="K2316" s="13"/>
      <c r="L2316" s="13"/>
      <c r="M2316" s="13"/>
      <c r="N2316" s="13"/>
      <c r="O2316" s="13"/>
      <c r="P2316" s="13"/>
    </row>
    <row r="2317" spans="1:16">
      <c r="A2317" s="13"/>
      <c r="B2317" s="13"/>
      <c r="C2317" s="13"/>
      <c r="D2317" s="13"/>
      <c r="E2317" s="13"/>
      <c r="F2317" s="13"/>
      <c r="G2317" s="13"/>
      <c r="H2317" s="13"/>
      <c r="I2317" s="13"/>
      <c r="J2317" s="13"/>
      <c r="K2317" s="13"/>
      <c r="L2317" s="13"/>
      <c r="M2317" s="13"/>
      <c r="N2317" s="13"/>
      <c r="O2317" s="13"/>
      <c r="P2317" s="13"/>
    </row>
    <row r="2318" spans="1:16">
      <c r="A2318" s="13"/>
      <c r="B2318" s="13"/>
      <c r="C2318" s="13"/>
      <c r="D2318" s="13"/>
      <c r="E2318" s="13"/>
      <c r="F2318" s="13"/>
      <c r="G2318" s="13"/>
      <c r="H2318" s="13"/>
      <c r="I2318" s="13"/>
      <c r="J2318" s="13"/>
      <c r="K2318" s="13"/>
      <c r="L2318" s="13"/>
      <c r="M2318" s="13"/>
      <c r="N2318" s="13"/>
      <c r="O2318" s="13"/>
      <c r="P2318" s="13"/>
    </row>
    <row r="2319" spans="1:16">
      <c r="A2319" s="13"/>
      <c r="B2319" s="13"/>
      <c r="C2319" s="13"/>
      <c r="D2319" s="13"/>
      <c r="E2319" s="13"/>
      <c r="F2319" s="13"/>
      <c r="G2319" s="13"/>
      <c r="H2319" s="13"/>
      <c r="I2319" s="13"/>
      <c r="J2319" s="13"/>
      <c r="K2319" s="13"/>
      <c r="L2319" s="13"/>
      <c r="M2319" s="13"/>
      <c r="N2319" s="13"/>
      <c r="O2319" s="13"/>
      <c r="P2319" s="13"/>
    </row>
    <row r="2320" spans="1:16">
      <c r="A2320" s="13"/>
      <c r="B2320" s="13"/>
      <c r="C2320" s="13"/>
      <c r="D2320" s="13"/>
      <c r="E2320" s="13"/>
      <c r="F2320" s="13"/>
      <c r="G2320" s="13"/>
      <c r="H2320" s="13"/>
      <c r="I2320" s="13"/>
      <c r="J2320" s="13"/>
      <c r="K2320" s="13"/>
      <c r="L2320" s="13"/>
      <c r="M2320" s="13"/>
      <c r="N2320" s="13"/>
      <c r="O2320" s="13"/>
      <c r="P2320" s="13"/>
    </row>
    <row r="2321" spans="1:16">
      <c r="A2321" s="13"/>
      <c r="B2321" s="13"/>
      <c r="C2321" s="13"/>
      <c r="D2321" s="13"/>
      <c r="E2321" s="13"/>
      <c r="F2321" s="13"/>
      <c r="G2321" s="13"/>
      <c r="H2321" s="13"/>
      <c r="I2321" s="13"/>
      <c r="J2321" s="13"/>
      <c r="K2321" s="13"/>
      <c r="L2321" s="13"/>
      <c r="M2321" s="13"/>
      <c r="N2321" s="13"/>
      <c r="O2321" s="13"/>
      <c r="P2321" s="13"/>
    </row>
    <row r="2322" spans="1:16">
      <c r="A2322" s="13"/>
      <c r="B2322" s="13"/>
      <c r="C2322" s="13"/>
      <c r="D2322" s="13"/>
      <c r="E2322" s="13"/>
      <c r="F2322" s="13"/>
      <c r="G2322" s="13"/>
      <c r="H2322" s="13"/>
      <c r="I2322" s="13"/>
      <c r="J2322" s="13"/>
      <c r="K2322" s="13"/>
      <c r="L2322" s="13"/>
      <c r="M2322" s="13"/>
      <c r="N2322" s="13"/>
      <c r="O2322" s="13"/>
      <c r="P2322" s="13"/>
    </row>
    <row r="2323" spans="1:16">
      <c r="A2323" s="13"/>
      <c r="B2323" s="13"/>
      <c r="C2323" s="13"/>
      <c r="D2323" s="13"/>
      <c r="E2323" s="13"/>
      <c r="F2323" s="13"/>
      <c r="G2323" s="13"/>
      <c r="H2323" s="13"/>
      <c r="I2323" s="13"/>
      <c r="J2323" s="13"/>
      <c r="K2323" s="13"/>
      <c r="L2323" s="13"/>
      <c r="M2323" s="13"/>
      <c r="N2323" s="13"/>
      <c r="O2323" s="13"/>
      <c r="P2323" s="13"/>
    </row>
    <row r="2324" spans="1:16">
      <c r="A2324" s="13"/>
      <c r="B2324" s="13"/>
      <c r="C2324" s="13"/>
      <c r="D2324" s="13"/>
      <c r="E2324" s="13"/>
      <c r="F2324" s="13"/>
      <c r="G2324" s="13"/>
      <c r="H2324" s="13"/>
      <c r="I2324" s="13"/>
      <c r="J2324" s="13"/>
      <c r="K2324" s="13"/>
      <c r="L2324" s="13"/>
      <c r="M2324" s="13"/>
      <c r="N2324" s="13"/>
      <c r="O2324" s="13"/>
      <c r="P2324" s="13"/>
    </row>
    <row r="2325" spans="1:16">
      <c r="A2325" s="13"/>
      <c r="B2325" s="13"/>
      <c r="C2325" s="13"/>
      <c r="D2325" s="13"/>
      <c r="E2325" s="13"/>
      <c r="F2325" s="13"/>
      <c r="G2325" s="13"/>
      <c r="H2325" s="13"/>
      <c r="I2325" s="13"/>
      <c r="J2325" s="13"/>
      <c r="K2325" s="13"/>
      <c r="L2325" s="13"/>
      <c r="M2325" s="13"/>
      <c r="N2325" s="13"/>
      <c r="O2325" s="13"/>
      <c r="P2325" s="13"/>
    </row>
    <row r="2326" spans="1:16">
      <c r="A2326" s="13"/>
      <c r="B2326" s="13"/>
      <c r="C2326" s="13"/>
      <c r="D2326" s="13"/>
      <c r="E2326" s="13"/>
      <c r="F2326" s="13"/>
      <c r="G2326" s="13"/>
      <c r="H2326" s="13"/>
      <c r="I2326" s="13"/>
      <c r="J2326" s="13"/>
      <c r="K2326" s="13"/>
      <c r="L2326" s="13"/>
      <c r="M2326" s="13"/>
      <c r="N2326" s="13"/>
      <c r="O2326" s="13"/>
      <c r="P2326" s="13"/>
    </row>
    <row r="2327" spans="1:16">
      <c r="A2327" s="13"/>
      <c r="B2327" s="13"/>
      <c r="C2327" s="13"/>
      <c r="D2327" s="13"/>
      <c r="E2327" s="13"/>
      <c r="F2327" s="13"/>
      <c r="G2327" s="13"/>
      <c r="H2327" s="13"/>
      <c r="I2327" s="13"/>
      <c r="J2327" s="13"/>
      <c r="K2327" s="13"/>
      <c r="L2327" s="13"/>
      <c r="M2327" s="13"/>
      <c r="N2327" s="13"/>
      <c r="O2327" s="13"/>
      <c r="P2327" s="13"/>
    </row>
    <row r="2328" spans="1:16">
      <c r="A2328" s="13"/>
      <c r="B2328" s="13"/>
      <c r="C2328" s="13"/>
      <c r="D2328" s="13"/>
      <c r="E2328" s="13"/>
      <c r="F2328" s="13"/>
      <c r="G2328" s="13"/>
      <c r="H2328" s="13"/>
      <c r="I2328" s="13"/>
      <c r="J2328" s="13"/>
      <c r="K2328" s="13"/>
      <c r="L2328" s="13"/>
      <c r="M2328" s="13"/>
      <c r="N2328" s="13"/>
      <c r="O2328" s="13"/>
      <c r="P2328" s="13"/>
    </row>
    <row r="2329" spans="1:16">
      <c r="A2329" s="13"/>
      <c r="B2329" s="13"/>
      <c r="C2329" s="13"/>
      <c r="D2329" s="13"/>
      <c r="E2329" s="13"/>
      <c r="F2329" s="13"/>
      <c r="G2329" s="13"/>
      <c r="H2329" s="13"/>
      <c r="I2329" s="13"/>
      <c r="J2329" s="13"/>
      <c r="K2329" s="13"/>
      <c r="L2329" s="13"/>
      <c r="M2329" s="13"/>
      <c r="N2329" s="13"/>
      <c r="O2329" s="13"/>
      <c r="P2329" s="13"/>
    </row>
    <row r="2330" spans="1:16">
      <c r="A2330" s="13"/>
      <c r="B2330" s="13"/>
      <c r="C2330" s="13"/>
      <c r="D2330" s="13"/>
      <c r="E2330" s="13"/>
      <c r="F2330" s="13"/>
      <c r="G2330" s="13"/>
      <c r="H2330" s="13"/>
      <c r="I2330" s="13"/>
      <c r="J2330" s="13"/>
      <c r="K2330" s="13"/>
      <c r="L2330" s="13"/>
      <c r="M2330" s="13"/>
      <c r="N2330" s="13"/>
      <c r="O2330" s="13"/>
      <c r="P2330" s="13"/>
    </row>
    <row r="2331" spans="1:16">
      <c r="A2331" s="13"/>
      <c r="B2331" s="13"/>
      <c r="C2331" s="13"/>
      <c r="D2331" s="13"/>
      <c r="E2331" s="13"/>
      <c r="F2331" s="13"/>
      <c r="G2331" s="13"/>
      <c r="H2331" s="13"/>
      <c r="I2331" s="13"/>
      <c r="J2331" s="13"/>
      <c r="K2331" s="13"/>
      <c r="L2331" s="13"/>
      <c r="M2331" s="13"/>
      <c r="N2331" s="13"/>
      <c r="O2331" s="13"/>
      <c r="P2331" s="13"/>
    </row>
    <row r="2332" spans="1:16">
      <c r="A2332" s="13"/>
      <c r="B2332" s="13"/>
      <c r="C2332" s="13"/>
      <c r="D2332" s="13"/>
      <c r="E2332" s="13"/>
      <c r="F2332" s="13"/>
      <c r="G2332" s="13"/>
      <c r="H2332" s="13"/>
      <c r="I2332" s="13"/>
      <c r="J2332" s="13"/>
      <c r="K2332" s="13"/>
      <c r="L2332" s="13"/>
      <c r="M2332" s="13"/>
      <c r="N2332" s="13"/>
      <c r="O2332" s="13"/>
      <c r="P2332" s="13"/>
    </row>
    <row r="2333" spans="1:16">
      <c r="A2333" s="13"/>
      <c r="B2333" s="13"/>
      <c r="C2333" s="13"/>
      <c r="D2333" s="13"/>
      <c r="E2333" s="13"/>
      <c r="F2333" s="13"/>
      <c r="G2333" s="13"/>
      <c r="H2333" s="13"/>
      <c r="I2333" s="13"/>
      <c r="J2333" s="13"/>
      <c r="K2333" s="13"/>
      <c r="L2333" s="13"/>
      <c r="M2333" s="13"/>
      <c r="N2333" s="13"/>
      <c r="O2333" s="13"/>
      <c r="P2333" s="13"/>
    </row>
    <row r="2334" spans="1:16">
      <c r="A2334" s="13"/>
      <c r="B2334" s="13"/>
      <c r="C2334" s="13"/>
      <c r="D2334" s="13"/>
      <c r="E2334" s="13"/>
      <c r="F2334" s="13"/>
      <c r="G2334" s="13"/>
      <c r="H2334" s="13"/>
      <c r="I2334" s="13"/>
      <c r="J2334" s="13"/>
      <c r="K2334" s="13"/>
      <c r="L2334" s="13"/>
      <c r="M2334" s="13"/>
      <c r="N2334" s="13"/>
      <c r="O2334" s="13"/>
      <c r="P2334" s="13"/>
    </row>
    <row r="2335" spans="1:16">
      <c r="A2335" s="13"/>
      <c r="B2335" s="13"/>
      <c r="C2335" s="13"/>
      <c r="D2335" s="13"/>
      <c r="E2335" s="13"/>
      <c r="F2335" s="13"/>
      <c r="G2335" s="13"/>
      <c r="H2335" s="13"/>
      <c r="I2335" s="13"/>
      <c r="J2335" s="13"/>
      <c r="K2335" s="13"/>
      <c r="L2335" s="13"/>
      <c r="M2335" s="13"/>
      <c r="N2335" s="13"/>
      <c r="O2335" s="13"/>
      <c r="P2335" s="13"/>
    </row>
    <row r="2336" spans="1:16">
      <c r="A2336" s="13"/>
      <c r="B2336" s="13"/>
      <c r="C2336" s="13"/>
      <c r="D2336" s="13"/>
      <c r="E2336" s="13"/>
      <c r="F2336" s="13"/>
      <c r="G2336" s="13"/>
      <c r="H2336" s="13"/>
      <c r="I2336" s="13"/>
      <c r="J2336" s="13"/>
      <c r="K2336" s="13"/>
      <c r="L2336" s="13"/>
      <c r="M2336" s="13"/>
      <c r="N2336" s="13"/>
      <c r="O2336" s="13"/>
      <c r="P2336" s="13"/>
    </row>
    <row r="2337" spans="1:16">
      <c r="A2337" s="13"/>
      <c r="B2337" s="13"/>
      <c r="C2337" s="13"/>
      <c r="D2337" s="13"/>
      <c r="E2337" s="13"/>
      <c r="F2337" s="13"/>
      <c r="G2337" s="13"/>
      <c r="H2337" s="13"/>
      <c r="I2337" s="13"/>
      <c r="J2337" s="13"/>
      <c r="K2337" s="13"/>
      <c r="L2337" s="13"/>
      <c r="M2337" s="13"/>
      <c r="N2337" s="13"/>
      <c r="O2337" s="13"/>
      <c r="P2337" s="13"/>
    </row>
    <row r="2338" spans="1:16">
      <c r="A2338" s="13"/>
      <c r="B2338" s="13"/>
      <c r="C2338" s="13"/>
      <c r="D2338" s="13"/>
      <c r="E2338" s="13"/>
      <c r="F2338" s="13"/>
      <c r="G2338" s="13"/>
      <c r="H2338" s="13"/>
      <c r="I2338" s="13"/>
      <c r="J2338" s="13"/>
      <c r="K2338" s="13"/>
      <c r="L2338" s="13"/>
      <c r="M2338" s="13"/>
      <c r="N2338" s="13"/>
      <c r="O2338" s="13"/>
      <c r="P2338" s="13"/>
    </row>
    <row r="2339" spans="1:16">
      <c r="A2339" s="13"/>
      <c r="B2339" s="13"/>
      <c r="C2339" s="13"/>
      <c r="D2339" s="13"/>
      <c r="E2339" s="13"/>
      <c r="F2339" s="13"/>
      <c r="G2339" s="13"/>
      <c r="H2339" s="13"/>
      <c r="I2339" s="13"/>
      <c r="J2339" s="13"/>
      <c r="K2339" s="13"/>
      <c r="L2339" s="13"/>
      <c r="M2339" s="13"/>
      <c r="N2339" s="13"/>
      <c r="O2339" s="13"/>
      <c r="P2339" s="13"/>
    </row>
    <row r="2340" spans="1:16">
      <c r="A2340" s="13"/>
      <c r="B2340" s="13"/>
      <c r="C2340" s="13"/>
      <c r="D2340" s="13"/>
      <c r="E2340" s="13"/>
      <c r="F2340" s="13"/>
      <c r="G2340" s="13"/>
      <c r="H2340" s="13"/>
      <c r="I2340" s="13"/>
      <c r="J2340" s="13"/>
      <c r="K2340" s="13"/>
      <c r="L2340" s="13"/>
      <c r="M2340" s="13"/>
      <c r="N2340" s="13"/>
      <c r="O2340" s="13"/>
      <c r="P2340" s="13"/>
    </row>
    <row r="2341" spans="1:16">
      <c r="A2341" s="13"/>
      <c r="B2341" s="13"/>
      <c r="C2341" s="13"/>
      <c r="D2341" s="13"/>
      <c r="E2341" s="13"/>
      <c r="F2341" s="13"/>
      <c r="G2341" s="13"/>
      <c r="H2341" s="13"/>
      <c r="I2341" s="13"/>
      <c r="J2341" s="13"/>
      <c r="K2341" s="13"/>
      <c r="L2341" s="13"/>
      <c r="M2341" s="13"/>
      <c r="N2341" s="13"/>
      <c r="O2341" s="13"/>
      <c r="P2341" s="13"/>
    </row>
    <row r="2342" spans="1:16">
      <c r="A2342" s="13"/>
      <c r="B2342" s="13"/>
      <c r="C2342" s="13"/>
      <c r="D2342" s="13"/>
      <c r="E2342" s="13"/>
      <c r="F2342" s="13"/>
      <c r="G2342" s="13"/>
      <c r="H2342" s="13"/>
      <c r="I2342" s="13"/>
      <c r="J2342" s="13"/>
      <c r="K2342" s="13"/>
      <c r="L2342" s="13"/>
      <c r="M2342" s="13"/>
      <c r="N2342" s="13"/>
      <c r="O2342" s="13"/>
      <c r="P2342" s="13"/>
    </row>
    <row r="2343" spans="1:16">
      <c r="A2343" s="13"/>
      <c r="B2343" s="13"/>
      <c r="C2343" s="13"/>
      <c r="D2343" s="13"/>
      <c r="E2343" s="13"/>
      <c r="F2343" s="13"/>
      <c r="G2343" s="13"/>
      <c r="H2343" s="13"/>
      <c r="I2343" s="13"/>
      <c r="J2343" s="13"/>
      <c r="K2343" s="13"/>
      <c r="L2343" s="13"/>
      <c r="M2343" s="13"/>
      <c r="N2343" s="13"/>
      <c r="O2343" s="13"/>
      <c r="P2343" s="13"/>
    </row>
    <row r="2344" spans="1:16">
      <c r="A2344" s="13"/>
      <c r="B2344" s="13"/>
      <c r="C2344" s="13"/>
      <c r="D2344" s="13"/>
      <c r="E2344" s="13"/>
      <c r="F2344" s="13"/>
      <c r="G2344" s="13"/>
      <c r="H2344" s="13"/>
      <c r="I2344" s="13"/>
      <c r="J2344" s="13"/>
      <c r="K2344" s="13"/>
      <c r="L2344" s="13"/>
      <c r="M2344" s="13"/>
      <c r="N2344" s="13"/>
      <c r="O2344" s="13"/>
      <c r="P2344" s="13"/>
    </row>
    <row r="2345" spans="1:16">
      <c r="A2345" s="13"/>
      <c r="B2345" s="13"/>
      <c r="C2345" s="13"/>
      <c r="D2345" s="13"/>
      <c r="E2345" s="13"/>
      <c r="F2345" s="13"/>
      <c r="G2345" s="13"/>
      <c r="H2345" s="13"/>
      <c r="I2345" s="13"/>
      <c r="J2345" s="13"/>
      <c r="K2345" s="13"/>
      <c r="L2345" s="13"/>
      <c r="M2345" s="13"/>
      <c r="N2345" s="13"/>
      <c r="O2345" s="13"/>
      <c r="P2345" s="13"/>
    </row>
    <row r="2346" spans="1:16">
      <c r="A2346" s="13"/>
      <c r="B2346" s="13"/>
      <c r="C2346" s="13"/>
      <c r="D2346" s="13"/>
      <c r="E2346" s="13"/>
      <c r="F2346" s="13"/>
      <c r="G2346" s="13"/>
      <c r="H2346" s="13"/>
      <c r="I2346" s="13"/>
      <c r="J2346" s="13"/>
      <c r="K2346" s="13"/>
      <c r="L2346" s="13"/>
      <c r="M2346" s="13"/>
      <c r="N2346" s="13"/>
      <c r="O2346" s="13"/>
      <c r="P2346" s="13"/>
    </row>
    <row r="2347" spans="1:16">
      <c r="A2347" s="13"/>
      <c r="B2347" s="13"/>
      <c r="C2347" s="13"/>
      <c r="D2347" s="13"/>
      <c r="E2347" s="13"/>
      <c r="F2347" s="13"/>
      <c r="G2347" s="13"/>
      <c r="H2347" s="13"/>
      <c r="I2347" s="13"/>
      <c r="J2347" s="13"/>
      <c r="K2347" s="13"/>
      <c r="L2347" s="13"/>
      <c r="M2347" s="13"/>
      <c r="N2347" s="13"/>
      <c r="O2347" s="13"/>
      <c r="P2347" s="13"/>
    </row>
    <row r="2348" spans="1:16">
      <c r="A2348" s="13"/>
      <c r="B2348" s="13"/>
      <c r="C2348" s="13"/>
      <c r="D2348" s="13"/>
      <c r="E2348" s="13"/>
      <c r="F2348" s="13"/>
      <c r="G2348" s="13"/>
      <c r="H2348" s="13"/>
      <c r="I2348" s="13"/>
      <c r="J2348" s="13"/>
      <c r="K2348" s="13"/>
      <c r="L2348" s="13"/>
      <c r="M2348" s="13"/>
      <c r="N2348" s="13"/>
      <c r="O2348" s="13"/>
      <c r="P2348" s="13"/>
    </row>
    <row r="2349" spans="1:16">
      <c r="A2349" s="13"/>
      <c r="B2349" s="13"/>
      <c r="C2349" s="13"/>
      <c r="D2349" s="13"/>
      <c r="E2349" s="13"/>
      <c r="F2349" s="13"/>
      <c r="G2349" s="13"/>
      <c r="H2349" s="13"/>
      <c r="I2349" s="13"/>
      <c r="J2349" s="13"/>
      <c r="K2349" s="13"/>
      <c r="L2349" s="13"/>
      <c r="M2349" s="13"/>
      <c r="N2349" s="13"/>
      <c r="O2349" s="13"/>
      <c r="P2349" s="13"/>
    </row>
    <row r="2350" spans="1:16">
      <c r="A2350" s="13"/>
      <c r="B2350" s="13"/>
      <c r="C2350" s="13"/>
      <c r="D2350" s="13"/>
      <c r="E2350" s="13"/>
      <c r="F2350" s="13"/>
      <c r="G2350" s="13"/>
      <c r="H2350" s="13"/>
      <c r="I2350" s="13"/>
      <c r="J2350" s="13"/>
      <c r="K2350" s="13"/>
      <c r="L2350" s="13"/>
      <c r="M2350" s="13"/>
      <c r="N2350" s="13"/>
      <c r="O2350" s="13"/>
      <c r="P2350" s="13"/>
    </row>
    <row r="2351" spans="1:16">
      <c r="A2351" s="13"/>
      <c r="B2351" s="13"/>
      <c r="C2351" s="13"/>
      <c r="D2351" s="13"/>
      <c r="E2351" s="13"/>
      <c r="F2351" s="13"/>
      <c r="G2351" s="13"/>
      <c r="H2351" s="13"/>
      <c r="I2351" s="13"/>
      <c r="J2351" s="13"/>
      <c r="K2351" s="13"/>
      <c r="L2351" s="13"/>
      <c r="M2351" s="13"/>
      <c r="N2351" s="13"/>
      <c r="O2351" s="13"/>
      <c r="P2351" s="13"/>
    </row>
    <row r="2352" spans="1:16">
      <c r="A2352" s="13"/>
      <c r="B2352" s="13"/>
      <c r="C2352" s="13"/>
      <c r="D2352" s="13"/>
      <c r="E2352" s="13"/>
      <c r="F2352" s="13"/>
      <c r="G2352" s="13"/>
      <c r="H2352" s="13"/>
      <c r="I2352" s="13"/>
      <c r="J2352" s="13"/>
      <c r="K2352" s="13"/>
      <c r="L2352" s="13"/>
      <c r="M2352" s="13"/>
      <c r="N2352" s="13"/>
      <c r="O2352" s="13"/>
      <c r="P2352" s="13"/>
    </row>
    <row r="2353" spans="1:16">
      <c r="A2353" s="13"/>
      <c r="B2353" s="13"/>
      <c r="C2353" s="13"/>
      <c r="D2353" s="13"/>
      <c r="E2353" s="13"/>
      <c r="F2353" s="13"/>
      <c r="G2353" s="13"/>
      <c r="H2353" s="13"/>
      <c r="I2353" s="13"/>
      <c r="J2353" s="13"/>
      <c r="K2353" s="13"/>
      <c r="L2353" s="13"/>
      <c r="M2353" s="13"/>
      <c r="N2353" s="13"/>
      <c r="O2353" s="13"/>
      <c r="P2353" s="13"/>
    </row>
    <row r="2354" spans="1:16">
      <c r="A2354" s="13"/>
      <c r="B2354" s="13"/>
      <c r="C2354" s="13"/>
      <c r="D2354" s="13"/>
      <c r="E2354" s="13"/>
      <c r="F2354" s="13"/>
      <c r="G2354" s="13"/>
      <c r="H2354" s="13"/>
      <c r="I2354" s="13"/>
      <c r="J2354" s="13"/>
      <c r="K2354" s="13"/>
      <c r="L2354" s="13"/>
      <c r="M2354" s="13"/>
      <c r="N2354" s="13"/>
      <c r="O2354" s="13"/>
      <c r="P2354" s="13"/>
    </row>
    <row r="2355" spans="1:16">
      <c r="A2355" s="13"/>
      <c r="B2355" s="13"/>
      <c r="C2355" s="13"/>
      <c r="D2355" s="13"/>
      <c r="E2355" s="13"/>
      <c r="F2355" s="13"/>
      <c r="G2355" s="13"/>
      <c r="H2355" s="13"/>
      <c r="I2355" s="13"/>
      <c r="J2355" s="13"/>
      <c r="K2355" s="13"/>
      <c r="L2355" s="13"/>
      <c r="M2355" s="13"/>
      <c r="N2355" s="13"/>
      <c r="O2355" s="13"/>
      <c r="P2355" s="13"/>
    </row>
    <row r="2356" spans="1:16">
      <c r="A2356" s="13"/>
      <c r="B2356" s="13"/>
      <c r="C2356" s="13"/>
      <c r="D2356" s="13"/>
      <c r="E2356" s="13"/>
      <c r="F2356" s="13"/>
      <c r="G2356" s="13"/>
      <c r="H2356" s="13"/>
      <c r="I2356" s="13"/>
      <c r="J2356" s="13"/>
      <c r="K2356" s="13"/>
      <c r="L2356" s="13"/>
      <c r="M2356" s="13"/>
      <c r="N2356" s="13"/>
      <c r="O2356" s="13"/>
      <c r="P2356" s="13"/>
    </row>
    <row r="2357" spans="1:16">
      <c r="A2357" s="13"/>
      <c r="B2357" s="13"/>
      <c r="C2357" s="13"/>
      <c r="D2357" s="13"/>
      <c r="E2357" s="13"/>
      <c r="F2357" s="13"/>
      <c r="G2357" s="13"/>
      <c r="H2357" s="13"/>
      <c r="I2357" s="13"/>
      <c r="J2357" s="13"/>
      <c r="K2357" s="13"/>
      <c r="L2357" s="13"/>
      <c r="M2357" s="13"/>
      <c r="N2357" s="13"/>
      <c r="O2357" s="13"/>
      <c r="P2357" s="13"/>
    </row>
    <row r="2358" spans="1:16">
      <c r="A2358" s="13"/>
      <c r="B2358" s="13"/>
      <c r="C2358" s="13"/>
      <c r="D2358" s="13"/>
      <c r="E2358" s="13"/>
      <c r="F2358" s="13"/>
      <c r="G2358" s="13"/>
      <c r="H2358" s="13"/>
      <c r="I2358" s="13"/>
      <c r="J2358" s="13"/>
      <c r="K2358" s="13"/>
      <c r="L2358" s="13"/>
      <c r="M2358" s="13"/>
      <c r="N2358" s="13"/>
      <c r="O2358" s="13"/>
      <c r="P2358" s="13"/>
    </row>
    <row r="2359" spans="1:16">
      <c r="A2359" s="13"/>
      <c r="B2359" s="13"/>
      <c r="C2359" s="13"/>
      <c r="D2359" s="13"/>
      <c r="E2359" s="13"/>
      <c r="F2359" s="13"/>
      <c r="G2359" s="13"/>
      <c r="H2359" s="13"/>
      <c r="I2359" s="13"/>
      <c r="J2359" s="13"/>
      <c r="K2359" s="13"/>
      <c r="L2359" s="13"/>
      <c r="M2359" s="13"/>
      <c r="N2359" s="13"/>
      <c r="O2359" s="13"/>
      <c r="P2359" s="13"/>
    </row>
    <row r="2360" spans="1:16">
      <c r="A2360" s="13"/>
      <c r="B2360" s="13"/>
      <c r="C2360" s="13"/>
      <c r="D2360" s="13"/>
      <c r="E2360" s="13"/>
      <c r="F2360" s="13"/>
      <c r="G2360" s="13"/>
      <c r="H2360" s="13"/>
      <c r="I2360" s="13"/>
      <c r="J2360" s="13"/>
      <c r="K2360" s="13"/>
      <c r="L2360" s="13"/>
      <c r="M2360" s="13"/>
      <c r="N2360" s="13"/>
      <c r="O2360" s="13"/>
      <c r="P2360" s="13"/>
    </row>
    <row r="2361" spans="1:16">
      <c r="A2361" s="13"/>
      <c r="B2361" s="13"/>
      <c r="C2361" s="13"/>
      <c r="D2361" s="13"/>
      <c r="E2361" s="13"/>
      <c r="F2361" s="13"/>
      <c r="G2361" s="13"/>
      <c r="H2361" s="13"/>
      <c r="I2361" s="13"/>
      <c r="J2361" s="13"/>
      <c r="K2361" s="13"/>
      <c r="L2361" s="13"/>
      <c r="M2361" s="13"/>
      <c r="N2361" s="13"/>
      <c r="O2361" s="13"/>
      <c r="P2361" s="13"/>
    </row>
    <row r="2362" spans="1:16">
      <c r="A2362" s="13"/>
      <c r="B2362" s="13"/>
      <c r="C2362" s="13"/>
      <c r="D2362" s="13"/>
      <c r="E2362" s="13"/>
      <c r="F2362" s="13"/>
      <c r="G2362" s="13"/>
      <c r="H2362" s="13"/>
      <c r="I2362" s="13"/>
      <c r="J2362" s="13"/>
      <c r="K2362" s="13"/>
      <c r="L2362" s="13"/>
      <c r="M2362" s="13"/>
      <c r="N2362" s="13"/>
      <c r="O2362" s="13"/>
      <c r="P2362" s="13"/>
    </row>
    <row r="2363" spans="1:16">
      <c r="A2363" s="13"/>
      <c r="B2363" s="13"/>
      <c r="C2363" s="13"/>
      <c r="D2363" s="13"/>
      <c r="E2363" s="13"/>
      <c r="F2363" s="13"/>
      <c r="G2363" s="13"/>
      <c r="H2363" s="13"/>
      <c r="I2363" s="13"/>
      <c r="J2363" s="13"/>
      <c r="K2363" s="13"/>
      <c r="L2363" s="13"/>
      <c r="M2363" s="13"/>
      <c r="N2363" s="13"/>
      <c r="O2363" s="13"/>
      <c r="P2363" s="13"/>
    </row>
    <row r="2364" spans="1:16">
      <c r="A2364" s="13"/>
      <c r="B2364" s="13"/>
      <c r="C2364" s="13"/>
      <c r="D2364" s="13"/>
      <c r="E2364" s="13"/>
      <c r="F2364" s="13"/>
      <c r="G2364" s="13"/>
      <c r="H2364" s="13"/>
      <c r="I2364" s="13"/>
      <c r="J2364" s="13"/>
      <c r="K2364" s="13"/>
      <c r="L2364" s="13"/>
      <c r="M2364" s="13"/>
      <c r="N2364" s="13"/>
      <c r="O2364" s="13"/>
      <c r="P2364" s="13"/>
    </row>
    <row r="2365" spans="1:16">
      <c r="A2365" s="13"/>
      <c r="B2365" s="13"/>
      <c r="C2365" s="13"/>
      <c r="D2365" s="13"/>
      <c r="E2365" s="13"/>
      <c r="F2365" s="13"/>
      <c r="G2365" s="13"/>
      <c r="H2365" s="13"/>
      <c r="I2365" s="13"/>
      <c r="J2365" s="13"/>
      <c r="K2365" s="13"/>
      <c r="L2365" s="13"/>
      <c r="M2365" s="13"/>
      <c r="N2365" s="13"/>
      <c r="O2365" s="13"/>
      <c r="P2365" s="13"/>
    </row>
    <row r="2366" spans="1:16">
      <c r="A2366" s="13"/>
      <c r="B2366" s="13"/>
      <c r="C2366" s="13"/>
      <c r="D2366" s="13"/>
      <c r="E2366" s="13"/>
      <c r="F2366" s="13"/>
      <c r="G2366" s="13"/>
      <c r="H2366" s="13"/>
      <c r="I2366" s="13"/>
      <c r="J2366" s="13"/>
      <c r="K2366" s="13"/>
      <c r="L2366" s="13"/>
      <c r="M2366" s="13"/>
      <c r="N2366" s="13"/>
      <c r="O2366" s="13"/>
      <c r="P2366" s="13"/>
    </row>
    <row r="2367" spans="1:16">
      <c r="A2367" s="13"/>
      <c r="B2367" s="13"/>
      <c r="C2367" s="13"/>
      <c r="D2367" s="13"/>
      <c r="E2367" s="13"/>
      <c r="F2367" s="13"/>
      <c r="G2367" s="13"/>
      <c r="H2367" s="13"/>
      <c r="I2367" s="13"/>
      <c r="J2367" s="13"/>
      <c r="K2367" s="13"/>
      <c r="L2367" s="13"/>
      <c r="M2367" s="13"/>
      <c r="N2367" s="13"/>
      <c r="O2367" s="13"/>
      <c r="P2367" s="13"/>
    </row>
    <row r="2368" spans="1:16">
      <c r="A2368" s="13"/>
      <c r="B2368" s="13"/>
      <c r="C2368" s="13"/>
      <c r="D2368" s="13"/>
      <c r="E2368" s="13"/>
      <c r="F2368" s="13"/>
      <c r="G2368" s="13"/>
      <c r="H2368" s="13"/>
      <c r="I2368" s="13"/>
      <c r="J2368" s="13"/>
      <c r="K2368" s="13"/>
      <c r="L2368" s="13"/>
      <c r="M2368" s="13"/>
      <c r="N2368" s="13"/>
      <c r="O2368" s="13"/>
      <c r="P2368" s="13"/>
    </row>
    <row r="2369" spans="1:16">
      <c r="A2369" s="13"/>
      <c r="B2369" s="13"/>
      <c r="C2369" s="13"/>
      <c r="D2369" s="13"/>
      <c r="E2369" s="13"/>
      <c r="F2369" s="13"/>
      <c r="G2369" s="13"/>
      <c r="H2369" s="13"/>
      <c r="I2369" s="13"/>
      <c r="J2369" s="13"/>
      <c r="K2369" s="13"/>
      <c r="L2369" s="13"/>
      <c r="M2369" s="13"/>
      <c r="N2369" s="13"/>
      <c r="O2369" s="13"/>
      <c r="P2369" s="13"/>
    </row>
    <row r="2370" spans="1:16">
      <c r="A2370" s="13"/>
      <c r="B2370" s="13"/>
      <c r="C2370" s="13"/>
      <c r="D2370" s="13"/>
      <c r="E2370" s="13"/>
      <c r="F2370" s="13"/>
      <c r="G2370" s="13"/>
      <c r="H2370" s="13"/>
      <c r="I2370" s="13"/>
      <c r="J2370" s="13"/>
      <c r="K2370" s="13"/>
      <c r="L2370" s="13"/>
      <c r="M2370" s="13"/>
      <c r="N2370" s="13"/>
      <c r="O2370" s="13"/>
      <c r="P2370" s="13"/>
    </row>
    <row r="2371" spans="1:16">
      <c r="A2371" s="13"/>
      <c r="B2371" s="13"/>
      <c r="C2371" s="13"/>
      <c r="D2371" s="13"/>
      <c r="E2371" s="13"/>
      <c r="F2371" s="13"/>
      <c r="G2371" s="13"/>
      <c r="H2371" s="13"/>
      <c r="I2371" s="13"/>
      <c r="J2371" s="13"/>
      <c r="K2371" s="13"/>
      <c r="L2371" s="13"/>
      <c r="M2371" s="13"/>
      <c r="N2371" s="13"/>
      <c r="O2371" s="13"/>
      <c r="P2371" s="13"/>
    </row>
    <row r="2372" spans="1:16">
      <c r="A2372" s="13"/>
      <c r="B2372" s="13"/>
      <c r="C2372" s="13"/>
      <c r="D2372" s="13"/>
      <c r="E2372" s="13"/>
      <c r="F2372" s="13"/>
      <c r="G2372" s="13"/>
      <c r="H2372" s="13"/>
      <c r="I2372" s="13"/>
      <c r="J2372" s="13"/>
      <c r="K2372" s="13"/>
      <c r="L2372" s="13"/>
      <c r="M2372" s="13"/>
      <c r="N2372" s="13"/>
      <c r="O2372" s="13"/>
      <c r="P2372" s="13"/>
    </row>
    <row r="2373" spans="1:16">
      <c r="A2373" s="13"/>
      <c r="B2373" s="13"/>
      <c r="C2373" s="13"/>
      <c r="D2373" s="13"/>
      <c r="E2373" s="13"/>
      <c r="F2373" s="13"/>
      <c r="G2373" s="13"/>
      <c r="H2373" s="13"/>
      <c r="I2373" s="13"/>
      <c r="J2373" s="13"/>
      <c r="K2373" s="13"/>
      <c r="L2373" s="13"/>
      <c r="M2373" s="13"/>
      <c r="N2373" s="13"/>
      <c r="O2373" s="13"/>
      <c r="P2373" s="13"/>
    </row>
    <row r="2374" spans="1:16">
      <c r="A2374" s="13"/>
      <c r="B2374" s="13"/>
      <c r="C2374" s="13"/>
      <c r="D2374" s="13"/>
      <c r="E2374" s="13"/>
      <c r="F2374" s="13"/>
      <c r="G2374" s="13"/>
      <c r="H2374" s="13"/>
      <c r="I2374" s="13"/>
      <c r="J2374" s="13"/>
      <c r="K2374" s="13"/>
      <c r="L2374" s="13"/>
      <c r="M2374" s="13"/>
      <c r="N2374" s="13"/>
      <c r="O2374" s="13"/>
      <c r="P2374" s="13"/>
    </row>
    <row r="2375" spans="1:16">
      <c r="A2375" s="13"/>
      <c r="B2375" s="13"/>
      <c r="C2375" s="13"/>
      <c r="D2375" s="13"/>
      <c r="E2375" s="13"/>
      <c r="F2375" s="13"/>
      <c r="G2375" s="13"/>
      <c r="H2375" s="13"/>
      <c r="I2375" s="13"/>
      <c r="J2375" s="13"/>
      <c r="K2375" s="13"/>
      <c r="L2375" s="13"/>
      <c r="M2375" s="13"/>
      <c r="N2375" s="13"/>
      <c r="O2375" s="13"/>
      <c r="P2375" s="13"/>
    </row>
    <row r="2376" spans="1:16">
      <c r="A2376" s="13"/>
      <c r="B2376" s="13"/>
      <c r="C2376" s="13"/>
      <c r="D2376" s="13"/>
      <c r="E2376" s="13"/>
      <c r="F2376" s="13"/>
      <c r="G2376" s="13"/>
      <c r="H2376" s="13"/>
      <c r="I2376" s="13"/>
      <c r="J2376" s="13"/>
      <c r="K2376" s="13"/>
      <c r="L2376" s="13"/>
      <c r="M2376" s="13"/>
      <c r="N2376" s="13"/>
      <c r="O2376" s="13"/>
      <c r="P2376" s="13"/>
    </row>
    <row r="2377" spans="1:16">
      <c r="A2377" s="13"/>
      <c r="B2377" s="13"/>
      <c r="C2377" s="13"/>
      <c r="D2377" s="13"/>
      <c r="E2377" s="13"/>
      <c r="F2377" s="13"/>
      <c r="G2377" s="13"/>
      <c r="H2377" s="13"/>
      <c r="I2377" s="13"/>
      <c r="J2377" s="13"/>
      <c r="K2377" s="13"/>
      <c r="L2377" s="13"/>
      <c r="M2377" s="13"/>
      <c r="N2377" s="13"/>
      <c r="O2377" s="13"/>
      <c r="P2377" s="13"/>
    </row>
    <row r="2378" spans="1:16">
      <c r="A2378" s="13"/>
      <c r="B2378" s="13"/>
      <c r="C2378" s="13"/>
      <c r="D2378" s="13"/>
      <c r="E2378" s="13"/>
      <c r="F2378" s="13"/>
      <c r="G2378" s="13"/>
      <c r="H2378" s="13"/>
      <c r="I2378" s="13"/>
      <c r="J2378" s="13"/>
      <c r="K2378" s="13"/>
      <c r="L2378" s="13"/>
      <c r="M2378" s="13"/>
      <c r="N2378" s="13"/>
      <c r="O2378" s="13"/>
      <c r="P2378" s="13"/>
    </row>
    <row r="2379" spans="1:16">
      <c r="A2379" s="13"/>
      <c r="B2379" s="13"/>
      <c r="C2379" s="13"/>
      <c r="D2379" s="13"/>
      <c r="E2379" s="13"/>
      <c r="F2379" s="13"/>
      <c r="G2379" s="13"/>
      <c r="H2379" s="13"/>
      <c r="I2379" s="13"/>
      <c r="J2379" s="13"/>
      <c r="K2379" s="13"/>
      <c r="L2379" s="13"/>
      <c r="M2379" s="13"/>
      <c r="N2379" s="13"/>
      <c r="O2379" s="13"/>
      <c r="P2379" s="13"/>
    </row>
    <row r="2380" spans="1:16">
      <c r="A2380" s="13"/>
      <c r="B2380" s="13"/>
      <c r="C2380" s="13"/>
      <c r="D2380" s="13"/>
      <c r="E2380" s="13"/>
      <c r="F2380" s="13"/>
      <c r="G2380" s="13"/>
      <c r="H2380" s="13"/>
      <c r="I2380" s="13"/>
      <c r="J2380" s="13"/>
      <c r="K2380" s="13"/>
      <c r="L2380" s="13"/>
      <c r="M2380" s="13"/>
      <c r="N2380" s="13"/>
      <c r="O2380" s="13"/>
      <c r="P2380" s="13"/>
    </row>
    <row r="2381" spans="1:16">
      <c r="A2381" s="13"/>
      <c r="B2381" s="13"/>
      <c r="C2381" s="13"/>
      <c r="D2381" s="13"/>
      <c r="E2381" s="13"/>
      <c r="F2381" s="13"/>
      <c r="G2381" s="13"/>
      <c r="H2381" s="13"/>
      <c r="I2381" s="13"/>
      <c r="J2381" s="13"/>
      <c r="K2381" s="13"/>
      <c r="L2381" s="13"/>
      <c r="M2381" s="13"/>
      <c r="N2381" s="13"/>
      <c r="O2381" s="13"/>
      <c r="P2381" s="13"/>
    </row>
    <row r="2382" spans="1:16">
      <c r="A2382" s="13"/>
      <c r="B2382" s="13"/>
      <c r="C2382" s="13"/>
      <c r="D2382" s="13"/>
      <c r="E2382" s="13"/>
      <c r="F2382" s="13"/>
      <c r="G2382" s="13"/>
      <c r="H2382" s="13"/>
      <c r="I2382" s="13"/>
      <c r="J2382" s="13"/>
      <c r="K2382" s="13"/>
      <c r="L2382" s="13"/>
      <c r="M2382" s="13"/>
      <c r="N2382" s="13"/>
      <c r="O2382" s="13"/>
      <c r="P2382" s="13"/>
    </row>
    <row r="2383" spans="1:16">
      <c r="A2383" s="13"/>
      <c r="B2383" s="13"/>
      <c r="C2383" s="13"/>
      <c r="D2383" s="13"/>
      <c r="E2383" s="13"/>
      <c r="F2383" s="13"/>
      <c r="G2383" s="13"/>
      <c r="H2383" s="13"/>
      <c r="I2383" s="13"/>
      <c r="J2383" s="13"/>
      <c r="K2383" s="13"/>
      <c r="L2383" s="13"/>
      <c r="M2383" s="13"/>
      <c r="N2383" s="13"/>
      <c r="O2383" s="13"/>
      <c r="P2383" s="13"/>
    </row>
    <row r="2384" spans="1:16">
      <c r="A2384" s="13"/>
      <c r="B2384" s="13"/>
      <c r="C2384" s="13"/>
      <c r="D2384" s="13"/>
      <c r="E2384" s="13"/>
      <c r="F2384" s="13"/>
      <c r="G2384" s="13"/>
      <c r="H2384" s="13"/>
      <c r="I2384" s="13"/>
      <c r="J2384" s="13"/>
      <c r="K2384" s="13"/>
      <c r="L2384" s="13"/>
      <c r="M2384" s="13"/>
      <c r="N2384" s="13"/>
      <c r="O2384" s="13"/>
      <c r="P2384" s="13"/>
    </row>
    <row r="2385" spans="1:16">
      <c r="A2385" s="13"/>
      <c r="B2385" s="13"/>
      <c r="C2385" s="13"/>
      <c r="D2385" s="13"/>
      <c r="E2385" s="13"/>
      <c r="F2385" s="13"/>
      <c r="G2385" s="13"/>
      <c r="H2385" s="13"/>
      <c r="I2385" s="13"/>
      <c r="J2385" s="13"/>
      <c r="K2385" s="13"/>
      <c r="L2385" s="13"/>
      <c r="M2385" s="13"/>
      <c r="N2385" s="13"/>
      <c r="O2385" s="13"/>
      <c r="P2385" s="13"/>
    </row>
    <row r="2386" spans="1:16">
      <c r="A2386" s="13"/>
      <c r="B2386" s="13"/>
      <c r="C2386" s="13"/>
      <c r="D2386" s="13"/>
      <c r="E2386" s="13"/>
      <c r="F2386" s="13"/>
      <c r="G2386" s="13"/>
      <c r="H2386" s="13"/>
      <c r="I2386" s="13"/>
      <c r="J2386" s="13"/>
      <c r="K2386" s="13"/>
      <c r="L2386" s="13"/>
      <c r="M2386" s="13"/>
      <c r="N2386" s="13"/>
      <c r="O2386" s="13"/>
      <c r="P2386" s="13"/>
    </row>
    <row r="2387" spans="1:16">
      <c r="A2387" s="13"/>
      <c r="B2387" s="13"/>
      <c r="C2387" s="13"/>
      <c r="D2387" s="13"/>
      <c r="E2387" s="13"/>
      <c r="F2387" s="13"/>
      <c r="G2387" s="13"/>
      <c r="H2387" s="13"/>
      <c r="I2387" s="13"/>
      <c r="J2387" s="13"/>
      <c r="K2387" s="13"/>
      <c r="L2387" s="13"/>
      <c r="M2387" s="13"/>
      <c r="N2387" s="13"/>
      <c r="O2387" s="13"/>
      <c r="P2387" s="13"/>
    </row>
    <row r="2388" spans="1:16">
      <c r="A2388" s="13"/>
      <c r="B2388" s="13"/>
      <c r="C2388" s="13"/>
      <c r="D2388" s="13"/>
      <c r="E2388" s="13"/>
      <c r="F2388" s="13"/>
      <c r="G2388" s="13"/>
      <c r="H2388" s="13"/>
      <c r="I2388" s="13"/>
      <c r="J2388" s="13"/>
      <c r="K2388" s="13"/>
      <c r="L2388" s="13"/>
      <c r="M2388" s="13"/>
      <c r="N2388" s="13"/>
      <c r="O2388" s="13"/>
      <c r="P2388" s="13"/>
    </row>
    <row r="2389" spans="1:16">
      <c r="A2389" s="13"/>
      <c r="B2389" s="13"/>
      <c r="C2389" s="13"/>
      <c r="D2389" s="13"/>
      <c r="E2389" s="13"/>
      <c r="F2389" s="13"/>
      <c r="G2389" s="13"/>
      <c r="H2389" s="13"/>
      <c r="I2389" s="13"/>
      <c r="J2389" s="13"/>
      <c r="K2389" s="13"/>
      <c r="L2389" s="13"/>
      <c r="M2389" s="13"/>
      <c r="N2389" s="13"/>
      <c r="O2389" s="13"/>
      <c r="P2389" s="13"/>
    </row>
    <row r="2390" spans="1:16">
      <c r="A2390" s="13"/>
      <c r="B2390" s="13"/>
      <c r="C2390" s="13"/>
      <c r="D2390" s="13"/>
      <c r="E2390" s="13"/>
      <c r="F2390" s="13"/>
      <c r="G2390" s="13"/>
      <c r="H2390" s="13"/>
      <c r="I2390" s="13"/>
      <c r="J2390" s="13"/>
      <c r="K2390" s="13"/>
      <c r="L2390" s="13"/>
      <c r="M2390" s="13"/>
      <c r="N2390" s="13"/>
      <c r="O2390" s="13"/>
      <c r="P2390" s="13"/>
    </row>
    <row r="2391" spans="1:16">
      <c r="A2391" s="13"/>
      <c r="B2391" s="13"/>
      <c r="C2391" s="13"/>
      <c r="D2391" s="13"/>
      <c r="E2391" s="13"/>
      <c r="F2391" s="13"/>
      <c r="G2391" s="13"/>
      <c r="H2391" s="13"/>
      <c r="I2391" s="13"/>
      <c r="J2391" s="13"/>
      <c r="K2391" s="13"/>
      <c r="L2391" s="13"/>
      <c r="M2391" s="13"/>
      <c r="N2391" s="13"/>
      <c r="O2391" s="13"/>
      <c r="P2391" s="13"/>
    </row>
    <row r="2392" spans="1:16">
      <c r="A2392" s="13"/>
      <c r="B2392" s="13"/>
      <c r="C2392" s="13"/>
      <c r="D2392" s="13"/>
      <c r="E2392" s="13"/>
      <c r="F2392" s="13"/>
      <c r="G2392" s="13"/>
      <c r="H2392" s="13"/>
      <c r="I2392" s="13"/>
      <c r="J2392" s="13"/>
      <c r="K2392" s="13"/>
      <c r="L2392" s="13"/>
      <c r="M2392" s="13"/>
      <c r="N2392" s="13"/>
      <c r="O2392" s="13"/>
      <c r="P2392" s="13"/>
    </row>
    <row r="2393" spans="1:16">
      <c r="A2393" s="13"/>
      <c r="B2393" s="13"/>
      <c r="C2393" s="13"/>
      <c r="D2393" s="13"/>
      <c r="E2393" s="13"/>
      <c r="F2393" s="13"/>
      <c r="G2393" s="13"/>
      <c r="H2393" s="13"/>
      <c r="I2393" s="13"/>
      <c r="J2393" s="13"/>
      <c r="K2393" s="13"/>
      <c r="L2393" s="13"/>
      <c r="M2393" s="13"/>
      <c r="N2393" s="13"/>
      <c r="O2393" s="13"/>
      <c r="P2393" s="13"/>
    </row>
    <row r="2394" spans="1:16">
      <c r="A2394" s="13"/>
      <c r="B2394" s="13"/>
      <c r="C2394" s="13"/>
      <c r="D2394" s="13"/>
      <c r="E2394" s="13"/>
      <c r="F2394" s="13"/>
      <c r="G2394" s="13"/>
      <c r="H2394" s="13"/>
      <c r="I2394" s="13"/>
      <c r="J2394" s="13"/>
      <c r="K2394" s="13"/>
      <c r="L2394" s="13"/>
      <c r="M2394" s="13"/>
      <c r="N2394" s="13"/>
      <c r="O2394" s="13"/>
      <c r="P2394" s="13"/>
    </row>
    <row r="2395" spans="1:16">
      <c r="A2395" s="13"/>
      <c r="B2395" s="13"/>
      <c r="C2395" s="13"/>
      <c r="D2395" s="13"/>
      <c r="E2395" s="13"/>
      <c r="F2395" s="13"/>
      <c r="G2395" s="13"/>
      <c r="H2395" s="13"/>
      <c r="I2395" s="13"/>
      <c r="J2395" s="13"/>
      <c r="K2395" s="13"/>
      <c r="L2395" s="13"/>
      <c r="M2395" s="13"/>
      <c r="N2395" s="13"/>
      <c r="O2395" s="13"/>
      <c r="P2395" s="13"/>
    </row>
    <row r="2396" spans="1:16">
      <c r="A2396" s="13"/>
      <c r="B2396" s="13"/>
      <c r="C2396" s="13"/>
      <c r="D2396" s="13"/>
      <c r="E2396" s="13"/>
      <c r="F2396" s="13"/>
      <c r="G2396" s="13"/>
      <c r="H2396" s="13"/>
      <c r="I2396" s="13"/>
      <c r="J2396" s="13"/>
      <c r="K2396" s="13"/>
      <c r="L2396" s="13"/>
      <c r="M2396" s="13"/>
      <c r="N2396" s="13"/>
      <c r="O2396" s="13"/>
      <c r="P2396" s="13"/>
    </row>
    <row r="2397" spans="1:16">
      <c r="A2397" s="13"/>
      <c r="B2397" s="13"/>
      <c r="C2397" s="13"/>
      <c r="D2397" s="13"/>
      <c r="E2397" s="13"/>
      <c r="F2397" s="13"/>
      <c r="G2397" s="13"/>
      <c r="H2397" s="13"/>
      <c r="I2397" s="13"/>
      <c r="J2397" s="13"/>
      <c r="K2397" s="13"/>
      <c r="L2397" s="13"/>
      <c r="M2397" s="13"/>
      <c r="N2397" s="13"/>
      <c r="O2397" s="13"/>
      <c r="P2397" s="13"/>
    </row>
    <row r="2398" spans="1:16">
      <c r="A2398" s="13"/>
      <c r="B2398" s="13"/>
      <c r="C2398" s="13"/>
      <c r="D2398" s="13"/>
      <c r="E2398" s="13"/>
      <c r="F2398" s="13"/>
      <c r="G2398" s="13"/>
      <c r="H2398" s="13"/>
      <c r="I2398" s="13"/>
      <c r="J2398" s="13"/>
      <c r="K2398" s="13"/>
      <c r="L2398" s="13"/>
      <c r="M2398" s="13"/>
      <c r="N2398" s="13"/>
      <c r="O2398" s="13"/>
      <c r="P2398" s="13"/>
    </row>
    <row r="2399" spans="1:16">
      <c r="A2399" s="13"/>
      <c r="B2399" s="13"/>
      <c r="C2399" s="13"/>
      <c r="D2399" s="13"/>
      <c r="E2399" s="13"/>
      <c r="F2399" s="13"/>
      <c r="G2399" s="13"/>
      <c r="H2399" s="13"/>
      <c r="I2399" s="13"/>
      <c r="J2399" s="13"/>
      <c r="K2399" s="13"/>
      <c r="L2399" s="13"/>
      <c r="M2399" s="13"/>
      <c r="N2399" s="13"/>
      <c r="O2399" s="13"/>
      <c r="P2399" s="13"/>
    </row>
    <row r="2400" spans="1:16">
      <c r="A2400" s="13"/>
      <c r="B2400" s="13"/>
      <c r="C2400" s="13"/>
      <c r="D2400" s="13"/>
      <c r="E2400" s="13"/>
      <c r="F2400" s="13"/>
      <c r="G2400" s="13"/>
      <c r="H2400" s="13"/>
      <c r="I2400" s="13"/>
      <c r="J2400" s="13"/>
      <c r="K2400" s="13"/>
      <c r="L2400" s="13"/>
      <c r="M2400" s="13"/>
      <c r="N2400" s="13"/>
      <c r="O2400" s="13"/>
      <c r="P2400" s="13"/>
    </row>
    <row r="2401" spans="1:16">
      <c r="A2401" s="13"/>
      <c r="B2401" s="13"/>
      <c r="C2401" s="13"/>
      <c r="D2401" s="13"/>
      <c r="E2401" s="13"/>
      <c r="F2401" s="13"/>
      <c r="G2401" s="13"/>
      <c r="H2401" s="13"/>
      <c r="I2401" s="13"/>
      <c r="J2401" s="13"/>
      <c r="K2401" s="13"/>
      <c r="L2401" s="13"/>
      <c r="M2401" s="13"/>
      <c r="N2401" s="13"/>
      <c r="O2401" s="13"/>
      <c r="P2401" s="13"/>
    </row>
    <row r="2402" spans="1:16">
      <c r="A2402" s="13"/>
      <c r="B2402" s="13"/>
      <c r="C2402" s="13"/>
      <c r="D2402" s="13"/>
      <c r="E2402" s="13"/>
      <c r="F2402" s="13"/>
      <c r="G2402" s="13"/>
      <c r="H2402" s="13"/>
      <c r="I2402" s="13"/>
      <c r="J2402" s="13"/>
      <c r="K2402" s="13"/>
      <c r="L2402" s="13"/>
      <c r="M2402" s="13"/>
      <c r="N2402" s="13"/>
      <c r="O2402" s="13"/>
      <c r="P2402" s="13"/>
    </row>
    <row r="2403" spans="1:16">
      <c r="A2403" s="13"/>
      <c r="B2403" s="13"/>
      <c r="C2403" s="13"/>
      <c r="D2403" s="13"/>
      <c r="E2403" s="13"/>
      <c r="F2403" s="13"/>
      <c r="G2403" s="13"/>
      <c r="H2403" s="13"/>
      <c r="I2403" s="13"/>
      <c r="J2403" s="13"/>
      <c r="K2403" s="13"/>
      <c r="L2403" s="13"/>
      <c r="M2403" s="13"/>
      <c r="N2403" s="13"/>
      <c r="O2403" s="13"/>
      <c r="P2403" s="13"/>
    </row>
    <row r="2404" spans="1:16">
      <c r="A2404" s="13"/>
      <c r="B2404" s="13"/>
      <c r="C2404" s="13"/>
      <c r="D2404" s="13"/>
      <c r="E2404" s="13"/>
      <c r="F2404" s="13"/>
      <c r="G2404" s="13"/>
      <c r="H2404" s="13"/>
      <c r="I2404" s="13"/>
      <c r="J2404" s="13"/>
      <c r="K2404" s="13"/>
      <c r="L2404" s="13"/>
      <c r="M2404" s="13"/>
      <c r="N2404" s="13"/>
      <c r="O2404" s="13"/>
      <c r="P2404" s="13"/>
    </row>
    <row r="2405" spans="1:16">
      <c r="A2405" s="13"/>
      <c r="B2405" s="13"/>
      <c r="C2405" s="13"/>
      <c r="D2405" s="13"/>
      <c r="E2405" s="13"/>
      <c r="F2405" s="13"/>
      <c r="G2405" s="13"/>
      <c r="H2405" s="13"/>
      <c r="I2405" s="13"/>
      <c r="J2405" s="13"/>
      <c r="K2405" s="13"/>
      <c r="L2405" s="13"/>
      <c r="M2405" s="13"/>
      <c r="N2405" s="13"/>
      <c r="O2405" s="13"/>
      <c r="P2405" s="13"/>
    </row>
    <row r="2406" spans="1:16">
      <c r="A2406" s="13"/>
      <c r="B2406" s="13"/>
      <c r="C2406" s="13"/>
      <c r="D2406" s="13"/>
      <c r="E2406" s="13"/>
      <c r="F2406" s="13"/>
      <c r="G2406" s="13"/>
      <c r="H2406" s="13"/>
      <c r="I2406" s="13"/>
      <c r="J2406" s="13"/>
      <c r="K2406" s="13"/>
      <c r="L2406" s="13"/>
      <c r="M2406" s="13"/>
      <c r="N2406" s="13"/>
      <c r="O2406" s="13"/>
      <c r="P2406" s="13"/>
    </row>
    <row r="2407" spans="1:16">
      <c r="A2407" s="13"/>
      <c r="B2407" s="13"/>
      <c r="C2407" s="13"/>
      <c r="D2407" s="13"/>
      <c r="E2407" s="13"/>
      <c r="F2407" s="13"/>
      <c r="G2407" s="13"/>
      <c r="H2407" s="13"/>
      <c r="I2407" s="13"/>
      <c r="J2407" s="13"/>
      <c r="K2407" s="13"/>
      <c r="L2407" s="13"/>
      <c r="M2407" s="13"/>
      <c r="N2407" s="13"/>
      <c r="O2407" s="13"/>
      <c r="P2407" s="13"/>
    </row>
    <row r="2408" spans="1:16">
      <c r="A2408" s="13"/>
      <c r="B2408" s="13"/>
      <c r="C2408" s="13"/>
      <c r="D2408" s="13"/>
      <c r="E2408" s="13"/>
      <c r="F2408" s="13"/>
      <c r="G2408" s="13"/>
      <c r="H2408" s="13"/>
      <c r="I2408" s="13"/>
      <c r="J2408" s="13"/>
      <c r="K2408" s="13"/>
      <c r="L2408" s="13"/>
      <c r="M2408" s="13"/>
      <c r="N2408" s="13"/>
      <c r="O2408" s="13"/>
      <c r="P2408" s="13"/>
    </row>
    <row r="2409" spans="1:16">
      <c r="A2409" s="13"/>
      <c r="B2409" s="13"/>
      <c r="C2409" s="13"/>
      <c r="D2409" s="13"/>
      <c r="E2409" s="13"/>
      <c r="F2409" s="13"/>
      <c r="G2409" s="13"/>
      <c r="H2409" s="13"/>
      <c r="I2409" s="13"/>
      <c r="J2409" s="13"/>
      <c r="K2409" s="13"/>
      <c r="L2409" s="13"/>
      <c r="M2409" s="13"/>
      <c r="N2409" s="13"/>
      <c r="O2409" s="13"/>
      <c r="P2409" s="13"/>
    </row>
    <row r="2410" spans="1:16">
      <c r="A2410" s="13"/>
      <c r="B2410" s="13"/>
      <c r="C2410" s="13"/>
      <c r="D2410" s="13"/>
      <c r="E2410" s="13"/>
      <c r="F2410" s="13"/>
      <c r="G2410" s="13"/>
      <c r="H2410" s="13"/>
      <c r="I2410" s="13"/>
      <c r="J2410" s="13"/>
      <c r="K2410" s="13"/>
      <c r="L2410" s="13"/>
      <c r="M2410" s="13"/>
      <c r="N2410" s="13"/>
      <c r="O2410" s="13"/>
      <c r="P2410" s="13"/>
    </row>
    <row r="2411" spans="1:16">
      <c r="A2411" s="13"/>
      <c r="B2411" s="13"/>
      <c r="C2411" s="13"/>
      <c r="D2411" s="13"/>
      <c r="E2411" s="13"/>
      <c r="F2411" s="13"/>
      <c r="G2411" s="13"/>
      <c r="H2411" s="13"/>
      <c r="I2411" s="13"/>
      <c r="J2411" s="13"/>
      <c r="K2411" s="13"/>
      <c r="L2411" s="13"/>
      <c r="M2411" s="13"/>
      <c r="N2411" s="13"/>
      <c r="O2411" s="13"/>
      <c r="P2411" s="13"/>
    </row>
    <row r="2412" spans="1:16">
      <c r="A2412" s="13"/>
      <c r="B2412" s="13"/>
      <c r="C2412" s="13"/>
      <c r="D2412" s="13"/>
      <c r="E2412" s="13"/>
      <c r="F2412" s="13"/>
      <c r="G2412" s="13"/>
      <c r="H2412" s="13"/>
      <c r="I2412" s="13"/>
      <c r="J2412" s="13"/>
      <c r="K2412" s="13"/>
      <c r="L2412" s="13"/>
      <c r="M2412" s="13"/>
      <c r="N2412" s="13"/>
      <c r="O2412" s="13"/>
      <c r="P2412" s="13"/>
    </row>
    <row r="2413" spans="1:16">
      <c r="A2413" s="13"/>
      <c r="B2413" s="13"/>
      <c r="C2413" s="13"/>
      <c r="D2413" s="13"/>
      <c r="E2413" s="13"/>
      <c r="F2413" s="13"/>
      <c r="G2413" s="13"/>
      <c r="H2413" s="13"/>
      <c r="I2413" s="13"/>
      <c r="J2413" s="13"/>
      <c r="K2413" s="13"/>
      <c r="L2413" s="13"/>
      <c r="M2413" s="13"/>
      <c r="N2413" s="13"/>
      <c r="O2413" s="13"/>
      <c r="P2413" s="13"/>
    </row>
    <row r="2414" spans="1:16">
      <c r="A2414" s="13"/>
      <c r="B2414" s="13"/>
      <c r="C2414" s="13"/>
      <c r="D2414" s="13"/>
      <c r="E2414" s="13"/>
      <c r="F2414" s="13"/>
      <c r="G2414" s="13"/>
      <c r="H2414" s="13"/>
      <c r="I2414" s="13"/>
      <c r="J2414" s="13"/>
      <c r="K2414" s="13"/>
      <c r="L2414" s="13"/>
      <c r="M2414" s="13"/>
      <c r="N2414" s="13"/>
      <c r="O2414" s="13"/>
      <c r="P2414" s="13"/>
    </row>
    <row r="2415" spans="1:16">
      <c r="A2415" s="13"/>
      <c r="B2415" s="13"/>
      <c r="C2415" s="13"/>
      <c r="D2415" s="13"/>
      <c r="E2415" s="13"/>
      <c r="F2415" s="13"/>
      <c r="G2415" s="13"/>
      <c r="H2415" s="13"/>
      <c r="I2415" s="13"/>
      <c r="J2415" s="13"/>
      <c r="K2415" s="13"/>
      <c r="L2415" s="13"/>
      <c r="M2415" s="13"/>
      <c r="N2415" s="13"/>
      <c r="O2415" s="13"/>
      <c r="P2415" s="13"/>
    </row>
    <row r="2416" spans="1:16">
      <c r="A2416" s="13"/>
      <c r="B2416" s="13"/>
      <c r="C2416" s="13"/>
      <c r="D2416" s="13"/>
      <c r="E2416" s="13"/>
      <c r="F2416" s="13"/>
      <c r="G2416" s="13"/>
      <c r="H2416" s="13"/>
      <c r="I2416" s="13"/>
      <c r="J2416" s="13"/>
      <c r="K2416" s="13"/>
      <c r="L2416" s="13"/>
      <c r="M2416" s="13"/>
      <c r="N2416" s="13"/>
      <c r="O2416" s="13"/>
      <c r="P2416" s="13"/>
    </row>
    <row r="2417" spans="1:16">
      <c r="A2417" s="13"/>
      <c r="B2417" s="13"/>
      <c r="C2417" s="13"/>
      <c r="D2417" s="13"/>
      <c r="E2417" s="13"/>
      <c r="F2417" s="13"/>
      <c r="G2417" s="13"/>
      <c r="H2417" s="13"/>
      <c r="I2417" s="13"/>
      <c r="J2417" s="13"/>
      <c r="K2417" s="13"/>
      <c r="L2417" s="13"/>
      <c r="M2417" s="13"/>
      <c r="N2417" s="13"/>
      <c r="O2417" s="13"/>
      <c r="P2417" s="13"/>
    </row>
    <row r="2418" spans="1:16">
      <c r="A2418" s="13"/>
      <c r="B2418" s="13"/>
      <c r="C2418" s="13"/>
      <c r="D2418" s="13"/>
      <c r="E2418" s="13"/>
      <c r="F2418" s="13"/>
      <c r="G2418" s="13"/>
      <c r="H2418" s="13"/>
      <c r="I2418" s="13"/>
      <c r="J2418" s="13"/>
      <c r="K2418" s="13"/>
      <c r="L2418" s="13"/>
      <c r="M2418" s="13"/>
      <c r="N2418" s="13"/>
      <c r="O2418" s="13"/>
      <c r="P2418" s="13"/>
    </row>
    <row r="2419" spans="1:16">
      <c r="A2419" s="13"/>
      <c r="B2419" s="13"/>
      <c r="C2419" s="13"/>
      <c r="D2419" s="13"/>
      <c r="E2419" s="13"/>
      <c r="F2419" s="13"/>
      <c r="G2419" s="13"/>
      <c r="H2419" s="13"/>
      <c r="I2419" s="13"/>
      <c r="J2419" s="13"/>
      <c r="K2419" s="13"/>
      <c r="L2419" s="13"/>
      <c r="M2419" s="13"/>
      <c r="N2419" s="13"/>
      <c r="O2419" s="13"/>
      <c r="P2419" s="13"/>
    </row>
    <row r="2420" spans="1:16">
      <c r="A2420" s="13"/>
      <c r="B2420" s="13"/>
      <c r="C2420" s="13"/>
      <c r="D2420" s="13"/>
      <c r="E2420" s="13"/>
      <c r="F2420" s="13"/>
      <c r="G2420" s="13"/>
      <c r="H2420" s="13"/>
      <c r="I2420" s="13"/>
      <c r="J2420" s="13"/>
      <c r="K2420" s="13"/>
      <c r="L2420" s="13"/>
      <c r="M2420" s="13"/>
      <c r="N2420" s="13"/>
      <c r="O2420" s="13"/>
      <c r="P2420" s="13"/>
    </row>
    <row r="2421" spans="1:16">
      <c r="A2421" s="13"/>
      <c r="B2421" s="13"/>
      <c r="C2421" s="13"/>
      <c r="D2421" s="13"/>
      <c r="E2421" s="13"/>
      <c r="F2421" s="13"/>
      <c r="G2421" s="13"/>
      <c r="H2421" s="13"/>
      <c r="I2421" s="13"/>
      <c r="J2421" s="13"/>
      <c r="K2421" s="13"/>
      <c r="L2421" s="13"/>
      <c r="M2421" s="13"/>
      <c r="N2421" s="13"/>
      <c r="O2421" s="13"/>
      <c r="P2421" s="13"/>
    </row>
    <row r="2422" spans="1:16">
      <c r="A2422" s="13"/>
      <c r="B2422" s="13"/>
      <c r="C2422" s="13"/>
      <c r="D2422" s="13"/>
      <c r="E2422" s="13"/>
      <c r="F2422" s="13"/>
      <c r="G2422" s="13"/>
      <c r="H2422" s="13"/>
      <c r="I2422" s="13"/>
      <c r="J2422" s="13"/>
      <c r="K2422" s="13"/>
      <c r="L2422" s="13"/>
      <c r="M2422" s="13"/>
      <c r="N2422" s="13"/>
      <c r="O2422" s="13"/>
      <c r="P2422" s="13"/>
    </row>
    <row r="2423" spans="1:16">
      <c r="A2423" s="13"/>
      <c r="B2423" s="13"/>
      <c r="C2423" s="13"/>
      <c r="D2423" s="13"/>
      <c r="E2423" s="13"/>
      <c r="F2423" s="13"/>
      <c r="G2423" s="13"/>
      <c r="H2423" s="13"/>
      <c r="I2423" s="13"/>
      <c r="J2423" s="13"/>
      <c r="K2423" s="13"/>
      <c r="L2423" s="13"/>
      <c r="M2423" s="13"/>
      <c r="N2423" s="13"/>
      <c r="O2423" s="13"/>
      <c r="P2423" s="13"/>
    </row>
    <row r="2424" spans="1:16">
      <c r="A2424" s="13"/>
      <c r="B2424" s="13"/>
      <c r="C2424" s="13"/>
      <c r="D2424" s="13"/>
      <c r="E2424" s="13"/>
      <c r="F2424" s="13"/>
      <c r="G2424" s="13"/>
      <c r="H2424" s="13"/>
      <c r="I2424" s="13"/>
      <c r="J2424" s="13"/>
      <c r="K2424" s="13"/>
      <c r="L2424" s="13"/>
      <c r="M2424" s="13"/>
      <c r="N2424" s="13"/>
      <c r="O2424" s="13"/>
      <c r="P2424" s="13"/>
    </row>
    <row r="2425" spans="1:16">
      <c r="A2425" s="13"/>
      <c r="B2425" s="13"/>
      <c r="C2425" s="13"/>
      <c r="D2425" s="13"/>
      <c r="E2425" s="13"/>
      <c r="F2425" s="13"/>
      <c r="G2425" s="13"/>
      <c r="H2425" s="13"/>
      <c r="I2425" s="13"/>
      <c r="J2425" s="13"/>
      <c r="K2425" s="13"/>
      <c r="L2425" s="13"/>
      <c r="M2425" s="13"/>
      <c r="N2425" s="13"/>
      <c r="O2425" s="13"/>
      <c r="P2425" s="13"/>
    </row>
    <row r="2426" spans="1:16">
      <c r="A2426" s="13"/>
      <c r="B2426" s="13"/>
      <c r="C2426" s="13"/>
      <c r="D2426" s="13"/>
      <c r="E2426" s="13"/>
      <c r="F2426" s="13"/>
      <c r="G2426" s="13"/>
      <c r="H2426" s="13"/>
      <c r="I2426" s="13"/>
      <c r="J2426" s="13"/>
      <c r="K2426" s="13"/>
      <c r="L2426" s="13"/>
      <c r="M2426" s="13"/>
      <c r="N2426" s="13"/>
      <c r="O2426" s="13"/>
      <c r="P2426" s="13"/>
    </row>
    <row r="2427" spans="1:16">
      <c r="A2427" s="13"/>
      <c r="B2427" s="13"/>
      <c r="C2427" s="13"/>
      <c r="D2427" s="13"/>
      <c r="E2427" s="13"/>
      <c r="F2427" s="13"/>
      <c r="G2427" s="13"/>
      <c r="H2427" s="13"/>
      <c r="I2427" s="13"/>
      <c r="J2427" s="13"/>
      <c r="K2427" s="13"/>
      <c r="L2427" s="13"/>
      <c r="M2427" s="13"/>
      <c r="N2427" s="13"/>
      <c r="O2427" s="13"/>
      <c r="P2427" s="13"/>
    </row>
    <row r="2428" spans="1:16">
      <c r="A2428" s="13"/>
      <c r="B2428" s="13"/>
      <c r="C2428" s="13"/>
      <c r="D2428" s="13"/>
      <c r="E2428" s="13"/>
      <c r="F2428" s="13"/>
      <c r="G2428" s="13"/>
      <c r="H2428" s="13"/>
      <c r="I2428" s="13"/>
      <c r="J2428" s="13"/>
      <c r="K2428" s="13"/>
      <c r="L2428" s="13"/>
      <c r="M2428" s="13"/>
      <c r="N2428" s="13"/>
      <c r="O2428" s="13"/>
      <c r="P2428" s="13"/>
    </row>
    <row r="2429" spans="1:16">
      <c r="A2429" s="13"/>
      <c r="B2429" s="13"/>
      <c r="C2429" s="13"/>
      <c r="D2429" s="13"/>
      <c r="E2429" s="13"/>
      <c r="F2429" s="13"/>
      <c r="G2429" s="13"/>
      <c r="H2429" s="13"/>
      <c r="I2429" s="13"/>
      <c r="J2429" s="13"/>
      <c r="K2429" s="13"/>
      <c r="L2429" s="13"/>
      <c r="M2429" s="13"/>
      <c r="N2429" s="13"/>
      <c r="O2429" s="13"/>
      <c r="P2429" s="13"/>
    </row>
    <row r="2430" spans="1:16">
      <c r="A2430" s="13"/>
      <c r="B2430" s="13"/>
      <c r="C2430" s="13"/>
      <c r="D2430" s="13"/>
      <c r="E2430" s="13"/>
      <c r="F2430" s="13"/>
      <c r="G2430" s="13"/>
      <c r="H2430" s="13"/>
      <c r="I2430" s="13"/>
      <c r="J2430" s="13"/>
      <c r="K2430" s="13"/>
      <c r="L2430" s="13"/>
      <c r="M2430" s="13"/>
      <c r="N2430" s="13"/>
      <c r="O2430" s="13"/>
      <c r="P2430" s="13"/>
    </row>
    <row r="2431" spans="1:16">
      <c r="A2431" s="13"/>
      <c r="B2431" s="13"/>
      <c r="C2431" s="13"/>
      <c r="D2431" s="13"/>
      <c r="E2431" s="13"/>
      <c r="F2431" s="13"/>
      <c r="G2431" s="13"/>
      <c r="H2431" s="13"/>
      <c r="I2431" s="13"/>
      <c r="J2431" s="13"/>
      <c r="K2431" s="13"/>
      <c r="L2431" s="13"/>
      <c r="M2431" s="13"/>
      <c r="N2431" s="13"/>
      <c r="O2431" s="13"/>
      <c r="P2431" s="13"/>
    </row>
    <row r="2432" spans="1:16">
      <c r="A2432" s="13"/>
      <c r="B2432" s="13"/>
      <c r="C2432" s="13"/>
      <c r="D2432" s="13"/>
      <c r="E2432" s="13"/>
      <c r="F2432" s="13"/>
      <c r="G2432" s="13"/>
      <c r="H2432" s="13"/>
      <c r="I2432" s="13"/>
      <c r="J2432" s="13"/>
      <c r="K2432" s="13"/>
      <c r="L2432" s="13"/>
      <c r="M2432" s="13"/>
      <c r="N2432" s="13"/>
      <c r="O2432" s="13"/>
      <c r="P2432" s="13"/>
    </row>
    <row r="2433" spans="1:16">
      <c r="A2433" s="13"/>
      <c r="B2433" s="13"/>
      <c r="C2433" s="13"/>
      <c r="D2433" s="13"/>
      <c r="E2433" s="13"/>
      <c r="F2433" s="13"/>
      <c r="G2433" s="13"/>
      <c r="H2433" s="13"/>
      <c r="I2433" s="13"/>
      <c r="J2433" s="13"/>
      <c r="K2433" s="13"/>
      <c r="L2433" s="13"/>
      <c r="M2433" s="13"/>
      <c r="N2433" s="13"/>
      <c r="O2433" s="13"/>
      <c r="P2433" s="13"/>
    </row>
    <row r="2434" spans="1:16">
      <c r="A2434" s="13"/>
      <c r="B2434" s="13"/>
      <c r="C2434" s="13"/>
      <c r="D2434" s="13"/>
      <c r="E2434" s="13"/>
      <c r="F2434" s="13"/>
      <c r="G2434" s="13"/>
      <c r="H2434" s="13"/>
      <c r="I2434" s="13"/>
      <c r="J2434" s="13"/>
      <c r="K2434" s="13"/>
      <c r="L2434" s="13"/>
      <c r="M2434" s="13"/>
      <c r="N2434" s="13"/>
      <c r="O2434" s="13"/>
      <c r="P2434" s="13"/>
    </row>
    <row r="2435" spans="1:16">
      <c r="A2435" s="13"/>
      <c r="B2435" s="13"/>
      <c r="C2435" s="13"/>
      <c r="D2435" s="13"/>
      <c r="E2435" s="13"/>
      <c r="F2435" s="13"/>
      <c r="G2435" s="13"/>
      <c r="H2435" s="13"/>
      <c r="I2435" s="13"/>
      <c r="J2435" s="13"/>
      <c r="K2435" s="13"/>
      <c r="L2435" s="13"/>
      <c r="M2435" s="13"/>
      <c r="N2435" s="13"/>
      <c r="O2435" s="13"/>
      <c r="P2435" s="13"/>
    </row>
    <row r="2436" spans="1:16">
      <c r="A2436" s="13"/>
      <c r="B2436" s="13"/>
      <c r="C2436" s="13"/>
      <c r="D2436" s="13"/>
      <c r="E2436" s="13"/>
      <c r="F2436" s="13"/>
      <c r="G2436" s="13"/>
      <c r="H2436" s="13"/>
      <c r="I2436" s="13"/>
      <c r="J2436" s="13"/>
      <c r="K2436" s="13"/>
      <c r="L2436" s="13"/>
      <c r="M2436" s="13"/>
      <c r="N2436" s="13"/>
      <c r="O2436" s="13"/>
      <c r="P2436" s="13"/>
    </row>
    <row r="2437" spans="1:16">
      <c r="A2437" s="13"/>
      <c r="B2437" s="13"/>
      <c r="C2437" s="13"/>
      <c r="D2437" s="13"/>
      <c r="E2437" s="13"/>
      <c r="F2437" s="13"/>
      <c r="G2437" s="13"/>
      <c r="H2437" s="13"/>
      <c r="I2437" s="13"/>
      <c r="J2437" s="13"/>
      <c r="K2437" s="13"/>
      <c r="L2437" s="13"/>
      <c r="M2437" s="13"/>
      <c r="N2437" s="13"/>
      <c r="O2437" s="13"/>
      <c r="P2437" s="13"/>
    </row>
    <row r="2438" spans="1:16">
      <c r="A2438" s="13"/>
      <c r="B2438" s="13"/>
      <c r="C2438" s="13"/>
      <c r="D2438" s="13"/>
      <c r="E2438" s="13"/>
      <c r="F2438" s="13"/>
      <c r="G2438" s="13"/>
      <c r="H2438" s="13"/>
      <c r="I2438" s="13"/>
      <c r="J2438" s="13"/>
      <c r="K2438" s="13"/>
      <c r="L2438" s="13"/>
      <c r="M2438" s="13"/>
      <c r="N2438" s="13"/>
      <c r="O2438" s="13"/>
      <c r="P2438" s="13"/>
    </row>
    <row r="2439" spans="1:16">
      <c r="A2439" s="13"/>
      <c r="B2439" s="13"/>
      <c r="C2439" s="13"/>
      <c r="D2439" s="13"/>
      <c r="E2439" s="13"/>
      <c r="F2439" s="13"/>
      <c r="G2439" s="13"/>
      <c r="H2439" s="13"/>
      <c r="I2439" s="13"/>
      <c r="J2439" s="13"/>
      <c r="K2439" s="13"/>
      <c r="L2439" s="13"/>
      <c r="M2439" s="13"/>
      <c r="N2439" s="13"/>
      <c r="O2439" s="13"/>
      <c r="P2439" s="13"/>
    </row>
    <row r="2440" spans="1:16">
      <c r="A2440" s="13"/>
      <c r="B2440" s="13"/>
      <c r="C2440" s="13"/>
      <c r="D2440" s="13"/>
      <c r="E2440" s="13"/>
      <c r="F2440" s="13"/>
      <c r="G2440" s="13"/>
      <c r="H2440" s="13"/>
      <c r="I2440" s="13"/>
      <c r="J2440" s="13"/>
      <c r="K2440" s="13"/>
      <c r="L2440" s="13"/>
      <c r="M2440" s="13"/>
      <c r="N2440" s="13"/>
      <c r="O2440" s="13"/>
      <c r="P2440" s="13"/>
    </row>
    <row r="2441" spans="1:16">
      <c r="A2441" s="13"/>
      <c r="B2441" s="13"/>
      <c r="C2441" s="13"/>
      <c r="D2441" s="13"/>
      <c r="E2441" s="13"/>
      <c r="F2441" s="13"/>
      <c r="G2441" s="13"/>
      <c r="H2441" s="13"/>
      <c r="I2441" s="13"/>
      <c r="J2441" s="13"/>
      <c r="K2441" s="13"/>
      <c r="L2441" s="13"/>
      <c r="M2441" s="13"/>
      <c r="N2441" s="13"/>
      <c r="O2441" s="13"/>
      <c r="P2441" s="13"/>
    </row>
    <row r="2442" spans="1:16">
      <c r="A2442" s="13"/>
      <c r="B2442" s="13"/>
      <c r="C2442" s="13"/>
      <c r="D2442" s="13"/>
      <c r="E2442" s="13"/>
      <c r="F2442" s="13"/>
      <c r="G2442" s="13"/>
      <c r="H2442" s="13"/>
      <c r="I2442" s="13"/>
      <c r="J2442" s="13"/>
      <c r="K2442" s="13"/>
      <c r="L2442" s="13"/>
      <c r="M2442" s="13"/>
      <c r="N2442" s="13"/>
      <c r="O2442" s="13"/>
      <c r="P2442" s="13"/>
    </row>
    <row r="2443" spans="1:16">
      <c r="A2443" s="13"/>
      <c r="B2443" s="13"/>
      <c r="C2443" s="13"/>
      <c r="D2443" s="13"/>
      <c r="E2443" s="13"/>
      <c r="F2443" s="13"/>
      <c r="G2443" s="13"/>
      <c r="H2443" s="13"/>
      <c r="I2443" s="13"/>
      <c r="J2443" s="13"/>
      <c r="K2443" s="13"/>
      <c r="L2443" s="13"/>
      <c r="M2443" s="13"/>
      <c r="N2443" s="13"/>
      <c r="O2443" s="13"/>
      <c r="P2443" s="13"/>
    </row>
    <row r="2444" spans="1:16">
      <c r="A2444" s="13"/>
      <c r="B2444" s="13"/>
      <c r="C2444" s="13"/>
      <c r="D2444" s="13"/>
      <c r="E2444" s="13"/>
      <c r="F2444" s="13"/>
      <c r="G2444" s="13"/>
      <c r="H2444" s="13"/>
      <c r="I2444" s="13"/>
      <c r="J2444" s="13"/>
      <c r="K2444" s="13"/>
      <c r="L2444" s="13"/>
      <c r="M2444" s="13"/>
      <c r="N2444" s="13"/>
      <c r="O2444" s="13"/>
      <c r="P2444" s="13"/>
    </row>
    <row r="2445" spans="1:16">
      <c r="A2445" s="13"/>
      <c r="B2445" s="13"/>
      <c r="C2445" s="13"/>
      <c r="D2445" s="13"/>
      <c r="E2445" s="13"/>
      <c r="F2445" s="13"/>
      <c r="G2445" s="13"/>
      <c r="H2445" s="13"/>
      <c r="I2445" s="13"/>
      <c r="J2445" s="13"/>
      <c r="K2445" s="13"/>
      <c r="L2445" s="13"/>
      <c r="M2445" s="13"/>
      <c r="N2445" s="13"/>
      <c r="O2445" s="13"/>
      <c r="P2445" s="13"/>
    </row>
    <row r="2446" spans="1:16">
      <c r="A2446" s="13"/>
      <c r="B2446" s="13"/>
      <c r="C2446" s="13"/>
      <c r="D2446" s="13"/>
      <c r="E2446" s="13"/>
      <c r="F2446" s="13"/>
      <c r="G2446" s="13"/>
      <c r="H2446" s="13"/>
      <c r="I2446" s="13"/>
      <c r="J2446" s="13"/>
      <c r="K2446" s="13"/>
      <c r="L2446" s="13"/>
      <c r="M2446" s="13"/>
      <c r="N2446" s="13"/>
      <c r="O2446" s="13"/>
      <c r="P2446" s="13"/>
    </row>
    <row r="2447" spans="1:16">
      <c r="A2447" s="13"/>
      <c r="B2447" s="13"/>
      <c r="C2447" s="13"/>
      <c r="D2447" s="13"/>
      <c r="E2447" s="13"/>
      <c r="F2447" s="13"/>
      <c r="G2447" s="13"/>
      <c r="H2447" s="13"/>
      <c r="I2447" s="13"/>
      <c r="J2447" s="13"/>
      <c r="K2447" s="13"/>
      <c r="L2447" s="13"/>
      <c r="M2447" s="13"/>
      <c r="N2447" s="13"/>
      <c r="O2447" s="13"/>
      <c r="P2447" s="13"/>
    </row>
    <row r="2448" spans="1:16">
      <c r="A2448" s="13"/>
      <c r="B2448" s="13"/>
      <c r="C2448" s="13"/>
      <c r="D2448" s="13"/>
      <c r="E2448" s="13"/>
      <c r="F2448" s="13"/>
      <c r="G2448" s="13"/>
      <c r="H2448" s="13"/>
      <c r="I2448" s="13"/>
      <c r="J2448" s="13"/>
      <c r="K2448" s="13"/>
      <c r="L2448" s="13"/>
      <c r="M2448" s="13"/>
      <c r="N2448" s="13"/>
      <c r="O2448" s="13"/>
      <c r="P2448" s="13"/>
    </row>
    <row r="2449" spans="1:16">
      <c r="A2449" s="13"/>
      <c r="B2449" s="13"/>
      <c r="C2449" s="13"/>
      <c r="D2449" s="13"/>
      <c r="E2449" s="13"/>
      <c r="F2449" s="13"/>
      <c r="G2449" s="13"/>
      <c r="H2449" s="13"/>
      <c r="I2449" s="13"/>
      <c r="J2449" s="13"/>
      <c r="K2449" s="13"/>
      <c r="L2449" s="13"/>
      <c r="M2449" s="13"/>
      <c r="N2449" s="13"/>
      <c r="O2449" s="13"/>
      <c r="P2449" s="13"/>
    </row>
    <row r="2450" spans="1:16">
      <c r="A2450" s="13"/>
      <c r="B2450" s="13"/>
      <c r="C2450" s="13"/>
      <c r="D2450" s="13"/>
      <c r="E2450" s="13"/>
      <c r="F2450" s="13"/>
      <c r="G2450" s="13"/>
      <c r="H2450" s="13"/>
      <c r="I2450" s="13"/>
      <c r="J2450" s="13"/>
      <c r="K2450" s="13"/>
      <c r="L2450" s="13"/>
      <c r="M2450" s="13"/>
      <c r="N2450" s="13"/>
      <c r="O2450" s="13"/>
      <c r="P2450" s="13"/>
    </row>
    <row r="2451" spans="1:16">
      <c r="A2451" s="13"/>
      <c r="B2451" s="13"/>
      <c r="C2451" s="13"/>
      <c r="D2451" s="13"/>
      <c r="E2451" s="13"/>
      <c r="F2451" s="13"/>
      <c r="G2451" s="13"/>
      <c r="H2451" s="13"/>
      <c r="I2451" s="13"/>
      <c r="J2451" s="13"/>
      <c r="K2451" s="13"/>
      <c r="L2451" s="13"/>
      <c r="M2451" s="13"/>
      <c r="N2451" s="13"/>
      <c r="O2451" s="13"/>
      <c r="P2451" s="13"/>
    </row>
    <row r="2452" spans="1:16">
      <c r="A2452" s="13"/>
      <c r="B2452" s="13"/>
      <c r="C2452" s="13"/>
      <c r="D2452" s="13"/>
      <c r="E2452" s="13"/>
      <c r="F2452" s="13"/>
      <c r="G2452" s="13"/>
      <c r="H2452" s="13"/>
      <c r="I2452" s="13"/>
      <c r="J2452" s="13"/>
      <c r="K2452" s="13"/>
      <c r="L2452" s="13"/>
      <c r="M2452" s="13"/>
      <c r="N2452" s="13"/>
      <c r="O2452" s="13"/>
      <c r="P2452" s="13"/>
    </row>
    <row r="2453" spans="1:16">
      <c r="A2453" s="13"/>
      <c r="B2453" s="13"/>
      <c r="C2453" s="13"/>
      <c r="D2453" s="13"/>
      <c r="E2453" s="13"/>
      <c r="F2453" s="13"/>
      <c r="G2453" s="13"/>
      <c r="H2453" s="13"/>
      <c r="I2453" s="13"/>
      <c r="J2453" s="13"/>
      <c r="K2453" s="13"/>
      <c r="L2453" s="13"/>
      <c r="M2453" s="13"/>
      <c r="N2453" s="13"/>
      <c r="O2453" s="13"/>
      <c r="P2453" s="13"/>
    </row>
    <row r="2454" spans="1:16">
      <c r="A2454" s="13"/>
      <c r="B2454" s="13"/>
      <c r="C2454" s="13"/>
      <c r="D2454" s="13"/>
      <c r="E2454" s="13"/>
      <c r="F2454" s="13"/>
      <c r="G2454" s="13"/>
      <c r="H2454" s="13"/>
      <c r="I2454" s="13"/>
      <c r="J2454" s="13"/>
      <c r="K2454" s="13"/>
      <c r="L2454" s="13"/>
      <c r="M2454" s="13"/>
      <c r="N2454" s="13"/>
      <c r="O2454" s="13"/>
      <c r="P2454" s="13"/>
    </row>
    <row r="2455" spans="1:16">
      <c r="A2455" s="13"/>
      <c r="B2455" s="13"/>
      <c r="C2455" s="13"/>
      <c r="D2455" s="13"/>
      <c r="E2455" s="13"/>
      <c r="F2455" s="13"/>
      <c r="G2455" s="13"/>
      <c r="H2455" s="13"/>
      <c r="I2455" s="13"/>
      <c r="J2455" s="13"/>
      <c r="K2455" s="13"/>
      <c r="L2455" s="13"/>
      <c r="M2455" s="13"/>
      <c r="N2455" s="13"/>
      <c r="O2455" s="13"/>
      <c r="P2455" s="13"/>
    </row>
    <row r="2456" spans="1:16">
      <c r="A2456" s="13"/>
      <c r="B2456" s="13"/>
      <c r="C2456" s="13"/>
      <c r="D2456" s="13"/>
      <c r="E2456" s="13"/>
      <c r="F2456" s="13"/>
      <c r="G2456" s="13"/>
      <c r="H2456" s="13"/>
      <c r="I2456" s="13"/>
      <c r="J2456" s="13"/>
      <c r="K2456" s="13"/>
      <c r="L2456" s="13"/>
      <c r="M2456" s="13"/>
      <c r="N2456" s="13"/>
      <c r="O2456" s="13"/>
      <c r="P2456" s="13"/>
    </row>
    <row r="2457" spans="1:16">
      <c r="A2457" s="13"/>
      <c r="B2457" s="13"/>
      <c r="C2457" s="13"/>
      <c r="D2457" s="13"/>
      <c r="E2457" s="13"/>
      <c r="F2457" s="13"/>
      <c r="G2457" s="13"/>
      <c r="H2457" s="13"/>
      <c r="I2457" s="13"/>
      <c r="J2457" s="13"/>
      <c r="K2457" s="13"/>
      <c r="L2457" s="13"/>
      <c r="M2457" s="13"/>
      <c r="N2457" s="13"/>
      <c r="O2457" s="13"/>
      <c r="P2457" s="13"/>
    </row>
    <row r="2458" spans="1:16">
      <c r="A2458" s="13"/>
      <c r="B2458" s="13"/>
      <c r="C2458" s="13"/>
      <c r="D2458" s="13"/>
      <c r="E2458" s="13"/>
      <c r="F2458" s="13"/>
      <c r="G2458" s="13"/>
      <c r="H2458" s="13"/>
      <c r="I2458" s="13"/>
      <c r="J2458" s="13"/>
      <c r="K2458" s="13"/>
      <c r="L2458" s="13"/>
      <c r="M2458" s="13"/>
      <c r="N2458" s="13"/>
      <c r="O2458" s="13"/>
      <c r="P2458" s="13"/>
    </row>
    <row r="2459" spans="1:16">
      <c r="A2459" s="13"/>
      <c r="B2459" s="13"/>
      <c r="C2459" s="13"/>
      <c r="D2459" s="13"/>
      <c r="E2459" s="13"/>
      <c r="F2459" s="13"/>
      <c r="G2459" s="13"/>
      <c r="H2459" s="13"/>
      <c r="I2459" s="13"/>
      <c r="J2459" s="13"/>
      <c r="K2459" s="13"/>
      <c r="L2459" s="13"/>
      <c r="M2459" s="13"/>
      <c r="N2459" s="13"/>
      <c r="O2459" s="13"/>
      <c r="P2459" s="13"/>
    </row>
    <row r="2460" spans="1:16">
      <c r="A2460" s="13"/>
      <c r="B2460" s="13"/>
      <c r="C2460" s="13"/>
      <c r="D2460" s="13"/>
      <c r="E2460" s="13"/>
      <c r="F2460" s="13"/>
      <c r="G2460" s="13"/>
      <c r="H2460" s="13"/>
      <c r="I2460" s="13"/>
      <c r="J2460" s="13"/>
      <c r="K2460" s="13"/>
      <c r="L2460" s="13"/>
      <c r="M2460" s="13"/>
      <c r="N2460" s="13"/>
      <c r="O2460" s="13"/>
      <c r="P2460" s="13"/>
    </row>
    <row r="2461" spans="1:16">
      <c r="A2461" s="13"/>
      <c r="B2461" s="13"/>
      <c r="C2461" s="13"/>
      <c r="D2461" s="13"/>
      <c r="E2461" s="13"/>
      <c r="F2461" s="13"/>
      <c r="G2461" s="13"/>
      <c r="H2461" s="13"/>
      <c r="I2461" s="13"/>
      <c r="J2461" s="13"/>
      <c r="K2461" s="13"/>
      <c r="L2461" s="13"/>
      <c r="M2461" s="13"/>
      <c r="N2461" s="13"/>
      <c r="O2461" s="13"/>
      <c r="P2461" s="13"/>
    </row>
    <row r="2462" spans="1:16">
      <c r="A2462" s="13"/>
      <c r="B2462" s="13"/>
      <c r="C2462" s="13"/>
      <c r="D2462" s="13"/>
      <c r="E2462" s="13"/>
      <c r="F2462" s="13"/>
      <c r="G2462" s="13"/>
      <c r="H2462" s="13"/>
      <c r="I2462" s="13"/>
      <c r="J2462" s="13"/>
      <c r="K2462" s="13"/>
      <c r="L2462" s="13"/>
      <c r="M2462" s="13"/>
      <c r="N2462" s="13"/>
      <c r="O2462" s="13"/>
      <c r="P2462" s="13"/>
    </row>
    <row r="2463" spans="1:16">
      <c r="A2463" s="13"/>
      <c r="B2463" s="13"/>
      <c r="C2463" s="13"/>
      <c r="D2463" s="13"/>
      <c r="E2463" s="13"/>
      <c r="F2463" s="13"/>
      <c r="G2463" s="13"/>
      <c r="H2463" s="13"/>
      <c r="I2463" s="13"/>
      <c r="J2463" s="13"/>
      <c r="K2463" s="13"/>
      <c r="L2463" s="13"/>
      <c r="M2463" s="13"/>
      <c r="N2463" s="13"/>
      <c r="O2463" s="13"/>
      <c r="P2463" s="13"/>
    </row>
    <row r="2464" spans="1:16">
      <c r="A2464" s="13"/>
      <c r="B2464" s="13"/>
      <c r="C2464" s="13"/>
      <c r="D2464" s="13"/>
      <c r="E2464" s="13"/>
      <c r="F2464" s="13"/>
      <c r="G2464" s="13"/>
      <c r="H2464" s="13"/>
      <c r="I2464" s="13"/>
      <c r="J2464" s="13"/>
      <c r="K2464" s="13"/>
      <c r="L2464" s="13"/>
      <c r="M2464" s="13"/>
      <c r="N2464" s="13"/>
      <c r="O2464" s="13"/>
      <c r="P2464" s="13"/>
    </row>
    <row r="2465" spans="1:16">
      <c r="A2465" s="13"/>
      <c r="B2465" s="13"/>
      <c r="C2465" s="13"/>
      <c r="D2465" s="13"/>
      <c r="E2465" s="13"/>
      <c r="F2465" s="13"/>
      <c r="G2465" s="13"/>
      <c r="H2465" s="13"/>
      <c r="I2465" s="13"/>
      <c r="J2465" s="13"/>
      <c r="K2465" s="13"/>
      <c r="L2465" s="13"/>
      <c r="M2465" s="13"/>
      <c r="N2465" s="13"/>
      <c r="O2465" s="13"/>
      <c r="P2465" s="13"/>
    </row>
    <row r="2466" spans="1:16">
      <c r="A2466" s="13"/>
      <c r="B2466" s="13"/>
      <c r="C2466" s="13"/>
      <c r="D2466" s="13"/>
      <c r="E2466" s="13"/>
      <c r="F2466" s="13"/>
      <c r="G2466" s="13"/>
      <c r="H2466" s="13"/>
      <c r="I2466" s="13"/>
      <c r="J2466" s="13"/>
      <c r="K2466" s="13"/>
      <c r="L2466" s="13"/>
      <c r="M2466" s="13"/>
      <c r="N2466" s="13"/>
      <c r="O2466" s="13"/>
      <c r="P2466" s="13"/>
    </row>
    <row r="2467" spans="1:16">
      <c r="A2467" s="13"/>
      <c r="B2467" s="13"/>
      <c r="C2467" s="13"/>
      <c r="D2467" s="13"/>
      <c r="E2467" s="13"/>
      <c r="F2467" s="13"/>
      <c r="G2467" s="13"/>
      <c r="H2467" s="13"/>
      <c r="I2467" s="13"/>
      <c r="J2467" s="13"/>
      <c r="K2467" s="13"/>
      <c r="L2467" s="13"/>
      <c r="M2467" s="13"/>
      <c r="N2467" s="13"/>
      <c r="O2467" s="13"/>
      <c r="P2467" s="13"/>
    </row>
    <row r="2468" spans="1:16">
      <c r="A2468" s="13"/>
      <c r="B2468" s="13"/>
      <c r="C2468" s="13"/>
      <c r="D2468" s="13"/>
      <c r="E2468" s="13"/>
      <c r="F2468" s="13"/>
      <c r="G2468" s="13"/>
      <c r="H2468" s="13"/>
      <c r="I2468" s="13"/>
      <c r="J2468" s="13"/>
      <c r="K2468" s="13"/>
      <c r="L2468" s="13"/>
      <c r="M2468" s="13"/>
      <c r="N2468" s="13"/>
      <c r="O2468" s="13"/>
      <c r="P2468" s="13"/>
    </row>
    <row r="2469" spans="1:16">
      <c r="A2469" s="13"/>
      <c r="B2469" s="13"/>
      <c r="C2469" s="13"/>
      <c r="D2469" s="13"/>
      <c r="E2469" s="13"/>
      <c r="F2469" s="13"/>
      <c r="G2469" s="13"/>
      <c r="H2469" s="13"/>
      <c r="I2469" s="13"/>
      <c r="J2469" s="13"/>
      <c r="K2469" s="13"/>
      <c r="L2469" s="13"/>
      <c r="M2469" s="13"/>
      <c r="N2469" s="13"/>
      <c r="O2469" s="13"/>
      <c r="P2469" s="13"/>
    </row>
    <row r="2470" spans="1:16">
      <c r="A2470" s="13"/>
      <c r="B2470" s="13"/>
      <c r="C2470" s="13"/>
      <c r="D2470" s="13"/>
      <c r="E2470" s="13"/>
      <c r="F2470" s="13"/>
      <c r="G2470" s="13"/>
      <c r="H2470" s="13"/>
      <c r="I2470" s="13"/>
      <c r="J2470" s="13"/>
      <c r="K2470" s="13"/>
      <c r="L2470" s="13"/>
      <c r="M2470" s="13"/>
      <c r="N2470" s="13"/>
      <c r="O2470" s="13"/>
      <c r="P2470" s="13"/>
    </row>
    <row r="2471" spans="1:16">
      <c r="A2471" s="13"/>
      <c r="B2471" s="13"/>
      <c r="C2471" s="13"/>
      <c r="D2471" s="13"/>
      <c r="E2471" s="13"/>
      <c r="F2471" s="13"/>
      <c r="G2471" s="13"/>
      <c r="H2471" s="13"/>
      <c r="I2471" s="13"/>
      <c r="J2471" s="13"/>
      <c r="K2471" s="13"/>
      <c r="L2471" s="13"/>
      <c r="M2471" s="13"/>
      <c r="N2471" s="13"/>
      <c r="O2471" s="13"/>
      <c r="P2471" s="13"/>
    </row>
    <row r="2472" spans="1:16">
      <c r="A2472" s="13"/>
      <c r="B2472" s="13"/>
      <c r="C2472" s="13"/>
      <c r="D2472" s="13"/>
      <c r="E2472" s="13"/>
      <c r="F2472" s="13"/>
      <c r="G2472" s="13"/>
      <c r="H2472" s="13"/>
      <c r="I2472" s="13"/>
      <c r="J2472" s="13"/>
      <c r="K2472" s="13"/>
      <c r="L2472" s="13"/>
      <c r="M2472" s="13"/>
      <c r="N2472" s="13"/>
      <c r="O2472" s="13"/>
      <c r="P2472" s="13"/>
    </row>
    <row r="2473" spans="1:16">
      <c r="A2473" s="13"/>
      <c r="B2473" s="13"/>
      <c r="C2473" s="13"/>
      <c r="D2473" s="13"/>
      <c r="E2473" s="13"/>
      <c r="F2473" s="13"/>
      <c r="G2473" s="13"/>
      <c r="H2473" s="13"/>
      <c r="I2473" s="13"/>
      <c r="J2473" s="13"/>
      <c r="K2473" s="13"/>
      <c r="L2473" s="13"/>
      <c r="M2473" s="13"/>
      <c r="N2473" s="13"/>
      <c r="O2473" s="13"/>
      <c r="P2473" s="13"/>
    </row>
    <row r="2474" spans="1:16">
      <c r="A2474" s="13"/>
      <c r="B2474" s="13"/>
      <c r="C2474" s="13"/>
      <c r="D2474" s="13"/>
      <c r="E2474" s="13"/>
      <c r="F2474" s="13"/>
      <c r="G2474" s="13"/>
      <c r="H2474" s="13"/>
      <c r="I2474" s="13"/>
      <c r="J2474" s="13"/>
      <c r="K2474" s="13"/>
      <c r="L2474" s="13"/>
      <c r="M2474" s="13"/>
      <c r="N2474" s="13"/>
      <c r="O2474" s="13"/>
      <c r="P2474" s="13"/>
    </row>
    <row r="2475" spans="1:16">
      <c r="A2475" s="13"/>
      <c r="B2475" s="13"/>
      <c r="C2475" s="13"/>
      <c r="D2475" s="13"/>
      <c r="E2475" s="13"/>
      <c r="F2475" s="13"/>
      <c r="G2475" s="13"/>
      <c r="H2475" s="13"/>
      <c r="I2475" s="13"/>
      <c r="J2475" s="13"/>
      <c r="K2475" s="13"/>
      <c r="L2475" s="13"/>
      <c r="M2475" s="13"/>
      <c r="N2475" s="13"/>
      <c r="O2475" s="13"/>
      <c r="P2475" s="13"/>
    </row>
    <row r="2476" spans="1:16">
      <c r="A2476" s="13"/>
      <c r="B2476" s="13"/>
      <c r="C2476" s="13"/>
      <c r="D2476" s="13"/>
      <c r="E2476" s="13"/>
      <c r="F2476" s="13"/>
      <c r="G2476" s="13"/>
      <c r="H2476" s="13"/>
      <c r="I2476" s="13"/>
      <c r="J2476" s="13"/>
      <c r="K2476" s="13"/>
      <c r="L2476" s="13"/>
      <c r="M2476" s="13"/>
      <c r="N2476" s="13"/>
      <c r="O2476" s="13"/>
      <c r="P2476" s="13"/>
    </row>
    <row r="2477" spans="1:16">
      <c r="A2477" s="13"/>
      <c r="B2477" s="13"/>
      <c r="C2477" s="13"/>
      <c r="D2477" s="13"/>
      <c r="E2477" s="13"/>
      <c r="F2477" s="13"/>
      <c r="G2477" s="13"/>
      <c r="H2477" s="13"/>
      <c r="I2477" s="13"/>
      <c r="J2477" s="13"/>
      <c r="K2477" s="13"/>
      <c r="L2477" s="13"/>
      <c r="M2477" s="13"/>
      <c r="N2477" s="13"/>
      <c r="O2477" s="13"/>
      <c r="P2477" s="13"/>
    </row>
    <row r="2478" spans="1:16">
      <c r="A2478" s="13"/>
      <c r="B2478" s="13"/>
      <c r="C2478" s="13"/>
      <c r="D2478" s="13"/>
      <c r="E2478" s="13"/>
      <c r="F2478" s="13"/>
      <c r="G2478" s="13"/>
      <c r="H2478" s="13"/>
      <c r="I2478" s="13"/>
      <c r="J2478" s="13"/>
      <c r="K2478" s="13"/>
      <c r="L2478" s="13"/>
      <c r="M2478" s="13"/>
      <c r="N2478" s="13"/>
      <c r="O2478" s="13"/>
      <c r="P2478" s="13"/>
    </row>
    <row r="2479" spans="1:16">
      <c r="A2479" s="13"/>
      <c r="B2479" s="13"/>
      <c r="C2479" s="13"/>
      <c r="D2479" s="13"/>
      <c r="E2479" s="13"/>
      <c r="F2479" s="13"/>
      <c r="G2479" s="13"/>
      <c r="H2479" s="13"/>
      <c r="I2479" s="13"/>
      <c r="J2479" s="13"/>
      <c r="K2479" s="13"/>
      <c r="L2479" s="13"/>
      <c r="M2479" s="13"/>
      <c r="N2479" s="13"/>
      <c r="O2479" s="13"/>
      <c r="P2479" s="13"/>
    </row>
    <row r="2480" spans="1:16">
      <c r="A2480" s="13"/>
      <c r="B2480" s="13"/>
      <c r="C2480" s="13"/>
      <c r="D2480" s="13"/>
      <c r="E2480" s="13"/>
      <c r="F2480" s="13"/>
      <c r="G2480" s="13"/>
      <c r="H2480" s="13"/>
      <c r="I2480" s="13"/>
      <c r="J2480" s="13"/>
      <c r="K2480" s="13"/>
      <c r="L2480" s="13"/>
      <c r="M2480" s="13"/>
      <c r="N2480" s="13"/>
      <c r="O2480" s="13"/>
      <c r="P2480" s="13"/>
    </row>
    <row r="2481" spans="1:16">
      <c r="A2481" s="13"/>
      <c r="B2481" s="13"/>
      <c r="C2481" s="13"/>
      <c r="D2481" s="13"/>
      <c r="E2481" s="13"/>
      <c r="F2481" s="13"/>
      <c r="G2481" s="13"/>
      <c r="H2481" s="13"/>
      <c r="I2481" s="13"/>
      <c r="J2481" s="13"/>
      <c r="K2481" s="13"/>
      <c r="L2481" s="13"/>
      <c r="M2481" s="13"/>
      <c r="N2481" s="13"/>
      <c r="O2481" s="13"/>
      <c r="P2481" s="13"/>
    </row>
    <row r="2482" spans="1:16">
      <c r="A2482" s="13"/>
      <c r="B2482" s="13"/>
      <c r="C2482" s="13"/>
      <c r="D2482" s="13"/>
      <c r="E2482" s="13"/>
      <c r="F2482" s="13"/>
      <c r="G2482" s="13"/>
      <c r="H2482" s="13"/>
      <c r="I2482" s="13"/>
      <c r="J2482" s="13"/>
      <c r="K2482" s="13"/>
      <c r="L2482" s="13"/>
      <c r="M2482" s="13"/>
      <c r="N2482" s="13"/>
      <c r="O2482" s="13"/>
      <c r="P2482" s="13"/>
    </row>
    <row r="2483" spans="1:16">
      <c r="A2483" s="13"/>
      <c r="B2483" s="13"/>
      <c r="C2483" s="13"/>
      <c r="D2483" s="13"/>
      <c r="E2483" s="13"/>
      <c r="F2483" s="13"/>
      <c r="G2483" s="13"/>
      <c r="H2483" s="13"/>
      <c r="I2483" s="13"/>
      <c r="J2483" s="13"/>
      <c r="K2483" s="13"/>
      <c r="L2483" s="13"/>
      <c r="M2483" s="13"/>
      <c r="N2483" s="13"/>
      <c r="O2483" s="13"/>
      <c r="P2483" s="13"/>
    </row>
    <row r="2484" spans="1:16">
      <c r="A2484" s="13"/>
      <c r="B2484" s="13"/>
      <c r="C2484" s="13"/>
      <c r="D2484" s="13"/>
      <c r="E2484" s="13"/>
      <c r="F2484" s="13"/>
      <c r="G2484" s="13"/>
      <c r="H2484" s="13"/>
      <c r="I2484" s="13"/>
      <c r="J2484" s="13"/>
      <c r="K2484" s="13"/>
      <c r="L2484" s="13"/>
      <c r="M2484" s="13"/>
      <c r="N2484" s="13"/>
      <c r="O2484" s="13"/>
      <c r="P2484" s="13"/>
    </row>
    <row r="2485" spans="1:16">
      <c r="A2485" s="13"/>
      <c r="B2485" s="13"/>
      <c r="C2485" s="13"/>
      <c r="D2485" s="13"/>
      <c r="E2485" s="13"/>
      <c r="F2485" s="13"/>
      <c r="G2485" s="13"/>
      <c r="H2485" s="13"/>
      <c r="I2485" s="13"/>
      <c r="J2485" s="13"/>
      <c r="K2485" s="13"/>
      <c r="L2485" s="13"/>
      <c r="M2485" s="13"/>
      <c r="N2485" s="13"/>
      <c r="O2485" s="13"/>
      <c r="P2485" s="13"/>
    </row>
    <row r="2486" spans="1:16">
      <c r="A2486" s="13"/>
      <c r="B2486" s="13"/>
      <c r="C2486" s="13"/>
      <c r="D2486" s="13"/>
      <c r="E2486" s="13"/>
      <c r="F2486" s="13"/>
      <c r="G2486" s="13"/>
      <c r="H2486" s="13"/>
      <c r="I2486" s="13"/>
      <c r="J2486" s="13"/>
      <c r="K2486" s="13"/>
      <c r="L2486" s="13"/>
      <c r="M2486" s="13"/>
      <c r="N2486" s="13"/>
      <c r="O2486" s="13"/>
      <c r="P2486" s="13"/>
    </row>
    <row r="2487" spans="1:16">
      <c r="A2487" s="13"/>
      <c r="B2487" s="13"/>
      <c r="C2487" s="13"/>
      <c r="D2487" s="13"/>
      <c r="E2487" s="13"/>
      <c r="F2487" s="13"/>
      <c r="G2487" s="13"/>
      <c r="H2487" s="13"/>
      <c r="I2487" s="13"/>
      <c r="J2487" s="13"/>
      <c r="K2487" s="13"/>
      <c r="L2487" s="13"/>
      <c r="M2487" s="13"/>
      <c r="N2487" s="13"/>
      <c r="O2487" s="13"/>
      <c r="P2487" s="13"/>
    </row>
    <row r="2488" spans="1:16">
      <c r="A2488" s="13"/>
      <c r="B2488" s="13"/>
      <c r="C2488" s="13"/>
      <c r="D2488" s="13"/>
      <c r="E2488" s="13"/>
      <c r="F2488" s="13"/>
      <c r="G2488" s="13"/>
      <c r="H2488" s="13"/>
      <c r="I2488" s="13"/>
      <c r="J2488" s="13"/>
      <c r="K2488" s="13"/>
      <c r="L2488" s="13"/>
      <c r="M2488" s="13"/>
      <c r="N2488" s="13"/>
      <c r="O2488" s="13"/>
      <c r="P2488" s="13"/>
    </row>
    <row r="2489" spans="1:16">
      <c r="A2489" s="13"/>
      <c r="B2489" s="13"/>
      <c r="C2489" s="13"/>
      <c r="D2489" s="13"/>
      <c r="E2489" s="13"/>
      <c r="F2489" s="13"/>
      <c r="G2489" s="13"/>
      <c r="H2489" s="13"/>
      <c r="I2489" s="13"/>
      <c r="J2489" s="13"/>
      <c r="K2489" s="13"/>
      <c r="L2489" s="13"/>
      <c r="M2489" s="13"/>
      <c r="N2489" s="13"/>
      <c r="O2489" s="13"/>
      <c r="P2489" s="13"/>
    </row>
    <row r="2490" spans="1:16">
      <c r="A2490" s="13"/>
      <c r="B2490" s="13"/>
      <c r="C2490" s="13"/>
      <c r="D2490" s="13"/>
      <c r="E2490" s="13"/>
      <c r="F2490" s="13"/>
      <c r="G2490" s="13"/>
      <c r="H2490" s="13"/>
      <c r="I2490" s="13"/>
      <c r="J2490" s="13"/>
      <c r="K2490" s="13"/>
      <c r="L2490" s="13"/>
      <c r="M2490" s="13"/>
      <c r="N2490" s="13"/>
      <c r="O2490" s="13"/>
      <c r="P2490" s="13"/>
    </row>
    <row r="2491" spans="1:16">
      <c r="A2491" s="13"/>
      <c r="B2491" s="13"/>
      <c r="C2491" s="13"/>
      <c r="D2491" s="13"/>
      <c r="E2491" s="13"/>
      <c r="F2491" s="13"/>
      <c r="G2491" s="13"/>
      <c r="H2491" s="13"/>
      <c r="I2491" s="13"/>
      <c r="J2491" s="13"/>
      <c r="K2491" s="13"/>
      <c r="L2491" s="13"/>
      <c r="M2491" s="13"/>
      <c r="N2491" s="13"/>
      <c r="O2491" s="13"/>
      <c r="P2491" s="13"/>
    </row>
    <row r="2492" spans="1:16">
      <c r="A2492" s="13"/>
      <c r="B2492" s="13"/>
      <c r="C2492" s="13"/>
      <c r="D2492" s="13"/>
      <c r="E2492" s="13"/>
      <c r="F2492" s="13"/>
      <c r="G2492" s="13"/>
      <c r="H2492" s="13"/>
      <c r="I2492" s="13"/>
      <c r="J2492" s="13"/>
      <c r="K2492" s="13"/>
      <c r="L2492" s="13"/>
      <c r="M2492" s="13"/>
      <c r="N2492" s="13"/>
      <c r="O2492" s="13"/>
      <c r="P2492" s="13"/>
    </row>
    <row r="2493" spans="1:16">
      <c r="A2493" s="13"/>
      <c r="B2493" s="13"/>
      <c r="C2493" s="13"/>
      <c r="D2493" s="13"/>
      <c r="E2493" s="13"/>
      <c r="F2493" s="13"/>
      <c r="G2493" s="13"/>
      <c r="H2493" s="13"/>
      <c r="I2493" s="13"/>
      <c r="J2493" s="13"/>
      <c r="K2493" s="13"/>
      <c r="L2493" s="13"/>
      <c r="M2493" s="13"/>
      <c r="N2493" s="13"/>
      <c r="O2493" s="13"/>
      <c r="P2493" s="13"/>
    </row>
    <row r="2494" spans="1:16">
      <c r="A2494" s="13"/>
      <c r="B2494" s="13"/>
      <c r="C2494" s="13"/>
      <c r="D2494" s="13"/>
      <c r="E2494" s="13"/>
      <c r="F2494" s="13"/>
      <c r="G2494" s="13"/>
      <c r="H2494" s="13"/>
      <c r="I2494" s="13"/>
      <c r="J2494" s="13"/>
      <c r="K2494" s="13"/>
      <c r="L2494" s="13"/>
      <c r="M2494" s="13"/>
      <c r="N2494" s="13"/>
      <c r="O2494" s="13"/>
      <c r="P2494" s="13"/>
    </row>
    <row r="2495" spans="1:16">
      <c r="A2495" s="13"/>
      <c r="B2495" s="13"/>
      <c r="C2495" s="13"/>
      <c r="D2495" s="13"/>
      <c r="E2495" s="13"/>
      <c r="F2495" s="13"/>
      <c r="G2495" s="13"/>
      <c r="H2495" s="13"/>
      <c r="I2495" s="13"/>
      <c r="J2495" s="13"/>
      <c r="K2495" s="13"/>
      <c r="L2495" s="13"/>
      <c r="M2495" s="13"/>
      <c r="N2495" s="13"/>
      <c r="O2495" s="13"/>
      <c r="P2495" s="13"/>
    </row>
    <row r="2496" spans="1:16">
      <c r="A2496" s="13"/>
      <c r="B2496" s="13"/>
      <c r="C2496" s="13"/>
      <c r="D2496" s="13"/>
      <c r="E2496" s="13"/>
      <c r="F2496" s="13"/>
      <c r="G2496" s="13"/>
      <c r="H2496" s="13"/>
      <c r="I2496" s="13"/>
      <c r="J2496" s="13"/>
      <c r="K2496" s="13"/>
      <c r="L2496" s="13"/>
      <c r="M2496" s="13"/>
      <c r="N2496" s="13"/>
      <c r="O2496" s="13"/>
      <c r="P2496" s="13"/>
    </row>
    <row r="2497" spans="1:16">
      <c r="A2497" s="13"/>
      <c r="B2497" s="13"/>
      <c r="C2497" s="13"/>
      <c r="D2497" s="13"/>
      <c r="E2497" s="13"/>
      <c r="F2497" s="13"/>
      <c r="G2497" s="13"/>
      <c r="H2497" s="13"/>
      <c r="I2497" s="13"/>
      <c r="J2497" s="13"/>
      <c r="K2497" s="13"/>
      <c r="L2497" s="13"/>
      <c r="M2497" s="13"/>
      <c r="N2497" s="13"/>
      <c r="O2497" s="13"/>
      <c r="P2497" s="13"/>
    </row>
    <row r="2498" spans="1:16">
      <c r="A2498" s="13"/>
      <c r="B2498" s="13"/>
      <c r="C2498" s="13"/>
      <c r="D2498" s="13"/>
      <c r="E2498" s="13"/>
      <c r="F2498" s="13"/>
      <c r="G2498" s="13"/>
      <c r="H2498" s="13"/>
      <c r="I2498" s="13"/>
      <c r="J2498" s="13"/>
      <c r="K2498" s="13"/>
      <c r="L2498" s="13"/>
      <c r="M2498" s="13"/>
      <c r="N2498" s="13"/>
      <c r="O2498" s="13"/>
      <c r="P2498" s="13"/>
    </row>
    <row r="2499" spans="1:16">
      <c r="A2499" s="13"/>
      <c r="B2499" s="13"/>
      <c r="C2499" s="13"/>
      <c r="D2499" s="13"/>
      <c r="E2499" s="13"/>
      <c r="F2499" s="13"/>
      <c r="G2499" s="13"/>
      <c r="H2499" s="13"/>
      <c r="I2499" s="13"/>
      <c r="J2499" s="13"/>
      <c r="K2499" s="13"/>
      <c r="L2499" s="13"/>
      <c r="M2499" s="13"/>
      <c r="N2499" s="13"/>
      <c r="O2499" s="13"/>
      <c r="P2499" s="13"/>
    </row>
    <row r="2500" spans="1:16">
      <c r="A2500" s="13"/>
      <c r="B2500" s="13"/>
      <c r="C2500" s="13"/>
      <c r="D2500" s="13"/>
      <c r="E2500" s="13"/>
      <c r="F2500" s="13"/>
      <c r="G2500" s="13"/>
      <c r="H2500" s="13"/>
      <c r="I2500" s="13"/>
      <c r="J2500" s="13"/>
      <c r="K2500" s="13"/>
      <c r="L2500" s="13"/>
      <c r="M2500" s="13"/>
      <c r="N2500" s="13"/>
      <c r="O2500" s="13"/>
      <c r="P2500" s="13"/>
    </row>
    <row r="2501" spans="1:16">
      <c r="A2501" s="13"/>
      <c r="B2501" s="13"/>
      <c r="C2501" s="13"/>
      <c r="D2501" s="13"/>
      <c r="E2501" s="13"/>
      <c r="F2501" s="13"/>
      <c r="G2501" s="13"/>
      <c r="H2501" s="13"/>
      <c r="I2501" s="13"/>
      <c r="J2501" s="13"/>
      <c r="K2501" s="13"/>
      <c r="L2501" s="13"/>
      <c r="M2501" s="13"/>
      <c r="N2501" s="13"/>
      <c r="O2501" s="13"/>
      <c r="P2501" s="13"/>
    </row>
    <row r="2502" spans="1:16">
      <c r="A2502" s="13"/>
      <c r="B2502" s="13"/>
      <c r="C2502" s="13"/>
      <c r="D2502" s="13"/>
      <c r="E2502" s="13"/>
      <c r="F2502" s="13"/>
      <c r="G2502" s="13"/>
      <c r="H2502" s="13"/>
      <c r="I2502" s="13"/>
      <c r="J2502" s="13"/>
      <c r="K2502" s="13"/>
      <c r="L2502" s="13"/>
      <c r="M2502" s="13"/>
      <c r="N2502" s="13"/>
      <c r="O2502" s="13"/>
      <c r="P2502" s="13"/>
    </row>
    <row r="2503" spans="1:16">
      <c r="A2503" s="13"/>
      <c r="B2503" s="13"/>
      <c r="C2503" s="13"/>
      <c r="D2503" s="13"/>
      <c r="E2503" s="13"/>
      <c r="F2503" s="13"/>
      <c r="G2503" s="13"/>
      <c r="H2503" s="13"/>
      <c r="I2503" s="13"/>
      <c r="J2503" s="13"/>
      <c r="K2503" s="13"/>
      <c r="L2503" s="13"/>
      <c r="M2503" s="13"/>
      <c r="N2503" s="13"/>
      <c r="O2503" s="13"/>
      <c r="P2503" s="13"/>
    </row>
    <row r="2504" spans="1:16">
      <c r="A2504" s="13"/>
      <c r="B2504" s="13"/>
      <c r="C2504" s="13"/>
      <c r="D2504" s="13"/>
      <c r="E2504" s="13"/>
      <c r="F2504" s="13"/>
      <c r="G2504" s="13"/>
      <c r="H2504" s="13"/>
      <c r="I2504" s="13"/>
      <c r="J2504" s="13"/>
      <c r="K2504" s="13"/>
      <c r="L2504" s="13"/>
      <c r="M2504" s="13"/>
      <c r="N2504" s="13"/>
      <c r="O2504" s="13"/>
      <c r="P2504" s="13"/>
    </row>
    <row r="2505" spans="1:16">
      <c r="A2505" s="13"/>
      <c r="B2505" s="13"/>
      <c r="C2505" s="13"/>
      <c r="D2505" s="13"/>
      <c r="E2505" s="13"/>
      <c r="F2505" s="13"/>
      <c r="G2505" s="13"/>
      <c r="H2505" s="13"/>
      <c r="I2505" s="13"/>
      <c r="J2505" s="13"/>
      <c r="K2505" s="13"/>
      <c r="L2505" s="13"/>
      <c r="M2505" s="13"/>
      <c r="N2505" s="13"/>
      <c r="O2505" s="13"/>
      <c r="P2505" s="13"/>
    </row>
    <row r="2506" spans="1:16">
      <c r="A2506" s="13"/>
      <c r="B2506" s="13"/>
      <c r="C2506" s="13"/>
      <c r="D2506" s="13"/>
      <c r="E2506" s="13"/>
      <c r="F2506" s="13"/>
      <c r="G2506" s="13"/>
      <c r="H2506" s="13"/>
      <c r="I2506" s="13"/>
      <c r="J2506" s="13"/>
      <c r="K2506" s="13"/>
      <c r="L2506" s="13"/>
      <c r="M2506" s="13"/>
      <c r="N2506" s="13"/>
      <c r="O2506" s="13"/>
      <c r="P2506" s="13"/>
    </row>
    <row r="2507" spans="1:16">
      <c r="A2507" s="13"/>
      <c r="B2507" s="13"/>
      <c r="C2507" s="13"/>
      <c r="D2507" s="13"/>
      <c r="E2507" s="13"/>
      <c r="F2507" s="13"/>
      <c r="G2507" s="13"/>
      <c r="H2507" s="13"/>
      <c r="I2507" s="13"/>
      <c r="J2507" s="13"/>
      <c r="K2507" s="13"/>
      <c r="L2507" s="13"/>
      <c r="M2507" s="13"/>
      <c r="N2507" s="13"/>
      <c r="O2507" s="13"/>
      <c r="P2507" s="13"/>
    </row>
    <row r="2508" spans="1:16">
      <c r="A2508" s="13"/>
      <c r="B2508" s="13"/>
      <c r="C2508" s="13"/>
      <c r="D2508" s="13"/>
      <c r="E2508" s="13"/>
      <c r="F2508" s="13"/>
      <c r="G2508" s="13"/>
      <c r="H2508" s="13"/>
      <c r="I2508" s="13"/>
      <c r="J2508" s="13"/>
      <c r="K2508" s="13"/>
      <c r="L2508" s="13"/>
      <c r="M2508" s="13"/>
      <c r="N2508" s="13"/>
      <c r="O2508" s="13"/>
      <c r="P2508" s="13"/>
    </row>
    <row r="2509" spans="1:16">
      <c r="A2509" s="13"/>
      <c r="B2509" s="13"/>
      <c r="C2509" s="13"/>
      <c r="D2509" s="13"/>
      <c r="E2509" s="13"/>
      <c r="F2509" s="13"/>
      <c r="G2509" s="13"/>
      <c r="H2509" s="13"/>
      <c r="I2509" s="13"/>
      <c r="J2509" s="13"/>
      <c r="K2509" s="13"/>
      <c r="L2509" s="13"/>
      <c r="M2509" s="13"/>
      <c r="N2509" s="13"/>
      <c r="O2509" s="13"/>
      <c r="P2509" s="13"/>
    </row>
    <row r="2510" spans="1:16">
      <c r="A2510" s="13"/>
      <c r="B2510" s="13"/>
      <c r="C2510" s="13"/>
      <c r="D2510" s="13"/>
      <c r="E2510" s="13"/>
      <c r="F2510" s="13"/>
      <c r="G2510" s="13"/>
      <c r="H2510" s="13"/>
      <c r="I2510" s="13"/>
      <c r="J2510" s="13"/>
      <c r="K2510" s="13"/>
      <c r="L2510" s="13"/>
      <c r="M2510" s="13"/>
      <c r="N2510" s="13"/>
      <c r="O2510" s="13"/>
      <c r="P2510" s="13"/>
    </row>
    <row r="2511" spans="1:16">
      <c r="A2511" s="13"/>
      <c r="B2511" s="13"/>
      <c r="C2511" s="13"/>
      <c r="D2511" s="13"/>
      <c r="E2511" s="13"/>
      <c r="F2511" s="13"/>
      <c r="G2511" s="13"/>
      <c r="H2511" s="13"/>
      <c r="I2511" s="13"/>
      <c r="J2511" s="13"/>
      <c r="K2511" s="13"/>
      <c r="L2511" s="13"/>
      <c r="M2511" s="13"/>
      <c r="N2511" s="13"/>
      <c r="O2511" s="13"/>
      <c r="P2511" s="13"/>
    </row>
    <row r="2512" spans="1:16">
      <c r="A2512" s="13"/>
      <c r="B2512" s="13"/>
      <c r="C2512" s="13"/>
      <c r="D2512" s="13"/>
      <c r="E2512" s="13"/>
      <c r="F2512" s="13"/>
      <c r="G2512" s="13"/>
      <c r="H2512" s="13"/>
      <c r="I2512" s="13"/>
      <c r="J2512" s="13"/>
      <c r="K2512" s="13"/>
      <c r="L2512" s="13"/>
      <c r="M2512" s="13"/>
      <c r="N2512" s="13"/>
      <c r="O2512" s="13"/>
      <c r="P2512" s="13"/>
    </row>
    <row r="2513" spans="1:16">
      <c r="A2513" s="13"/>
      <c r="B2513" s="13"/>
      <c r="C2513" s="13"/>
      <c r="D2513" s="13"/>
      <c r="E2513" s="13"/>
      <c r="F2513" s="13"/>
      <c r="G2513" s="13"/>
      <c r="H2513" s="13"/>
      <c r="I2513" s="13"/>
      <c r="J2513" s="13"/>
      <c r="K2513" s="13"/>
      <c r="L2513" s="13"/>
      <c r="M2513" s="13"/>
      <c r="N2513" s="13"/>
      <c r="O2513" s="13"/>
      <c r="P2513" s="13"/>
    </row>
    <row r="2514" spans="1:16">
      <c r="A2514" s="13"/>
      <c r="B2514" s="13"/>
      <c r="C2514" s="13"/>
      <c r="D2514" s="13"/>
      <c r="E2514" s="13"/>
      <c r="F2514" s="13"/>
      <c r="G2514" s="13"/>
      <c r="H2514" s="13"/>
      <c r="I2514" s="13"/>
      <c r="J2514" s="13"/>
      <c r="K2514" s="13"/>
      <c r="L2514" s="13"/>
      <c r="M2514" s="13"/>
      <c r="N2514" s="13"/>
      <c r="O2514" s="13"/>
      <c r="P2514" s="13"/>
    </row>
    <row r="2515" spans="1:16">
      <c r="A2515" s="13"/>
      <c r="B2515" s="13"/>
      <c r="C2515" s="13"/>
      <c r="D2515" s="13"/>
      <c r="E2515" s="13"/>
      <c r="F2515" s="13"/>
      <c r="G2515" s="13"/>
      <c r="H2515" s="13"/>
      <c r="I2515" s="13"/>
      <c r="J2515" s="13"/>
      <c r="K2515" s="13"/>
      <c r="L2515" s="13"/>
      <c r="M2515" s="13"/>
      <c r="N2515" s="13"/>
      <c r="O2515" s="13"/>
      <c r="P2515" s="13"/>
    </row>
    <row r="2516" spans="1:16">
      <c r="A2516" s="13"/>
      <c r="B2516" s="13"/>
      <c r="C2516" s="13"/>
      <c r="D2516" s="13"/>
      <c r="E2516" s="13"/>
      <c r="F2516" s="13"/>
      <c r="G2516" s="13"/>
      <c r="H2516" s="13"/>
      <c r="I2516" s="13"/>
      <c r="J2516" s="13"/>
      <c r="K2516" s="13"/>
      <c r="L2516" s="13"/>
      <c r="M2516" s="13"/>
      <c r="N2516" s="13"/>
      <c r="O2516" s="13"/>
      <c r="P2516" s="13"/>
    </row>
    <row r="2517" spans="1:16">
      <c r="A2517" s="13"/>
      <c r="B2517" s="13"/>
      <c r="C2517" s="13"/>
      <c r="D2517" s="13"/>
      <c r="E2517" s="13"/>
      <c r="F2517" s="13"/>
      <c r="G2517" s="13"/>
      <c r="H2517" s="13"/>
      <c r="I2517" s="13"/>
      <c r="J2517" s="13"/>
      <c r="K2517" s="13"/>
      <c r="L2517" s="13"/>
      <c r="M2517" s="13"/>
      <c r="N2517" s="13"/>
      <c r="O2517" s="13"/>
      <c r="P2517" s="13"/>
    </row>
    <row r="2518" spans="1:16">
      <c r="A2518" s="13"/>
      <c r="B2518" s="13"/>
      <c r="C2518" s="13"/>
      <c r="D2518" s="13"/>
      <c r="E2518" s="13"/>
      <c r="F2518" s="13"/>
      <c r="G2518" s="13"/>
      <c r="H2518" s="13"/>
      <c r="I2518" s="13"/>
      <c r="J2518" s="13"/>
      <c r="K2518" s="13"/>
      <c r="L2518" s="13"/>
      <c r="M2518" s="13"/>
      <c r="N2518" s="13"/>
      <c r="O2518" s="13"/>
      <c r="P2518" s="13"/>
    </row>
    <row r="2519" spans="1:16">
      <c r="A2519" s="13"/>
      <c r="B2519" s="13"/>
      <c r="C2519" s="13"/>
      <c r="D2519" s="13"/>
      <c r="E2519" s="13"/>
      <c r="F2519" s="13"/>
      <c r="G2519" s="13"/>
      <c r="H2519" s="13"/>
      <c r="I2519" s="13"/>
      <c r="J2519" s="13"/>
      <c r="K2519" s="13"/>
      <c r="L2519" s="13"/>
      <c r="M2519" s="13"/>
      <c r="N2519" s="13"/>
      <c r="O2519" s="13"/>
      <c r="P2519" s="13"/>
    </row>
    <row r="2520" spans="1:16">
      <c r="A2520" s="13"/>
      <c r="B2520" s="13"/>
      <c r="C2520" s="13"/>
      <c r="D2520" s="13"/>
      <c r="E2520" s="13"/>
      <c r="F2520" s="13"/>
      <c r="G2520" s="13"/>
      <c r="H2520" s="13"/>
      <c r="I2520" s="13"/>
      <c r="J2520" s="13"/>
      <c r="K2520" s="13"/>
      <c r="L2520" s="13"/>
      <c r="M2520" s="13"/>
      <c r="N2520" s="13"/>
      <c r="O2520" s="13"/>
      <c r="P2520" s="13"/>
    </row>
    <row r="2521" spans="1:16">
      <c r="A2521" s="13"/>
      <c r="B2521" s="13"/>
      <c r="C2521" s="13"/>
      <c r="D2521" s="13"/>
      <c r="E2521" s="13"/>
      <c r="F2521" s="13"/>
      <c r="G2521" s="13"/>
      <c r="H2521" s="13"/>
      <c r="I2521" s="13"/>
      <c r="J2521" s="13"/>
      <c r="K2521" s="13"/>
      <c r="L2521" s="13"/>
      <c r="M2521" s="13"/>
      <c r="N2521" s="13"/>
      <c r="O2521" s="13"/>
      <c r="P2521" s="13"/>
    </row>
    <row r="2522" spans="1:16">
      <c r="A2522" s="13"/>
      <c r="B2522" s="13"/>
      <c r="C2522" s="13"/>
      <c r="D2522" s="13"/>
      <c r="E2522" s="13"/>
      <c r="F2522" s="13"/>
      <c r="G2522" s="13"/>
      <c r="H2522" s="13"/>
      <c r="I2522" s="13"/>
      <c r="J2522" s="13"/>
      <c r="K2522" s="13"/>
      <c r="L2522" s="13"/>
      <c r="M2522" s="13"/>
      <c r="N2522" s="13"/>
      <c r="O2522" s="13"/>
      <c r="P2522" s="13"/>
    </row>
    <row r="2523" spans="1:16">
      <c r="A2523" s="13"/>
      <c r="B2523" s="13"/>
      <c r="C2523" s="13"/>
      <c r="D2523" s="13"/>
      <c r="E2523" s="13"/>
      <c r="F2523" s="13"/>
      <c r="G2523" s="13"/>
      <c r="H2523" s="13"/>
      <c r="I2523" s="13"/>
      <c r="J2523" s="13"/>
      <c r="K2523" s="13"/>
      <c r="L2523" s="13"/>
      <c r="M2523" s="13"/>
      <c r="N2523" s="13"/>
      <c r="O2523" s="13"/>
      <c r="P2523" s="13"/>
    </row>
    <row r="2524" spans="1:16">
      <c r="A2524" s="13"/>
      <c r="B2524" s="13"/>
      <c r="C2524" s="13"/>
      <c r="D2524" s="13"/>
      <c r="E2524" s="13"/>
      <c r="F2524" s="13"/>
      <c r="G2524" s="13"/>
      <c r="H2524" s="13"/>
      <c r="I2524" s="13"/>
      <c r="J2524" s="13"/>
      <c r="K2524" s="13"/>
      <c r="L2524" s="13"/>
      <c r="M2524" s="13"/>
      <c r="N2524" s="13"/>
      <c r="O2524" s="13"/>
      <c r="P2524" s="13"/>
    </row>
    <row r="2525" spans="1:16">
      <c r="A2525" s="13"/>
      <c r="B2525" s="13"/>
      <c r="C2525" s="13"/>
      <c r="D2525" s="13"/>
      <c r="E2525" s="13"/>
      <c r="F2525" s="13"/>
      <c r="G2525" s="13"/>
      <c r="H2525" s="13"/>
      <c r="I2525" s="13"/>
      <c r="J2525" s="13"/>
      <c r="K2525" s="13"/>
      <c r="L2525" s="13"/>
      <c r="M2525" s="13"/>
      <c r="N2525" s="13"/>
      <c r="O2525" s="13"/>
      <c r="P2525" s="13"/>
    </row>
    <row r="2526" spans="1:16">
      <c r="A2526" s="13"/>
      <c r="B2526" s="13"/>
      <c r="C2526" s="13"/>
      <c r="D2526" s="13"/>
      <c r="E2526" s="13"/>
      <c r="F2526" s="13"/>
      <c r="G2526" s="13"/>
      <c r="H2526" s="13"/>
      <c r="I2526" s="13"/>
      <c r="J2526" s="13"/>
      <c r="K2526" s="13"/>
      <c r="L2526" s="13"/>
      <c r="M2526" s="13"/>
      <c r="N2526" s="13"/>
      <c r="O2526" s="13"/>
      <c r="P2526" s="13"/>
    </row>
    <row r="2527" spans="1:16">
      <c r="A2527" s="13"/>
      <c r="B2527" s="13"/>
      <c r="C2527" s="13"/>
      <c r="D2527" s="13"/>
      <c r="E2527" s="13"/>
      <c r="F2527" s="13"/>
      <c r="G2527" s="13"/>
      <c r="H2527" s="13"/>
      <c r="I2527" s="13"/>
      <c r="J2527" s="13"/>
      <c r="K2527" s="13"/>
      <c r="L2527" s="13"/>
      <c r="M2527" s="13"/>
      <c r="N2527" s="13"/>
      <c r="O2527" s="13"/>
      <c r="P2527" s="13"/>
    </row>
    <row r="2528" spans="1:16">
      <c r="A2528" s="13"/>
      <c r="B2528" s="13"/>
      <c r="C2528" s="13"/>
      <c r="D2528" s="13"/>
      <c r="E2528" s="13"/>
      <c r="F2528" s="13"/>
      <c r="G2528" s="13"/>
      <c r="H2528" s="13"/>
      <c r="I2528" s="13"/>
      <c r="J2528" s="13"/>
      <c r="K2528" s="13"/>
      <c r="L2528" s="13"/>
      <c r="M2528" s="13"/>
      <c r="N2528" s="13"/>
      <c r="O2528" s="13"/>
      <c r="P2528" s="13"/>
    </row>
    <row r="2529" spans="1:16">
      <c r="A2529" s="13"/>
      <c r="B2529" s="13"/>
      <c r="C2529" s="13"/>
      <c r="D2529" s="13"/>
      <c r="E2529" s="13"/>
      <c r="F2529" s="13"/>
      <c r="G2529" s="13"/>
      <c r="H2529" s="13"/>
      <c r="I2529" s="13"/>
      <c r="J2529" s="13"/>
      <c r="K2529" s="13"/>
      <c r="L2529" s="13"/>
      <c r="M2529" s="13"/>
      <c r="N2529" s="13"/>
      <c r="O2529" s="13"/>
      <c r="P2529" s="13"/>
    </row>
    <row r="2530" spans="1:16">
      <c r="A2530" s="13"/>
      <c r="B2530" s="13"/>
      <c r="C2530" s="13"/>
      <c r="D2530" s="13"/>
      <c r="E2530" s="13"/>
      <c r="F2530" s="13"/>
      <c r="G2530" s="13"/>
      <c r="H2530" s="13"/>
      <c r="I2530" s="13"/>
      <c r="J2530" s="13"/>
      <c r="K2530" s="13"/>
      <c r="L2530" s="13"/>
      <c r="M2530" s="13"/>
      <c r="N2530" s="13"/>
      <c r="O2530" s="13"/>
      <c r="P2530" s="13"/>
    </row>
    <row r="2531" spans="1:16">
      <c r="A2531" s="13"/>
      <c r="B2531" s="13"/>
      <c r="C2531" s="13"/>
      <c r="D2531" s="13"/>
      <c r="E2531" s="13"/>
      <c r="F2531" s="13"/>
      <c r="G2531" s="13"/>
      <c r="H2531" s="13"/>
      <c r="I2531" s="13"/>
      <c r="J2531" s="13"/>
      <c r="K2531" s="13"/>
      <c r="L2531" s="13"/>
      <c r="M2531" s="13"/>
      <c r="N2531" s="13"/>
      <c r="O2531" s="13"/>
      <c r="P2531" s="13"/>
    </row>
    <row r="2532" spans="1:16">
      <c r="A2532" s="13"/>
      <c r="B2532" s="13"/>
      <c r="C2532" s="13"/>
      <c r="D2532" s="13"/>
      <c r="E2532" s="13"/>
      <c r="F2532" s="13"/>
      <c r="G2532" s="13"/>
      <c r="H2532" s="13"/>
      <c r="I2532" s="13"/>
      <c r="J2532" s="13"/>
      <c r="K2532" s="13"/>
      <c r="L2532" s="13"/>
      <c r="M2532" s="13"/>
      <c r="N2532" s="13"/>
      <c r="O2532" s="13"/>
      <c r="P2532" s="13"/>
    </row>
    <row r="2533" spans="1:16">
      <c r="A2533" s="13"/>
      <c r="B2533" s="13"/>
      <c r="C2533" s="13"/>
      <c r="D2533" s="13"/>
      <c r="E2533" s="13"/>
      <c r="F2533" s="13"/>
      <c r="G2533" s="13"/>
      <c r="H2533" s="13"/>
      <c r="I2533" s="13"/>
      <c r="J2533" s="13"/>
      <c r="K2533" s="13"/>
      <c r="L2533" s="13"/>
      <c r="M2533" s="13"/>
      <c r="N2533" s="13"/>
      <c r="O2533" s="13"/>
      <c r="P2533" s="13"/>
    </row>
    <row r="2534" spans="1:16">
      <c r="A2534" s="13"/>
      <c r="B2534" s="13"/>
      <c r="C2534" s="13"/>
      <c r="D2534" s="13"/>
      <c r="E2534" s="13"/>
      <c r="F2534" s="13"/>
      <c r="G2534" s="13"/>
      <c r="H2534" s="13"/>
      <c r="I2534" s="13"/>
      <c r="J2534" s="13"/>
      <c r="K2534" s="13"/>
      <c r="L2534" s="13"/>
      <c r="M2534" s="13"/>
      <c r="N2534" s="13"/>
      <c r="O2534" s="13"/>
      <c r="P2534" s="13"/>
    </row>
    <row r="2535" spans="1:16">
      <c r="A2535" s="13"/>
      <c r="B2535" s="13"/>
      <c r="C2535" s="13"/>
      <c r="D2535" s="13"/>
      <c r="E2535" s="13"/>
      <c r="F2535" s="13"/>
      <c r="G2535" s="13"/>
      <c r="H2535" s="13"/>
      <c r="I2535" s="13"/>
      <c r="J2535" s="13"/>
      <c r="K2535" s="13"/>
      <c r="L2535" s="13"/>
      <c r="M2535" s="13"/>
      <c r="N2535" s="13"/>
      <c r="O2535" s="13"/>
      <c r="P2535" s="13"/>
    </row>
    <row r="2536" spans="1:16">
      <c r="A2536" s="13"/>
      <c r="B2536" s="13"/>
      <c r="C2536" s="13"/>
      <c r="D2536" s="13"/>
      <c r="E2536" s="13"/>
      <c r="F2536" s="13"/>
      <c r="G2536" s="13"/>
      <c r="H2536" s="13"/>
      <c r="I2536" s="13"/>
      <c r="J2536" s="13"/>
      <c r="K2536" s="13"/>
      <c r="L2536" s="13"/>
      <c r="M2536" s="13"/>
      <c r="N2536" s="13"/>
      <c r="O2536" s="13"/>
      <c r="P2536" s="13"/>
    </row>
    <row r="2537" spans="1:16">
      <c r="A2537" s="13"/>
      <c r="B2537" s="13"/>
      <c r="C2537" s="13"/>
      <c r="D2537" s="13"/>
      <c r="E2537" s="13"/>
      <c r="F2537" s="13"/>
      <c r="G2537" s="13"/>
      <c r="H2537" s="13"/>
      <c r="I2537" s="13"/>
      <c r="J2537" s="13"/>
      <c r="K2537" s="13"/>
      <c r="L2537" s="13"/>
      <c r="M2537" s="13"/>
      <c r="N2537" s="13"/>
      <c r="O2537" s="13"/>
      <c r="P2537" s="13"/>
    </row>
    <row r="2538" spans="1:16">
      <c r="A2538" s="13"/>
      <c r="B2538" s="13"/>
      <c r="C2538" s="13"/>
      <c r="D2538" s="13"/>
      <c r="E2538" s="13"/>
      <c r="F2538" s="13"/>
      <c r="G2538" s="13"/>
      <c r="H2538" s="13"/>
      <c r="I2538" s="13"/>
      <c r="J2538" s="13"/>
      <c r="K2538" s="13"/>
      <c r="L2538" s="13"/>
      <c r="M2538" s="13"/>
      <c r="N2538" s="13"/>
      <c r="O2538" s="13"/>
      <c r="P2538" s="13"/>
    </row>
    <row r="2539" spans="1:16">
      <c r="A2539" s="13"/>
      <c r="B2539" s="13"/>
      <c r="C2539" s="13"/>
      <c r="D2539" s="13"/>
      <c r="E2539" s="13"/>
      <c r="F2539" s="13"/>
      <c r="G2539" s="13"/>
      <c r="H2539" s="13"/>
      <c r="I2539" s="13"/>
      <c r="J2539" s="13"/>
      <c r="K2539" s="13"/>
      <c r="L2539" s="13"/>
      <c r="M2539" s="13"/>
      <c r="N2539" s="13"/>
      <c r="O2539" s="13"/>
      <c r="P2539" s="13"/>
    </row>
    <row r="2540" spans="1:16">
      <c r="A2540" s="13"/>
      <c r="B2540" s="13"/>
      <c r="C2540" s="13"/>
      <c r="D2540" s="13"/>
      <c r="E2540" s="13"/>
      <c r="F2540" s="13"/>
      <c r="G2540" s="13"/>
      <c r="H2540" s="13"/>
      <c r="I2540" s="13"/>
      <c r="J2540" s="13"/>
      <c r="K2540" s="13"/>
      <c r="L2540" s="13"/>
      <c r="M2540" s="13"/>
      <c r="N2540" s="13"/>
      <c r="O2540" s="13"/>
      <c r="P2540" s="13"/>
    </row>
    <row r="2541" spans="1:16">
      <c r="A2541" s="13"/>
      <c r="B2541" s="13"/>
      <c r="C2541" s="13"/>
      <c r="D2541" s="13"/>
      <c r="E2541" s="13"/>
      <c r="F2541" s="13"/>
      <c r="G2541" s="13"/>
      <c r="H2541" s="13"/>
      <c r="I2541" s="13"/>
      <c r="J2541" s="13"/>
      <c r="K2541" s="13"/>
      <c r="L2541" s="13"/>
      <c r="M2541" s="13"/>
      <c r="N2541" s="13"/>
      <c r="O2541" s="13"/>
      <c r="P2541" s="13"/>
    </row>
    <row r="2542" spans="1:16">
      <c r="A2542" s="13"/>
      <c r="B2542" s="13"/>
      <c r="C2542" s="13"/>
      <c r="D2542" s="13"/>
      <c r="E2542" s="13"/>
      <c r="F2542" s="13"/>
      <c r="G2542" s="13"/>
      <c r="H2542" s="13"/>
      <c r="I2542" s="13"/>
      <c r="J2542" s="13"/>
      <c r="K2542" s="13"/>
      <c r="L2542" s="13"/>
      <c r="M2542" s="13"/>
      <c r="N2542" s="13"/>
      <c r="O2542" s="13"/>
      <c r="P2542" s="13"/>
    </row>
    <row r="2543" spans="1:16">
      <c r="A2543" s="13"/>
      <c r="B2543" s="13"/>
      <c r="C2543" s="13"/>
      <c r="D2543" s="13"/>
      <c r="E2543" s="13"/>
      <c r="F2543" s="13"/>
      <c r="G2543" s="13"/>
      <c r="H2543" s="13"/>
      <c r="I2543" s="13"/>
      <c r="J2543" s="13"/>
      <c r="K2543" s="13"/>
      <c r="L2543" s="13"/>
      <c r="M2543" s="13"/>
      <c r="N2543" s="13"/>
      <c r="O2543" s="13"/>
      <c r="P2543" s="13"/>
    </row>
    <row r="2544" spans="1:16">
      <c r="A2544" s="13"/>
      <c r="B2544" s="13"/>
      <c r="C2544" s="13"/>
      <c r="D2544" s="13"/>
      <c r="E2544" s="13"/>
      <c r="F2544" s="13"/>
      <c r="G2544" s="13"/>
      <c r="H2544" s="13"/>
      <c r="I2544" s="13"/>
      <c r="J2544" s="13"/>
      <c r="K2544" s="13"/>
      <c r="L2544" s="13"/>
      <c r="M2544" s="13"/>
      <c r="N2544" s="13"/>
      <c r="O2544" s="13"/>
      <c r="P2544" s="13"/>
    </row>
    <row r="2545" spans="1:16">
      <c r="A2545" s="13"/>
      <c r="B2545" s="13"/>
      <c r="C2545" s="13"/>
      <c r="D2545" s="13"/>
      <c r="E2545" s="13"/>
      <c r="F2545" s="13"/>
      <c r="G2545" s="13"/>
      <c r="H2545" s="13"/>
      <c r="I2545" s="13"/>
      <c r="J2545" s="13"/>
      <c r="K2545" s="13"/>
      <c r="L2545" s="13"/>
      <c r="M2545" s="13"/>
      <c r="N2545" s="13"/>
      <c r="O2545" s="13"/>
      <c r="P2545" s="13"/>
    </row>
    <row r="2546" spans="1:16">
      <c r="A2546" s="13"/>
      <c r="B2546" s="13"/>
      <c r="C2546" s="13"/>
      <c r="D2546" s="13"/>
      <c r="E2546" s="13"/>
      <c r="F2546" s="13"/>
      <c r="G2546" s="13"/>
      <c r="H2546" s="13"/>
      <c r="I2546" s="13"/>
      <c r="J2546" s="13"/>
      <c r="K2546" s="13"/>
      <c r="L2546" s="13"/>
      <c r="M2546" s="13"/>
      <c r="N2546" s="13"/>
      <c r="O2546" s="13"/>
      <c r="P2546" s="13"/>
    </row>
    <row r="2547" spans="1:16">
      <c r="A2547" s="13"/>
      <c r="B2547" s="13"/>
      <c r="C2547" s="13"/>
      <c r="D2547" s="13"/>
      <c r="E2547" s="13"/>
      <c r="F2547" s="13"/>
      <c r="G2547" s="13"/>
      <c r="H2547" s="13"/>
      <c r="I2547" s="13"/>
      <c r="J2547" s="13"/>
      <c r="K2547" s="13"/>
      <c r="L2547" s="13"/>
      <c r="M2547" s="13"/>
      <c r="N2547" s="13"/>
      <c r="O2547" s="13"/>
      <c r="P2547" s="13"/>
    </row>
    <row r="2548" spans="1:16">
      <c r="A2548" s="13"/>
      <c r="B2548" s="13"/>
      <c r="C2548" s="13"/>
      <c r="D2548" s="13"/>
      <c r="E2548" s="13"/>
      <c r="F2548" s="13"/>
      <c r="G2548" s="13"/>
      <c r="H2548" s="13"/>
      <c r="I2548" s="13"/>
      <c r="J2548" s="13"/>
      <c r="K2548" s="13"/>
      <c r="L2548" s="13"/>
      <c r="M2548" s="13"/>
      <c r="N2548" s="13"/>
      <c r="O2548" s="13"/>
      <c r="P2548" s="13"/>
    </row>
    <row r="2549" spans="1:16">
      <c r="A2549" s="13"/>
      <c r="B2549" s="13"/>
      <c r="C2549" s="13"/>
      <c r="D2549" s="13"/>
      <c r="E2549" s="13"/>
      <c r="F2549" s="13"/>
      <c r="G2549" s="13"/>
      <c r="H2549" s="13"/>
      <c r="I2549" s="13"/>
      <c r="J2549" s="13"/>
      <c r="K2549" s="13"/>
      <c r="L2549" s="13"/>
      <c r="M2549" s="13"/>
      <c r="N2549" s="13"/>
      <c r="O2549" s="13"/>
      <c r="P2549" s="13"/>
    </row>
    <row r="2550" spans="1:16">
      <c r="A2550" s="13"/>
      <c r="B2550" s="13"/>
      <c r="C2550" s="13"/>
      <c r="D2550" s="13"/>
      <c r="E2550" s="13"/>
      <c r="F2550" s="13"/>
      <c r="G2550" s="13"/>
      <c r="H2550" s="13"/>
      <c r="I2550" s="13"/>
      <c r="J2550" s="13"/>
      <c r="K2550" s="13"/>
      <c r="L2550" s="13"/>
      <c r="M2550" s="13"/>
      <c r="N2550" s="13"/>
      <c r="O2550" s="13"/>
      <c r="P2550" s="13"/>
    </row>
    <row r="2551" spans="1:16">
      <c r="A2551" s="13"/>
      <c r="B2551" s="13"/>
      <c r="C2551" s="13"/>
      <c r="D2551" s="13"/>
      <c r="E2551" s="13"/>
      <c r="F2551" s="13"/>
      <c r="G2551" s="13"/>
      <c r="H2551" s="13"/>
      <c r="I2551" s="13"/>
      <c r="J2551" s="13"/>
      <c r="K2551" s="13"/>
      <c r="L2551" s="13"/>
      <c r="M2551" s="13"/>
      <c r="N2551" s="13"/>
      <c r="O2551" s="13"/>
      <c r="P2551" s="13"/>
    </row>
    <row r="2552" spans="1:16">
      <c r="A2552" s="13"/>
      <c r="B2552" s="13"/>
      <c r="C2552" s="13"/>
      <c r="D2552" s="13"/>
      <c r="E2552" s="13"/>
      <c r="F2552" s="13"/>
      <c r="G2552" s="13"/>
      <c r="H2552" s="13"/>
      <c r="I2552" s="13"/>
      <c r="J2552" s="13"/>
      <c r="K2552" s="13"/>
      <c r="L2552" s="13"/>
      <c r="M2552" s="13"/>
      <c r="N2552" s="13"/>
      <c r="O2552" s="13"/>
      <c r="P2552" s="13"/>
    </row>
    <row r="2553" spans="1:16">
      <c r="A2553" s="13"/>
      <c r="B2553" s="13"/>
      <c r="C2553" s="13"/>
      <c r="D2553" s="13"/>
      <c r="E2553" s="13"/>
      <c r="F2553" s="13"/>
      <c r="G2553" s="13"/>
      <c r="H2553" s="13"/>
      <c r="I2553" s="13"/>
      <c r="J2553" s="13"/>
      <c r="K2553" s="13"/>
      <c r="L2553" s="13"/>
      <c r="M2553" s="13"/>
      <c r="N2553" s="13"/>
      <c r="O2553" s="13"/>
      <c r="P2553" s="13"/>
    </row>
    <row r="2554" spans="1:16">
      <c r="A2554" s="13"/>
      <c r="B2554" s="13"/>
      <c r="C2554" s="13"/>
      <c r="D2554" s="13"/>
      <c r="E2554" s="13"/>
      <c r="F2554" s="13"/>
      <c r="G2554" s="13"/>
      <c r="H2554" s="13"/>
      <c r="I2554" s="13"/>
      <c r="J2554" s="13"/>
      <c r="K2554" s="13"/>
      <c r="L2554" s="13"/>
      <c r="M2554" s="13"/>
      <c r="N2554" s="13"/>
      <c r="O2554" s="13"/>
      <c r="P2554" s="13"/>
    </row>
    <row r="2555" spans="1:16">
      <c r="A2555" s="13"/>
      <c r="B2555" s="13"/>
      <c r="C2555" s="13"/>
      <c r="D2555" s="13"/>
      <c r="E2555" s="13"/>
      <c r="F2555" s="13"/>
      <c r="G2555" s="13"/>
      <c r="H2555" s="13"/>
      <c r="I2555" s="13"/>
      <c r="J2555" s="13"/>
      <c r="K2555" s="13"/>
      <c r="L2555" s="13"/>
      <c r="M2555" s="13"/>
      <c r="N2555" s="13"/>
      <c r="O2555" s="13"/>
      <c r="P2555" s="13"/>
    </row>
    <row r="2556" spans="1:16">
      <c r="A2556" s="13"/>
      <c r="B2556" s="13"/>
      <c r="C2556" s="13"/>
      <c r="D2556" s="13"/>
      <c r="E2556" s="13"/>
      <c r="F2556" s="13"/>
      <c r="G2556" s="13"/>
      <c r="H2556" s="13"/>
      <c r="I2556" s="13"/>
      <c r="J2556" s="13"/>
      <c r="K2556" s="13"/>
      <c r="L2556" s="13"/>
      <c r="M2556" s="13"/>
      <c r="N2556" s="13"/>
      <c r="O2556" s="13"/>
      <c r="P2556" s="13"/>
    </row>
    <row r="2557" spans="1:16">
      <c r="A2557" s="13"/>
      <c r="B2557" s="13"/>
      <c r="C2557" s="13"/>
      <c r="D2557" s="13"/>
      <c r="E2557" s="13"/>
      <c r="F2557" s="13"/>
      <c r="G2557" s="13"/>
      <c r="H2557" s="13"/>
      <c r="I2557" s="13"/>
      <c r="J2557" s="13"/>
      <c r="K2557" s="13"/>
      <c r="L2557" s="13"/>
      <c r="M2557" s="13"/>
      <c r="N2557" s="13"/>
      <c r="O2557" s="13"/>
      <c r="P2557" s="13"/>
    </row>
    <row r="2558" spans="1:16">
      <c r="A2558" s="13"/>
      <c r="B2558" s="13"/>
      <c r="C2558" s="13"/>
      <c r="D2558" s="13"/>
      <c r="E2558" s="13"/>
      <c r="F2558" s="13"/>
      <c r="G2558" s="13"/>
      <c r="H2558" s="13"/>
      <c r="I2558" s="13"/>
      <c r="J2558" s="13"/>
      <c r="K2558" s="13"/>
      <c r="L2558" s="13"/>
      <c r="M2558" s="13"/>
      <c r="N2558" s="13"/>
      <c r="O2558" s="13"/>
      <c r="P2558" s="13"/>
    </row>
    <row r="2559" spans="1:16">
      <c r="A2559" s="13"/>
      <c r="B2559" s="13"/>
      <c r="C2559" s="13"/>
      <c r="D2559" s="13"/>
      <c r="E2559" s="13"/>
      <c r="F2559" s="13"/>
      <c r="G2559" s="13"/>
      <c r="H2559" s="13"/>
      <c r="I2559" s="13"/>
      <c r="J2559" s="13"/>
      <c r="K2559" s="13"/>
      <c r="L2559" s="13"/>
      <c r="M2559" s="13"/>
      <c r="N2559" s="13"/>
      <c r="O2559" s="13"/>
      <c r="P2559" s="13"/>
    </row>
    <row r="2560" spans="1:16">
      <c r="A2560" s="13"/>
      <c r="B2560" s="13"/>
      <c r="C2560" s="13"/>
      <c r="D2560" s="13"/>
      <c r="E2560" s="13"/>
      <c r="F2560" s="13"/>
      <c r="G2560" s="13"/>
      <c r="H2560" s="13"/>
      <c r="I2560" s="13"/>
      <c r="J2560" s="13"/>
      <c r="K2560" s="13"/>
      <c r="L2560" s="13"/>
      <c r="M2560" s="13"/>
      <c r="N2560" s="13"/>
      <c r="O2560" s="13"/>
      <c r="P2560" s="13"/>
    </row>
    <row r="2561" spans="1:16">
      <c r="A2561" s="13"/>
      <c r="B2561" s="13"/>
      <c r="C2561" s="13"/>
      <c r="D2561" s="13"/>
      <c r="E2561" s="13"/>
      <c r="F2561" s="13"/>
      <c r="G2561" s="13"/>
      <c r="H2561" s="13"/>
      <c r="I2561" s="13"/>
      <c r="J2561" s="13"/>
      <c r="K2561" s="13"/>
      <c r="L2561" s="13"/>
      <c r="M2561" s="13"/>
      <c r="N2561" s="13"/>
      <c r="O2561" s="13"/>
      <c r="P2561" s="13"/>
    </row>
    <row r="2562" spans="1:16">
      <c r="A2562" s="13"/>
      <c r="B2562" s="13"/>
      <c r="C2562" s="13"/>
      <c r="D2562" s="13"/>
      <c r="E2562" s="13"/>
      <c r="F2562" s="13"/>
      <c r="G2562" s="13"/>
      <c r="H2562" s="13"/>
      <c r="I2562" s="13"/>
      <c r="J2562" s="13"/>
      <c r="K2562" s="13"/>
      <c r="L2562" s="13"/>
      <c r="M2562" s="13"/>
      <c r="N2562" s="13"/>
      <c r="O2562" s="13"/>
      <c r="P2562" s="13"/>
    </row>
    <row r="2563" spans="1:16">
      <c r="A2563" s="13"/>
      <c r="B2563" s="13"/>
      <c r="C2563" s="13"/>
      <c r="D2563" s="13"/>
      <c r="E2563" s="13"/>
      <c r="F2563" s="13"/>
      <c r="G2563" s="13"/>
      <c r="H2563" s="13"/>
      <c r="I2563" s="13"/>
      <c r="J2563" s="13"/>
      <c r="K2563" s="13"/>
      <c r="L2563" s="13"/>
      <c r="M2563" s="13"/>
      <c r="N2563" s="13"/>
      <c r="O2563" s="13"/>
      <c r="P2563" s="13"/>
    </row>
    <row r="2564" spans="1:16">
      <c r="A2564" s="13"/>
      <c r="B2564" s="13"/>
      <c r="C2564" s="13"/>
      <c r="D2564" s="13"/>
      <c r="E2564" s="13"/>
      <c r="F2564" s="13"/>
      <c r="G2564" s="13"/>
      <c r="H2564" s="13"/>
      <c r="I2564" s="13"/>
      <c r="J2564" s="13"/>
      <c r="K2564" s="13"/>
      <c r="L2564" s="13"/>
      <c r="M2564" s="13"/>
      <c r="N2564" s="13"/>
      <c r="O2564" s="13"/>
      <c r="P2564" s="13"/>
    </row>
    <row r="2565" spans="1:16">
      <c r="A2565" s="13"/>
      <c r="B2565" s="13"/>
      <c r="C2565" s="13"/>
      <c r="D2565" s="13"/>
      <c r="E2565" s="13"/>
      <c r="F2565" s="13"/>
      <c r="G2565" s="13"/>
      <c r="H2565" s="13"/>
      <c r="I2565" s="13"/>
      <c r="J2565" s="13"/>
      <c r="K2565" s="13"/>
      <c r="L2565" s="13"/>
      <c r="M2565" s="13"/>
      <c r="N2565" s="13"/>
      <c r="O2565" s="13"/>
      <c r="P2565" s="13"/>
    </row>
    <row r="2566" spans="1:16">
      <c r="A2566" s="13"/>
      <c r="B2566" s="13"/>
      <c r="C2566" s="13"/>
      <c r="D2566" s="13"/>
      <c r="E2566" s="13"/>
      <c r="F2566" s="13"/>
      <c r="G2566" s="13"/>
      <c r="H2566" s="13"/>
      <c r="I2566" s="13"/>
      <c r="J2566" s="13"/>
      <c r="K2566" s="13"/>
      <c r="L2566" s="13"/>
      <c r="M2566" s="13"/>
      <c r="N2566" s="13"/>
      <c r="O2566" s="13"/>
      <c r="P2566" s="13"/>
    </row>
    <row r="2567" spans="1:16">
      <c r="A2567" s="13"/>
      <c r="B2567" s="13"/>
      <c r="C2567" s="13"/>
      <c r="D2567" s="13"/>
      <c r="E2567" s="13"/>
      <c r="F2567" s="13"/>
      <c r="G2567" s="13"/>
      <c r="H2567" s="13"/>
      <c r="I2567" s="13"/>
      <c r="J2567" s="13"/>
      <c r="K2567" s="13"/>
      <c r="L2567" s="13"/>
      <c r="M2567" s="13"/>
      <c r="N2567" s="13"/>
      <c r="O2567" s="13"/>
      <c r="P2567" s="13"/>
    </row>
    <row r="2568" spans="1:16">
      <c r="A2568" s="13"/>
      <c r="B2568" s="13"/>
      <c r="C2568" s="13"/>
      <c r="D2568" s="13"/>
      <c r="E2568" s="13"/>
      <c r="F2568" s="13"/>
      <c r="G2568" s="13"/>
      <c r="H2568" s="13"/>
      <c r="I2568" s="13"/>
      <c r="J2568" s="13"/>
      <c r="K2568" s="13"/>
      <c r="L2568" s="13"/>
      <c r="M2568" s="13"/>
      <c r="N2568" s="13"/>
      <c r="O2568" s="13"/>
      <c r="P2568" s="13"/>
    </row>
    <row r="2569" spans="1:16">
      <c r="A2569" s="13"/>
      <c r="B2569" s="13"/>
      <c r="C2569" s="13"/>
      <c r="D2569" s="13"/>
      <c r="E2569" s="13"/>
      <c r="F2569" s="13"/>
      <c r="G2569" s="13"/>
      <c r="H2569" s="13"/>
      <c r="I2569" s="13"/>
      <c r="J2569" s="13"/>
      <c r="K2569" s="13"/>
      <c r="L2569" s="13"/>
      <c r="M2569" s="13"/>
      <c r="N2569" s="13"/>
      <c r="O2569" s="13"/>
      <c r="P2569" s="13"/>
    </row>
    <row r="2570" spans="1:16">
      <c r="A2570" s="13"/>
      <c r="B2570" s="13"/>
      <c r="C2570" s="13"/>
      <c r="D2570" s="13"/>
      <c r="E2570" s="13"/>
      <c r="F2570" s="13"/>
      <c r="G2570" s="13"/>
      <c r="H2570" s="13"/>
      <c r="I2570" s="13"/>
      <c r="J2570" s="13"/>
      <c r="K2570" s="13"/>
      <c r="L2570" s="13"/>
      <c r="M2570" s="13"/>
      <c r="N2570" s="13"/>
      <c r="O2570" s="13"/>
      <c r="P2570" s="13"/>
    </row>
    <row r="2571" spans="1:16">
      <c r="A2571" s="13"/>
      <c r="B2571" s="13"/>
      <c r="C2571" s="13"/>
      <c r="D2571" s="13"/>
      <c r="E2571" s="13"/>
      <c r="F2571" s="13"/>
      <c r="G2571" s="13"/>
      <c r="H2571" s="13"/>
      <c r="I2571" s="13"/>
      <c r="J2571" s="13"/>
      <c r="K2571" s="13"/>
      <c r="L2571" s="13"/>
      <c r="M2571" s="13"/>
      <c r="N2571" s="13"/>
      <c r="O2571" s="13"/>
      <c r="P2571" s="13"/>
    </row>
    <row r="2572" spans="1:16">
      <c r="A2572" s="13"/>
      <c r="B2572" s="13"/>
      <c r="C2572" s="13"/>
      <c r="D2572" s="13"/>
      <c r="E2572" s="13"/>
      <c r="F2572" s="13"/>
      <c r="G2572" s="13"/>
      <c r="H2572" s="13"/>
      <c r="I2572" s="13"/>
      <c r="J2572" s="13"/>
      <c r="K2572" s="13"/>
      <c r="L2572" s="13"/>
      <c r="M2572" s="13"/>
      <c r="N2572" s="13"/>
      <c r="O2572" s="13"/>
      <c r="P2572" s="13"/>
    </row>
    <row r="2573" spans="1:16">
      <c r="A2573" s="13"/>
      <c r="B2573" s="13"/>
      <c r="C2573" s="13"/>
      <c r="D2573" s="13"/>
      <c r="E2573" s="13"/>
      <c r="F2573" s="13"/>
      <c r="G2573" s="13"/>
      <c r="H2573" s="13"/>
      <c r="I2573" s="13"/>
      <c r="J2573" s="13"/>
      <c r="K2573" s="13"/>
      <c r="L2573" s="13"/>
      <c r="M2573" s="13"/>
      <c r="N2573" s="13"/>
      <c r="O2573" s="13"/>
      <c r="P2573" s="13"/>
    </row>
    <row r="2574" spans="1:16">
      <c r="A2574" s="13"/>
      <c r="B2574" s="13"/>
      <c r="C2574" s="13"/>
      <c r="D2574" s="13"/>
      <c r="E2574" s="13"/>
      <c r="F2574" s="13"/>
      <c r="G2574" s="13"/>
      <c r="H2574" s="13"/>
      <c r="I2574" s="13"/>
      <c r="J2574" s="13"/>
      <c r="K2574" s="13"/>
      <c r="L2574" s="13"/>
      <c r="M2574" s="13"/>
      <c r="N2574" s="13"/>
      <c r="O2574" s="13"/>
      <c r="P2574" s="13"/>
    </row>
    <row r="2575" spans="1:16">
      <c r="A2575" s="13"/>
      <c r="B2575" s="13"/>
      <c r="C2575" s="13"/>
      <c r="D2575" s="13"/>
      <c r="E2575" s="13"/>
      <c r="F2575" s="13"/>
      <c r="G2575" s="13"/>
      <c r="H2575" s="13"/>
      <c r="I2575" s="13"/>
      <c r="J2575" s="13"/>
      <c r="K2575" s="13"/>
      <c r="L2575" s="13"/>
      <c r="M2575" s="13"/>
      <c r="N2575" s="13"/>
      <c r="O2575" s="13"/>
      <c r="P2575" s="13"/>
    </row>
    <row r="2576" spans="1:16">
      <c r="A2576" s="13"/>
      <c r="B2576" s="13"/>
      <c r="C2576" s="13"/>
      <c r="D2576" s="13"/>
      <c r="E2576" s="13"/>
      <c r="F2576" s="13"/>
      <c r="G2576" s="13"/>
      <c r="H2576" s="13"/>
      <c r="I2576" s="13"/>
      <c r="J2576" s="13"/>
      <c r="K2576" s="13"/>
      <c r="L2576" s="13"/>
      <c r="M2576" s="13"/>
      <c r="N2576" s="13"/>
      <c r="O2576" s="13"/>
      <c r="P2576" s="13"/>
    </row>
    <row r="2577" spans="1:16">
      <c r="A2577" s="13"/>
      <c r="B2577" s="13"/>
      <c r="C2577" s="13"/>
      <c r="D2577" s="13"/>
      <c r="E2577" s="13"/>
      <c r="F2577" s="13"/>
      <c r="G2577" s="13"/>
      <c r="H2577" s="13"/>
      <c r="I2577" s="13"/>
      <c r="J2577" s="13"/>
      <c r="K2577" s="13"/>
      <c r="L2577" s="13"/>
      <c r="M2577" s="13"/>
      <c r="N2577" s="13"/>
      <c r="O2577" s="13"/>
      <c r="P2577" s="13"/>
    </row>
    <row r="2578" spans="1:16">
      <c r="A2578" s="13"/>
      <c r="B2578" s="13"/>
      <c r="C2578" s="13"/>
      <c r="D2578" s="13"/>
      <c r="E2578" s="13"/>
      <c r="F2578" s="13"/>
      <c r="G2578" s="13"/>
      <c r="H2578" s="13"/>
      <c r="I2578" s="13"/>
      <c r="J2578" s="13"/>
      <c r="K2578" s="13"/>
      <c r="L2578" s="13"/>
      <c r="M2578" s="13"/>
      <c r="N2578" s="13"/>
      <c r="O2578" s="13"/>
      <c r="P2578" s="13"/>
    </row>
    <row r="2579" spans="1:16">
      <c r="A2579" s="13"/>
      <c r="B2579" s="13"/>
      <c r="C2579" s="13"/>
      <c r="D2579" s="13"/>
      <c r="E2579" s="13"/>
      <c r="F2579" s="13"/>
      <c r="G2579" s="13"/>
      <c r="H2579" s="13"/>
      <c r="I2579" s="13"/>
      <c r="J2579" s="13"/>
      <c r="K2579" s="13"/>
      <c r="L2579" s="13"/>
      <c r="M2579" s="13"/>
      <c r="N2579" s="13"/>
      <c r="O2579" s="13"/>
      <c r="P2579" s="13"/>
    </row>
    <row r="2580" spans="1:16">
      <c r="A2580" s="13"/>
      <c r="B2580" s="13"/>
      <c r="C2580" s="13"/>
      <c r="D2580" s="13"/>
      <c r="E2580" s="13"/>
      <c r="F2580" s="13"/>
      <c r="G2580" s="13"/>
      <c r="H2580" s="13"/>
      <c r="I2580" s="13"/>
      <c r="J2580" s="13"/>
      <c r="K2580" s="13"/>
      <c r="L2580" s="13"/>
      <c r="M2580" s="13"/>
      <c r="N2580" s="13"/>
      <c r="O2580" s="13"/>
      <c r="P2580" s="13"/>
    </row>
    <row r="2581" spans="1:16">
      <c r="A2581" s="13"/>
      <c r="B2581" s="13"/>
      <c r="C2581" s="13"/>
      <c r="D2581" s="13"/>
      <c r="E2581" s="13"/>
      <c r="F2581" s="13"/>
      <c r="G2581" s="13"/>
      <c r="H2581" s="13"/>
      <c r="I2581" s="13"/>
      <c r="J2581" s="13"/>
      <c r="K2581" s="13"/>
      <c r="L2581" s="13"/>
      <c r="M2581" s="13"/>
      <c r="N2581" s="13"/>
      <c r="O2581" s="13"/>
      <c r="P2581" s="13"/>
    </row>
    <row r="2582" spans="1:16">
      <c r="A2582" s="13"/>
      <c r="B2582" s="13"/>
      <c r="C2582" s="13"/>
      <c r="D2582" s="13"/>
      <c r="E2582" s="13"/>
      <c r="F2582" s="13"/>
      <c r="G2582" s="13"/>
      <c r="H2582" s="13"/>
      <c r="I2582" s="13"/>
      <c r="J2582" s="13"/>
      <c r="K2582" s="13"/>
      <c r="L2582" s="13"/>
      <c r="M2582" s="13"/>
      <c r="N2582" s="13"/>
      <c r="O2582" s="13"/>
      <c r="P2582" s="13"/>
    </row>
    <row r="2583" spans="1:16">
      <c r="A2583" s="13"/>
      <c r="B2583" s="13"/>
      <c r="C2583" s="13"/>
      <c r="D2583" s="13"/>
      <c r="E2583" s="13"/>
      <c r="F2583" s="13"/>
      <c r="G2583" s="13"/>
      <c r="H2583" s="13"/>
      <c r="I2583" s="13"/>
      <c r="J2583" s="13"/>
      <c r="K2583" s="13"/>
      <c r="L2583" s="13"/>
      <c r="M2583" s="13"/>
      <c r="N2583" s="13"/>
      <c r="O2583" s="13"/>
      <c r="P2583" s="13"/>
    </row>
    <row r="2584" spans="1:16">
      <c r="A2584" s="13"/>
      <c r="B2584" s="13"/>
      <c r="C2584" s="13"/>
      <c r="D2584" s="13"/>
      <c r="E2584" s="13"/>
      <c r="F2584" s="13"/>
      <c r="G2584" s="13"/>
      <c r="H2584" s="13"/>
      <c r="I2584" s="13"/>
      <c r="J2584" s="13"/>
      <c r="K2584" s="13"/>
      <c r="L2584" s="13"/>
      <c r="M2584" s="13"/>
      <c r="N2584" s="13"/>
      <c r="O2584" s="13"/>
      <c r="P2584" s="13"/>
    </row>
    <row r="2585" spans="1:16">
      <c r="A2585" s="13"/>
      <c r="B2585" s="13"/>
      <c r="C2585" s="13"/>
      <c r="D2585" s="13"/>
      <c r="E2585" s="13"/>
      <c r="F2585" s="13"/>
      <c r="G2585" s="13"/>
      <c r="H2585" s="13"/>
      <c r="I2585" s="13"/>
      <c r="J2585" s="13"/>
      <c r="K2585" s="13"/>
      <c r="L2585" s="13"/>
      <c r="M2585" s="13"/>
      <c r="N2585" s="13"/>
      <c r="O2585" s="13"/>
      <c r="P2585" s="13"/>
    </row>
    <row r="2586" spans="1:16">
      <c r="A2586" s="13"/>
      <c r="B2586" s="13"/>
      <c r="C2586" s="13"/>
      <c r="D2586" s="13"/>
      <c r="E2586" s="13"/>
      <c r="F2586" s="13"/>
      <c r="G2586" s="13"/>
      <c r="H2586" s="13"/>
      <c r="I2586" s="13"/>
      <c r="J2586" s="13"/>
      <c r="K2586" s="13"/>
      <c r="L2586" s="13"/>
      <c r="M2586" s="13"/>
      <c r="N2586" s="13"/>
      <c r="O2586" s="13"/>
      <c r="P2586" s="13"/>
    </row>
    <row r="2587" spans="1:16">
      <c r="A2587" s="13"/>
      <c r="B2587" s="13"/>
      <c r="C2587" s="13"/>
      <c r="D2587" s="13"/>
      <c r="E2587" s="13"/>
      <c r="F2587" s="13"/>
      <c r="G2587" s="13"/>
      <c r="H2587" s="13"/>
      <c r="I2587" s="13"/>
      <c r="J2587" s="13"/>
      <c r="K2587" s="13"/>
      <c r="L2587" s="13"/>
      <c r="M2587" s="13"/>
      <c r="N2587" s="13"/>
      <c r="O2587" s="13"/>
      <c r="P2587" s="13"/>
    </row>
    <row r="2588" spans="1:16">
      <c r="A2588" s="13"/>
      <c r="B2588" s="13"/>
      <c r="C2588" s="13"/>
      <c r="D2588" s="13"/>
      <c r="E2588" s="13"/>
      <c r="F2588" s="13"/>
      <c r="G2588" s="13"/>
      <c r="H2588" s="13"/>
      <c r="I2588" s="13"/>
      <c r="J2588" s="13"/>
      <c r="K2588" s="13"/>
      <c r="L2588" s="13"/>
      <c r="M2588" s="13"/>
      <c r="N2588" s="13"/>
      <c r="O2588" s="13"/>
      <c r="P2588" s="13"/>
    </row>
    <row r="2589" spans="1:16">
      <c r="A2589" s="13"/>
      <c r="B2589" s="13"/>
      <c r="C2589" s="13"/>
      <c r="D2589" s="13"/>
      <c r="E2589" s="13"/>
      <c r="F2589" s="13"/>
      <c r="G2589" s="13"/>
      <c r="H2589" s="13"/>
      <c r="I2589" s="13"/>
      <c r="J2589" s="13"/>
      <c r="K2589" s="13"/>
      <c r="L2589" s="13"/>
      <c r="M2589" s="13"/>
      <c r="N2589" s="13"/>
      <c r="O2589" s="13"/>
      <c r="P2589" s="13"/>
    </row>
    <row r="2590" spans="1:16">
      <c r="A2590" s="13"/>
      <c r="B2590" s="13"/>
      <c r="C2590" s="13"/>
      <c r="D2590" s="13"/>
      <c r="E2590" s="13"/>
      <c r="F2590" s="13"/>
      <c r="G2590" s="13"/>
      <c r="H2590" s="13"/>
      <c r="I2590" s="13"/>
      <c r="J2590" s="13"/>
      <c r="K2590" s="13"/>
      <c r="L2590" s="13"/>
      <c r="M2590" s="13"/>
      <c r="N2590" s="13"/>
      <c r="O2590" s="13"/>
      <c r="P2590" s="13"/>
    </row>
    <row r="2591" spans="1:16">
      <c r="A2591" s="13"/>
      <c r="B2591" s="13"/>
      <c r="C2591" s="13"/>
      <c r="D2591" s="13"/>
      <c r="E2591" s="13"/>
      <c r="F2591" s="13"/>
      <c r="G2591" s="13"/>
      <c r="H2591" s="13"/>
      <c r="I2591" s="13"/>
      <c r="J2591" s="13"/>
      <c r="K2591" s="13"/>
      <c r="L2591" s="13"/>
      <c r="M2591" s="13"/>
      <c r="N2591" s="13"/>
      <c r="O2591" s="13"/>
      <c r="P2591" s="13"/>
    </row>
    <row r="2592" spans="1:16">
      <c r="A2592" s="13"/>
      <c r="B2592" s="13"/>
      <c r="C2592" s="13"/>
      <c r="D2592" s="13"/>
      <c r="E2592" s="13"/>
      <c r="F2592" s="13"/>
      <c r="G2592" s="13"/>
      <c r="H2592" s="13"/>
      <c r="I2592" s="13"/>
      <c r="J2592" s="13"/>
      <c r="K2592" s="13"/>
      <c r="L2592" s="13"/>
      <c r="M2592" s="13"/>
      <c r="N2592" s="13"/>
      <c r="O2592" s="13"/>
      <c r="P2592" s="13"/>
    </row>
    <row r="2593" spans="1:16">
      <c r="A2593" s="13"/>
      <c r="B2593" s="13"/>
      <c r="C2593" s="13"/>
      <c r="D2593" s="13"/>
      <c r="E2593" s="13"/>
      <c r="F2593" s="13"/>
      <c r="G2593" s="13"/>
      <c r="H2593" s="13"/>
      <c r="I2593" s="13"/>
      <c r="J2593" s="13"/>
      <c r="K2593" s="13"/>
      <c r="L2593" s="13"/>
      <c r="M2593" s="13"/>
      <c r="N2593" s="13"/>
      <c r="O2593" s="13"/>
      <c r="P2593" s="13"/>
    </row>
    <row r="2594" spans="1:16">
      <c r="A2594" s="13"/>
      <c r="B2594" s="13"/>
      <c r="C2594" s="13"/>
      <c r="D2594" s="13"/>
      <c r="E2594" s="13"/>
      <c r="F2594" s="13"/>
      <c r="G2594" s="13"/>
      <c r="H2594" s="13"/>
      <c r="I2594" s="13"/>
      <c r="J2594" s="13"/>
      <c r="K2594" s="13"/>
      <c r="L2594" s="13"/>
      <c r="M2594" s="13"/>
      <c r="N2594" s="13"/>
      <c r="O2594" s="13"/>
      <c r="P2594" s="13"/>
    </row>
    <row r="2595" spans="1:16">
      <c r="A2595" s="13"/>
      <c r="B2595" s="13"/>
      <c r="C2595" s="13"/>
      <c r="D2595" s="13"/>
      <c r="E2595" s="13"/>
      <c r="F2595" s="13"/>
      <c r="G2595" s="13"/>
      <c r="H2595" s="13"/>
      <c r="I2595" s="13"/>
      <c r="J2595" s="13"/>
      <c r="K2595" s="13"/>
      <c r="L2595" s="13"/>
      <c r="M2595" s="13"/>
      <c r="N2595" s="13"/>
      <c r="O2595" s="13"/>
      <c r="P2595" s="13"/>
    </row>
    <row r="2596" spans="1:16">
      <c r="A2596" s="13"/>
      <c r="B2596" s="13"/>
      <c r="C2596" s="13"/>
      <c r="D2596" s="13"/>
      <c r="E2596" s="13"/>
      <c r="F2596" s="13"/>
      <c r="G2596" s="13"/>
      <c r="H2596" s="13"/>
      <c r="I2596" s="13"/>
      <c r="J2596" s="13"/>
      <c r="K2596" s="13"/>
      <c r="L2596" s="13"/>
      <c r="M2596" s="13"/>
      <c r="N2596" s="13"/>
      <c r="O2596" s="13"/>
      <c r="P2596" s="13"/>
    </row>
    <row r="2597" spans="1:16">
      <c r="A2597" s="13"/>
      <c r="B2597" s="13"/>
      <c r="C2597" s="13"/>
      <c r="D2597" s="13"/>
      <c r="E2597" s="13"/>
      <c r="F2597" s="13"/>
      <c r="G2597" s="13"/>
      <c r="H2597" s="13"/>
      <c r="I2597" s="13"/>
      <c r="J2597" s="13"/>
      <c r="K2597" s="13"/>
      <c r="L2597" s="13"/>
      <c r="M2597" s="13"/>
      <c r="N2597" s="13"/>
      <c r="O2597" s="13"/>
      <c r="P2597" s="13"/>
    </row>
    <row r="2598" spans="1:16">
      <c r="A2598" s="13"/>
      <c r="B2598" s="13"/>
      <c r="C2598" s="13"/>
      <c r="D2598" s="13"/>
      <c r="E2598" s="13"/>
      <c r="F2598" s="13"/>
      <c r="G2598" s="13"/>
      <c r="H2598" s="13"/>
      <c r="I2598" s="13"/>
      <c r="J2598" s="13"/>
      <c r="K2598" s="13"/>
      <c r="L2598" s="13"/>
      <c r="M2598" s="13"/>
      <c r="N2598" s="13"/>
      <c r="O2598" s="13"/>
      <c r="P2598" s="13"/>
    </row>
    <row r="2599" spans="1:16">
      <c r="A2599" s="13"/>
      <c r="B2599" s="13"/>
      <c r="C2599" s="13"/>
      <c r="D2599" s="13"/>
      <c r="E2599" s="13"/>
      <c r="F2599" s="13"/>
      <c r="G2599" s="13"/>
      <c r="H2599" s="13"/>
      <c r="I2599" s="13"/>
      <c r="J2599" s="13"/>
      <c r="K2599" s="13"/>
      <c r="L2599" s="13"/>
      <c r="M2599" s="13"/>
      <c r="N2599" s="13"/>
      <c r="O2599" s="13"/>
      <c r="P2599" s="13"/>
    </row>
    <row r="2600" spans="1:16">
      <c r="A2600" s="13"/>
      <c r="B2600" s="13"/>
      <c r="C2600" s="13"/>
      <c r="D2600" s="13"/>
      <c r="E2600" s="13"/>
      <c r="F2600" s="13"/>
      <c r="G2600" s="13"/>
      <c r="H2600" s="13"/>
      <c r="I2600" s="13"/>
      <c r="J2600" s="13"/>
      <c r="K2600" s="13"/>
      <c r="L2600" s="13"/>
      <c r="M2600" s="13"/>
      <c r="N2600" s="13"/>
      <c r="O2600" s="13"/>
      <c r="P2600" s="13"/>
    </row>
    <row r="2601" spans="1:16">
      <c r="A2601" s="13"/>
      <c r="B2601" s="13"/>
      <c r="C2601" s="13"/>
      <c r="D2601" s="13"/>
      <c r="E2601" s="13"/>
      <c r="F2601" s="13"/>
      <c r="G2601" s="13"/>
      <c r="H2601" s="13"/>
      <c r="I2601" s="13"/>
      <c r="J2601" s="13"/>
      <c r="K2601" s="13"/>
      <c r="L2601" s="13"/>
      <c r="M2601" s="13"/>
      <c r="N2601" s="13"/>
      <c r="O2601" s="13"/>
      <c r="P2601" s="13"/>
    </row>
    <row r="2602" spans="1:16">
      <c r="A2602" s="13"/>
      <c r="B2602" s="13"/>
      <c r="C2602" s="13"/>
      <c r="D2602" s="13"/>
      <c r="E2602" s="13"/>
      <c r="F2602" s="13"/>
      <c r="G2602" s="13"/>
      <c r="H2602" s="13"/>
      <c r="I2602" s="13"/>
      <c r="J2602" s="13"/>
      <c r="K2602" s="13"/>
      <c r="L2602" s="13"/>
      <c r="M2602" s="13"/>
      <c r="N2602" s="13"/>
      <c r="O2602" s="13"/>
      <c r="P2602" s="13"/>
    </row>
    <row r="2603" spans="1:16">
      <c r="A2603" s="13"/>
      <c r="B2603" s="13"/>
      <c r="C2603" s="13"/>
      <c r="D2603" s="13"/>
      <c r="E2603" s="13"/>
      <c r="F2603" s="13"/>
      <c r="G2603" s="13"/>
      <c r="H2603" s="13"/>
      <c r="I2603" s="13"/>
      <c r="J2603" s="13"/>
      <c r="K2603" s="13"/>
      <c r="L2603" s="13"/>
      <c r="M2603" s="13"/>
      <c r="N2603" s="13"/>
      <c r="O2603" s="13"/>
      <c r="P2603" s="13"/>
    </row>
    <row r="2604" spans="1:16">
      <c r="A2604" s="13"/>
      <c r="B2604" s="13"/>
      <c r="C2604" s="13"/>
      <c r="D2604" s="13"/>
      <c r="E2604" s="13"/>
      <c r="F2604" s="13"/>
      <c r="G2604" s="13"/>
      <c r="H2604" s="13"/>
      <c r="I2604" s="13"/>
      <c r="J2604" s="13"/>
      <c r="K2604" s="13"/>
      <c r="L2604" s="13"/>
      <c r="M2604" s="13"/>
      <c r="N2604" s="13"/>
      <c r="O2604" s="13"/>
      <c r="P2604" s="13"/>
    </row>
    <row r="2605" spans="1:16">
      <c r="A2605" s="13"/>
      <c r="B2605" s="13"/>
      <c r="C2605" s="13"/>
      <c r="D2605" s="13"/>
      <c r="E2605" s="13"/>
      <c r="F2605" s="13"/>
      <c r="G2605" s="13"/>
      <c r="H2605" s="13"/>
      <c r="I2605" s="13"/>
      <c r="J2605" s="13"/>
      <c r="K2605" s="13"/>
      <c r="L2605" s="13"/>
      <c r="M2605" s="13"/>
      <c r="N2605" s="13"/>
      <c r="O2605" s="13"/>
      <c r="P2605" s="13"/>
    </row>
    <row r="2606" spans="1:16">
      <c r="A2606" s="13"/>
      <c r="B2606" s="13"/>
      <c r="C2606" s="13"/>
      <c r="D2606" s="13"/>
      <c r="E2606" s="13"/>
      <c r="F2606" s="13"/>
      <c r="G2606" s="13"/>
      <c r="H2606" s="13"/>
      <c r="I2606" s="13"/>
      <c r="J2606" s="13"/>
      <c r="K2606" s="13"/>
      <c r="L2606" s="13"/>
      <c r="M2606" s="13"/>
      <c r="N2606" s="13"/>
      <c r="O2606" s="13"/>
      <c r="P2606" s="13"/>
    </row>
    <row r="2607" spans="1:16">
      <c r="A2607" s="13"/>
      <c r="B2607" s="13"/>
      <c r="C2607" s="13"/>
      <c r="D2607" s="13"/>
      <c r="E2607" s="13"/>
      <c r="F2607" s="13"/>
      <c r="G2607" s="13"/>
      <c r="H2607" s="13"/>
      <c r="I2607" s="13"/>
      <c r="J2607" s="13"/>
      <c r="K2607" s="13"/>
      <c r="L2607" s="13"/>
      <c r="M2607" s="13"/>
      <c r="N2607" s="13"/>
      <c r="O2607" s="13"/>
      <c r="P2607" s="13"/>
    </row>
    <row r="2608" spans="1:16">
      <c r="A2608" s="13"/>
      <c r="B2608" s="13"/>
      <c r="C2608" s="13"/>
      <c r="D2608" s="13"/>
      <c r="E2608" s="13"/>
      <c r="F2608" s="13"/>
      <c r="G2608" s="13"/>
      <c r="H2608" s="13"/>
      <c r="I2608" s="13"/>
      <c r="J2608" s="13"/>
      <c r="K2608" s="13"/>
      <c r="L2608" s="13"/>
      <c r="M2608" s="13"/>
      <c r="N2608" s="13"/>
      <c r="O2608" s="13"/>
      <c r="P2608" s="13"/>
    </row>
    <row r="2609" spans="1:16">
      <c r="A2609" s="13"/>
      <c r="B2609" s="13"/>
      <c r="C2609" s="13"/>
      <c r="D2609" s="13"/>
      <c r="E2609" s="13"/>
      <c r="F2609" s="13"/>
      <c r="G2609" s="13"/>
      <c r="H2609" s="13"/>
      <c r="I2609" s="13"/>
      <c r="J2609" s="13"/>
      <c r="K2609" s="13"/>
      <c r="L2609" s="13"/>
      <c r="M2609" s="13"/>
      <c r="N2609" s="13"/>
      <c r="O2609" s="13"/>
      <c r="P2609" s="13"/>
    </row>
    <row r="2610" spans="1:16">
      <c r="A2610" s="13"/>
      <c r="B2610" s="13"/>
      <c r="C2610" s="13"/>
      <c r="D2610" s="13"/>
      <c r="E2610" s="13"/>
      <c r="F2610" s="13"/>
      <c r="G2610" s="13"/>
      <c r="H2610" s="13"/>
      <c r="I2610" s="13"/>
      <c r="J2610" s="13"/>
      <c r="K2610" s="13"/>
      <c r="L2610" s="13"/>
      <c r="M2610" s="13"/>
      <c r="N2610" s="13"/>
      <c r="O2610" s="13"/>
      <c r="P2610" s="13"/>
    </row>
    <row r="2611" spans="1:16">
      <c r="A2611" s="13"/>
      <c r="B2611" s="13"/>
      <c r="C2611" s="13"/>
      <c r="D2611" s="13"/>
      <c r="E2611" s="13"/>
      <c r="F2611" s="13"/>
      <c r="G2611" s="13"/>
      <c r="H2611" s="13"/>
      <c r="I2611" s="13"/>
      <c r="J2611" s="13"/>
      <c r="K2611" s="13"/>
      <c r="L2611" s="13"/>
      <c r="M2611" s="13"/>
      <c r="N2611" s="13"/>
      <c r="O2611" s="13"/>
      <c r="P2611" s="13"/>
    </row>
    <row r="2612" spans="1:16">
      <c r="A2612" s="13"/>
      <c r="B2612" s="13"/>
      <c r="C2612" s="13"/>
      <c r="D2612" s="13"/>
      <c r="E2612" s="13"/>
      <c r="F2612" s="13"/>
      <c r="G2612" s="13"/>
      <c r="H2612" s="13"/>
      <c r="I2612" s="13"/>
      <c r="J2612" s="13"/>
      <c r="K2612" s="13"/>
      <c r="L2612" s="13"/>
      <c r="M2612" s="13"/>
      <c r="N2612" s="13"/>
      <c r="O2612" s="13"/>
      <c r="P2612" s="13"/>
    </row>
    <row r="2613" spans="1:16">
      <c r="A2613" s="13"/>
      <c r="B2613" s="13"/>
      <c r="C2613" s="13"/>
      <c r="D2613" s="13"/>
      <c r="E2613" s="13"/>
      <c r="F2613" s="13"/>
      <c r="G2613" s="13"/>
      <c r="H2613" s="13"/>
      <c r="I2613" s="13"/>
      <c r="J2613" s="13"/>
      <c r="K2613" s="13"/>
      <c r="L2613" s="13"/>
      <c r="M2613" s="13"/>
      <c r="N2613" s="13"/>
      <c r="O2613" s="13"/>
      <c r="P2613" s="13"/>
    </row>
    <row r="2614" spans="1:16">
      <c r="A2614" s="13"/>
      <c r="B2614" s="13"/>
      <c r="C2614" s="13"/>
      <c r="D2614" s="13"/>
      <c r="E2614" s="13"/>
      <c r="F2614" s="13"/>
      <c r="G2614" s="13"/>
      <c r="H2614" s="13"/>
      <c r="I2614" s="13"/>
      <c r="J2614" s="13"/>
      <c r="K2614" s="13"/>
      <c r="L2614" s="13"/>
      <c r="M2614" s="13"/>
      <c r="N2614" s="13"/>
      <c r="O2614" s="13"/>
      <c r="P2614" s="13"/>
    </row>
    <row r="2615" spans="1:16">
      <c r="A2615" s="13"/>
      <c r="B2615" s="13"/>
      <c r="C2615" s="13"/>
      <c r="D2615" s="13"/>
      <c r="E2615" s="13"/>
      <c r="F2615" s="13"/>
      <c r="G2615" s="13"/>
      <c r="H2615" s="13"/>
      <c r="I2615" s="13"/>
      <c r="J2615" s="13"/>
      <c r="K2615" s="13"/>
      <c r="L2615" s="13"/>
      <c r="M2615" s="13"/>
      <c r="N2615" s="13"/>
      <c r="O2615" s="13"/>
      <c r="P2615" s="13"/>
    </row>
    <row r="2616" spans="1:16">
      <c r="A2616" s="13"/>
      <c r="B2616" s="13"/>
      <c r="C2616" s="13"/>
      <c r="D2616" s="13"/>
      <c r="E2616" s="13"/>
      <c r="F2616" s="13"/>
      <c r="G2616" s="13"/>
      <c r="H2616" s="13"/>
      <c r="I2616" s="13"/>
      <c r="J2616" s="13"/>
      <c r="K2616" s="13"/>
      <c r="L2616" s="13"/>
      <c r="M2616" s="13"/>
      <c r="N2616" s="13"/>
      <c r="O2616" s="13"/>
      <c r="P2616" s="13"/>
    </row>
    <row r="2617" spans="1:16">
      <c r="A2617" s="13"/>
      <c r="B2617" s="13"/>
      <c r="C2617" s="13"/>
      <c r="D2617" s="13"/>
      <c r="E2617" s="13"/>
      <c r="F2617" s="13"/>
      <c r="G2617" s="13"/>
      <c r="H2617" s="13"/>
      <c r="I2617" s="13"/>
      <c r="J2617" s="13"/>
      <c r="K2617" s="13"/>
      <c r="L2617" s="13"/>
      <c r="M2617" s="13"/>
      <c r="N2617" s="13"/>
      <c r="O2617" s="13"/>
      <c r="P2617" s="13"/>
    </row>
    <row r="2618" spans="1:16">
      <c r="A2618" s="13"/>
      <c r="B2618" s="13"/>
      <c r="C2618" s="13"/>
      <c r="D2618" s="13"/>
      <c r="E2618" s="13"/>
      <c r="F2618" s="13"/>
      <c r="G2618" s="13"/>
      <c r="H2618" s="13"/>
      <c r="I2618" s="13"/>
      <c r="J2618" s="13"/>
      <c r="K2618" s="13"/>
      <c r="L2618" s="13"/>
      <c r="M2618" s="13"/>
      <c r="N2618" s="13"/>
      <c r="O2618" s="13"/>
      <c r="P2618" s="13"/>
    </row>
    <row r="2619" spans="1:16">
      <c r="A2619" s="13"/>
      <c r="B2619" s="13"/>
      <c r="C2619" s="13"/>
      <c r="D2619" s="13"/>
      <c r="E2619" s="13"/>
      <c r="F2619" s="13"/>
      <c r="G2619" s="13"/>
      <c r="H2619" s="13"/>
      <c r="I2619" s="13"/>
      <c r="J2619" s="13"/>
      <c r="K2619" s="13"/>
      <c r="L2619" s="13"/>
      <c r="M2619" s="13"/>
      <c r="N2619" s="13"/>
      <c r="O2619" s="13"/>
      <c r="P2619" s="13"/>
    </row>
    <row r="2620" spans="1:16">
      <c r="A2620" s="13"/>
      <c r="B2620" s="13"/>
      <c r="C2620" s="13"/>
      <c r="D2620" s="13"/>
      <c r="E2620" s="13"/>
      <c r="F2620" s="13"/>
      <c r="G2620" s="13"/>
      <c r="H2620" s="13"/>
      <c r="I2620" s="13"/>
      <c r="J2620" s="13"/>
      <c r="K2620" s="13"/>
      <c r="L2620" s="13"/>
      <c r="M2620" s="13"/>
      <c r="N2620" s="13"/>
      <c r="O2620" s="13"/>
      <c r="P2620" s="13"/>
    </row>
    <row r="2621" spans="1:16">
      <c r="A2621" s="13"/>
      <c r="B2621" s="13"/>
      <c r="C2621" s="13"/>
      <c r="D2621" s="13"/>
      <c r="E2621" s="13"/>
      <c r="F2621" s="13"/>
      <c r="G2621" s="13"/>
      <c r="H2621" s="13"/>
      <c r="I2621" s="13"/>
      <c r="J2621" s="13"/>
      <c r="K2621" s="13"/>
      <c r="L2621" s="13"/>
      <c r="M2621" s="13"/>
      <c r="N2621" s="13"/>
      <c r="O2621" s="13"/>
      <c r="P2621" s="13"/>
    </row>
    <row r="2622" spans="1:16">
      <c r="A2622" s="13"/>
      <c r="B2622" s="13"/>
      <c r="C2622" s="13"/>
      <c r="D2622" s="13"/>
      <c r="E2622" s="13"/>
      <c r="F2622" s="13"/>
      <c r="G2622" s="13"/>
      <c r="H2622" s="13"/>
      <c r="I2622" s="13"/>
      <c r="J2622" s="13"/>
      <c r="K2622" s="13"/>
      <c r="L2622" s="13"/>
      <c r="M2622" s="13"/>
      <c r="N2622" s="13"/>
      <c r="O2622" s="13"/>
      <c r="P2622" s="13"/>
    </row>
    <row r="2623" spans="1:16">
      <c r="A2623" s="13"/>
      <c r="B2623" s="13"/>
      <c r="C2623" s="13"/>
      <c r="D2623" s="13"/>
      <c r="E2623" s="13"/>
      <c r="F2623" s="13"/>
      <c r="G2623" s="13"/>
      <c r="H2623" s="13"/>
      <c r="I2623" s="13"/>
      <c r="J2623" s="13"/>
      <c r="K2623" s="13"/>
      <c r="L2623" s="13"/>
      <c r="M2623" s="13"/>
      <c r="N2623" s="13"/>
      <c r="O2623" s="13"/>
      <c r="P2623" s="13"/>
    </row>
    <row r="2624" spans="1:16">
      <c r="A2624" s="13"/>
      <c r="B2624" s="13"/>
      <c r="C2624" s="13"/>
      <c r="D2624" s="13"/>
      <c r="E2624" s="13"/>
      <c r="F2624" s="13"/>
      <c r="G2624" s="13"/>
      <c r="H2624" s="13"/>
      <c r="I2624" s="13"/>
      <c r="J2624" s="13"/>
      <c r="K2624" s="13"/>
      <c r="L2624" s="13"/>
      <c r="M2624" s="13"/>
      <c r="N2624" s="13"/>
      <c r="O2624" s="13"/>
      <c r="P2624" s="13"/>
    </row>
    <row r="2625" spans="1:16">
      <c r="A2625" s="13"/>
      <c r="B2625" s="13"/>
      <c r="C2625" s="13"/>
      <c r="D2625" s="13"/>
      <c r="E2625" s="13"/>
      <c r="F2625" s="13"/>
      <c r="G2625" s="13"/>
      <c r="H2625" s="13"/>
      <c r="I2625" s="13"/>
      <c r="J2625" s="13"/>
      <c r="K2625" s="13"/>
      <c r="L2625" s="13"/>
      <c r="M2625" s="13"/>
      <c r="N2625" s="13"/>
      <c r="O2625" s="13"/>
      <c r="P2625" s="13"/>
    </row>
    <row r="2626" spans="1:16">
      <c r="A2626" s="13"/>
      <c r="B2626" s="13"/>
      <c r="C2626" s="13"/>
      <c r="D2626" s="13"/>
      <c r="E2626" s="13"/>
      <c r="F2626" s="13"/>
      <c r="G2626" s="13"/>
      <c r="H2626" s="13"/>
      <c r="I2626" s="13"/>
      <c r="J2626" s="13"/>
      <c r="K2626" s="13"/>
      <c r="L2626" s="13"/>
      <c r="M2626" s="13"/>
      <c r="N2626" s="13"/>
      <c r="O2626" s="13"/>
      <c r="P2626" s="13"/>
    </row>
    <row r="2627" spans="1:16">
      <c r="A2627" s="13"/>
      <c r="B2627" s="13"/>
      <c r="C2627" s="13"/>
      <c r="D2627" s="13"/>
      <c r="E2627" s="13"/>
      <c r="F2627" s="13"/>
      <c r="G2627" s="13"/>
      <c r="H2627" s="13"/>
      <c r="I2627" s="13"/>
      <c r="J2627" s="13"/>
      <c r="K2627" s="13"/>
      <c r="L2627" s="13"/>
      <c r="M2627" s="13"/>
      <c r="N2627" s="13"/>
      <c r="O2627" s="13"/>
      <c r="P2627" s="13"/>
    </row>
    <row r="2628" spans="1:16">
      <c r="A2628" s="13"/>
      <c r="B2628" s="13"/>
      <c r="C2628" s="13"/>
      <c r="D2628" s="13"/>
      <c r="E2628" s="13"/>
      <c r="F2628" s="13"/>
      <c r="G2628" s="13"/>
      <c r="H2628" s="13"/>
      <c r="I2628" s="13"/>
      <c r="J2628" s="13"/>
      <c r="K2628" s="13"/>
      <c r="L2628" s="13"/>
      <c r="M2628" s="13"/>
      <c r="N2628" s="13"/>
      <c r="O2628" s="13"/>
      <c r="P2628" s="13"/>
    </row>
    <row r="2629" spans="1:16">
      <c r="A2629" s="13"/>
      <c r="B2629" s="13"/>
      <c r="C2629" s="13"/>
      <c r="D2629" s="13"/>
      <c r="E2629" s="13"/>
      <c r="F2629" s="13"/>
      <c r="G2629" s="13"/>
      <c r="H2629" s="13"/>
      <c r="I2629" s="13"/>
      <c r="J2629" s="13"/>
      <c r="K2629" s="13"/>
      <c r="L2629" s="13"/>
      <c r="M2629" s="13"/>
      <c r="N2629" s="13"/>
      <c r="O2629" s="13"/>
      <c r="P2629" s="13"/>
    </row>
    <row r="2630" spans="1:16">
      <c r="A2630" s="13"/>
      <c r="B2630" s="13"/>
      <c r="C2630" s="13"/>
      <c r="D2630" s="13"/>
      <c r="E2630" s="13"/>
      <c r="F2630" s="13"/>
      <c r="G2630" s="13"/>
      <c r="H2630" s="13"/>
      <c r="I2630" s="13"/>
      <c r="J2630" s="13"/>
      <c r="K2630" s="13"/>
      <c r="L2630" s="13"/>
      <c r="M2630" s="13"/>
      <c r="N2630" s="13"/>
      <c r="O2630" s="13"/>
      <c r="P2630" s="13"/>
    </row>
    <row r="2631" spans="1:16">
      <c r="A2631" s="13"/>
      <c r="B2631" s="13"/>
      <c r="C2631" s="13"/>
      <c r="D2631" s="13"/>
      <c r="E2631" s="13"/>
      <c r="F2631" s="13"/>
      <c r="G2631" s="13"/>
      <c r="H2631" s="13"/>
      <c r="I2631" s="13"/>
      <c r="J2631" s="13"/>
      <c r="K2631" s="13"/>
      <c r="L2631" s="13"/>
      <c r="M2631" s="13"/>
      <c r="N2631" s="13"/>
      <c r="O2631" s="13"/>
      <c r="P2631" s="13"/>
    </row>
    <row r="2632" spans="1:16">
      <c r="A2632" s="13"/>
      <c r="B2632" s="13"/>
      <c r="C2632" s="13"/>
      <c r="D2632" s="13"/>
      <c r="E2632" s="13"/>
      <c r="F2632" s="13"/>
      <c r="G2632" s="13"/>
      <c r="H2632" s="13"/>
      <c r="I2632" s="13"/>
      <c r="J2632" s="13"/>
      <c r="K2632" s="13"/>
      <c r="L2632" s="13"/>
      <c r="M2632" s="13"/>
      <c r="N2632" s="13"/>
      <c r="O2632" s="13"/>
      <c r="P2632" s="13"/>
    </row>
    <row r="2633" spans="1:16">
      <c r="A2633" s="13"/>
      <c r="B2633" s="13"/>
      <c r="C2633" s="13"/>
      <c r="D2633" s="13"/>
      <c r="E2633" s="13"/>
      <c r="F2633" s="13"/>
      <c r="G2633" s="13"/>
      <c r="H2633" s="13"/>
      <c r="I2633" s="13"/>
      <c r="J2633" s="13"/>
      <c r="K2633" s="13"/>
      <c r="L2633" s="13"/>
      <c r="M2633" s="13"/>
      <c r="N2633" s="13"/>
      <c r="O2633" s="13"/>
      <c r="P2633" s="13"/>
    </row>
    <row r="2634" spans="1:16">
      <c r="A2634" s="13"/>
      <c r="B2634" s="13"/>
      <c r="C2634" s="13"/>
      <c r="D2634" s="13"/>
      <c r="E2634" s="13"/>
      <c r="F2634" s="13"/>
      <c r="G2634" s="13"/>
      <c r="H2634" s="13"/>
      <c r="I2634" s="13"/>
      <c r="J2634" s="13"/>
      <c r="K2634" s="13"/>
      <c r="L2634" s="13"/>
      <c r="M2634" s="13"/>
      <c r="N2634" s="13"/>
      <c r="O2634" s="13"/>
      <c r="P2634" s="13"/>
    </row>
    <row r="2635" spans="1:16">
      <c r="A2635" s="13"/>
      <c r="B2635" s="13"/>
      <c r="C2635" s="13"/>
      <c r="D2635" s="13"/>
      <c r="E2635" s="13"/>
      <c r="F2635" s="13"/>
      <c r="G2635" s="13"/>
      <c r="H2635" s="13"/>
      <c r="I2635" s="13"/>
      <c r="J2635" s="13"/>
      <c r="K2635" s="13"/>
      <c r="L2635" s="13"/>
      <c r="M2635" s="13"/>
      <c r="N2635" s="13"/>
      <c r="O2635" s="13"/>
      <c r="P2635" s="13"/>
    </row>
    <row r="2636" spans="1:16">
      <c r="A2636" s="13"/>
      <c r="B2636" s="13"/>
      <c r="C2636" s="13"/>
      <c r="D2636" s="13"/>
      <c r="E2636" s="13"/>
      <c r="F2636" s="13"/>
      <c r="G2636" s="13"/>
      <c r="H2636" s="13"/>
      <c r="I2636" s="13"/>
      <c r="J2636" s="13"/>
      <c r="K2636" s="13"/>
      <c r="L2636" s="13"/>
      <c r="M2636" s="13"/>
      <c r="N2636" s="13"/>
      <c r="O2636" s="13"/>
      <c r="P2636" s="13"/>
    </row>
    <row r="2637" spans="1:16">
      <c r="A2637" s="13"/>
      <c r="B2637" s="13"/>
      <c r="C2637" s="13"/>
      <c r="D2637" s="13"/>
      <c r="E2637" s="13"/>
      <c r="F2637" s="13"/>
      <c r="G2637" s="13"/>
      <c r="H2637" s="13"/>
      <c r="I2637" s="13"/>
      <c r="J2637" s="13"/>
      <c r="K2637" s="13"/>
      <c r="L2637" s="13"/>
      <c r="M2637" s="13"/>
      <c r="N2637" s="13"/>
      <c r="O2637" s="13"/>
      <c r="P2637" s="13"/>
    </row>
    <row r="2638" spans="1:16">
      <c r="A2638" s="13"/>
      <c r="B2638" s="13"/>
      <c r="C2638" s="13"/>
      <c r="D2638" s="13"/>
      <c r="E2638" s="13"/>
      <c r="F2638" s="13"/>
      <c r="G2638" s="13"/>
      <c r="H2638" s="13"/>
      <c r="I2638" s="13"/>
      <c r="J2638" s="13"/>
      <c r="K2638" s="13"/>
      <c r="L2638" s="13"/>
      <c r="M2638" s="13"/>
      <c r="N2638" s="13"/>
      <c r="O2638" s="13"/>
      <c r="P2638" s="13"/>
    </row>
    <row r="2639" spans="1:16">
      <c r="A2639" s="13"/>
      <c r="B2639" s="13"/>
      <c r="C2639" s="13"/>
      <c r="D2639" s="13"/>
      <c r="E2639" s="13"/>
      <c r="F2639" s="13"/>
      <c r="G2639" s="13"/>
      <c r="H2639" s="13"/>
      <c r="I2639" s="13"/>
      <c r="J2639" s="13"/>
      <c r="K2639" s="13"/>
      <c r="L2639" s="13"/>
      <c r="M2639" s="13"/>
      <c r="N2639" s="13"/>
      <c r="O2639" s="13"/>
      <c r="P2639" s="13"/>
    </row>
    <row r="2640" spans="1:16">
      <c r="A2640" s="13"/>
      <c r="B2640" s="13"/>
      <c r="C2640" s="13"/>
      <c r="D2640" s="13"/>
      <c r="E2640" s="13"/>
      <c r="F2640" s="13"/>
      <c r="G2640" s="13"/>
      <c r="H2640" s="13"/>
      <c r="I2640" s="13"/>
      <c r="J2640" s="13"/>
      <c r="K2640" s="13"/>
      <c r="L2640" s="13"/>
      <c r="M2640" s="13"/>
      <c r="N2640" s="13"/>
      <c r="O2640" s="13"/>
      <c r="P2640" s="13"/>
    </row>
    <row r="2641" spans="1:16">
      <c r="A2641" s="13"/>
      <c r="B2641" s="13"/>
      <c r="C2641" s="13"/>
      <c r="D2641" s="13"/>
      <c r="E2641" s="13"/>
      <c r="F2641" s="13"/>
      <c r="G2641" s="13"/>
      <c r="H2641" s="13"/>
      <c r="I2641" s="13"/>
      <c r="J2641" s="13"/>
      <c r="K2641" s="13"/>
      <c r="L2641" s="13"/>
      <c r="M2641" s="13"/>
      <c r="N2641" s="13"/>
      <c r="O2641" s="13"/>
      <c r="P2641" s="13"/>
    </row>
    <row r="2642" spans="1:16">
      <c r="A2642" s="13"/>
      <c r="B2642" s="13"/>
      <c r="C2642" s="13"/>
      <c r="D2642" s="13"/>
      <c r="E2642" s="13"/>
      <c r="F2642" s="13"/>
      <c r="G2642" s="13"/>
      <c r="H2642" s="13"/>
      <c r="I2642" s="13"/>
      <c r="J2642" s="13"/>
      <c r="K2642" s="13"/>
      <c r="L2642" s="13"/>
      <c r="M2642" s="13"/>
      <c r="N2642" s="13"/>
      <c r="O2642" s="13"/>
      <c r="P2642" s="13"/>
    </row>
    <row r="2643" spans="1:16">
      <c r="A2643" s="13"/>
      <c r="B2643" s="13"/>
      <c r="C2643" s="13"/>
      <c r="D2643" s="13"/>
      <c r="E2643" s="13"/>
      <c r="F2643" s="13"/>
      <c r="G2643" s="13"/>
      <c r="H2643" s="13"/>
      <c r="I2643" s="13"/>
      <c r="J2643" s="13"/>
      <c r="K2643" s="13"/>
      <c r="L2643" s="13"/>
      <c r="M2643" s="13"/>
      <c r="N2643" s="13"/>
      <c r="O2643" s="13"/>
      <c r="P2643" s="13"/>
    </row>
    <row r="2644" spans="1:16">
      <c r="A2644" s="13"/>
      <c r="B2644" s="13"/>
      <c r="C2644" s="13"/>
      <c r="D2644" s="13"/>
      <c r="E2644" s="13"/>
      <c r="F2644" s="13"/>
      <c r="G2644" s="13"/>
      <c r="H2644" s="13"/>
      <c r="I2644" s="13"/>
      <c r="J2644" s="13"/>
      <c r="K2644" s="13"/>
      <c r="L2644" s="13"/>
      <c r="M2644" s="13"/>
      <c r="N2644" s="13"/>
      <c r="O2644" s="13"/>
      <c r="P2644" s="13"/>
    </row>
    <row r="2645" spans="1:16">
      <c r="A2645" s="13"/>
      <c r="B2645" s="13"/>
      <c r="C2645" s="13"/>
      <c r="D2645" s="13"/>
      <c r="E2645" s="13"/>
      <c r="F2645" s="13"/>
      <c r="G2645" s="13"/>
      <c r="H2645" s="13"/>
      <c r="I2645" s="13"/>
      <c r="J2645" s="13"/>
      <c r="K2645" s="13"/>
      <c r="L2645" s="13"/>
      <c r="M2645" s="13"/>
      <c r="N2645" s="13"/>
      <c r="O2645" s="13"/>
      <c r="P2645" s="13"/>
    </row>
    <row r="2646" spans="1:16">
      <c r="A2646" s="13"/>
      <c r="B2646" s="13"/>
      <c r="C2646" s="13"/>
      <c r="D2646" s="13"/>
      <c r="E2646" s="13"/>
      <c r="F2646" s="13"/>
      <c r="G2646" s="13"/>
      <c r="H2646" s="13"/>
      <c r="I2646" s="13"/>
      <c r="J2646" s="13"/>
      <c r="K2646" s="13"/>
      <c r="L2646" s="13"/>
      <c r="M2646" s="13"/>
      <c r="N2646" s="13"/>
      <c r="O2646" s="13"/>
      <c r="P2646" s="13"/>
    </row>
    <row r="2647" spans="1:16">
      <c r="A2647" s="13"/>
      <c r="B2647" s="13"/>
      <c r="C2647" s="13"/>
      <c r="D2647" s="13"/>
      <c r="E2647" s="13"/>
      <c r="F2647" s="13"/>
      <c r="G2647" s="13"/>
      <c r="H2647" s="13"/>
      <c r="I2647" s="13"/>
      <c r="J2647" s="13"/>
      <c r="K2647" s="13"/>
      <c r="L2647" s="13"/>
      <c r="M2647" s="13"/>
      <c r="N2647" s="13"/>
      <c r="O2647" s="13"/>
      <c r="P2647" s="13"/>
    </row>
    <row r="2648" spans="1:16">
      <c r="A2648" s="13"/>
      <c r="B2648" s="13"/>
      <c r="C2648" s="13"/>
      <c r="D2648" s="13"/>
      <c r="E2648" s="13"/>
      <c r="F2648" s="13"/>
      <c r="G2648" s="13"/>
      <c r="H2648" s="13"/>
      <c r="I2648" s="13"/>
      <c r="J2648" s="13"/>
      <c r="K2648" s="13"/>
      <c r="L2648" s="13"/>
      <c r="M2648" s="13"/>
      <c r="N2648" s="13"/>
      <c r="O2648" s="13"/>
      <c r="P2648" s="13"/>
    </row>
    <row r="2649" spans="1:16">
      <c r="A2649" s="13"/>
      <c r="B2649" s="13"/>
      <c r="C2649" s="13"/>
      <c r="D2649" s="13"/>
      <c r="E2649" s="13"/>
      <c r="F2649" s="13"/>
      <c r="G2649" s="13"/>
      <c r="H2649" s="13"/>
      <c r="I2649" s="13"/>
      <c r="J2649" s="13"/>
      <c r="K2649" s="13"/>
      <c r="L2649" s="13"/>
      <c r="M2649" s="13"/>
      <c r="N2649" s="13"/>
      <c r="O2649" s="13"/>
      <c r="P2649" s="13"/>
    </row>
    <row r="2650" spans="1:16">
      <c r="A2650" s="13"/>
      <c r="B2650" s="13"/>
      <c r="C2650" s="13"/>
      <c r="D2650" s="13"/>
      <c r="E2650" s="13"/>
      <c r="F2650" s="13"/>
      <c r="G2650" s="13"/>
      <c r="H2650" s="13"/>
      <c r="I2650" s="13"/>
      <c r="J2650" s="13"/>
      <c r="K2650" s="13"/>
      <c r="L2650" s="13"/>
      <c r="M2650" s="13"/>
      <c r="N2650" s="13"/>
      <c r="O2650" s="13"/>
      <c r="P2650" s="13"/>
    </row>
    <row r="2651" spans="1:16">
      <c r="A2651" s="13"/>
      <c r="B2651" s="13"/>
      <c r="C2651" s="13"/>
      <c r="D2651" s="13"/>
      <c r="E2651" s="13"/>
      <c r="F2651" s="13"/>
      <c r="G2651" s="13"/>
      <c r="H2651" s="13"/>
      <c r="I2651" s="13"/>
      <c r="J2651" s="13"/>
      <c r="K2651" s="13"/>
      <c r="L2651" s="13"/>
      <c r="M2651" s="13"/>
      <c r="N2651" s="13"/>
      <c r="O2651" s="13"/>
      <c r="P2651" s="13"/>
    </row>
    <row r="2652" spans="1:16">
      <c r="A2652" s="13"/>
      <c r="B2652" s="13"/>
      <c r="C2652" s="13"/>
      <c r="D2652" s="13"/>
      <c r="E2652" s="13"/>
      <c r="F2652" s="13"/>
      <c r="G2652" s="13"/>
      <c r="H2652" s="13"/>
      <c r="I2652" s="13"/>
      <c r="J2652" s="13"/>
      <c r="K2652" s="13"/>
      <c r="L2652" s="13"/>
      <c r="M2652" s="13"/>
      <c r="N2652" s="13"/>
      <c r="O2652" s="13"/>
      <c r="P2652" s="13"/>
    </row>
    <row r="2653" spans="1:16">
      <c r="A2653" s="13"/>
      <c r="B2653" s="13"/>
      <c r="C2653" s="13"/>
      <c r="D2653" s="13"/>
      <c r="E2653" s="13"/>
      <c r="F2653" s="13"/>
      <c r="G2653" s="13"/>
      <c r="H2653" s="13"/>
      <c r="I2653" s="13"/>
      <c r="J2653" s="13"/>
      <c r="K2653" s="13"/>
      <c r="L2653" s="13"/>
      <c r="M2653" s="13"/>
      <c r="N2653" s="13"/>
      <c r="O2653" s="13"/>
      <c r="P2653" s="13"/>
    </row>
    <row r="2654" spans="1:16">
      <c r="A2654" s="13"/>
      <c r="B2654" s="13"/>
      <c r="C2654" s="13"/>
      <c r="D2654" s="13"/>
      <c r="E2654" s="13"/>
      <c r="F2654" s="13"/>
      <c r="G2654" s="13"/>
      <c r="H2654" s="13"/>
      <c r="I2654" s="13"/>
      <c r="J2654" s="13"/>
      <c r="K2654" s="13"/>
      <c r="L2654" s="13"/>
      <c r="M2654" s="13"/>
      <c r="N2654" s="13"/>
      <c r="O2654" s="13"/>
      <c r="P2654" s="13"/>
    </row>
    <row r="2655" spans="1:16">
      <c r="A2655" s="13"/>
      <c r="B2655" s="13"/>
      <c r="C2655" s="13"/>
      <c r="D2655" s="13"/>
      <c r="E2655" s="13"/>
      <c r="F2655" s="13"/>
      <c r="G2655" s="13"/>
      <c r="H2655" s="13"/>
      <c r="I2655" s="13"/>
      <c r="J2655" s="13"/>
      <c r="K2655" s="13"/>
      <c r="L2655" s="13"/>
      <c r="M2655" s="13"/>
      <c r="N2655" s="13"/>
      <c r="O2655" s="13"/>
      <c r="P2655" s="13"/>
    </row>
    <row r="2656" spans="1:16">
      <c r="A2656" s="13"/>
      <c r="B2656" s="13"/>
      <c r="C2656" s="13"/>
      <c r="D2656" s="13"/>
      <c r="E2656" s="13"/>
      <c r="F2656" s="13"/>
      <c r="G2656" s="13"/>
      <c r="H2656" s="13"/>
      <c r="I2656" s="13"/>
      <c r="J2656" s="13"/>
      <c r="K2656" s="13"/>
      <c r="L2656" s="13"/>
      <c r="M2656" s="13"/>
      <c r="N2656" s="13"/>
      <c r="O2656" s="13"/>
      <c r="P2656" s="13"/>
    </row>
    <row r="2657" spans="1:16">
      <c r="A2657" s="13"/>
      <c r="B2657" s="13"/>
      <c r="C2657" s="13"/>
      <c r="D2657" s="13"/>
      <c r="E2657" s="13"/>
      <c r="F2657" s="13"/>
      <c r="G2657" s="13"/>
      <c r="H2657" s="13"/>
      <c r="I2657" s="13"/>
      <c r="J2657" s="13"/>
      <c r="K2657" s="13"/>
      <c r="L2657" s="13"/>
      <c r="M2657" s="13"/>
      <c r="N2657" s="13"/>
      <c r="O2657" s="13"/>
      <c r="P2657" s="13"/>
    </row>
    <row r="2658" spans="1:16">
      <c r="A2658" s="13"/>
      <c r="B2658" s="13"/>
      <c r="C2658" s="13"/>
      <c r="D2658" s="13"/>
      <c r="E2658" s="13"/>
      <c r="F2658" s="13"/>
      <c r="G2658" s="13"/>
      <c r="H2658" s="13"/>
      <c r="I2658" s="13"/>
      <c r="J2658" s="13"/>
      <c r="K2658" s="13"/>
      <c r="L2658" s="13"/>
      <c r="M2658" s="13"/>
      <c r="N2658" s="13"/>
      <c r="O2658" s="13"/>
      <c r="P2658" s="13"/>
    </row>
    <row r="2659" spans="1:16">
      <c r="A2659" s="13"/>
      <c r="B2659" s="13"/>
      <c r="C2659" s="13"/>
      <c r="D2659" s="13"/>
      <c r="E2659" s="13"/>
      <c r="F2659" s="13"/>
      <c r="G2659" s="13"/>
      <c r="H2659" s="13"/>
      <c r="I2659" s="13"/>
      <c r="J2659" s="13"/>
      <c r="K2659" s="13"/>
      <c r="L2659" s="13"/>
      <c r="M2659" s="13"/>
      <c r="N2659" s="13"/>
      <c r="O2659" s="13"/>
      <c r="P2659" s="13"/>
    </row>
    <row r="2660" spans="1:16">
      <c r="A2660" s="13"/>
      <c r="B2660" s="13"/>
      <c r="C2660" s="13"/>
      <c r="D2660" s="13"/>
      <c r="E2660" s="13"/>
      <c r="F2660" s="13"/>
      <c r="G2660" s="13"/>
      <c r="H2660" s="13"/>
      <c r="I2660" s="13"/>
      <c r="J2660" s="13"/>
      <c r="K2660" s="13"/>
      <c r="L2660" s="13"/>
      <c r="M2660" s="13"/>
      <c r="N2660" s="13"/>
      <c r="O2660" s="13"/>
      <c r="P2660" s="13"/>
    </row>
    <row r="2661" spans="1:16">
      <c r="A2661" s="13"/>
      <c r="B2661" s="13"/>
      <c r="C2661" s="13"/>
      <c r="D2661" s="13"/>
      <c r="E2661" s="13"/>
      <c r="F2661" s="13"/>
      <c r="G2661" s="13"/>
      <c r="H2661" s="13"/>
      <c r="I2661" s="13"/>
      <c r="J2661" s="13"/>
      <c r="K2661" s="13"/>
      <c r="L2661" s="13"/>
      <c r="M2661" s="13"/>
      <c r="N2661" s="13"/>
      <c r="O2661" s="13"/>
      <c r="P2661" s="13"/>
    </row>
    <row r="2662" spans="1:16">
      <c r="A2662" s="13"/>
      <c r="B2662" s="13"/>
      <c r="C2662" s="13"/>
      <c r="D2662" s="13"/>
      <c r="E2662" s="13"/>
      <c r="F2662" s="13"/>
      <c r="G2662" s="13"/>
      <c r="H2662" s="13"/>
      <c r="I2662" s="13"/>
      <c r="J2662" s="13"/>
      <c r="K2662" s="13"/>
      <c r="L2662" s="13"/>
      <c r="M2662" s="13"/>
      <c r="N2662" s="13"/>
      <c r="O2662" s="13"/>
      <c r="P2662" s="13"/>
    </row>
    <row r="2663" spans="1:16">
      <c r="A2663" s="13"/>
      <c r="B2663" s="13"/>
      <c r="C2663" s="13"/>
      <c r="D2663" s="13"/>
      <c r="E2663" s="13"/>
      <c r="F2663" s="13"/>
      <c r="G2663" s="13"/>
      <c r="H2663" s="13"/>
      <c r="I2663" s="13"/>
      <c r="J2663" s="13"/>
      <c r="K2663" s="13"/>
      <c r="L2663" s="13"/>
      <c r="M2663" s="13"/>
      <c r="N2663" s="13"/>
      <c r="O2663" s="13"/>
      <c r="P2663" s="13"/>
    </row>
    <row r="2664" spans="1:16">
      <c r="A2664" s="13"/>
      <c r="B2664" s="13"/>
      <c r="C2664" s="13"/>
      <c r="D2664" s="13"/>
      <c r="E2664" s="13"/>
      <c r="F2664" s="13"/>
      <c r="G2664" s="13"/>
      <c r="H2664" s="13"/>
      <c r="I2664" s="13"/>
      <c r="J2664" s="13"/>
      <c r="K2664" s="13"/>
      <c r="L2664" s="13"/>
      <c r="M2664" s="13"/>
      <c r="N2664" s="13"/>
      <c r="O2664" s="13"/>
      <c r="P2664" s="13"/>
    </row>
    <row r="2665" spans="1:16">
      <c r="A2665" s="13"/>
      <c r="B2665" s="13"/>
      <c r="C2665" s="13"/>
      <c r="D2665" s="13"/>
      <c r="E2665" s="13"/>
      <c r="F2665" s="13"/>
      <c r="G2665" s="13"/>
      <c r="H2665" s="13"/>
      <c r="I2665" s="13"/>
      <c r="J2665" s="13"/>
      <c r="K2665" s="13"/>
      <c r="L2665" s="13"/>
      <c r="M2665" s="13"/>
      <c r="N2665" s="13"/>
      <c r="O2665" s="13"/>
      <c r="P2665" s="13"/>
    </row>
    <row r="2666" spans="1:16">
      <c r="A2666" s="13"/>
      <c r="B2666" s="13"/>
      <c r="C2666" s="13"/>
      <c r="D2666" s="13"/>
      <c r="E2666" s="13"/>
      <c r="F2666" s="13"/>
      <c r="G2666" s="13"/>
      <c r="H2666" s="13"/>
      <c r="I2666" s="13"/>
      <c r="J2666" s="13"/>
      <c r="K2666" s="13"/>
      <c r="L2666" s="13"/>
      <c r="M2666" s="13"/>
      <c r="N2666" s="13"/>
      <c r="O2666" s="13"/>
      <c r="P2666" s="13"/>
    </row>
    <row r="2667" spans="1:16">
      <c r="A2667" s="13"/>
      <c r="B2667" s="13"/>
      <c r="C2667" s="13"/>
      <c r="D2667" s="13"/>
      <c r="E2667" s="13"/>
      <c r="F2667" s="13"/>
      <c r="G2667" s="13"/>
      <c r="H2667" s="13"/>
      <c r="I2667" s="13"/>
      <c r="J2667" s="13"/>
      <c r="K2667" s="13"/>
      <c r="L2667" s="13"/>
      <c r="M2667" s="13"/>
      <c r="N2667" s="13"/>
      <c r="O2667" s="13"/>
      <c r="P2667" s="13"/>
    </row>
    <row r="2668" spans="1:16">
      <c r="A2668" s="13"/>
      <c r="B2668" s="13"/>
      <c r="C2668" s="13"/>
      <c r="D2668" s="13"/>
      <c r="E2668" s="13"/>
      <c r="F2668" s="13"/>
      <c r="G2668" s="13"/>
      <c r="H2668" s="13"/>
      <c r="I2668" s="13"/>
      <c r="J2668" s="13"/>
      <c r="K2668" s="13"/>
      <c r="L2668" s="13"/>
      <c r="M2668" s="13"/>
      <c r="N2668" s="13"/>
      <c r="O2668" s="13"/>
      <c r="P2668" s="13"/>
    </row>
    <row r="2669" spans="1:16">
      <c r="A2669" s="13"/>
      <c r="B2669" s="13"/>
      <c r="C2669" s="13"/>
      <c r="D2669" s="13"/>
      <c r="E2669" s="13"/>
      <c r="F2669" s="13"/>
      <c r="G2669" s="13"/>
      <c r="H2669" s="13"/>
      <c r="I2669" s="13"/>
      <c r="J2669" s="13"/>
      <c r="K2669" s="13"/>
      <c r="L2669" s="13"/>
      <c r="M2669" s="13"/>
      <c r="N2669" s="13"/>
      <c r="O2669" s="13"/>
      <c r="P2669" s="13"/>
    </row>
    <row r="2670" spans="1:16">
      <c r="A2670" s="13"/>
      <c r="B2670" s="13"/>
      <c r="C2670" s="13"/>
      <c r="D2670" s="13"/>
      <c r="E2670" s="13"/>
      <c r="F2670" s="13"/>
      <c r="G2670" s="13"/>
      <c r="H2670" s="13"/>
      <c r="I2670" s="13"/>
      <c r="J2670" s="13"/>
      <c r="K2670" s="13"/>
      <c r="L2670" s="13"/>
      <c r="M2670" s="13"/>
      <c r="N2670" s="13"/>
      <c r="O2670" s="13"/>
      <c r="P2670" s="13"/>
    </row>
    <row r="2671" spans="1:16">
      <c r="A2671" s="13"/>
      <c r="B2671" s="13"/>
      <c r="C2671" s="13"/>
      <c r="D2671" s="13"/>
      <c r="E2671" s="13"/>
      <c r="F2671" s="13"/>
      <c r="G2671" s="13"/>
      <c r="H2671" s="13"/>
      <c r="I2671" s="13"/>
      <c r="J2671" s="13"/>
      <c r="K2671" s="13"/>
      <c r="L2671" s="13"/>
      <c r="M2671" s="13"/>
      <c r="N2671" s="13"/>
      <c r="O2671" s="13"/>
      <c r="P2671" s="13"/>
    </row>
    <row r="2672" spans="1:16">
      <c r="A2672" s="13"/>
      <c r="B2672" s="13"/>
      <c r="C2672" s="13"/>
      <c r="D2672" s="13"/>
      <c r="E2672" s="13"/>
      <c r="F2672" s="13"/>
      <c r="G2672" s="13"/>
      <c r="H2672" s="13"/>
      <c r="I2672" s="13"/>
      <c r="J2672" s="13"/>
      <c r="K2672" s="13"/>
      <c r="L2672" s="13"/>
      <c r="M2672" s="13"/>
      <c r="N2672" s="13"/>
      <c r="O2672" s="13"/>
      <c r="P2672" s="13"/>
    </row>
    <row r="2673" spans="1:16">
      <c r="A2673" s="13"/>
      <c r="B2673" s="13"/>
      <c r="C2673" s="13"/>
      <c r="D2673" s="13"/>
      <c r="E2673" s="13"/>
      <c r="F2673" s="13"/>
      <c r="G2673" s="13"/>
      <c r="H2673" s="13"/>
      <c r="I2673" s="13"/>
      <c r="J2673" s="13"/>
      <c r="K2673" s="13"/>
      <c r="L2673" s="13"/>
      <c r="M2673" s="13"/>
      <c r="N2673" s="13"/>
      <c r="O2673" s="13"/>
      <c r="P2673" s="13"/>
    </row>
    <row r="2674" spans="1:16">
      <c r="A2674" s="13"/>
      <c r="B2674" s="13"/>
      <c r="C2674" s="13"/>
      <c r="D2674" s="13"/>
      <c r="E2674" s="13"/>
      <c r="F2674" s="13"/>
      <c r="G2674" s="13"/>
      <c r="H2674" s="13"/>
      <c r="I2674" s="13"/>
      <c r="J2674" s="13"/>
      <c r="K2674" s="13"/>
      <c r="L2674" s="13"/>
      <c r="M2674" s="13"/>
      <c r="N2674" s="13"/>
      <c r="O2674" s="13"/>
      <c r="P2674" s="13"/>
    </row>
    <row r="2675" spans="1:16">
      <c r="A2675" s="13"/>
      <c r="B2675" s="13"/>
      <c r="C2675" s="13"/>
      <c r="D2675" s="13"/>
      <c r="E2675" s="13"/>
      <c r="F2675" s="13"/>
      <c r="G2675" s="13"/>
      <c r="H2675" s="13"/>
      <c r="I2675" s="13"/>
      <c r="J2675" s="13"/>
      <c r="K2675" s="13"/>
      <c r="L2675" s="13"/>
      <c r="M2675" s="13"/>
      <c r="N2675" s="13"/>
      <c r="O2675" s="13"/>
      <c r="P2675" s="13"/>
    </row>
    <row r="2676" spans="1:16">
      <c r="A2676" s="13"/>
      <c r="B2676" s="13"/>
      <c r="C2676" s="13"/>
      <c r="D2676" s="13"/>
      <c r="E2676" s="13"/>
      <c r="F2676" s="13"/>
      <c r="G2676" s="13"/>
      <c r="H2676" s="13"/>
      <c r="I2676" s="13"/>
      <c r="J2676" s="13"/>
      <c r="K2676" s="13"/>
      <c r="L2676" s="13"/>
      <c r="M2676" s="13"/>
      <c r="N2676" s="13"/>
      <c r="O2676" s="13"/>
      <c r="P2676" s="13"/>
    </row>
    <row r="2677" spans="1:16">
      <c r="A2677" s="13"/>
      <c r="B2677" s="13"/>
      <c r="C2677" s="13"/>
      <c r="D2677" s="13"/>
      <c r="E2677" s="13"/>
      <c r="F2677" s="13"/>
      <c r="G2677" s="13"/>
      <c r="H2677" s="13"/>
      <c r="I2677" s="13"/>
      <c r="J2677" s="13"/>
      <c r="K2677" s="13"/>
      <c r="L2677" s="13"/>
      <c r="M2677" s="13"/>
      <c r="N2677" s="13"/>
      <c r="O2677" s="13"/>
      <c r="P2677" s="13"/>
    </row>
    <row r="2678" spans="1:16">
      <c r="A2678" s="13"/>
      <c r="B2678" s="13"/>
      <c r="C2678" s="13"/>
      <c r="D2678" s="13"/>
      <c r="E2678" s="13"/>
      <c r="F2678" s="13"/>
      <c r="G2678" s="13"/>
      <c r="H2678" s="13"/>
      <c r="I2678" s="13"/>
      <c r="J2678" s="13"/>
      <c r="K2678" s="13"/>
      <c r="L2678" s="13"/>
      <c r="M2678" s="13"/>
      <c r="N2678" s="13"/>
      <c r="O2678" s="13"/>
      <c r="P2678" s="13"/>
    </row>
    <row r="2679" spans="1:16">
      <c r="A2679" s="13"/>
      <c r="B2679" s="13"/>
      <c r="C2679" s="13"/>
      <c r="D2679" s="13"/>
      <c r="E2679" s="13"/>
      <c r="F2679" s="13"/>
      <c r="G2679" s="13"/>
      <c r="H2679" s="13"/>
      <c r="I2679" s="13"/>
      <c r="J2679" s="13"/>
      <c r="K2679" s="13"/>
      <c r="L2679" s="13"/>
      <c r="M2679" s="13"/>
      <c r="N2679" s="13"/>
      <c r="O2679" s="13"/>
      <c r="P2679" s="13"/>
    </row>
    <row r="2680" spans="1:16">
      <c r="A2680" s="13"/>
      <c r="B2680" s="13"/>
      <c r="C2680" s="13"/>
      <c r="D2680" s="13"/>
      <c r="E2680" s="13"/>
      <c r="F2680" s="13"/>
      <c r="G2680" s="13"/>
      <c r="H2680" s="13"/>
      <c r="I2680" s="13"/>
      <c r="J2680" s="13"/>
      <c r="K2680" s="13"/>
      <c r="L2680" s="13"/>
      <c r="M2680" s="13"/>
      <c r="N2680" s="13"/>
      <c r="O2680" s="13"/>
      <c r="P2680" s="13"/>
    </row>
    <row r="2681" spans="1:16">
      <c r="A2681" s="13"/>
      <c r="B2681" s="13"/>
      <c r="C2681" s="13"/>
      <c r="D2681" s="13"/>
      <c r="E2681" s="13"/>
      <c r="F2681" s="13"/>
      <c r="G2681" s="13"/>
      <c r="H2681" s="13"/>
      <c r="I2681" s="13"/>
      <c r="J2681" s="13"/>
      <c r="K2681" s="13"/>
      <c r="L2681" s="13"/>
      <c r="M2681" s="13"/>
      <c r="N2681" s="13"/>
      <c r="O2681" s="13"/>
      <c r="P2681" s="13"/>
    </row>
    <row r="2682" spans="1:16">
      <c r="A2682" s="13"/>
      <c r="B2682" s="13"/>
      <c r="C2682" s="13"/>
      <c r="D2682" s="13"/>
      <c r="E2682" s="13"/>
      <c r="F2682" s="13"/>
      <c r="G2682" s="13"/>
      <c r="H2682" s="13"/>
      <c r="I2682" s="13"/>
      <c r="J2682" s="13"/>
      <c r="K2682" s="13"/>
      <c r="L2682" s="13"/>
      <c r="M2682" s="13"/>
      <c r="N2682" s="13"/>
      <c r="O2682" s="13"/>
      <c r="P2682" s="13"/>
    </row>
    <row r="2683" spans="1:16">
      <c r="A2683" s="13"/>
      <c r="B2683" s="13"/>
      <c r="C2683" s="13"/>
      <c r="D2683" s="13"/>
      <c r="E2683" s="13"/>
      <c r="F2683" s="13"/>
      <c r="G2683" s="13"/>
      <c r="H2683" s="13"/>
      <c r="I2683" s="13"/>
      <c r="J2683" s="13"/>
      <c r="K2683" s="13"/>
      <c r="L2683" s="13"/>
      <c r="M2683" s="13"/>
      <c r="N2683" s="13"/>
      <c r="O2683" s="13"/>
      <c r="P2683" s="13"/>
    </row>
    <row r="2684" spans="1:16">
      <c r="A2684" s="13"/>
      <c r="B2684" s="13"/>
      <c r="C2684" s="13"/>
      <c r="D2684" s="13"/>
      <c r="E2684" s="13"/>
      <c r="F2684" s="13"/>
      <c r="G2684" s="13"/>
      <c r="H2684" s="13"/>
      <c r="I2684" s="13"/>
      <c r="J2684" s="13"/>
      <c r="K2684" s="13"/>
      <c r="L2684" s="13"/>
      <c r="M2684" s="13"/>
      <c r="N2684" s="13"/>
      <c r="O2684" s="13"/>
      <c r="P2684" s="13"/>
    </row>
    <row r="2685" spans="1:16">
      <c r="A2685" s="13"/>
      <c r="B2685" s="13"/>
      <c r="C2685" s="13"/>
      <c r="D2685" s="13"/>
      <c r="E2685" s="13"/>
      <c r="F2685" s="13"/>
      <c r="G2685" s="13"/>
      <c r="H2685" s="13"/>
      <c r="I2685" s="13"/>
      <c r="J2685" s="13"/>
      <c r="K2685" s="13"/>
      <c r="L2685" s="13"/>
      <c r="M2685" s="13"/>
      <c r="N2685" s="13"/>
      <c r="O2685" s="13"/>
      <c r="P2685" s="13"/>
    </row>
    <row r="2686" spans="1:16">
      <c r="A2686" s="13"/>
      <c r="B2686" s="13"/>
      <c r="C2686" s="13"/>
      <c r="D2686" s="13"/>
      <c r="E2686" s="13"/>
      <c r="F2686" s="13"/>
      <c r="G2686" s="13"/>
      <c r="H2686" s="13"/>
      <c r="I2686" s="13"/>
      <c r="J2686" s="13"/>
      <c r="K2686" s="13"/>
      <c r="L2686" s="13"/>
      <c r="M2686" s="13"/>
      <c r="N2686" s="13"/>
      <c r="O2686" s="13"/>
      <c r="P2686" s="13"/>
    </row>
    <row r="2687" spans="1:16">
      <c r="A2687" s="13"/>
      <c r="B2687" s="13"/>
      <c r="C2687" s="13"/>
      <c r="D2687" s="13"/>
      <c r="E2687" s="13"/>
      <c r="F2687" s="13"/>
      <c r="G2687" s="13"/>
      <c r="H2687" s="13"/>
      <c r="I2687" s="13"/>
      <c r="J2687" s="13"/>
      <c r="K2687" s="13"/>
      <c r="L2687" s="13"/>
      <c r="M2687" s="13"/>
      <c r="N2687" s="13"/>
      <c r="O2687" s="13"/>
      <c r="P2687" s="13"/>
    </row>
    <row r="2688" spans="1:16">
      <c r="A2688" s="13"/>
      <c r="B2688" s="13"/>
      <c r="C2688" s="13"/>
      <c r="D2688" s="13"/>
      <c r="E2688" s="13"/>
      <c r="F2688" s="13"/>
      <c r="G2688" s="13"/>
      <c r="H2688" s="13"/>
      <c r="I2688" s="13"/>
      <c r="J2688" s="13"/>
      <c r="K2688" s="13"/>
      <c r="L2688" s="13"/>
      <c r="M2688" s="13"/>
      <c r="N2688" s="13"/>
      <c r="O2688" s="13"/>
      <c r="P2688" s="13"/>
    </row>
    <row r="2689" spans="1:16">
      <c r="A2689" s="13"/>
      <c r="B2689" s="13"/>
      <c r="C2689" s="13"/>
      <c r="D2689" s="13"/>
      <c r="E2689" s="13"/>
      <c r="F2689" s="13"/>
      <c r="G2689" s="13"/>
      <c r="H2689" s="13"/>
      <c r="I2689" s="13"/>
      <c r="J2689" s="13"/>
      <c r="K2689" s="13"/>
      <c r="L2689" s="13"/>
      <c r="M2689" s="13"/>
      <c r="N2689" s="13"/>
      <c r="O2689" s="13"/>
      <c r="P2689" s="13"/>
    </row>
    <row r="2690" spans="1:16">
      <c r="A2690" s="13"/>
      <c r="B2690" s="13"/>
      <c r="C2690" s="13"/>
      <c r="D2690" s="13"/>
      <c r="E2690" s="13"/>
      <c r="F2690" s="13"/>
      <c r="G2690" s="13"/>
      <c r="H2690" s="13"/>
      <c r="I2690" s="13"/>
      <c r="J2690" s="13"/>
      <c r="K2690" s="13"/>
      <c r="L2690" s="13"/>
      <c r="M2690" s="13"/>
      <c r="N2690" s="13"/>
      <c r="O2690" s="13"/>
      <c r="P2690" s="13"/>
    </row>
    <row r="2691" spans="1:16">
      <c r="A2691" s="13"/>
      <c r="B2691" s="13"/>
      <c r="C2691" s="13"/>
      <c r="D2691" s="13"/>
      <c r="E2691" s="13"/>
      <c r="F2691" s="13"/>
      <c r="G2691" s="13"/>
      <c r="H2691" s="13"/>
      <c r="I2691" s="13"/>
      <c r="J2691" s="13"/>
      <c r="K2691" s="13"/>
      <c r="L2691" s="13"/>
      <c r="M2691" s="13"/>
      <c r="N2691" s="13"/>
      <c r="O2691" s="13"/>
      <c r="P2691" s="13"/>
    </row>
    <row r="2692" spans="1:16">
      <c r="A2692" s="13"/>
      <c r="B2692" s="13"/>
      <c r="C2692" s="13"/>
      <c r="D2692" s="13"/>
      <c r="E2692" s="13"/>
      <c r="F2692" s="13"/>
      <c r="G2692" s="13"/>
      <c r="H2692" s="13"/>
      <c r="I2692" s="13"/>
      <c r="J2692" s="13"/>
      <c r="K2692" s="13"/>
      <c r="L2692" s="13"/>
      <c r="M2692" s="13"/>
      <c r="N2692" s="13"/>
      <c r="O2692" s="13"/>
      <c r="P2692" s="13"/>
    </row>
    <row r="2693" spans="1:16">
      <c r="A2693" s="13"/>
      <c r="B2693" s="13"/>
      <c r="C2693" s="13"/>
      <c r="D2693" s="13"/>
      <c r="E2693" s="13"/>
      <c r="F2693" s="13"/>
      <c r="G2693" s="13"/>
      <c r="H2693" s="13"/>
      <c r="I2693" s="13"/>
      <c r="J2693" s="13"/>
      <c r="K2693" s="13"/>
      <c r="L2693" s="13"/>
      <c r="M2693" s="13"/>
      <c r="N2693" s="13"/>
      <c r="O2693" s="13"/>
      <c r="P2693" s="13"/>
    </row>
    <row r="2694" spans="1:16">
      <c r="A2694" s="13"/>
      <c r="B2694" s="13"/>
      <c r="C2694" s="13"/>
      <c r="D2694" s="13"/>
      <c r="E2694" s="13"/>
      <c r="F2694" s="13"/>
      <c r="G2694" s="13"/>
      <c r="H2694" s="13"/>
      <c r="I2694" s="13"/>
      <c r="J2694" s="13"/>
      <c r="K2694" s="13"/>
      <c r="L2694" s="13"/>
      <c r="M2694" s="13"/>
      <c r="N2694" s="13"/>
      <c r="O2694" s="13"/>
      <c r="P2694" s="13"/>
    </row>
    <row r="2695" spans="1:16">
      <c r="A2695" s="13"/>
      <c r="B2695" s="13"/>
      <c r="C2695" s="13"/>
      <c r="D2695" s="13"/>
      <c r="E2695" s="13"/>
      <c r="F2695" s="13"/>
      <c r="G2695" s="13"/>
      <c r="H2695" s="13"/>
      <c r="I2695" s="13"/>
      <c r="J2695" s="13"/>
      <c r="K2695" s="13"/>
      <c r="L2695" s="13"/>
      <c r="M2695" s="13"/>
      <c r="N2695" s="13"/>
      <c r="O2695" s="13"/>
      <c r="P2695" s="13"/>
    </row>
    <row r="2696" spans="1:16">
      <c r="A2696" s="13"/>
      <c r="B2696" s="13"/>
      <c r="C2696" s="13"/>
      <c r="D2696" s="13"/>
      <c r="E2696" s="13"/>
      <c r="F2696" s="13"/>
      <c r="G2696" s="13"/>
      <c r="H2696" s="13"/>
      <c r="I2696" s="13"/>
      <c r="J2696" s="13"/>
      <c r="K2696" s="13"/>
      <c r="L2696" s="13"/>
      <c r="M2696" s="13"/>
      <c r="N2696" s="13"/>
      <c r="O2696" s="13"/>
      <c r="P2696" s="13"/>
    </row>
    <row r="2697" spans="1:16">
      <c r="A2697" s="13"/>
      <c r="B2697" s="13"/>
      <c r="C2697" s="13"/>
      <c r="D2697" s="13"/>
      <c r="E2697" s="13"/>
      <c r="F2697" s="13"/>
      <c r="G2697" s="13"/>
      <c r="H2697" s="13"/>
      <c r="I2697" s="13"/>
      <c r="J2697" s="13"/>
      <c r="K2697" s="13"/>
      <c r="L2697" s="13"/>
      <c r="M2697" s="13"/>
      <c r="N2697" s="13"/>
      <c r="O2697" s="13"/>
      <c r="P2697" s="13"/>
    </row>
    <row r="2698" spans="1:16">
      <c r="A2698" s="13"/>
      <c r="B2698" s="13"/>
      <c r="C2698" s="13"/>
      <c r="D2698" s="13"/>
      <c r="E2698" s="13"/>
      <c r="F2698" s="13"/>
      <c r="G2698" s="13"/>
      <c r="H2698" s="13"/>
      <c r="I2698" s="13"/>
      <c r="J2698" s="13"/>
      <c r="K2698" s="13"/>
      <c r="L2698" s="13"/>
      <c r="M2698" s="13"/>
      <c r="N2698" s="13"/>
      <c r="O2698" s="13"/>
      <c r="P2698" s="13"/>
    </row>
    <row r="2699" spans="1:16">
      <c r="A2699" s="13"/>
      <c r="B2699" s="13"/>
      <c r="C2699" s="13"/>
      <c r="D2699" s="13"/>
      <c r="E2699" s="13"/>
      <c r="F2699" s="13"/>
      <c r="G2699" s="13"/>
      <c r="H2699" s="13"/>
      <c r="I2699" s="13"/>
      <c r="J2699" s="13"/>
      <c r="K2699" s="13"/>
      <c r="L2699" s="13"/>
      <c r="M2699" s="13"/>
      <c r="N2699" s="13"/>
      <c r="O2699" s="13"/>
      <c r="P2699" s="13"/>
    </row>
    <row r="2700" spans="1:16">
      <c r="A2700" s="13"/>
      <c r="B2700" s="13"/>
      <c r="C2700" s="13"/>
      <c r="D2700" s="13"/>
      <c r="E2700" s="13"/>
      <c r="F2700" s="13"/>
      <c r="G2700" s="13"/>
      <c r="H2700" s="13"/>
      <c r="I2700" s="13"/>
      <c r="J2700" s="13"/>
      <c r="K2700" s="13"/>
      <c r="L2700" s="13"/>
      <c r="M2700" s="13"/>
      <c r="N2700" s="13"/>
      <c r="O2700" s="13"/>
      <c r="P2700" s="13"/>
    </row>
    <row r="2701" spans="1:16">
      <c r="A2701" s="13"/>
      <c r="B2701" s="13"/>
      <c r="C2701" s="13"/>
      <c r="D2701" s="13"/>
      <c r="E2701" s="13"/>
      <c r="F2701" s="13"/>
      <c r="G2701" s="13"/>
      <c r="H2701" s="13"/>
      <c r="I2701" s="13"/>
      <c r="J2701" s="13"/>
      <c r="K2701" s="13"/>
      <c r="L2701" s="13"/>
      <c r="M2701" s="13"/>
      <c r="N2701" s="13"/>
      <c r="O2701" s="13"/>
      <c r="P2701" s="13"/>
    </row>
    <row r="2702" spans="1:16">
      <c r="A2702" s="13"/>
      <c r="B2702" s="13"/>
      <c r="C2702" s="13"/>
      <c r="D2702" s="13"/>
      <c r="E2702" s="13"/>
      <c r="F2702" s="13"/>
      <c r="G2702" s="13"/>
      <c r="H2702" s="13"/>
      <c r="I2702" s="13"/>
      <c r="J2702" s="13"/>
      <c r="K2702" s="13"/>
      <c r="L2702" s="13"/>
      <c r="M2702" s="13"/>
      <c r="N2702" s="13"/>
      <c r="O2702" s="13"/>
      <c r="P2702" s="13"/>
    </row>
    <row r="2703" spans="1:16">
      <c r="A2703" s="13"/>
      <c r="B2703" s="13"/>
      <c r="C2703" s="13"/>
      <c r="D2703" s="13"/>
      <c r="E2703" s="13"/>
      <c r="F2703" s="13"/>
      <c r="G2703" s="13"/>
      <c r="H2703" s="13"/>
      <c r="I2703" s="13"/>
      <c r="J2703" s="13"/>
      <c r="K2703" s="13"/>
      <c r="L2703" s="13"/>
      <c r="M2703" s="13"/>
      <c r="N2703" s="13"/>
      <c r="O2703" s="13"/>
      <c r="P2703" s="13"/>
    </row>
    <row r="2704" spans="1:16">
      <c r="A2704" s="13"/>
      <c r="B2704" s="13"/>
      <c r="C2704" s="13"/>
      <c r="D2704" s="13"/>
      <c r="E2704" s="13"/>
      <c r="F2704" s="13"/>
      <c r="G2704" s="13"/>
      <c r="H2704" s="13"/>
      <c r="I2704" s="13"/>
      <c r="J2704" s="13"/>
      <c r="K2704" s="13"/>
      <c r="L2704" s="13"/>
      <c r="M2704" s="13"/>
      <c r="N2704" s="13"/>
      <c r="O2704" s="13"/>
      <c r="P2704" s="13"/>
    </row>
    <row r="2705" spans="1:16">
      <c r="A2705" s="13"/>
      <c r="B2705" s="13"/>
      <c r="C2705" s="13"/>
      <c r="D2705" s="13"/>
      <c r="E2705" s="13"/>
      <c r="F2705" s="13"/>
      <c r="G2705" s="13"/>
      <c r="H2705" s="13"/>
      <c r="I2705" s="13"/>
      <c r="J2705" s="13"/>
      <c r="K2705" s="13"/>
      <c r="L2705" s="13"/>
      <c r="M2705" s="13"/>
      <c r="N2705" s="13"/>
      <c r="O2705" s="13"/>
      <c r="P2705" s="13"/>
    </row>
    <row r="2706" spans="1:16">
      <c r="A2706" s="13"/>
      <c r="B2706" s="13"/>
      <c r="C2706" s="13"/>
      <c r="D2706" s="13"/>
      <c r="E2706" s="13"/>
      <c r="F2706" s="13"/>
      <c r="G2706" s="13"/>
      <c r="H2706" s="13"/>
      <c r="I2706" s="13"/>
      <c r="J2706" s="13"/>
      <c r="K2706" s="13"/>
      <c r="L2706" s="13"/>
      <c r="M2706" s="13"/>
      <c r="N2706" s="13"/>
      <c r="O2706" s="13"/>
      <c r="P2706" s="13"/>
    </row>
    <row r="2707" spans="1:16">
      <c r="A2707" s="13"/>
      <c r="B2707" s="13"/>
      <c r="C2707" s="13"/>
      <c r="D2707" s="13"/>
      <c r="E2707" s="13"/>
      <c r="F2707" s="13"/>
      <c r="G2707" s="13"/>
      <c r="H2707" s="13"/>
      <c r="I2707" s="13"/>
      <c r="J2707" s="13"/>
      <c r="K2707" s="13"/>
      <c r="L2707" s="13"/>
      <c r="M2707" s="13"/>
      <c r="N2707" s="13"/>
      <c r="O2707" s="13"/>
      <c r="P2707" s="13"/>
    </row>
    <row r="2708" spans="1:16">
      <c r="A2708" s="13"/>
      <c r="B2708" s="13"/>
      <c r="C2708" s="13"/>
      <c r="D2708" s="13"/>
      <c r="E2708" s="13"/>
      <c r="F2708" s="13"/>
      <c r="G2708" s="13"/>
      <c r="H2708" s="13"/>
      <c r="I2708" s="13"/>
      <c r="J2708" s="13"/>
      <c r="K2708" s="13"/>
      <c r="L2708" s="13"/>
      <c r="M2708" s="13"/>
      <c r="N2708" s="13"/>
      <c r="O2708" s="13"/>
      <c r="P2708" s="13"/>
    </row>
    <row r="2709" spans="1:16">
      <c r="A2709" s="13"/>
      <c r="B2709" s="13"/>
      <c r="C2709" s="13"/>
      <c r="D2709" s="13"/>
      <c r="E2709" s="13"/>
      <c r="F2709" s="13"/>
      <c r="G2709" s="13"/>
      <c r="H2709" s="13"/>
      <c r="I2709" s="13"/>
      <c r="J2709" s="13"/>
      <c r="K2709" s="13"/>
      <c r="L2709" s="13"/>
      <c r="M2709" s="13"/>
      <c r="N2709" s="13"/>
      <c r="O2709" s="13"/>
      <c r="P2709" s="13"/>
    </row>
    <row r="2710" spans="1:16">
      <c r="A2710" s="13"/>
      <c r="B2710" s="13"/>
      <c r="C2710" s="13"/>
      <c r="D2710" s="13"/>
      <c r="E2710" s="13"/>
      <c r="F2710" s="13"/>
      <c r="G2710" s="13"/>
      <c r="H2710" s="13"/>
      <c r="I2710" s="13"/>
      <c r="J2710" s="13"/>
      <c r="K2710" s="13"/>
      <c r="L2710" s="13"/>
      <c r="M2710" s="13"/>
      <c r="N2710" s="13"/>
      <c r="O2710" s="13"/>
      <c r="P2710" s="13"/>
    </row>
    <row r="2711" spans="1:16">
      <c r="A2711" s="13"/>
      <c r="B2711" s="13"/>
      <c r="C2711" s="13"/>
      <c r="D2711" s="13"/>
      <c r="E2711" s="13"/>
      <c r="F2711" s="13"/>
      <c r="G2711" s="13"/>
      <c r="H2711" s="13"/>
      <c r="I2711" s="13"/>
      <c r="J2711" s="13"/>
      <c r="K2711" s="13"/>
      <c r="L2711" s="13"/>
      <c r="M2711" s="13"/>
      <c r="N2711" s="13"/>
      <c r="O2711" s="13"/>
      <c r="P2711" s="13"/>
    </row>
    <row r="2712" spans="1:16">
      <c r="A2712" s="13"/>
      <c r="B2712" s="13"/>
      <c r="C2712" s="13"/>
      <c r="D2712" s="13"/>
      <c r="E2712" s="13"/>
      <c r="F2712" s="13"/>
      <c r="G2712" s="13"/>
      <c r="H2712" s="13"/>
      <c r="I2712" s="13"/>
      <c r="J2712" s="13"/>
      <c r="K2712" s="13"/>
      <c r="L2712" s="13"/>
      <c r="M2712" s="13"/>
      <c r="N2712" s="13"/>
      <c r="O2712" s="13"/>
      <c r="P2712" s="13"/>
    </row>
    <row r="2713" spans="1:16">
      <c r="A2713" s="13"/>
      <c r="B2713" s="13"/>
      <c r="C2713" s="13"/>
      <c r="D2713" s="13"/>
      <c r="E2713" s="13"/>
      <c r="F2713" s="13"/>
      <c r="G2713" s="13"/>
      <c r="H2713" s="13"/>
      <c r="I2713" s="13"/>
      <c r="J2713" s="13"/>
      <c r="K2713" s="13"/>
      <c r="L2713" s="13"/>
      <c r="M2713" s="13"/>
      <c r="N2713" s="13"/>
      <c r="O2713" s="13"/>
      <c r="P2713" s="13"/>
    </row>
    <row r="2714" spans="1:16">
      <c r="A2714" s="13"/>
      <c r="B2714" s="13"/>
      <c r="C2714" s="13"/>
      <c r="D2714" s="13"/>
      <c r="E2714" s="13"/>
      <c r="F2714" s="13"/>
      <c r="G2714" s="13"/>
      <c r="H2714" s="13"/>
      <c r="I2714" s="13"/>
      <c r="J2714" s="13"/>
      <c r="K2714" s="13"/>
      <c r="L2714" s="13"/>
      <c r="M2714" s="13"/>
      <c r="N2714" s="13"/>
      <c r="O2714" s="13"/>
      <c r="P2714" s="13"/>
    </row>
    <row r="2715" spans="1:16">
      <c r="A2715" s="13"/>
      <c r="B2715" s="13"/>
      <c r="C2715" s="13"/>
      <c r="D2715" s="13"/>
      <c r="E2715" s="13"/>
      <c r="F2715" s="13"/>
      <c r="G2715" s="13"/>
      <c r="H2715" s="13"/>
      <c r="I2715" s="13"/>
      <c r="J2715" s="13"/>
      <c r="K2715" s="13"/>
      <c r="L2715" s="13"/>
      <c r="M2715" s="13"/>
      <c r="N2715" s="13"/>
      <c r="O2715" s="13"/>
      <c r="P2715" s="13"/>
    </row>
    <row r="2716" spans="1:16">
      <c r="A2716" s="13"/>
      <c r="B2716" s="13"/>
      <c r="C2716" s="13"/>
      <c r="D2716" s="13"/>
      <c r="E2716" s="13"/>
      <c r="F2716" s="13"/>
      <c r="G2716" s="13"/>
      <c r="H2716" s="13"/>
      <c r="I2716" s="13"/>
      <c r="J2716" s="13"/>
      <c r="K2716" s="13"/>
      <c r="L2716" s="13"/>
      <c r="M2716" s="13"/>
      <c r="N2716" s="13"/>
      <c r="O2716" s="13"/>
      <c r="P2716" s="13"/>
    </row>
    <row r="2717" spans="1:16">
      <c r="A2717" s="13"/>
      <c r="B2717" s="13"/>
      <c r="C2717" s="13"/>
      <c r="D2717" s="13"/>
      <c r="E2717" s="13"/>
      <c r="F2717" s="13"/>
      <c r="G2717" s="13"/>
      <c r="H2717" s="13"/>
      <c r="I2717" s="13"/>
      <c r="J2717" s="13"/>
      <c r="K2717" s="13"/>
      <c r="L2717" s="13"/>
      <c r="M2717" s="13"/>
      <c r="N2717" s="13"/>
      <c r="O2717" s="13"/>
      <c r="P2717" s="13"/>
    </row>
    <row r="2718" spans="1:16">
      <c r="A2718" s="13"/>
      <c r="B2718" s="13"/>
      <c r="C2718" s="13"/>
      <c r="D2718" s="13"/>
      <c r="E2718" s="13"/>
      <c r="F2718" s="13"/>
      <c r="G2718" s="13"/>
      <c r="H2718" s="13"/>
      <c r="I2718" s="13"/>
      <c r="J2718" s="13"/>
      <c r="K2718" s="13"/>
      <c r="L2718" s="13"/>
      <c r="M2718" s="13"/>
      <c r="N2718" s="13"/>
      <c r="O2718" s="13"/>
      <c r="P2718" s="13"/>
    </row>
    <row r="2719" spans="1:16">
      <c r="A2719" s="13"/>
      <c r="B2719" s="13"/>
      <c r="C2719" s="13"/>
      <c r="D2719" s="13"/>
      <c r="E2719" s="13"/>
      <c r="F2719" s="13"/>
      <c r="G2719" s="13"/>
      <c r="H2719" s="13"/>
      <c r="I2719" s="13"/>
      <c r="J2719" s="13"/>
      <c r="K2719" s="13"/>
      <c r="L2719" s="13"/>
      <c r="M2719" s="13"/>
      <c r="N2719" s="13"/>
      <c r="O2719" s="13"/>
      <c r="P2719" s="13"/>
    </row>
    <row r="2720" spans="1:16">
      <c r="A2720" s="13"/>
      <c r="B2720" s="13"/>
      <c r="C2720" s="13"/>
      <c r="D2720" s="13"/>
      <c r="E2720" s="13"/>
      <c r="F2720" s="13"/>
      <c r="G2720" s="13"/>
      <c r="H2720" s="13"/>
      <c r="I2720" s="13"/>
      <c r="J2720" s="13"/>
      <c r="K2720" s="13"/>
      <c r="L2720" s="13"/>
      <c r="M2720" s="13"/>
      <c r="N2720" s="13"/>
      <c r="O2720" s="13"/>
      <c r="P2720" s="13"/>
    </row>
    <row r="2721" spans="1:16">
      <c r="A2721" s="13"/>
      <c r="B2721" s="13"/>
      <c r="C2721" s="13"/>
      <c r="D2721" s="13"/>
      <c r="E2721" s="13"/>
      <c r="F2721" s="13"/>
      <c r="G2721" s="13"/>
      <c r="H2721" s="13"/>
      <c r="I2721" s="13"/>
      <c r="J2721" s="13"/>
      <c r="K2721" s="13"/>
      <c r="L2721" s="13"/>
      <c r="M2721" s="13"/>
      <c r="N2721" s="13"/>
      <c r="O2721" s="13"/>
      <c r="P2721" s="13"/>
    </row>
    <row r="2722" spans="1:16">
      <c r="A2722" s="13"/>
      <c r="B2722" s="13"/>
      <c r="C2722" s="13"/>
      <c r="D2722" s="13"/>
      <c r="E2722" s="13"/>
      <c r="F2722" s="13"/>
      <c r="G2722" s="13"/>
      <c r="H2722" s="13"/>
      <c r="I2722" s="13"/>
      <c r="J2722" s="13"/>
      <c r="K2722" s="13"/>
      <c r="L2722" s="13"/>
      <c r="M2722" s="13"/>
      <c r="N2722" s="13"/>
      <c r="O2722" s="13"/>
      <c r="P2722" s="13"/>
    </row>
    <row r="2723" spans="1:16">
      <c r="A2723" s="13"/>
      <c r="B2723" s="13"/>
      <c r="C2723" s="13"/>
      <c r="D2723" s="13"/>
      <c r="E2723" s="13"/>
      <c r="F2723" s="13"/>
      <c r="G2723" s="13"/>
      <c r="H2723" s="13"/>
      <c r="I2723" s="13"/>
      <c r="J2723" s="13"/>
      <c r="K2723" s="13"/>
      <c r="L2723" s="13"/>
      <c r="M2723" s="13"/>
      <c r="N2723" s="13"/>
      <c r="O2723" s="13"/>
      <c r="P2723" s="13"/>
    </row>
    <row r="2724" spans="1:16">
      <c r="A2724" s="13"/>
      <c r="B2724" s="13"/>
      <c r="C2724" s="13"/>
      <c r="D2724" s="13"/>
      <c r="E2724" s="13"/>
      <c r="F2724" s="13"/>
      <c r="G2724" s="13"/>
      <c r="H2724" s="13"/>
      <c r="I2724" s="13"/>
      <c r="J2724" s="13"/>
      <c r="K2724" s="13"/>
      <c r="L2724" s="13"/>
      <c r="M2724" s="13"/>
      <c r="N2724" s="13"/>
      <c r="O2724" s="13"/>
      <c r="P2724" s="13"/>
    </row>
    <row r="2725" spans="1:16">
      <c r="A2725" s="13"/>
      <c r="B2725" s="13"/>
      <c r="C2725" s="13"/>
      <c r="D2725" s="13"/>
      <c r="E2725" s="13"/>
      <c r="F2725" s="13"/>
      <c r="G2725" s="13"/>
      <c r="H2725" s="13"/>
      <c r="I2725" s="13"/>
      <c r="J2725" s="13"/>
      <c r="K2725" s="13"/>
      <c r="L2725" s="13"/>
      <c r="M2725" s="13"/>
      <c r="N2725" s="13"/>
      <c r="O2725" s="13"/>
      <c r="P2725" s="13"/>
    </row>
    <row r="2726" spans="1:16">
      <c r="A2726" s="13"/>
      <c r="B2726" s="13"/>
      <c r="C2726" s="13"/>
      <c r="D2726" s="13"/>
      <c r="E2726" s="13"/>
      <c r="F2726" s="13"/>
      <c r="G2726" s="13"/>
      <c r="H2726" s="13"/>
      <c r="I2726" s="13"/>
      <c r="J2726" s="13"/>
      <c r="K2726" s="13"/>
      <c r="L2726" s="13"/>
      <c r="M2726" s="13"/>
      <c r="N2726" s="13"/>
      <c r="O2726" s="13"/>
      <c r="P2726" s="13"/>
    </row>
    <row r="2727" spans="1:16">
      <c r="A2727" s="13"/>
      <c r="B2727" s="13"/>
      <c r="C2727" s="13"/>
      <c r="D2727" s="13"/>
      <c r="E2727" s="13"/>
      <c r="F2727" s="13"/>
      <c r="G2727" s="13"/>
      <c r="H2727" s="13"/>
      <c r="I2727" s="13"/>
      <c r="J2727" s="13"/>
      <c r="K2727" s="13"/>
      <c r="L2727" s="13"/>
      <c r="M2727" s="13"/>
      <c r="N2727" s="13"/>
      <c r="O2727" s="13"/>
      <c r="P2727" s="13"/>
    </row>
    <row r="2728" spans="1:16">
      <c r="A2728" s="13"/>
      <c r="B2728" s="13"/>
      <c r="C2728" s="13"/>
      <c r="D2728" s="13"/>
      <c r="E2728" s="13"/>
      <c r="F2728" s="13"/>
      <c r="G2728" s="13"/>
      <c r="H2728" s="13"/>
      <c r="I2728" s="13"/>
      <c r="J2728" s="13"/>
      <c r="K2728" s="13"/>
      <c r="L2728" s="13"/>
      <c r="M2728" s="13"/>
      <c r="N2728" s="13"/>
      <c r="O2728" s="13"/>
      <c r="P2728" s="13"/>
    </row>
    <row r="2729" spans="1:16">
      <c r="A2729" s="13"/>
      <c r="B2729" s="13"/>
      <c r="C2729" s="13"/>
      <c r="D2729" s="13"/>
      <c r="E2729" s="13"/>
      <c r="F2729" s="13"/>
      <c r="G2729" s="13"/>
      <c r="H2729" s="13"/>
      <c r="I2729" s="13"/>
      <c r="J2729" s="13"/>
      <c r="K2729" s="13"/>
      <c r="L2729" s="13"/>
      <c r="M2729" s="13"/>
      <c r="N2729" s="13"/>
      <c r="O2729" s="13"/>
      <c r="P2729" s="13"/>
    </row>
    <row r="2730" spans="1:16">
      <c r="A2730" s="13"/>
      <c r="B2730" s="13"/>
      <c r="C2730" s="13"/>
      <c r="D2730" s="13"/>
      <c r="E2730" s="13"/>
      <c r="F2730" s="13"/>
      <c r="G2730" s="13"/>
      <c r="H2730" s="13"/>
      <c r="I2730" s="13"/>
      <c r="J2730" s="13"/>
      <c r="K2730" s="13"/>
      <c r="L2730" s="13"/>
      <c r="M2730" s="13"/>
      <c r="N2730" s="13"/>
      <c r="O2730" s="13"/>
      <c r="P2730" s="13"/>
    </row>
    <row r="2731" spans="1:16">
      <c r="A2731" s="13"/>
      <c r="B2731" s="13"/>
      <c r="C2731" s="13"/>
      <c r="D2731" s="13"/>
      <c r="E2731" s="13"/>
      <c r="F2731" s="13"/>
      <c r="G2731" s="13"/>
      <c r="H2731" s="13"/>
      <c r="I2731" s="13"/>
      <c r="J2731" s="13"/>
      <c r="K2731" s="13"/>
      <c r="L2731" s="13"/>
      <c r="M2731" s="13"/>
      <c r="N2731" s="13"/>
      <c r="O2731" s="13"/>
      <c r="P2731" s="13"/>
    </row>
    <row r="2732" spans="1:16">
      <c r="A2732" s="13"/>
      <c r="B2732" s="13"/>
      <c r="C2732" s="13"/>
      <c r="D2732" s="13"/>
      <c r="E2732" s="13"/>
      <c r="F2732" s="13"/>
      <c r="G2732" s="13"/>
      <c r="H2732" s="13"/>
      <c r="I2732" s="13"/>
      <c r="J2732" s="13"/>
      <c r="K2732" s="13"/>
      <c r="L2732" s="13"/>
      <c r="M2732" s="13"/>
      <c r="N2732" s="13"/>
      <c r="O2732" s="13"/>
      <c r="P2732" s="13"/>
    </row>
    <row r="2733" spans="1:16">
      <c r="A2733" s="13"/>
      <c r="B2733" s="13"/>
      <c r="C2733" s="13"/>
      <c r="D2733" s="13"/>
      <c r="E2733" s="13"/>
      <c r="F2733" s="13"/>
      <c r="G2733" s="13"/>
      <c r="H2733" s="13"/>
      <c r="I2733" s="13"/>
      <c r="J2733" s="13"/>
      <c r="K2733" s="13"/>
      <c r="L2733" s="13"/>
      <c r="M2733" s="13"/>
      <c r="N2733" s="13"/>
      <c r="O2733" s="13"/>
      <c r="P2733" s="13"/>
    </row>
    <row r="2734" spans="1:16">
      <c r="A2734" s="13"/>
      <c r="B2734" s="13"/>
      <c r="C2734" s="13"/>
      <c r="D2734" s="13"/>
      <c r="E2734" s="13"/>
      <c r="F2734" s="13"/>
      <c r="G2734" s="13"/>
      <c r="H2734" s="13"/>
      <c r="I2734" s="13"/>
      <c r="J2734" s="13"/>
      <c r="K2734" s="13"/>
      <c r="L2734" s="13"/>
      <c r="M2734" s="13"/>
      <c r="N2734" s="13"/>
      <c r="O2734" s="13"/>
      <c r="P2734" s="13"/>
    </row>
    <row r="2735" spans="1:16">
      <c r="A2735" s="13"/>
      <c r="B2735" s="13"/>
      <c r="C2735" s="13"/>
      <c r="D2735" s="13"/>
      <c r="E2735" s="13"/>
      <c r="F2735" s="13"/>
      <c r="G2735" s="13"/>
      <c r="H2735" s="13"/>
      <c r="I2735" s="13"/>
      <c r="J2735" s="13"/>
      <c r="K2735" s="13"/>
      <c r="L2735" s="13"/>
      <c r="M2735" s="13"/>
      <c r="N2735" s="13"/>
      <c r="O2735" s="13"/>
      <c r="P2735" s="13"/>
    </row>
    <row r="2736" spans="1:16">
      <c r="A2736" s="13"/>
      <c r="B2736" s="13"/>
      <c r="C2736" s="13"/>
      <c r="D2736" s="13"/>
      <c r="E2736" s="13"/>
      <c r="F2736" s="13"/>
      <c r="G2736" s="13"/>
      <c r="H2736" s="13"/>
      <c r="I2736" s="13"/>
      <c r="J2736" s="13"/>
      <c r="K2736" s="13"/>
      <c r="L2736" s="13"/>
      <c r="M2736" s="13"/>
      <c r="N2736" s="13"/>
      <c r="O2736" s="13"/>
      <c r="P2736" s="13"/>
    </row>
    <row r="2737" spans="1:16">
      <c r="A2737" s="13"/>
      <c r="B2737" s="13"/>
      <c r="C2737" s="13"/>
      <c r="D2737" s="13"/>
      <c r="E2737" s="13"/>
      <c r="F2737" s="13"/>
      <c r="G2737" s="13"/>
      <c r="H2737" s="13"/>
      <c r="I2737" s="13"/>
      <c r="J2737" s="13"/>
      <c r="K2737" s="13"/>
      <c r="L2737" s="13"/>
      <c r="M2737" s="13"/>
      <c r="N2737" s="13"/>
      <c r="O2737" s="13"/>
      <c r="P2737" s="13"/>
    </row>
    <row r="2738" spans="1:16">
      <c r="A2738" s="13"/>
      <c r="B2738" s="13"/>
      <c r="C2738" s="13"/>
      <c r="D2738" s="13"/>
      <c r="E2738" s="13"/>
      <c r="F2738" s="13"/>
      <c r="G2738" s="13"/>
      <c r="H2738" s="13"/>
      <c r="I2738" s="13"/>
      <c r="J2738" s="13"/>
      <c r="K2738" s="13"/>
      <c r="L2738" s="13"/>
      <c r="M2738" s="13"/>
      <c r="N2738" s="13"/>
      <c r="O2738" s="13"/>
      <c r="P2738" s="13"/>
    </row>
    <row r="2739" spans="1:16">
      <c r="A2739" s="13"/>
      <c r="B2739" s="13"/>
      <c r="C2739" s="13"/>
      <c r="D2739" s="13"/>
      <c r="E2739" s="13"/>
      <c r="F2739" s="13"/>
      <c r="G2739" s="13"/>
      <c r="H2739" s="13"/>
      <c r="I2739" s="13"/>
      <c r="J2739" s="13"/>
      <c r="K2739" s="13"/>
      <c r="L2739" s="13"/>
      <c r="M2739" s="13"/>
      <c r="N2739" s="13"/>
      <c r="O2739" s="13"/>
      <c r="P2739" s="13"/>
    </row>
    <row r="2740" spans="1:16">
      <c r="A2740" s="13"/>
      <c r="B2740" s="13"/>
      <c r="C2740" s="13"/>
      <c r="D2740" s="13"/>
      <c r="E2740" s="13"/>
      <c r="F2740" s="13"/>
      <c r="G2740" s="13"/>
      <c r="H2740" s="13"/>
      <c r="I2740" s="13"/>
      <c r="J2740" s="13"/>
      <c r="K2740" s="13"/>
      <c r="L2740" s="13"/>
      <c r="M2740" s="13"/>
      <c r="N2740" s="13"/>
      <c r="O2740" s="13"/>
      <c r="P2740" s="13"/>
    </row>
    <row r="2741" spans="1:16">
      <c r="A2741" s="13"/>
      <c r="B2741" s="13"/>
      <c r="C2741" s="13"/>
      <c r="D2741" s="13"/>
      <c r="E2741" s="13"/>
      <c r="F2741" s="13"/>
      <c r="G2741" s="13"/>
      <c r="H2741" s="13"/>
      <c r="I2741" s="13"/>
      <c r="J2741" s="13"/>
      <c r="K2741" s="13"/>
      <c r="L2741" s="13"/>
      <c r="M2741" s="13"/>
      <c r="N2741" s="13"/>
      <c r="O2741" s="13"/>
      <c r="P2741" s="13"/>
    </row>
    <row r="2742" spans="1:16">
      <c r="A2742" s="13"/>
      <c r="B2742" s="13"/>
      <c r="C2742" s="13"/>
      <c r="D2742" s="13"/>
      <c r="E2742" s="13"/>
      <c r="F2742" s="13"/>
      <c r="G2742" s="13"/>
      <c r="H2742" s="13"/>
      <c r="I2742" s="13"/>
      <c r="J2742" s="13"/>
      <c r="K2742" s="13"/>
      <c r="L2742" s="13"/>
      <c r="M2742" s="13"/>
      <c r="N2742" s="13"/>
      <c r="O2742" s="13"/>
      <c r="P2742" s="13"/>
    </row>
    <row r="2743" spans="1:16">
      <c r="A2743" s="13"/>
      <c r="B2743" s="13"/>
      <c r="C2743" s="13"/>
      <c r="D2743" s="13"/>
      <c r="E2743" s="13"/>
      <c r="F2743" s="13"/>
      <c r="G2743" s="13"/>
      <c r="H2743" s="13"/>
      <c r="I2743" s="13"/>
      <c r="J2743" s="13"/>
      <c r="K2743" s="13"/>
      <c r="L2743" s="13"/>
      <c r="M2743" s="13"/>
      <c r="N2743" s="13"/>
      <c r="O2743" s="13"/>
      <c r="P2743" s="13"/>
    </row>
    <row r="2744" spans="1:16">
      <c r="A2744" s="13"/>
      <c r="B2744" s="13"/>
      <c r="C2744" s="13"/>
      <c r="D2744" s="13"/>
      <c r="E2744" s="13"/>
      <c r="F2744" s="13"/>
      <c r="G2744" s="13"/>
      <c r="H2744" s="13"/>
      <c r="I2744" s="13"/>
      <c r="J2744" s="13"/>
      <c r="K2744" s="13"/>
      <c r="L2744" s="13"/>
      <c r="M2744" s="13"/>
      <c r="N2744" s="13"/>
      <c r="O2744" s="13"/>
      <c r="P2744" s="13"/>
    </row>
    <row r="2745" spans="1:16">
      <c r="A2745" s="13"/>
      <c r="B2745" s="13"/>
      <c r="C2745" s="13"/>
      <c r="D2745" s="13"/>
      <c r="E2745" s="13"/>
      <c r="F2745" s="13"/>
      <c r="G2745" s="13"/>
      <c r="H2745" s="13"/>
      <c r="I2745" s="13"/>
      <c r="J2745" s="13"/>
      <c r="K2745" s="13"/>
      <c r="L2745" s="13"/>
      <c r="M2745" s="13"/>
      <c r="N2745" s="13"/>
      <c r="O2745" s="13"/>
      <c r="P2745" s="13"/>
    </row>
    <row r="2746" spans="1:16">
      <c r="A2746" s="13"/>
      <c r="B2746" s="13"/>
      <c r="C2746" s="13"/>
      <c r="D2746" s="13"/>
      <c r="E2746" s="13"/>
      <c r="F2746" s="13"/>
      <c r="G2746" s="13"/>
      <c r="H2746" s="13"/>
      <c r="I2746" s="13"/>
      <c r="J2746" s="13"/>
      <c r="K2746" s="13"/>
      <c r="L2746" s="13"/>
      <c r="M2746" s="13"/>
      <c r="N2746" s="13"/>
      <c r="O2746" s="13"/>
      <c r="P2746" s="13"/>
    </row>
    <row r="2747" spans="1:16">
      <c r="A2747" s="13"/>
      <c r="B2747" s="13"/>
      <c r="C2747" s="13"/>
      <c r="D2747" s="13"/>
      <c r="E2747" s="13"/>
      <c r="F2747" s="13"/>
      <c r="G2747" s="13"/>
      <c r="H2747" s="13"/>
      <c r="I2747" s="13"/>
      <c r="J2747" s="13"/>
      <c r="K2747" s="13"/>
      <c r="L2747" s="13"/>
      <c r="M2747" s="13"/>
      <c r="N2747" s="13"/>
      <c r="O2747" s="13"/>
      <c r="P2747" s="13"/>
    </row>
    <row r="2748" spans="1:16">
      <c r="A2748" s="13"/>
      <c r="B2748" s="13"/>
      <c r="C2748" s="13"/>
      <c r="D2748" s="13"/>
      <c r="E2748" s="13"/>
      <c r="F2748" s="13"/>
      <c r="G2748" s="13"/>
      <c r="H2748" s="13"/>
      <c r="I2748" s="13"/>
      <c r="J2748" s="13"/>
      <c r="K2748" s="13"/>
      <c r="L2748" s="13"/>
      <c r="M2748" s="13"/>
      <c r="N2748" s="13"/>
      <c r="O2748" s="13"/>
      <c r="P2748" s="13"/>
    </row>
    <row r="2749" spans="1:16">
      <c r="A2749" s="13"/>
      <c r="B2749" s="13"/>
      <c r="C2749" s="13"/>
      <c r="D2749" s="13"/>
      <c r="E2749" s="13"/>
      <c r="F2749" s="13"/>
      <c r="G2749" s="13"/>
      <c r="H2749" s="13"/>
      <c r="I2749" s="13"/>
      <c r="J2749" s="13"/>
      <c r="K2749" s="13"/>
      <c r="L2749" s="13"/>
      <c r="M2749" s="13"/>
      <c r="N2749" s="13"/>
      <c r="O2749" s="13"/>
      <c r="P2749" s="13"/>
    </row>
    <row r="2750" spans="1:16">
      <c r="A2750" s="13"/>
      <c r="B2750" s="13"/>
      <c r="C2750" s="13"/>
      <c r="D2750" s="13"/>
      <c r="E2750" s="13"/>
      <c r="F2750" s="13"/>
      <c r="G2750" s="13"/>
      <c r="H2750" s="13"/>
      <c r="I2750" s="13"/>
      <c r="J2750" s="13"/>
      <c r="K2750" s="13"/>
      <c r="L2750" s="13"/>
      <c r="M2750" s="13"/>
      <c r="N2750" s="13"/>
      <c r="O2750" s="13"/>
      <c r="P2750" s="13"/>
    </row>
    <row r="2751" spans="1:16">
      <c r="A2751" s="13"/>
      <c r="B2751" s="13"/>
      <c r="C2751" s="13"/>
      <c r="D2751" s="13"/>
      <c r="E2751" s="13"/>
      <c r="F2751" s="13"/>
      <c r="G2751" s="13"/>
      <c r="H2751" s="13"/>
      <c r="I2751" s="13"/>
      <c r="J2751" s="13"/>
      <c r="K2751" s="13"/>
      <c r="L2751" s="13"/>
      <c r="M2751" s="13"/>
      <c r="N2751" s="13"/>
      <c r="O2751" s="13"/>
      <c r="P2751" s="13"/>
    </row>
    <row r="2752" spans="1:16">
      <c r="A2752" s="13"/>
      <c r="B2752" s="13"/>
      <c r="C2752" s="13"/>
      <c r="D2752" s="13"/>
      <c r="E2752" s="13"/>
      <c r="F2752" s="13"/>
      <c r="G2752" s="13"/>
      <c r="H2752" s="13"/>
      <c r="I2752" s="13"/>
      <c r="J2752" s="13"/>
      <c r="K2752" s="13"/>
      <c r="L2752" s="13"/>
      <c r="M2752" s="13"/>
      <c r="N2752" s="13"/>
      <c r="O2752" s="13"/>
      <c r="P2752" s="13"/>
    </row>
    <row r="2753" spans="1:16">
      <c r="A2753" s="13"/>
      <c r="B2753" s="13"/>
      <c r="C2753" s="13"/>
      <c r="D2753" s="13"/>
      <c r="E2753" s="13"/>
      <c r="F2753" s="13"/>
      <c r="G2753" s="13"/>
      <c r="H2753" s="13"/>
      <c r="I2753" s="13"/>
      <c r="J2753" s="13"/>
      <c r="K2753" s="13"/>
      <c r="L2753" s="13"/>
      <c r="M2753" s="13"/>
      <c r="N2753" s="13"/>
      <c r="O2753" s="13"/>
      <c r="P2753" s="13"/>
    </row>
    <row r="2754" spans="1:16">
      <c r="A2754" s="13"/>
      <c r="B2754" s="13"/>
      <c r="C2754" s="13"/>
      <c r="D2754" s="13"/>
      <c r="E2754" s="13"/>
      <c r="F2754" s="13"/>
      <c r="G2754" s="13"/>
      <c r="H2754" s="13"/>
      <c r="I2754" s="13"/>
      <c r="J2754" s="13"/>
      <c r="K2754" s="13"/>
      <c r="L2754" s="13"/>
      <c r="M2754" s="13"/>
      <c r="N2754" s="13"/>
      <c r="O2754" s="13"/>
      <c r="P2754" s="13"/>
    </row>
    <row r="2755" spans="1:16">
      <c r="A2755" s="13"/>
      <c r="B2755" s="13"/>
      <c r="C2755" s="13"/>
      <c r="D2755" s="13"/>
      <c r="E2755" s="13"/>
      <c r="F2755" s="13"/>
      <c r="G2755" s="13"/>
      <c r="H2755" s="13"/>
      <c r="I2755" s="13"/>
      <c r="J2755" s="13"/>
      <c r="K2755" s="13"/>
      <c r="L2755" s="13"/>
      <c r="M2755" s="13"/>
      <c r="N2755" s="13"/>
      <c r="O2755" s="13"/>
      <c r="P2755" s="13"/>
    </row>
    <row r="2756" spans="1:16">
      <c r="A2756" s="13"/>
      <c r="B2756" s="13"/>
      <c r="C2756" s="13"/>
      <c r="D2756" s="13"/>
      <c r="E2756" s="13"/>
      <c r="F2756" s="13"/>
      <c r="G2756" s="13"/>
      <c r="H2756" s="13"/>
      <c r="I2756" s="13"/>
      <c r="J2756" s="13"/>
      <c r="K2756" s="13"/>
      <c r="L2756" s="13"/>
      <c r="M2756" s="13"/>
      <c r="N2756" s="13"/>
      <c r="O2756" s="13"/>
      <c r="P2756" s="13"/>
    </row>
    <row r="2757" spans="1:16">
      <c r="A2757" s="13"/>
      <c r="B2757" s="13"/>
      <c r="C2757" s="13"/>
      <c r="D2757" s="13"/>
      <c r="E2757" s="13"/>
      <c r="F2757" s="13"/>
      <c r="G2757" s="13"/>
      <c r="H2757" s="13"/>
      <c r="I2757" s="13"/>
      <c r="J2757" s="13"/>
      <c r="K2757" s="13"/>
      <c r="L2757" s="13"/>
      <c r="M2757" s="13"/>
      <c r="N2757" s="13"/>
      <c r="O2757" s="13"/>
      <c r="P2757" s="13"/>
    </row>
    <row r="2758" spans="1:16">
      <c r="A2758" s="13"/>
      <c r="B2758" s="13"/>
      <c r="C2758" s="13"/>
      <c r="D2758" s="13"/>
      <c r="E2758" s="13"/>
      <c r="F2758" s="13"/>
      <c r="G2758" s="13"/>
      <c r="H2758" s="13"/>
      <c r="I2758" s="13"/>
      <c r="J2758" s="13"/>
      <c r="K2758" s="13"/>
      <c r="L2758" s="13"/>
      <c r="M2758" s="13"/>
      <c r="N2758" s="13"/>
      <c r="O2758" s="13"/>
      <c r="P2758" s="13"/>
    </row>
    <row r="2759" spans="1:16">
      <c r="A2759" s="13"/>
      <c r="B2759" s="13"/>
      <c r="C2759" s="13"/>
      <c r="D2759" s="13"/>
      <c r="E2759" s="13"/>
      <c r="F2759" s="13"/>
      <c r="G2759" s="13"/>
      <c r="H2759" s="13"/>
      <c r="I2759" s="13"/>
      <c r="J2759" s="13"/>
      <c r="K2759" s="13"/>
      <c r="L2759" s="13"/>
      <c r="M2759" s="13"/>
      <c r="N2759" s="13"/>
      <c r="O2759" s="13"/>
      <c r="P2759" s="13"/>
    </row>
    <row r="2760" spans="1:16">
      <c r="A2760" s="13"/>
      <c r="B2760" s="13"/>
      <c r="C2760" s="13"/>
      <c r="D2760" s="13"/>
      <c r="E2760" s="13"/>
      <c r="F2760" s="13"/>
      <c r="G2760" s="13"/>
      <c r="H2760" s="13"/>
      <c r="I2760" s="13"/>
      <c r="J2760" s="13"/>
      <c r="K2760" s="13"/>
      <c r="L2760" s="13"/>
      <c r="M2760" s="13"/>
      <c r="N2760" s="13"/>
      <c r="O2760" s="13"/>
      <c r="P2760" s="13"/>
    </row>
    <row r="2761" spans="1:16">
      <c r="A2761" s="13"/>
      <c r="B2761" s="13"/>
      <c r="C2761" s="13"/>
      <c r="D2761" s="13"/>
      <c r="E2761" s="13"/>
      <c r="F2761" s="13"/>
      <c r="G2761" s="13"/>
      <c r="H2761" s="13"/>
      <c r="I2761" s="13"/>
      <c r="J2761" s="13"/>
      <c r="K2761" s="13"/>
      <c r="L2761" s="13"/>
      <c r="M2761" s="13"/>
      <c r="N2761" s="13"/>
      <c r="O2761" s="13"/>
      <c r="P2761" s="13"/>
    </row>
    <row r="2762" spans="1:16">
      <c r="A2762" s="13"/>
      <c r="B2762" s="13"/>
      <c r="C2762" s="13"/>
      <c r="D2762" s="13"/>
      <c r="E2762" s="13"/>
      <c r="F2762" s="13"/>
      <c r="G2762" s="13"/>
      <c r="H2762" s="13"/>
      <c r="I2762" s="13"/>
      <c r="J2762" s="13"/>
      <c r="K2762" s="13"/>
      <c r="L2762" s="13"/>
      <c r="M2762" s="13"/>
      <c r="N2762" s="13"/>
      <c r="O2762" s="13"/>
      <c r="P2762" s="13"/>
    </row>
    <row r="2763" spans="1:16">
      <c r="A2763" s="13"/>
      <c r="B2763" s="13"/>
      <c r="C2763" s="13"/>
      <c r="D2763" s="13"/>
      <c r="E2763" s="13"/>
      <c r="F2763" s="13"/>
      <c r="G2763" s="13"/>
      <c r="H2763" s="13"/>
      <c r="I2763" s="13"/>
      <c r="J2763" s="13"/>
      <c r="K2763" s="13"/>
      <c r="L2763" s="13"/>
      <c r="M2763" s="13"/>
      <c r="N2763" s="13"/>
      <c r="O2763" s="13"/>
      <c r="P2763" s="13"/>
    </row>
    <row r="2764" spans="1:16">
      <c r="A2764" s="13"/>
      <c r="B2764" s="13"/>
      <c r="C2764" s="13"/>
      <c r="D2764" s="13"/>
      <c r="E2764" s="13"/>
      <c r="F2764" s="13"/>
      <c r="G2764" s="13"/>
      <c r="H2764" s="13"/>
      <c r="I2764" s="13"/>
      <c r="J2764" s="13"/>
      <c r="K2764" s="13"/>
      <c r="L2764" s="13"/>
      <c r="M2764" s="13"/>
      <c r="N2764" s="13"/>
      <c r="O2764" s="13"/>
      <c r="P2764" s="13"/>
    </row>
    <row r="2765" spans="1:16">
      <c r="A2765" s="13"/>
      <c r="B2765" s="13"/>
      <c r="C2765" s="13"/>
      <c r="D2765" s="13"/>
      <c r="E2765" s="13"/>
      <c r="F2765" s="13"/>
      <c r="G2765" s="13"/>
      <c r="H2765" s="13"/>
      <c r="I2765" s="13"/>
      <c r="J2765" s="13"/>
      <c r="K2765" s="13"/>
      <c r="L2765" s="13"/>
      <c r="M2765" s="13"/>
      <c r="N2765" s="13"/>
      <c r="O2765" s="13"/>
      <c r="P2765" s="13"/>
    </row>
    <row r="2766" spans="1:16">
      <c r="A2766" s="13"/>
      <c r="B2766" s="13"/>
      <c r="C2766" s="13"/>
      <c r="D2766" s="13"/>
      <c r="E2766" s="13"/>
      <c r="F2766" s="13"/>
      <c r="G2766" s="13"/>
      <c r="H2766" s="13"/>
      <c r="I2766" s="13"/>
      <c r="J2766" s="13"/>
      <c r="K2766" s="13"/>
      <c r="L2766" s="13"/>
      <c r="M2766" s="13"/>
      <c r="N2766" s="13"/>
      <c r="O2766" s="13"/>
      <c r="P2766" s="13"/>
    </row>
    <row r="2767" spans="1:16">
      <c r="A2767" s="13"/>
      <c r="B2767" s="13"/>
      <c r="C2767" s="13"/>
      <c r="D2767" s="13"/>
      <c r="E2767" s="13"/>
      <c r="F2767" s="13"/>
      <c r="G2767" s="13"/>
      <c r="H2767" s="13"/>
      <c r="I2767" s="13"/>
      <c r="J2767" s="13"/>
      <c r="K2767" s="13"/>
      <c r="L2767" s="13"/>
      <c r="M2767" s="13"/>
      <c r="N2767" s="13"/>
      <c r="O2767" s="13"/>
      <c r="P2767" s="13"/>
    </row>
    <row r="2768" spans="1:16">
      <c r="A2768" s="13"/>
      <c r="B2768" s="13"/>
      <c r="C2768" s="13"/>
      <c r="D2768" s="13"/>
      <c r="E2768" s="13"/>
      <c r="F2768" s="13"/>
      <c r="G2768" s="13"/>
      <c r="H2768" s="13"/>
      <c r="I2768" s="13"/>
      <c r="J2768" s="13"/>
      <c r="K2768" s="13"/>
      <c r="L2768" s="13"/>
      <c r="M2768" s="13"/>
      <c r="N2768" s="13"/>
      <c r="O2768" s="13"/>
      <c r="P2768" s="13"/>
    </row>
    <row r="2769" spans="1:16">
      <c r="A2769" s="13"/>
      <c r="B2769" s="13"/>
      <c r="C2769" s="13"/>
      <c r="D2769" s="13"/>
      <c r="E2769" s="13"/>
      <c r="F2769" s="13"/>
      <c r="G2769" s="13"/>
      <c r="H2769" s="13"/>
      <c r="I2769" s="13"/>
      <c r="J2769" s="13"/>
      <c r="K2769" s="13"/>
      <c r="L2769" s="13"/>
      <c r="M2769" s="13"/>
      <c r="N2769" s="13"/>
      <c r="O2769" s="13"/>
      <c r="P2769" s="13"/>
    </row>
    <row r="2770" spans="1:16">
      <c r="A2770" s="13"/>
      <c r="B2770" s="13"/>
      <c r="C2770" s="13"/>
      <c r="D2770" s="13"/>
      <c r="E2770" s="13"/>
      <c r="F2770" s="13"/>
      <c r="G2770" s="13"/>
      <c r="H2770" s="13"/>
      <c r="I2770" s="13"/>
      <c r="J2770" s="13"/>
      <c r="K2770" s="13"/>
      <c r="L2770" s="13"/>
      <c r="M2770" s="13"/>
      <c r="N2770" s="13"/>
      <c r="O2770" s="13"/>
      <c r="P2770" s="13"/>
    </row>
    <row r="2771" spans="1:16">
      <c r="A2771" s="13"/>
      <c r="B2771" s="13"/>
      <c r="C2771" s="13"/>
      <c r="D2771" s="13"/>
      <c r="E2771" s="13"/>
      <c r="F2771" s="13"/>
      <c r="G2771" s="13"/>
      <c r="H2771" s="13"/>
      <c r="I2771" s="13"/>
      <c r="J2771" s="13"/>
      <c r="K2771" s="13"/>
      <c r="L2771" s="13"/>
      <c r="M2771" s="13"/>
      <c r="N2771" s="13"/>
      <c r="O2771" s="13"/>
      <c r="P2771" s="13"/>
    </row>
    <row r="2772" spans="1:16">
      <c r="A2772" s="13"/>
      <c r="B2772" s="13"/>
      <c r="C2772" s="13"/>
      <c r="D2772" s="13"/>
      <c r="E2772" s="13"/>
      <c r="F2772" s="13"/>
      <c r="G2772" s="13"/>
      <c r="H2772" s="13"/>
      <c r="I2772" s="13"/>
      <c r="J2772" s="13"/>
      <c r="K2772" s="13"/>
      <c r="L2772" s="13"/>
      <c r="M2772" s="13"/>
      <c r="N2772" s="13"/>
      <c r="O2772" s="13"/>
      <c r="P2772" s="13"/>
    </row>
    <row r="2773" spans="1:16">
      <c r="A2773" s="13"/>
      <c r="B2773" s="13"/>
      <c r="C2773" s="13"/>
      <c r="D2773" s="13"/>
      <c r="E2773" s="13"/>
      <c r="F2773" s="13"/>
      <c r="G2773" s="13"/>
      <c r="H2773" s="13"/>
      <c r="I2773" s="13"/>
      <c r="J2773" s="13"/>
      <c r="K2773" s="13"/>
      <c r="L2773" s="13"/>
      <c r="M2773" s="13"/>
      <c r="N2773" s="13"/>
      <c r="O2773" s="13"/>
      <c r="P2773" s="13"/>
    </row>
    <row r="2774" spans="1:16">
      <c r="A2774" s="13"/>
      <c r="B2774" s="13"/>
      <c r="C2774" s="13"/>
      <c r="D2774" s="13"/>
      <c r="E2774" s="13"/>
      <c r="F2774" s="13"/>
      <c r="G2774" s="13"/>
      <c r="H2774" s="13"/>
      <c r="I2774" s="13"/>
      <c r="J2774" s="13"/>
      <c r="K2774" s="13"/>
      <c r="L2774" s="13"/>
      <c r="M2774" s="13"/>
      <c r="N2774" s="13"/>
      <c r="O2774" s="13"/>
      <c r="P2774" s="13"/>
    </row>
    <row r="2775" spans="1:16">
      <c r="A2775" s="13"/>
      <c r="B2775" s="13"/>
      <c r="C2775" s="13"/>
      <c r="D2775" s="13"/>
      <c r="E2775" s="13"/>
      <c r="F2775" s="13"/>
      <c r="G2775" s="13"/>
      <c r="H2775" s="13"/>
      <c r="I2775" s="13"/>
      <c r="J2775" s="13"/>
      <c r="K2775" s="13"/>
      <c r="L2775" s="13"/>
      <c r="M2775" s="13"/>
      <c r="N2775" s="13"/>
      <c r="O2775" s="13"/>
      <c r="P2775" s="13"/>
    </row>
    <row r="2776" spans="1:16">
      <c r="A2776" s="13"/>
      <c r="B2776" s="13"/>
      <c r="C2776" s="13"/>
      <c r="D2776" s="13"/>
      <c r="E2776" s="13"/>
      <c r="F2776" s="13"/>
      <c r="G2776" s="13"/>
      <c r="H2776" s="13"/>
      <c r="I2776" s="13"/>
      <c r="J2776" s="13"/>
      <c r="K2776" s="13"/>
      <c r="L2776" s="13"/>
      <c r="M2776" s="13"/>
      <c r="N2776" s="13"/>
      <c r="O2776" s="13"/>
      <c r="P2776" s="13"/>
    </row>
    <row r="2777" spans="1:16">
      <c r="A2777" s="13"/>
      <c r="B2777" s="13"/>
      <c r="C2777" s="13"/>
      <c r="D2777" s="13"/>
      <c r="E2777" s="13"/>
      <c r="F2777" s="13"/>
      <c r="G2777" s="13"/>
      <c r="H2777" s="13"/>
      <c r="I2777" s="13"/>
      <c r="J2777" s="13"/>
      <c r="K2777" s="13"/>
      <c r="L2777" s="13"/>
      <c r="M2777" s="13"/>
      <c r="N2777" s="13"/>
      <c r="O2777" s="13"/>
      <c r="P2777" s="13"/>
    </row>
    <row r="2778" spans="1:16">
      <c r="A2778" s="13"/>
      <c r="B2778" s="13"/>
      <c r="C2778" s="13"/>
      <c r="D2778" s="13"/>
      <c r="E2778" s="13"/>
      <c r="F2778" s="13"/>
      <c r="G2778" s="13"/>
      <c r="H2778" s="13"/>
      <c r="I2778" s="13"/>
      <c r="J2778" s="13"/>
      <c r="K2778" s="13"/>
      <c r="L2778" s="13"/>
      <c r="M2778" s="13"/>
      <c r="N2778" s="13"/>
      <c r="O2778" s="13"/>
      <c r="P2778" s="13"/>
    </row>
    <row r="2779" spans="1:16">
      <c r="A2779" s="13"/>
      <c r="B2779" s="13"/>
      <c r="C2779" s="13"/>
      <c r="D2779" s="13"/>
      <c r="E2779" s="13"/>
      <c r="F2779" s="13"/>
      <c r="G2779" s="13"/>
      <c r="H2779" s="13"/>
      <c r="I2779" s="13"/>
      <c r="J2779" s="13"/>
      <c r="K2779" s="13"/>
      <c r="L2779" s="13"/>
      <c r="M2779" s="13"/>
      <c r="N2779" s="13"/>
      <c r="O2779" s="13"/>
      <c r="P2779" s="13"/>
    </row>
    <row r="2780" spans="1:16">
      <c r="A2780" s="13"/>
      <c r="B2780" s="13"/>
      <c r="C2780" s="13"/>
      <c r="D2780" s="13"/>
      <c r="E2780" s="13"/>
      <c r="F2780" s="13"/>
      <c r="G2780" s="13"/>
      <c r="H2780" s="13"/>
      <c r="I2780" s="13"/>
      <c r="J2780" s="13"/>
      <c r="K2780" s="13"/>
      <c r="L2780" s="13"/>
      <c r="M2780" s="13"/>
      <c r="N2780" s="13"/>
      <c r="O2780" s="13"/>
      <c r="P2780" s="13"/>
    </row>
    <row r="2781" spans="1:16">
      <c r="A2781" s="13"/>
      <c r="B2781" s="13"/>
      <c r="C2781" s="13"/>
      <c r="D2781" s="13"/>
      <c r="E2781" s="13"/>
      <c r="F2781" s="13"/>
      <c r="G2781" s="13"/>
      <c r="H2781" s="13"/>
      <c r="I2781" s="13"/>
      <c r="J2781" s="13"/>
      <c r="K2781" s="13"/>
      <c r="L2781" s="13"/>
      <c r="M2781" s="13"/>
      <c r="N2781" s="13"/>
      <c r="O2781" s="13"/>
      <c r="P2781" s="13"/>
    </row>
    <row r="2782" spans="1:16">
      <c r="A2782" s="13"/>
      <c r="B2782" s="13"/>
      <c r="C2782" s="13"/>
      <c r="D2782" s="13"/>
      <c r="E2782" s="13"/>
      <c r="F2782" s="13"/>
      <c r="G2782" s="13"/>
      <c r="H2782" s="13"/>
      <c r="I2782" s="13"/>
      <c r="J2782" s="13"/>
      <c r="K2782" s="13"/>
      <c r="L2782" s="13"/>
      <c r="M2782" s="13"/>
      <c r="N2782" s="13"/>
      <c r="O2782" s="13"/>
      <c r="P2782" s="13"/>
    </row>
    <row r="2783" spans="1:16">
      <c r="A2783" s="13"/>
      <c r="B2783" s="13"/>
      <c r="C2783" s="13"/>
      <c r="D2783" s="13"/>
      <c r="E2783" s="13"/>
      <c r="F2783" s="13"/>
      <c r="G2783" s="13"/>
      <c r="H2783" s="13"/>
      <c r="I2783" s="13"/>
      <c r="J2783" s="13"/>
      <c r="K2783" s="13"/>
      <c r="L2783" s="13"/>
      <c r="M2783" s="13"/>
      <c r="N2783" s="13"/>
      <c r="O2783" s="13"/>
      <c r="P2783" s="13"/>
    </row>
    <row r="2784" spans="1:16">
      <c r="A2784" s="13"/>
      <c r="B2784" s="13"/>
      <c r="C2784" s="13"/>
      <c r="D2784" s="13"/>
      <c r="E2784" s="13"/>
      <c r="F2784" s="13"/>
      <c r="G2784" s="13"/>
      <c r="H2784" s="13"/>
      <c r="I2784" s="13"/>
      <c r="J2784" s="13"/>
      <c r="K2784" s="13"/>
      <c r="L2784" s="13"/>
      <c r="M2784" s="13"/>
      <c r="N2784" s="13"/>
      <c r="O2784" s="13"/>
      <c r="P2784" s="13"/>
    </row>
    <row r="2785" spans="1:16">
      <c r="A2785" s="13"/>
      <c r="B2785" s="13"/>
      <c r="C2785" s="13"/>
      <c r="D2785" s="13"/>
      <c r="E2785" s="13"/>
      <c r="F2785" s="13"/>
      <c r="G2785" s="13"/>
      <c r="H2785" s="13"/>
      <c r="I2785" s="13"/>
      <c r="J2785" s="13"/>
      <c r="K2785" s="13"/>
      <c r="L2785" s="13"/>
      <c r="M2785" s="13"/>
      <c r="N2785" s="13"/>
      <c r="O2785" s="13"/>
      <c r="P2785" s="13"/>
    </row>
    <row r="2786" spans="1:16">
      <c r="A2786" s="13"/>
      <c r="B2786" s="13"/>
      <c r="C2786" s="13"/>
      <c r="D2786" s="13"/>
      <c r="E2786" s="13"/>
      <c r="F2786" s="13"/>
      <c r="G2786" s="13"/>
      <c r="H2786" s="13"/>
      <c r="I2786" s="13"/>
      <c r="J2786" s="13"/>
      <c r="K2786" s="13"/>
      <c r="L2786" s="13"/>
      <c r="M2786" s="13"/>
      <c r="N2786" s="13"/>
      <c r="O2786" s="13"/>
      <c r="P2786" s="13"/>
    </row>
    <row r="2787" spans="1:16">
      <c r="A2787" s="13"/>
      <c r="B2787" s="13"/>
      <c r="C2787" s="13"/>
      <c r="D2787" s="13"/>
      <c r="E2787" s="13"/>
      <c r="F2787" s="13"/>
      <c r="G2787" s="13"/>
      <c r="H2787" s="13"/>
      <c r="I2787" s="13"/>
      <c r="J2787" s="13"/>
      <c r="K2787" s="13"/>
      <c r="L2787" s="13"/>
      <c r="M2787" s="13"/>
      <c r="N2787" s="13"/>
      <c r="O2787" s="13"/>
      <c r="P2787" s="13"/>
    </row>
    <row r="2788" spans="1:16">
      <c r="A2788" s="13"/>
      <c r="B2788" s="13"/>
      <c r="C2788" s="13"/>
      <c r="D2788" s="13"/>
      <c r="E2788" s="13"/>
      <c r="F2788" s="13"/>
      <c r="G2788" s="13"/>
      <c r="H2788" s="13"/>
      <c r="I2788" s="13"/>
      <c r="J2788" s="13"/>
      <c r="K2788" s="13"/>
      <c r="L2788" s="13"/>
      <c r="M2788" s="13"/>
      <c r="N2788" s="13"/>
      <c r="O2788" s="13"/>
      <c r="P2788" s="13"/>
    </row>
    <row r="2789" spans="1:16">
      <c r="A2789" s="13"/>
      <c r="B2789" s="13"/>
      <c r="C2789" s="13"/>
      <c r="D2789" s="13"/>
      <c r="E2789" s="13"/>
      <c r="F2789" s="13"/>
      <c r="G2789" s="13"/>
      <c r="H2789" s="13"/>
      <c r="I2789" s="13"/>
      <c r="J2789" s="13"/>
      <c r="K2789" s="13"/>
      <c r="L2789" s="13"/>
      <c r="M2789" s="13"/>
      <c r="N2789" s="13"/>
      <c r="O2789" s="13"/>
      <c r="P2789" s="13"/>
    </row>
    <row r="2790" spans="1:16">
      <c r="A2790" s="13"/>
      <c r="B2790" s="13"/>
      <c r="C2790" s="13"/>
      <c r="D2790" s="13"/>
      <c r="E2790" s="13"/>
      <c r="F2790" s="13"/>
      <c r="G2790" s="13"/>
      <c r="H2790" s="13"/>
      <c r="I2790" s="13"/>
      <c r="J2790" s="13"/>
      <c r="K2790" s="13"/>
      <c r="L2790" s="13"/>
      <c r="M2790" s="13"/>
      <c r="N2790" s="13"/>
      <c r="O2790" s="13"/>
      <c r="P2790" s="13"/>
    </row>
    <row r="2791" spans="1:16">
      <c r="A2791" s="13"/>
      <c r="B2791" s="13"/>
      <c r="C2791" s="13"/>
      <c r="D2791" s="13"/>
      <c r="E2791" s="13"/>
      <c r="F2791" s="13"/>
      <c r="G2791" s="13"/>
      <c r="H2791" s="13"/>
      <c r="I2791" s="13"/>
      <c r="J2791" s="13"/>
      <c r="K2791" s="13"/>
      <c r="L2791" s="13"/>
      <c r="M2791" s="13"/>
      <c r="N2791" s="13"/>
      <c r="O2791" s="13"/>
      <c r="P2791" s="13"/>
    </row>
    <row r="2792" spans="1:16">
      <c r="A2792" s="13"/>
      <c r="B2792" s="13"/>
      <c r="C2792" s="13"/>
      <c r="D2792" s="13"/>
      <c r="E2792" s="13"/>
      <c r="F2792" s="13"/>
      <c r="G2792" s="13"/>
      <c r="H2792" s="13"/>
      <c r="I2792" s="13"/>
      <c r="J2792" s="13"/>
      <c r="K2792" s="13"/>
      <c r="L2792" s="13"/>
      <c r="M2792" s="13"/>
      <c r="N2792" s="13"/>
      <c r="O2792" s="13"/>
      <c r="P2792" s="13"/>
    </row>
    <row r="2793" spans="1:16">
      <c r="A2793" s="13"/>
      <c r="B2793" s="13"/>
      <c r="C2793" s="13"/>
      <c r="D2793" s="13"/>
      <c r="E2793" s="13"/>
      <c r="F2793" s="13"/>
      <c r="G2793" s="13"/>
      <c r="H2793" s="13"/>
      <c r="I2793" s="13"/>
      <c r="J2793" s="13"/>
      <c r="K2793" s="13"/>
      <c r="L2793" s="13"/>
      <c r="M2793" s="13"/>
      <c r="N2793" s="13"/>
      <c r="O2793" s="13"/>
      <c r="P2793" s="13"/>
    </row>
    <row r="2794" spans="1:16">
      <c r="A2794" s="13"/>
      <c r="B2794" s="13"/>
      <c r="C2794" s="13"/>
      <c r="D2794" s="13"/>
      <c r="E2794" s="13"/>
      <c r="F2794" s="13"/>
      <c r="G2794" s="13"/>
      <c r="H2794" s="13"/>
      <c r="I2794" s="13"/>
      <c r="J2794" s="13"/>
      <c r="K2794" s="13"/>
      <c r="L2794" s="13"/>
      <c r="M2794" s="13"/>
      <c r="N2794" s="13"/>
      <c r="O2794" s="13"/>
      <c r="P2794" s="13"/>
    </row>
    <row r="2795" spans="1:16">
      <c r="A2795" s="13"/>
      <c r="B2795" s="13"/>
      <c r="C2795" s="13"/>
      <c r="D2795" s="13"/>
      <c r="E2795" s="13"/>
      <c r="F2795" s="13"/>
      <c r="G2795" s="13"/>
      <c r="H2795" s="13"/>
      <c r="I2795" s="13"/>
      <c r="J2795" s="13"/>
      <c r="K2795" s="13"/>
      <c r="L2795" s="13"/>
      <c r="M2795" s="13"/>
      <c r="N2795" s="13"/>
      <c r="O2795" s="13"/>
      <c r="P2795" s="13"/>
    </row>
    <row r="2796" spans="1:16">
      <c r="A2796" s="13"/>
      <c r="B2796" s="13"/>
      <c r="C2796" s="13"/>
      <c r="D2796" s="13"/>
      <c r="E2796" s="13"/>
      <c r="F2796" s="13"/>
      <c r="G2796" s="13"/>
      <c r="H2796" s="13"/>
      <c r="I2796" s="13"/>
      <c r="J2796" s="13"/>
      <c r="K2796" s="13"/>
      <c r="L2796" s="13"/>
      <c r="M2796" s="13"/>
      <c r="N2796" s="13"/>
      <c r="O2796" s="13"/>
      <c r="P2796" s="13"/>
    </row>
    <row r="2797" spans="1:16">
      <c r="A2797" s="13"/>
      <c r="B2797" s="13"/>
      <c r="C2797" s="13"/>
      <c r="D2797" s="13"/>
      <c r="E2797" s="13"/>
      <c r="F2797" s="13"/>
      <c r="G2797" s="13"/>
      <c r="H2797" s="13"/>
      <c r="I2797" s="13"/>
      <c r="J2797" s="13"/>
      <c r="K2797" s="13"/>
      <c r="L2797" s="13"/>
      <c r="M2797" s="13"/>
      <c r="N2797" s="13"/>
      <c r="O2797" s="13"/>
      <c r="P2797" s="13"/>
    </row>
    <row r="2798" spans="1:16">
      <c r="A2798" s="13"/>
      <c r="B2798" s="13"/>
      <c r="C2798" s="13"/>
      <c r="D2798" s="13"/>
      <c r="E2798" s="13"/>
      <c r="F2798" s="13"/>
      <c r="G2798" s="13"/>
      <c r="H2798" s="13"/>
      <c r="I2798" s="13"/>
      <c r="J2798" s="13"/>
      <c r="K2798" s="13"/>
      <c r="L2798" s="13"/>
      <c r="M2798" s="13"/>
      <c r="N2798" s="13"/>
      <c r="O2798" s="13"/>
      <c r="P2798" s="13"/>
    </row>
    <row r="2799" spans="1:16">
      <c r="A2799" s="13"/>
      <c r="B2799" s="13"/>
      <c r="C2799" s="13"/>
      <c r="D2799" s="13"/>
      <c r="E2799" s="13"/>
      <c r="F2799" s="13"/>
      <c r="G2799" s="13"/>
      <c r="H2799" s="13"/>
      <c r="I2799" s="13"/>
      <c r="J2799" s="13"/>
      <c r="K2799" s="13"/>
      <c r="L2799" s="13"/>
      <c r="M2799" s="13"/>
      <c r="N2799" s="13"/>
      <c r="O2799" s="13"/>
      <c r="P2799" s="13"/>
    </row>
    <row r="2800" spans="1:16">
      <c r="A2800" s="13"/>
      <c r="B2800" s="13"/>
      <c r="C2800" s="13"/>
      <c r="D2800" s="13"/>
      <c r="E2800" s="13"/>
      <c r="F2800" s="13"/>
      <c r="G2800" s="13"/>
      <c r="H2800" s="13"/>
      <c r="I2800" s="13"/>
      <c r="J2800" s="13"/>
      <c r="K2800" s="13"/>
      <c r="L2800" s="13"/>
      <c r="M2800" s="13"/>
      <c r="N2800" s="13"/>
      <c r="O2800" s="13"/>
      <c r="P2800" s="13"/>
    </row>
    <row r="2801" spans="1:16">
      <c r="A2801" s="13"/>
      <c r="B2801" s="13"/>
      <c r="C2801" s="13"/>
      <c r="D2801" s="13"/>
      <c r="E2801" s="13"/>
      <c r="F2801" s="13"/>
      <c r="G2801" s="13"/>
      <c r="H2801" s="13"/>
      <c r="I2801" s="13"/>
      <c r="J2801" s="13"/>
      <c r="K2801" s="13"/>
      <c r="L2801" s="13"/>
      <c r="M2801" s="13"/>
      <c r="N2801" s="13"/>
      <c r="O2801" s="13"/>
      <c r="P2801" s="13"/>
    </row>
    <row r="2802" spans="1:16">
      <c r="A2802" s="13"/>
      <c r="B2802" s="13"/>
      <c r="C2802" s="13"/>
      <c r="D2802" s="13"/>
      <c r="E2802" s="13"/>
      <c r="F2802" s="13"/>
      <c r="G2802" s="13"/>
      <c r="H2802" s="13"/>
      <c r="I2802" s="13"/>
      <c r="J2802" s="13"/>
      <c r="K2802" s="13"/>
      <c r="L2802" s="13"/>
      <c r="M2802" s="13"/>
      <c r="N2802" s="13"/>
      <c r="O2802" s="13"/>
      <c r="P2802" s="13"/>
    </row>
    <row r="2803" spans="1:16">
      <c r="A2803" s="13"/>
      <c r="B2803" s="13"/>
      <c r="C2803" s="13"/>
      <c r="D2803" s="13"/>
      <c r="E2803" s="13"/>
      <c r="F2803" s="13"/>
      <c r="G2803" s="13"/>
      <c r="H2803" s="13"/>
      <c r="I2803" s="13"/>
      <c r="J2803" s="13"/>
      <c r="K2803" s="13"/>
      <c r="L2803" s="13"/>
      <c r="M2803" s="13"/>
      <c r="N2803" s="13"/>
      <c r="O2803" s="13"/>
      <c r="P2803" s="13"/>
    </row>
    <row r="2804" spans="1:16">
      <c r="A2804" s="13"/>
      <c r="B2804" s="13"/>
      <c r="C2804" s="13"/>
      <c r="D2804" s="13"/>
      <c r="E2804" s="13"/>
      <c r="F2804" s="13"/>
      <c r="G2804" s="13"/>
      <c r="H2804" s="13"/>
      <c r="I2804" s="13"/>
      <c r="J2804" s="13"/>
      <c r="K2804" s="13"/>
      <c r="L2804" s="13"/>
      <c r="M2804" s="13"/>
      <c r="N2804" s="13"/>
      <c r="O2804" s="13"/>
      <c r="P2804" s="13"/>
    </row>
    <row r="2805" spans="1:16">
      <c r="A2805" s="13"/>
      <c r="B2805" s="13"/>
      <c r="C2805" s="13"/>
      <c r="D2805" s="13"/>
      <c r="E2805" s="13"/>
      <c r="F2805" s="13"/>
      <c r="G2805" s="13"/>
      <c r="H2805" s="13"/>
      <c r="I2805" s="13"/>
      <c r="J2805" s="13"/>
      <c r="K2805" s="13"/>
      <c r="L2805" s="13"/>
      <c r="M2805" s="13"/>
      <c r="N2805" s="13"/>
      <c r="O2805" s="13"/>
      <c r="P2805" s="13"/>
    </row>
    <row r="2806" spans="1:16">
      <c r="A2806" s="13"/>
      <c r="B2806" s="13"/>
      <c r="C2806" s="13"/>
      <c r="D2806" s="13"/>
      <c r="E2806" s="13"/>
      <c r="F2806" s="13"/>
      <c r="G2806" s="13"/>
      <c r="H2806" s="13"/>
      <c r="I2806" s="13"/>
      <c r="J2806" s="13"/>
      <c r="K2806" s="13"/>
      <c r="L2806" s="13"/>
      <c r="M2806" s="13"/>
      <c r="N2806" s="13"/>
      <c r="O2806" s="13"/>
      <c r="P2806" s="13"/>
    </row>
    <row r="2807" spans="1:16">
      <c r="A2807" s="13"/>
      <c r="B2807" s="13"/>
      <c r="C2807" s="13"/>
      <c r="D2807" s="13"/>
      <c r="E2807" s="13"/>
      <c r="F2807" s="13"/>
      <c r="G2807" s="13"/>
      <c r="H2807" s="13"/>
      <c r="I2807" s="13"/>
      <c r="J2807" s="13"/>
      <c r="K2807" s="13"/>
      <c r="L2807" s="13"/>
      <c r="M2807" s="13"/>
      <c r="N2807" s="13"/>
      <c r="O2807" s="13"/>
      <c r="P2807" s="13"/>
    </row>
    <row r="2808" spans="1:16">
      <c r="A2808" s="13"/>
      <c r="B2808" s="13"/>
      <c r="C2808" s="13"/>
      <c r="D2808" s="13"/>
      <c r="E2808" s="13"/>
      <c r="F2808" s="13"/>
      <c r="G2808" s="13"/>
      <c r="H2808" s="13"/>
      <c r="I2808" s="13"/>
      <c r="J2808" s="13"/>
      <c r="K2808" s="13"/>
      <c r="L2808" s="13"/>
      <c r="M2808" s="13"/>
      <c r="N2808" s="13"/>
      <c r="O2808" s="13"/>
      <c r="P2808" s="13"/>
    </row>
    <row r="2809" spans="1:16">
      <c r="A2809" s="13"/>
      <c r="B2809" s="13"/>
      <c r="C2809" s="13"/>
      <c r="D2809" s="13"/>
      <c r="E2809" s="13"/>
      <c r="F2809" s="13"/>
      <c r="G2809" s="13"/>
      <c r="H2809" s="13"/>
      <c r="I2809" s="13"/>
      <c r="J2809" s="13"/>
      <c r="K2809" s="13"/>
      <c r="L2809" s="13"/>
      <c r="M2809" s="13"/>
      <c r="N2809" s="13"/>
      <c r="O2809" s="13"/>
      <c r="P2809" s="13"/>
    </row>
    <row r="2810" spans="1:16">
      <c r="A2810" s="13"/>
      <c r="B2810" s="13"/>
      <c r="C2810" s="13"/>
      <c r="D2810" s="13"/>
      <c r="E2810" s="13"/>
      <c r="F2810" s="13"/>
      <c r="G2810" s="13"/>
      <c r="H2810" s="13"/>
      <c r="I2810" s="13"/>
      <c r="J2810" s="13"/>
      <c r="K2810" s="13"/>
      <c r="L2810" s="13"/>
      <c r="M2810" s="13"/>
      <c r="N2810" s="13"/>
      <c r="O2810" s="13"/>
      <c r="P2810" s="13"/>
    </row>
    <row r="2811" spans="1:16">
      <c r="A2811" s="13"/>
      <c r="B2811" s="13"/>
      <c r="C2811" s="13"/>
      <c r="D2811" s="13"/>
      <c r="E2811" s="13"/>
      <c r="F2811" s="13"/>
      <c r="G2811" s="13"/>
      <c r="H2811" s="13"/>
      <c r="I2811" s="13"/>
      <c r="J2811" s="13"/>
      <c r="K2811" s="13"/>
      <c r="L2811" s="13"/>
      <c r="M2811" s="13"/>
      <c r="N2811" s="13"/>
      <c r="O2811" s="13"/>
      <c r="P2811" s="13"/>
    </row>
    <row r="2812" spans="1:16">
      <c r="A2812" s="13"/>
      <c r="B2812" s="13"/>
      <c r="C2812" s="13"/>
      <c r="D2812" s="13"/>
      <c r="E2812" s="13"/>
      <c r="F2812" s="13"/>
      <c r="G2812" s="13"/>
      <c r="H2812" s="13"/>
      <c r="I2812" s="13"/>
      <c r="J2812" s="13"/>
      <c r="K2812" s="13"/>
      <c r="L2812" s="13"/>
      <c r="M2812" s="13"/>
      <c r="N2812" s="13"/>
      <c r="O2812" s="13"/>
      <c r="P2812" s="13"/>
    </row>
    <row r="2813" spans="1:16">
      <c r="A2813" s="13"/>
      <c r="B2813" s="13"/>
      <c r="C2813" s="13"/>
      <c r="D2813" s="13"/>
      <c r="E2813" s="13"/>
      <c r="F2813" s="13"/>
      <c r="G2813" s="13"/>
      <c r="H2813" s="13"/>
      <c r="I2813" s="13"/>
      <c r="J2813" s="13"/>
      <c r="K2813" s="13"/>
      <c r="L2813" s="13"/>
      <c r="M2813" s="13"/>
      <c r="N2813" s="13"/>
      <c r="O2813" s="13"/>
      <c r="P2813" s="13"/>
    </row>
    <row r="2814" spans="1:16">
      <c r="A2814" s="13"/>
      <c r="B2814" s="13"/>
      <c r="C2814" s="13"/>
      <c r="D2814" s="13"/>
      <c r="E2814" s="13"/>
      <c r="F2814" s="13"/>
      <c r="G2814" s="13"/>
      <c r="H2814" s="13"/>
      <c r="I2814" s="13"/>
      <c r="J2814" s="13"/>
      <c r="K2814" s="13"/>
      <c r="L2814" s="13"/>
      <c r="M2814" s="13"/>
      <c r="N2814" s="13"/>
      <c r="O2814" s="13"/>
      <c r="P2814" s="13"/>
    </row>
    <row r="2815" spans="1:16">
      <c r="A2815" s="13"/>
      <c r="B2815" s="13"/>
      <c r="C2815" s="13"/>
      <c r="D2815" s="13"/>
      <c r="E2815" s="13"/>
      <c r="F2815" s="13"/>
      <c r="G2815" s="13"/>
      <c r="H2815" s="13"/>
      <c r="I2815" s="13"/>
      <c r="J2815" s="13"/>
      <c r="K2815" s="13"/>
      <c r="L2815" s="13"/>
      <c r="M2815" s="13"/>
      <c r="N2815" s="13"/>
      <c r="O2815" s="13"/>
      <c r="P2815" s="13"/>
    </row>
    <row r="2816" spans="1:16">
      <c r="A2816" s="13"/>
      <c r="B2816" s="13"/>
      <c r="C2816" s="13"/>
      <c r="D2816" s="13"/>
      <c r="E2816" s="13"/>
      <c r="F2816" s="13"/>
      <c r="G2816" s="13"/>
      <c r="H2816" s="13"/>
      <c r="I2816" s="13"/>
      <c r="J2816" s="13"/>
      <c r="K2816" s="13"/>
      <c r="L2816" s="13"/>
      <c r="M2816" s="13"/>
      <c r="N2816" s="13"/>
      <c r="O2816" s="13"/>
      <c r="P2816" s="13"/>
    </row>
    <row r="2817" spans="1:16">
      <c r="A2817" s="13"/>
      <c r="B2817" s="13"/>
      <c r="C2817" s="13"/>
      <c r="D2817" s="13"/>
      <c r="E2817" s="13"/>
      <c r="F2817" s="13"/>
      <c r="G2817" s="13"/>
      <c r="H2817" s="13"/>
      <c r="I2817" s="13"/>
      <c r="J2817" s="13"/>
      <c r="K2817" s="13"/>
      <c r="L2817" s="13"/>
      <c r="M2817" s="13"/>
      <c r="N2817" s="13"/>
      <c r="O2817" s="13"/>
      <c r="P2817" s="13"/>
    </row>
    <row r="2818" spans="1:16">
      <c r="A2818" s="13"/>
      <c r="B2818" s="13"/>
      <c r="C2818" s="13"/>
      <c r="D2818" s="13"/>
      <c r="E2818" s="13"/>
      <c r="F2818" s="13"/>
      <c r="G2818" s="13"/>
      <c r="H2818" s="13"/>
      <c r="I2818" s="13"/>
      <c r="J2818" s="13"/>
      <c r="K2818" s="13"/>
      <c r="L2818" s="13"/>
      <c r="M2818" s="13"/>
      <c r="N2818" s="13"/>
      <c r="O2818" s="13"/>
      <c r="P2818" s="13"/>
    </row>
    <row r="2819" spans="1:16">
      <c r="A2819" s="13"/>
      <c r="B2819" s="13"/>
      <c r="C2819" s="13"/>
      <c r="D2819" s="13"/>
      <c r="E2819" s="13"/>
      <c r="F2819" s="13"/>
      <c r="G2819" s="13"/>
      <c r="H2819" s="13"/>
      <c r="I2819" s="13"/>
      <c r="J2819" s="13"/>
      <c r="K2819" s="13"/>
      <c r="L2819" s="13"/>
      <c r="M2819" s="13"/>
      <c r="N2819" s="13"/>
      <c r="O2819" s="13"/>
      <c r="P2819" s="13"/>
    </row>
    <row r="2820" spans="1:16">
      <c r="A2820" s="13"/>
      <c r="B2820" s="13"/>
      <c r="C2820" s="13"/>
      <c r="D2820" s="13"/>
      <c r="E2820" s="13"/>
      <c r="F2820" s="13"/>
      <c r="G2820" s="13"/>
      <c r="H2820" s="13"/>
      <c r="I2820" s="13"/>
      <c r="J2820" s="13"/>
      <c r="K2820" s="13"/>
      <c r="L2820" s="13"/>
      <c r="M2820" s="13"/>
      <c r="N2820" s="13"/>
      <c r="O2820" s="13"/>
      <c r="P2820" s="13"/>
    </row>
    <row r="2821" spans="1:16">
      <c r="A2821" s="13"/>
      <c r="B2821" s="13"/>
      <c r="C2821" s="13"/>
      <c r="D2821" s="13"/>
      <c r="E2821" s="13"/>
      <c r="F2821" s="13"/>
      <c r="G2821" s="13"/>
      <c r="H2821" s="13"/>
      <c r="I2821" s="13"/>
      <c r="J2821" s="13"/>
      <c r="K2821" s="13"/>
      <c r="L2821" s="13"/>
      <c r="M2821" s="13"/>
      <c r="N2821" s="13"/>
      <c r="O2821" s="13"/>
      <c r="P2821" s="13"/>
    </row>
    <row r="2822" spans="1:16">
      <c r="A2822" s="13"/>
      <c r="B2822" s="13"/>
      <c r="C2822" s="13"/>
      <c r="D2822" s="13"/>
      <c r="E2822" s="13"/>
      <c r="F2822" s="13"/>
      <c r="G2822" s="13"/>
      <c r="H2822" s="13"/>
      <c r="I2822" s="13"/>
      <c r="J2822" s="13"/>
      <c r="K2822" s="13"/>
      <c r="L2822" s="13"/>
      <c r="M2822" s="13"/>
      <c r="N2822" s="13"/>
      <c r="O2822" s="13"/>
      <c r="P2822" s="13"/>
    </row>
    <row r="2823" spans="1:16">
      <c r="A2823" s="13"/>
      <c r="B2823" s="13"/>
      <c r="C2823" s="13"/>
      <c r="D2823" s="13"/>
      <c r="E2823" s="13"/>
      <c r="F2823" s="13"/>
      <c r="G2823" s="13"/>
      <c r="H2823" s="13"/>
      <c r="I2823" s="13"/>
      <c r="J2823" s="13"/>
      <c r="K2823" s="13"/>
      <c r="L2823" s="13"/>
      <c r="M2823" s="13"/>
      <c r="N2823" s="13"/>
      <c r="O2823" s="13"/>
      <c r="P2823" s="13"/>
    </row>
    <row r="2824" spans="1:16">
      <c r="A2824" s="13"/>
      <c r="B2824" s="13"/>
      <c r="C2824" s="13"/>
      <c r="D2824" s="13"/>
      <c r="E2824" s="13"/>
      <c r="F2824" s="13"/>
      <c r="G2824" s="13"/>
      <c r="H2824" s="13"/>
      <c r="I2824" s="13"/>
      <c r="J2824" s="13"/>
      <c r="K2824" s="13"/>
      <c r="L2824" s="13"/>
      <c r="M2824" s="13"/>
      <c r="N2824" s="13"/>
      <c r="O2824" s="13"/>
      <c r="P2824" s="13"/>
    </row>
    <row r="2825" spans="1:16">
      <c r="A2825" s="13"/>
      <c r="B2825" s="13"/>
      <c r="C2825" s="13"/>
      <c r="D2825" s="13"/>
      <c r="E2825" s="13"/>
      <c r="F2825" s="13"/>
      <c r="G2825" s="13"/>
      <c r="H2825" s="13"/>
      <c r="I2825" s="13"/>
      <c r="J2825" s="13"/>
      <c r="K2825" s="13"/>
      <c r="L2825" s="13"/>
      <c r="M2825" s="13"/>
      <c r="N2825" s="13"/>
      <c r="O2825" s="13"/>
      <c r="P2825" s="13"/>
    </row>
    <row r="2826" spans="1:16">
      <c r="A2826" s="13"/>
      <c r="B2826" s="13"/>
      <c r="C2826" s="13"/>
      <c r="D2826" s="13"/>
      <c r="E2826" s="13"/>
      <c r="F2826" s="13"/>
      <c r="G2826" s="13"/>
      <c r="H2826" s="13"/>
      <c r="I2826" s="13"/>
      <c r="J2826" s="13"/>
      <c r="K2826" s="13"/>
      <c r="L2826" s="13"/>
      <c r="M2826" s="13"/>
      <c r="N2826" s="13"/>
      <c r="O2826" s="13"/>
      <c r="P2826" s="13"/>
    </row>
    <row r="2827" spans="1:16">
      <c r="A2827" s="13"/>
      <c r="B2827" s="13"/>
      <c r="C2827" s="13"/>
      <c r="D2827" s="13"/>
      <c r="E2827" s="13"/>
      <c r="F2827" s="13"/>
      <c r="G2827" s="13"/>
      <c r="H2827" s="13"/>
      <c r="I2827" s="13"/>
      <c r="J2827" s="13"/>
      <c r="K2827" s="13"/>
      <c r="L2827" s="13"/>
      <c r="M2827" s="13"/>
      <c r="N2827" s="13"/>
      <c r="O2827" s="13"/>
      <c r="P2827" s="13"/>
    </row>
    <row r="2828" spans="1:16">
      <c r="A2828" s="13"/>
      <c r="B2828" s="13"/>
      <c r="C2828" s="13"/>
      <c r="D2828" s="13"/>
      <c r="E2828" s="13"/>
      <c r="F2828" s="13"/>
      <c r="G2828" s="13"/>
      <c r="H2828" s="13"/>
      <c r="I2828" s="13"/>
      <c r="J2828" s="13"/>
      <c r="K2828" s="13"/>
      <c r="L2828" s="13"/>
      <c r="M2828" s="13"/>
      <c r="N2828" s="13"/>
      <c r="O2828" s="13"/>
      <c r="P2828" s="13"/>
    </row>
    <row r="2829" spans="1:16">
      <c r="A2829" s="13"/>
      <c r="B2829" s="13"/>
      <c r="C2829" s="13"/>
      <c r="D2829" s="13"/>
      <c r="E2829" s="13"/>
      <c r="F2829" s="13"/>
      <c r="G2829" s="13"/>
      <c r="H2829" s="13"/>
      <c r="I2829" s="13"/>
      <c r="J2829" s="13"/>
      <c r="K2829" s="13"/>
      <c r="L2829" s="13"/>
      <c r="M2829" s="13"/>
      <c r="N2829" s="13"/>
      <c r="O2829" s="13"/>
      <c r="P2829" s="13"/>
    </row>
    <row r="2830" spans="1:16">
      <c r="A2830" s="13"/>
      <c r="B2830" s="13"/>
      <c r="C2830" s="13"/>
      <c r="D2830" s="13"/>
      <c r="E2830" s="13"/>
      <c r="F2830" s="13"/>
      <c r="G2830" s="13"/>
      <c r="H2830" s="13"/>
      <c r="I2830" s="13"/>
      <c r="J2830" s="13"/>
      <c r="K2830" s="13"/>
      <c r="L2830" s="13"/>
      <c r="M2830" s="13"/>
      <c r="N2830" s="13"/>
      <c r="O2830" s="13"/>
      <c r="P2830" s="13"/>
    </row>
    <row r="2831" spans="1:16">
      <c r="A2831" s="13"/>
      <c r="B2831" s="13"/>
      <c r="C2831" s="13"/>
      <c r="D2831" s="13"/>
      <c r="E2831" s="13"/>
      <c r="F2831" s="13"/>
      <c r="G2831" s="13"/>
      <c r="H2831" s="13"/>
      <c r="I2831" s="13"/>
      <c r="J2831" s="13"/>
      <c r="K2831" s="13"/>
      <c r="L2831" s="13"/>
      <c r="M2831" s="13"/>
      <c r="N2831" s="13"/>
      <c r="O2831" s="13"/>
      <c r="P2831" s="13"/>
    </row>
    <row r="2832" spans="1:16">
      <c r="A2832" s="13"/>
      <c r="B2832" s="13"/>
      <c r="C2832" s="13"/>
      <c r="D2832" s="13"/>
      <c r="E2832" s="13"/>
      <c r="F2832" s="13"/>
      <c r="G2832" s="13"/>
      <c r="H2832" s="13"/>
      <c r="I2832" s="13"/>
      <c r="J2832" s="13"/>
      <c r="K2832" s="13"/>
      <c r="L2832" s="13"/>
      <c r="M2832" s="13"/>
      <c r="N2832" s="13"/>
      <c r="O2832" s="13"/>
      <c r="P2832" s="13"/>
    </row>
    <row r="2833" spans="1:16">
      <c r="A2833" s="13"/>
      <c r="B2833" s="13"/>
      <c r="C2833" s="13"/>
      <c r="D2833" s="13"/>
      <c r="E2833" s="13"/>
      <c r="F2833" s="13"/>
      <c r="G2833" s="13"/>
      <c r="H2833" s="13"/>
      <c r="I2833" s="13"/>
      <c r="J2833" s="13"/>
      <c r="K2833" s="13"/>
      <c r="L2833" s="13"/>
      <c r="M2833" s="13"/>
      <c r="N2833" s="13"/>
      <c r="O2833" s="13"/>
      <c r="P2833" s="13"/>
    </row>
    <row r="2834" spans="1:16">
      <c r="A2834" s="13"/>
      <c r="B2834" s="13"/>
      <c r="C2834" s="13"/>
      <c r="D2834" s="13"/>
      <c r="E2834" s="13"/>
      <c r="F2834" s="13"/>
      <c r="G2834" s="13"/>
      <c r="H2834" s="13"/>
      <c r="I2834" s="13"/>
      <c r="J2834" s="13"/>
      <c r="K2834" s="13"/>
      <c r="L2834" s="13"/>
      <c r="M2834" s="13"/>
      <c r="N2834" s="13"/>
      <c r="O2834" s="13"/>
      <c r="P2834" s="13"/>
    </row>
    <row r="2835" spans="1:16">
      <c r="A2835" s="13"/>
      <c r="B2835" s="13"/>
      <c r="C2835" s="13"/>
      <c r="D2835" s="13"/>
      <c r="E2835" s="13"/>
      <c r="F2835" s="13"/>
      <c r="G2835" s="13"/>
      <c r="H2835" s="13"/>
      <c r="I2835" s="13"/>
      <c r="J2835" s="13"/>
      <c r="K2835" s="13"/>
      <c r="L2835" s="13"/>
      <c r="M2835" s="13"/>
      <c r="N2835" s="13"/>
      <c r="O2835" s="13"/>
      <c r="P2835" s="13"/>
    </row>
    <row r="2836" spans="1:16">
      <c r="A2836" s="13"/>
      <c r="B2836" s="13"/>
      <c r="C2836" s="13"/>
      <c r="D2836" s="13"/>
      <c r="E2836" s="13"/>
      <c r="F2836" s="13"/>
      <c r="G2836" s="13"/>
      <c r="H2836" s="13"/>
      <c r="I2836" s="13"/>
      <c r="J2836" s="13"/>
      <c r="K2836" s="13"/>
      <c r="L2836" s="13"/>
      <c r="M2836" s="13"/>
      <c r="N2836" s="13"/>
      <c r="O2836" s="13"/>
      <c r="P2836" s="13"/>
    </row>
    <row r="2837" spans="1:16">
      <c r="A2837" s="13"/>
      <c r="B2837" s="13"/>
      <c r="C2837" s="13"/>
      <c r="D2837" s="13"/>
      <c r="E2837" s="13"/>
      <c r="F2837" s="13"/>
      <c r="G2837" s="13"/>
      <c r="H2837" s="13"/>
      <c r="I2837" s="13"/>
      <c r="J2837" s="13"/>
      <c r="K2837" s="13"/>
      <c r="L2837" s="13"/>
      <c r="M2837" s="13"/>
      <c r="N2837" s="13"/>
      <c r="O2837" s="13"/>
      <c r="P2837" s="13"/>
    </row>
    <row r="2838" spans="1:16">
      <c r="A2838" s="13"/>
      <c r="B2838" s="13"/>
      <c r="C2838" s="13"/>
      <c r="D2838" s="13"/>
      <c r="E2838" s="13"/>
      <c r="F2838" s="13"/>
      <c r="G2838" s="13"/>
      <c r="H2838" s="13"/>
      <c r="I2838" s="13"/>
      <c r="J2838" s="13"/>
      <c r="K2838" s="13"/>
      <c r="L2838" s="13"/>
      <c r="M2838" s="13"/>
      <c r="N2838" s="13"/>
      <c r="O2838" s="13"/>
      <c r="P2838" s="13"/>
    </row>
    <row r="2839" spans="1:16">
      <c r="A2839" s="13"/>
      <c r="B2839" s="13"/>
      <c r="C2839" s="13"/>
      <c r="D2839" s="13"/>
      <c r="E2839" s="13"/>
      <c r="F2839" s="13"/>
      <c r="G2839" s="13"/>
      <c r="H2839" s="13"/>
      <c r="I2839" s="13"/>
      <c r="J2839" s="13"/>
      <c r="K2839" s="13"/>
      <c r="L2839" s="13"/>
      <c r="M2839" s="13"/>
      <c r="N2839" s="13"/>
      <c r="O2839" s="13"/>
      <c r="P2839" s="13"/>
    </row>
    <row r="2840" spans="1:16">
      <c r="A2840" s="13"/>
      <c r="B2840" s="13"/>
      <c r="C2840" s="13"/>
      <c r="D2840" s="13"/>
      <c r="E2840" s="13"/>
      <c r="F2840" s="13"/>
      <c r="G2840" s="13"/>
      <c r="H2840" s="13"/>
      <c r="I2840" s="13"/>
      <c r="J2840" s="13"/>
      <c r="K2840" s="13"/>
      <c r="L2840" s="13"/>
      <c r="M2840" s="13"/>
      <c r="N2840" s="13"/>
      <c r="O2840" s="13"/>
      <c r="P2840" s="13"/>
    </row>
    <row r="2841" spans="1:16">
      <c r="A2841" s="13"/>
      <c r="B2841" s="13"/>
      <c r="C2841" s="13"/>
      <c r="D2841" s="13"/>
      <c r="E2841" s="13"/>
      <c r="F2841" s="13"/>
      <c r="G2841" s="13"/>
      <c r="H2841" s="13"/>
      <c r="I2841" s="13"/>
      <c r="J2841" s="13"/>
      <c r="K2841" s="13"/>
      <c r="L2841" s="13"/>
      <c r="M2841" s="13"/>
      <c r="N2841" s="13"/>
      <c r="O2841" s="13"/>
      <c r="P2841" s="13"/>
    </row>
    <row r="2842" spans="1:16">
      <c r="A2842" s="13"/>
      <c r="B2842" s="13"/>
      <c r="C2842" s="13"/>
      <c r="D2842" s="13"/>
      <c r="E2842" s="13"/>
      <c r="F2842" s="13"/>
      <c r="G2842" s="13"/>
      <c r="H2842" s="13"/>
      <c r="I2842" s="13"/>
      <c r="J2842" s="13"/>
      <c r="K2842" s="13"/>
      <c r="L2842" s="13"/>
      <c r="M2842" s="13"/>
      <c r="N2842" s="13"/>
      <c r="O2842" s="13"/>
      <c r="P2842" s="13"/>
    </row>
    <row r="2843" spans="1:16">
      <c r="A2843" s="13"/>
      <c r="B2843" s="13"/>
      <c r="C2843" s="13"/>
      <c r="D2843" s="13"/>
      <c r="E2843" s="13"/>
      <c r="F2843" s="13"/>
      <c r="G2843" s="13"/>
      <c r="H2843" s="13"/>
      <c r="I2843" s="13"/>
      <c r="J2843" s="13"/>
      <c r="K2843" s="13"/>
      <c r="L2843" s="13"/>
      <c r="M2843" s="13"/>
      <c r="N2843" s="13"/>
      <c r="O2843" s="13"/>
      <c r="P2843" s="13"/>
    </row>
    <row r="2844" spans="1:16">
      <c r="A2844" s="13"/>
      <c r="B2844" s="13"/>
      <c r="C2844" s="13"/>
      <c r="D2844" s="13"/>
      <c r="E2844" s="13"/>
      <c r="F2844" s="13"/>
      <c r="G2844" s="13"/>
      <c r="H2844" s="13"/>
      <c r="I2844" s="13"/>
      <c r="J2844" s="13"/>
      <c r="K2844" s="13"/>
      <c r="L2844" s="13"/>
      <c r="M2844" s="13"/>
      <c r="N2844" s="13"/>
      <c r="O2844" s="13"/>
      <c r="P2844" s="13"/>
    </row>
    <row r="2845" spans="1:16">
      <c r="A2845" s="13"/>
      <c r="B2845" s="13"/>
      <c r="C2845" s="13"/>
      <c r="D2845" s="13"/>
      <c r="E2845" s="13"/>
      <c r="F2845" s="13"/>
      <c r="G2845" s="13"/>
      <c r="H2845" s="13"/>
      <c r="I2845" s="13"/>
      <c r="J2845" s="13"/>
      <c r="K2845" s="13"/>
      <c r="L2845" s="13"/>
      <c r="M2845" s="13"/>
      <c r="N2845" s="13"/>
      <c r="O2845" s="13"/>
      <c r="P2845" s="13"/>
    </row>
    <row r="2846" spans="1:16">
      <c r="A2846" s="13"/>
      <c r="B2846" s="13"/>
      <c r="C2846" s="13"/>
      <c r="D2846" s="13"/>
      <c r="E2846" s="13"/>
      <c r="F2846" s="13"/>
      <c r="G2846" s="13"/>
      <c r="H2846" s="13"/>
      <c r="I2846" s="13"/>
      <c r="J2846" s="13"/>
      <c r="K2846" s="13"/>
      <c r="L2846" s="13"/>
      <c r="M2846" s="13"/>
      <c r="N2846" s="13"/>
      <c r="O2846" s="13"/>
      <c r="P2846" s="13"/>
    </row>
    <row r="2847" spans="1:16">
      <c r="A2847" s="13"/>
      <c r="B2847" s="13"/>
      <c r="C2847" s="13"/>
      <c r="D2847" s="13"/>
      <c r="E2847" s="13"/>
      <c r="F2847" s="13"/>
      <c r="G2847" s="13"/>
      <c r="H2847" s="13"/>
      <c r="I2847" s="13"/>
      <c r="J2847" s="13"/>
      <c r="K2847" s="13"/>
      <c r="L2847" s="13"/>
      <c r="M2847" s="13"/>
      <c r="N2847" s="13"/>
      <c r="O2847" s="13"/>
      <c r="P2847" s="13"/>
    </row>
    <row r="2848" spans="1:16">
      <c r="A2848" s="13"/>
      <c r="B2848" s="13"/>
      <c r="C2848" s="13"/>
      <c r="D2848" s="13"/>
      <c r="E2848" s="13"/>
      <c r="F2848" s="13"/>
      <c r="G2848" s="13"/>
      <c r="H2848" s="13"/>
      <c r="I2848" s="13"/>
      <c r="J2848" s="13"/>
      <c r="K2848" s="13"/>
      <c r="L2848" s="13"/>
      <c r="M2848" s="13"/>
      <c r="N2848" s="13"/>
      <c r="O2848" s="13"/>
      <c r="P2848" s="13"/>
    </row>
    <row r="2849" spans="1:16">
      <c r="A2849" s="13"/>
      <c r="B2849" s="13"/>
      <c r="C2849" s="13"/>
      <c r="D2849" s="13"/>
      <c r="E2849" s="13"/>
      <c r="F2849" s="13"/>
      <c r="G2849" s="13"/>
      <c r="H2849" s="13"/>
      <c r="I2849" s="13"/>
      <c r="J2849" s="13"/>
      <c r="K2849" s="13"/>
      <c r="L2849" s="13"/>
      <c r="M2849" s="13"/>
      <c r="N2849" s="13"/>
      <c r="O2849" s="13"/>
      <c r="P2849" s="13"/>
    </row>
    <row r="2850" spans="1:16">
      <c r="A2850" s="13"/>
      <c r="B2850" s="13"/>
      <c r="C2850" s="13"/>
      <c r="D2850" s="13"/>
      <c r="E2850" s="13"/>
      <c r="F2850" s="13"/>
      <c r="G2850" s="13"/>
      <c r="H2850" s="13"/>
      <c r="I2850" s="13"/>
      <c r="J2850" s="13"/>
      <c r="K2850" s="13"/>
      <c r="L2850" s="13"/>
      <c r="M2850" s="13"/>
      <c r="N2850" s="13"/>
      <c r="O2850" s="13"/>
      <c r="P2850" s="13"/>
    </row>
    <row r="2851" spans="1:16">
      <c r="A2851" s="13"/>
      <c r="B2851" s="13"/>
      <c r="C2851" s="13"/>
      <c r="D2851" s="13"/>
      <c r="E2851" s="13"/>
      <c r="F2851" s="13"/>
      <c r="G2851" s="13"/>
      <c r="H2851" s="13"/>
      <c r="I2851" s="13"/>
      <c r="J2851" s="13"/>
      <c r="K2851" s="13"/>
      <c r="L2851" s="13"/>
      <c r="M2851" s="13"/>
      <c r="N2851" s="13"/>
      <c r="O2851" s="13"/>
      <c r="P2851" s="13"/>
    </row>
    <row r="2852" spans="1:16">
      <c r="A2852" s="13"/>
      <c r="B2852" s="13"/>
      <c r="C2852" s="13"/>
      <c r="D2852" s="13"/>
      <c r="E2852" s="13"/>
      <c r="F2852" s="13"/>
      <c r="G2852" s="13"/>
      <c r="H2852" s="13"/>
      <c r="I2852" s="13"/>
      <c r="J2852" s="13"/>
      <c r="K2852" s="13"/>
      <c r="L2852" s="13"/>
      <c r="M2852" s="13"/>
      <c r="N2852" s="13"/>
      <c r="O2852" s="13"/>
      <c r="P2852" s="13"/>
    </row>
    <row r="2853" spans="1:16">
      <c r="A2853" s="13"/>
      <c r="B2853" s="13"/>
      <c r="C2853" s="13"/>
      <c r="D2853" s="13"/>
      <c r="E2853" s="13"/>
      <c r="F2853" s="13"/>
      <c r="G2853" s="13"/>
      <c r="H2853" s="13"/>
      <c r="I2853" s="13"/>
      <c r="J2853" s="13"/>
      <c r="K2853" s="13"/>
      <c r="L2853" s="13"/>
      <c r="M2853" s="13"/>
      <c r="N2853" s="13"/>
      <c r="O2853" s="13"/>
      <c r="P2853" s="13"/>
    </row>
    <row r="2854" spans="1:16">
      <c r="A2854" s="13"/>
      <c r="B2854" s="13"/>
      <c r="C2854" s="13"/>
      <c r="D2854" s="13"/>
      <c r="E2854" s="13"/>
      <c r="F2854" s="13"/>
      <c r="G2854" s="13"/>
      <c r="H2854" s="13"/>
      <c r="I2854" s="13"/>
      <c r="J2854" s="13"/>
      <c r="K2854" s="13"/>
      <c r="L2854" s="13"/>
      <c r="M2854" s="13"/>
      <c r="N2854" s="13"/>
      <c r="O2854" s="13"/>
      <c r="P2854" s="13"/>
    </row>
    <row r="2855" spans="1:16">
      <c r="A2855" s="13"/>
      <c r="B2855" s="13"/>
      <c r="C2855" s="13"/>
      <c r="D2855" s="13"/>
      <c r="E2855" s="13"/>
      <c r="F2855" s="13"/>
      <c r="G2855" s="13"/>
      <c r="H2855" s="13"/>
      <c r="I2855" s="13"/>
      <c r="J2855" s="13"/>
      <c r="K2855" s="13"/>
      <c r="L2855" s="13"/>
      <c r="M2855" s="13"/>
      <c r="N2855" s="13"/>
      <c r="O2855" s="13"/>
      <c r="P2855" s="13"/>
    </row>
    <row r="2856" spans="1:16">
      <c r="A2856" s="13"/>
      <c r="B2856" s="13"/>
      <c r="C2856" s="13"/>
      <c r="D2856" s="13"/>
      <c r="E2856" s="13"/>
      <c r="F2856" s="13"/>
      <c r="G2856" s="13"/>
      <c r="H2856" s="13"/>
      <c r="I2856" s="13"/>
      <c r="J2856" s="13"/>
      <c r="K2856" s="13"/>
      <c r="L2856" s="13"/>
      <c r="M2856" s="13"/>
      <c r="N2856" s="13"/>
      <c r="O2856" s="13"/>
      <c r="P2856" s="13"/>
    </row>
    <row r="2857" spans="1:16">
      <c r="A2857" s="13"/>
      <c r="B2857" s="13"/>
      <c r="C2857" s="13"/>
      <c r="D2857" s="13"/>
      <c r="E2857" s="13"/>
      <c r="F2857" s="13"/>
      <c r="G2857" s="13"/>
      <c r="H2857" s="13"/>
      <c r="I2857" s="13"/>
      <c r="J2857" s="13"/>
      <c r="K2857" s="13"/>
      <c r="L2857" s="13"/>
      <c r="M2857" s="13"/>
      <c r="N2857" s="13"/>
      <c r="O2857" s="13"/>
      <c r="P2857" s="13"/>
    </row>
    <row r="2858" spans="1:16">
      <c r="A2858" s="13"/>
      <c r="B2858" s="13"/>
      <c r="C2858" s="13"/>
      <c r="D2858" s="13"/>
      <c r="E2858" s="13"/>
      <c r="F2858" s="13"/>
      <c r="G2858" s="13"/>
      <c r="H2858" s="13"/>
      <c r="I2858" s="13"/>
      <c r="J2858" s="13"/>
      <c r="K2858" s="13"/>
      <c r="L2858" s="13"/>
      <c r="M2858" s="13"/>
      <c r="N2858" s="13"/>
      <c r="O2858" s="13"/>
      <c r="P2858" s="13"/>
    </row>
    <row r="2859" spans="1:16">
      <c r="A2859" s="13"/>
      <c r="B2859" s="13"/>
      <c r="C2859" s="13"/>
      <c r="D2859" s="13"/>
      <c r="E2859" s="13"/>
      <c r="F2859" s="13"/>
      <c r="G2859" s="13"/>
      <c r="H2859" s="13"/>
      <c r="I2859" s="13"/>
      <c r="J2859" s="13"/>
      <c r="K2859" s="13"/>
      <c r="L2859" s="13"/>
      <c r="M2859" s="13"/>
      <c r="N2859" s="13"/>
      <c r="O2859" s="13"/>
      <c r="P2859" s="13"/>
    </row>
    <row r="2860" spans="1:16">
      <c r="A2860" s="13"/>
      <c r="B2860" s="13"/>
      <c r="C2860" s="13"/>
      <c r="D2860" s="13"/>
      <c r="E2860" s="13"/>
      <c r="F2860" s="13"/>
      <c r="G2860" s="13"/>
      <c r="H2860" s="13"/>
      <c r="I2860" s="13"/>
      <c r="J2860" s="13"/>
      <c r="K2860" s="13"/>
      <c r="L2860" s="13"/>
      <c r="M2860" s="13"/>
      <c r="N2860" s="13"/>
      <c r="O2860" s="13"/>
      <c r="P2860" s="13"/>
    </row>
    <row r="2861" spans="1:16">
      <c r="A2861" s="13"/>
      <c r="B2861" s="13"/>
      <c r="C2861" s="13"/>
      <c r="D2861" s="13"/>
      <c r="E2861" s="13"/>
      <c r="F2861" s="13"/>
      <c r="G2861" s="13"/>
      <c r="H2861" s="13"/>
      <c r="I2861" s="13"/>
      <c r="J2861" s="13"/>
      <c r="K2861" s="13"/>
      <c r="L2861" s="13"/>
      <c r="M2861" s="13"/>
      <c r="N2861" s="13"/>
      <c r="O2861" s="13"/>
      <c r="P2861" s="13"/>
    </row>
    <row r="2862" spans="1:16">
      <c r="A2862" s="13"/>
      <c r="B2862" s="13"/>
      <c r="C2862" s="13"/>
      <c r="D2862" s="13"/>
      <c r="E2862" s="13"/>
      <c r="F2862" s="13"/>
      <c r="G2862" s="13"/>
      <c r="H2862" s="13"/>
      <c r="I2862" s="13"/>
      <c r="J2862" s="13"/>
      <c r="K2862" s="13"/>
      <c r="L2862" s="13"/>
      <c r="M2862" s="13"/>
      <c r="N2862" s="13"/>
      <c r="O2862" s="13"/>
      <c r="P2862" s="13"/>
    </row>
    <row r="2863" spans="1:16">
      <c r="A2863" s="13"/>
      <c r="B2863" s="13"/>
      <c r="C2863" s="13"/>
      <c r="D2863" s="13"/>
      <c r="E2863" s="13"/>
      <c r="F2863" s="13"/>
      <c r="G2863" s="13"/>
      <c r="H2863" s="13"/>
      <c r="I2863" s="13"/>
      <c r="J2863" s="13"/>
      <c r="K2863" s="13"/>
      <c r="L2863" s="13"/>
      <c r="M2863" s="13"/>
      <c r="N2863" s="13"/>
      <c r="O2863" s="13"/>
      <c r="P2863" s="13"/>
    </row>
    <row r="2864" spans="1:16">
      <c r="A2864" s="13"/>
      <c r="B2864" s="13"/>
      <c r="C2864" s="13"/>
      <c r="D2864" s="13"/>
      <c r="E2864" s="13"/>
      <c r="F2864" s="13"/>
      <c r="G2864" s="13"/>
      <c r="H2864" s="13"/>
      <c r="I2864" s="13"/>
      <c r="J2864" s="13"/>
      <c r="K2864" s="13"/>
      <c r="L2864" s="13"/>
      <c r="M2864" s="13"/>
      <c r="N2864" s="13"/>
      <c r="O2864" s="13"/>
      <c r="P2864" s="13"/>
    </row>
    <row r="2865" spans="1:16">
      <c r="A2865" s="13"/>
      <c r="B2865" s="13"/>
      <c r="C2865" s="13"/>
      <c r="D2865" s="13"/>
      <c r="E2865" s="13"/>
      <c r="F2865" s="13"/>
      <c r="G2865" s="13"/>
      <c r="H2865" s="13"/>
      <c r="I2865" s="13"/>
      <c r="J2865" s="13"/>
      <c r="K2865" s="13"/>
      <c r="L2865" s="13"/>
      <c r="M2865" s="13"/>
      <c r="N2865" s="13"/>
      <c r="O2865" s="13"/>
      <c r="P2865" s="13"/>
    </row>
    <row r="2866" spans="1:16">
      <c r="A2866" s="13"/>
      <c r="B2866" s="13"/>
      <c r="C2866" s="13"/>
      <c r="D2866" s="13"/>
      <c r="E2866" s="13"/>
      <c r="F2866" s="13"/>
      <c r="G2866" s="13"/>
      <c r="H2866" s="13"/>
      <c r="I2866" s="13"/>
      <c r="J2866" s="13"/>
      <c r="K2866" s="13"/>
      <c r="L2866" s="13"/>
      <c r="M2866" s="13"/>
      <c r="N2866" s="13"/>
      <c r="O2866" s="13"/>
      <c r="P2866" s="13"/>
    </row>
    <row r="2867" spans="1:16">
      <c r="A2867" s="13"/>
      <c r="B2867" s="13"/>
      <c r="C2867" s="13"/>
      <c r="D2867" s="13"/>
      <c r="E2867" s="13"/>
      <c r="F2867" s="13"/>
      <c r="G2867" s="13"/>
      <c r="H2867" s="13"/>
      <c r="I2867" s="13"/>
      <c r="J2867" s="13"/>
      <c r="K2867" s="13"/>
      <c r="L2867" s="13"/>
      <c r="M2867" s="13"/>
      <c r="N2867" s="13"/>
      <c r="O2867" s="13"/>
      <c r="P2867" s="13"/>
    </row>
    <row r="2868" spans="1:16">
      <c r="A2868" s="13"/>
      <c r="B2868" s="13"/>
      <c r="C2868" s="13"/>
      <c r="D2868" s="13"/>
      <c r="E2868" s="13"/>
      <c r="F2868" s="13"/>
      <c r="G2868" s="13"/>
      <c r="H2868" s="13"/>
      <c r="I2868" s="13"/>
      <c r="J2868" s="13"/>
      <c r="K2868" s="13"/>
      <c r="L2868" s="13"/>
      <c r="M2868" s="13"/>
      <c r="N2868" s="13"/>
      <c r="O2868" s="13"/>
      <c r="P2868" s="13"/>
    </row>
    <row r="2869" spans="1:16">
      <c r="A2869" s="13"/>
      <c r="B2869" s="13"/>
      <c r="C2869" s="13"/>
      <c r="D2869" s="13"/>
      <c r="E2869" s="13"/>
      <c r="F2869" s="13"/>
      <c r="G2869" s="13"/>
      <c r="H2869" s="13"/>
      <c r="I2869" s="13"/>
      <c r="J2869" s="13"/>
      <c r="K2869" s="13"/>
      <c r="L2869" s="13"/>
      <c r="M2869" s="13"/>
      <c r="N2869" s="13"/>
      <c r="O2869" s="13"/>
      <c r="P2869" s="13"/>
    </row>
    <row r="2870" spans="1:16">
      <c r="A2870" s="13"/>
      <c r="B2870" s="13"/>
      <c r="C2870" s="13"/>
      <c r="D2870" s="13"/>
      <c r="E2870" s="13"/>
      <c r="F2870" s="13"/>
      <c r="G2870" s="13"/>
      <c r="H2870" s="13"/>
      <c r="I2870" s="13"/>
      <c r="J2870" s="13"/>
      <c r="K2870" s="13"/>
      <c r="L2870" s="13"/>
      <c r="M2870" s="13"/>
      <c r="N2870" s="13"/>
      <c r="O2870" s="13"/>
      <c r="P2870" s="13"/>
    </row>
    <row r="2871" spans="1:16">
      <c r="A2871" s="13"/>
      <c r="B2871" s="13"/>
      <c r="C2871" s="13"/>
      <c r="D2871" s="13"/>
      <c r="E2871" s="13"/>
      <c r="F2871" s="13"/>
      <c r="G2871" s="13"/>
      <c r="H2871" s="13"/>
      <c r="I2871" s="13"/>
      <c r="J2871" s="13"/>
      <c r="K2871" s="13"/>
      <c r="L2871" s="13"/>
      <c r="M2871" s="13"/>
      <c r="N2871" s="13"/>
      <c r="O2871" s="13"/>
      <c r="P2871" s="13"/>
    </row>
    <row r="2872" spans="1:16">
      <c r="A2872" s="13"/>
      <c r="B2872" s="13"/>
      <c r="C2872" s="13"/>
      <c r="D2872" s="13"/>
      <c r="E2872" s="13"/>
      <c r="F2872" s="13"/>
      <c r="G2872" s="13"/>
      <c r="H2872" s="13"/>
      <c r="I2872" s="13"/>
      <c r="J2872" s="13"/>
      <c r="K2872" s="13"/>
      <c r="L2872" s="13"/>
      <c r="M2872" s="13"/>
      <c r="N2872" s="13"/>
      <c r="O2872" s="13"/>
      <c r="P2872" s="13"/>
    </row>
    <row r="2873" spans="1:16">
      <c r="A2873" s="13"/>
      <c r="B2873" s="13"/>
      <c r="C2873" s="13"/>
      <c r="D2873" s="13"/>
      <c r="E2873" s="13"/>
      <c r="F2873" s="13"/>
      <c r="G2873" s="13"/>
      <c r="H2873" s="13"/>
      <c r="I2873" s="13"/>
      <c r="J2873" s="13"/>
      <c r="K2873" s="13"/>
      <c r="L2873" s="13"/>
      <c r="M2873" s="13"/>
      <c r="N2873" s="13"/>
      <c r="O2873" s="13"/>
      <c r="P2873" s="13"/>
    </row>
    <row r="2874" spans="1:16">
      <c r="A2874" s="13"/>
      <c r="B2874" s="13"/>
      <c r="C2874" s="13"/>
      <c r="D2874" s="13"/>
      <c r="E2874" s="13"/>
      <c r="F2874" s="13"/>
      <c r="G2874" s="13"/>
      <c r="H2874" s="13"/>
      <c r="I2874" s="13"/>
      <c r="J2874" s="13"/>
      <c r="K2874" s="13"/>
      <c r="L2874" s="13"/>
      <c r="M2874" s="13"/>
      <c r="N2874" s="13"/>
      <c r="O2874" s="13"/>
      <c r="P2874" s="13"/>
    </row>
    <row r="2875" spans="1:16">
      <c r="A2875" s="13"/>
      <c r="B2875" s="13"/>
      <c r="C2875" s="13"/>
      <c r="D2875" s="13"/>
      <c r="E2875" s="13"/>
      <c r="F2875" s="13"/>
      <c r="G2875" s="13"/>
      <c r="H2875" s="13"/>
      <c r="I2875" s="13"/>
      <c r="J2875" s="13"/>
      <c r="K2875" s="13"/>
      <c r="L2875" s="13"/>
      <c r="M2875" s="13"/>
      <c r="N2875" s="13"/>
      <c r="O2875" s="13"/>
      <c r="P2875" s="13"/>
    </row>
    <row r="2876" spans="1:16">
      <c r="A2876" s="13"/>
      <c r="B2876" s="13"/>
      <c r="C2876" s="13"/>
      <c r="D2876" s="13"/>
      <c r="E2876" s="13"/>
      <c r="F2876" s="13"/>
      <c r="G2876" s="13"/>
      <c r="H2876" s="13"/>
      <c r="I2876" s="13"/>
      <c r="J2876" s="13"/>
      <c r="K2876" s="13"/>
      <c r="L2876" s="13"/>
      <c r="M2876" s="13"/>
      <c r="N2876" s="13"/>
      <c r="O2876" s="13"/>
      <c r="P2876" s="13"/>
    </row>
    <row r="2877" spans="1:16">
      <c r="A2877" s="13"/>
      <c r="B2877" s="13"/>
      <c r="C2877" s="13"/>
      <c r="D2877" s="13"/>
      <c r="E2877" s="13"/>
      <c r="F2877" s="13"/>
      <c r="G2877" s="13"/>
      <c r="H2877" s="13"/>
      <c r="I2877" s="13"/>
      <c r="J2877" s="13"/>
      <c r="K2877" s="13"/>
      <c r="L2877" s="13"/>
      <c r="M2877" s="13"/>
      <c r="N2877" s="13"/>
      <c r="O2877" s="13"/>
      <c r="P2877" s="13"/>
    </row>
    <row r="2878" spans="1:16">
      <c r="A2878" s="13"/>
      <c r="B2878" s="13"/>
      <c r="C2878" s="13"/>
      <c r="D2878" s="13"/>
      <c r="E2878" s="13"/>
      <c r="F2878" s="13"/>
      <c r="G2878" s="13"/>
      <c r="H2878" s="13"/>
      <c r="I2878" s="13"/>
      <c r="J2878" s="13"/>
      <c r="K2878" s="13"/>
      <c r="L2878" s="13"/>
      <c r="M2878" s="13"/>
      <c r="N2878" s="13"/>
      <c r="O2878" s="13"/>
      <c r="P2878" s="13"/>
    </row>
    <row r="2879" spans="1:16">
      <c r="A2879" s="13"/>
      <c r="B2879" s="13"/>
      <c r="C2879" s="13"/>
      <c r="D2879" s="13"/>
      <c r="E2879" s="13"/>
      <c r="F2879" s="13"/>
      <c r="G2879" s="13"/>
      <c r="H2879" s="13"/>
      <c r="I2879" s="13"/>
      <c r="J2879" s="13"/>
      <c r="K2879" s="13"/>
      <c r="L2879" s="13"/>
      <c r="M2879" s="13"/>
      <c r="N2879" s="13"/>
      <c r="O2879" s="13"/>
      <c r="P2879" s="13"/>
    </row>
    <row r="2880" spans="1:16">
      <c r="A2880" s="13"/>
      <c r="B2880" s="13"/>
      <c r="C2880" s="13"/>
      <c r="D2880" s="13"/>
      <c r="E2880" s="13"/>
      <c r="F2880" s="13"/>
      <c r="G2880" s="13"/>
      <c r="H2880" s="13"/>
      <c r="I2880" s="13"/>
      <c r="J2880" s="13"/>
      <c r="K2880" s="13"/>
      <c r="L2880" s="13"/>
      <c r="M2880" s="13"/>
      <c r="N2880" s="13"/>
      <c r="O2880" s="13"/>
      <c r="P2880" s="13"/>
    </row>
    <row r="2881" spans="1:16">
      <c r="A2881" s="13"/>
      <c r="B2881" s="13"/>
      <c r="C2881" s="13"/>
      <c r="D2881" s="13"/>
      <c r="E2881" s="13"/>
      <c r="F2881" s="13"/>
      <c r="G2881" s="13"/>
      <c r="H2881" s="13"/>
      <c r="I2881" s="13"/>
      <c r="J2881" s="13"/>
      <c r="K2881" s="13"/>
      <c r="L2881" s="13"/>
      <c r="M2881" s="13"/>
      <c r="N2881" s="13"/>
      <c r="O2881" s="13"/>
      <c r="P2881" s="13"/>
    </row>
    <row r="2882" spans="1:16">
      <c r="A2882" s="13"/>
      <c r="B2882" s="13"/>
      <c r="C2882" s="13"/>
      <c r="D2882" s="13"/>
      <c r="E2882" s="13"/>
      <c r="F2882" s="13"/>
      <c r="G2882" s="13"/>
      <c r="H2882" s="13"/>
      <c r="I2882" s="13"/>
      <c r="J2882" s="13"/>
      <c r="K2882" s="13"/>
      <c r="L2882" s="13"/>
      <c r="M2882" s="13"/>
      <c r="N2882" s="13"/>
      <c r="O2882" s="13"/>
      <c r="P2882" s="13"/>
    </row>
    <row r="2883" spans="1:16">
      <c r="A2883" s="13"/>
      <c r="B2883" s="13"/>
      <c r="C2883" s="13"/>
      <c r="D2883" s="13"/>
      <c r="E2883" s="13"/>
      <c r="F2883" s="13"/>
      <c r="G2883" s="13"/>
      <c r="H2883" s="13"/>
      <c r="I2883" s="13"/>
      <c r="J2883" s="13"/>
      <c r="K2883" s="13"/>
      <c r="L2883" s="13"/>
      <c r="M2883" s="13"/>
      <c r="N2883" s="13"/>
      <c r="O2883" s="13"/>
      <c r="P2883" s="13"/>
    </row>
    <row r="2884" spans="1:16">
      <c r="A2884" s="13"/>
      <c r="B2884" s="13"/>
      <c r="C2884" s="13"/>
      <c r="D2884" s="13"/>
      <c r="E2884" s="13"/>
      <c r="F2884" s="13"/>
      <c r="G2884" s="13"/>
      <c r="H2884" s="13"/>
      <c r="I2884" s="13"/>
      <c r="J2884" s="13"/>
      <c r="K2884" s="13"/>
      <c r="L2884" s="13"/>
      <c r="M2884" s="13"/>
      <c r="N2884" s="13"/>
      <c r="O2884" s="13"/>
      <c r="P2884" s="13"/>
    </row>
    <row r="2885" spans="1:16">
      <c r="A2885" s="13"/>
      <c r="B2885" s="13"/>
      <c r="C2885" s="13"/>
      <c r="D2885" s="13"/>
      <c r="E2885" s="13"/>
      <c r="F2885" s="13"/>
      <c r="G2885" s="13"/>
      <c r="H2885" s="13"/>
      <c r="I2885" s="13"/>
      <c r="J2885" s="13"/>
      <c r="K2885" s="13"/>
      <c r="L2885" s="13"/>
      <c r="M2885" s="13"/>
      <c r="N2885" s="13"/>
      <c r="O2885" s="13"/>
      <c r="P2885" s="13"/>
    </row>
    <row r="2886" spans="1:16">
      <c r="A2886" s="13"/>
      <c r="B2886" s="13"/>
      <c r="C2886" s="13"/>
      <c r="D2886" s="13"/>
      <c r="E2886" s="13"/>
      <c r="F2886" s="13"/>
      <c r="G2886" s="13"/>
      <c r="H2886" s="13"/>
      <c r="I2886" s="13"/>
      <c r="J2886" s="13"/>
      <c r="K2886" s="13"/>
      <c r="L2886" s="13"/>
      <c r="M2886" s="13"/>
      <c r="N2886" s="13"/>
      <c r="O2886" s="13"/>
      <c r="P2886" s="13"/>
    </row>
    <row r="2887" spans="1:16">
      <c r="A2887" s="13"/>
      <c r="B2887" s="13"/>
      <c r="C2887" s="13"/>
      <c r="D2887" s="13"/>
      <c r="E2887" s="13"/>
      <c r="F2887" s="13"/>
      <c r="G2887" s="13"/>
      <c r="H2887" s="13"/>
      <c r="I2887" s="13"/>
      <c r="J2887" s="13"/>
      <c r="K2887" s="13"/>
      <c r="L2887" s="13"/>
      <c r="M2887" s="13"/>
      <c r="N2887" s="13"/>
      <c r="O2887" s="13"/>
      <c r="P2887" s="13"/>
    </row>
    <row r="2888" spans="1:16">
      <c r="A2888" s="13"/>
      <c r="B2888" s="13"/>
      <c r="C2888" s="13"/>
      <c r="D2888" s="13"/>
      <c r="E2888" s="13"/>
      <c r="F2888" s="13"/>
      <c r="G2888" s="13"/>
      <c r="H2888" s="13"/>
      <c r="I2888" s="13"/>
      <c r="J2888" s="13"/>
      <c r="K2888" s="13"/>
      <c r="L2888" s="13"/>
      <c r="M2888" s="13"/>
      <c r="N2888" s="13"/>
      <c r="O2888" s="13"/>
      <c r="P2888" s="13"/>
    </row>
    <row r="2889" spans="1:16">
      <c r="A2889" s="13"/>
      <c r="B2889" s="13"/>
      <c r="C2889" s="13"/>
      <c r="D2889" s="13"/>
      <c r="E2889" s="13"/>
      <c r="F2889" s="13"/>
      <c r="G2889" s="13"/>
      <c r="H2889" s="13"/>
      <c r="I2889" s="13"/>
      <c r="J2889" s="13"/>
      <c r="K2889" s="13"/>
      <c r="L2889" s="13"/>
      <c r="M2889" s="13"/>
      <c r="N2889" s="13"/>
      <c r="O2889" s="13"/>
      <c r="P2889" s="13"/>
    </row>
    <row r="2890" spans="1:16">
      <c r="A2890" s="13"/>
      <c r="B2890" s="13"/>
      <c r="C2890" s="13"/>
      <c r="D2890" s="13"/>
      <c r="E2890" s="13"/>
      <c r="F2890" s="13"/>
      <c r="G2890" s="13"/>
      <c r="H2890" s="13"/>
      <c r="I2890" s="13"/>
      <c r="J2890" s="13"/>
      <c r="K2890" s="13"/>
      <c r="L2890" s="13"/>
      <c r="M2890" s="13"/>
      <c r="N2890" s="13"/>
      <c r="O2890" s="13"/>
      <c r="P2890" s="13"/>
    </row>
    <row r="2891" spans="1:16">
      <c r="A2891" s="13"/>
      <c r="B2891" s="13"/>
      <c r="C2891" s="13"/>
      <c r="D2891" s="13"/>
      <c r="E2891" s="13"/>
      <c r="F2891" s="13"/>
      <c r="G2891" s="13"/>
      <c r="H2891" s="13"/>
      <c r="I2891" s="13"/>
      <c r="J2891" s="13"/>
      <c r="K2891" s="13"/>
      <c r="L2891" s="13"/>
      <c r="M2891" s="13"/>
      <c r="N2891" s="13"/>
      <c r="O2891" s="13"/>
      <c r="P2891" s="13"/>
    </row>
    <row r="2892" spans="1:16">
      <c r="A2892" s="13"/>
      <c r="B2892" s="13"/>
      <c r="C2892" s="13"/>
      <c r="D2892" s="13"/>
      <c r="E2892" s="13"/>
      <c r="F2892" s="13"/>
      <c r="G2892" s="13"/>
      <c r="H2892" s="13"/>
      <c r="I2892" s="13"/>
      <c r="J2892" s="13"/>
      <c r="K2892" s="13"/>
      <c r="L2892" s="13"/>
      <c r="M2892" s="13"/>
      <c r="N2892" s="13"/>
      <c r="O2892" s="13"/>
      <c r="P2892" s="13"/>
    </row>
    <row r="2893" spans="1:16">
      <c r="A2893" s="13"/>
      <c r="B2893" s="13"/>
      <c r="C2893" s="13"/>
      <c r="D2893" s="13"/>
      <c r="E2893" s="13"/>
      <c r="F2893" s="13"/>
      <c r="G2893" s="13"/>
      <c r="H2893" s="13"/>
      <c r="I2893" s="13"/>
      <c r="J2893" s="13"/>
      <c r="K2893" s="13"/>
      <c r="L2893" s="13"/>
      <c r="M2893" s="13"/>
      <c r="N2893" s="13"/>
      <c r="O2893" s="13"/>
      <c r="P2893" s="13"/>
    </row>
    <row r="2894" spans="1:16">
      <c r="A2894" s="13"/>
      <c r="B2894" s="13"/>
      <c r="C2894" s="13"/>
      <c r="D2894" s="13"/>
      <c r="E2894" s="13"/>
      <c r="F2894" s="13"/>
      <c r="G2894" s="13"/>
      <c r="H2894" s="13"/>
      <c r="I2894" s="13"/>
      <c r="J2894" s="13"/>
      <c r="K2894" s="13"/>
      <c r="L2894" s="13"/>
      <c r="M2894" s="13"/>
      <c r="N2894" s="13"/>
      <c r="O2894" s="13"/>
      <c r="P2894" s="13"/>
    </row>
    <row r="2895" spans="1:16">
      <c r="A2895" s="13"/>
      <c r="B2895" s="13"/>
      <c r="C2895" s="13"/>
      <c r="D2895" s="13"/>
      <c r="E2895" s="13"/>
      <c r="F2895" s="13"/>
      <c r="G2895" s="13"/>
      <c r="H2895" s="13"/>
      <c r="I2895" s="13"/>
      <c r="J2895" s="13"/>
      <c r="K2895" s="13"/>
      <c r="L2895" s="13"/>
      <c r="M2895" s="13"/>
      <c r="N2895" s="13"/>
      <c r="O2895" s="13"/>
      <c r="P2895" s="13"/>
    </row>
    <row r="2896" spans="1:16">
      <c r="A2896" s="13"/>
      <c r="B2896" s="13"/>
      <c r="C2896" s="13"/>
      <c r="D2896" s="13"/>
      <c r="E2896" s="13"/>
      <c r="F2896" s="13"/>
      <c r="G2896" s="13"/>
      <c r="H2896" s="13"/>
      <c r="I2896" s="13"/>
      <c r="J2896" s="13"/>
      <c r="K2896" s="13"/>
      <c r="L2896" s="13"/>
      <c r="M2896" s="13"/>
      <c r="N2896" s="13"/>
      <c r="O2896" s="13"/>
      <c r="P2896" s="13"/>
    </row>
    <row r="2897" spans="1:16">
      <c r="A2897" s="13"/>
      <c r="B2897" s="13"/>
      <c r="C2897" s="13"/>
      <c r="D2897" s="13"/>
      <c r="E2897" s="13"/>
      <c r="F2897" s="13"/>
      <c r="G2897" s="13"/>
      <c r="H2897" s="13"/>
      <c r="I2897" s="13"/>
      <c r="J2897" s="13"/>
      <c r="K2897" s="13"/>
      <c r="L2897" s="13"/>
      <c r="M2897" s="13"/>
      <c r="N2897" s="13"/>
      <c r="O2897" s="13"/>
      <c r="P2897" s="13"/>
    </row>
    <row r="2898" spans="1:16">
      <c r="A2898" s="13"/>
      <c r="B2898" s="13"/>
      <c r="C2898" s="13"/>
      <c r="D2898" s="13"/>
      <c r="E2898" s="13"/>
      <c r="F2898" s="13"/>
      <c r="G2898" s="13"/>
      <c r="H2898" s="13"/>
      <c r="I2898" s="13"/>
      <c r="J2898" s="13"/>
      <c r="K2898" s="13"/>
      <c r="L2898" s="13"/>
      <c r="M2898" s="13"/>
      <c r="N2898" s="13"/>
      <c r="O2898" s="13"/>
      <c r="P2898" s="13"/>
    </row>
    <row r="2899" spans="1:16">
      <c r="A2899" s="13"/>
      <c r="B2899" s="13"/>
      <c r="C2899" s="13"/>
      <c r="D2899" s="13"/>
      <c r="E2899" s="13"/>
      <c r="F2899" s="13"/>
      <c r="G2899" s="13"/>
      <c r="H2899" s="13"/>
      <c r="I2899" s="13"/>
      <c r="J2899" s="13"/>
      <c r="K2899" s="13"/>
      <c r="L2899" s="13"/>
      <c r="M2899" s="13"/>
      <c r="N2899" s="13"/>
      <c r="O2899" s="13"/>
      <c r="P2899" s="13"/>
    </row>
    <row r="2900" spans="1:16">
      <c r="A2900" s="13"/>
      <c r="B2900" s="13"/>
      <c r="C2900" s="13"/>
      <c r="D2900" s="13"/>
      <c r="E2900" s="13"/>
      <c r="F2900" s="13"/>
      <c r="G2900" s="13"/>
      <c r="H2900" s="13"/>
      <c r="I2900" s="13"/>
      <c r="J2900" s="13"/>
      <c r="K2900" s="13"/>
      <c r="L2900" s="13"/>
      <c r="M2900" s="13"/>
      <c r="N2900" s="13"/>
      <c r="O2900" s="13"/>
      <c r="P2900" s="13"/>
    </row>
    <row r="2901" spans="1:16">
      <c r="A2901" s="13"/>
      <c r="B2901" s="13"/>
      <c r="C2901" s="13"/>
      <c r="D2901" s="13"/>
      <c r="E2901" s="13"/>
      <c r="F2901" s="13"/>
      <c r="G2901" s="13"/>
      <c r="H2901" s="13"/>
      <c r="I2901" s="13"/>
      <c r="J2901" s="13"/>
      <c r="K2901" s="13"/>
      <c r="L2901" s="13"/>
      <c r="M2901" s="13"/>
      <c r="N2901" s="13"/>
      <c r="O2901" s="13"/>
      <c r="P2901" s="13"/>
    </row>
    <row r="2902" spans="1:16">
      <c r="A2902" s="13"/>
      <c r="B2902" s="13"/>
      <c r="C2902" s="13"/>
      <c r="D2902" s="13"/>
      <c r="E2902" s="13"/>
      <c r="F2902" s="13"/>
      <c r="G2902" s="13"/>
      <c r="H2902" s="13"/>
      <c r="I2902" s="13"/>
      <c r="J2902" s="13"/>
      <c r="K2902" s="13"/>
      <c r="L2902" s="13"/>
      <c r="M2902" s="13"/>
      <c r="N2902" s="13"/>
      <c r="O2902" s="13"/>
      <c r="P2902" s="13"/>
    </row>
    <row r="2903" spans="1:16">
      <c r="A2903" s="13"/>
      <c r="B2903" s="13"/>
      <c r="C2903" s="13"/>
      <c r="D2903" s="13"/>
      <c r="E2903" s="13"/>
      <c r="F2903" s="13"/>
      <c r="G2903" s="13"/>
      <c r="H2903" s="13"/>
      <c r="I2903" s="13"/>
      <c r="J2903" s="13"/>
      <c r="K2903" s="13"/>
      <c r="L2903" s="13"/>
      <c r="M2903" s="13"/>
      <c r="N2903" s="13"/>
      <c r="O2903" s="13"/>
      <c r="P2903" s="13"/>
    </row>
    <row r="2904" spans="1:16">
      <c r="A2904" s="13"/>
      <c r="B2904" s="13"/>
      <c r="C2904" s="13"/>
      <c r="D2904" s="13"/>
      <c r="E2904" s="13"/>
      <c r="F2904" s="13"/>
      <c r="G2904" s="13"/>
      <c r="H2904" s="13"/>
      <c r="I2904" s="13"/>
      <c r="J2904" s="13"/>
      <c r="K2904" s="13"/>
      <c r="L2904" s="13"/>
      <c r="M2904" s="13"/>
      <c r="N2904" s="13"/>
      <c r="O2904" s="13"/>
      <c r="P2904" s="13"/>
    </row>
    <row r="2905" spans="1:16">
      <c r="A2905" s="13"/>
      <c r="B2905" s="13"/>
      <c r="C2905" s="13"/>
      <c r="D2905" s="13"/>
      <c r="E2905" s="13"/>
      <c r="F2905" s="13"/>
      <c r="G2905" s="13"/>
      <c r="H2905" s="13"/>
      <c r="I2905" s="13"/>
      <c r="J2905" s="13"/>
      <c r="K2905" s="13"/>
      <c r="L2905" s="13"/>
      <c r="M2905" s="13"/>
      <c r="N2905" s="13"/>
      <c r="O2905" s="13"/>
      <c r="P2905" s="13"/>
    </row>
    <row r="2906" spans="1:16">
      <c r="A2906" s="13"/>
      <c r="B2906" s="13"/>
      <c r="C2906" s="13"/>
      <c r="D2906" s="13"/>
      <c r="E2906" s="13"/>
      <c r="F2906" s="13"/>
      <c r="G2906" s="13"/>
      <c r="H2906" s="13"/>
      <c r="I2906" s="13"/>
      <c r="J2906" s="13"/>
      <c r="K2906" s="13"/>
      <c r="L2906" s="13"/>
      <c r="M2906" s="13"/>
      <c r="N2906" s="13"/>
      <c r="O2906" s="13"/>
      <c r="P2906" s="13"/>
    </row>
    <row r="2907" spans="1:16">
      <c r="A2907" s="13"/>
      <c r="B2907" s="13"/>
      <c r="C2907" s="13"/>
      <c r="D2907" s="13"/>
      <c r="E2907" s="13"/>
      <c r="F2907" s="13"/>
      <c r="G2907" s="13"/>
      <c r="H2907" s="13"/>
      <c r="I2907" s="13"/>
      <c r="J2907" s="13"/>
      <c r="K2907" s="13"/>
      <c r="L2907" s="13"/>
      <c r="M2907" s="13"/>
      <c r="N2907" s="13"/>
      <c r="O2907" s="13"/>
      <c r="P2907" s="13"/>
    </row>
    <row r="2908" spans="1:16">
      <c r="A2908" s="13"/>
      <c r="B2908" s="13"/>
      <c r="C2908" s="13"/>
      <c r="D2908" s="13"/>
      <c r="E2908" s="13"/>
      <c r="F2908" s="13"/>
      <c r="G2908" s="13"/>
      <c r="H2908" s="13"/>
      <c r="I2908" s="13"/>
      <c r="J2908" s="13"/>
      <c r="K2908" s="13"/>
      <c r="L2908" s="13"/>
      <c r="M2908" s="13"/>
      <c r="N2908" s="13"/>
      <c r="O2908" s="13"/>
      <c r="P2908" s="13"/>
    </row>
    <row r="2909" spans="1:16">
      <c r="A2909" s="13"/>
      <c r="B2909" s="13"/>
      <c r="C2909" s="13"/>
      <c r="D2909" s="13"/>
      <c r="E2909" s="13"/>
      <c r="F2909" s="13"/>
      <c r="G2909" s="13"/>
      <c r="H2909" s="13"/>
      <c r="I2909" s="13"/>
      <c r="J2909" s="13"/>
      <c r="K2909" s="13"/>
      <c r="L2909" s="13"/>
      <c r="M2909" s="13"/>
      <c r="N2909" s="13"/>
      <c r="O2909" s="13"/>
      <c r="P2909" s="13"/>
    </row>
    <row r="2910" spans="1:16">
      <c r="A2910" s="13"/>
      <c r="B2910" s="13"/>
      <c r="C2910" s="13"/>
      <c r="D2910" s="13"/>
      <c r="E2910" s="13"/>
      <c r="F2910" s="13"/>
      <c r="G2910" s="13"/>
      <c r="H2910" s="13"/>
      <c r="I2910" s="13"/>
      <c r="J2910" s="13"/>
      <c r="K2910" s="13"/>
      <c r="L2910" s="13"/>
      <c r="M2910" s="13"/>
      <c r="N2910" s="13"/>
      <c r="O2910" s="13"/>
      <c r="P2910" s="13"/>
    </row>
    <row r="2911" spans="1:16">
      <c r="A2911" s="13"/>
      <c r="B2911" s="13"/>
      <c r="C2911" s="13"/>
      <c r="D2911" s="13"/>
      <c r="E2911" s="13"/>
      <c r="F2911" s="13"/>
      <c r="G2911" s="13"/>
      <c r="H2911" s="13"/>
      <c r="I2911" s="13"/>
      <c r="J2911" s="13"/>
      <c r="K2911" s="13"/>
      <c r="L2911" s="13"/>
      <c r="M2911" s="13"/>
      <c r="N2911" s="13"/>
      <c r="O2911" s="13"/>
      <c r="P2911" s="13"/>
    </row>
    <row r="2912" spans="1:16">
      <c r="A2912" s="13"/>
      <c r="B2912" s="13"/>
      <c r="C2912" s="13"/>
      <c r="D2912" s="13"/>
      <c r="E2912" s="13"/>
      <c r="F2912" s="13"/>
      <c r="G2912" s="13"/>
      <c r="H2912" s="13"/>
      <c r="I2912" s="13"/>
      <c r="J2912" s="13"/>
      <c r="K2912" s="13"/>
      <c r="L2912" s="13"/>
      <c r="M2912" s="13"/>
      <c r="N2912" s="13"/>
      <c r="O2912" s="13"/>
      <c r="P2912" s="13"/>
    </row>
    <row r="2913" spans="1:16">
      <c r="A2913" s="13"/>
      <c r="B2913" s="13"/>
      <c r="C2913" s="13"/>
      <c r="D2913" s="13"/>
      <c r="E2913" s="13"/>
      <c r="F2913" s="13"/>
      <c r="G2913" s="13"/>
      <c r="H2913" s="13"/>
      <c r="I2913" s="13"/>
      <c r="J2913" s="13"/>
      <c r="K2913" s="13"/>
      <c r="L2913" s="13"/>
      <c r="M2913" s="13"/>
      <c r="N2913" s="13"/>
      <c r="O2913" s="13"/>
      <c r="P2913" s="13"/>
    </row>
    <row r="2914" spans="1:16">
      <c r="A2914" s="13"/>
      <c r="B2914" s="13"/>
      <c r="C2914" s="13"/>
      <c r="D2914" s="13"/>
      <c r="E2914" s="13"/>
      <c r="F2914" s="13"/>
      <c r="G2914" s="13"/>
      <c r="H2914" s="13"/>
      <c r="I2914" s="13"/>
      <c r="J2914" s="13"/>
      <c r="K2914" s="13"/>
      <c r="L2914" s="13"/>
      <c r="M2914" s="13"/>
      <c r="N2914" s="13"/>
      <c r="O2914" s="13"/>
      <c r="P2914" s="13"/>
    </row>
    <row r="2915" spans="1:16">
      <c r="A2915" s="13"/>
      <c r="B2915" s="13"/>
      <c r="C2915" s="13"/>
      <c r="D2915" s="13"/>
      <c r="E2915" s="13"/>
      <c r="F2915" s="13"/>
      <c r="G2915" s="13"/>
      <c r="H2915" s="13"/>
      <c r="I2915" s="13"/>
      <c r="J2915" s="13"/>
      <c r="K2915" s="13"/>
      <c r="L2915" s="13"/>
      <c r="M2915" s="13"/>
      <c r="N2915" s="13"/>
      <c r="O2915" s="13"/>
      <c r="P2915" s="13"/>
    </row>
    <row r="2916" spans="1:16">
      <c r="A2916" s="13"/>
      <c r="B2916" s="13"/>
      <c r="C2916" s="13"/>
      <c r="D2916" s="13"/>
      <c r="E2916" s="13"/>
      <c r="F2916" s="13"/>
      <c r="G2916" s="13"/>
      <c r="H2916" s="13"/>
      <c r="I2916" s="13"/>
      <c r="J2916" s="13"/>
      <c r="K2916" s="13"/>
      <c r="L2916" s="13"/>
      <c r="M2916" s="13"/>
      <c r="N2916" s="13"/>
      <c r="O2916" s="13"/>
      <c r="P2916" s="13"/>
    </row>
    <row r="2917" spans="1:16">
      <c r="A2917" s="13"/>
      <c r="B2917" s="13"/>
      <c r="C2917" s="13"/>
      <c r="D2917" s="13"/>
      <c r="E2917" s="13"/>
      <c r="F2917" s="13"/>
      <c r="G2917" s="13"/>
      <c r="H2917" s="13"/>
      <c r="I2917" s="13"/>
      <c r="J2917" s="13"/>
      <c r="K2917" s="13"/>
      <c r="L2917" s="13"/>
      <c r="M2917" s="13"/>
      <c r="N2917" s="13"/>
      <c r="O2917" s="13"/>
      <c r="P2917" s="13"/>
    </row>
    <row r="2918" spans="1:16">
      <c r="A2918" s="13"/>
      <c r="B2918" s="13"/>
      <c r="C2918" s="13"/>
      <c r="D2918" s="13"/>
      <c r="E2918" s="13"/>
      <c r="F2918" s="13"/>
      <c r="G2918" s="13"/>
      <c r="H2918" s="13"/>
      <c r="I2918" s="13"/>
      <c r="J2918" s="13"/>
      <c r="K2918" s="13"/>
      <c r="L2918" s="13"/>
      <c r="M2918" s="13"/>
      <c r="N2918" s="13"/>
      <c r="O2918" s="13"/>
      <c r="P2918" s="13"/>
    </row>
    <row r="2919" spans="1:16">
      <c r="A2919" s="13"/>
      <c r="B2919" s="13"/>
      <c r="C2919" s="13"/>
      <c r="D2919" s="13"/>
      <c r="E2919" s="13"/>
      <c r="F2919" s="13"/>
      <c r="G2919" s="13"/>
      <c r="H2919" s="13"/>
      <c r="I2919" s="13"/>
      <c r="J2919" s="13"/>
      <c r="K2919" s="13"/>
      <c r="L2919" s="13"/>
      <c r="M2919" s="13"/>
      <c r="N2919" s="13"/>
      <c r="O2919" s="13"/>
      <c r="P2919" s="13"/>
    </row>
    <row r="2920" spans="1:16">
      <c r="A2920" s="13"/>
      <c r="B2920" s="13"/>
      <c r="C2920" s="13"/>
      <c r="D2920" s="13"/>
      <c r="E2920" s="13"/>
      <c r="F2920" s="13"/>
      <c r="G2920" s="13"/>
      <c r="H2920" s="13"/>
      <c r="I2920" s="13"/>
      <c r="J2920" s="13"/>
      <c r="K2920" s="13"/>
      <c r="L2920" s="13"/>
      <c r="M2920" s="13"/>
      <c r="N2920" s="13"/>
      <c r="O2920" s="13"/>
      <c r="P2920" s="13"/>
    </row>
    <row r="2921" spans="1:16">
      <c r="A2921" s="13"/>
      <c r="B2921" s="13"/>
      <c r="C2921" s="13"/>
      <c r="D2921" s="13"/>
      <c r="E2921" s="13"/>
      <c r="F2921" s="13"/>
      <c r="G2921" s="13"/>
      <c r="H2921" s="13"/>
      <c r="I2921" s="13"/>
      <c r="J2921" s="13"/>
      <c r="K2921" s="13"/>
      <c r="L2921" s="13"/>
      <c r="M2921" s="13"/>
      <c r="N2921" s="13"/>
      <c r="O2921" s="13"/>
      <c r="P2921" s="13"/>
    </row>
    <row r="2922" spans="1:16">
      <c r="A2922" s="13"/>
      <c r="B2922" s="13"/>
      <c r="C2922" s="13"/>
      <c r="D2922" s="13"/>
      <c r="E2922" s="13"/>
      <c r="F2922" s="13"/>
      <c r="G2922" s="13"/>
      <c r="H2922" s="13"/>
      <c r="I2922" s="13"/>
      <c r="J2922" s="13"/>
      <c r="K2922" s="13"/>
      <c r="L2922" s="13"/>
      <c r="M2922" s="13"/>
      <c r="N2922" s="13"/>
      <c r="O2922" s="13"/>
      <c r="P2922" s="13"/>
    </row>
    <row r="2923" spans="1:16">
      <c r="A2923" s="13"/>
      <c r="B2923" s="13"/>
      <c r="C2923" s="13"/>
      <c r="D2923" s="13"/>
      <c r="E2923" s="13"/>
      <c r="F2923" s="13"/>
      <c r="G2923" s="13"/>
      <c r="H2923" s="13"/>
      <c r="I2923" s="13"/>
      <c r="J2923" s="13"/>
      <c r="K2923" s="13"/>
      <c r="L2923" s="13"/>
      <c r="M2923" s="13"/>
      <c r="N2923" s="13"/>
      <c r="O2923" s="13"/>
      <c r="P2923" s="13"/>
    </row>
    <row r="2924" spans="1:16">
      <c r="A2924" s="13"/>
      <c r="B2924" s="13"/>
      <c r="C2924" s="13"/>
      <c r="D2924" s="13"/>
      <c r="E2924" s="13"/>
      <c r="F2924" s="13"/>
      <c r="G2924" s="13"/>
      <c r="H2924" s="13"/>
      <c r="I2924" s="13"/>
      <c r="J2924" s="13"/>
      <c r="K2924" s="13"/>
      <c r="L2924" s="13"/>
      <c r="M2924" s="13"/>
      <c r="N2924" s="13"/>
      <c r="O2924" s="13"/>
      <c r="P2924" s="13"/>
    </row>
    <row r="2925" spans="1:16">
      <c r="A2925" s="13"/>
      <c r="B2925" s="13"/>
      <c r="C2925" s="13"/>
      <c r="D2925" s="13"/>
      <c r="E2925" s="13"/>
      <c r="F2925" s="13"/>
      <c r="G2925" s="13"/>
      <c r="H2925" s="13"/>
      <c r="I2925" s="13"/>
      <c r="J2925" s="13"/>
      <c r="K2925" s="13"/>
      <c r="L2925" s="13"/>
      <c r="M2925" s="13"/>
      <c r="N2925" s="13"/>
      <c r="O2925" s="13"/>
      <c r="P2925" s="13"/>
    </row>
    <row r="2926" spans="1:16">
      <c r="A2926" s="13"/>
      <c r="B2926" s="13"/>
      <c r="C2926" s="13"/>
      <c r="D2926" s="13"/>
      <c r="E2926" s="13"/>
      <c r="F2926" s="13"/>
      <c r="G2926" s="13"/>
      <c r="H2926" s="13"/>
      <c r="I2926" s="13"/>
      <c r="J2926" s="13"/>
      <c r="K2926" s="13"/>
      <c r="L2926" s="13"/>
      <c r="M2926" s="13"/>
      <c r="N2926" s="13"/>
      <c r="O2926" s="13"/>
      <c r="P2926" s="13"/>
    </row>
    <row r="2927" spans="1:16">
      <c r="A2927" s="13"/>
      <c r="B2927" s="13"/>
      <c r="C2927" s="13"/>
      <c r="D2927" s="13"/>
      <c r="E2927" s="13"/>
      <c r="F2927" s="13"/>
      <c r="G2927" s="13"/>
      <c r="H2927" s="13"/>
      <c r="I2927" s="13"/>
      <c r="J2927" s="13"/>
      <c r="K2927" s="13"/>
      <c r="L2927" s="13"/>
      <c r="M2927" s="13"/>
      <c r="N2927" s="13"/>
      <c r="O2927" s="13"/>
      <c r="P2927" s="13"/>
    </row>
    <row r="2928" spans="1:16">
      <c r="A2928" s="13"/>
      <c r="B2928" s="13"/>
      <c r="C2928" s="13"/>
      <c r="D2928" s="13"/>
      <c r="E2928" s="13"/>
      <c r="F2928" s="13"/>
      <c r="G2928" s="13"/>
      <c r="H2928" s="13"/>
      <c r="I2928" s="13"/>
      <c r="J2928" s="13"/>
      <c r="K2928" s="13"/>
      <c r="L2928" s="13"/>
      <c r="M2928" s="13"/>
      <c r="N2928" s="13"/>
      <c r="O2928" s="13"/>
      <c r="P2928" s="13"/>
    </row>
    <row r="2929" spans="1:16">
      <c r="A2929" s="13"/>
      <c r="B2929" s="13"/>
      <c r="C2929" s="13"/>
      <c r="D2929" s="13"/>
      <c r="E2929" s="13"/>
      <c r="F2929" s="13"/>
      <c r="G2929" s="13"/>
      <c r="H2929" s="13"/>
      <c r="I2929" s="13"/>
      <c r="J2929" s="13"/>
      <c r="K2929" s="13"/>
      <c r="L2929" s="13"/>
      <c r="M2929" s="13"/>
      <c r="N2929" s="13"/>
      <c r="O2929" s="13"/>
      <c r="P2929" s="13"/>
    </row>
    <row r="2930" spans="1:16">
      <c r="A2930" s="13"/>
      <c r="B2930" s="13"/>
      <c r="C2930" s="13"/>
      <c r="D2930" s="13"/>
      <c r="E2930" s="13"/>
      <c r="F2930" s="13"/>
      <c r="G2930" s="13"/>
      <c r="H2930" s="13"/>
      <c r="I2930" s="13"/>
      <c r="J2930" s="13"/>
      <c r="K2930" s="13"/>
      <c r="L2930" s="13"/>
      <c r="M2930" s="13"/>
      <c r="N2930" s="13"/>
      <c r="O2930" s="13"/>
      <c r="P2930" s="13"/>
    </row>
    <row r="2931" spans="1:16">
      <c r="A2931" s="13"/>
      <c r="B2931" s="13"/>
      <c r="C2931" s="13"/>
      <c r="D2931" s="13"/>
      <c r="E2931" s="13"/>
      <c r="F2931" s="13"/>
      <c r="G2931" s="13"/>
      <c r="H2931" s="13"/>
      <c r="I2931" s="13"/>
      <c r="J2931" s="13"/>
      <c r="K2931" s="13"/>
      <c r="L2931" s="13"/>
      <c r="M2931" s="13"/>
      <c r="N2931" s="13"/>
      <c r="O2931" s="13"/>
      <c r="P2931" s="13"/>
    </row>
    <row r="2932" spans="1:16">
      <c r="A2932" s="13"/>
      <c r="B2932" s="13"/>
      <c r="C2932" s="13"/>
      <c r="D2932" s="13"/>
      <c r="E2932" s="13"/>
      <c r="F2932" s="13"/>
      <c r="G2932" s="13"/>
      <c r="H2932" s="13"/>
      <c r="I2932" s="13"/>
      <c r="J2932" s="13"/>
      <c r="K2932" s="13"/>
      <c r="L2932" s="13"/>
      <c r="M2932" s="13"/>
      <c r="N2932" s="13"/>
      <c r="O2932" s="13"/>
      <c r="P2932" s="13"/>
    </row>
    <row r="2933" spans="1:16">
      <c r="A2933" s="13"/>
      <c r="B2933" s="13"/>
      <c r="C2933" s="13"/>
      <c r="D2933" s="13"/>
      <c r="E2933" s="13"/>
      <c r="F2933" s="13"/>
      <c r="G2933" s="13"/>
      <c r="H2933" s="13"/>
      <c r="I2933" s="13"/>
      <c r="J2933" s="13"/>
      <c r="K2933" s="13"/>
      <c r="L2933" s="13"/>
      <c r="M2933" s="13"/>
      <c r="N2933" s="13"/>
      <c r="O2933" s="13"/>
      <c r="P2933" s="13"/>
    </row>
    <row r="2934" spans="1:16">
      <c r="A2934" s="13"/>
      <c r="B2934" s="13"/>
      <c r="C2934" s="13"/>
      <c r="D2934" s="13"/>
      <c r="E2934" s="13"/>
      <c r="F2934" s="13"/>
      <c r="G2934" s="13"/>
      <c r="H2934" s="13"/>
      <c r="I2934" s="13"/>
      <c r="J2934" s="13"/>
      <c r="K2934" s="13"/>
      <c r="L2934" s="13"/>
      <c r="M2934" s="13"/>
      <c r="N2934" s="13"/>
      <c r="O2934" s="13"/>
      <c r="P2934" s="13"/>
    </row>
    <row r="2935" spans="1:16">
      <c r="A2935" s="13"/>
      <c r="B2935" s="13"/>
      <c r="C2935" s="13"/>
      <c r="D2935" s="13"/>
      <c r="E2935" s="13"/>
      <c r="F2935" s="13"/>
      <c r="G2935" s="13"/>
      <c r="H2935" s="13"/>
      <c r="I2935" s="13"/>
      <c r="J2935" s="13"/>
      <c r="K2935" s="13"/>
      <c r="L2935" s="13"/>
      <c r="M2935" s="13"/>
      <c r="N2935" s="13"/>
      <c r="O2935" s="13"/>
      <c r="P2935" s="13"/>
    </row>
    <row r="2936" spans="1:16">
      <c r="A2936" s="13"/>
      <c r="B2936" s="13"/>
      <c r="C2936" s="13"/>
      <c r="D2936" s="13"/>
      <c r="E2936" s="13"/>
      <c r="F2936" s="13"/>
      <c r="G2936" s="13"/>
      <c r="H2936" s="13"/>
      <c r="I2936" s="13"/>
      <c r="J2936" s="13"/>
      <c r="K2936" s="13"/>
      <c r="L2936" s="13"/>
      <c r="M2936" s="13"/>
      <c r="N2936" s="13"/>
      <c r="O2936" s="13"/>
      <c r="P2936" s="13"/>
    </row>
    <row r="2937" spans="1:16">
      <c r="A2937" s="13"/>
      <c r="B2937" s="13"/>
      <c r="C2937" s="13"/>
      <c r="D2937" s="13"/>
      <c r="E2937" s="13"/>
      <c r="F2937" s="13"/>
      <c r="G2937" s="13"/>
      <c r="H2937" s="13"/>
      <c r="I2937" s="13"/>
      <c r="J2937" s="13"/>
      <c r="K2937" s="13"/>
      <c r="L2937" s="13"/>
      <c r="M2937" s="13"/>
      <c r="N2937" s="13"/>
      <c r="O2937" s="13"/>
      <c r="P2937" s="13"/>
    </row>
    <row r="2938" spans="1:16">
      <c r="A2938" s="13"/>
      <c r="B2938" s="13"/>
      <c r="C2938" s="13"/>
      <c r="D2938" s="13"/>
      <c r="E2938" s="13"/>
      <c r="F2938" s="13"/>
      <c r="G2938" s="13"/>
      <c r="H2938" s="13"/>
      <c r="I2938" s="13"/>
      <c r="J2938" s="13"/>
      <c r="K2938" s="13"/>
      <c r="L2938" s="13"/>
      <c r="M2938" s="13"/>
      <c r="N2938" s="13"/>
      <c r="O2938" s="13"/>
      <c r="P2938" s="13"/>
    </row>
    <row r="2939" spans="1:16">
      <c r="A2939" s="13"/>
      <c r="B2939" s="13"/>
      <c r="C2939" s="13"/>
      <c r="D2939" s="13"/>
      <c r="E2939" s="13"/>
      <c r="F2939" s="13"/>
      <c r="G2939" s="13"/>
      <c r="H2939" s="13"/>
      <c r="I2939" s="13"/>
      <c r="J2939" s="13"/>
      <c r="K2939" s="13"/>
      <c r="L2939" s="13"/>
      <c r="M2939" s="13"/>
      <c r="N2939" s="13"/>
      <c r="O2939" s="13"/>
      <c r="P2939" s="13"/>
    </row>
    <row r="2940" spans="1:16">
      <c r="A2940" s="13"/>
      <c r="B2940" s="13"/>
      <c r="C2940" s="13"/>
      <c r="D2940" s="13"/>
      <c r="E2940" s="13"/>
      <c r="F2940" s="13"/>
      <c r="G2940" s="13"/>
      <c r="H2940" s="13"/>
      <c r="I2940" s="13"/>
      <c r="J2940" s="13"/>
      <c r="K2940" s="13"/>
      <c r="L2940" s="13"/>
      <c r="M2940" s="13"/>
      <c r="N2940" s="13"/>
      <c r="O2940" s="13"/>
      <c r="P2940" s="13"/>
    </row>
    <row r="2941" spans="1:16">
      <c r="A2941" s="13"/>
      <c r="B2941" s="13"/>
      <c r="C2941" s="13"/>
      <c r="D2941" s="13"/>
      <c r="E2941" s="13"/>
      <c r="F2941" s="13"/>
      <c r="G2941" s="13"/>
      <c r="H2941" s="13"/>
      <c r="I2941" s="13"/>
      <c r="J2941" s="13"/>
      <c r="K2941" s="13"/>
      <c r="L2941" s="13"/>
      <c r="M2941" s="13"/>
      <c r="N2941" s="13"/>
      <c r="O2941" s="13"/>
      <c r="P2941" s="13"/>
    </row>
    <row r="2942" spans="1:16">
      <c r="A2942" s="13"/>
      <c r="B2942" s="13"/>
      <c r="C2942" s="13"/>
      <c r="D2942" s="13"/>
      <c r="E2942" s="13"/>
      <c r="F2942" s="13"/>
      <c r="G2942" s="13"/>
      <c r="H2942" s="13"/>
      <c r="I2942" s="13"/>
      <c r="J2942" s="13"/>
      <c r="K2942" s="13"/>
      <c r="L2942" s="13"/>
      <c r="M2942" s="13"/>
      <c r="N2942" s="13"/>
      <c r="O2942" s="13"/>
      <c r="P2942" s="13"/>
    </row>
    <row r="2943" spans="1:16">
      <c r="A2943" s="13"/>
      <c r="B2943" s="13"/>
      <c r="C2943" s="13"/>
      <c r="D2943" s="13"/>
      <c r="E2943" s="13"/>
      <c r="F2943" s="13"/>
      <c r="G2943" s="13"/>
      <c r="H2943" s="13"/>
      <c r="I2943" s="13"/>
      <c r="J2943" s="13"/>
      <c r="K2943" s="13"/>
      <c r="L2943" s="13"/>
      <c r="M2943" s="13"/>
      <c r="N2943" s="13"/>
      <c r="O2943" s="13"/>
      <c r="P2943" s="13"/>
    </row>
    <row r="2944" spans="1:16">
      <c r="A2944" s="13"/>
      <c r="B2944" s="13"/>
      <c r="C2944" s="13"/>
      <c r="D2944" s="13"/>
      <c r="E2944" s="13"/>
      <c r="F2944" s="13"/>
      <c r="G2944" s="13"/>
      <c r="H2944" s="13"/>
      <c r="I2944" s="13"/>
      <c r="J2944" s="13"/>
      <c r="K2944" s="13"/>
      <c r="L2944" s="13"/>
      <c r="M2944" s="13"/>
      <c r="N2944" s="13"/>
      <c r="O2944" s="13"/>
      <c r="P2944" s="13"/>
    </row>
    <row r="2945" spans="1:16">
      <c r="A2945" s="13"/>
      <c r="B2945" s="13"/>
      <c r="C2945" s="13"/>
      <c r="D2945" s="13"/>
      <c r="E2945" s="13"/>
      <c r="F2945" s="13"/>
      <c r="G2945" s="13"/>
      <c r="H2945" s="13"/>
      <c r="I2945" s="13"/>
      <c r="J2945" s="13"/>
      <c r="K2945" s="13"/>
      <c r="L2945" s="13"/>
      <c r="M2945" s="13"/>
      <c r="N2945" s="13"/>
      <c r="O2945" s="13"/>
      <c r="P2945" s="13"/>
    </row>
    <row r="2946" spans="1:16">
      <c r="A2946" s="13"/>
      <c r="B2946" s="13"/>
      <c r="C2946" s="13"/>
      <c r="D2946" s="13"/>
      <c r="E2946" s="13"/>
      <c r="F2946" s="13"/>
      <c r="G2946" s="13"/>
      <c r="H2946" s="13"/>
      <c r="I2946" s="13"/>
      <c r="J2946" s="13"/>
      <c r="K2946" s="13"/>
      <c r="L2946" s="13"/>
      <c r="M2946" s="13"/>
      <c r="N2946" s="13"/>
      <c r="O2946" s="13"/>
      <c r="P2946" s="13"/>
    </row>
    <row r="2947" spans="1:16">
      <c r="A2947" s="13"/>
      <c r="B2947" s="13"/>
      <c r="C2947" s="13"/>
      <c r="D2947" s="13"/>
      <c r="E2947" s="13"/>
      <c r="F2947" s="13"/>
      <c r="G2947" s="13"/>
      <c r="H2947" s="13"/>
      <c r="I2947" s="13"/>
      <c r="J2947" s="13"/>
      <c r="K2947" s="13"/>
      <c r="L2947" s="13"/>
      <c r="M2947" s="13"/>
      <c r="N2947" s="13"/>
      <c r="O2947" s="13"/>
      <c r="P2947" s="13"/>
    </row>
    <row r="2948" spans="1:16">
      <c r="A2948" s="13"/>
      <c r="B2948" s="13"/>
      <c r="C2948" s="13"/>
      <c r="D2948" s="13"/>
      <c r="E2948" s="13"/>
      <c r="F2948" s="13"/>
      <c r="G2948" s="13"/>
      <c r="H2948" s="13"/>
      <c r="I2948" s="13"/>
      <c r="J2948" s="13"/>
      <c r="K2948" s="13"/>
      <c r="L2948" s="13"/>
      <c r="M2948" s="13"/>
      <c r="N2948" s="13"/>
      <c r="O2948" s="13"/>
      <c r="P2948" s="13"/>
    </row>
    <row r="2949" spans="1:16">
      <c r="A2949" s="13"/>
      <c r="B2949" s="13"/>
      <c r="C2949" s="13"/>
      <c r="D2949" s="13"/>
      <c r="E2949" s="13"/>
      <c r="F2949" s="13"/>
      <c r="G2949" s="13"/>
      <c r="H2949" s="13"/>
      <c r="I2949" s="13"/>
      <c r="J2949" s="13"/>
      <c r="K2949" s="13"/>
      <c r="L2949" s="13"/>
      <c r="M2949" s="13"/>
      <c r="N2949" s="13"/>
      <c r="O2949" s="13"/>
      <c r="P2949" s="13"/>
    </row>
    <row r="2950" spans="1:16">
      <c r="A2950" s="13"/>
      <c r="B2950" s="13"/>
      <c r="C2950" s="13"/>
      <c r="D2950" s="13"/>
      <c r="E2950" s="13"/>
      <c r="F2950" s="13"/>
      <c r="G2950" s="13"/>
      <c r="H2950" s="13"/>
      <c r="I2950" s="13"/>
      <c r="J2950" s="13"/>
      <c r="K2950" s="13"/>
      <c r="L2950" s="13"/>
      <c r="M2950" s="13"/>
      <c r="N2950" s="13"/>
      <c r="O2950" s="13"/>
      <c r="P2950" s="13"/>
    </row>
    <row r="2951" spans="1:16">
      <c r="A2951" s="13"/>
      <c r="B2951" s="13"/>
      <c r="C2951" s="13"/>
      <c r="D2951" s="13"/>
      <c r="E2951" s="13"/>
      <c r="F2951" s="13"/>
      <c r="G2951" s="13"/>
      <c r="H2951" s="13"/>
      <c r="I2951" s="13"/>
      <c r="J2951" s="13"/>
      <c r="K2951" s="13"/>
      <c r="L2951" s="13"/>
      <c r="M2951" s="13"/>
      <c r="N2951" s="13"/>
      <c r="O2951" s="13"/>
      <c r="P2951" s="13"/>
    </row>
    <row r="2952" spans="1:16">
      <c r="A2952" s="13"/>
      <c r="B2952" s="13"/>
      <c r="C2952" s="13"/>
      <c r="D2952" s="13"/>
      <c r="E2952" s="13"/>
      <c r="F2952" s="13"/>
      <c r="G2952" s="13"/>
      <c r="H2952" s="13"/>
      <c r="I2952" s="13"/>
      <c r="J2952" s="13"/>
      <c r="K2952" s="13"/>
      <c r="L2952" s="13"/>
      <c r="M2952" s="13"/>
      <c r="N2952" s="13"/>
      <c r="O2952" s="13"/>
      <c r="P2952" s="13"/>
    </row>
    <row r="2953" spans="1:16">
      <c r="A2953" s="13"/>
      <c r="B2953" s="13"/>
      <c r="C2953" s="13"/>
      <c r="D2953" s="13"/>
      <c r="E2953" s="13"/>
      <c r="F2953" s="13"/>
      <c r="G2953" s="13"/>
      <c r="H2953" s="13"/>
      <c r="I2953" s="13"/>
      <c r="J2953" s="13"/>
      <c r="K2953" s="13"/>
      <c r="L2953" s="13"/>
      <c r="M2953" s="13"/>
      <c r="N2953" s="13"/>
      <c r="O2953" s="13"/>
      <c r="P2953" s="13"/>
    </row>
    <row r="2954" spans="1:16">
      <c r="A2954" s="13"/>
      <c r="B2954" s="13"/>
      <c r="C2954" s="13"/>
      <c r="D2954" s="13"/>
      <c r="E2954" s="13"/>
      <c r="F2954" s="13"/>
      <c r="G2954" s="13"/>
      <c r="H2954" s="13"/>
      <c r="I2954" s="13"/>
      <c r="J2954" s="13"/>
      <c r="K2954" s="13"/>
      <c r="L2954" s="13"/>
      <c r="M2954" s="13"/>
      <c r="N2954" s="13"/>
      <c r="O2954" s="13"/>
      <c r="P2954" s="13"/>
    </row>
    <row r="2955" spans="1:16">
      <c r="A2955" s="13"/>
      <c r="B2955" s="13"/>
      <c r="C2955" s="13"/>
      <c r="D2955" s="13"/>
      <c r="E2955" s="13"/>
      <c r="F2955" s="13"/>
      <c r="G2955" s="13"/>
      <c r="H2955" s="13"/>
      <c r="I2955" s="13"/>
      <c r="J2955" s="13"/>
      <c r="K2955" s="13"/>
      <c r="L2955" s="13"/>
      <c r="M2955" s="13"/>
      <c r="N2955" s="13"/>
      <c r="O2955" s="13"/>
      <c r="P2955" s="13"/>
    </row>
    <row r="2956" spans="1:16">
      <c r="A2956" s="13"/>
      <c r="B2956" s="13"/>
      <c r="C2956" s="13"/>
      <c r="D2956" s="13"/>
      <c r="E2956" s="13"/>
      <c r="F2956" s="13"/>
      <c r="G2956" s="13"/>
      <c r="H2956" s="13"/>
      <c r="I2956" s="13"/>
      <c r="J2956" s="13"/>
      <c r="K2956" s="13"/>
      <c r="L2956" s="13"/>
      <c r="M2956" s="13"/>
      <c r="N2956" s="13"/>
      <c r="O2956" s="13"/>
      <c r="P2956" s="13"/>
    </row>
    <row r="2957" spans="1:16">
      <c r="A2957" s="13"/>
      <c r="B2957" s="13"/>
      <c r="C2957" s="13"/>
      <c r="D2957" s="13"/>
      <c r="E2957" s="13"/>
      <c r="F2957" s="13"/>
      <c r="G2957" s="13"/>
      <c r="H2957" s="13"/>
      <c r="I2957" s="13"/>
      <c r="J2957" s="13"/>
      <c r="K2957" s="13"/>
      <c r="L2957" s="13"/>
      <c r="M2957" s="13"/>
      <c r="N2957" s="13"/>
      <c r="O2957" s="13"/>
      <c r="P2957" s="13"/>
    </row>
    <row r="2958" spans="1:16">
      <c r="A2958" s="13"/>
      <c r="B2958" s="13"/>
      <c r="C2958" s="13"/>
      <c r="D2958" s="13"/>
      <c r="E2958" s="13"/>
      <c r="F2958" s="13"/>
      <c r="G2958" s="13"/>
      <c r="H2958" s="13"/>
      <c r="I2958" s="13"/>
      <c r="J2958" s="13"/>
      <c r="K2958" s="13"/>
      <c r="L2958" s="13"/>
      <c r="M2958" s="13"/>
      <c r="N2958" s="13"/>
      <c r="O2958" s="13"/>
      <c r="P2958" s="13"/>
    </row>
    <row r="2959" spans="1:16">
      <c r="A2959" s="13"/>
      <c r="B2959" s="13"/>
      <c r="C2959" s="13"/>
      <c r="D2959" s="13"/>
      <c r="E2959" s="13"/>
      <c r="F2959" s="13"/>
      <c r="G2959" s="13"/>
      <c r="H2959" s="13"/>
      <c r="I2959" s="13"/>
      <c r="J2959" s="13"/>
      <c r="K2959" s="13"/>
      <c r="L2959" s="13"/>
      <c r="M2959" s="13"/>
      <c r="N2959" s="13"/>
      <c r="O2959" s="13"/>
      <c r="P2959" s="13"/>
    </row>
    <row r="2960" spans="1:16">
      <c r="A2960" s="13"/>
      <c r="B2960" s="13"/>
      <c r="C2960" s="13"/>
      <c r="D2960" s="13"/>
      <c r="E2960" s="13"/>
      <c r="F2960" s="13"/>
      <c r="G2960" s="13"/>
      <c r="H2960" s="13"/>
      <c r="I2960" s="13"/>
      <c r="J2960" s="13"/>
      <c r="K2960" s="13"/>
      <c r="L2960" s="13"/>
      <c r="M2960" s="13"/>
      <c r="N2960" s="13"/>
      <c r="O2960" s="13"/>
      <c r="P2960" s="13"/>
    </row>
    <row r="2961" spans="1:16">
      <c r="A2961" s="13"/>
      <c r="B2961" s="13"/>
      <c r="C2961" s="13"/>
      <c r="D2961" s="13"/>
      <c r="E2961" s="13"/>
      <c r="F2961" s="13"/>
      <c r="G2961" s="13"/>
      <c r="H2961" s="13"/>
      <c r="I2961" s="13"/>
      <c r="J2961" s="13"/>
      <c r="K2961" s="13"/>
      <c r="L2961" s="13"/>
      <c r="M2961" s="13"/>
      <c r="N2961" s="13"/>
      <c r="O2961" s="13"/>
      <c r="P2961" s="13"/>
    </row>
    <row r="2962" spans="1:16">
      <c r="A2962" s="13"/>
      <c r="B2962" s="13"/>
      <c r="C2962" s="13"/>
      <c r="D2962" s="13"/>
      <c r="E2962" s="13"/>
      <c r="F2962" s="13"/>
      <c r="G2962" s="13"/>
      <c r="H2962" s="13"/>
      <c r="I2962" s="13"/>
      <c r="J2962" s="13"/>
      <c r="K2962" s="13"/>
      <c r="L2962" s="13"/>
      <c r="M2962" s="13"/>
      <c r="N2962" s="13"/>
      <c r="O2962" s="13"/>
      <c r="P2962" s="13"/>
    </row>
    <row r="2963" spans="1:16">
      <c r="A2963" s="13"/>
      <c r="B2963" s="13"/>
      <c r="C2963" s="13"/>
      <c r="D2963" s="13"/>
      <c r="E2963" s="13"/>
      <c r="F2963" s="13"/>
      <c r="G2963" s="13"/>
      <c r="H2963" s="13"/>
      <c r="I2963" s="13"/>
      <c r="J2963" s="13"/>
      <c r="K2963" s="13"/>
      <c r="L2963" s="13"/>
      <c r="M2963" s="13"/>
      <c r="N2963" s="13"/>
      <c r="O2963" s="13"/>
      <c r="P2963" s="13"/>
    </row>
    <row r="2964" spans="1:16">
      <c r="A2964" s="13"/>
      <c r="B2964" s="13"/>
      <c r="C2964" s="13"/>
      <c r="D2964" s="13"/>
      <c r="E2964" s="13"/>
      <c r="F2964" s="13"/>
      <c r="G2964" s="13"/>
      <c r="H2964" s="13"/>
      <c r="I2964" s="13"/>
      <c r="J2964" s="13"/>
      <c r="K2964" s="13"/>
      <c r="L2964" s="13"/>
      <c r="M2964" s="13"/>
      <c r="N2964" s="13"/>
      <c r="O2964" s="13"/>
      <c r="P2964" s="13"/>
    </row>
    <row r="2965" spans="1:16">
      <c r="A2965" s="13"/>
      <c r="B2965" s="13"/>
      <c r="C2965" s="13"/>
      <c r="D2965" s="13"/>
      <c r="E2965" s="13"/>
      <c r="F2965" s="13"/>
      <c r="G2965" s="13"/>
      <c r="H2965" s="13"/>
      <c r="I2965" s="13"/>
      <c r="J2965" s="13"/>
      <c r="K2965" s="13"/>
      <c r="L2965" s="13"/>
      <c r="M2965" s="13"/>
      <c r="N2965" s="13"/>
      <c r="O2965" s="13"/>
      <c r="P2965" s="13"/>
    </row>
    <row r="2966" spans="1:16">
      <c r="A2966" s="13"/>
      <c r="B2966" s="13"/>
      <c r="C2966" s="13"/>
      <c r="D2966" s="13"/>
      <c r="E2966" s="13"/>
      <c r="F2966" s="13"/>
      <c r="G2966" s="13"/>
      <c r="H2966" s="13"/>
      <c r="I2966" s="13"/>
      <c r="J2966" s="13"/>
      <c r="K2966" s="13"/>
      <c r="L2966" s="13"/>
      <c r="M2966" s="13"/>
      <c r="N2966" s="13"/>
      <c r="O2966" s="13"/>
      <c r="P2966" s="13"/>
    </row>
    <row r="2967" spans="1:16">
      <c r="A2967" s="13"/>
      <c r="B2967" s="13"/>
      <c r="C2967" s="13"/>
      <c r="D2967" s="13"/>
      <c r="E2967" s="13"/>
      <c r="F2967" s="13"/>
      <c r="G2967" s="13"/>
      <c r="H2967" s="13"/>
      <c r="I2967" s="13"/>
      <c r="J2967" s="13"/>
      <c r="K2967" s="13"/>
      <c r="L2967" s="13"/>
      <c r="M2967" s="13"/>
      <c r="N2967" s="13"/>
      <c r="O2967" s="13"/>
      <c r="P2967" s="13"/>
    </row>
    <row r="2968" spans="1:16">
      <c r="A2968" s="13"/>
      <c r="B2968" s="13"/>
      <c r="C2968" s="13"/>
      <c r="D2968" s="13"/>
      <c r="E2968" s="13"/>
      <c r="F2968" s="13"/>
      <c r="G2968" s="13"/>
      <c r="H2968" s="13"/>
      <c r="I2968" s="13"/>
      <c r="J2968" s="13"/>
      <c r="K2968" s="13"/>
      <c r="L2968" s="13"/>
      <c r="M2968" s="13"/>
      <c r="N2968" s="13"/>
      <c r="O2968" s="13"/>
      <c r="P2968" s="13"/>
    </row>
    <row r="2969" spans="1:16">
      <c r="A2969" s="13"/>
      <c r="B2969" s="13"/>
      <c r="C2969" s="13"/>
      <c r="D2969" s="13"/>
      <c r="E2969" s="13"/>
      <c r="F2969" s="13"/>
      <c r="G2969" s="13"/>
      <c r="H2969" s="13"/>
      <c r="I2969" s="13"/>
      <c r="J2969" s="13"/>
      <c r="K2969" s="13"/>
      <c r="L2969" s="13"/>
      <c r="M2969" s="13"/>
      <c r="N2969" s="13"/>
      <c r="O2969" s="13"/>
      <c r="P2969" s="13"/>
    </row>
    <row r="2970" spans="1:16">
      <c r="A2970" s="13"/>
      <c r="B2970" s="13"/>
      <c r="C2970" s="13"/>
      <c r="D2970" s="13"/>
      <c r="E2970" s="13"/>
      <c r="F2970" s="13"/>
      <c r="G2970" s="13"/>
      <c r="H2970" s="13"/>
      <c r="I2970" s="13"/>
      <c r="J2970" s="13"/>
      <c r="K2970" s="13"/>
      <c r="L2970" s="13"/>
      <c r="M2970" s="13"/>
      <c r="N2970" s="13"/>
      <c r="O2970" s="13"/>
      <c r="P2970" s="13"/>
    </row>
    <row r="2971" spans="1:16">
      <c r="A2971" s="13"/>
      <c r="B2971" s="13"/>
      <c r="C2971" s="13"/>
      <c r="D2971" s="13"/>
      <c r="E2971" s="13"/>
      <c r="F2971" s="13"/>
      <c r="G2971" s="13"/>
      <c r="H2971" s="13"/>
      <c r="I2971" s="13"/>
      <c r="J2971" s="13"/>
      <c r="K2971" s="13"/>
      <c r="L2971" s="13"/>
      <c r="M2971" s="13"/>
      <c r="N2971" s="13"/>
      <c r="O2971" s="13"/>
      <c r="P2971" s="13"/>
    </row>
    <row r="2972" spans="1:16">
      <c r="A2972" s="13"/>
      <c r="B2972" s="13"/>
      <c r="C2972" s="13"/>
      <c r="D2972" s="13"/>
      <c r="E2972" s="13"/>
      <c r="F2972" s="13"/>
      <c r="G2972" s="13"/>
      <c r="H2972" s="13"/>
      <c r="I2972" s="13"/>
      <c r="J2972" s="13"/>
      <c r="K2972" s="13"/>
      <c r="L2972" s="13"/>
      <c r="M2972" s="13"/>
      <c r="N2972" s="13"/>
      <c r="O2972" s="13"/>
      <c r="P2972" s="13"/>
    </row>
    <row r="2973" spans="1:16">
      <c r="A2973" s="13"/>
      <c r="B2973" s="13"/>
      <c r="C2973" s="13"/>
      <c r="D2973" s="13"/>
      <c r="E2973" s="13"/>
      <c r="F2973" s="13"/>
      <c r="G2973" s="13"/>
      <c r="H2973" s="13"/>
      <c r="I2973" s="13"/>
      <c r="J2973" s="13"/>
      <c r="K2973" s="13"/>
      <c r="L2973" s="13"/>
      <c r="M2973" s="13"/>
      <c r="N2973" s="13"/>
      <c r="O2973" s="13"/>
      <c r="P2973" s="13"/>
    </row>
    <row r="2974" spans="1:16">
      <c r="A2974" s="13"/>
      <c r="B2974" s="13"/>
      <c r="C2974" s="13"/>
      <c r="D2974" s="13"/>
      <c r="E2974" s="13"/>
      <c r="F2974" s="13"/>
      <c r="G2974" s="13"/>
      <c r="H2974" s="13"/>
      <c r="I2974" s="13"/>
      <c r="J2974" s="13"/>
      <c r="K2974" s="13"/>
      <c r="L2974" s="13"/>
      <c r="M2974" s="13"/>
      <c r="N2974" s="13"/>
      <c r="O2974" s="13"/>
      <c r="P2974" s="13"/>
    </row>
    <row r="2975" spans="1:16">
      <c r="A2975" s="13"/>
      <c r="B2975" s="13"/>
      <c r="C2975" s="13"/>
      <c r="D2975" s="13"/>
      <c r="E2975" s="13"/>
      <c r="F2975" s="13"/>
      <c r="G2975" s="13"/>
      <c r="H2975" s="13"/>
      <c r="I2975" s="13"/>
      <c r="J2975" s="13"/>
      <c r="K2975" s="13"/>
      <c r="L2975" s="13"/>
      <c r="M2975" s="13"/>
      <c r="N2975" s="13"/>
      <c r="O2975" s="13"/>
      <c r="P2975" s="13"/>
    </row>
    <row r="2976" spans="1:16">
      <c r="A2976" s="13"/>
      <c r="B2976" s="13"/>
      <c r="C2976" s="13"/>
      <c r="D2976" s="13"/>
      <c r="E2976" s="13"/>
      <c r="F2976" s="13"/>
      <c r="G2976" s="13"/>
      <c r="H2976" s="13"/>
      <c r="I2976" s="13"/>
      <c r="J2976" s="13"/>
      <c r="K2976" s="13"/>
      <c r="L2976" s="13"/>
      <c r="M2976" s="13"/>
      <c r="N2976" s="13"/>
      <c r="O2976" s="13"/>
      <c r="P2976" s="13"/>
    </row>
    <row r="2977" spans="1:16">
      <c r="A2977" s="13"/>
      <c r="B2977" s="13"/>
      <c r="C2977" s="13"/>
      <c r="D2977" s="13"/>
      <c r="E2977" s="13"/>
      <c r="F2977" s="13"/>
      <c r="G2977" s="13"/>
      <c r="H2977" s="13"/>
      <c r="I2977" s="13"/>
      <c r="J2977" s="13"/>
      <c r="K2977" s="13"/>
      <c r="L2977" s="13"/>
      <c r="M2977" s="13"/>
      <c r="N2977" s="13"/>
      <c r="O2977" s="13"/>
      <c r="P2977" s="13"/>
    </row>
    <row r="2978" spans="1:16">
      <c r="A2978" s="13"/>
      <c r="B2978" s="13"/>
      <c r="C2978" s="13"/>
      <c r="D2978" s="13"/>
      <c r="E2978" s="13"/>
      <c r="F2978" s="13"/>
      <c r="G2978" s="13"/>
      <c r="H2978" s="13"/>
      <c r="I2978" s="13"/>
      <c r="J2978" s="13"/>
      <c r="K2978" s="13"/>
      <c r="L2978" s="13"/>
      <c r="M2978" s="13"/>
      <c r="N2978" s="13"/>
      <c r="O2978" s="13"/>
      <c r="P2978" s="13"/>
    </row>
    <row r="2979" spans="1:16">
      <c r="A2979" s="13"/>
      <c r="B2979" s="13"/>
      <c r="C2979" s="13"/>
      <c r="D2979" s="13"/>
      <c r="E2979" s="13"/>
      <c r="F2979" s="13"/>
      <c r="G2979" s="13"/>
      <c r="H2979" s="13"/>
      <c r="I2979" s="13"/>
      <c r="J2979" s="13"/>
      <c r="K2979" s="13"/>
      <c r="L2979" s="13"/>
      <c r="M2979" s="13"/>
      <c r="N2979" s="13"/>
      <c r="O2979" s="13"/>
      <c r="P2979" s="13"/>
    </row>
    <row r="2980" spans="1:16">
      <c r="A2980" s="13"/>
      <c r="B2980" s="13"/>
      <c r="C2980" s="13"/>
      <c r="D2980" s="13"/>
      <c r="E2980" s="13"/>
      <c r="F2980" s="13"/>
      <c r="G2980" s="13"/>
      <c r="H2980" s="13"/>
      <c r="I2980" s="13"/>
      <c r="J2980" s="13"/>
      <c r="K2980" s="13"/>
      <c r="L2980" s="13"/>
      <c r="M2980" s="13"/>
      <c r="N2980" s="13"/>
      <c r="O2980" s="13"/>
      <c r="P2980" s="13"/>
    </row>
    <row r="2981" spans="1:16">
      <c r="A2981" s="13"/>
      <c r="B2981" s="13"/>
      <c r="C2981" s="13"/>
      <c r="D2981" s="13"/>
      <c r="E2981" s="13"/>
      <c r="F2981" s="13"/>
      <c r="G2981" s="13"/>
      <c r="H2981" s="13"/>
      <c r="I2981" s="13"/>
      <c r="J2981" s="13"/>
      <c r="K2981" s="13"/>
      <c r="L2981" s="13"/>
      <c r="M2981" s="13"/>
      <c r="N2981" s="13"/>
      <c r="O2981" s="13"/>
      <c r="P2981" s="13"/>
    </row>
    <row r="2982" spans="1:16">
      <c r="A2982" s="13"/>
      <c r="B2982" s="13"/>
      <c r="C2982" s="13"/>
      <c r="D2982" s="13"/>
      <c r="E2982" s="13"/>
      <c r="F2982" s="13"/>
      <c r="G2982" s="13"/>
      <c r="H2982" s="13"/>
      <c r="I2982" s="13"/>
      <c r="J2982" s="13"/>
      <c r="K2982" s="13"/>
      <c r="L2982" s="13"/>
      <c r="M2982" s="13"/>
      <c r="N2982" s="13"/>
      <c r="O2982" s="13"/>
      <c r="P2982" s="13"/>
    </row>
    <row r="2983" spans="1:16">
      <c r="A2983" s="13"/>
      <c r="B2983" s="13"/>
      <c r="C2983" s="13"/>
      <c r="D2983" s="13"/>
      <c r="E2983" s="13"/>
      <c r="F2983" s="13"/>
      <c r="G2983" s="13"/>
      <c r="H2983" s="13"/>
      <c r="I2983" s="13"/>
      <c r="J2983" s="13"/>
      <c r="K2983" s="13"/>
      <c r="L2983" s="13"/>
      <c r="M2983" s="13"/>
      <c r="N2983" s="13"/>
      <c r="O2983" s="13"/>
      <c r="P2983" s="13"/>
    </row>
    <row r="2984" spans="1:16">
      <c r="A2984" s="13"/>
      <c r="B2984" s="13"/>
      <c r="C2984" s="13"/>
      <c r="D2984" s="13"/>
      <c r="E2984" s="13"/>
      <c r="F2984" s="13"/>
      <c r="G2984" s="13"/>
      <c r="H2984" s="13"/>
      <c r="I2984" s="13"/>
      <c r="J2984" s="13"/>
      <c r="K2984" s="13"/>
      <c r="L2984" s="13"/>
      <c r="M2984" s="13"/>
      <c r="N2984" s="13"/>
      <c r="O2984" s="13"/>
      <c r="P2984" s="13"/>
    </row>
    <row r="2985" spans="1:16">
      <c r="A2985" s="13"/>
      <c r="B2985" s="13"/>
      <c r="C2985" s="13"/>
      <c r="D2985" s="13"/>
      <c r="E2985" s="13"/>
      <c r="F2985" s="13"/>
      <c r="G2985" s="13"/>
      <c r="H2985" s="13"/>
      <c r="I2985" s="13"/>
      <c r="J2985" s="13"/>
      <c r="K2985" s="13"/>
      <c r="L2985" s="13"/>
      <c r="M2985" s="13"/>
      <c r="N2985" s="13"/>
      <c r="O2985" s="13"/>
      <c r="P2985" s="13"/>
    </row>
    <row r="2986" spans="1:16">
      <c r="A2986" s="13"/>
      <c r="B2986" s="13"/>
      <c r="C2986" s="13"/>
      <c r="D2986" s="13"/>
      <c r="E2986" s="13"/>
      <c r="F2986" s="13"/>
      <c r="G2986" s="13"/>
      <c r="H2986" s="13"/>
      <c r="I2986" s="13"/>
      <c r="J2986" s="13"/>
      <c r="K2986" s="13"/>
      <c r="L2986" s="13"/>
      <c r="M2986" s="13"/>
      <c r="N2986" s="13"/>
      <c r="O2986" s="13"/>
      <c r="P2986" s="13"/>
    </row>
    <row r="2987" spans="1:16">
      <c r="A2987" s="13"/>
      <c r="B2987" s="13"/>
      <c r="C2987" s="13"/>
      <c r="D2987" s="13"/>
      <c r="E2987" s="13"/>
      <c r="F2987" s="13"/>
      <c r="G2987" s="13"/>
      <c r="H2987" s="13"/>
      <c r="I2987" s="13"/>
      <c r="J2987" s="13"/>
      <c r="K2987" s="13"/>
      <c r="L2987" s="13"/>
      <c r="M2987" s="13"/>
      <c r="N2987" s="13"/>
      <c r="O2987" s="13"/>
      <c r="P2987" s="13"/>
    </row>
    <row r="2988" spans="1:16">
      <c r="A2988" s="13"/>
      <c r="B2988" s="13"/>
      <c r="C2988" s="13"/>
      <c r="D2988" s="13"/>
      <c r="E2988" s="13"/>
      <c r="F2988" s="13"/>
      <c r="G2988" s="13"/>
      <c r="H2988" s="13"/>
      <c r="I2988" s="13"/>
      <c r="J2988" s="13"/>
      <c r="K2988" s="13"/>
      <c r="L2988" s="13"/>
      <c r="M2988" s="13"/>
      <c r="N2988" s="13"/>
      <c r="O2988" s="13"/>
      <c r="P2988" s="13"/>
    </row>
    <row r="2989" spans="1:16">
      <c r="A2989" s="13"/>
      <c r="B2989" s="13"/>
      <c r="C2989" s="13"/>
      <c r="D2989" s="13"/>
      <c r="E2989" s="13"/>
      <c r="F2989" s="13"/>
      <c r="G2989" s="13"/>
      <c r="H2989" s="13"/>
      <c r="I2989" s="13"/>
      <c r="J2989" s="13"/>
      <c r="K2989" s="13"/>
      <c r="L2989" s="13"/>
      <c r="M2989" s="13"/>
      <c r="N2989" s="13"/>
      <c r="O2989" s="13"/>
      <c r="P2989" s="13"/>
    </row>
    <row r="2990" spans="1:16">
      <c r="A2990" s="13"/>
      <c r="B2990" s="13"/>
      <c r="C2990" s="13"/>
      <c r="D2990" s="13"/>
      <c r="E2990" s="13"/>
      <c r="F2990" s="13"/>
      <c r="G2990" s="13"/>
      <c r="H2990" s="13"/>
      <c r="I2990" s="13"/>
      <c r="J2990" s="13"/>
      <c r="K2990" s="13"/>
      <c r="L2990" s="13"/>
      <c r="M2990" s="13"/>
      <c r="N2990" s="13"/>
      <c r="O2990" s="13"/>
      <c r="P2990" s="13"/>
    </row>
    <row r="2991" spans="1:16">
      <c r="A2991" s="13"/>
      <c r="B2991" s="13"/>
      <c r="C2991" s="13"/>
      <c r="D2991" s="13"/>
      <c r="E2991" s="13"/>
      <c r="F2991" s="13"/>
      <c r="G2991" s="13"/>
      <c r="H2991" s="13"/>
      <c r="I2991" s="13"/>
      <c r="J2991" s="13"/>
      <c r="K2991" s="13"/>
      <c r="L2991" s="13"/>
      <c r="M2991" s="13"/>
      <c r="N2991" s="13"/>
      <c r="O2991" s="13"/>
      <c r="P2991" s="13"/>
    </row>
    <row r="2992" spans="1:16">
      <c r="A2992" s="13"/>
      <c r="B2992" s="13"/>
      <c r="C2992" s="13"/>
      <c r="D2992" s="13"/>
      <c r="E2992" s="13"/>
      <c r="F2992" s="13"/>
      <c r="G2992" s="13"/>
      <c r="H2992" s="13"/>
      <c r="I2992" s="13"/>
      <c r="J2992" s="13"/>
      <c r="K2992" s="13"/>
      <c r="L2992" s="13"/>
      <c r="M2992" s="13"/>
      <c r="N2992" s="13"/>
      <c r="O2992" s="13"/>
      <c r="P2992" s="13"/>
    </row>
    <row r="2993" spans="1:16">
      <c r="A2993" s="13"/>
      <c r="B2993" s="13"/>
      <c r="C2993" s="13"/>
      <c r="D2993" s="13"/>
      <c r="E2993" s="13"/>
      <c r="F2993" s="13"/>
      <c r="G2993" s="13"/>
      <c r="H2993" s="13"/>
      <c r="I2993" s="13"/>
      <c r="J2993" s="13"/>
      <c r="K2993" s="13"/>
      <c r="L2993" s="13"/>
      <c r="M2993" s="13"/>
      <c r="N2993" s="13"/>
      <c r="O2993" s="13"/>
      <c r="P2993" s="13"/>
    </row>
    <row r="2994" spans="1:16">
      <c r="A2994" s="13"/>
      <c r="B2994" s="13"/>
      <c r="C2994" s="13"/>
      <c r="D2994" s="13"/>
      <c r="E2994" s="13"/>
      <c r="F2994" s="13"/>
      <c r="G2994" s="13"/>
      <c r="H2994" s="13"/>
      <c r="I2994" s="13"/>
      <c r="J2994" s="13"/>
      <c r="K2994" s="13"/>
      <c r="L2994" s="13"/>
      <c r="M2994" s="13"/>
      <c r="N2994" s="13"/>
      <c r="O2994" s="13"/>
      <c r="P2994" s="13"/>
    </row>
    <row r="2995" spans="1:16">
      <c r="A2995" s="13"/>
      <c r="B2995" s="13"/>
      <c r="C2995" s="13"/>
      <c r="D2995" s="13"/>
      <c r="E2995" s="13"/>
      <c r="F2995" s="13"/>
      <c r="G2995" s="13"/>
      <c r="H2995" s="13"/>
      <c r="I2995" s="13"/>
      <c r="J2995" s="13"/>
      <c r="K2995" s="13"/>
      <c r="L2995" s="13"/>
      <c r="M2995" s="13"/>
      <c r="N2995" s="13"/>
      <c r="O2995" s="13"/>
      <c r="P2995" s="13"/>
    </row>
    <row r="2996" spans="1:16">
      <c r="A2996" s="13"/>
      <c r="B2996" s="13"/>
      <c r="C2996" s="13"/>
      <c r="D2996" s="13"/>
      <c r="E2996" s="13"/>
      <c r="F2996" s="13"/>
      <c r="G2996" s="13"/>
      <c r="H2996" s="13"/>
      <c r="I2996" s="13"/>
      <c r="J2996" s="13"/>
      <c r="K2996" s="13"/>
      <c r="L2996" s="13"/>
      <c r="M2996" s="13"/>
      <c r="N2996" s="13"/>
      <c r="O2996" s="13"/>
      <c r="P2996" s="13"/>
    </row>
    <row r="2997" spans="1:16">
      <c r="A2997" s="13"/>
      <c r="B2997" s="13"/>
      <c r="C2997" s="13"/>
      <c r="D2997" s="13"/>
      <c r="E2997" s="13"/>
      <c r="F2997" s="13"/>
      <c r="G2997" s="13"/>
      <c r="H2997" s="13"/>
      <c r="I2997" s="13"/>
      <c r="J2997" s="13"/>
      <c r="K2997" s="13"/>
      <c r="L2997" s="13"/>
      <c r="M2997" s="13"/>
      <c r="N2997" s="13"/>
      <c r="O2997" s="13"/>
      <c r="P2997" s="13"/>
    </row>
    <row r="2998" spans="1:16">
      <c r="A2998" s="13"/>
      <c r="B2998" s="13"/>
      <c r="C2998" s="13"/>
      <c r="D2998" s="13"/>
      <c r="E2998" s="13"/>
      <c r="F2998" s="13"/>
      <c r="G2998" s="13"/>
      <c r="H2998" s="13"/>
      <c r="I2998" s="13"/>
      <c r="J2998" s="13"/>
      <c r="K2998" s="13"/>
      <c r="L2998" s="13"/>
      <c r="M2998" s="13"/>
      <c r="N2998" s="13"/>
      <c r="O2998" s="13"/>
      <c r="P2998" s="13"/>
    </row>
    <row r="2999" spans="1:16">
      <c r="A2999" s="13"/>
      <c r="B2999" s="13"/>
      <c r="C2999" s="13"/>
      <c r="D2999" s="13"/>
      <c r="E2999" s="13"/>
      <c r="F2999" s="13"/>
      <c r="G2999" s="13"/>
      <c r="H2999" s="13"/>
      <c r="I2999" s="13"/>
      <c r="J2999" s="13"/>
      <c r="K2999" s="13"/>
      <c r="L2999" s="13"/>
      <c r="M2999" s="13"/>
      <c r="N2999" s="13"/>
      <c r="O2999" s="13"/>
      <c r="P2999" s="13"/>
    </row>
    <row r="3000" spans="1:16">
      <c r="A3000" s="13"/>
      <c r="B3000" s="13"/>
      <c r="C3000" s="13"/>
      <c r="D3000" s="13"/>
      <c r="E3000" s="13"/>
      <c r="F3000" s="13"/>
      <c r="G3000" s="13"/>
      <c r="H3000" s="13"/>
      <c r="I3000" s="13"/>
      <c r="J3000" s="13"/>
      <c r="K3000" s="13"/>
      <c r="L3000" s="13"/>
      <c r="M3000" s="13"/>
      <c r="N3000" s="13"/>
      <c r="O3000" s="13"/>
      <c r="P3000" s="13"/>
    </row>
    <row r="3001" spans="1:16">
      <c r="A3001" s="13"/>
      <c r="B3001" s="13"/>
      <c r="C3001" s="13"/>
      <c r="D3001" s="13"/>
      <c r="E3001" s="13"/>
      <c r="F3001" s="13"/>
      <c r="G3001" s="13"/>
      <c r="H3001" s="13"/>
      <c r="I3001" s="13"/>
      <c r="J3001" s="13"/>
      <c r="K3001" s="13"/>
      <c r="L3001" s="13"/>
      <c r="M3001" s="13"/>
      <c r="N3001" s="13"/>
      <c r="O3001" s="13"/>
      <c r="P3001" s="13"/>
    </row>
    <row r="3002" spans="1:16">
      <c r="A3002" s="13"/>
      <c r="B3002" s="13"/>
      <c r="C3002" s="13"/>
      <c r="D3002" s="13"/>
      <c r="E3002" s="13"/>
      <c r="F3002" s="13"/>
      <c r="G3002" s="13"/>
      <c r="H3002" s="13"/>
      <c r="I3002" s="13"/>
      <c r="J3002" s="13"/>
      <c r="K3002" s="13"/>
      <c r="L3002" s="13"/>
      <c r="M3002" s="13"/>
      <c r="N3002" s="13"/>
      <c r="O3002" s="13"/>
      <c r="P3002" s="13"/>
    </row>
    <row r="3003" spans="1:16">
      <c r="A3003" s="13"/>
      <c r="B3003" s="13"/>
      <c r="C3003" s="13"/>
      <c r="D3003" s="13"/>
      <c r="E3003" s="13"/>
      <c r="F3003" s="13"/>
      <c r="G3003" s="13"/>
      <c r="H3003" s="13"/>
      <c r="I3003" s="13"/>
      <c r="J3003" s="13"/>
      <c r="K3003" s="13"/>
      <c r="L3003" s="13"/>
      <c r="M3003" s="13"/>
      <c r="N3003" s="13"/>
      <c r="O3003" s="13"/>
      <c r="P3003" s="13"/>
    </row>
    <row r="3004" spans="1:16">
      <c r="A3004" s="13"/>
      <c r="B3004" s="13"/>
      <c r="C3004" s="13"/>
      <c r="D3004" s="13"/>
      <c r="E3004" s="13"/>
      <c r="F3004" s="13"/>
      <c r="G3004" s="13"/>
      <c r="H3004" s="13"/>
      <c r="I3004" s="13"/>
      <c r="J3004" s="13"/>
      <c r="K3004" s="13"/>
      <c r="L3004" s="13"/>
      <c r="M3004" s="13"/>
      <c r="N3004" s="13"/>
      <c r="O3004" s="13"/>
      <c r="P3004" s="13"/>
    </row>
    <row r="3005" spans="1:16">
      <c r="A3005" s="13"/>
      <c r="B3005" s="13"/>
      <c r="C3005" s="13"/>
      <c r="D3005" s="13"/>
      <c r="E3005" s="13"/>
      <c r="F3005" s="13"/>
      <c r="G3005" s="13"/>
      <c r="H3005" s="13"/>
      <c r="I3005" s="13"/>
      <c r="J3005" s="13"/>
      <c r="K3005" s="13"/>
      <c r="L3005" s="13"/>
      <c r="M3005" s="13"/>
      <c r="N3005" s="13"/>
      <c r="O3005" s="13"/>
      <c r="P3005" s="13"/>
    </row>
    <row r="3006" spans="1:16">
      <c r="A3006" s="13"/>
      <c r="B3006" s="13"/>
      <c r="C3006" s="13"/>
      <c r="D3006" s="13"/>
      <c r="E3006" s="13"/>
      <c r="F3006" s="13"/>
      <c r="G3006" s="13"/>
      <c r="H3006" s="13"/>
      <c r="I3006" s="13"/>
      <c r="J3006" s="13"/>
      <c r="K3006" s="13"/>
      <c r="L3006" s="13"/>
      <c r="M3006" s="13"/>
      <c r="N3006" s="13"/>
      <c r="O3006" s="13"/>
      <c r="P3006" s="13"/>
    </row>
    <row r="3007" spans="1:16">
      <c r="A3007" s="13"/>
      <c r="B3007" s="13"/>
      <c r="C3007" s="13"/>
      <c r="D3007" s="13"/>
      <c r="E3007" s="13"/>
      <c r="F3007" s="13"/>
      <c r="G3007" s="13"/>
      <c r="H3007" s="13"/>
      <c r="I3007" s="13"/>
      <c r="J3007" s="13"/>
      <c r="K3007" s="13"/>
      <c r="L3007" s="13"/>
      <c r="M3007" s="13"/>
      <c r="N3007" s="13"/>
      <c r="O3007" s="13"/>
      <c r="P3007" s="13"/>
    </row>
    <row r="3008" spans="1:16">
      <c r="A3008" s="13"/>
      <c r="B3008" s="13"/>
      <c r="C3008" s="13"/>
      <c r="D3008" s="13"/>
      <c r="E3008" s="13"/>
      <c r="F3008" s="13"/>
      <c r="G3008" s="13"/>
      <c r="H3008" s="13"/>
      <c r="I3008" s="13"/>
      <c r="J3008" s="13"/>
      <c r="K3008" s="13"/>
      <c r="L3008" s="13"/>
      <c r="M3008" s="13"/>
      <c r="N3008" s="13"/>
      <c r="O3008" s="13"/>
      <c r="P3008" s="13"/>
    </row>
    <row r="3009" spans="1:16">
      <c r="A3009" s="13"/>
      <c r="B3009" s="13"/>
      <c r="C3009" s="13"/>
      <c r="D3009" s="13"/>
      <c r="E3009" s="13"/>
      <c r="F3009" s="13"/>
      <c r="G3009" s="13"/>
      <c r="H3009" s="13"/>
      <c r="I3009" s="13"/>
      <c r="J3009" s="13"/>
      <c r="K3009" s="13"/>
      <c r="L3009" s="13"/>
      <c r="M3009" s="13"/>
      <c r="N3009" s="13"/>
      <c r="O3009" s="13"/>
      <c r="P3009" s="13"/>
    </row>
    <row r="3010" spans="1:16">
      <c r="A3010" s="13"/>
      <c r="B3010" s="13"/>
      <c r="C3010" s="13"/>
      <c r="D3010" s="13"/>
      <c r="E3010" s="13"/>
      <c r="F3010" s="13"/>
      <c r="G3010" s="13"/>
      <c r="H3010" s="13"/>
      <c r="I3010" s="13"/>
      <c r="J3010" s="13"/>
      <c r="K3010" s="13"/>
      <c r="L3010" s="13"/>
      <c r="M3010" s="13"/>
      <c r="N3010" s="13"/>
      <c r="O3010" s="13"/>
      <c r="P3010" s="13"/>
    </row>
    <row r="3011" spans="1:16">
      <c r="A3011" s="13"/>
      <c r="B3011" s="13"/>
      <c r="C3011" s="13"/>
      <c r="D3011" s="13"/>
      <c r="E3011" s="13"/>
      <c r="F3011" s="13"/>
      <c r="G3011" s="13"/>
      <c r="H3011" s="13"/>
      <c r="I3011" s="13"/>
      <c r="J3011" s="13"/>
      <c r="K3011" s="13"/>
      <c r="L3011" s="13"/>
      <c r="M3011" s="13"/>
      <c r="N3011" s="13"/>
      <c r="O3011" s="13"/>
      <c r="P3011" s="13"/>
    </row>
    <row r="3012" spans="1:16">
      <c r="A3012" s="13"/>
      <c r="B3012" s="13"/>
      <c r="C3012" s="13"/>
      <c r="D3012" s="13"/>
      <c r="E3012" s="13"/>
      <c r="F3012" s="13"/>
      <c r="G3012" s="13"/>
      <c r="H3012" s="13"/>
      <c r="I3012" s="13"/>
      <c r="J3012" s="13"/>
      <c r="K3012" s="13"/>
      <c r="L3012" s="13"/>
      <c r="M3012" s="13"/>
      <c r="N3012" s="13"/>
      <c r="O3012" s="13"/>
      <c r="P3012" s="13"/>
    </row>
    <row r="3013" spans="1:16">
      <c r="A3013" s="13"/>
      <c r="B3013" s="13"/>
      <c r="C3013" s="13"/>
      <c r="D3013" s="13"/>
      <c r="E3013" s="13"/>
      <c r="F3013" s="13"/>
      <c r="G3013" s="13"/>
      <c r="H3013" s="13"/>
      <c r="I3013" s="13"/>
      <c r="J3013" s="13"/>
      <c r="K3013" s="13"/>
      <c r="L3013" s="13"/>
      <c r="M3013" s="13"/>
      <c r="N3013" s="13"/>
      <c r="O3013" s="13"/>
      <c r="P3013" s="13"/>
    </row>
    <row r="3014" spans="1:16">
      <c r="A3014" s="13"/>
      <c r="B3014" s="13"/>
      <c r="C3014" s="13"/>
      <c r="D3014" s="13"/>
      <c r="E3014" s="13"/>
      <c r="F3014" s="13"/>
      <c r="G3014" s="13"/>
      <c r="H3014" s="13"/>
      <c r="I3014" s="13"/>
      <c r="J3014" s="13"/>
      <c r="K3014" s="13"/>
      <c r="L3014" s="13"/>
      <c r="M3014" s="13"/>
      <c r="N3014" s="13"/>
      <c r="O3014" s="13"/>
      <c r="P3014" s="13"/>
    </row>
    <row r="3015" spans="1:16">
      <c r="A3015" s="13"/>
      <c r="B3015" s="13"/>
      <c r="C3015" s="13"/>
      <c r="D3015" s="13"/>
      <c r="E3015" s="13"/>
      <c r="F3015" s="13"/>
      <c r="G3015" s="13"/>
      <c r="H3015" s="13"/>
      <c r="I3015" s="13"/>
      <c r="J3015" s="13"/>
      <c r="K3015" s="13"/>
      <c r="L3015" s="13"/>
      <c r="M3015" s="13"/>
      <c r="N3015" s="13"/>
      <c r="O3015" s="13"/>
      <c r="P3015" s="13"/>
    </row>
    <row r="3016" spans="1:16">
      <c r="A3016" s="13"/>
      <c r="B3016" s="13"/>
      <c r="C3016" s="13"/>
      <c r="D3016" s="13"/>
      <c r="E3016" s="13"/>
      <c r="F3016" s="13"/>
      <c r="G3016" s="13"/>
      <c r="H3016" s="13"/>
      <c r="I3016" s="13"/>
      <c r="J3016" s="13"/>
      <c r="K3016" s="13"/>
      <c r="L3016" s="13"/>
      <c r="M3016" s="13"/>
      <c r="N3016" s="13"/>
      <c r="O3016" s="13"/>
      <c r="P3016" s="13"/>
    </row>
    <row r="3017" spans="1:16">
      <c r="A3017" s="13"/>
      <c r="B3017" s="13"/>
      <c r="C3017" s="13"/>
      <c r="D3017" s="13"/>
      <c r="E3017" s="13"/>
      <c r="F3017" s="13"/>
      <c r="G3017" s="13"/>
      <c r="H3017" s="13"/>
      <c r="I3017" s="13"/>
      <c r="J3017" s="13"/>
      <c r="K3017" s="13"/>
      <c r="L3017" s="13"/>
      <c r="M3017" s="13"/>
      <c r="N3017" s="13"/>
      <c r="O3017" s="13"/>
      <c r="P3017" s="13"/>
    </row>
    <row r="3018" spans="1:16">
      <c r="A3018" s="13"/>
      <c r="B3018" s="13"/>
      <c r="C3018" s="13"/>
      <c r="D3018" s="13"/>
      <c r="E3018" s="13"/>
      <c r="F3018" s="13"/>
      <c r="G3018" s="13"/>
      <c r="H3018" s="13"/>
      <c r="I3018" s="13"/>
      <c r="J3018" s="13"/>
      <c r="K3018" s="13"/>
      <c r="L3018" s="13"/>
      <c r="M3018" s="13"/>
      <c r="N3018" s="13"/>
      <c r="O3018" s="13"/>
      <c r="P3018" s="13"/>
    </row>
    <row r="3019" spans="1:16">
      <c r="A3019" s="13"/>
      <c r="B3019" s="13"/>
      <c r="C3019" s="13"/>
      <c r="D3019" s="13"/>
      <c r="E3019" s="13"/>
      <c r="F3019" s="13"/>
      <c r="G3019" s="13"/>
      <c r="H3019" s="13"/>
      <c r="I3019" s="13"/>
      <c r="J3019" s="13"/>
      <c r="K3019" s="13"/>
      <c r="L3019" s="13"/>
      <c r="M3019" s="13"/>
      <c r="N3019" s="13"/>
      <c r="O3019" s="13"/>
      <c r="P3019" s="13"/>
    </row>
    <row r="3020" spans="1:16">
      <c r="A3020" s="13"/>
      <c r="B3020" s="13"/>
      <c r="C3020" s="13"/>
      <c r="D3020" s="13"/>
      <c r="E3020" s="13"/>
      <c r="F3020" s="13"/>
      <c r="G3020" s="13"/>
      <c r="H3020" s="13"/>
      <c r="I3020" s="13"/>
      <c r="J3020" s="13"/>
      <c r="K3020" s="13"/>
      <c r="L3020" s="13"/>
      <c r="M3020" s="13"/>
      <c r="N3020" s="13"/>
      <c r="O3020" s="13"/>
      <c r="P3020" s="13"/>
    </row>
    <row r="3021" spans="1:16">
      <c r="A3021" s="13"/>
      <c r="B3021" s="13"/>
      <c r="C3021" s="13"/>
      <c r="D3021" s="13"/>
      <c r="E3021" s="13"/>
      <c r="F3021" s="13"/>
      <c r="G3021" s="13"/>
      <c r="H3021" s="13"/>
      <c r="I3021" s="13"/>
      <c r="J3021" s="13"/>
      <c r="K3021" s="13"/>
      <c r="L3021" s="13"/>
      <c r="M3021" s="13"/>
      <c r="N3021" s="13"/>
      <c r="O3021" s="13"/>
      <c r="P3021" s="13"/>
    </row>
    <row r="3022" spans="1:16">
      <c r="A3022" s="13"/>
      <c r="B3022" s="13"/>
      <c r="C3022" s="13"/>
      <c r="D3022" s="13"/>
      <c r="E3022" s="13"/>
      <c r="F3022" s="13"/>
      <c r="G3022" s="13"/>
      <c r="H3022" s="13"/>
      <c r="I3022" s="13"/>
      <c r="J3022" s="13"/>
      <c r="K3022" s="13"/>
      <c r="L3022" s="13"/>
      <c r="M3022" s="13"/>
      <c r="N3022" s="13"/>
      <c r="O3022" s="13"/>
      <c r="P3022" s="13"/>
    </row>
    <row r="3023" spans="1:16">
      <c r="A3023" s="13"/>
      <c r="B3023" s="13"/>
      <c r="C3023" s="13"/>
      <c r="D3023" s="13"/>
      <c r="E3023" s="13"/>
      <c r="F3023" s="13"/>
      <c r="G3023" s="13"/>
      <c r="H3023" s="13"/>
      <c r="I3023" s="13"/>
      <c r="J3023" s="13"/>
      <c r="K3023" s="13"/>
      <c r="L3023" s="13"/>
      <c r="M3023" s="13"/>
      <c r="N3023" s="13"/>
      <c r="O3023" s="13"/>
      <c r="P3023" s="13"/>
    </row>
    <row r="3024" spans="1:16">
      <c r="A3024" s="13"/>
      <c r="B3024" s="13"/>
      <c r="C3024" s="13"/>
      <c r="D3024" s="13"/>
      <c r="E3024" s="13"/>
      <c r="F3024" s="13"/>
      <c r="G3024" s="13"/>
      <c r="H3024" s="13"/>
      <c r="I3024" s="13"/>
      <c r="J3024" s="13"/>
      <c r="K3024" s="13"/>
      <c r="L3024" s="13"/>
      <c r="M3024" s="13"/>
      <c r="N3024" s="13"/>
      <c r="O3024" s="13"/>
      <c r="P3024" s="13"/>
    </row>
    <row r="3025" spans="1:16">
      <c r="A3025" s="13"/>
      <c r="B3025" s="13"/>
      <c r="C3025" s="13"/>
      <c r="D3025" s="13"/>
      <c r="E3025" s="13"/>
      <c r="F3025" s="13"/>
      <c r="G3025" s="13"/>
      <c r="H3025" s="13"/>
      <c r="I3025" s="13"/>
      <c r="J3025" s="13"/>
      <c r="K3025" s="13"/>
      <c r="L3025" s="13"/>
      <c r="M3025" s="13"/>
      <c r="N3025" s="13"/>
      <c r="O3025" s="13"/>
      <c r="P3025" s="13"/>
    </row>
    <row r="3026" spans="1:16">
      <c r="A3026" s="13"/>
      <c r="B3026" s="13"/>
      <c r="C3026" s="13"/>
      <c r="D3026" s="13"/>
      <c r="E3026" s="13"/>
      <c r="F3026" s="13"/>
      <c r="G3026" s="13"/>
      <c r="H3026" s="13"/>
      <c r="I3026" s="13"/>
      <c r="J3026" s="13"/>
      <c r="K3026" s="13"/>
      <c r="L3026" s="13"/>
      <c r="M3026" s="13"/>
      <c r="N3026" s="13"/>
      <c r="O3026" s="13"/>
      <c r="P3026" s="13"/>
    </row>
    <row r="3027" spans="1:16">
      <c r="A3027" s="13"/>
      <c r="B3027" s="13"/>
      <c r="C3027" s="13"/>
      <c r="D3027" s="13"/>
      <c r="E3027" s="13"/>
      <c r="F3027" s="13"/>
      <c r="G3027" s="13"/>
      <c r="H3027" s="13"/>
      <c r="I3027" s="13"/>
      <c r="J3027" s="13"/>
      <c r="K3027" s="13"/>
      <c r="L3027" s="13"/>
      <c r="M3027" s="13"/>
      <c r="N3027" s="13"/>
      <c r="O3027" s="13"/>
      <c r="P3027" s="13"/>
    </row>
    <row r="3028" spans="1:16">
      <c r="A3028" s="13"/>
      <c r="B3028" s="13"/>
      <c r="C3028" s="13"/>
      <c r="D3028" s="13"/>
      <c r="E3028" s="13"/>
      <c r="F3028" s="13"/>
      <c r="G3028" s="13"/>
      <c r="H3028" s="13"/>
      <c r="I3028" s="13"/>
      <c r="J3028" s="13"/>
      <c r="K3028" s="13"/>
      <c r="L3028" s="13"/>
      <c r="M3028" s="13"/>
      <c r="N3028" s="13"/>
      <c r="O3028" s="13"/>
      <c r="P3028" s="13"/>
    </row>
    <row r="3029" spans="1:16">
      <c r="A3029" s="13"/>
      <c r="B3029" s="13"/>
      <c r="C3029" s="13"/>
      <c r="D3029" s="13"/>
      <c r="E3029" s="13"/>
      <c r="F3029" s="13"/>
      <c r="G3029" s="13"/>
      <c r="H3029" s="13"/>
      <c r="I3029" s="13"/>
      <c r="J3029" s="13"/>
      <c r="K3029" s="13"/>
      <c r="L3029" s="13"/>
      <c r="M3029" s="13"/>
      <c r="N3029" s="13"/>
      <c r="O3029" s="13"/>
      <c r="P3029" s="13"/>
    </row>
    <row r="3030" spans="1:16">
      <c r="A3030" s="13"/>
      <c r="B3030" s="13"/>
      <c r="C3030" s="13"/>
      <c r="D3030" s="13"/>
      <c r="E3030" s="13"/>
      <c r="F3030" s="13"/>
      <c r="G3030" s="13"/>
      <c r="H3030" s="13"/>
      <c r="I3030" s="13"/>
      <c r="J3030" s="13"/>
      <c r="K3030" s="13"/>
      <c r="L3030" s="13"/>
      <c r="M3030" s="13"/>
      <c r="N3030" s="13"/>
      <c r="O3030" s="13"/>
      <c r="P3030" s="13"/>
    </row>
    <row r="3031" spans="1:16">
      <c r="A3031" s="13"/>
      <c r="B3031" s="13"/>
      <c r="C3031" s="13"/>
      <c r="D3031" s="13"/>
      <c r="E3031" s="13"/>
      <c r="F3031" s="13"/>
      <c r="G3031" s="13"/>
      <c r="H3031" s="13"/>
      <c r="I3031" s="13"/>
      <c r="J3031" s="13"/>
      <c r="K3031" s="13"/>
      <c r="L3031" s="13"/>
      <c r="M3031" s="13"/>
      <c r="N3031" s="13"/>
      <c r="O3031" s="13"/>
      <c r="P3031" s="13"/>
    </row>
    <row r="3032" spans="1:16">
      <c r="A3032" s="13"/>
      <c r="B3032" s="13"/>
      <c r="C3032" s="13"/>
      <c r="D3032" s="13"/>
      <c r="E3032" s="13"/>
      <c r="F3032" s="13"/>
      <c r="G3032" s="13"/>
      <c r="H3032" s="13"/>
      <c r="I3032" s="13"/>
      <c r="J3032" s="13"/>
      <c r="K3032" s="13"/>
      <c r="L3032" s="13"/>
      <c r="M3032" s="13"/>
      <c r="N3032" s="13"/>
      <c r="O3032" s="13"/>
      <c r="P3032" s="13"/>
    </row>
    <row r="3033" spans="1:16">
      <c r="A3033" s="13"/>
      <c r="B3033" s="13"/>
      <c r="C3033" s="13"/>
      <c r="D3033" s="13"/>
      <c r="E3033" s="13"/>
      <c r="F3033" s="13"/>
      <c r="G3033" s="13"/>
      <c r="H3033" s="13"/>
      <c r="I3033" s="13"/>
      <c r="J3033" s="13"/>
      <c r="K3033" s="13"/>
      <c r="L3033" s="13"/>
      <c r="M3033" s="13"/>
      <c r="N3033" s="13"/>
      <c r="O3033" s="13"/>
      <c r="P3033" s="13"/>
    </row>
    <row r="3034" spans="1:16">
      <c r="A3034" s="13"/>
      <c r="B3034" s="13"/>
      <c r="C3034" s="13"/>
      <c r="D3034" s="13"/>
      <c r="E3034" s="13"/>
      <c r="F3034" s="13"/>
      <c r="G3034" s="13"/>
      <c r="H3034" s="13"/>
      <c r="I3034" s="13"/>
      <c r="J3034" s="13"/>
      <c r="K3034" s="13"/>
      <c r="L3034" s="13"/>
      <c r="M3034" s="13"/>
      <c r="N3034" s="13"/>
      <c r="O3034" s="13"/>
      <c r="P3034" s="13"/>
    </row>
    <row r="3035" spans="1:16">
      <c r="A3035" s="13"/>
      <c r="B3035" s="13"/>
      <c r="C3035" s="13"/>
      <c r="D3035" s="13"/>
      <c r="E3035" s="13"/>
      <c r="F3035" s="13"/>
      <c r="G3035" s="13"/>
      <c r="H3035" s="13"/>
      <c r="I3035" s="13"/>
      <c r="J3035" s="13"/>
      <c r="K3035" s="13"/>
      <c r="L3035" s="13"/>
      <c r="M3035" s="13"/>
      <c r="N3035" s="13"/>
      <c r="O3035" s="13"/>
      <c r="P3035" s="13"/>
    </row>
    <row r="3036" spans="1:16">
      <c r="A3036" s="13"/>
      <c r="B3036" s="13"/>
      <c r="C3036" s="13"/>
      <c r="D3036" s="13"/>
      <c r="E3036" s="13"/>
      <c r="F3036" s="13"/>
      <c r="G3036" s="13"/>
      <c r="H3036" s="13"/>
      <c r="I3036" s="13"/>
      <c r="J3036" s="13"/>
      <c r="K3036" s="13"/>
      <c r="L3036" s="13"/>
      <c r="M3036" s="13"/>
      <c r="N3036" s="13"/>
      <c r="O3036" s="13"/>
      <c r="P3036" s="13"/>
    </row>
    <row r="3037" spans="1:16">
      <c r="A3037" s="13"/>
      <c r="B3037" s="13"/>
      <c r="C3037" s="13"/>
      <c r="D3037" s="13"/>
      <c r="E3037" s="13"/>
      <c r="F3037" s="13"/>
      <c r="G3037" s="13"/>
      <c r="H3037" s="13"/>
      <c r="I3037" s="13"/>
      <c r="J3037" s="13"/>
      <c r="K3037" s="13"/>
      <c r="L3037" s="13"/>
      <c r="M3037" s="13"/>
      <c r="N3037" s="13"/>
      <c r="O3037" s="13"/>
      <c r="P3037" s="13"/>
    </row>
    <row r="3038" spans="1:16">
      <c r="A3038" s="13"/>
      <c r="B3038" s="13"/>
      <c r="C3038" s="13"/>
      <c r="D3038" s="13"/>
      <c r="E3038" s="13"/>
      <c r="F3038" s="13"/>
      <c r="G3038" s="13"/>
      <c r="H3038" s="13"/>
      <c r="I3038" s="13"/>
      <c r="J3038" s="13"/>
      <c r="K3038" s="13"/>
      <c r="L3038" s="13"/>
      <c r="M3038" s="13"/>
      <c r="N3038" s="13"/>
      <c r="O3038" s="13"/>
      <c r="P3038" s="13"/>
    </row>
    <row r="3039" spans="1:16">
      <c r="A3039" s="13"/>
      <c r="B3039" s="13"/>
      <c r="C3039" s="13"/>
      <c r="D3039" s="13"/>
      <c r="E3039" s="13"/>
      <c r="F3039" s="13"/>
      <c r="G3039" s="13"/>
      <c r="H3039" s="13"/>
      <c r="I3039" s="13"/>
      <c r="J3039" s="13"/>
      <c r="K3039" s="13"/>
      <c r="L3039" s="13"/>
      <c r="M3039" s="13"/>
      <c r="N3039" s="13"/>
      <c r="O3039" s="13"/>
      <c r="P3039" s="13"/>
    </row>
    <row r="3040" spans="1:16">
      <c r="A3040" s="13"/>
      <c r="B3040" s="13"/>
      <c r="C3040" s="13"/>
      <c r="D3040" s="13"/>
      <c r="E3040" s="13"/>
      <c r="F3040" s="13"/>
      <c r="G3040" s="13"/>
      <c r="H3040" s="13"/>
      <c r="I3040" s="13"/>
      <c r="J3040" s="13"/>
      <c r="K3040" s="13"/>
      <c r="L3040" s="13"/>
      <c r="M3040" s="13"/>
      <c r="N3040" s="13"/>
      <c r="O3040" s="13"/>
      <c r="P3040" s="13"/>
    </row>
    <row r="3041" spans="1:16">
      <c r="A3041" s="13"/>
      <c r="B3041" s="13"/>
      <c r="C3041" s="13"/>
      <c r="D3041" s="13"/>
      <c r="E3041" s="13"/>
      <c r="F3041" s="13"/>
      <c r="G3041" s="13"/>
      <c r="H3041" s="13"/>
      <c r="I3041" s="13"/>
      <c r="J3041" s="13"/>
      <c r="K3041" s="13"/>
      <c r="L3041" s="13"/>
      <c r="M3041" s="13"/>
      <c r="N3041" s="13"/>
      <c r="O3041" s="13"/>
      <c r="P3041" s="13"/>
    </row>
    <row r="3042" spans="1:16">
      <c r="A3042" s="13"/>
      <c r="B3042" s="13"/>
      <c r="C3042" s="13"/>
      <c r="D3042" s="13"/>
      <c r="E3042" s="13"/>
      <c r="F3042" s="13"/>
      <c r="G3042" s="13"/>
      <c r="H3042" s="13"/>
      <c r="I3042" s="13"/>
      <c r="J3042" s="13"/>
      <c r="K3042" s="13"/>
      <c r="L3042" s="13"/>
      <c r="M3042" s="13"/>
      <c r="N3042" s="13"/>
      <c r="O3042" s="13"/>
      <c r="P3042" s="13"/>
    </row>
    <row r="3043" spans="1:16">
      <c r="A3043" s="13"/>
      <c r="B3043" s="13"/>
      <c r="C3043" s="13"/>
      <c r="D3043" s="13"/>
      <c r="E3043" s="13"/>
      <c r="F3043" s="13"/>
      <c r="G3043" s="13"/>
      <c r="H3043" s="13"/>
      <c r="I3043" s="13"/>
      <c r="J3043" s="13"/>
      <c r="K3043" s="13"/>
      <c r="L3043" s="13"/>
      <c r="M3043" s="13"/>
      <c r="N3043" s="13"/>
      <c r="O3043" s="13"/>
      <c r="P3043" s="13"/>
    </row>
    <row r="3044" spans="1:16">
      <c r="A3044" s="13"/>
      <c r="B3044" s="13"/>
      <c r="C3044" s="13"/>
      <c r="D3044" s="13"/>
      <c r="E3044" s="13"/>
      <c r="F3044" s="13"/>
      <c r="G3044" s="13"/>
      <c r="H3044" s="13"/>
      <c r="I3044" s="13"/>
      <c r="J3044" s="13"/>
      <c r="K3044" s="13"/>
      <c r="L3044" s="13"/>
      <c r="M3044" s="13"/>
      <c r="N3044" s="13"/>
      <c r="O3044" s="13"/>
      <c r="P3044" s="13"/>
    </row>
    <row r="3045" spans="1:16">
      <c r="A3045" s="13"/>
      <c r="B3045" s="13"/>
      <c r="C3045" s="13"/>
      <c r="D3045" s="13"/>
      <c r="E3045" s="13"/>
      <c r="F3045" s="13"/>
      <c r="G3045" s="13"/>
      <c r="H3045" s="13"/>
      <c r="I3045" s="13"/>
      <c r="J3045" s="13"/>
      <c r="K3045" s="13"/>
      <c r="L3045" s="13"/>
      <c r="M3045" s="13"/>
      <c r="N3045" s="13"/>
      <c r="O3045" s="13"/>
      <c r="P3045" s="13"/>
    </row>
    <row r="3046" spans="1:16">
      <c r="A3046" s="13"/>
      <c r="B3046" s="13"/>
      <c r="C3046" s="13"/>
      <c r="D3046" s="13"/>
      <c r="E3046" s="13"/>
      <c r="F3046" s="13"/>
      <c r="G3046" s="13"/>
      <c r="H3046" s="13"/>
      <c r="I3046" s="13"/>
      <c r="J3046" s="13"/>
      <c r="K3046" s="13"/>
      <c r="L3046" s="13"/>
      <c r="M3046" s="13"/>
      <c r="N3046" s="13"/>
      <c r="O3046" s="13"/>
      <c r="P3046" s="13"/>
    </row>
    <row r="3047" spans="1:16">
      <c r="A3047" s="13"/>
      <c r="B3047" s="13"/>
      <c r="C3047" s="13"/>
      <c r="D3047" s="13"/>
      <c r="E3047" s="13"/>
      <c r="F3047" s="13"/>
      <c r="G3047" s="13"/>
      <c r="H3047" s="13"/>
      <c r="I3047" s="13"/>
      <c r="J3047" s="13"/>
      <c r="K3047" s="13"/>
      <c r="L3047" s="13"/>
      <c r="M3047" s="13"/>
      <c r="N3047" s="13"/>
      <c r="O3047" s="13"/>
      <c r="P3047" s="13"/>
    </row>
    <row r="3048" spans="1:16">
      <c r="A3048" s="13"/>
      <c r="B3048" s="13"/>
      <c r="C3048" s="13"/>
      <c r="D3048" s="13"/>
      <c r="E3048" s="13"/>
      <c r="F3048" s="13"/>
      <c r="G3048" s="13"/>
      <c r="H3048" s="13"/>
      <c r="I3048" s="13"/>
      <c r="J3048" s="13"/>
      <c r="K3048" s="13"/>
      <c r="L3048" s="13"/>
      <c r="M3048" s="13"/>
      <c r="N3048" s="13"/>
      <c r="O3048" s="13"/>
      <c r="P3048" s="13"/>
    </row>
    <row r="3049" spans="1:16">
      <c r="A3049" s="13"/>
      <c r="B3049" s="13"/>
      <c r="C3049" s="13"/>
      <c r="D3049" s="13"/>
      <c r="E3049" s="13"/>
      <c r="F3049" s="13"/>
      <c r="G3049" s="13"/>
      <c r="H3049" s="13"/>
      <c r="I3049" s="13"/>
      <c r="J3049" s="13"/>
      <c r="K3049" s="13"/>
      <c r="L3049" s="13"/>
      <c r="M3049" s="13"/>
      <c r="N3049" s="13"/>
      <c r="O3049" s="13"/>
      <c r="P3049" s="13"/>
    </row>
    <row r="3050" spans="1:16">
      <c r="A3050" s="13"/>
      <c r="B3050" s="13"/>
      <c r="C3050" s="13"/>
      <c r="D3050" s="13"/>
      <c r="E3050" s="13"/>
      <c r="F3050" s="13"/>
      <c r="G3050" s="13"/>
      <c r="H3050" s="13"/>
      <c r="I3050" s="13"/>
      <c r="J3050" s="13"/>
      <c r="K3050" s="13"/>
      <c r="L3050" s="13"/>
      <c r="M3050" s="13"/>
      <c r="N3050" s="13"/>
      <c r="O3050" s="13"/>
      <c r="P3050" s="13"/>
    </row>
    <row r="3051" spans="1:16">
      <c r="A3051" s="13"/>
      <c r="B3051" s="13"/>
      <c r="C3051" s="13"/>
      <c r="D3051" s="13"/>
      <c r="E3051" s="13"/>
      <c r="F3051" s="13"/>
      <c r="G3051" s="13"/>
      <c r="H3051" s="13"/>
      <c r="I3051" s="13"/>
      <c r="J3051" s="13"/>
      <c r="K3051" s="13"/>
      <c r="L3051" s="13"/>
      <c r="M3051" s="13"/>
      <c r="N3051" s="13"/>
      <c r="O3051" s="13"/>
      <c r="P3051" s="13"/>
    </row>
    <row r="3052" spans="1:16">
      <c r="A3052" s="13"/>
      <c r="B3052" s="13"/>
      <c r="C3052" s="13"/>
      <c r="D3052" s="13"/>
      <c r="E3052" s="13"/>
      <c r="F3052" s="13"/>
      <c r="G3052" s="13"/>
      <c r="H3052" s="13"/>
      <c r="I3052" s="13"/>
      <c r="J3052" s="13"/>
      <c r="K3052" s="13"/>
      <c r="L3052" s="13"/>
      <c r="M3052" s="13"/>
      <c r="N3052" s="13"/>
      <c r="O3052" s="13"/>
      <c r="P3052" s="13"/>
    </row>
    <row r="3053" spans="1:16">
      <c r="A3053" s="13"/>
      <c r="B3053" s="13"/>
      <c r="C3053" s="13"/>
      <c r="D3053" s="13"/>
      <c r="E3053" s="13"/>
      <c r="F3053" s="13"/>
      <c r="G3053" s="13"/>
      <c r="H3053" s="13"/>
      <c r="I3053" s="13"/>
      <c r="J3053" s="13"/>
      <c r="K3053" s="13"/>
      <c r="L3053" s="13"/>
      <c r="M3053" s="13"/>
      <c r="N3053" s="13"/>
      <c r="O3053" s="13"/>
      <c r="P3053" s="13"/>
    </row>
    <row r="3054" spans="1:16">
      <c r="A3054" s="13"/>
      <c r="B3054" s="13"/>
      <c r="C3054" s="13"/>
      <c r="D3054" s="13"/>
      <c r="E3054" s="13"/>
      <c r="F3054" s="13"/>
      <c r="G3054" s="13"/>
      <c r="H3054" s="13"/>
      <c r="I3054" s="13"/>
      <c r="J3054" s="13"/>
      <c r="K3054" s="13"/>
      <c r="L3054" s="13"/>
      <c r="M3054" s="13"/>
      <c r="N3054" s="13"/>
      <c r="O3054" s="13"/>
      <c r="P3054" s="13"/>
    </row>
    <row r="3055" spans="1:16">
      <c r="A3055" s="13"/>
      <c r="B3055" s="13"/>
      <c r="C3055" s="13"/>
      <c r="D3055" s="13"/>
      <c r="E3055" s="13"/>
      <c r="F3055" s="13"/>
      <c r="G3055" s="13"/>
      <c r="H3055" s="13"/>
      <c r="I3055" s="13"/>
      <c r="J3055" s="13"/>
      <c r="K3055" s="13"/>
      <c r="L3055" s="13"/>
      <c r="M3055" s="13"/>
      <c r="N3055" s="13"/>
      <c r="O3055" s="13"/>
      <c r="P3055" s="13"/>
    </row>
    <row r="3056" spans="1:16">
      <c r="A3056" s="13"/>
      <c r="B3056" s="13"/>
      <c r="C3056" s="13"/>
      <c r="D3056" s="13"/>
      <c r="E3056" s="13"/>
      <c r="F3056" s="13"/>
      <c r="G3056" s="13"/>
      <c r="H3056" s="13"/>
      <c r="I3056" s="13"/>
      <c r="J3056" s="13"/>
      <c r="K3056" s="13"/>
      <c r="L3056" s="13"/>
      <c r="M3056" s="13"/>
      <c r="N3056" s="13"/>
      <c r="O3056" s="13"/>
      <c r="P3056" s="13"/>
    </row>
    <row r="3057" spans="1:16">
      <c r="A3057" s="13"/>
      <c r="B3057" s="13"/>
      <c r="C3057" s="13"/>
      <c r="D3057" s="13"/>
      <c r="E3057" s="13"/>
      <c r="F3057" s="13"/>
      <c r="G3057" s="13"/>
      <c r="H3057" s="13"/>
      <c r="I3057" s="13"/>
      <c r="J3057" s="13"/>
      <c r="K3057" s="13"/>
      <c r="L3057" s="13"/>
      <c r="M3057" s="13"/>
      <c r="N3057" s="13"/>
      <c r="O3057" s="13"/>
      <c r="P3057" s="13"/>
    </row>
    <row r="3058" spans="1:16">
      <c r="A3058" s="13"/>
      <c r="B3058" s="13"/>
      <c r="C3058" s="13"/>
      <c r="D3058" s="13"/>
      <c r="E3058" s="13"/>
      <c r="F3058" s="13"/>
      <c r="G3058" s="13"/>
      <c r="H3058" s="13"/>
      <c r="I3058" s="13"/>
      <c r="J3058" s="13"/>
      <c r="K3058" s="13"/>
      <c r="L3058" s="13"/>
      <c r="M3058" s="13"/>
      <c r="N3058" s="13"/>
      <c r="O3058" s="13"/>
      <c r="P3058" s="13"/>
    </row>
    <row r="3059" spans="1:16">
      <c r="A3059" s="13"/>
      <c r="B3059" s="13"/>
      <c r="C3059" s="13"/>
      <c r="D3059" s="13"/>
      <c r="E3059" s="13"/>
      <c r="F3059" s="13"/>
      <c r="G3059" s="13"/>
      <c r="H3059" s="13"/>
      <c r="I3059" s="13"/>
      <c r="J3059" s="13"/>
      <c r="K3059" s="13"/>
      <c r="L3059" s="13"/>
      <c r="M3059" s="13"/>
      <c r="N3059" s="13"/>
      <c r="O3059" s="13"/>
      <c r="P3059" s="13"/>
    </row>
    <row r="3060" spans="1:16">
      <c r="A3060" s="13"/>
      <c r="B3060" s="13"/>
      <c r="C3060" s="13"/>
      <c r="D3060" s="13"/>
      <c r="E3060" s="13"/>
      <c r="F3060" s="13"/>
      <c r="G3060" s="13"/>
      <c r="H3060" s="13"/>
      <c r="I3060" s="13"/>
      <c r="J3060" s="13"/>
      <c r="K3060" s="13"/>
      <c r="L3060" s="13"/>
      <c r="M3060" s="13"/>
      <c r="N3060" s="13"/>
      <c r="O3060" s="13"/>
      <c r="P3060" s="13"/>
    </row>
    <row r="3061" spans="1:16">
      <c r="A3061" s="13"/>
      <c r="B3061" s="13"/>
      <c r="C3061" s="13"/>
      <c r="D3061" s="13"/>
      <c r="E3061" s="13"/>
      <c r="F3061" s="13"/>
      <c r="G3061" s="13"/>
      <c r="H3061" s="13"/>
      <c r="I3061" s="13"/>
      <c r="J3061" s="13"/>
      <c r="K3061" s="13"/>
      <c r="L3061" s="13"/>
      <c r="M3061" s="13"/>
      <c r="N3061" s="13"/>
      <c r="O3061" s="13"/>
      <c r="P3061" s="13"/>
    </row>
    <row r="3062" spans="1:16">
      <c r="A3062" s="13"/>
      <c r="B3062" s="13"/>
      <c r="C3062" s="13"/>
      <c r="D3062" s="13"/>
      <c r="E3062" s="13"/>
      <c r="F3062" s="13"/>
      <c r="G3062" s="13"/>
      <c r="H3062" s="13"/>
      <c r="I3062" s="13"/>
      <c r="J3062" s="13"/>
      <c r="K3062" s="13"/>
      <c r="L3062" s="13"/>
      <c r="M3062" s="13"/>
      <c r="N3062" s="13"/>
      <c r="O3062" s="13"/>
      <c r="P3062" s="13"/>
    </row>
    <row r="3063" spans="1:16">
      <c r="A3063" s="13"/>
      <c r="B3063" s="13"/>
      <c r="C3063" s="13"/>
      <c r="D3063" s="13"/>
      <c r="E3063" s="13"/>
      <c r="F3063" s="13"/>
      <c r="G3063" s="13"/>
      <c r="H3063" s="13"/>
      <c r="I3063" s="13"/>
      <c r="J3063" s="13"/>
      <c r="K3063" s="13"/>
      <c r="L3063" s="13"/>
      <c r="M3063" s="13"/>
      <c r="N3063" s="13"/>
      <c r="O3063" s="13"/>
      <c r="P3063" s="13"/>
    </row>
    <row r="3064" spans="1:16">
      <c r="A3064" s="13"/>
      <c r="B3064" s="13"/>
      <c r="C3064" s="13"/>
      <c r="D3064" s="13"/>
      <c r="E3064" s="13"/>
      <c r="F3064" s="13"/>
      <c r="G3064" s="13"/>
      <c r="H3064" s="13"/>
      <c r="I3064" s="13"/>
      <c r="J3064" s="13"/>
      <c r="K3064" s="13"/>
      <c r="L3064" s="13"/>
      <c r="M3064" s="13"/>
      <c r="N3064" s="13"/>
      <c r="O3064" s="13"/>
      <c r="P3064" s="13"/>
    </row>
    <row r="3065" spans="1:16">
      <c r="A3065" s="13"/>
      <c r="B3065" s="13"/>
      <c r="C3065" s="13"/>
      <c r="D3065" s="13"/>
      <c r="E3065" s="13"/>
      <c r="F3065" s="13"/>
      <c r="G3065" s="13"/>
      <c r="H3065" s="13"/>
      <c r="I3065" s="13"/>
      <c r="J3065" s="13"/>
      <c r="K3065" s="13"/>
      <c r="L3065" s="13"/>
      <c r="M3065" s="13"/>
      <c r="N3065" s="13"/>
      <c r="O3065" s="13"/>
      <c r="P3065" s="13"/>
    </row>
    <row r="3066" spans="1:16">
      <c r="A3066" s="13"/>
      <c r="B3066" s="13"/>
      <c r="C3066" s="13"/>
      <c r="D3066" s="13"/>
      <c r="E3066" s="13"/>
      <c r="F3066" s="13"/>
      <c r="G3066" s="13"/>
      <c r="H3066" s="13"/>
      <c r="I3066" s="13"/>
      <c r="J3066" s="13"/>
      <c r="K3066" s="13"/>
      <c r="L3066" s="13"/>
      <c r="M3066" s="13"/>
      <c r="N3066" s="13"/>
      <c r="O3066" s="13"/>
      <c r="P3066" s="13"/>
    </row>
    <row r="3067" spans="1:16">
      <c r="A3067" s="13"/>
      <c r="B3067" s="13"/>
      <c r="C3067" s="13"/>
      <c r="D3067" s="13"/>
      <c r="E3067" s="13"/>
      <c r="F3067" s="13"/>
      <c r="G3067" s="13"/>
      <c r="H3067" s="13"/>
      <c r="I3067" s="13"/>
      <c r="J3067" s="13"/>
      <c r="K3067" s="13"/>
      <c r="L3067" s="13"/>
      <c r="M3067" s="13"/>
      <c r="N3067" s="13"/>
      <c r="O3067" s="13"/>
      <c r="P3067" s="13"/>
    </row>
    <row r="3068" spans="1:16">
      <c r="A3068" s="13"/>
      <c r="B3068" s="13"/>
      <c r="C3068" s="13"/>
      <c r="D3068" s="13"/>
      <c r="E3068" s="13"/>
      <c r="F3068" s="13"/>
      <c r="G3068" s="13"/>
      <c r="H3068" s="13"/>
      <c r="I3068" s="13"/>
      <c r="J3068" s="13"/>
      <c r="K3068" s="13"/>
      <c r="L3068" s="13"/>
      <c r="M3068" s="13"/>
      <c r="N3068" s="13"/>
      <c r="O3068" s="13"/>
      <c r="P3068" s="13"/>
    </row>
    <row r="3069" spans="1:16">
      <c r="A3069" s="13"/>
      <c r="B3069" s="13"/>
      <c r="C3069" s="13"/>
      <c r="D3069" s="13"/>
      <c r="E3069" s="13"/>
      <c r="F3069" s="13"/>
      <c r="G3069" s="13"/>
      <c r="H3069" s="13"/>
      <c r="I3069" s="13"/>
      <c r="J3069" s="13"/>
      <c r="K3069" s="13"/>
      <c r="L3069" s="13"/>
      <c r="M3069" s="13"/>
      <c r="N3069" s="13"/>
      <c r="O3069" s="13"/>
      <c r="P3069" s="13"/>
    </row>
    <row r="3070" spans="1:16">
      <c r="A3070" s="13"/>
      <c r="B3070" s="13"/>
      <c r="C3070" s="13"/>
      <c r="D3070" s="13"/>
      <c r="E3070" s="13"/>
      <c r="F3070" s="13"/>
      <c r="G3070" s="13"/>
      <c r="H3070" s="13"/>
      <c r="I3070" s="13"/>
      <c r="J3070" s="13"/>
      <c r="K3070" s="13"/>
      <c r="L3070" s="13"/>
      <c r="M3070" s="13"/>
      <c r="N3070" s="13"/>
      <c r="O3070" s="13"/>
      <c r="P3070" s="13"/>
    </row>
    <row r="3071" spans="1:16">
      <c r="A3071" s="13"/>
      <c r="B3071" s="13"/>
      <c r="C3071" s="13"/>
      <c r="D3071" s="13"/>
      <c r="E3071" s="13"/>
      <c r="F3071" s="13"/>
      <c r="G3071" s="13"/>
      <c r="H3071" s="13"/>
      <c r="I3071" s="13"/>
      <c r="J3071" s="13"/>
      <c r="K3071" s="13"/>
      <c r="L3071" s="13"/>
      <c r="M3071" s="13"/>
      <c r="N3071" s="13"/>
      <c r="O3071" s="13"/>
      <c r="P3071" s="13"/>
    </row>
    <row r="3072" spans="1:16">
      <c r="A3072" s="13"/>
      <c r="B3072" s="13"/>
      <c r="C3072" s="13"/>
      <c r="D3072" s="13"/>
      <c r="E3072" s="13"/>
      <c r="F3072" s="13"/>
      <c r="G3072" s="13"/>
      <c r="H3072" s="13"/>
      <c r="I3072" s="13"/>
      <c r="J3072" s="13"/>
      <c r="K3072" s="13"/>
      <c r="L3072" s="13"/>
      <c r="M3072" s="13"/>
      <c r="N3072" s="13"/>
      <c r="O3072" s="13"/>
      <c r="P3072" s="13"/>
    </row>
    <row r="3073" spans="1:16">
      <c r="A3073" s="13"/>
      <c r="B3073" s="13"/>
      <c r="C3073" s="13"/>
      <c r="D3073" s="13"/>
      <c r="E3073" s="13"/>
      <c r="F3073" s="13"/>
      <c r="G3073" s="13"/>
      <c r="H3073" s="13"/>
      <c r="I3073" s="13"/>
      <c r="J3073" s="13"/>
      <c r="K3073" s="13"/>
      <c r="L3073" s="13"/>
      <c r="M3073" s="13"/>
      <c r="N3073" s="13"/>
      <c r="O3073" s="13"/>
      <c r="P3073" s="13"/>
    </row>
    <row r="3074" spans="1:16">
      <c r="A3074" s="13"/>
      <c r="B3074" s="13"/>
      <c r="C3074" s="13"/>
      <c r="D3074" s="13"/>
      <c r="E3074" s="13"/>
      <c r="F3074" s="13"/>
      <c r="G3074" s="13"/>
      <c r="H3074" s="13"/>
      <c r="I3074" s="13"/>
      <c r="J3074" s="13"/>
      <c r="K3074" s="13"/>
      <c r="L3074" s="13"/>
      <c r="M3074" s="13"/>
      <c r="N3074" s="13"/>
      <c r="O3074" s="13"/>
      <c r="P3074" s="13"/>
    </row>
    <row r="3075" spans="1:16">
      <c r="A3075" s="13"/>
      <c r="B3075" s="13"/>
      <c r="C3075" s="13"/>
      <c r="D3075" s="13"/>
      <c r="E3075" s="13"/>
      <c r="F3075" s="13"/>
      <c r="G3075" s="13"/>
      <c r="H3075" s="13"/>
      <c r="I3075" s="13"/>
      <c r="J3075" s="13"/>
      <c r="K3075" s="13"/>
      <c r="L3075" s="13"/>
      <c r="M3075" s="13"/>
      <c r="N3075" s="13"/>
      <c r="O3075" s="13"/>
      <c r="P3075" s="13"/>
    </row>
    <row r="3076" spans="1:16">
      <c r="A3076" s="13"/>
      <c r="B3076" s="13"/>
      <c r="C3076" s="13"/>
      <c r="D3076" s="13"/>
      <c r="E3076" s="13"/>
      <c r="F3076" s="13"/>
      <c r="G3076" s="13"/>
      <c r="H3076" s="13"/>
      <c r="I3076" s="13"/>
      <c r="J3076" s="13"/>
      <c r="K3076" s="13"/>
      <c r="L3076" s="13"/>
      <c r="M3076" s="13"/>
      <c r="N3076" s="13"/>
      <c r="O3076" s="13"/>
      <c r="P3076" s="13"/>
    </row>
    <row r="3077" spans="1:16">
      <c r="A3077" s="13"/>
      <c r="B3077" s="13"/>
      <c r="C3077" s="13"/>
      <c r="D3077" s="13"/>
      <c r="E3077" s="13"/>
      <c r="F3077" s="13"/>
      <c r="G3077" s="13"/>
      <c r="H3077" s="13"/>
      <c r="I3077" s="13"/>
      <c r="J3077" s="13"/>
      <c r="K3077" s="13"/>
      <c r="L3077" s="13"/>
      <c r="M3077" s="13"/>
      <c r="N3077" s="13"/>
      <c r="O3077" s="13"/>
      <c r="P3077" s="13"/>
    </row>
    <row r="3078" spans="1:16">
      <c r="A3078" s="13"/>
      <c r="B3078" s="13"/>
      <c r="C3078" s="13"/>
      <c r="D3078" s="13"/>
      <c r="E3078" s="13"/>
      <c r="F3078" s="13"/>
      <c r="G3078" s="13"/>
      <c r="H3078" s="13"/>
      <c r="I3078" s="13"/>
      <c r="J3078" s="13"/>
      <c r="K3078" s="13"/>
      <c r="L3078" s="13"/>
      <c r="M3078" s="13"/>
      <c r="N3078" s="13"/>
      <c r="O3078" s="13"/>
      <c r="P3078" s="13"/>
    </row>
    <row r="3079" spans="1:16">
      <c r="A3079" s="13"/>
      <c r="B3079" s="13"/>
      <c r="C3079" s="13"/>
      <c r="D3079" s="13"/>
      <c r="E3079" s="13"/>
      <c r="F3079" s="13"/>
      <c r="G3079" s="13"/>
      <c r="H3079" s="13"/>
      <c r="I3079" s="13"/>
      <c r="J3079" s="13"/>
      <c r="K3079" s="13"/>
      <c r="L3079" s="13"/>
      <c r="M3079" s="13"/>
      <c r="N3079" s="13"/>
      <c r="O3079" s="13"/>
      <c r="P3079" s="13"/>
    </row>
    <row r="3080" spans="1:16">
      <c r="A3080" s="13"/>
      <c r="B3080" s="13"/>
      <c r="C3080" s="13"/>
      <c r="D3080" s="13"/>
      <c r="E3080" s="13"/>
      <c r="F3080" s="13"/>
      <c r="G3080" s="13"/>
      <c r="H3080" s="13"/>
      <c r="I3080" s="13"/>
      <c r="J3080" s="13"/>
      <c r="K3080" s="13"/>
      <c r="L3080" s="13"/>
      <c r="M3080" s="13"/>
      <c r="N3080" s="13"/>
      <c r="O3080" s="13"/>
      <c r="P3080" s="13"/>
    </row>
    <row r="3081" spans="1:16">
      <c r="A3081" s="13"/>
      <c r="B3081" s="13"/>
      <c r="C3081" s="13"/>
      <c r="D3081" s="13"/>
      <c r="E3081" s="13"/>
      <c r="F3081" s="13"/>
      <c r="G3081" s="13"/>
      <c r="H3081" s="13"/>
      <c r="I3081" s="13"/>
      <c r="J3081" s="13"/>
      <c r="K3081" s="13"/>
      <c r="L3081" s="13"/>
      <c r="M3081" s="13"/>
      <c r="N3081" s="13"/>
      <c r="O3081" s="13"/>
      <c r="P3081" s="13"/>
    </row>
    <row r="3082" spans="1:16">
      <c r="A3082" s="13"/>
      <c r="B3082" s="13"/>
      <c r="C3082" s="13"/>
      <c r="D3082" s="13"/>
      <c r="E3082" s="13"/>
      <c r="F3082" s="13"/>
      <c r="G3082" s="13"/>
      <c r="H3082" s="13"/>
      <c r="I3082" s="13"/>
      <c r="J3082" s="13"/>
      <c r="K3082" s="13"/>
      <c r="L3082" s="13"/>
      <c r="M3082" s="13"/>
      <c r="N3082" s="13"/>
      <c r="O3082" s="13"/>
      <c r="P3082" s="13"/>
    </row>
    <row r="3083" spans="1:16">
      <c r="A3083" s="13"/>
      <c r="B3083" s="13"/>
      <c r="C3083" s="13"/>
      <c r="D3083" s="13"/>
      <c r="E3083" s="13"/>
      <c r="F3083" s="13"/>
      <c r="G3083" s="13"/>
      <c r="H3083" s="13"/>
      <c r="I3083" s="13"/>
      <c r="J3083" s="13"/>
      <c r="K3083" s="13"/>
      <c r="L3083" s="13"/>
      <c r="M3083" s="13"/>
      <c r="N3083" s="13"/>
      <c r="O3083" s="13"/>
      <c r="P3083" s="13"/>
    </row>
    <row r="3084" spans="1:16">
      <c r="A3084" s="13"/>
      <c r="B3084" s="13"/>
      <c r="C3084" s="13"/>
      <c r="D3084" s="13"/>
      <c r="E3084" s="13"/>
      <c r="F3084" s="13"/>
      <c r="G3084" s="13"/>
      <c r="H3084" s="13"/>
      <c r="I3084" s="13"/>
      <c r="J3084" s="13"/>
      <c r="K3084" s="13"/>
      <c r="L3084" s="13"/>
      <c r="M3084" s="13"/>
      <c r="N3084" s="13"/>
      <c r="O3084" s="13"/>
      <c r="P3084" s="13"/>
    </row>
    <row r="3085" spans="1:16">
      <c r="A3085" s="13"/>
      <c r="B3085" s="13"/>
      <c r="C3085" s="13"/>
      <c r="D3085" s="13"/>
      <c r="E3085" s="13"/>
      <c r="F3085" s="13"/>
      <c r="G3085" s="13"/>
      <c r="H3085" s="13"/>
      <c r="I3085" s="13"/>
      <c r="J3085" s="13"/>
      <c r="K3085" s="13"/>
      <c r="L3085" s="13"/>
      <c r="M3085" s="13"/>
      <c r="N3085" s="13"/>
      <c r="O3085" s="13"/>
      <c r="P3085" s="13"/>
    </row>
    <row r="3086" spans="1:16">
      <c r="A3086" s="13"/>
      <c r="B3086" s="13"/>
      <c r="C3086" s="13"/>
      <c r="D3086" s="13"/>
      <c r="E3086" s="13"/>
      <c r="F3086" s="13"/>
      <c r="G3086" s="13"/>
      <c r="H3086" s="13"/>
      <c r="I3086" s="13"/>
      <c r="J3086" s="13"/>
      <c r="K3086" s="13"/>
      <c r="L3086" s="13"/>
      <c r="M3086" s="13"/>
      <c r="N3086" s="13"/>
      <c r="O3086" s="13"/>
      <c r="P3086" s="13"/>
    </row>
    <row r="3087" spans="1:16">
      <c r="A3087" s="13"/>
      <c r="B3087" s="13"/>
      <c r="C3087" s="13"/>
      <c r="D3087" s="13"/>
      <c r="E3087" s="13"/>
      <c r="F3087" s="13"/>
      <c r="G3087" s="13"/>
      <c r="H3087" s="13"/>
      <c r="I3087" s="13"/>
      <c r="J3087" s="13"/>
      <c r="K3087" s="13"/>
      <c r="L3087" s="13"/>
      <c r="M3087" s="13"/>
      <c r="N3087" s="13"/>
      <c r="O3087" s="13"/>
      <c r="P3087" s="13"/>
    </row>
    <row r="3088" spans="1:16">
      <c r="A3088" s="13"/>
      <c r="B3088" s="13"/>
      <c r="C3088" s="13"/>
      <c r="D3088" s="13"/>
      <c r="E3088" s="13"/>
      <c r="F3088" s="13"/>
      <c r="G3088" s="13"/>
      <c r="H3088" s="13"/>
      <c r="I3088" s="13"/>
      <c r="J3088" s="13"/>
      <c r="K3088" s="13"/>
      <c r="L3088" s="13"/>
      <c r="M3088" s="13"/>
      <c r="N3088" s="13"/>
      <c r="O3088" s="13"/>
      <c r="P3088" s="13"/>
    </row>
    <row r="3089" spans="1:16">
      <c r="A3089" s="13"/>
      <c r="B3089" s="13"/>
      <c r="C3089" s="13"/>
      <c r="D3089" s="13"/>
      <c r="E3089" s="13"/>
      <c r="F3089" s="13"/>
      <c r="G3089" s="13"/>
      <c r="H3089" s="13"/>
      <c r="I3089" s="13"/>
      <c r="J3089" s="13"/>
      <c r="K3089" s="13"/>
      <c r="L3089" s="13"/>
      <c r="M3089" s="13"/>
      <c r="N3089" s="13"/>
      <c r="O3089" s="13"/>
      <c r="P3089" s="13"/>
    </row>
    <row r="3090" spans="1:16">
      <c r="A3090" s="13"/>
      <c r="B3090" s="13"/>
      <c r="C3090" s="13"/>
      <c r="D3090" s="13"/>
      <c r="E3090" s="13"/>
      <c r="F3090" s="13"/>
      <c r="G3090" s="13"/>
      <c r="H3090" s="13"/>
      <c r="I3090" s="13"/>
      <c r="J3090" s="13"/>
      <c r="K3090" s="13"/>
      <c r="L3090" s="13"/>
      <c r="M3090" s="13"/>
      <c r="N3090" s="13"/>
      <c r="O3090" s="13"/>
      <c r="P3090" s="13"/>
    </row>
    <row r="3091" spans="1:16">
      <c r="A3091" s="13"/>
      <c r="B3091" s="13"/>
      <c r="C3091" s="13"/>
      <c r="D3091" s="13"/>
      <c r="E3091" s="13"/>
      <c r="F3091" s="13"/>
      <c r="G3091" s="13"/>
      <c r="H3091" s="13"/>
      <c r="I3091" s="13"/>
      <c r="J3091" s="13"/>
      <c r="K3091" s="13"/>
      <c r="L3091" s="13"/>
      <c r="M3091" s="13"/>
      <c r="N3091" s="13"/>
      <c r="O3091" s="13"/>
      <c r="P3091" s="13"/>
    </row>
    <row r="3092" spans="1:16">
      <c r="A3092" s="13"/>
      <c r="B3092" s="13"/>
      <c r="C3092" s="13"/>
      <c r="D3092" s="13"/>
      <c r="E3092" s="13"/>
      <c r="F3092" s="13"/>
      <c r="G3092" s="13"/>
      <c r="H3092" s="13"/>
      <c r="I3092" s="13"/>
      <c r="J3092" s="13"/>
      <c r="K3092" s="13"/>
      <c r="L3092" s="13"/>
      <c r="M3092" s="13"/>
      <c r="N3092" s="13"/>
      <c r="O3092" s="13"/>
      <c r="P3092" s="13"/>
    </row>
    <row r="3093" spans="1:16">
      <c r="A3093" s="13"/>
      <c r="B3093" s="13"/>
      <c r="C3093" s="13"/>
      <c r="D3093" s="13"/>
      <c r="E3093" s="13"/>
      <c r="F3093" s="13"/>
      <c r="G3093" s="13"/>
      <c r="H3093" s="13"/>
      <c r="I3093" s="13"/>
      <c r="J3093" s="13"/>
      <c r="K3093" s="13"/>
      <c r="L3093" s="13"/>
      <c r="M3093" s="13"/>
      <c r="N3093" s="13"/>
      <c r="O3093" s="13"/>
      <c r="P3093" s="13"/>
    </row>
    <row r="3094" spans="1:16">
      <c r="A3094" s="13"/>
      <c r="B3094" s="13"/>
      <c r="C3094" s="13"/>
      <c r="D3094" s="13"/>
      <c r="E3094" s="13"/>
      <c r="F3094" s="13"/>
      <c r="G3094" s="13"/>
      <c r="H3094" s="13"/>
      <c r="I3094" s="13"/>
      <c r="J3094" s="13"/>
      <c r="K3094" s="13"/>
      <c r="L3094" s="13"/>
      <c r="M3094" s="13"/>
      <c r="N3094" s="13"/>
      <c r="O3094" s="13"/>
      <c r="P3094" s="13"/>
    </row>
    <row r="3095" spans="1:16">
      <c r="A3095" s="13"/>
      <c r="B3095" s="13"/>
      <c r="C3095" s="13"/>
      <c r="D3095" s="13"/>
      <c r="E3095" s="13"/>
      <c r="F3095" s="13"/>
      <c r="G3095" s="13"/>
      <c r="H3095" s="13"/>
      <c r="I3095" s="13"/>
      <c r="J3095" s="13"/>
      <c r="K3095" s="13"/>
      <c r="L3095" s="13"/>
      <c r="M3095" s="13"/>
      <c r="N3095" s="13"/>
      <c r="O3095" s="13"/>
      <c r="P3095" s="13"/>
    </row>
    <row r="3096" spans="1:16">
      <c r="A3096" s="13"/>
      <c r="B3096" s="13"/>
      <c r="C3096" s="13"/>
      <c r="D3096" s="13"/>
      <c r="E3096" s="13"/>
      <c r="F3096" s="13"/>
      <c r="G3096" s="13"/>
      <c r="H3096" s="13"/>
      <c r="I3096" s="13"/>
      <c r="J3096" s="13"/>
      <c r="K3096" s="13"/>
      <c r="L3096" s="13"/>
      <c r="M3096" s="13"/>
      <c r="N3096" s="13"/>
      <c r="O3096" s="13"/>
      <c r="P3096" s="13"/>
    </row>
    <row r="3097" spans="1:16">
      <c r="A3097" s="13"/>
      <c r="B3097" s="13"/>
      <c r="C3097" s="13"/>
      <c r="D3097" s="13"/>
      <c r="E3097" s="13"/>
      <c r="F3097" s="13"/>
      <c r="G3097" s="13"/>
      <c r="H3097" s="13"/>
      <c r="I3097" s="13"/>
      <c r="J3097" s="13"/>
      <c r="K3097" s="13"/>
      <c r="L3097" s="13"/>
      <c r="M3097" s="13"/>
      <c r="N3097" s="13"/>
      <c r="O3097" s="13"/>
      <c r="P3097" s="13"/>
    </row>
    <row r="3098" spans="1:16">
      <c r="A3098" s="13"/>
      <c r="B3098" s="13"/>
      <c r="C3098" s="13"/>
      <c r="D3098" s="13"/>
      <c r="E3098" s="13"/>
      <c r="F3098" s="13"/>
      <c r="G3098" s="13"/>
      <c r="H3098" s="13"/>
      <c r="I3098" s="13"/>
      <c r="J3098" s="13"/>
      <c r="K3098" s="13"/>
      <c r="L3098" s="13"/>
      <c r="M3098" s="13"/>
      <c r="N3098" s="13"/>
      <c r="O3098" s="13"/>
      <c r="P3098" s="13"/>
    </row>
    <row r="3099" spans="1:16">
      <c r="A3099" s="13"/>
      <c r="B3099" s="13"/>
      <c r="C3099" s="13"/>
      <c r="D3099" s="13"/>
      <c r="E3099" s="13"/>
      <c r="F3099" s="13"/>
      <c r="G3099" s="13"/>
      <c r="H3099" s="13"/>
      <c r="I3099" s="13"/>
      <c r="J3099" s="13"/>
      <c r="K3099" s="13"/>
      <c r="L3099" s="13"/>
      <c r="M3099" s="13"/>
      <c r="N3099" s="13"/>
      <c r="O3099" s="13"/>
      <c r="P3099" s="13"/>
    </row>
    <row r="3100" spans="1:16">
      <c r="A3100" s="13"/>
      <c r="B3100" s="13"/>
      <c r="C3100" s="13"/>
      <c r="D3100" s="13"/>
      <c r="E3100" s="13"/>
      <c r="F3100" s="13"/>
      <c r="G3100" s="13"/>
      <c r="H3100" s="13"/>
      <c r="I3100" s="13"/>
      <c r="J3100" s="13"/>
      <c r="K3100" s="13"/>
      <c r="L3100" s="13"/>
      <c r="M3100" s="13"/>
      <c r="N3100" s="13"/>
      <c r="O3100" s="13"/>
      <c r="P3100" s="13"/>
    </row>
    <row r="3101" spans="1:16">
      <c r="A3101" s="13"/>
      <c r="B3101" s="13"/>
      <c r="C3101" s="13"/>
      <c r="D3101" s="13"/>
      <c r="E3101" s="13"/>
      <c r="F3101" s="13"/>
      <c r="G3101" s="13"/>
      <c r="H3101" s="13"/>
      <c r="I3101" s="13"/>
      <c r="J3101" s="13"/>
      <c r="K3101" s="13"/>
      <c r="L3101" s="13"/>
      <c r="M3101" s="13"/>
      <c r="N3101" s="13"/>
      <c r="O3101" s="13"/>
      <c r="P3101" s="13"/>
    </row>
    <row r="3102" spans="1:16">
      <c r="A3102" s="13"/>
      <c r="B3102" s="13"/>
      <c r="C3102" s="13"/>
      <c r="D3102" s="13"/>
      <c r="E3102" s="13"/>
      <c r="F3102" s="13"/>
      <c r="G3102" s="13"/>
      <c r="H3102" s="13"/>
      <c r="I3102" s="13"/>
      <c r="J3102" s="13"/>
      <c r="K3102" s="13"/>
      <c r="L3102" s="13"/>
      <c r="M3102" s="13"/>
      <c r="N3102" s="13"/>
      <c r="O3102" s="13"/>
      <c r="P3102" s="13"/>
    </row>
    <row r="3103" spans="1:16">
      <c r="A3103" s="13"/>
      <c r="B3103" s="13"/>
      <c r="C3103" s="13"/>
      <c r="D3103" s="13"/>
      <c r="E3103" s="13"/>
      <c r="F3103" s="13"/>
      <c r="G3103" s="13"/>
      <c r="H3103" s="13"/>
      <c r="I3103" s="13"/>
      <c r="J3103" s="13"/>
      <c r="K3103" s="13"/>
      <c r="L3103" s="13"/>
      <c r="M3103" s="13"/>
      <c r="N3103" s="13"/>
      <c r="O3103" s="13"/>
      <c r="P3103" s="13"/>
    </row>
    <row r="3104" spans="1:16">
      <c r="A3104" s="13"/>
      <c r="B3104" s="13"/>
      <c r="C3104" s="13"/>
      <c r="D3104" s="13"/>
      <c r="E3104" s="13"/>
      <c r="F3104" s="13"/>
      <c r="G3104" s="13"/>
      <c r="H3104" s="13"/>
      <c r="I3104" s="13"/>
      <c r="J3104" s="13"/>
      <c r="K3104" s="13"/>
      <c r="L3104" s="13"/>
      <c r="M3104" s="13"/>
      <c r="N3104" s="13"/>
      <c r="O3104" s="13"/>
      <c r="P3104" s="13"/>
    </row>
    <row r="3105" spans="1:16">
      <c r="A3105" s="13"/>
      <c r="B3105" s="13"/>
      <c r="C3105" s="13"/>
      <c r="D3105" s="13"/>
      <c r="E3105" s="13"/>
      <c r="F3105" s="13"/>
      <c r="G3105" s="13"/>
      <c r="H3105" s="13"/>
      <c r="I3105" s="13"/>
      <c r="J3105" s="13"/>
      <c r="K3105" s="13"/>
      <c r="L3105" s="13"/>
      <c r="M3105" s="13"/>
      <c r="N3105" s="13"/>
      <c r="O3105" s="13"/>
      <c r="P3105" s="13"/>
    </row>
    <row r="3106" spans="1:16">
      <c r="A3106" s="13"/>
      <c r="B3106" s="13"/>
      <c r="C3106" s="13"/>
      <c r="D3106" s="13"/>
      <c r="E3106" s="13"/>
      <c r="F3106" s="13"/>
      <c r="G3106" s="13"/>
      <c r="H3106" s="13"/>
      <c r="I3106" s="13"/>
      <c r="J3106" s="13"/>
      <c r="K3106" s="13"/>
      <c r="L3106" s="13"/>
      <c r="M3106" s="13"/>
      <c r="N3106" s="13"/>
      <c r="O3106" s="13"/>
      <c r="P3106" s="13"/>
    </row>
    <row r="3107" spans="1:16">
      <c r="A3107" s="13"/>
      <c r="B3107" s="13"/>
      <c r="C3107" s="13"/>
      <c r="D3107" s="13"/>
      <c r="E3107" s="13"/>
      <c r="F3107" s="13"/>
      <c r="G3107" s="13"/>
      <c r="H3107" s="13"/>
      <c r="I3107" s="13"/>
      <c r="J3107" s="13"/>
      <c r="K3107" s="13"/>
      <c r="L3107" s="13"/>
      <c r="M3107" s="13"/>
      <c r="N3107" s="13"/>
      <c r="O3107" s="13"/>
      <c r="P3107" s="13"/>
    </row>
    <row r="3108" spans="1:16">
      <c r="A3108" s="13"/>
      <c r="B3108" s="13"/>
      <c r="C3108" s="13"/>
      <c r="D3108" s="13"/>
      <c r="E3108" s="13"/>
      <c r="F3108" s="13"/>
      <c r="G3108" s="13"/>
      <c r="H3108" s="13"/>
      <c r="I3108" s="13"/>
      <c r="J3108" s="13"/>
      <c r="K3108" s="13"/>
      <c r="L3108" s="13"/>
      <c r="M3108" s="13"/>
      <c r="N3108" s="13"/>
      <c r="O3108" s="13"/>
      <c r="P3108" s="13"/>
    </row>
    <row r="3109" spans="1:16">
      <c r="A3109" s="13"/>
      <c r="B3109" s="13"/>
      <c r="C3109" s="13"/>
      <c r="D3109" s="13"/>
      <c r="E3109" s="13"/>
      <c r="F3109" s="13"/>
      <c r="G3109" s="13"/>
      <c r="H3109" s="13"/>
      <c r="I3109" s="13"/>
      <c r="J3109" s="13"/>
      <c r="K3109" s="13"/>
      <c r="L3109" s="13"/>
      <c r="M3109" s="13"/>
      <c r="N3109" s="13"/>
      <c r="O3109" s="13"/>
      <c r="P3109" s="13"/>
    </row>
    <row r="3110" spans="1:16">
      <c r="A3110" s="13"/>
      <c r="B3110" s="13"/>
      <c r="C3110" s="13"/>
      <c r="D3110" s="13"/>
      <c r="E3110" s="13"/>
      <c r="F3110" s="13"/>
      <c r="G3110" s="13"/>
      <c r="H3110" s="13"/>
      <c r="I3110" s="13"/>
      <c r="J3110" s="13"/>
      <c r="K3110" s="13"/>
      <c r="L3110" s="13"/>
      <c r="M3110" s="13"/>
      <c r="N3110" s="13"/>
      <c r="O3110" s="13"/>
      <c r="P3110" s="13"/>
    </row>
    <row r="3111" spans="1:16">
      <c r="A3111" s="13"/>
      <c r="B3111" s="13"/>
      <c r="C3111" s="13"/>
      <c r="D3111" s="13"/>
      <c r="E3111" s="13"/>
      <c r="F3111" s="13"/>
      <c r="G3111" s="13"/>
      <c r="H3111" s="13"/>
      <c r="I3111" s="13"/>
      <c r="J3111" s="13"/>
      <c r="K3111" s="13"/>
      <c r="L3111" s="13"/>
      <c r="M3111" s="13"/>
      <c r="N3111" s="13"/>
      <c r="O3111" s="13"/>
      <c r="P3111" s="13"/>
    </row>
    <row r="3112" spans="1:16">
      <c r="A3112" s="13"/>
      <c r="B3112" s="13"/>
      <c r="C3112" s="13"/>
      <c r="D3112" s="13"/>
      <c r="E3112" s="13"/>
      <c r="F3112" s="13"/>
      <c r="G3112" s="13"/>
      <c r="H3112" s="13"/>
      <c r="I3112" s="13"/>
      <c r="J3112" s="13"/>
      <c r="K3112" s="13"/>
      <c r="L3112" s="13"/>
      <c r="M3112" s="13"/>
      <c r="N3112" s="13"/>
      <c r="O3112" s="13"/>
      <c r="P3112" s="13"/>
    </row>
    <row r="3113" spans="1:16">
      <c r="A3113" s="13"/>
      <c r="B3113" s="13"/>
      <c r="C3113" s="13"/>
      <c r="D3113" s="13"/>
      <c r="E3113" s="13"/>
      <c r="F3113" s="13"/>
      <c r="G3113" s="13"/>
      <c r="H3113" s="13"/>
      <c r="I3113" s="13"/>
      <c r="J3113" s="13"/>
      <c r="K3113" s="13"/>
      <c r="L3113" s="13"/>
      <c r="M3113" s="13"/>
      <c r="N3113" s="13"/>
      <c r="O3113" s="13"/>
      <c r="P3113" s="13"/>
    </row>
    <row r="3114" spans="1:16">
      <c r="A3114" s="13"/>
      <c r="B3114" s="13"/>
      <c r="C3114" s="13"/>
      <c r="D3114" s="13"/>
      <c r="E3114" s="13"/>
      <c r="F3114" s="13"/>
      <c r="G3114" s="13"/>
      <c r="H3114" s="13"/>
      <c r="I3114" s="13"/>
      <c r="J3114" s="13"/>
      <c r="K3114" s="13"/>
      <c r="L3114" s="13"/>
      <c r="M3114" s="13"/>
      <c r="N3114" s="13"/>
      <c r="O3114" s="13"/>
      <c r="P3114" s="13"/>
    </row>
    <row r="3115" spans="1:16">
      <c r="A3115" s="13"/>
      <c r="B3115" s="13"/>
      <c r="C3115" s="13"/>
      <c r="D3115" s="13"/>
      <c r="E3115" s="13"/>
      <c r="F3115" s="13"/>
      <c r="G3115" s="13"/>
      <c r="H3115" s="13"/>
      <c r="I3115" s="13"/>
      <c r="J3115" s="13"/>
      <c r="K3115" s="13"/>
      <c r="L3115" s="13"/>
      <c r="M3115" s="13"/>
      <c r="N3115" s="13"/>
      <c r="O3115" s="13"/>
      <c r="P3115" s="13"/>
    </row>
    <row r="3116" spans="1:16">
      <c r="A3116" s="13"/>
      <c r="B3116" s="13"/>
      <c r="C3116" s="13"/>
      <c r="D3116" s="13"/>
      <c r="E3116" s="13"/>
      <c r="F3116" s="13"/>
      <c r="G3116" s="13"/>
      <c r="H3116" s="13"/>
      <c r="I3116" s="13"/>
      <c r="J3116" s="13"/>
      <c r="K3116" s="13"/>
      <c r="L3116" s="13"/>
      <c r="M3116" s="13"/>
      <c r="N3116" s="13"/>
      <c r="O3116" s="13"/>
      <c r="P3116" s="13"/>
    </row>
    <row r="3117" spans="1:16">
      <c r="A3117" s="13"/>
      <c r="B3117" s="13"/>
      <c r="C3117" s="13"/>
      <c r="D3117" s="13"/>
      <c r="E3117" s="13"/>
      <c r="F3117" s="13"/>
      <c r="G3117" s="13"/>
      <c r="H3117" s="13"/>
      <c r="I3117" s="13"/>
      <c r="J3117" s="13"/>
      <c r="K3117" s="13"/>
      <c r="L3117" s="13"/>
      <c r="M3117" s="13"/>
      <c r="N3117" s="13"/>
      <c r="O3117" s="13"/>
      <c r="P3117" s="13"/>
    </row>
    <row r="3118" spans="1:16">
      <c r="A3118" s="13"/>
      <c r="B3118" s="13"/>
      <c r="C3118" s="13"/>
      <c r="D3118" s="13"/>
      <c r="E3118" s="13"/>
      <c r="F3118" s="13"/>
      <c r="G3118" s="13"/>
      <c r="H3118" s="13"/>
      <c r="I3118" s="13"/>
      <c r="J3118" s="13"/>
      <c r="K3118" s="13"/>
      <c r="L3118" s="13"/>
      <c r="M3118" s="13"/>
      <c r="N3118" s="13"/>
      <c r="O3118" s="13"/>
      <c r="P3118" s="13"/>
    </row>
    <row r="3119" spans="1:16">
      <c r="A3119" s="13"/>
      <c r="B3119" s="13"/>
      <c r="C3119" s="13"/>
      <c r="D3119" s="13"/>
      <c r="E3119" s="13"/>
      <c r="F3119" s="13"/>
      <c r="G3119" s="13"/>
      <c r="H3119" s="13"/>
      <c r="I3119" s="13"/>
      <c r="J3119" s="13"/>
      <c r="K3119" s="13"/>
      <c r="L3119" s="13"/>
      <c r="M3119" s="13"/>
      <c r="N3119" s="13"/>
      <c r="O3119" s="13"/>
      <c r="P3119" s="13"/>
    </row>
    <row r="3120" spans="1:16">
      <c r="A3120" s="13"/>
      <c r="B3120" s="13"/>
      <c r="C3120" s="13"/>
      <c r="D3120" s="13"/>
      <c r="E3120" s="13"/>
      <c r="F3120" s="13"/>
      <c r="G3120" s="13"/>
      <c r="H3120" s="13"/>
      <c r="I3120" s="13"/>
      <c r="J3120" s="13"/>
      <c r="K3120" s="13"/>
      <c r="L3120" s="13"/>
      <c r="M3120" s="13"/>
      <c r="N3120" s="13"/>
      <c r="O3120" s="13"/>
      <c r="P3120" s="13"/>
    </row>
    <row r="3121" spans="1:16">
      <c r="A3121" s="13"/>
      <c r="B3121" s="13"/>
      <c r="C3121" s="13"/>
      <c r="D3121" s="13"/>
      <c r="E3121" s="13"/>
      <c r="F3121" s="13"/>
      <c r="G3121" s="13"/>
      <c r="H3121" s="13"/>
      <c r="I3121" s="13"/>
      <c r="J3121" s="13"/>
      <c r="K3121" s="13"/>
      <c r="L3121" s="13"/>
      <c r="M3121" s="13"/>
      <c r="N3121" s="13"/>
      <c r="O3121" s="13"/>
      <c r="P3121" s="13"/>
    </row>
    <row r="3122" spans="1:16">
      <c r="A3122" s="13"/>
      <c r="B3122" s="13"/>
      <c r="C3122" s="13"/>
      <c r="D3122" s="13"/>
      <c r="E3122" s="13"/>
      <c r="F3122" s="13"/>
      <c r="G3122" s="13"/>
      <c r="H3122" s="13"/>
      <c r="I3122" s="13"/>
      <c r="J3122" s="13"/>
      <c r="K3122" s="13"/>
      <c r="L3122" s="13"/>
      <c r="M3122" s="13"/>
      <c r="N3122" s="13"/>
      <c r="O3122" s="13"/>
      <c r="P3122" s="13"/>
    </row>
    <row r="3123" spans="1:16">
      <c r="A3123" s="13"/>
      <c r="B3123" s="13"/>
      <c r="C3123" s="13"/>
      <c r="D3123" s="13"/>
      <c r="E3123" s="13"/>
      <c r="F3123" s="13"/>
      <c r="G3123" s="13"/>
      <c r="H3123" s="13"/>
      <c r="I3123" s="13"/>
      <c r="J3123" s="13"/>
      <c r="K3123" s="13"/>
      <c r="L3123" s="13"/>
      <c r="M3123" s="13"/>
      <c r="N3123" s="13"/>
      <c r="O3123" s="13"/>
      <c r="P3123" s="13"/>
    </row>
    <row r="3124" spans="1:16">
      <c r="A3124" s="13"/>
      <c r="B3124" s="13"/>
      <c r="C3124" s="13"/>
      <c r="D3124" s="13"/>
      <c r="E3124" s="13"/>
      <c r="F3124" s="13"/>
      <c r="G3124" s="13"/>
      <c r="H3124" s="13"/>
      <c r="I3124" s="13"/>
      <c r="J3124" s="13"/>
      <c r="K3124" s="13"/>
      <c r="L3124" s="13"/>
      <c r="M3124" s="13"/>
      <c r="N3124" s="13"/>
      <c r="O3124" s="13"/>
      <c r="P3124" s="13"/>
    </row>
    <row r="3125" spans="1:16">
      <c r="A3125" s="13"/>
      <c r="B3125" s="13"/>
      <c r="C3125" s="13"/>
      <c r="D3125" s="13"/>
      <c r="E3125" s="13"/>
      <c r="F3125" s="13"/>
      <c r="G3125" s="13"/>
      <c r="H3125" s="13"/>
      <c r="I3125" s="13"/>
      <c r="J3125" s="13"/>
      <c r="K3125" s="13"/>
      <c r="L3125" s="13"/>
      <c r="M3125" s="13"/>
      <c r="N3125" s="13"/>
      <c r="O3125" s="13"/>
      <c r="P3125" s="13"/>
    </row>
    <row r="3126" spans="1:16">
      <c r="A3126" s="13"/>
      <c r="B3126" s="13"/>
      <c r="C3126" s="13"/>
      <c r="D3126" s="13"/>
      <c r="E3126" s="13"/>
      <c r="F3126" s="13"/>
      <c r="G3126" s="13"/>
      <c r="H3126" s="13"/>
      <c r="I3126" s="13"/>
      <c r="J3126" s="13"/>
      <c r="K3126" s="13"/>
      <c r="L3126" s="13"/>
      <c r="M3126" s="13"/>
      <c r="N3126" s="13"/>
      <c r="O3126" s="13"/>
      <c r="P3126" s="13"/>
    </row>
    <row r="3127" spans="1:16">
      <c r="A3127" s="13"/>
      <c r="B3127" s="13"/>
      <c r="C3127" s="13"/>
      <c r="D3127" s="13"/>
      <c r="E3127" s="13"/>
      <c r="F3127" s="13"/>
      <c r="G3127" s="13"/>
      <c r="H3127" s="13"/>
      <c r="I3127" s="13"/>
      <c r="J3127" s="13"/>
      <c r="K3127" s="13"/>
      <c r="L3127" s="13"/>
      <c r="M3127" s="13"/>
      <c r="N3127" s="13"/>
      <c r="O3127" s="13"/>
      <c r="P3127" s="13"/>
    </row>
    <row r="3128" spans="1:16">
      <c r="A3128" s="13"/>
      <c r="B3128" s="13"/>
      <c r="C3128" s="13"/>
      <c r="D3128" s="13"/>
      <c r="E3128" s="13"/>
      <c r="F3128" s="13"/>
      <c r="G3128" s="13"/>
      <c r="H3128" s="13"/>
      <c r="I3128" s="13"/>
      <c r="J3128" s="13"/>
      <c r="K3128" s="13"/>
      <c r="L3128" s="13"/>
      <c r="M3128" s="13"/>
      <c r="N3128" s="13"/>
      <c r="O3128" s="13"/>
      <c r="P3128" s="13"/>
    </row>
    <row r="3129" spans="1:16">
      <c r="A3129" s="13"/>
      <c r="B3129" s="13"/>
      <c r="C3129" s="13"/>
      <c r="D3129" s="13"/>
      <c r="E3129" s="13"/>
      <c r="F3129" s="13"/>
      <c r="G3129" s="13"/>
      <c r="H3129" s="13"/>
      <c r="I3129" s="13"/>
      <c r="J3129" s="13"/>
      <c r="K3129" s="13"/>
      <c r="L3129" s="13"/>
      <c r="M3129" s="13"/>
      <c r="N3129" s="13"/>
      <c r="O3129" s="13"/>
      <c r="P3129" s="13"/>
    </row>
    <row r="3130" spans="1:16">
      <c r="A3130" s="13"/>
      <c r="B3130" s="13"/>
      <c r="C3130" s="13"/>
      <c r="D3130" s="13"/>
      <c r="E3130" s="13"/>
      <c r="F3130" s="13"/>
      <c r="G3130" s="13"/>
      <c r="H3130" s="13"/>
      <c r="I3130" s="13"/>
      <c r="J3130" s="13"/>
      <c r="K3130" s="13"/>
      <c r="L3130" s="13"/>
      <c r="M3130" s="13"/>
      <c r="N3130" s="13"/>
      <c r="O3130" s="13"/>
      <c r="P3130" s="13"/>
    </row>
    <row r="3131" spans="1:16">
      <c r="A3131" s="13"/>
      <c r="B3131" s="13"/>
      <c r="C3131" s="13"/>
      <c r="D3131" s="13"/>
      <c r="E3131" s="13"/>
      <c r="F3131" s="13"/>
      <c r="G3131" s="13"/>
      <c r="H3131" s="13"/>
      <c r="I3131" s="13"/>
      <c r="J3131" s="13"/>
      <c r="K3131" s="13"/>
      <c r="L3131" s="13"/>
      <c r="M3131" s="13"/>
      <c r="N3131" s="13"/>
      <c r="O3131" s="13"/>
      <c r="P3131" s="13"/>
    </row>
    <row r="3132" spans="1:16">
      <c r="A3132" s="13"/>
      <c r="B3132" s="13"/>
      <c r="C3132" s="13"/>
      <c r="D3132" s="13"/>
      <c r="E3132" s="13"/>
      <c r="F3132" s="13"/>
      <c r="G3132" s="13"/>
      <c r="H3132" s="13"/>
      <c r="I3132" s="13"/>
      <c r="J3132" s="13"/>
      <c r="K3132" s="13"/>
      <c r="L3132" s="13"/>
      <c r="M3132" s="13"/>
      <c r="N3132" s="13"/>
      <c r="O3132" s="13"/>
      <c r="P3132" s="13"/>
    </row>
    <row r="3133" spans="1:16">
      <c r="A3133" s="13"/>
      <c r="B3133" s="13"/>
      <c r="C3133" s="13"/>
      <c r="D3133" s="13"/>
      <c r="E3133" s="13"/>
      <c r="F3133" s="13"/>
      <c r="G3133" s="13"/>
      <c r="H3133" s="13"/>
      <c r="I3133" s="13"/>
      <c r="J3133" s="13"/>
      <c r="K3133" s="13"/>
      <c r="L3133" s="13"/>
      <c r="M3133" s="13"/>
      <c r="N3133" s="13"/>
      <c r="O3133" s="13"/>
      <c r="P3133" s="13"/>
    </row>
    <row r="3134" spans="1:16">
      <c r="A3134" s="13"/>
      <c r="B3134" s="13"/>
      <c r="C3134" s="13"/>
      <c r="D3134" s="13"/>
      <c r="E3134" s="13"/>
      <c r="F3134" s="13"/>
      <c r="G3134" s="13"/>
      <c r="H3134" s="13"/>
      <c r="I3134" s="13"/>
      <c r="J3134" s="13"/>
      <c r="K3134" s="13"/>
      <c r="L3134" s="13"/>
      <c r="M3134" s="13"/>
      <c r="N3134" s="13"/>
      <c r="O3134" s="13"/>
      <c r="P3134" s="13"/>
    </row>
    <row r="3135" spans="1:16">
      <c r="A3135" s="13"/>
      <c r="B3135" s="13"/>
      <c r="C3135" s="13"/>
      <c r="D3135" s="13"/>
      <c r="E3135" s="13"/>
      <c r="F3135" s="13"/>
      <c r="G3135" s="13"/>
      <c r="H3135" s="13"/>
      <c r="I3135" s="13"/>
      <c r="J3135" s="13"/>
      <c r="K3135" s="13"/>
      <c r="L3135" s="13"/>
      <c r="M3135" s="13"/>
      <c r="N3135" s="13"/>
      <c r="O3135" s="13"/>
      <c r="P3135" s="13"/>
    </row>
    <row r="3136" spans="1:16">
      <c r="A3136" s="13"/>
      <c r="B3136" s="13"/>
      <c r="C3136" s="13"/>
      <c r="D3136" s="13"/>
      <c r="E3136" s="13"/>
      <c r="F3136" s="13"/>
      <c r="G3136" s="13"/>
      <c r="H3136" s="13"/>
      <c r="I3136" s="13"/>
      <c r="J3136" s="13"/>
      <c r="K3136" s="13"/>
      <c r="L3136" s="13"/>
      <c r="M3136" s="13"/>
      <c r="N3136" s="13"/>
      <c r="O3136" s="13"/>
      <c r="P3136" s="13"/>
    </row>
    <row r="3137" spans="1:16">
      <c r="A3137" s="13"/>
      <c r="B3137" s="13"/>
      <c r="C3137" s="13"/>
      <c r="D3137" s="13"/>
      <c r="E3137" s="13"/>
      <c r="F3137" s="13"/>
      <c r="G3137" s="13"/>
      <c r="H3137" s="13"/>
      <c r="I3137" s="13"/>
      <c r="J3137" s="13"/>
      <c r="K3137" s="13"/>
      <c r="L3137" s="13"/>
      <c r="M3137" s="13"/>
      <c r="N3137" s="13"/>
      <c r="O3137" s="13"/>
      <c r="P3137" s="13"/>
    </row>
    <row r="3138" spans="1:16">
      <c r="A3138" s="13"/>
      <c r="B3138" s="13"/>
      <c r="C3138" s="13"/>
      <c r="D3138" s="13"/>
      <c r="E3138" s="13"/>
      <c r="F3138" s="13"/>
      <c r="G3138" s="13"/>
      <c r="H3138" s="13"/>
      <c r="I3138" s="13"/>
      <c r="J3138" s="13"/>
      <c r="K3138" s="13"/>
      <c r="L3138" s="13"/>
      <c r="M3138" s="13"/>
      <c r="N3138" s="13"/>
      <c r="O3138" s="13"/>
      <c r="P3138" s="13"/>
    </row>
    <row r="3139" spans="1:16">
      <c r="A3139" s="13"/>
      <c r="B3139" s="13"/>
      <c r="C3139" s="13"/>
      <c r="D3139" s="13"/>
      <c r="E3139" s="13"/>
      <c r="F3139" s="13"/>
      <c r="G3139" s="13"/>
      <c r="H3139" s="13"/>
      <c r="I3139" s="13"/>
      <c r="J3139" s="13"/>
      <c r="K3139" s="13"/>
      <c r="L3139" s="13"/>
      <c r="M3139" s="13"/>
      <c r="N3139" s="13"/>
      <c r="O3139" s="13"/>
      <c r="P3139" s="13"/>
    </row>
    <row r="3140" spans="1:16">
      <c r="A3140" s="13"/>
      <c r="B3140" s="13"/>
      <c r="C3140" s="13"/>
      <c r="D3140" s="13"/>
      <c r="E3140" s="13"/>
      <c r="F3140" s="13"/>
      <c r="G3140" s="13"/>
      <c r="H3140" s="13"/>
      <c r="I3140" s="13"/>
      <c r="J3140" s="13"/>
      <c r="K3140" s="13"/>
      <c r="L3140" s="13"/>
      <c r="M3140" s="13"/>
      <c r="N3140" s="13"/>
      <c r="O3140" s="13"/>
      <c r="P3140" s="13"/>
    </row>
    <row r="3141" spans="1:16">
      <c r="A3141" s="13"/>
      <c r="B3141" s="13"/>
      <c r="C3141" s="13"/>
      <c r="D3141" s="13"/>
      <c r="E3141" s="13"/>
      <c r="F3141" s="13"/>
      <c r="G3141" s="13"/>
      <c r="H3141" s="13"/>
      <c r="I3141" s="13"/>
      <c r="J3141" s="13"/>
      <c r="K3141" s="13"/>
      <c r="L3141" s="13"/>
      <c r="M3141" s="13"/>
      <c r="N3141" s="13"/>
      <c r="O3141" s="13"/>
      <c r="P3141" s="13"/>
    </row>
    <row r="3142" spans="1:16">
      <c r="A3142" s="13"/>
      <c r="B3142" s="13"/>
      <c r="C3142" s="13"/>
      <c r="D3142" s="13"/>
      <c r="E3142" s="13"/>
      <c r="F3142" s="13"/>
      <c r="G3142" s="13"/>
      <c r="H3142" s="13"/>
      <c r="I3142" s="13"/>
      <c r="J3142" s="13"/>
      <c r="K3142" s="13"/>
      <c r="L3142" s="13"/>
      <c r="M3142" s="13"/>
      <c r="N3142" s="13"/>
      <c r="O3142" s="13"/>
      <c r="P3142" s="13"/>
    </row>
    <row r="3143" spans="1:16">
      <c r="A3143" s="13"/>
      <c r="B3143" s="13"/>
      <c r="C3143" s="13"/>
      <c r="D3143" s="13"/>
      <c r="E3143" s="13"/>
      <c r="F3143" s="13"/>
      <c r="G3143" s="13"/>
      <c r="H3143" s="13"/>
      <c r="I3143" s="13"/>
      <c r="J3143" s="13"/>
      <c r="K3143" s="13"/>
      <c r="L3143" s="13"/>
      <c r="M3143" s="13"/>
      <c r="N3143" s="13"/>
      <c r="O3143" s="13"/>
      <c r="P3143" s="13"/>
    </row>
    <row r="3144" spans="1:16">
      <c r="A3144" s="13"/>
      <c r="B3144" s="13"/>
      <c r="C3144" s="13"/>
      <c r="D3144" s="13"/>
      <c r="E3144" s="13"/>
      <c r="F3144" s="13"/>
      <c r="G3144" s="13"/>
      <c r="H3144" s="13"/>
      <c r="I3144" s="13"/>
      <c r="J3144" s="13"/>
      <c r="K3144" s="13"/>
      <c r="L3144" s="13"/>
      <c r="M3144" s="13"/>
      <c r="N3144" s="13"/>
      <c r="O3144" s="13"/>
      <c r="P3144" s="13"/>
    </row>
    <row r="3145" spans="1:16">
      <c r="A3145" s="13"/>
      <c r="B3145" s="13"/>
      <c r="C3145" s="13"/>
      <c r="D3145" s="13"/>
      <c r="E3145" s="13"/>
      <c r="F3145" s="13"/>
      <c r="G3145" s="13"/>
      <c r="H3145" s="13"/>
      <c r="I3145" s="13"/>
      <c r="J3145" s="13"/>
      <c r="K3145" s="13"/>
      <c r="L3145" s="13"/>
      <c r="M3145" s="13"/>
      <c r="N3145" s="13"/>
      <c r="O3145" s="13"/>
      <c r="P3145" s="13"/>
    </row>
    <row r="3146" spans="1:16">
      <c r="A3146" s="13"/>
      <c r="B3146" s="13"/>
      <c r="C3146" s="13"/>
      <c r="D3146" s="13"/>
      <c r="E3146" s="13"/>
      <c r="F3146" s="13"/>
      <c r="G3146" s="13"/>
      <c r="H3146" s="13"/>
      <c r="I3146" s="13"/>
      <c r="J3146" s="13"/>
      <c r="K3146" s="13"/>
      <c r="L3146" s="13"/>
      <c r="M3146" s="13"/>
      <c r="N3146" s="13"/>
      <c r="O3146" s="13"/>
      <c r="P3146" s="13"/>
    </row>
    <row r="3147" spans="1:16">
      <c r="A3147" s="13"/>
      <c r="B3147" s="13"/>
      <c r="C3147" s="13"/>
      <c r="D3147" s="13"/>
      <c r="E3147" s="13"/>
      <c r="F3147" s="13"/>
      <c r="G3147" s="13"/>
      <c r="H3147" s="13"/>
      <c r="I3147" s="13"/>
      <c r="J3147" s="13"/>
      <c r="K3147" s="13"/>
      <c r="L3147" s="13"/>
      <c r="M3147" s="13"/>
      <c r="N3147" s="13"/>
      <c r="O3147" s="13"/>
      <c r="P3147" s="13"/>
    </row>
    <row r="3148" spans="1:16">
      <c r="A3148" s="13"/>
      <c r="B3148" s="13"/>
      <c r="C3148" s="13"/>
      <c r="D3148" s="13"/>
      <c r="E3148" s="13"/>
      <c r="F3148" s="13"/>
      <c r="G3148" s="13"/>
      <c r="H3148" s="13"/>
      <c r="I3148" s="13"/>
      <c r="J3148" s="13"/>
      <c r="K3148" s="13"/>
      <c r="L3148" s="13"/>
      <c r="M3148" s="13"/>
      <c r="N3148" s="13"/>
      <c r="O3148" s="13"/>
      <c r="P3148" s="13"/>
    </row>
    <row r="3149" spans="1:16">
      <c r="A3149" s="13"/>
      <c r="B3149" s="13"/>
      <c r="C3149" s="13"/>
      <c r="D3149" s="13"/>
      <c r="E3149" s="13"/>
      <c r="F3149" s="13"/>
      <c r="G3149" s="13"/>
      <c r="H3149" s="13"/>
      <c r="I3149" s="13"/>
      <c r="J3149" s="13"/>
      <c r="K3149" s="13"/>
      <c r="L3149" s="13"/>
      <c r="M3149" s="13"/>
      <c r="N3149" s="13"/>
      <c r="O3149" s="13"/>
      <c r="P3149" s="13"/>
    </row>
    <row r="3150" spans="1:16">
      <c r="A3150" s="13"/>
      <c r="B3150" s="13"/>
      <c r="C3150" s="13"/>
      <c r="D3150" s="13"/>
      <c r="E3150" s="13"/>
      <c r="F3150" s="13"/>
      <c r="G3150" s="13"/>
      <c r="H3150" s="13"/>
      <c r="I3150" s="13"/>
      <c r="J3150" s="13"/>
      <c r="K3150" s="13"/>
      <c r="L3150" s="13"/>
      <c r="M3150" s="13"/>
      <c r="N3150" s="13"/>
      <c r="O3150" s="13"/>
      <c r="P3150" s="13"/>
    </row>
    <row r="3151" spans="1:16">
      <c r="A3151" s="13"/>
      <c r="B3151" s="13"/>
      <c r="C3151" s="13"/>
      <c r="D3151" s="13"/>
      <c r="E3151" s="13"/>
      <c r="F3151" s="13"/>
      <c r="G3151" s="13"/>
      <c r="H3151" s="13"/>
      <c r="I3151" s="13"/>
      <c r="J3151" s="13"/>
      <c r="K3151" s="13"/>
      <c r="L3151" s="13"/>
      <c r="M3151" s="13"/>
      <c r="N3151" s="13"/>
      <c r="O3151" s="13"/>
      <c r="P3151" s="13"/>
    </row>
    <row r="3152" spans="1:16">
      <c r="A3152" s="13"/>
      <c r="B3152" s="13"/>
      <c r="C3152" s="13"/>
      <c r="D3152" s="13"/>
      <c r="E3152" s="13"/>
      <c r="F3152" s="13"/>
      <c r="G3152" s="13"/>
      <c r="H3152" s="13"/>
      <c r="I3152" s="13"/>
      <c r="J3152" s="13"/>
      <c r="K3152" s="13"/>
      <c r="L3152" s="13"/>
      <c r="M3152" s="13"/>
      <c r="N3152" s="13"/>
      <c r="O3152" s="13"/>
      <c r="P3152" s="13"/>
    </row>
    <row r="3153" spans="1:16">
      <c r="A3153" s="13"/>
      <c r="B3153" s="13"/>
      <c r="C3153" s="13"/>
      <c r="D3153" s="13"/>
      <c r="E3153" s="13"/>
      <c r="F3153" s="13"/>
      <c r="G3153" s="13"/>
      <c r="H3153" s="13"/>
      <c r="I3153" s="13"/>
      <c r="J3153" s="13"/>
      <c r="K3153" s="13"/>
      <c r="L3153" s="13"/>
      <c r="M3153" s="13"/>
      <c r="N3153" s="13"/>
      <c r="O3153" s="13"/>
      <c r="P3153" s="13"/>
    </row>
    <row r="3154" spans="1:16">
      <c r="A3154" s="13"/>
      <c r="B3154" s="13"/>
      <c r="C3154" s="13"/>
      <c r="D3154" s="13"/>
      <c r="E3154" s="13"/>
      <c r="F3154" s="13"/>
      <c r="G3154" s="13"/>
      <c r="H3154" s="13"/>
      <c r="I3154" s="13"/>
      <c r="J3154" s="13"/>
      <c r="K3154" s="13"/>
      <c r="L3154" s="13"/>
      <c r="M3154" s="13"/>
      <c r="N3154" s="13"/>
      <c r="O3154" s="13"/>
      <c r="P3154" s="13"/>
    </row>
    <row r="3155" spans="1:16">
      <c r="A3155" s="13"/>
      <c r="B3155" s="13"/>
      <c r="C3155" s="13"/>
      <c r="D3155" s="13"/>
      <c r="E3155" s="13"/>
      <c r="F3155" s="13"/>
      <c r="G3155" s="13"/>
      <c r="H3155" s="13"/>
      <c r="I3155" s="13"/>
      <c r="J3155" s="13"/>
      <c r="K3155" s="13"/>
      <c r="L3155" s="13"/>
      <c r="M3155" s="13"/>
      <c r="N3155" s="13"/>
      <c r="O3155" s="13"/>
      <c r="P3155" s="13"/>
    </row>
    <row r="3156" spans="1:16">
      <c r="A3156" s="13"/>
      <c r="B3156" s="13"/>
      <c r="C3156" s="13"/>
      <c r="D3156" s="13"/>
      <c r="E3156" s="13"/>
      <c r="F3156" s="13"/>
      <c r="G3156" s="13"/>
      <c r="H3156" s="13"/>
      <c r="I3156" s="13"/>
      <c r="J3156" s="13"/>
      <c r="K3156" s="13"/>
      <c r="L3156" s="13"/>
      <c r="M3156" s="13"/>
      <c r="N3156" s="13"/>
      <c r="O3156" s="13"/>
      <c r="P3156" s="13"/>
    </row>
    <row r="3157" spans="1:16">
      <c r="A3157" s="13"/>
      <c r="B3157" s="13"/>
      <c r="C3157" s="13"/>
      <c r="D3157" s="13"/>
      <c r="E3157" s="13"/>
      <c r="F3157" s="13"/>
      <c r="G3157" s="13"/>
      <c r="H3157" s="13"/>
      <c r="I3157" s="13"/>
      <c r="J3157" s="13"/>
      <c r="K3157" s="13"/>
      <c r="L3157" s="13"/>
      <c r="M3157" s="13"/>
      <c r="N3157" s="13"/>
      <c r="O3157" s="13"/>
      <c r="P3157" s="13"/>
    </row>
    <row r="3158" spans="1:16">
      <c r="A3158" s="13"/>
      <c r="B3158" s="13"/>
      <c r="C3158" s="13"/>
      <c r="D3158" s="13"/>
      <c r="E3158" s="13"/>
      <c r="F3158" s="13"/>
      <c r="G3158" s="13"/>
      <c r="H3158" s="13"/>
      <c r="I3158" s="13"/>
      <c r="J3158" s="13"/>
      <c r="K3158" s="13"/>
      <c r="L3158" s="13"/>
      <c r="M3158" s="13"/>
      <c r="N3158" s="13"/>
      <c r="O3158" s="13"/>
      <c r="P3158" s="13"/>
    </row>
    <row r="3159" spans="1:16">
      <c r="A3159" s="13"/>
      <c r="B3159" s="13"/>
      <c r="C3159" s="13"/>
      <c r="D3159" s="13"/>
      <c r="E3159" s="13"/>
      <c r="F3159" s="13"/>
      <c r="G3159" s="13"/>
      <c r="H3159" s="13"/>
      <c r="I3159" s="13"/>
      <c r="J3159" s="13"/>
      <c r="K3159" s="13"/>
      <c r="L3159" s="13"/>
      <c r="M3159" s="13"/>
      <c r="N3159" s="13"/>
      <c r="O3159" s="13"/>
      <c r="P3159" s="13"/>
    </row>
    <row r="3160" spans="1:16">
      <c r="A3160" s="13"/>
      <c r="B3160" s="13"/>
      <c r="C3160" s="13"/>
      <c r="D3160" s="13"/>
      <c r="E3160" s="13"/>
      <c r="F3160" s="13"/>
      <c r="G3160" s="13"/>
      <c r="H3160" s="13"/>
      <c r="I3160" s="13"/>
      <c r="J3160" s="13"/>
      <c r="K3160" s="13"/>
      <c r="L3160" s="13"/>
      <c r="M3160" s="13"/>
      <c r="N3160" s="13"/>
      <c r="O3160" s="13"/>
      <c r="P3160" s="13"/>
    </row>
    <row r="3161" spans="1:16">
      <c r="A3161" s="13"/>
      <c r="B3161" s="13"/>
      <c r="C3161" s="13"/>
      <c r="D3161" s="13"/>
      <c r="E3161" s="13"/>
      <c r="F3161" s="13"/>
      <c r="G3161" s="13"/>
      <c r="H3161" s="13"/>
      <c r="I3161" s="13"/>
      <c r="J3161" s="13"/>
      <c r="K3161" s="13"/>
      <c r="L3161" s="13"/>
      <c r="M3161" s="13"/>
      <c r="N3161" s="13"/>
      <c r="O3161" s="13"/>
      <c r="P3161" s="13"/>
    </row>
    <row r="3162" spans="1:16">
      <c r="A3162" s="13"/>
      <c r="B3162" s="13"/>
      <c r="C3162" s="13"/>
      <c r="D3162" s="13"/>
      <c r="E3162" s="13"/>
      <c r="F3162" s="13"/>
      <c r="G3162" s="13"/>
      <c r="H3162" s="13"/>
      <c r="I3162" s="13"/>
      <c r="J3162" s="13"/>
      <c r="K3162" s="13"/>
      <c r="L3162" s="13"/>
      <c r="M3162" s="13"/>
      <c r="N3162" s="13"/>
      <c r="O3162" s="13"/>
      <c r="P3162" s="13"/>
    </row>
    <row r="3163" spans="1:16">
      <c r="A3163" s="13"/>
      <c r="B3163" s="13"/>
      <c r="C3163" s="13"/>
      <c r="D3163" s="13"/>
      <c r="E3163" s="13"/>
      <c r="F3163" s="13"/>
      <c r="G3163" s="13"/>
      <c r="H3163" s="13"/>
      <c r="I3163" s="13"/>
      <c r="J3163" s="13"/>
      <c r="K3163" s="13"/>
      <c r="L3163" s="13"/>
      <c r="M3163" s="13"/>
      <c r="N3163" s="13"/>
      <c r="O3163" s="13"/>
      <c r="P3163" s="13"/>
    </row>
    <row r="3164" spans="1:16">
      <c r="A3164" s="13"/>
      <c r="B3164" s="13"/>
      <c r="C3164" s="13"/>
      <c r="D3164" s="13"/>
      <c r="E3164" s="13"/>
      <c r="F3164" s="13"/>
      <c r="G3164" s="13"/>
      <c r="H3164" s="13"/>
      <c r="I3164" s="13"/>
      <c r="J3164" s="13"/>
      <c r="K3164" s="13"/>
      <c r="L3164" s="13"/>
      <c r="M3164" s="13"/>
      <c r="N3164" s="13"/>
      <c r="O3164" s="13"/>
      <c r="P3164" s="13"/>
    </row>
    <row r="3165" spans="1:16">
      <c r="A3165" s="13"/>
      <c r="B3165" s="13"/>
      <c r="C3165" s="13"/>
      <c r="D3165" s="13"/>
      <c r="E3165" s="13"/>
      <c r="F3165" s="13"/>
      <c r="G3165" s="13"/>
      <c r="H3165" s="13"/>
      <c r="I3165" s="13"/>
      <c r="J3165" s="13"/>
      <c r="K3165" s="13"/>
      <c r="L3165" s="13"/>
      <c r="M3165" s="13"/>
      <c r="N3165" s="13"/>
      <c r="O3165" s="13"/>
      <c r="P3165" s="13"/>
    </row>
    <row r="3166" spans="1:16">
      <c r="A3166" s="13"/>
      <c r="B3166" s="13"/>
      <c r="C3166" s="13"/>
      <c r="D3166" s="13"/>
      <c r="E3166" s="13"/>
      <c r="F3166" s="13"/>
      <c r="G3166" s="13"/>
      <c r="H3166" s="13"/>
      <c r="I3166" s="13"/>
      <c r="J3166" s="13"/>
      <c r="K3166" s="13"/>
      <c r="L3166" s="13"/>
      <c r="M3166" s="13"/>
      <c r="N3166" s="13"/>
      <c r="O3166" s="13"/>
      <c r="P3166" s="13"/>
    </row>
    <row r="3167" spans="1:16">
      <c r="A3167" s="13"/>
      <c r="B3167" s="13"/>
      <c r="C3167" s="13"/>
      <c r="D3167" s="13"/>
      <c r="E3167" s="13"/>
      <c r="F3167" s="13"/>
      <c r="G3167" s="13"/>
      <c r="H3167" s="13"/>
      <c r="I3167" s="13"/>
      <c r="J3167" s="13"/>
      <c r="K3167" s="13"/>
      <c r="L3167" s="13"/>
      <c r="M3167" s="13"/>
      <c r="N3167" s="13"/>
      <c r="O3167" s="13"/>
      <c r="P3167" s="13"/>
    </row>
    <row r="3168" spans="1:16">
      <c r="A3168" s="13"/>
      <c r="B3168" s="13"/>
      <c r="C3168" s="13"/>
      <c r="D3168" s="13"/>
      <c r="E3168" s="13"/>
      <c r="F3168" s="13"/>
      <c r="G3168" s="13"/>
      <c r="H3168" s="13"/>
      <c r="I3168" s="13"/>
      <c r="J3168" s="13"/>
      <c r="K3168" s="13"/>
      <c r="L3168" s="13"/>
      <c r="M3168" s="13"/>
      <c r="N3168" s="13"/>
      <c r="O3168" s="13"/>
      <c r="P3168" s="13"/>
    </row>
    <row r="3169" spans="1:16">
      <c r="A3169" s="13"/>
      <c r="B3169" s="13"/>
      <c r="C3169" s="13"/>
      <c r="D3169" s="13"/>
      <c r="E3169" s="13"/>
      <c r="F3169" s="13"/>
      <c r="G3169" s="13"/>
      <c r="H3169" s="13"/>
      <c r="I3169" s="13"/>
      <c r="J3169" s="13"/>
      <c r="K3169" s="13"/>
      <c r="L3169" s="13"/>
      <c r="M3169" s="13"/>
      <c r="N3169" s="13"/>
      <c r="O3169" s="13"/>
      <c r="P3169" s="13"/>
    </row>
    <row r="3170" spans="1:16">
      <c r="A3170" s="13"/>
      <c r="B3170" s="13"/>
      <c r="C3170" s="13"/>
      <c r="D3170" s="13"/>
      <c r="E3170" s="13"/>
      <c r="F3170" s="13"/>
      <c r="G3170" s="13"/>
      <c r="H3170" s="13"/>
      <c r="I3170" s="13"/>
      <c r="J3170" s="13"/>
      <c r="K3170" s="13"/>
      <c r="L3170" s="13"/>
      <c r="M3170" s="13"/>
      <c r="N3170" s="13"/>
      <c r="O3170" s="13"/>
      <c r="P3170" s="13"/>
    </row>
    <row r="3171" spans="1:16">
      <c r="A3171" s="13"/>
      <c r="B3171" s="13"/>
      <c r="C3171" s="13"/>
      <c r="D3171" s="13"/>
      <c r="E3171" s="13"/>
      <c r="F3171" s="13"/>
      <c r="G3171" s="13"/>
      <c r="H3171" s="13"/>
      <c r="I3171" s="13"/>
      <c r="J3171" s="13"/>
      <c r="K3171" s="13"/>
      <c r="L3171" s="13"/>
      <c r="M3171" s="13"/>
      <c r="N3171" s="13"/>
      <c r="O3171" s="13"/>
      <c r="P3171" s="13"/>
    </row>
    <row r="3172" spans="1:16">
      <c r="A3172" s="13"/>
      <c r="B3172" s="13"/>
      <c r="C3172" s="13"/>
      <c r="D3172" s="13"/>
      <c r="E3172" s="13"/>
      <c r="F3172" s="13"/>
      <c r="G3172" s="13"/>
      <c r="H3172" s="13"/>
      <c r="I3172" s="13"/>
      <c r="J3172" s="13"/>
      <c r="K3172" s="13"/>
      <c r="L3172" s="13"/>
      <c r="M3172" s="13"/>
      <c r="N3172" s="13"/>
      <c r="O3172" s="13"/>
      <c r="P3172" s="13"/>
    </row>
    <row r="3173" spans="1:16">
      <c r="A3173" s="13"/>
      <c r="B3173" s="13"/>
      <c r="C3173" s="13"/>
      <c r="D3173" s="13"/>
      <c r="E3173" s="13"/>
      <c r="F3173" s="13"/>
      <c r="G3173" s="13"/>
      <c r="H3173" s="13"/>
      <c r="I3173" s="13"/>
      <c r="J3173" s="13"/>
      <c r="K3173" s="13"/>
      <c r="L3173" s="13"/>
      <c r="M3173" s="13"/>
      <c r="N3173" s="13"/>
      <c r="O3173" s="13"/>
      <c r="P3173" s="13"/>
    </row>
    <row r="3174" spans="1:16">
      <c r="A3174" s="13"/>
      <c r="B3174" s="13"/>
      <c r="C3174" s="13"/>
      <c r="D3174" s="13"/>
      <c r="E3174" s="13"/>
      <c r="F3174" s="13"/>
      <c r="G3174" s="13"/>
      <c r="H3174" s="13"/>
      <c r="I3174" s="13"/>
      <c r="J3174" s="13"/>
      <c r="K3174" s="13"/>
      <c r="L3174" s="13"/>
      <c r="M3174" s="13"/>
      <c r="N3174" s="13"/>
      <c r="O3174" s="13"/>
      <c r="P3174" s="13"/>
    </row>
    <row r="3175" spans="1:16">
      <c r="A3175" s="13"/>
      <c r="B3175" s="13"/>
      <c r="C3175" s="13"/>
      <c r="D3175" s="13"/>
      <c r="E3175" s="13"/>
      <c r="F3175" s="13"/>
      <c r="G3175" s="13"/>
      <c r="H3175" s="13"/>
      <c r="I3175" s="13"/>
      <c r="J3175" s="13"/>
      <c r="K3175" s="13"/>
      <c r="L3175" s="13"/>
      <c r="M3175" s="13"/>
      <c r="N3175" s="13"/>
      <c r="O3175" s="13"/>
      <c r="P3175" s="13"/>
    </row>
    <row r="3176" spans="1:16">
      <c r="A3176" s="13"/>
      <c r="B3176" s="13"/>
      <c r="C3176" s="13"/>
      <c r="D3176" s="13"/>
      <c r="E3176" s="13"/>
      <c r="F3176" s="13"/>
      <c r="G3176" s="13"/>
      <c r="H3176" s="13"/>
      <c r="I3176" s="13"/>
      <c r="J3176" s="13"/>
      <c r="K3176" s="13"/>
      <c r="L3176" s="13"/>
      <c r="M3176" s="13"/>
      <c r="N3176" s="13"/>
      <c r="O3176" s="13"/>
      <c r="P3176" s="13"/>
    </row>
    <row r="3177" spans="1:16">
      <c r="A3177" s="13"/>
      <c r="B3177" s="13"/>
      <c r="C3177" s="13"/>
      <c r="D3177" s="13"/>
      <c r="E3177" s="13"/>
      <c r="F3177" s="13"/>
      <c r="G3177" s="13"/>
      <c r="H3177" s="13"/>
      <c r="I3177" s="13"/>
      <c r="J3177" s="13"/>
      <c r="K3177" s="13"/>
      <c r="L3177" s="13"/>
      <c r="M3177" s="13"/>
      <c r="N3177" s="13"/>
      <c r="O3177" s="13"/>
      <c r="P3177" s="13"/>
    </row>
    <row r="3178" spans="1:16">
      <c r="A3178" s="13"/>
      <c r="B3178" s="13"/>
      <c r="C3178" s="13"/>
      <c r="D3178" s="13"/>
      <c r="E3178" s="13"/>
      <c r="F3178" s="13"/>
      <c r="G3178" s="13"/>
      <c r="H3178" s="13"/>
      <c r="I3178" s="13"/>
      <c r="J3178" s="13"/>
      <c r="K3178" s="13"/>
      <c r="L3178" s="13"/>
      <c r="M3178" s="13"/>
      <c r="N3178" s="13"/>
      <c r="O3178" s="13"/>
      <c r="P3178" s="13"/>
    </row>
    <row r="3179" spans="1:16">
      <c r="A3179" s="13"/>
      <c r="B3179" s="13"/>
      <c r="C3179" s="13"/>
      <c r="D3179" s="13"/>
      <c r="E3179" s="13"/>
      <c r="F3179" s="13"/>
      <c r="G3179" s="13"/>
      <c r="H3179" s="13"/>
      <c r="I3179" s="13"/>
      <c r="J3179" s="13"/>
      <c r="K3179" s="13"/>
      <c r="L3179" s="13"/>
      <c r="M3179" s="13"/>
      <c r="N3179" s="13"/>
      <c r="O3179" s="13"/>
      <c r="P3179" s="13"/>
    </row>
    <row r="3180" spans="1:16">
      <c r="A3180" s="13"/>
      <c r="B3180" s="13"/>
      <c r="C3180" s="13"/>
      <c r="D3180" s="13"/>
      <c r="E3180" s="13"/>
      <c r="F3180" s="13"/>
      <c r="G3180" s="13"/>
      <c r="H3180" s="13"/>
      <c r="I3180" s="13"/>
      <c r="J3180" s="13"/>
      <c r="K3180" s="13"/>
      <c r="L3180" s="13"/>
      <c r="M3180" s="13"/>
      <c r="N3180" s="13"/>
      <c r="O3180" s="13"/>
      <c r="P3180" s="13"/>
    </row>
    <row r="3181" spans="1:16">
      <c r="A3181" s="13"/>
      <c r="B3181" s="13"/>
      <c r="C3181" s="13"/>
      <c r="D3181" s="13"/>
      <c r="E3181" s="13"/>
      <c r="F3181" s="13"/>
      <c r="G3181" s="13"/>
      <c r="H3181" s="13"/>
      <c r="I3181" s="13"/>
      <c r="J3181" s="13"/>
      <c r="K3181" s="13"/>
      <c r="L3181" s="13"/>
      <c r="M3181" s="13"/>
      <c r="N3181" s="13"/>
      <c r="O3181" s="13"/>
      <c r="P3181" s="13"/>
    </row>
    <row r="3182" spans="1:16">
      <c r="A3182" s="13"/>
      <c r="B3182" s="13"/>
      <c r="C3182" s="13"/>
      <c r="D3182" s="13"/>
      <c r="E3182" s="13"/>
      <c r="F3182" s="13"/>
      <c r="G3182" s="13"/>
      <c r="H3182" s="13"/>
      <c r="I3182" s="13"/>
      <c r="J3182" s="13"/>
      <c r="K3182" s="13"/>
      <c r="L3182" s="13"/>
      <c r="M3182" s="13"/>
      <c r="N3182" s="13"/>
      <c r="O3182" s="13"/>
      <c r="P3182" s="13"/>
    </row>
    <row r="3183" spans="1:16">
      <c r="A3183" s="13"/>
      <c r="B3183" s="13"/>
      <c r="C3183" s="13"/>
      <c r="D3183" s="13"/>
      <c r="E3183" s="13"/>
      <c r="F3183" s="13"/>
      <c r="G3183" s="13"/>
      <c r="H3183" s="13"/>
      <c r="I3183" s="13"/>
      <c r="J3183" s="13"/>
      <c r="K3183" s="13"/>
      <c r="L3183" s="13"/>
      <c r="M3183" s="13"/>
      <c r="N3183" s="13"/>
      <c r="O3183" s="13"/>
      <c r="P3183" s="13"/>
    </row>
    <row r="3184" spans="1:16">
      <c r="A3184" s="13"/>
      <c r="B3184" s="13"/>
      <c r="C3184" s="13"/>
      <c r="D3184" s="13"/>
      <c r="E3184" s="13"/>
      <c r="F3184" s="13"/>
      <c r="G3184" s="13"/>
      <c r="H3184" s="13"/>
      <c r="I3184" s="13"/>
      <c r="J3184" s="13"/>
      <c r="K3184" s="13"/>
      <c r="L3184" s="13"/>
      <c r="M3184" s="13"/>
      <c r="N3184" s="13"/>
      <c r="O3184" s="13"/>
      <c r="P3184" s="13"/>
    </row>
    <row r="3185" spans="1:16">
      <c r="A3185" s="13"/>
      <c r="B3185" s="13"/>
      <c r="C3185" s="13"/>
      <c r="D3185" s="13"/>
      <c r="E3185" s="13"/>
      <c r="F3185" s="13"/>
      <c r="G3185" s="13"/>
      <c r="H3185" s="13"/>
      <c r="I3185" s="13"/>
      <c r="J3185" s="13"/>
      <c r="K3185" s="13"/>
      <c r="L3185" s="13"/>
      <c r="M3185" s="13"/>
      <c r="N3185" s="13"/>
      <c r="O3185" s="13"/>
      <c r="P3185" s="13"/>
    </row>
    <row r="3186" spans="1:16">
      <c r="A3186" s="13"/>
      <c r="B3186" s="13"/>
      <c r="C3186" s="13"/>
      <c r="D3186" s="13"/>
      <c r="E3186" s="13"/>
      <c r="F3186" s="13"/>
      <c r="G3186" s="13"/>
      <c r="H3186" s="13"/>
      <c r="I3186" s="13"/>
      <c r="J3186" s="13"/>
      <c r="K3186" s="13"/>
      <c r="L3186" s="13"/>
      <c r="M3186" s="13"/>
      <c r="N3186" s="13"/>
      <c r="O3186" s="13"/>
      <c r="P3186" s="13"/>
    </row>
    <row r="3187" spans="1:16">
      <c r="A3187" s="13"/>
      <c r="B3187" s="13"/>
      <c r="C3187" s="13"/>
      <c r="D3187" s="13"/>
      <c r="E3187" s="13"/>
      <c r="F3187" s="13"/>
      <c r="G3187" s="13"/>
      <c r="H3187" s="13"/>
      <c r="I3187" s="13"/>
      <c r="J3187" s="13"/>
      <c r="K3187" s="13"/>
      <c r="L3187" s="13"/>
      <c r="M3187" s="13"/>
      <c r="N3187" s="13"/>
      <c r="O3187" s="13"/>
      <c r="P3187" s="13"/>
    </row>
    <row r="3188" spans="1:16">
      <c r="A3188" s="13"/>
      <c r="B3188" s="13"/>
      <c r="C3188" s="13"/>
      <c r="D3188" s="13"/>
      <c r="E3188" s="13"/>
      <c r="F3188" s="13"/>
      <c r="G3188" s="13"/>
      <c r="H3188" s="13"/>
      <c r="I3188" s="13"/>
      <c r="J3188" s="13"/>
      <c r="K3188" s="13"/>
      <c r="L3188" s="13"/>
      <c r="M3188" s="13"/>
      <c r="N3188" s="13"/>
      <c r="O3188" s="13"/>
      <c r="P3188" s="13"/>
    </row>
    <row r="3189" spans="1:16">
      <c r="A3189" s="13"/>
      <c r="B3189" s="13"/>
      <c r="C3189" s="13"/>
      <c r="D3189" s="13"/>
      <c r="E3189" s="13"/>
      <c r="F3189" s="13"/>
      <c r="G3189" s="13"/>
      <c r="H3189" s="13"/>
      <c r="I3189" s="13"/>
      <c r="J3189" s="13"/>
      <c r="K3189" s="13"/>
      <c r="L3189" s="13"/>
      <c r="M3189" s="13"/>
      <c r="N3189" s="13"/>
      <c r="O3189" s="13"/>
      <c r="P3189" s="13"/>
    </row>
    <row r="3190" spans="1:16">
      <c r="A3190" s="13"/>
      <c r="B3190" s="13"/>
      <c r="C3190" s="13"/>
      <c r="D3190" s="13"/>
      <c r="E3190" s="13"/>
      <c r="F3190" s="13"/>
      <c r="G3190" s="13"/>
      <c r="H3190" s="13"/>
      <c r="I3190" s="13"/>
      <c r="J3190" s="13"/>
      <c r="K3190" s="13"/>
      <c r="L3190" s="13"/>
      <c r="M3190" s="13"/>
      <c r="N3190" s="13"/>
      <c r="O3190" s="13"/>
      <c r="P3190" s="13"/>
    </row>
    <row r="3191" spans="1:16">
      <c r="A3191" s="13"/>
      <c r="B3191" s="13"/>
      <c r="C3191" s="13"/>
      <c r="D3191" s="13"/>
      <c r="E3191" s="13"/>
      <c r="F3191" s="13"/>
      <c r="G3191" s="13"/>
      <c r="H3191" s="13"/>
      <c r="I3191" s="13"/>
      <c r="J3191" s="13"/>
      <c r="K3191" s="13"/>
      <c r="L3191" s="13"/>
      <c r="M3191" s="13"/>
      <c r="N3191" s="13"/>
      <c r="O3191" s="13"/>
      <c r="P3191" s="13"/>
    </row>
    <row r="3192" spans="1:16">
      <c r="A3192" s="13"/>
      <c r="B3192" s="13"/>
      <c r="C3192" s="13"/>
      <c r="D3192" s="13"/>
      <c r="E3192" s="13"/>
      <c r="F3192" s="13"/>
      <c r="G3192" s="13"/>
      <c r="H3192" s="13"/>
      <c r="I3192" s="13"/>
      <c r="J3192" s="13"/>
      <c r="K3192" s="13"/>
      <c r="L3192" s="13"/>
      <c r="M3192" s="13"/>
      <c r="N3192" s="13"/>
      <c r="O3192" s="13"/>
      <c r="P3192" s="13"/>
    </row>
    <row r="3193" spans="1:16">
      <c r="A3193" s="13"/>
      <c r="B3193" s="13"/>
      <c r="C3193" s="13"/>
      <c r="D3193" s="13"/>
      <c r="E3193" s="13"/>
      <c r="F3193" s="13"/>
      <c r="G3193" s="13"/>
      <c r="H3193" s="13"/>
      <c r="I3193" s="13"/>
      <c r="J3193" s="13"/>
      <c r="K3193" s="13"/>
      <c r="L3193" s="13"/>
      <c r="M3193" s="13"/>
      <c r="N3193" s="13"/>
      <c r="O3193" s="13"/>
      <c r="P3193" s="13"/>
    </row>
    <row r="3194" spans="1:16">
      <c r="A3194" s="13"/>
      <c r="B3194" s="13"/>
      <c r="C3194" s="13"/>
      <c r="D3194" s="13"/>
      <c r="E3194" s="13"/>
      <c r="F3194" s="13"/>
      <c r="G3194" s="13"/>
      <c r="H3194" s="13"/>
      <c r="I3194" s="13"/>
      <c r="J3194" s="13"/>
      <c r="K3194" s="13"/>
      <c r="L3194" s="13"/>
      <c r="M3194" s="13"/>
      <c r="N3194" s="13"/>
      <c r="O3194" s="13"/>
      <c r="P3194" s="13"/>
    </row>
    <row r="3195" spans="1:16">
      <c r="A3195" s="13"/>
      <c r="B3195" s="13"/>
      <c r="C3195" s="13"/>
      <c r="D3195" s="13"/>
      <c r="E3195" s="13"/>
      <c r="F3195" s="13"/>
      <c r="G3195" s="13"/>
      <c r="H3195" s="13"/>
      <c r="I3195" s="13"/>
      <c r="J3195" s="13"/>
      <c r="K3195" s="13"/>
      <c r="L3195" s="13"/>
      <c r="M3195" s="13"/>
      <c r="N3195" s="13"/>
      <c r="O3195" s="13"/>
      <c r="P3195" s="13"/>
    </row>
    <row r="3196" spans="1:16">
      <c r="A3196" s="13"/>
      <c r="B3196" s="13"/>
      <c r="C3196" s="13"/>
      <c r="D3196" s="13"/>
      <c r="E3196" s="13"/>
      <c r="F3196" s="13"/>
      <c r="G3196" s="13"/>
      <c r="H3196" s="13"/>
      <c r="I3196" s="13"/>
      <c r="J3196" s="13"/>
      <c r="K3196" s="13"/>
      <c r="L3196" s="13"/>
      <c r="M3196" s="13"/>
      <c r="N3196" s="13"/>
      <c r="O3196" s="13"/>
      <c r="P3196" s="13"/>
    </row>
    <row r="3197" spans="1:16">
      <c r="A3197" s="13"/>
      <c r="B3197" s="13"/>
      <c r="C3197" s="13"/>
      <c r="D3197" s="13"/>
      <c r="E3197" s="13"/>
      <c r="F3197" s="13"/>
      <c r="G3197" s="13"/>
      <c r="H3197" s="13"/>
      <c r="I3197" s="13"/>
      <c r="J3197" s="13"/>
      <c r="K3197" s="13"/>
      <c r="L3197" s="13"/>
      <c r="M3197" s="13"/>
      <c r="N3197" s="13"/>
      <c r="O3197" s="13"/>
      <c r="P3197" s="13"/>
    </row>
    <row r="3198" spans="1:16">
      <c r="A3198" s="13"/>
      <c r="B3198" s="13"/>
      <c r="C3198" s="13"/>
      <c r="D3198" s="13"/>
      <c r="E3198" s="13"/>
      <c r="F3198" s="13"/>
      <c r="G3198" s="13"/>
      <c r="H3198" s="13"/>
      <c r="I3198" s="13"/>
      <c r="J3198" s="13"/>
      <c r="K3198" s="13"/>
      <c r="L3198" s="13"/>
      <c r="M3198" s="13"/>
      <c r="N3198" s="13"/>
      <c r="O3198" s="13"/>
      <c r="P3198" s="13"/>
    </row>
    <row r="3199" spans="1:16">
      <c r="A3199" s="13"/>
      <c r="B3199" s="13"/>
      <c r="C3199" s="13"/>
      <c r="D3199" s="13"/>
      <c r="E3199" s="13"/>
      <c r="F3199" s="13"/>
      <c r="G3199" s="13"/>
      <c r="H3199" s="13"/>
      <c r="I3199" s="13"/>
      <c r="J3199" s="13"/>
      <c r="K3199" s="13"/>
      <c r="L3199" s="13"/>
      <c r="M3199" s="13"/>
      <c r="N3199" s="13"/>
      <c r="O3199" s="13"/>
      <c r="P3199" s="13"/>
    </row>
    <row r="3200" spans="1:16">
      <c r="A3200" s="13"/>
      <c r="B3200" s="13"/>
      <c r="C3200" s="13"/>
      <c r="D3200" s="13"/>
      <c r="E3200" s="13"/>
      <c r="F3200" s="13"/>
      <c r="G3200" s="13"/>
      <c r="H3200" s="13"/>
      <c r="I3200" s="13"/>
      <c r="J3200" s="13"/>
      <c r="K3200" s="13"/>
      <c r="L3200" s="13"/>
      <c r="M3200" s="13"/>
      <c r="N3200" s="13"/>
      <c r="O3200" s="13"/>
      <c r="P3200" s="13"/>
    </row>
    <row r="3201" spans="1:16">
      <c r="A3201" s="13"/>
      <c r="B3201" s="13"/>
      <c r="C3201" s="13"/>
      <c r="D3201" s="13"/>
      <c r="E3201" s="13"/>
      <c r="F3201" s="13"/>
      <c r="G3201" s="13"/>
      <c r="H3201" s="13"/>
      <c r="I3201" s="13"/>
      <c r="J3201" s="13"/>
      <c r="K3201" s="13"/>
      <c r="L3201" s="13"/>
      <c r="M3201" s="13"/>
      <c r="N3201" s="13"/>
      <c r="O3201" s="13"/>
      <c r="P3201" s="13"/>
    </row>
    <row r="3202" spans="1:16">
      <c r="A3202" s="13"/>
      <c r="B3202" s="13"/>
      <c r="C3202" s="13"/>
      <c r="D3202" s="13"/>
      <c r="E3202" s="13"/>
      <c r="F3202" s="13"/>
      <c r="G3202" s="13"/>
      <c r="H3202" s="13"/>
      <c r="I3202" s="13"/>
      <c r="J3202" s="13"/>
      <c r="K3202" s="13"/>
      <c r="L3202" s="13"/>
      <c r="M3202" s="13"/>
      <c r="N3202" s="13"/>
      <c r="O3202" s="13"/>
      <c r="P3202" s="13"/>
    </row>
    <row r="3203" spans="1:16">
      <c r="A3203" s="13"/>
      <c r="B3203" s="13"/>
      <c r="C3203" s="13"/>
      <c r="D3203" s="13"/>
      <c r="E3203" s="13"/>
      <c r="F3203" s="13"/>
      <c r="G3203" s="13"/>
      <c r="H3203" s="13"/>
      <c r="I3203" s="13"/>
      <c r="J3203" s="13"/>
      <c r="K3203" s="13"/>
      <c r="L3203" s="13"/>
      <c r="M3203" s="13"/>
      <c r="N3203" s="13"/>
      <c r="O3203" s="13"/>
      <c r="P3203" s="13"/>
    </row>
    <row r="3204" spans="1:16">
      <c r="A3204" s="13"/>
      <c r="B3204" s="13"/>
      <c r="C3204" s="13"/>
      <c r="D3204" s="13"/>
      <c r="E3204" s="13"/>
      <c r="F3204" s="13"/>
      <c r="G3204" s="13"/>
      <c r="H3204" s="13"/>
      <c r="I3204" s="13"/>
      <c r="J3204" s="13"/>
      <c r="K3204" s="13"/>
      <c r="L3204" s="13"/>
      <c r="M3204" s="13"/>
      <c r="N3204" s="13"/>
      <c r="O3204" s="13"/>
      <c r="P3204" s="13"/>
    </row>
    <row r="3205" spans="1:16">
      <c r="A3205" s="13"/>
      <c r="B3205" s="13"/>
      <c r="C3205" s="13"/>
      <c r="D3205" s="13"/>
      <c r="E3205" s="13"/>
      <c r="F3205" s="13"/>
      <c r="G3205" s="13"/>
      <c r="H3205" s="13"/>
      <c r="I3205" s="13"/>
      <c r="J3205" s="13"/>
      <c r="K3205" s="13"/>
      <c r="L3205" s="13"/>
      <c r="M3205" s="13"/>
      <c r="N3205" s="13"/>
      <c r="O3205" s="13"/>
      <c r="P3205" s="13"/>
    </row>
    <row r="3206" spans="1:16">
      <c r="A3206" s="13"/>
      <c r="B3206" s="13"/>
      <c r="C3206" s="13"/>
      <c r="D3206" s="13"/>
      <c r="E3206" s="13"/>
      <c r="F3206" s="13"/>
      <c r="G3206" s="13"/>
      <c r="H3206" s="13"/>
      <c r="I3206" s="13"/>
      <c r="J3206" s="13"/>
      <c r="K3206" s="13"/>
      <c r="L3206" s="13"/>
      <c r="M3206" s="13"/>
      <c r="N3206" s="13"/>
      <c r="O3206" s="13"/>
      <c r="P3206" s="13"/>
    </row>
    <row r="3207" spans="1:16">
      <c r="A3207" s="13"/>
      <c r="B3207" s="13"/>
      <c r="C3207" s="13"/>
      <c r="D3207" s="13"/>
      <c r="E3207" s="13"/>
      <c r="F3207" s="13"/>
      <c r="G3207" s="13"/>
      <c r="H3207" s="13"/>
      <c r="I3207" s="13"/>
      <c r="J3207" s="13"/>
      <c r="K3207" s="13"/>
      <c r="L3207" s="13"/>
      <c r="M3207" s="13"/>
      <c r="N3207" s="13"/>
      <c r="O3207" s="13"/>
      <c r="P3207" s="13"/>
    </row>
    <row r="3208" spans="1:16">
      <c r="A3208" s="13"/>
      <c r="B3208" s="13"/>
      <c r="C3208" s="13"/>
      <c r="D3208" s="13"/>
      <c r="E3208" s="13"/>
      <c r="F3208" s="13"/>
      <c r="G3208" s="13"/>
      <c r="H3208" s="13"/>
      <c r="I3208" s="13"/>
      <c r="J3208" s="13"/>
      <c r="K3208" s="13"/>
      <c r="L3208" s="13"/>
      <c r="M3208" s="13"/>
      <c r="N3208" s="13"/>
      <c r="O3208" s="13"/>
      <c r="P3208" s="13"/>
    </row>
    <row r="3209" spans="1:16">
      <c r="A3209" s="13"/>
      <c r="B3209" s="13"/>
      <c r="C3209" s="13"/>
      <c r="D3209" s="13"/>
      <c r="E3209" s="13"/>
      <c r="F3209" s="13"/>
      <c r="G3209" s="13"/>
      <c r="H3209" s="13"/>
      <c r="I3209" s="13"/>
      <c r="J3209" s="13"/>
      <c r="K3209" s="13"/>
      <c r="L3209" s="13"/>
      <c r="M3209" s="13"/>
      <c r="N3209" s="13"/>
      <c r="O3209" s="13"/>
      <c r="P3209" s="13"/>
    </row>
    <row r="3210" spans="1:16">
      <c r="A3210" s="13"/>
      <c r="B3210" s="13"/>
      <c r="C3210" s="13"/>
      <c r="D3210" s="13"/>
      <c r="E3210" s="13"/>
      <c r="F3210" s="13"/>
      <c r="G3210" s="13"/>
      <c r="H3210" s="13"/>
      <c r="I3210" s="13"/>
      <c r="J3210" s="13"/>
      <c r="K3210" s="13"/>
      <c r="L3210" s="13"/>
      <c r="M3210" s="13"/>
      <c r="N3210" s="13"/>
      <c r="O3210" s="13"/>
      <c r="P3210" s="13"/>
    </row>
    <row r="3211" spans="1:16">
      <c r="A3211" s="13"/>
      <c r="B3211" s="13"/>
      <c r="C3211" s="13"/>
      <c r="D3211" s="13"/>
      <c r="E3211" s="13"/>
      <c r="F3211" s="13"/>
      <c r="G3211" s="13"/>
      <c r="H3211" s="13"/>
      <c r="I3211" s="13"/>
      <c r="J3211" s="13"/>
      <c r="K3211" s="13"/>
      <c r="L3211" s="13"/>
      <c r="M3211" s="13"/>
      <c r="N3211" s="13"/>
      <c r="O3211" s="13"/>
      <c r="P3211" s="13"/>
    </row>
    <row r="3212" spans="1:16">
      <c r="A3212" s="13"/>
      <c r="B3212" s="13"/>
      <c r="C3212" s="13"/>
      <c r="D3212" s="13"/>
      <c r="E3212" s="13"/>
      <c r="F3212" s="13"/>
      <c r="G3212" s="13"/>
      <c r="H3212" s="13"/>
      <c r="I3212" s="13"/>
      <c r="J3212" s="13"/>
      <c r="K3212" s="13"/>
      <c r="L3212" s="13"/>
      <c r="M3212" s="13"/>
      <c r="N3212" s="13"/>
      <c r="O3212" s="13"/>
      <c r="P3212" s="13"/>
    </row>
    <row r="3213" spans="1:16">
      <c r="A3213" s="13"/>
      <c r="B3213" s="13"/>
      <c r="C3213" s="13"/>
      <c r="D3213" s="13"/>
      <c r="E3213" s="13"/>
      <c r="F3213" s="13"/>
      <c r="G3213" s="13"/>
      <c r="H3213" s="13"/>
      <c r="I3213" s="13"/>
      <c r="J3213" s="13"/>
      <c r="K3213" s="13"/>
      <c r="L3213" s="13"/>
      <c r="M3213" s="13"/>
      <c r="N3213" s="13"/>
      <c r="O3213" s="13"/>
      <c r="P3213" s="13"/>
    </row>
    <row r="3214" spans="1:16">
      <c r="A3214" s="13"/>
      <c r="B3214" s="13"/>
      <c r="C3214" s="13"/>
      <c r="D3214" s="13"/>
      <c r="E3214" s="13"/>
      <c r="F3214" s="13"/>
      <c r="G3214" s="13"/>
      <c r="H3214" s="13"/>
      <c r="I3214" s="13"/>
      <c r="J3214" s="13"/>
      <c r="K3214" s="13"/>
      <c r="L3214" s="13"/>
      <c r="M3214" s="13"/>
      <c r="N3214" s="13"/>
      <c r="O3214" s="13"/>
      <c r="P3214" s="13"/>
    </row>
    <row r="3215" spans="1:16">
      <c r="A3215" s="13"/>
      <c r="B3215" s="13"/>
      <c r="C3215" s="13"/>
      <c r="D3215" s="13"/>
      <c r="E3215" s="13"/>
      <c r="F3215" s="13"/>
      <c r="G3215" s="13"/>
      <c r="H3215" s="13"/>
      <c r="I3215" s="13"/>
      <c r="J3215" s="13"/>
      <c r="K3215" s="13"/>
      <c r="L3215" s="13"/>
      <c r="M3215" s="13"/>
      <c r="N3215" s="13"/>
      <c r="O3215" s="13"/>
      <c r="P3215" s="13"/>
    </row>
    <row r="3216" spans="1:16">
      <c r="A3216" s="13"/>
      <c r="B3216" s="13"/>
      <c r="C3216" s="13"/>
      <c r="D3216" s="13"/>
      <c r="E3216" s="13"/>
      <c r="F3216" s="13"/>
      <c r="G3216" s="13"/>
      <c r="H3216" s="13"/>
      <c r="I3216" s="13"/>
      <c r="J3216" s="13"/>
      <c r="K3216" s="13"/>
      <c r="L3216" s="13"/>
      <c r="M3216" s="13"/>
      <c r="N3216" s="13"/>
      <c r="O3216" s="13"/>
      <c r="P3216" s="13"/>
    </row>
    <row r="3217" spans="1:16">
      <c r="A3217" s="13"/>
      <c r="B3217" s="13"/>
      <c r="C3217" s="13"/>
      <c r="D3217" s="13"/>
      <c r="E3217" s="13"/>
      <c r="F3217" s="13"/>
      <c r="G3217" s="13"/>
      <c r="H3217" s="13"/>
      <c r="I3217" s="13"/>
      <c r="J3217" s="13"/>
      <c r="K3217" s="13"/>
      <c r="L3217" s="13"/>
      <c r="M3217" s="13"/>
      <c r="N3217" s="13"/>
      <c r="O3217" s="13"/>
      <c r="P3217" s="13"/>
    </row>
    <row r="3218" spans="1:16">
      <c r="A3218" s="13"/>
      <c r="B3218" s="13"/>
      <c r="C3218" s="13"/>
      <c r="D3218" s="13"/>
      <c r="E3218" s="13"/>
      <c r="F3218" s="13"/>
      <c r="G3218" s="13"/>
      <c r="H3218" s="13"/>
      <c r="I3218" s="13"/>
      <c r="J3218" s="13"/>
      <c r="K3218" s="13"/>
      <c r="L3218" s="13"/>
      <c r="M3218" s="13"/>
      <c r="N3218" s="13"/>
      <c r="O3218" s="13"/>
      <c r="P3218" s="13"/>
    </row>
    <row r="3219" spans="1:16">
      <c r="A3219" s="13"/>
      <c r="B3219" s="13"/>
      <c r="C3219" s="13"/>
      <c r="D3219" s="13"/>
      <c r="E3219" s="13"/>
      <c r="F3219" s="13"/>
      <c r="G3219" s="13"/>
      <c r="H3219" s="13"/>
      <c r="I3219" s="13"/>
      <c r="J3219" s="13"/>
      <c r="K3219" s="13"/>
      <c r="L3219" s="13"/>
      <c r="M3219" s="13"/>
      <c r="N3219" s="13"/>
      <c r="O3219" s="13"/>
      <c r="P3219" s="13"/>
    </row>
    <row r="3220" spans="1:16">
      <c r="A3220" s="13"/>
      <c r="B3220" s="13"/>
      <c r="C3220" s="13"/>
      <c r="D3220" s="13"/>
      <c r="E3220" s="13"/>
      <c r="F3220" s="13"/>
      <c r="G3220" s="13"/>
      <c r="H3220" s="13"/>
      <c r="I3220" s="13"/>
      <c r="J3220" s="13"/>
      <c r="K3220" s="13"/>
      <c r="L3220" s="13"/>
      <c r="M3220" s="13"/>
      <c r="N3220" s="13"/>
      <c r="O3220" s="13"/>
      <c r="P3220" s="13"/>
    </row>
    <row r="3221" spans="1:16">
      <c r="A3221" s="13"/>
      <c r="B3221" s="13"/>
      <c r="C3221" s="13"/>
      <c r="D3221" s="13"/>
      <c r="E3221" s="13"/>
      <c r="F3221" s="13"/>
      <c r="G3221" s="13"/>
      <c r="H3221" s="13"/>
      <c r="I3221" s="13"/>
      <c r="J3221" s="13"/>
      <c r="K3221" s="13"/>
      <c r="L3221" s="13"/>
      <c r="M3221" s="13"/>
      <c r="N3221" s="13"/>
      <c r="O3221" s="13"/>
      <c r="P3221" s="13"/>
    </row>
    <row r="3222" spans="1:16">
      <c r="A3222" s="13"/>
      <c r="B3222" s="13"/>
      <c r="C3222" s="13"/>
      <c r="D3222" s="13"/>
      <c r="E3222" s="13"/>
      <c r="F3222" s="13"/>
      <c r="G3222" s="13"/>
      <c r="H3222" s="13"/>
      <c r="I3222" s="13"/>
      <c r="J3222" s="13"/>
      <c r="K3222" s="13"/>
      <c r="L3222" s="13"/>
      <c r="M3222" s="13"/>
      <c r="N3222" s="13"/>
      <c r="O3222" s="13"/>
      <c r="P3222" s="13"/>
    </row>
    <row r="3223" spans="1:16">
      <c r="A3223" s="13"/>
      <c r="B3223" s="13"/>
      <c r="C3223" s="13"/>
      <c r="D3223" s="13"/>
      <c r="E3223" s="13"/>
      <c r="F3223" s="13"/>
      <c r="G3223" s="13"/>
      <c r="H3223" s="13"/>
      <c r="I3223" s="13"/>
      <c r="J3223" s="13"/>
      <c r="K3223" s="13"/>
      <c r="L3223" s="13"/>
      <c r="M3223" s="13"/>
      <c r="N3223" s="13"/>
      <c r="O3223" s="13"/>
      <c r="P3223" s="13"/>
    </row>
    <row r="3224" spans="1:16">
      <c r="A3224" s="13"/>
      <c r="B3224" s="13"/>
      <c r="C3224" s="13"/>
      <c r="D3224" s="13"/>
      <c r="E3224" s="13"/>
      <c r="F3224" s="13"/>
      <c r="G3224" s="13"/>
      <c r="H3224" s="13"/>
      <c r="I3224" s="13"/>
      <c r="J3224" s="13"/>
      <c r="K3224" s="13"/>
      <c r="L3224" s="13"/>
      <c r="M3224" s="13"/>
      <c r="N3224" s="13"/>
      <c r="O3224" s="13"/>
      <c r="P3224" s="13"/>
    </row>
    <row r="3225" spans="1:16">
      <c r="A3225" s="13"/>
      <c r="B3225" s="13"/>
      <c r="C3225" s="13"/>
      <c r="D3225" s="13"/>
      <c r="E3225" s="13"/>
      <c r="F3225" s="13"/>
      <c r="G3225" s="13"/>
      <c r="H3225" s="13"/>
      <c r="I3225" s="13"/>
      <c r="J3225" s="13"/>
      <c r="K3225" s="13"/>
      <c r="L3225" s="13"/>
      <c r="M3225" s="13"/>
      <c r="N3225" s="13"/>
      <c r="O3225" s="13"/>
      <c r="P3225" s="13"/>
    </row>
    <row r="3226" spans="1:16">
      <c r="A3226" s="13"/>
      <c r="B3226" s="13"/>
      <c r="C3226" s="13"/>
      <c r="D3226" s="13"/>
      <c r="E3226" s="13"/>
      <c r="F3226" s="13"/>
      <c r="G3226" s="13"/>
      <c r="H3226" s="13"/>
      <c r="I3226" s="13"/>
      <c r="J3226" s="13"/>
      <c r="K3226" s="13"/>
      <c r="L3226" s="13"/>
      <c r="M3226" s="13"/>
      <c r="N3226" s="13"/>
      <c r="O3226" s="13"/>
      <c r="P3226" s="13"/>
    </row>
    <row r="3227" spans="1:16">
      <c r="A3227" s="13"/>
      <c r="B3227" s="13"/>
      <c r="C3227" s="13"/>
      <c r="D3227" s="13"/>
      <c r="E3227" s="13"/>
      <c r="F3227" s="13"/>
      <c r="G3227" s="13"/>
      <c r="H3227" s="13"/>
      <c r="I3227" s="13"/>
      <c r="J3227" s="13"/>
      <c r="K3227" s="13"/>
      <c r="L3227" s="13"/>
      <c r="M3227" s="13"/>
      <c r="N3227" s="13"/>
      <c r="O3227" s="13"/>
      <c r="P3227" s="13"/>
    </row>
    <row r="3228" spans="1:16">
      <c r="A3228" s="13"/>
      <c r="B3228" s="13"/>
      <c r="C3228" s="13"/>
      <c r="D3228" s="13"/>
      <c r="E3228" s="13"/>
      <c r="F3228" s="13"/>
      <c r="G3228" s="13"/>
      <c r="H3228" s="13"/>
      <c r="I3228" s="13"/>
      <c r="J3228" s="13"/>
      <c r="K3228" s="13"/>
      <c r="L3228" s="13"/>
      <c r="M3228" s="13"/>
      <c r="N3228" s="13"/>
      <c r="O3228" s="13"/>
      <c r="P3228" s="13"/>
    </row>
    <row r="3229" spans="1:16">
      <c r="A3229" s="13"/>
      <c r="B3229" s="13"/>
      <c r="C3229" s="13"/>
      <c r="D3229" s="13"/>
      <c r="E3229" s="13"/>
      <c r="F3229" s="13"/>
      <c r="G3229" s="13"/>
      <c r="H3229" s="13"/>
      <c r="I3229" s="13"/>
      <c r="J3229" s="13"/>
      <c r="K3229" s="13"/>
      <c r="L3229" s="13"/>
      <c r="M3229" s="13"/>
      <c r="N3229" s="13"/>
      <c r="O3229" s="13"/>
      <c r="P3229" s="13"/>
    </row>
    <row r="3230" spans="1:16">
      <c r="A3230" s="13"/>
      <c r="B3230" s="13"/>
      <c r="C3230" s="13"/>
      <c r="D3230" s="13"/>
      <c r="E3230" s="13"/>
      <c r="F3230" s="13"/>
      <c r="G3230" s="13"/>
      <c r="H3230" s="13"/>
      <c r="I3230" s="13"/>
      <c r="J3230" s="13"/>
      <c r="K3230" s="13"/>
      <c r="L3230" s="13"/>
      <c r="M3230" s="13"/>
      <c r="N3230" s="13"/>
      <c r="O3230" s="13"/>
      <c r="P3230" s="13"/>
    </row>
    <row r="3231" spans="1:16">
      <c r="A3231" s="13"/>
      <c r="B3231" s="13"/>
      <c r="C3231" s="13"/>
      <c r="D3231" s="13"/>
      <c r="E3231" s="13"/>
      <c r="F3231" s="13"/>
      <c r="G3231" s="13"/>
      <c r="H3231" s="13"/>
      <c r="I3231" s="13"/>
      <c r="J3231" s="13"/>
      <c r="K3231" s="13"/>
      <c r="L3231" s="13"/>
      <c r="M3231" s="13"/>
      <c r="N3231" s="13"/>
      <c r="O3231" s="13"/>
      <c r="P3231" s="13"/>
    </row>
    <row r="3232" spans="1:16">
      <c r="A3232" s="13"/>
      <c r="B3232" s="13"/>
      <c r="C3232" s="13"/>
      <c r="D3232" s="13"/>
      <c r="E3232" s="13"/>
      <c r="F3232" s="13"/>
      <c r="G3232" s="13"/>
      <c r="H3232" s="13"/>
      <c r="I3232" s="13"/>
      <c r="J3232" s="13"/>
      <c r="K3232" s="13"/>
      <c r="L3232" s="13"/>
      <c r="M3232" s="13"/>
      <c r="N3232" s="13"/>
      <c r="O3232" s="13"/>
      <c r="P3232" s="13"/>
    </row>
    <row r="3233" spans="1:16">
      <c r="A3233" s="13"/>
      <c r="B3233" s="13"/>
      <c r="C3233" s="13"/>
      <c r="D3233" s="13"/>
      <c r="E3233" s="13"/>
      <c r="F3233" s="13"/>
      <c r="G3233" s="13"/>
      <c r="H3233" s="13"/>
      <c r="I3233" s="13"/>
      <c r="J3233" s="13"/>
      <c r="K3233" s="13"/>
      <c r="L3233" s="13"/>
      <c r="M3233" s="13"/>
      <c r="N3233" s="13"/>
      <c r="O3233" s="13"/>
      <c r="P3233" s="13"/>
    </row>
    <row r="3234" spans="1:16">
      <c r="A3234" s="13"/>
      <c r="B3234" s="13"/>
      <c r="C3234" s="13"/>
      <c r="D3234" s="13"/>
      <c r="E3234" s="13"/>
      <c r="F3234" s="13"/>
      <c r="G3234" s="13"/>
      <c r="H3234" s="13"/>
      <c r="I3234" s="13"/>
      <c r="J3234" s="13"/>
      <c r="K3234" s="13"/>
      <c r="L3234" s="13"/>
      <c r="M3234" s="13"/>
      <c r="N3234" s="13"/>
      <c r="O3234" s="13"/>
      <c r="P3234" s="13"/>
    </row>
    <row r="3235" spans="1:16">
      <c r="A3235" s="13"/>
      <c r="B3235" s="13"/>
      <c r="C3235" s="13"/>
      <c r="D3235" s="13"/>
      <c r="E3235" s="13"/>
      <c r="F3235" s="13"/>
      <c r="G3235" s="13"/>
      <c r="H3235" s="13"/>
      <c r="I3235" s="13"/>
      <c r="J3235" s="13"/>
      <c r="K3235" s="13"/>
      <c r="L3235" s="13"/>
      <c r="M3235" s="13"/>
      <c r="N3235" s="13"/>
      <c r="O3235" s="13"/>
      <c r="P3235" s="13"/>
    </row>
    <row r="3236" spans="1:16">
      <c r="A3236" s="13"/>
      <c r="B3236" s="13"/>
      <c r="C3236" s="13"/>
      <c r="D3236" s="13"/>
      <c r="E3236" s="13"/>
      <c r="F3236" s="13"/>
      <c r="G3236" s="13"/>
      <c r="H3236" s="13"/>
      <c r="I3236" s="13"/>
      <c r="J3236" s="13"/>
      <c r="K3236" s="13"/>
      <c r="L3236" s="13"/>
      <c r="M3236" s="13"/>
      <c r="N3236" s="13"/>
      <c r="O3236" s="13"/>
      <c r="P3236" s="13"/>
    </row>
    <row r="3237" spans="1:16">
      <c r="A3237" s="13"/>
      <c r="B3237" s="13"/>
      <c r="C3237" s="13"/>
      <c r="D3237" s="13"/>
      <c r="E3237" s="13"/>
      <c r="F3237" s="13"/>
      <c r="G3237" s="13"/>
      <c r="H3237" s="13"/>
      <c r="I3237" s="13"/>
      <c r="J3237" s="13"/>
      <c r="K3237" s="13"/>
      <c r="L3237" s="13"/>
      <c r="M3237" s="13"/>
      <c r="N3237" s="13"/>
      <c r="O3237" s="13"/>
      <c r="P3237" s="13"/>
    </row>
    <row r="3238" spans="1:16">
      <c r="A3238" s="13"/>
      <c r="B3238" s="13"/>
      <c r="C3238" s="13"/>
      <c r="D3238" s="13"/>
      <c r="E3238" s="13"/>
      <c r="F3238" s="13"/>
      <c r="G3238" s="13"/>
      <c r="H3238" s="13"/>
      <c r="I3238" s="13"/>
      <c r="J3238" s="13"/>
      <c r="K3238" s="13"/>
      <c r="L3238" s="13"/>
      <c r="M3238" s="13"/>
      <c r="N3238" s="13"/>
      <c r="O3238" s="13"/>
      <c r="P3238" s="13"/>
    </row>
    <row r="3239" spans="1:16">
      <c r="A3239" s="13"/>
      <c r="B3239" s="13"/>
      <c r="C3239" s="13"/>
      <c r="D3239" s="13"/>
      <c r="E3239" s="13"/>
      <c r="F3239" s="13"/>
      <c r="G3239" s="13"/>
      <c r="H3239" s="13"/>
      <c r="I3239" s="13"/>
      <c r="J3239" s="13"/>
      <c r="K3239" s="13"/>
      <c r="L3239" s="13"/>
      <c r="M3239" s="13"/>
      <c r="N3239" s="13"/>
      <c r="O3239" s="13"/>
      <c r="P3239" s="13"/>
    </row>
    <row r="3240" spans="1:16">
      <c r="A3240" s="13"/>
      <c r="B3240" s="13"/>
      <c r="C3240" s="13"/>
      <c r="D3240" s="13"/>
      <c r="E3240" s="13"/>
      <c r="F3240" s="13"/>
      <c r="G3240" s="13"/>
      <c r="H3240" s="13"/>
      <c r="I3240" s="13"/>
      <c r="J3240" s="13"/>
      <c r="K3240" s="13"/>
      <c r="L3240" s="13"/>
      <c r="M3240" s="13"/>
      <c r="N3240" s="13"/>
      <c r="O3240" s="13"/>
      <c r="P3240" s="13"/>
    </row>
    <row r="3241" spans="1:16">
      <c r="A3241" s="13"/>
      <c r="B3241" s="13"/>
      <c r="C3241" s="13"/>
      <c r="D3241" s="13"/>
      <c r="E3241" s="13"/>
      <c r="F3241" s="13"/>
      <c r="G3241" s="13"/>
      <c r="H3241" s="13"/>
      <c r="I3241" s="13"/>
      <c r="J3241" s="13"/>
      <c r="K3241" s="13"/>
      <c r="L3241" s="13"/>
      <c r="M3241" s="13"/>
      <c r="N3241" s="13"/>
      <c r="O3241" s="13"/>
      <c r="P3241" s="13"/>
    </row>
    <row r="3242" spans="1:16">
      <c r="A3242" s="13"/>
      <c r="B3242" s="13"/>
      <c r="C3242" s="13"/>
      <c r="D3242" s="13"/>
      <c r="E3242" s="13"/>
      <c r="F3242" s="13"/>
      <c r="G3242" s="13"/>
      <c r="H3242" s="13"/>
      <c r="I3242" s="13"/>
      <c r="J3242" s="13"/>
      <c r="K3242" s="13"/>
      <c r="L3242" s="13"/>
      <c r="M3242" s="13"/>
      <c r="N3242" s="13"/>
      <c r="O3242" s="13"/>
      <c r="P3242" s="13"/>
    </row>
    <row r="3243" spans="1:16">
      <c r="A3243" s="13"/>
      <c r="B3243" s="13"/>
      <c r="C3243" s="13"/>
      <c r="D3243" s="13"/>
      <c r="E3243" s="13"/>
      <c r="F3243" s="13"/>
      <c r="G3243" s="13"/>
      <c r="H3243" s="13"/>
      <c r="I3243" s="13"/>
      <c r="J3243" s="13"/>
      <c r="K3243" s="13"/>
      <c r="L3243" s="13"/>
      <c r="M3243" s="13"/>
      <c r="N3243" s="13"/>
      <c r="O3243" s="13"/>
      <c r="P3243" s="13"/>
    </row>
    <row r="3244" spans="1:16">
      <c r="A3244" s="13"/>
      <c r="B3244" s="13"/>
      <c r="C3244" s="13"/>
      <c r="D3244" s="13"/>
      <c r="E3244" s="13"/>
      <c r="F3244" s="13"/>
      <c r="G3244" s="13"/>
      <c r="H3244" s="13"/>
      <c r="I3244" s="13"/>
      <c r="J3244" s="13"/>
      <c r="K3244" s="13"/>
      <c r="L3244" s="13"/>
      <c r="M3244" s="13"/>
      <c r="N3244" s="13"/>
      <c r="O3244" s="13"/>
      <c r="P3244" s="13"/>
    </row>
    <row r="3245" spans="1:16">
      <c r="A3245" s="13"/>
      <c r="B3245" s="13"/>
      <c r="C3245" s="13"/>
      <c r="D3245" s="13"/>
      <c r="E3245" s="13"/>
      <c r="F3245" s="13"/>
      <c r="G3245" s="13"/>
      <c r="H3245" s="13"/>
      <c r="I3245" s="13"/>
      <c r="J3245" s="13"/>
      <c r="K3245" s="13"/>
      <c r="L3245" s="13"/>
      <c r="M3245" s="13"/>
      <c r="N3245" s="13"/>
      <c r="O3245" s="13"/>
      <c r="P3245" s="13"/>
    </row>
    <row r="3246" spans="1:16">
      <c r="A3246" s="13"/>
      <c r="B3246" s="13"/>
      <c r="C3246" s="13"/>
      <c r="D3246" s="13"/>
      <c r="E3246" s="13"/>
      <c r="F3246" s="13"/>
      <c r="G3246" s="13"/>
      <c r="H3246" s="13"/>
      <c r="I3246" s="13"/>
      <c r="J3246" s="13"/>
      <c r="K3246" s="13"/>
      <c r="L3246" s="13"/>
      <c r="M3246" s="13"/>
      <c r="N3246" s="13"/>
      <c r="O3246" s="13"/>
      <c r="P3246" s="13"/>
    </row>
    <row r="3247" spans="1:16">
      <c r="A3247" s="13"/>
      <c r="B3247" s="13"/>
      <c r="C3247" s="13"/>
      <c r="D3247" s="13"/>
      <c r="E3247" s="13"/>
      <c r="F3247" s="13"/>
      <c r="G3247" s="13"/>
      <c r="H3247" s="13"/>
      <c r="I3247" s="13"/>
      <c r="J3247" s="13"/>
      <c r="K3247" s="13"/>
      <c r="L3247" s="13"/>
      <c r="M3247" s="13"/>
      <c r="N3247" s="13"/>
      <c r="O3247" s="13"/>
      <c r="P3247" s="13"/>
    </row>
    <row r="3248" spans="1:16">
      <c r="A3248" s="13"/>
      <c r="B3248" s="13"/>
      <c r="C3248" s="13"/>
      <c r="D3248" s="13"/>
      <c r="E3248" s="13"/>
      <c r="F3248" s="13"/>
      <c r="G3248" s="13"/>
      <c r="H3248" s="13"/>
      <c r="I3248" s="13"/>
      <c r="J3248" s="13"/>
      <c r="K3248" s="13"/>
      <c r="L3248" s="13"/>
      <c r="M3248" s="13"/>
      <c r="N3248" s="13"/>
      <c r="O3248" s="13"/>
      <c r="P3248" s="13"/>
    </row>
    <row r="3249" spans="1:16">
      <c r="A3249" s="13"/>
      <c r="B3249" s="13"/>
      <c r="C3249" s="13"/>
      <c r="D3249" s="13"/>
      <c r="E3249" s="13"/>
      <c r="F3249" s="13"/>
      <c r="G3249" s="13"/>
      <c r="H3249" s="13"/>
      <c r="I3249" s="13"/>
      <c r="J3249" s="13"/>
      <c r="K3249" s="13"/>
      <c r="L3249" s="13"/>
      <c r="M3249" s="13"/>
      <c r="N3249" s="13"/>
      <c r="O3249" s="13"/>
      <c r="P3249" s="13"/>
    </row>
    <row r="3250" spans="1:16">
      <c r="A3250" s="13"/>
      <c r="B3250" s="13"/>
      <c r="C3250" s="13"/>
      <c r="D3250" s="13"/>
      <c r="E3250" s="13"/>
      <c r="F3250" s="13"/>
      <c r="G3250" s="13"/>
      <c r="H3250" s="13"/>
      <c r="I3250" s="13"/>
      <c r="J3250" s="13"/>
      <c r="K3250" s="13"/>
      <c r="L3250" s="13"/>
      <c r="M3250" s="13"/>
      <c r="N3250" s="13"/>
      <c r="O3250" s="13"/>
      <c r="P3250" s="13"/>
    </row>
    <row r="3251" spans="1:16">
      <c r="A3251" s="13"/>
      <c r="B3251" s="13"/>
      <c r="C3251" s="13"/>
      <c r="D3251" s="13"/>
      <c r="E3251" s="13"/>
      <c r="F3251" s="13"/>
      <c r="G3251" s="13"/>
      <c r="H3251" s="13"/>
      <c r="I3251" s="13"/>
      <c r="J3251" s="13"/>
      <c r="K3251" s="13"/>
      <c r="L3251" s="13"/>
      <c r="M3251" s="13"/>
      <c r="N3251" s="13"/>
      <c r="O3251" s="13"/>
      <c r="P3251" s="13"/>
    </row>
    <row r="3252" spans="1:16">
      <c r="A3252" s="13"/>
      <c r="B3252" s="13"/>
      <c r="C3252" s="13"/>
      <c r="D3252" s="13"/>
      <c r="E3252" s="13"/>
      <c r="F3252" s="13"/>
      <c r="G3252" s="13"/>
      <c r="H3252" s="13"/>
      <c r="I3252" s="13"/>
      <c r="J3252" s="13"/>
      <c r="K3252" s="13"/>
      <c r="L3252" s="13"/>
      <c r="M3252" s="13"/>
      <c r="N3252" s="13"/>
      <c r="O3252" s="13"/>
      <c r="P3252" s="13"/>
    </row>
    <row r="3253" spans="1:16">
      <c r="A3253" s="13"/>
      <c r="B3253" s="13"/>
      <c r="C3253" s="13"/>
      <c r="D3253" s="13"/>
      <c r="E3253" s="13"/>
      <c r="F3253" s="13"/>
      <c r="G3253" s="13"/>
      <c r="H3253" s="13"/>
      <c r="I3253" s="13"/>
      <c r="J3253" s="13"/>
      <c r="K3253" s="13"/>
      <c r="L3253" s="13"/>
      <c r="M3253" s="13"/>
      <c r="N3253" s="13"/>
      <c r="O3253" s="13"/>
      <c r="P3253" s="13"/>
    </row>
    <row r="3254" spans="1:16">
      <c r="A3254" s="13"/>
      <c r="B3254" s="13"/>
      <c r="C3254" s="13"/>
      <c r="D3254" s="13"/>
      <c r="E3254" s="13"/>
      <c r="F3254" s="13"/>
      <c r="G3254" s="13"/>
      <c r="H3254" s="13"/>
      <c r="I3254" s="13"/>
      <c r="J3254" s="13"/>
      <c r="K3254" s="13"/>
      <c r="L3254" s="13"/>
      <c r="M3254" s="13"/>
      <c r="N3254" s="13"/>
      <c r="O3254" s="13"/>
      <c r="P3254" s="13"/>
    </row>
    <row r="3255" spans="1:16">
      <c r="A3255" s="13"/>
      <c r="B3255" s="13"/>
      <c r="C3255" s="13"/>
      <c r="D3255" s="13"/>
      <c r="E3255" s="13"/>
      <c r="F3255" s="13"/>
      <c r="G3255" s="13"/>
      <c r="H3255" s="13"/>
      <c r="I3255" s="13"/>
      <c r="J3255" s="13"/>
      <c r="K3255" s="13"/>
      <c r="L3255" s="13"/>
      <c r="M3255" s="13"/>
      <c r="N3255" s="13"/>
      <c r="O3255" s="13"/>
      <c r="P3255" s="13"/>
    </row>
    <row r="3256" spans="1:16">
      <c r="A3256" s="13"/>
      <c r="B3256" s="13"/>
      <c r="C3256" s="13"/>
      <c r="D3256" s="13"/>
      <c r="E3256" s="13"/>
      <c r="F3256" s="13"/>
      <c r="G3256" s="13"/>
      <c r="H3256" s="13"/>
      <c r="I3256" s="13"/>
      <c r="J3256" s="13"/>
      <c r="K3256" s="13"/>
      <c r="L3256" s="13"/>
      <c r="M3256" s="13"/>
      <c r="N3256" s="13"/>
      <c r="O3256" s="13"/>
      <c r="P3256" s="13"/>
    </row>
    <row r="3257" spans="1:16">
      <c r="A3257" s="13"/>
      <c r="B3257" s="13"/>
      <c r="C3257" s="13"/>
      <c r="D3257" s="13"/>
      <c r="E3257" s="13"/>
      <c r="F3257" s="13"/>
      <c r="G3257" s="13"/>
      <c r="H3257" s="13"/>
      <c r="I3257" s="13"/>
      <c r="J3257" s="13"/>
      <c r="K3257" s="13"/>
      <c r="L3257" s="13"/>
      <c r="M3257" s="13"/>
      <c r="N3257" s="13"/>
      <c r="O3257" s="13"/>
      <c r="P3257" s="13"/>
    </row>
    <row r="3258" spans="1:16">
      <c r="A3258" s="13"/>
      <c r="B3258" s="13"/>
      <c r="C3258" s="13"/>
      <c r="D3258" s="13"/>
      <c r="E3258" s="13"/>
      <c r="F3258" s="13"/>
      <c r="G3258" s="13"/>
      <c r="H3258" s="13"/>
      <c r="I3258" s="13"/>
      <c r="J3258" s="13"/>
      <c r="K3258" s="13"/>
      <c r="L3258" s="13"/>
      <c r="M3258" s="13"/>
      <c r="N3258" s="13"/>
      <c r="O3258" s="13"/>
      <c r="P3258" s="13"/>
    </row>
    <row r="3259" spans="1:16">
      <c r="A3259" s="13"/>
      <c r="B3259" s="13"/>
      <c r="C3259" s="13"/>
      <c r="D3259" s="13"/>
      <c r="E3259" s="13"/>
      <c r="F3259" s="13"/>
      <c r="G3259" s="13"/>
      <c r="H3259" s="13"/>
      <c r="I3259" s="13"/>
      <c r="J3259" s="13"/>
      <c r="K3259" s="13"/>
      <c r="L3259" s="13"/>
      <c r="M3259" s="13"/>
      <c r="N3259" s="13"/>
      <c r="O3259" s="13"/>
      <c r="P3259" s="13"/>
    </row>
    <row r="3260" spans="1:16">
      <c r="A3260" s="13"/>
      <c r="B3260" s="13"/>
      <c r="C3260" s="13"/>
      <c r="D3260" s="13"/>
      <c r="E3260" s="13"/>
      <c r="F3260" s="13"/>
      <c r="G3260" s="13"/>
      <c r="H3260" s="13"/>
      <c r="I3260" s="13"/>
      <c r="J3260" s="13"/>
      <c r="K3260" s="13"/>
      <c r="L3260" s="13"/>
      <c r="M3260" s="13"/>
      <c r="N3260" s="13"/>
      <c r="O3260" s="13"/>
      <c r="P3260" s="13"/>
    </row>
    <row r="3261" spans="1:16">
      <c r="A3261" s="13"/>
      <c r="B3261" s="13"/>
      <c r="C3261" s="13"/>
      <c r="D3261" s="13"/>
      <c r="E3261" s="13"/>
      <c r="F3261" s="13"/>
      <c r="G3261" s="13"/>
      <c r="H3261" s="13"/>
      <c r="I3261" s="13"/>
      <c r="J3261" s="13"/>
      <c r="K3261" s="13"/>
      <c r="L3261" s="13"/>
      <c r="M3261" s="13"/>
      <c r="N3261" s="13"/>
      <c r="O3261" s="13"/>
      <c r="P3261" s="13"/>
    </row>
    <row r="3262" spans="1:16">
      <c r="A3262" s="13"/>
      <c r="B3262" s="13"/>
      <c r="C3262" s="13"/>
      <c r="D3262" s="13"/>
      <c r="E3262" s="13"/>
      <c r="F3262" s="13"/>
      <c r="G3262" s="13"/>
      <c r="H3262" s="13"/>
      <c r="I3262" s="13"/>
      <c r="J3262" s="13"/>
      <c r="K3262" s="13"/>
      <c r="L3262" s="13"/>
      <c r="M3262" s="13"/>
      <c r="N3262" s="13"/>
      <c r="O3262" s="13"/>
      <c r="P3262" s="13"/>
    </row>
    <row r="3263" spans="1:16">
      <c r="A3263" s="13"/>
      <c r="B3263" s="13"/>
      <c r="C3263" s="13"/>
      <c r="D3263" s="13"/>
      <c r="E3263" s="13"/>
      <c r="F3263" s="13"/>
      <c r="G3263" s="13"/>
      <c r="H3263" s="13"/>
      <c r="I3263" s="13"/>
      <c r="J3263" s="13"/>
      <c r="K3263" s="13"/>
      <c r="L3263" s="13"/>
      <c r="M3263" s="13"/>
      <c r="N3263" s="13"/>
      <c r="O3263" s="13"/>
      <c r="P3263" s="13"/>
    </row>
    <row r="3264" spans="1:16">
      <c r="A3264" s="13"/>
      <c r="B3264" s="13"/>
      <c r="C3264" s="13"/>
      <c r="D3264" s="13"/>
      <c r="E3264" s="13"/>
      <c r="F3264" s="13"/>
      <c r="G3264" s="13"/>
      <c r="H3264" s="13"/>
      <c r="I3264" s="13"/>
      <c r="J3264" s="13"/>
      <c r="K3264" s="13"/>
      <c r="L3264" s="13"/>
      <c r="M3264" s="13"/>
      <c r="N3264" s="13"/>
      <c r="O3264" s="13"/>
      <c r="P3264" s="13"/>
    </row>
    <row r="3265" spans="1:16">
      <c r="A3265" s="13"/>
      <c r="B3265" s="13"/>
      <c r="C3265" s="13"/>
      <c r="D3265" s="13"/>
      <c r="E3265" s="13"/>
      <c r="F3265" s="13"/>
      <c r="G3265" s="13"/>
      <c r="H3265" s="13"/>
      <c r="I3265" s="13"/>
      <c r="J3265" s="13"/>
      <c r="K3265" s="13"/>
      <c r="L3265" s="13"/>
      <c r="M3265" s="13"/>
      <c r="N3265" s="13"/>
      <c r="O3265" s="13"/>
      <c r="P3265" s="13"/>
    </row>
    <row r="3266" spans="1:16">
      <c r="A3266" s="13"/>
      <c r="B3266" s="13"/>
      <c r="C3266" s="13"/>
      <c r="D3266" s="13"/>
      <c r="E3266" s="13"/>
      <c r="F3266" s="13"/>
      <c r="G3266" s="13"/>
      <c r="H3266" s="13"/>
      <c r="I3266" s="13"/>
      <c r="J3266" s="13"/>
      <c r="K3266" s="13"/>
      <c r="L3266" s="13"/>
      <c r="M3266" s="13"/>
      <c r="N3266" s="13"/>
      <c r="O3266" s="13"/>
      <c r="P3266" s="13"/>
    </row>
    <row r="3267" spans="1:16">
      <c r="A3267" s="13"/>
      <c r="B3267" s="13"/>
      <c r="C3267" s="13"/>
      <c r="D3267" s="13"/>
      <c r="E3267" s="13"/>
      <c r="F3267" s="13"/>
      <c r="G3267" s="13"/>
      <c r="H3267" s="13"/>
      <c r="I3267" s="13"/>
      <c r="J3267" s="13"/>
      <c r="K3267" s="13"/>
      <c r="L3267" s="13"/>
      <c r="M3267" s="13"/>
      <c r="N3267" s="13"/>
      <c r="O3267" s="13"/>
      <c r="P3267" s="13"/>
    </row>
    <row r="3268" spans="1:16">
      <c r="A3268" s="13"/>
      <c r="B3268" s="13"/>
      <c r="C3268" s="13"/>
      <c r="D3268" s="13"/>
      <c r="E3268" s="13"/>
      <c r="F3268" s="13"/>
      <c r="G3268" s="13"/>
      <c r="H3268" s="13"/>
      <c r="I3268" s="13"/>
      <c r="J3268" s="13"/>
      <c r="K3268" s="13"/>
      <c r="L3268" s="13"/>
      <c r="M3268" s="13"/>
      <c r="N3268" s="13"/>
      <c r="O3268" s="13"/>
      <c r="P3268" s="13"/>
    </row>
    <row r="3269" spans="1:16">
      <c r="A3269" s="13"/>
      <c r="B3269" s="13"/>
      <c r="C3269" s="13"/>
      <c r="D3269" s="13"/>
      <c r="E3269" s="13"/>
      <c r="F3269" s="13"/>
      <c r="G3269" s="13"/>
      <c r="H3269" s="13"/>
      <c r="I3269" s="13"/>
      <c r="J3269" s="13"/>
      <c r="K3269" s="13"/>
      <c r="L3269" s="13"/>
      <c r="M3269" s="13"/>
      <c r="N3269" s="13"/>
      <c r="O3269" s="13"/>
      <c r="P3269" s="13"/>
    </row>
    <row r="3270" spans="1:16">
      <c r="A3270" s="13"/>
      <c r="B3270" s="13"/>
      <c r="C3270" s="13"/>
      <c r="D3270" s="13"/>
      <c r="E3270" s="13"/>
      <c r="F3270" s="13"/>
      <c r="G3270" s="13"/>
      <c r="H3270" s="13"/>
      <c r="I3270" s="13"/>
      <c r="J3270" s="13"/>
      <c r="K3270" s="13"/>
      <c r="L3270" s="13"/>
      <c r="M3270" s="13"/>
      <c r="N3270" s="13"/>
      <c r="O3270" s="13"/>
      <c r="P3270" s="13"/>
    </row>
    <row r="3271" spans="1:16">
      <c r="A3271" s="13"/>
      <c r="B3271" s="13"/>
      <c r="C3271" s="13"/>
      <c r="D3271" s="13"/>
      <c r="E3271" s="13"/>
      <c r="F3271" s="13"/>
      <c r="G3271" s="13"/>
      <c r="H3271" s="13"/>
      <c r="I3271" s="13"/>
      <c r="J3271" s="13"/>
      <c r="K3271" s="13"/>
      <c r="L3271" s="13"/>
      <c r="M3271" s="13"/>
      <c r="N3271" s="13"/>
      <c r="O3271" s="13"/>
      <c r="P3271" s="13"/>
    </row>
    <row r="3272" spans="1:16">
      <c r="A3272" s="13"/>
      <c r="B3272" s="13"/>
      <c r="C3272" s="13"/>
      <c r="D3272" s="13"/>
      <c r="E3272" s="13"/>
      <c r="F3272" s="13"/>
      <c r="G3272" s="13"/>
      <c r="H3272" s="13"/>
      <c r="I3272" s="13"/>
      <c r="J3272" s="13"/>
      <c r="K3272" s="13"/>
      <c r="L3272" s="13"/>
      <c r="M3272" s="13"/>
      <c r="N3272" s="13"/>
      <c r="O3272" s="13"/>
      <c r="P3272" s="13"/>
    </row>
    <row r="3273" spans="1:16">
      <c r="A3273" s="13"/>
      <c r="B3273" s="13"/>
      <c r="C3273" s="13"/>
      <c r="D3273" s="13"/>
      <c r="E3273" s="13"/>
      <c r="F3273" s="13"/>
      <c r="G3273" s="13"/>
      <c r="H3273" s="13"/>
      <c r="I3273" s="13"/>
      <c r="J3273" s="13"/>
      <c r="K3273" s="13"/>
      <c r="L3273" s="13"/>
      <c r="M3273" s="13"/>
      <c r="N3273" s="13"/>
      <c r="O3273" s="13"/>
      <c r="P3273" s="13"/>
    </row>
    <row r="3274" spans="1:16">
      <c r="A3274" s="13"/>
      <c r="B3274" s="13"/>
      <c r="C3274" s="13"/>
      <c r="D3274" s="13"/>
      <c r="E3274" s="13"/>
      <c r="F3274" s="13"/>
      <c r="G3274" s="13"/>
      <c r="H3274" s="13"/>
      <c r="I3274" s="13"/>
      <c r="J3274" s="13"/>
      <c r="K3274" s="13"/>
      <c r="L3274" s="13"/>
      <c r="M3274" s="13"/>
      <c r="N3274" s="13"/>
      <c r="O3274" s="13"/>
      <c r="P3274" s="13"/>
    </row>
    <row r="3275" spans="1:16">
      <c r="A3275" s="13"/>
      <c r="B3275" s="13"/>
      <c r="C3275" s="13"/>
      <c r="D3275" s="13"/>
      <c r="E3275" s="13"/>
      <c r="F3275" s="13"/>
      <c r="G3275" s="13"/>
      <c r="H3275" s="13"/>
      <c r="I3275" s="13"/>
      <c r="J3275" s="13"/>
      <c r="K3275" s="13"/>
      <c r="L3275" s="13"/>
      <c r="M3275" s="13"/>
      <c r="N3275" s="13"/>
      <c r="O3275" s="13"/>
      <c r="P3275" s="13"/>
    </row>
    <row r="3276" spans="1:16">
      <c r="A3276" s="13"/>
      <c r="B3276" s="13"/>
      <c r="C3276" s="13"/>
      <c r="D3276" s="13"/>
      <c r="E3276" s="13"/>
      <c r="F3276" s="13"/>
      <c r="G3276" s="13"/>
      <c r="H3276" s="13"/>
      <c r="I3276" s="13"/>
      <c r="J3276" s="13"/>
      <c r="K3276" s="13"/>
      <c r="L3276" s="13"/>
      <c r="M3276" s="13"/>
      <c r="N3276" s="13"/>
      <c r="O3276" s="13"/>
      <c r="P3276" s="13"/>
    </row>
    <row r="3277" spans="1:16">
      <c r="A3277" s="13"/>
      <c r="B3277" s="13"/>
      <c r="C3277" s="13"/>
      <c r="D3277" s="13"/>
      <c r="E3277" s="13"/>
      <c r="F3277" s="13"/>
      <c r="G3277" s="13"/>
      <c r="H3277" s="13"/>
      <c r="I3277" s="13"/>
      <c r="J3277" s="13"/>
      <c r="K3277" s="13"/>
      <c r="L3277" s="13"/>
      <c r="M3277" s="13"/>
      <c r="N3277" s="13"/>
      <c r="O3277" s="13"/>
      <c r="P3277" s="13"/>
    </row>
    <row r="3278" spans="1:16">
      <c r="A3278" s="13"/>
      <c r="B3278" s="13"/>
      <c r="C3278" s="13"/>
      <c r="D3278" s="13"/>
      <c r="E3278" s="13"/>
      <c r="F3278" s="13"/>
      <c r="G3278" s="13"/>
      <c r="H3278" s="13"/>
      <c r="I3278" s="13"/>
      <c r="J3278" s="13"/>
      <c r="K3278" s="13"/>
      <c r="L3278" s="13"/>
      <c r="M3278" s="13"/>
      <c r="N3278" s="13"/>
      <c r="O3278" s="13"/>
      <c r="P3278" s="13"/>
    </row>
    <row r="3279" spans="1:16">
      <c r="A3279" s="13"/>
      <c r="B3279" s="13"/>
      <c r="C3279" s="13"/>
      <c r="D3279" s="13"/>
      <c r="E3279" s="13"/>
      <c r="F3279" s="13"/>
      <c r="G3279" s="13"/>
      <c r="H3279" s="13"/>
      <c r="I3279" s="13"/>
      <c r="J3279" s="13"/>
      <c r="K3279" s="13"/>
      <c r="L3279" s="13"/>
      <c r="M3279" s="13"/>
      <c r="N3279" s="13"/>
      <c r="O3279" s="13"/>
      <c r="P3279" s="13"/>
    </row>
    <row r="3280" spans="1:16">
      <c r="A3280" s="13"/>
      <c r="B3280" s="13"/>
      <c r="C3280" s="13"/>
      <c r="D3280" s="13"/>
      <c r="E3280" s="13"/>
      <c r="F3280" s="13"/>
      <c r="G3280" s="13"/>
      <c r="H3280" s="13"/>
      <c r="I3280" s="13"/>
      <c r="J3280" s="13"/>
      <c r="K3280" s="13"/>
      <c r="L3280" s="13"/>
      <c r="M3280" s="13"/>
      <c r="N3280" s="13"/>
      <c r="O3280" s="13"/>
      <c r="P3280" s="13"/>
    </row>
    <row r="3281" spans="1:16">
      <c r="A3281" s="13"/>
      <c r="B3281" s="13"/>
      <c r="C3281" s="13"/>
      <c r="D3281" s="13"/>
      <c r="E3281" s="13"/>
      <c r="F3281" s="13"/>
      <c r="G3281" s="13"/>
      <c r="H3281" s="13"/>
      <c r="I3281" s="13"/>
      <c r="J3281" s="13"/>
      <c r="K3281" s="13"/>
      <c r="L3281" s="13"/>
      <c r="M3281" s="13"/>
      <c r="N3281" s="13"/>
      <c r="O3281" s="13"/>
      <c r="P3281" s="13"/>
    </row>
    <row r="3282" spans="1:16">
      <c r="A3282" s="13"/>
      <c r="B3282" s="13"/>
      <c r="C3282" s="13"/>
      <c r="D3282" s="13"/>
      <c r="E3282" s="13"/>
      <c r="F3282" s="13"/>
      <c r="G3282" s="13"/>
      <c r="H3282" s="13"/>
      <c r="I3282" s="13"/>
      <c r="J3282" s="13"/>
      <c r="K3282" s="13"/>
      <c r="L3282" s="13"/>
      <c r="M3282" s="13"/>
      <c r="N3282" s="13"/>
      <c r="O3282" s="13"/>
      <c r="P3282" s="13"/>
    </row>
    <row r="3283" spans="1:16">
      <c r="A3283" s="13"/>
      <c r="B3283" s="13"/>
      <c r="C3283" s="13"/>
      <c r="D3283" s="13"/>
      <c r="E3283" s="13"/>
      <c r="F3283" s="13"/>
      <c r="G3283" s="13"/>
      <c r="H3283" s="13"/>
      <c r="I3283" s="13"/>
      <c r="J3283" s="13"/>
      <c r="K3283" s="13"/>
      <c r="L3283" s="13"/>
      <c r="M3283" s="13"/>
      <c r="N3283" s="13"/>
      <c r="O3283" s="13"/>
      <c r="P3283" s="13"/>
    </row>
    <row r="3284" spans="1:16">
      <c r="A3284" s="13"/>
      <c r="B3284" s="13"/>
      <c r="C3284" s="13"/>
      <c r="D3284" s="13"/>
      <c r="E3284" s="13"/>
      <c r="F3284" s="13"/>
      <c r="G3284" s="13"/>
      <c r="H3284" s="13"/>
      <c r="I3284" s="13"/>
      <c r="J3284" s="13"/>
      <c r="K3284" s="13"/>
      <c r="L3284" s="13"/>
      <c r="M3284" s="13"/>
      <c r="N3284" s="13"/>
      <c r="O3284" s="13"/>
      <c r="P3284" s="13"/>
    </row>
    <row r="3285" spans="1:16">
      <c r="A3285" s="13"/>
      <c r="B3285" s="13"/>
      <c r="C3285" s="13"/>
      <c r="D3285" s="13"/>
      <c r="E3285" s="13"/>
      <c r="F3285" s="13"/>
      <c r="G3285" s="13"/>
      <c r="H3285" s="13"/>
      <c r="I3285" s="13"/>
      <c r="J3285" s="13"/>
      <c r="K3285" s="13"/>
      <c r="L3285" s="13"/>
      <c r="M3285" s="13"/>
      <c r="N3285" s="13"/>
      <c r="O3285" s="13"/>
      <c r="P3285" s="13"/>
    </row>
    <row r="3286" spans="1:16">
      <c r="A3286" s="13"/>
      <c r="B3286" s="13"/>
      <c r="C3286" s="13"/>
      <c r="D3286" s="13"/>
      <c r="E3286" s="13"/>
      <c r="F3286" s="13"/>
      <c r="G3286" s="13"/>
      <c r="H3286" s="13"/>
      <c r="I3286" s="13"/>
      <c r="J3286" s="13"/>
      <c r="K3286" s="13"/>
      <c r="L3286" s="13"/>
      <c r="M3286" s="13"/>
      <c r="N3286" s="13"/>
      <c r="O3286" s="13"/>
      <c r="P3286" s="13"/>
    </row>
    <row r="3287" spans="1:16">
      <c r="A3287" s="13"/>
      <c r="B3287" s="13"/>
      <c r="C3287" s="13"/>
      <c r="D3287" s="13"/>
      <c r="E3287" s="13"/>
      <c r="F3287" s="13"/>
      <c r="G3287" s="13"/>
      <c r="H3287" s="13"/>
      <c r="I3287" s="13"/>
      <c r="J3287" s="13"/>
      <c r="K3287" s="13"/>
      <c r="L3287" s="13"/>
      <c r="M3287" s="13"/>
      <c r="N3287" s="13"/>
      <c r="O3287" s="13"/>
      <c r="P3287" s="13"/>
    </row>
    <row r="3288" spans="1:16">
      <c r="A3288" s="13"/>
      <c r="B3288" s="13"/>
      <c r="C3288" s="13"/>
      <c r="D3288" s="13"/>
      <c r="E3288" s="13"/>
      <c r="F3288" s="13"/>
      <c r="G3288" s="13"/>
      <c r="H3288" s="13"/>
      <c r="I3288" s="13"/>
      <c r="J3288" s="13"/>
      <c r="K3288" s="13"/>
      <c r="L3288" s="13"/>
      <c r="M3288" s="13"/>
      <c r="N3288" s="13"/>
      <c r="O3288" s="13"/>
      <c r="P3288" s="13"/>
    </row>
    <row r="3289" spans="1:16">
      <c r="A3289" s="13"/>
      <c r="B3289" s="13"/>
      <c r="C3289" s="13"/>
      <c r="D3289" s="13"/>
      <c r="E3289" s="13"/>
      <c r="F3289" s="13"/>
      <c r="G3289" s="13"/>
      <c r="H3289" s="13"/>
      <c r="I3289" s="13"/>
      <c r="J3289" s="13"/>
      <c r="K3289" s="13"/>
      <c r="L3289" s="13"/>
      <c r="M3289" s="13"/>
      <c r="N3289" s="13"/>
      <c r="O3289" s="13"/>
      <c r="P3289" s="13"/>
    </row>
    <row r="3290" spans="1:16">
      <c r="A3290" s="13"/>
      <c r="B3290" s="13"/>
      <c r="C3290" s="13"/>
      <c r="D3290" s="13"/>
      <c r="E3290" s="13"/>
      <c r="F3290" s="13"/>
      <c r="G3290" s="13"/>
      <c r="H3290" s="13"/>
      <c r="I3290" s="13"/>
      <c r="J3290" s="13"/>
      <c r="K3290" s="13"/>
      <c r="L3290" s="13"/>
      <c r="M3290" s="13"/>
      <c r="N3290" s="13"/>
      <c r="O3290" s="13"/>
      <c r="P3290" s="13"/>
    </row>
    <row r="3291" spans="1:16">
      <c r="A3291" s="13"/>
      <c r="B3291" s="13"/>
      <c r="C3291" s="13"/>
      <c r="D3291" s="13"/>
      <c r="E3291" s="13"/>
      <c r="F3291" s="13"/>
      <c r="G3291" s="13"/>
      <c r="H3291" s="13"/>
      <c r="I3291" s="13"/>
      <c r="J3291" s="13"/>
      <c r="K3291" s="13"/>
      <c r="L3291" s="13"/>
      <c r="M3291" s="13"/>
      <c r="N3291" s="13"/>
      <c r="O3291" s="13"/>
      <c r="P3291" s="13"/>
    </row>
    <row r="3292" spans="1:16">
      <c r="A3292" s="13"/>
      <c r="B3292" s="13"/>
      <c r="C3292" s="13"/>
      <c r="D3292" s="13"/>
      <c r="E3292" s="13"/>
      <c r="F3292" s="13"/>
      <c r="G3292" s="13"/>
      <c r="H3292" s="13"/>
      <c r="I3292" s="13"/>
      <c r="J3292" s="13"/>
      <c r="K3292" s="13"/>
      <c r="L3292" s="13"/>
      <c r="M3292" s="13"/>
      <c r="N3292" s="13"/>
      <c r="O3292" s="13"/>
      <c r="P3292" s="13"/>
    </row>
    <row r="3293" spans="1:16">
      <c r="A3293" s="13"/>
      <c r="B3293" s="13"/>
      <c r="C3293" s="13"/>
      <c r="D3293" s="13"/>
      <c r="E3293" s="13"/>
      <c r="F3293" s="13"/>
      <c r="G3293" s="13"/>
      <c r="H3293" s="13"/>
      <c r="I3293" s="13"/>
      <c r="J3293" s="13"/>
      <c r="K3293" s="13"/>
      <c r="L3293" s="13"/>
      <c r="M3293" s="13"/>
      <c r="N3293" s="13"/>
      <c r="O3293" s="13"/>
      <c r="P3293" s="13"/>
    </row>
    <row r="3294" spans="1:16">
      <c r="A3294" s="13"/>
      <c r="B3294" s="13"/>
      <c r="C3294" s="13"/>
      <c r="D3294" s="13"/>
      <c r="E3294" s="13"/>
      <c r="F3294" s="13"/>
      <c r="G3294" s="13"/>
      <c r="H3294" s="13"/>
      <c r="I3294" s="13"/>
      <c r="J3294" s="13"/>
      <c r="K3294" s="13"/>
      <c r="L3294" s="13"/>
      <c r="M3294" s="13"/>
      <c r="N3294" s="13"/>
      <c r="O3294" s="13"/>
      <c r="P3294" s="13"/>
    </row>
    <row r="3295" spans="1:16">
      <c r="A3295" s="13"/>
      <c r="B3295" s="13"/>
      <c r="C3295" s="13"/>
      <c r="D3295" s="13"/>
      <c r="E3295" s="13"/>
      <c r="F3295" s="13"/>
      <c r="G3295" s="13"/>
      <c r="H3295" s="13"/>
      <c r="I3295" s="13"/>
      <c r="J3295" s="13"/>
      <c r="K3295" s="13"/>
      <c r="L3295" s="13"/>
      <c r="M3295" s="13"/>
      <c r="N3295" s="13"/>
      <c r="O3295" s="13"/>
      <c r="P3295" s="13"/>
    </row>
    <row r="3296" spans="1:16">
      <c r="A3296" s="13"/>
      <c r="B3296" s="13"/>
      <c r="C3296" s="13"/>
      <c r="D3296" s="13"/>
      <c r="E3296" s="13"/>
      <c r="F3296" s="13"/>
      <c r="G3296" s="13"/>
      <c r="H3296" s="13"/>
      <c r="I3296" s="13"/>
      <c r="J3296" s="13"/>
      <c r="K3296" s="13"/>
      <c r="L3296" s="13"/>
      <c r="M3296" s="13"/>
      <c r="N3296" s="13"/>
      <c r="O3296" s="13"/>
      <c r="P3296" s="13"/>
    </row>
    <row r="3297" spans="1:16">
      <c r="A3297" s="13"/>
      <c r="B3297" s="13"/>
      <c r="C3297" s="13"/>
      <c r="D3297" s="13"/>
      <c r="E3297" s="13"/>
      <c r="F3297" s="13"/>
      <c r="G3297" s="13"/>
      <c r="H3297" s="13"/>
      <c r="I3297" s="13"/>
      <c r="J3297" s="13"/>
      <c r="K3297" s="13"/>
      <c r="L3297" s="13"/>
      <c r="M3297" s="13"/>
      <c r="N3297" s="13"/>
      <c r="O3297" s="13"/>
      <c r="P3297" s="13"/>
    </row>
    <row r="3298" spans="1:16">
      <c r="A3298" s="13"/>
      <c r="B3298" s="13"/>
      <c r="C3298" s="13"/>
      <c r="D3298" s="13"/>
      <c r="E3298" s="13"/>
      <c r="F3298" s="13"/>
      <c r="G3298" s="13"/>
      <c r="H3298" s="13"/>
      <c r="I3298" s="13"/>
      <c r="J3298" s="13"/>
      <c r="K3298" s="13"/>
      <c r="L3298" s="13"/>
      <c r="M3298" s="13"/>
      <c r="N3298" s="13"/>
      <c r="O3298" s="13"/>
      <c r="P3298" s="13"/>
    </row>
    <row r="3299" spans="1:16">
      <c r="A3299" s="13"/>
      <c r="B3299" s="13"/>
      <c r="C3299" s="13"/>
      <c r="D3299" s="13"/>
      <c r="E3299" s="13"/>
      <c r="F3299" s="13"/>
      <c r="G3299" s="13"/>
      <c r="H3299" s="13"/>
      <c r="I3299" s="13"/>
      <c r="J3299" s="13"/>
      <c r="K3299" s="13"/>
      <c r="L3299" s="13"/>
      <c r="M3299" s="13"/>
      <c r="N3299" s="13"/>
      <c r="O3299" s="13"/>
      <c r="P3299" s="13"/>
    </row>
    <row r="3300" spans="1:16">
      <c r="A3300" s="13"/>
      <c r="B3300" s="13"/>
      <c r="C3300" s="13"/>
      <c r="D3300" s="13"/>
      <c r="E3300" s="13"/>
      <c r="F3300" s="13"/>
      <c r="G3300" s="13"/>
      <c r="H3300" s="13"/>
      <c r="I3300" s="13"/>
      <c r="J3300" s="13"/>
      <c r="K3300" s="13"/>
      <c r="L3300" s="13"/>
      <c r="M3300" s="13"/>
      <c r="N3300" s="13"/>
      <c r="O3300" s="13"/>
      <c r="P3300" s="13"/>
    </row>
    <row r="3301" spans="1:16">
      <c r="A3301" s="13"/>
      <c r="B3301" s="13"/>
      <c r="C3301" s="13"/>
      <c r="D3301" s="13"/>
      <c r="E3301" s="13"/>
      <c r="F3301" s="13"/>
      <c r="G3301" s="13"/>
      <c r="H3301" s="13"/>
      <c r="I3301" s="13"/>
      <c r="J3301" s="13"/>
      <c r="K3301" s="13"/>
      <c r="L3301" s="13"/>
      <c r="M3301" s="13"/>
      <c r="N3301" s="13"/>
      <c r="O3301" s="13"/>
      <c r="P3301" s="13"/>
    </row>
    <row r="3302" spans="1:16">
      <c r="A3302" s="13"/>
      <c r="B3302" s="13"/>
      <c r="C3302" s="13"/>
      <c r="D3302" s="13"/>
      <c r="E3302" s="13"/>
      <c r="F3302" s="13"/>
      <c r="G3302" s="13"/>
      <c r="H3302" s="13"/>
      <c r="I3302" s="13"/>
      <c r="J3302" s="13"/>
      <c r="K3302" s="13"/>
      <c r="L3302" s="13"/>
      <c r="M3302" s="13"/>
      <c r="N3302" s="13"/>
      <c r="O3302" s="13"/>
      <c r="P3302" s="13"/>
    </row>
    <row r="3303" spans="1:16">
      <c r="A3303" s="13"/>
      <c r="B3303" s="13"/>
      <c r="C3303" s="13"/>
      <c r="D3303" s="13"/>
      <c r="E3303" s="13"/>
      <c r="F3303" s="13"/>
      <c r="G3303" s="13"/>
      <c r="H3303" s="13"/>
      <c r="I3303" s="13"/>
      <c r="J3303" s="13"/>
      <c r="K3303" s="13"/>
      <c r="L3303" s="13"/>
      <c r="M3303" s="13"/>
      <c r="N3303" s="13"/>
      <c r="O3303" s="13"/>
      <c r="P3303" s="13"/>
    </row>
    <row r="3304" spans="1:16">
      <c r="A3304" s="13"/>
      <c r="B3304" s="13"/>
      <c r="C3304" s="13"/>
      <c r="D3304" s="13"/>
      <c r="E3304" s="13"/>
      <c r="F3304" s="13"/>
      <c r="G3304" s="13"/>
      <c r="H3304" s="13"/>
      <c r="I3304" s="13"/>
      <c r="J3304" s="13"/>
      <c r="K3304" s="13"/>
      <c r="L3304" s="13"/>
      <c r="M3304" s="13"/>
      <c r="N3304" s="13"/>
      <c r="O3304" s="13"/>
      <c r="P3304" s="13"/>
    </row>
    <row r="3305" spans="1:16">
      <c r="A3305" s="13"/>
      <c r="B3305" s="13"/>
      <c r="C3305" s="13"/>
      <c r="D3305" s="13"/>
      <c r="E3305" s="13"/>
      <c r="F3305" s="13"/>
      <c r="G3305" s="13"/>
      <c r="H3305" s="13"/>
      <c r="I3305" s="13"/>
      <c r="J3305" s="13"/>
      <c r="K3305" s="13"/>
      <c r="L3305" s="13"/>
      <c r="M3305" s="13"/>
      <c r="N3305" s="13"/>
      <c r="O3305" s="13"/>
      <c r="P3305" s="13"/>
    </row>
    <row r="3306" spans="1:16">
      <c r="A3306" s="13"/>
      <c r="B3306" s="13"/>
      <c r="C3306" s="13"/>
      <c r="D3306" s="13"/>
      <c r="E3306" s="13"/>
      <c r="F3306" s="13"/>
      <c r="G3306" s="13"/>
      <c r="H3306" s="13"/>
      <c r="I3306" s="13"/>
      <c r="J3306" s="13"/>
      <c r="K3306" s="13"/>
      <c r="L3306" s="13"/>
      <c r="M3306" s="13"/>
      <c r="N3306" s="13"/>
      <c r="O3306" s="13"/>
      <c r="P3306" s="13"/>
    </row>
    <row r="3307" spans="1:16">
      <c r="A3307" s="13"/>
      <c r="B3307" s="13"/>
      <c r="C3307" s="13"/>
      <c r="D3307" s="13"/>
      <c r="E3307" s="13"/>
      <c r="F3307" s="13"/>
      <c r="G3307" s="13"/>
      <c r="H3307" s="13"/>
      <c r="I3307" s="13"/>
      <c r="J3307" s="13"/>
      <c r="K3307" s="13"/>
      <c r="L3307" s="13"/>
      <c r="M3307" s="13"/>
      <c r="N3307" s="13"/>
      <c r="O3307" s="13"/>
      <c r="P3307" s="13"/>
    </row>
    <row r="3308" spans="1:16">
      <c r="A3308" s="13"/>
      <c r="B3308" s="13"/>
      <c r="C3308" s="13"/>
      <c r="D3308" s="13"/>
      <c r="E3308" s="13"/>
      <c r="F3308" s="13"/>
      <c r="G3308" s="13"/>
      <c r="H3308" s="13"/>
      <c r="I3308" s="13"/>
      <c r="J3308" s="13"/>
      <c r="K3308" s="13"/>
      <c r="L3308" s="13"/>
      <c r="M3308" s="13"/>
      <c r="N3308" s="13"/>
      <c r="O3308" s="13"/>
      <c r="P3308" s="13"/>
    </row>
    <row r="3309" spans="1:16">
      <c r="A3309" s="13"/>
      <c r="B3309" s="13"/>
      <c r="C3309" s="13"/>
      <c r="D3309" s="13"/>
      <c r="E3309" s="13"/>
      <c r="F3309" s="13"/>
      <c r="G3309" s="13"/>
      <c r="H3309" s="13"/>
      <c r="I3309" s="13"/>
      <c r="J3309" s="13"/>
      <c r="K3309" s="13"/>
      <c r="L3309" s="13"/>
      <c r="M3309" s="13"/>
      <c r="N3309" s="13"/>
      <c r="O3309" s="13"/>
      <c r="P3309" s="13"/>
    </row>
    <row r="3310" spans="1:16">
      <c r="A3310" s="13"/>
      <c r="B3310" s="13"/>
      <c r="C3310" s="13"/>
      <c r="D3310" s="13"/>
      <c r="E3310" s="13"/>
      <c r="F3310" s="13"/>
      <c r="G3310" s="13"/>
      <c r="H3310" s="13"/>
      <c r="I3310" s="13"/>
      <c r="J3310" s="13"/>
      <c r="K3310" s="13"/>
      <c r="L3310" s="13"/>
      <c r="M3310" s="13"/>
      <c r="N3310" s="13"/>
      <c r="O3310" s="13"/>
      <c r="P3310" s="13"/>
    </row>
    <row r="3311" spans="1:16">
      <c r="A3311" s="13"/>
      <c r="B3311" s="13"/>
      <c r="C3311" s="13"/>
      <c r="D3311" s="13"/>
      <c r="E3311" s="13"/>
      <c r="F3311" s="13"/>
      <c r="G3311" s="13"/>
      <c r="H3311" s="13"/>
      <c r="I3311" s="13"/>
      <c r="J3311" s="13"/>
      <c r="K3311" s="13"/>
      <c r="L3311" s="13"/>
      <c r="M3311" s="13"/>
      <c r="N3311" s="13"/>
      <c r="O3311" s="13"/>
      <c r="P3311" s="13"/>
    </row>
    <row r="3312" spans="1:16">
      <c r="A3312" s="13"/>
      <c r="B3312" s="13"/>
      <c r="C3312" s="13"/>
      <c r="D3312" s="13"/>
      <c r="E3312" s="13"/>
      <c r="F3312" s="13"/>
      <c r="G3312" s="13"/>
      <c r="H3312" s="13"/>
      <c r="I3312" s="13"/>
      <c r="J3312" s="13"/>
      <c r="K3312" s="13"/>
      <c r="L3312" s="13"/>
      <c r="M3312" s="13"/>
      <c r="N3312" s="13"/>
      <c r="O3312" s="13"/>
      <c r="P3312" s="13"/>
    </row>
    <row r="3313" spans="1:16">
      <c r="A3313" s="13"/>
      <c r="B3313" s="13"/>
      <c r="C3313" s="13"/>
      <c r="D3313" s="13"/>
      <c r="E3313" s="13"/>
      <c r="F3313" s="13"/>
      <c r="G3313" s="13"/>
      <c r="H3313" s="13"/>
      <c r="I3313" s="13"/>
      <c r="J3313" s="13"/>
      <c r="K3313" s="13"/>
      <c r="L3313" s="13"/>
      <c r="M3313" s="13"/>
      <c r="N3313" s="13"/>
      <c r="O3313" s="13"/>
      <c r="P3313" s="13"/>
    </row>
    <row r="3314" spans="1:16">
      <c r="A3314" s="13"/>
      <c r="B3314" s="13"/>
      <c r="C3314" s="13"/>
      <c r="D3314" s="13"/>
      <c r="E3314" s="13"/>
      <c r="F3314" s="13"/>
      <c r="G3314" s="13"/>
      <c r="H3314" s="13"/>
      <c r="I3314" s="13"/>
      <c r="J3314" s="13"/>
      <c r="K3314" s="13"/>
      <c r="L3314" s="13"/>
      <c r="M3314" s="13"/>
      <c r="N3314" s="13"/>
      <c r="O3314" s="13"/>
      <c r="P3314" s="13"/>
    </row>
    <row r="3315" spans="1:16">
      <c r="A3315" s="13"/>
      <c r="B3315" s="13"/>
      <c r="C3315" s="13"/>
      <c r="D3315" s="13"/>
      <c r="E3315" s="13"/>
      <c r="F3315" s="13"/>
      <c r="G3315" s="13"/>
      <c r="H3315" s="13"/>
      <c r="I3315" s="13"/>
      <c r="J3315" s="13"/>
      <c r="K3315" s="13"/>
      <c r="L3315" s="13"/>
      <c r="M3315" s="13"/>
      <c r="N3315" s="13"/>
      <c r="O3315" s="13"/>
      <c r="P3315" s="13"/>
    </row>
    <row r="3316" spans="1:16">
      <c r="A3316" s="13"/>
      <c r="B3316" s="13"/>
      <c r="C3316" s="13"/>
      <c r="D3316" s="13"/>
      <c r="E3316" s="13"/>
      <c r="F3316" s="13"/>
      <c r="G3316" s="13"/>
      <c r="H3316" s="13"/>
      <c r="I3316" s="13"/>
      <c r="J3316" s="13"/>
      <c r="K3316" s="13"/>
      <c r="L3316" s="13"/>
      <c r="M3316" s="13"/>
      <c r="N3316" s="13"/>
      <c r="O3316" s="13"/>
      <c r="P3316" s="13"/>
    </row>
    <row r="3317" spans="1:16">
      <c r="A3317" s="13"/>
      <c r="B3317" s="13"/>
      <c r="C3317" s="13"/>
      <c r="D3317" s="13"/>
      <c r="E3317" s="13"/>
      <c r="F3317" s="13"/>
      <c r="G3317" s="13"/>
      <c r="H3317" s="13"/>
      <c r="I3317" s="13"/>
      <c r="J3317" s="13"/>
      <c r="K3317" s="13"/>
      <c r="L3317" s="13"/>
      <c r="M3317" s="13"/>
      <c r="N3317" s="13"/>
      <c r="O3317" s="13"/>
      <c r="P3317" s="13"/>
    </row>
    <row r="3318" spans="1:16">
      <c r="A3318" s="13"/>
      <c r="B3318" s="13"/>
      <c r="C3318" s="13"/>
      <c r="D3318" s="13"/>
      <c r="E3318" s="13"/>
      <c r="F3318" s="13"/>
      <c r="G3318" s="13"/>
      <c r="H3318" s="13"/>
      <c r="I3318" s="13"/>
      <c r="J3318" s="13"/>
      <c r="K3318" s="13"/>
      <c r="L3318" s="13"/>
      <c r="M3318" s="13"/>
      <c r="N3318" s="13"/>
      <c r="O3318" s="13"/>
      <c r="P3318" s="13"/>
    </row>
    <row r="3319" spans="1:16">
      <c r="A3319" s="13"/>
      <c r="B3319" s="13"/>
      <c r="C3319" s="13"/>
      <c r="D3319" s="13"/>
      <c r="E3319" s="13"/>
      <c r="F3319" s="13"/>
      <c r="G3319" s="13"/>
      <c r="H3319" s="13"/>
      <c r="I3319" s="13"/>
      <c r="J3319" s="13"/>
      <c r="K3319" s="13"/>
      <c r="L3319" s="13"/>
      <c r="M3319" s="13"/>
      <c r="N3319" s="13"/>
      <c r="O3319" s="13"/>
      <c r="P3319" s="13"/>
    </row>
    <row r="3320" spans="1:16">
      <c r="A3320" s="13"/>
      <c r="B3320" s="13"/>
      <c r="C3320" s="13"/>
      <c r="D3320" s="13"/>
      <c r="E3320" s="13"/>
      <c r="F3320" s="13"/>
      <c r="G3320" s="13"/>
      <c r="H3320" s="13"/>
      <c r="I3320" s="13"/>
      <c r="J3320" s="13"/>
      <c r="K3320" s="13"/>
      <c r="L3320" s="13"/>
      <c r="M3320" s="13"/>
      <c r="N3320" s="13"/>
      <c r="O3320" s="13"/>
      <c r="P3320" s="13"/>
    </row>
    <row r="3321" spans="1:16">
      <c r="A3321" s="13"/>
      <c r="B3321" s="13"/>
      <c r="C3321" s="13"/>
      <c r="D3321" s="13"/>
      <c r="E3321" s="13"/>
      <c r="F3321" s="13"/>
      <c r="G3321" s="13"/>
      <c r="H3321" s="13"/>
      <c r="I3321" s="13"/>
      <c r="J3321" s="13"/>
      <c r="K3321" s="13"/>
      <c r="L3321" s="13"/>
      <c r="M3321" s="13"/>
      <c r="N3321" s="13"/>
      <c r="O3321" s="13"/>
      <c r="P3321" s="13"/>
    </row>
    <row r="3322" spans="1:16">
      <c r="A3322" s="13"/>
      <c r="B3322" s="13"/>
      <c r="C3322" s="13"/>
      <c r="D3322" s="13"/>
      <c r="E3322" s="13"/>
      <c r="F3322" s="13"/>
      <c r="G3322" s="13"/>
      <c r="H3322" s="13"/>
      <c r="I3322" s="13"/>
      <c r="J3322" s="13"/>
      <c r="K3322" s="13"/>
      <c r="L3322" s="13"/>
      <c r="M3322" s="13"/>
      <c r="N3322" s="13"/>
      <c r="O3322" s="13"/>
      <c r="P3322" s="13"/>
    </row>
    <row r="3323" spans="1:16">
      <c r="A3323" s="13"/>
      <c r="B3323" s="13"/>
      <c r="C3323" s="13"/>
      <c r="D3323" s="13"/>
      <c r="E3323" s="13"/>
      <c r="F3323" s="13"/>
      <c r="G3323" s="13"/>
      <c r="H3323" s="13"/>
      <c r="I3323" s="13"/>
      <c r="J3323" s="13"/>
      <c r="K3323" s="13"/>
      <c r="L3323" s="13"/>
      <c r="M3323" s="13"/>
      <c r="N3323" s="13"/>
      <c r="O3323" s="13"/>
      <c r="P3323" s="13"/>
    </row>
    <row r="3324" spans="1:16">
      <c r="A3324" s="13"/>
      <c r="B3324" s="13"/>
      <c r="C3324" s="13"/>
      <c r="D3324" s="13"/>
      <c r="E3324" s="13"/>
      <c r="F3324" s="13"/>
      <c r="G3324" s="13"/>
      <c r="H3324" s="13"/>
      <c r="I3324" s="13"/>
      <c r="J3324" s="13"/>
      <c r="K3324" s="13"/>
      <c r="L3324" s="13"/>
      <c r="M3324" s="13"/>
      <c r="N3324" s="13"/>
      <c r="O3324" s="13"/>
      <c r="P3324" s="13"/>
    </row>
    <row r="3325" spans="1:16">
      <c r="A3325" s="13"/>
      <c r="B3325" s="13"/>
      <c r="C3325" s="13"/>
      <c r="D3325" s="13"/>
      <c r="E3325" s="13"/>
      <c r="F3325" s="13"/>
      <c r="G3325" s="13"/>
      <c r="H3325" s="13"/>
      <c r="I3325" s="13"/>
      <c r="J3325" s="13"/>
      <c r="K3325" s="13"/>
      <c r="L3325" s="13"/>
      <c r="M3325" s="13"/>
      <c r="N3325" s="13"/>
      <c r="O3325" s="13"/>
      <c r="P3325" s="13"/>
    </row>
    <row r="3326" spans="1:16">
      <c r="A3326" s="13"/>
      <c r="B3326" s="13"/>
      <c r="C3326" s="13"/>
      <c r="D3326" s="13"/>
      <c r="E3326" s="13"/>
      <c r="F3326" s="13"/>
      <c r="G3326" s="13"/>
      <c r="H3326" s="13"/>
      <c r="I3326" s="13"/>
      <c r="J3326" s="13"/>
      <c r="K3326" s="13"/>
      <c r="L3326" s="13"/>
      <c r="M3326" s="13"/>
      <c r="N3326" s="13"/>
      <c r="O3326" s="13"/>
      <c r="P3326" s="13"/>
    </row>
    <row r="3327" spans="1:16">
      <c r="A3327" s="13"/>
      <c r="B3327" s="13"/>
      <c r="C3327" s="13"/>
      <c r="D3327" s="13"/>
      <c r="E3327" s="13"/>
      <c r="F3327" s="13"/>
      <c r="G3327" s="13"/>
      <c r="H3327" s="13"/>
      <c r="I3327" s="13"/>
      <c r="J3327" s="13"/>
      <c r="K3327" s="13"/>
      <c r="L3327" s="13"/>
      <c r="M3327" s="13"/>
      <c r="N3327" s="13"/>
      <c r="O3327" s="13"/>
      <c r="P3327" s="13"/>
    </row>
    <row r="3328" spans="1:16">
      <c r="A3328" s="13"/>
      <c r="B3328" s="13"/>
      <c r="C3328" s="13"/>
      <c r="D3328" s="13"/>
      <c r="E3328" s="13"/>
      <c r="F3328" s="13"/>
      <c r="G3328" s="13"/>
      <c r="H3328" s="13"/>
      <c r="I3328" s="13"/>
      <c r="J3328" s="13"/>
      <c r="K3328" s="13"/>
      <c r="L3328" s="13"/>
      <c r="M3328" s="13"/>
      <c r="N3328" s="13"/>
      <c r="O3328" s="13"/>
      <c r="P3328" s="13"/>
    </row>
    <row r="3329" spans="1:16">
      <c r="A3329" s="13"/>
      <c r="B3329" s="13"/>
      <c r="C3329" s="13"/>
      <c r="D3329" s="13"/>
      <c r="E3329" s="13"/>
      <c r="F3329" s="13"/>
      <c r="G3329" s="13"/>
      <c r="H3329" s="13"/>
      <c r="I3329" s="13"/>
      <c r="J3329" s="13"/>
      <c r="K3329" s="13"/>
      <c r="L3329" s="13"/>
      <c r="M3329" s="13"/>
      <c r="N3329" s="13"/>
      <c r="O3329" s="13"/>
      <c r="P3329" s="13"/>
    </row>
    <row r="3330" spans="1:16">
      <c r="A3330" s="13"/>
      <c r="B3330" s="13"/>
      <c r="C3330" s="13"/>
      <c r="D3330" s="13"/>
      <c r="E3330" s="13"/>
      <c r="F3330" s="13"/>
      <c r="G3330" s="13"/>
      <c r="H3330" s="13"/>
      <c r="I3330" s="13"/>
      <c r="J3330" s="13"/>
      <c r="K3330" s="13"/>
      <c r="L3330" s="13"/>
      <c r="M3330" s="13"/>
      <c r="N3330" s="13"/>
      <c r="O3330" s="13"/>
      <c r="P3330" s="13"/>
    </row>
    <row r="3331" spans="1:16">
      <c r="A3331" s="13"/>
      <c r="B3331" s="13"/>
      <c r="C3331" s="13"/>
      <c r="D3331" s="13"/>
      <c r="E3331" s="13"/>
      <c r="F3331" s="13"/>
      <c r="G3331" s="13"/>
      <c r="H3331" s="13"/>
      <c r="I3331" s="13"/>
      <c r="J3331" s="13"/>
      <c r="K3331" s="13"/>
      <c r="L3331" s="13"/>
      <c r="M3331" s="13"/>
      <c r="N3331" s="13"/>
      <c r="O3331" s="13"/>
      <c r="P3331" s="13"/>
    </row>
    <row r="3332" spans="1:16">
      <c r="A3332" s="13"/>
      <c r="B3332" s="13"/>
      <c r="C3332" s="13"/>
      <c r="D3332" s="13"/>
      <c r="E3332" s="13"/>
      <c r="F3332" s="13"/>
      <c r="G3332" s="13"/>
      <c r="H3332" s="13"/>
      <c r="I3332" s="13"/>
      <c r="J3332" s="13"/>
      <c r="K3332" s="13"/>
      <c r="L3332" s="13"/>
      <c r="M3332" s="13"/>
      <c r="N3332" s="13"/>
      <c r="O3332" s="13"/>
      <c r="P3332" s="13"/>
    </row>
    <row r="3333" spans="1:16">
      <c r="A3333" s="13"/>
      <c r="B3333" s="13"/>
      <c r="C3333" s="13"/>
      <c r="D3333" s="13"/>
      <c r="E3333" s="13"/>
      <c r="F3333" s="13"/>
      <c r="G3333" s="13"/>
      <c r="H3333" s="13"/>
      <c r="I3333" s="13"/>
      <c r="J3333" s="13"/>
      <c r="K3333" s="13"/>
      <c r="L3333" s="13"/>
      <c r="M3333" s="13"/>
      <c r="N3333" s="13"/>
      <c r="O3333" s="13"/>
      <c r="P3333" s="13"/>
    </row>
    <row r="3334" spans="1:16">
      <c r="A3334" s="13"/>
      <c r="B3334" s="13"/>
      <c r="C3334" s="13"/>
      <c r="D3334" s="13"/>
      <c r="E3334" s="13"/>
      <c r="F3334" s="13"/>
      <c r="G3334" s="13"/>
      <c r="H3334" s="13"/>
      <c r="I3334" s="13"/>
      <c r="J3334" s="13"/>
      <c r="K3334" s="13"/>
      <c r="L3334" s="13"/>
      <c r="M3334" s="13"/>
      <c r="N3334" s="13"/>
      <c r="O3334" s="13"/>
      <c r="P3334" s="13"/>
    </row>
    <row r="3335" spans="1:16">
      <c r="A3335" s="13"/>
      <c r="B3335" s="13"/>
      <c r="C3335" s="13"/>
      <c r="D3335" s="13"/>
      <c r="E3335" s="13"/>
      <c r="F3335" s="13"/>
      <c r="G3335" s="13"/>
      <c r="H3335" s="13"/>
      <c r="I3335" s="13"/>
      <c r="J3335" s="13"/>
      <c r="K3335" s="13"/>
      <c r="L3335" s="13"/>
      <c r="M3335" s="13"/>
      <c r="N3335" s="13"/>
      <c r="O3335" s="13"/>
      <c r="P3335" s="13"/>
    </row>
    <row r="3336" spans="1:16">
      <c r="A3336" s="13"/>
      <c r="B3336" s="13"/>
      <c r="C3336" s="13"/>
      <c r="D3336" s="13"/>
      <c r="E3336" s="13"/>
      <c r="F3336" s="13"/>
      <c r="G3336" s="13"/>
      <c r="H3336" s="13"/>
      <c r="I3336" s="13"/>
      <c r="J3336" s="13"/>
      <c r="K3336" s="13"/>
      <c r="L3336" s="13"/>
      <c r="M3336" s="13"/>
      <c r="N3336" s="13"/>
      <c r="O3336" s="13"/>
      <c r="P3336" s="13"/>
    </row>
    <row r="3337" spans="1:16">
      <c r="A3337" s="13"/>
      <c r="B3337" s="13"/>
      <c r="C3337" s="13"/>
      <c r="D3337" s="13"/>
      <c r="E3337" s="13"/>
      <c r="F3337" s="13"/>
      <c r="G3337" s="13"/>
      <c r="H3337" s="13"/>
      <c r="I3337" s="13"/>
      <c r="J3337" s="13"/>
      <c r="K3337" s="13"/>
      <c r="L3337" s="13"/>
      <c r="M3337" s="13"/>
      <c r="N3337" s="13"/>
      <c r="O3337" s="13"/>
      <c r="P3337" s="13"/>
    </row>
    <row r="3338" spans="1:16">
      <c r="A3338" s="13"/>
      <c r="B3338" s="13"/>
      <c r="C3338" s="13"/>
      <c r="D3338" s="13"/>
      <c r="E3338" s="13"/>
      <c r="F3338" s="13"/>
      <c r="G3338" s="13"/>
      <c r="H3338" s="13"/>
      <c r="I3338" s="13"/>
      <c r="J3338" s="13"/>
      <c r="K3338" s="13"/>
      <c r="L3338" s="13"/>
      <c r="M3338" s="13"/>
      <c r="N3338" s="13"/>
      <c r="O3338" s="13"/>
      <c r="P3338" s="13"/>
    </row>
    <row r="3339" spans="1:16">
      <c r="A3339" s="13"/>
      <c r="B3339" s="13"/>
      <c r="C3339" s="13"/>
      <c r="D3339" s="13"/>
      <c r="E3339" s="13"/>
      <c r="F3339" s="13"/>
      <c r="G3339" s="13"/>
      <c r="H3339" s="13"/>
      <c r="I3339" s="13"/>
      <c r="J3339" s="13"/>
      <c r="K3339" s="13"/>
      <c r="L3339" s="13"/>
      <c r="M3339" s="13"/>
      <c r="N3339" s="13"/>
      <c r="O3339" s="13"/>
      <c r="P3339" s="13"/>
    </row>
    <row r="3340" spans="1:16">
      <c r="A3340" s="13"/>
      <c r="B3340" s="13"/>
      <c r="C3340" s="13"/>
      <c r="D3340" s="13"/>
      <c r="E3340" s="13"/>
      <c r="F3340" s="13"/>
      <c r="G3340" s="13"/>
      <c r="H3340" s="13"/>
      <c r="I3340" s="13"/>
      <c r="J3340" s="13"/>
      <c r="K3340" s="13"/>
      <c r="L3340" s="13"/>
      <c r="M3340" s="13"/>
      <c r="N3340" s="13"/>
      <c r="O3340" s="13"/>
      <c r="P3340" s="13"/>
    </row>
    <row r="3341" spans="1:16">
      <c r="A3341" s="13"/>
      <c r="B3341" s="13"/>
      <c r="C3341" s="13"/>
      <c r="D3341" s="13"/>
      <c r="E3341" s="13"/>
      <c r="F3341" s="13"/>
      <c r="G3341" s="13"/>
      <c r="H3341" s="13"/>
      <c r="I3341" s="13"/>
      <c r="J3341" s="13"/>
      <c r="K3341" s="13"/>
      <c r="L3341" s="13"/>
      <c r="M3341" s="13"/>
      <c r="N3341" s="13"/>
      <c r="O3341" s="13"/>
      <c r="P3341" s="13"/>
    </row>
    <row r="3342" spans="1:16">
      <c r="A3342" s="13"/>
      <c r="B3342" s="13"/>
      <c r="C3342" s="13"/>
      <c r="D3342" s="13"/>
      <c r="E3342" s="13"/>
      <c r="F3342" s="13"/>
      <c r="G3342" s="13"/>
      <c r="H3342" s="13"/>
      <c r="I3342" s="13"/>
      <c r="J3342" s="13"/>
      <c r="K3342" s="13"/>
      <c r="L3342" s="13"/>
      <c r="M3342" s="13"/>
      <c r="N3342" s="13"/>
      <c r="O3342" s="13"/>
      <c r="P3342" s="13"/>
    </row>
    <row r="3343" spans="1:16">
      <c r="A3343" s="13"/>
      <c r="B3343" s="13"/>
      <c r="C3343" s="13"/>
      <c r="D3343" s="13"/>
      <c r="E3343" s="13"/>
      <c r="F3343" s="13"/>
      <c r="G3343" s="13"/>
      <c r="H3343" s="13"/>
      <c r="I3343" s="13"/>
      <c r="J3343" s="13"/>
      <c r="K3343" s="13"/>
      <c r="L3343" s="13"/>
      <c r="M3343" s="13"/>
      <c r="N3343" s="13"/>
      <c r="O3343" s="13"/>
      <c r="P3343" s="13"/>
    </row>
    <row r="3344" spans="1:16">
      <c r="A3344" s="13"/>
      <c r="B3344" s="13"/>
      <c r="C3344" s="13"/>
      <c r="D3344" s="13"/>
      <c r="E3344" s="13"/>
      <c r="F3344" s="13"/>
      <c r="G3344" s="13"/>
      <c r="H3344" s="13"/>
      <c r="I3344" s="13"/>
      <c r="J3344" s="13"/>
      <c r="K3344" s="13"/>
      <c r="L3344" s="13"/>
      <c r="M3344" s="13"/>
      <c r="N3344" s="13"/>
      <c r="O3344" s="13"/>
      <c r="P3344" s="13"/>
    </row>
    <row r="3345" spans="1:16">
      <c r="A3345" s="13"/>
      <c r="B3345" s="13"/>
      <c r="C3345" s="13"/>
      <c r="D3345" s="13"/>
      <c r="E3345" s="13"/>
      <c r="F3345" s="13"/>
      <c r="G3345" s="13"/>
      <c r="H3345" s="13"/>
      <c r="I3345" s="13"/>
      <c r="J3345" s="13"/>
      <c r="K3345" s="13"/>
      <c r="L3345" s="13"/>
      <c r="M3345" s="13"/>
      <c r="N3345" s="13"/>
      <c r="O3345" s="13"/>
      <c r="P3345" s="13"/>
    </row>
    <row r="3346" spans="1:16">
      <c r="A3346" s="13"/>
      <c r="B3346" s="13"/>
      <c r="C3346" s="13"/>
      <c r="D3346" s="13"/>
      <c r="E3346" s="13"/>
      <c r="F3346" s="13"/>
      <c r="G3346" s="13"/>
      <c r="H3346" s="13"/>
      <c r="I3346" s="13"/>
      <c r="J3346" s="13"/>
      <c r="K3346" s="13"/>
      <c r="L3346" s="13"/>
      <c r="M3346" s="13"/>
      <c r="N3346" s="13"/>
      <c r="O3346" s="13"/>
      <c r="P3346" s="13"/>
    </row>
    <row r="3347" spans="1:16">
      <c r="A3347" s="13"/>
      <c r="B3347" s="13"/>
      <c r="C3347" s="13"/>
      <c r="D3347" s="13"/>
      <c r="E3347" s="13"/>
      <c r="F3347" s="13"/>
      <c r="G3347" s="13"/>
      <c r="H3347" s="13"/>
      <c r="I3347" s="13"/>
      <c r="J3347" s="13"/>
      <c r="K3347" s="13"/>
      <c r="L3347" s="13"/>
      <c r="M3347" s="13"/>
      <c r="N3347" s="13"/>
      <c r="O3347" s="13"/>
      <c r="P3347" s="13"/>
    </row>
    <row r="3348" spans="1:16">
      <c r="A3348" s="13"/>
      <c r="B3348" s="13"/>
      <c r="C3348" s="13"/>
      <c r="D3348" s="13"/>
      <c r="E3348" s="13"/>
      <c r="F3348" s="13"/>
      <c r="G3348" s="13"/>
      <c r="H3348" s="13"/>
      <c r="I3348" s="13"/>
      <c r="J3348" s="13"/>
      <c r="K3348" s="13"/>
      <c r="L3348" s="13"/>
      <c r="M3348" s="13"/>
      <c r="N3348" s="13"/>
      <c r="O3348" s="13"/>
      <c r="P3348" s="13"/>
    </row>
    <row r="3349" spans="1:16">
      <c r="A3349" s="13"/>
      <c r="B3349" s="13"/>
      <c r="C3349" s="13"/>
      <c r="D3349" s="13"/>
      <c r="E3349" s="13"/>
      <c r="F3349" s="13"/>
      <c r="G3349" s="13"/>
      <c r="H3349" s="13"/>
      <c r="I3349" s="13"/>
      <c r="J3349" s="13"/>
      <c r="K3349" s="13"/>
      <c r="L3349" s="13"/>
      <c r="M3349" s="13"/>
      <c r="N3349" s="13"/>
      <c r="O3349" s="13"/>
      <c r="P3349" s="13"/>
    </row>
    <row r="3350" spans="1:16">
      <c r="A3350" s="13"/>
      <c r="B3350" s="13"/>
      <c r="C3350" s="13"/>
      <c r="D3350" s="13"/>
      <c r="E3350" s="13"/>
      <c r="F3350" s="13"/>
      <c r="G3350" s="13"/>
      <c r="H3350" s="13"/>
      <c r="I3350" s="13"/>
      <c r="J3350" s="13"/>
      <c r="K3350" s="13"/>
      <c r="L3350" s="13"/>
      <c r="M3350" s="13"/>
      <c r="N3350" s="13"/>
      <c r="O3350" s="13"/>
      <c r="P3350" s="13"/>
    </row>
    <row r="3351" spans="1:16">
      <c r="A3351" s="13"/>
      <c r="B3351" s="13"/>
      <c r="C3351" s="13"/>
      <c r="D3351" s="13"/>
      <c r="E3351" s="13"/>
      <c r="F3351" s="13"/>
      <c r="G3351" s="13"/>
      <c r="H3351" s="13"/>
      <c r="I3351" s="13"/>
      <c r="J3351" s="13"/>
      <c r="K3351" s="13"/>
      <c r="L3351" s="13"/>
      <c r="M3351" s="13"/>
      <c r="N3351" s="13"/>
      <c r="O3351" s="13"/>
      <c r="P3351" s="13"/>
    </row>
    <row r="3352" spans="1:16">
      <c r="A3352" s="13"/>
      <c r="B3352" s="13"/>
      <c r="C3352" s="13"/>
      <c r="D3352" s="13"/>
      <c r="E3352" s="13"/>
      <c r="F3352" s="13"/>
      <c r="G3352" s="13"/>
      <c r="H3352" s="13"/>
      <c r="I3352" s="13"/>
      <c r="J3352" s="13"/>
      <c r="K3352" s="13"/>
      <c r="L3352" s="13"/>
      <c r="M3352" s="13"/>
      <c r="N3352" s="13"/>
      <c r="O3352" s="13"/>
      <c r="P3352" s="13"/>
    </row>
    <row r="3353" spans="1:16">
      <c r="A3353" s="13"/>
      <c r="B3353" s="13"/>
      <c r="C3353" s="13"/>
      <c r="D3353" s="13"/>
      <c r="E3353" s="13"/>
      <c r="F3353" s="13"/>
      <c r="G3353" s="13"/>
      <c r="H3353" s="13"/>
      <c r="I3353" s="13"/>
      <c r="J3353" s="13"/>
      <c r="K3353" s="13"/>
      <c r="L3353" s="13"/>
      <c r="M3353" s="13"/>
      <c r="N3353" s="13"/>
      <c r="O3353" s="13"/>
      <c r="P3353" s="13"/>
    </row>
    <row r="3354" spans="1:16">
      <c r="A3354" s="13"/>
      <c r="B3354" s="13"/>
      <c r="C3354" s="13"/>
      <c r="D3354" s="13"/>
      <c r="E3354" s="13"/>
      <c r="F3354" s="13"/>
      <c r="G3354" s="13"/>
      <c r="H3354" s="13"/>
      <c r="I3354" s="13"/>
      <c r="J3354" s="13"/>
      <c r="K3354" s="13"/>
      <c r="L3354" s="13"/>
      <c r="M3354" s="13"/>
      <c r="N3354" s="13"/>
      <c r="O3354" s="13"/>
      <c r="P3354" s="13"/>
    </row>
    <row r="3355" spans="1:16">
      <c r="A3355" s="13"/>
      <c r="B3355" s="13"/>
      <c r="C3355" s="13"/>
      <c r="D3355" s="13"/>
      <c r="E3355" s="13"/>
      <c r="F3355" s="13"/>
      <c r="G3355" s="13"/>
      <c r="H3355" s="13"/>
      <c r="I3355" s="13"/>
      <c r="J3355" s="13"/>
      <c r="K3355" s="13"/>
      <c r="L3355" s="13"/>
      <c r="M3355" s="13"/>
      <c r="N3355" s="13"/>
      <c r="O3355" s="13"/>
      <c r="P3355" s="13"/>
    </row>
    <row r="3356" spans="1:16">
      <c r="A3356" s="13"/>
      <c r="B3356" s="13"/>
      <c r="C3356" s="13"/>
      <c r="D3356" s="13"/>
      <c r="E3356" s="13"/>
      <c r="F3356" s="13"/>
      <c r="G3356" s="13"/>
      <c r="H3356" s="13"/>
      <c r="I3356" s="13"/>
      <c r="J3356" s="13"/>
      <c r="K3356" s="13"/>
      <c r="L3356" s="13"/>
      <c r="M3356" s="13"/>
      <c r="N3356" s="13"/>
      <c r="O3356" s="13"/>
      <c r="P3356" s="13"/>
    </row>
    <row r="3357" spans="1:16">
      <c r="A3357" s="13"/>
      <c r="B3357" s="13"/>
      <c r="C3357" s="13"/>
      <c r="D3357" s="13"/>
      <c r="E3357" s="13"/>
      <c r="F3357" s="13"/>
      <c r="G3357" s="13"/>
      <c r="H3357" s="13"/>
      <c r="I3357" s="13"/>
      <c r="J3357" s="13"/>
      <c r="K3357" s="13"/>
      <c r="L3357" s="13"/>
      <c r="M3357" s="13"/>
      <c r="N3357" s="13"/>
      <c r="O3357" s="13"/>
      <c r="P3357" s="13"/>
    </row>
    <row r="3358" spans="1:16">
      <c r="A3358" s="13"/>
      <c r="B3358" s="13"/>
      <c r="C3358" s="13"/>
      <c r="D3358" s="13"/>
      <c r="E3358" s="13"/>
      <c r="F3358" s="13"/>
      <c r="G3358" s="13"/>
      <c r="H3358" s="13"/>
      <c r="I3358" s="13"/>
      <c r="J3358" s="13"/>
      <c r="K3358" s="13"/>
      <c r="L3358" s="13"/>
      <c r="M3358" s="13"/>
      <c r="N3358" s="13"/>
      <c r="O3358" s="13"/>
      <c r="P3358" s="13"/>
    </row>
    <row r="3359" spans="1:16">
      <c r="A3359" s="13"/>
      <c r="B3359" s="13"/>
      <c r="C3359" s="13"/>
      <c r="D3359" s="13"/>
      <c r="E3359" s="13"/>
      <c r="F3359" s="13"/>
      <c r="G3359" s="13"/>
      <c r="H3359" s="13"/>
      <c r="I3359" s="13"/>
      <c r="J3359" s="13"/>
      <c r="K3359" s="13"/>
      <c r="L3359" s="13"/>
      <c r="M3359" s="13"/>
      <c r="N3359" s="13"/>
      <c r="O3359" s="13"/>
      <c r="P3359" s="13"/>
    </row>
    <row r="3360" spans="1:16">
      <c r="A3360" s="13"/>
      <c r="B3360" s="13"/>
      <c r="C3360" s="13"/>
      <c r="D3360" s="13"/>
      <c r="E3360" s="13"/>
      <c r="F3360" s="13"/>
      <c r="G3360" s="13"/>
      <c r="H3360" s="13"/>
      <c r="I3360" s="13"/>
      <c r="J3360" s="13"/>
      <c r="K3360" s="13"/>
      <c r="L3360" s="13"/>
      <c r="M3360" s="13"/>
      <c r="N3360" s="13"/>
      <c r="O3360" s="13"/>
      <c r="P3360" s="13"/>
    </row>
    <row r="3361" spans="1:16">
      <c r="A3361" s="13"/>
      <c r="B3361" s="13"/>
      <c r="C3361" s="13"/>
      <c r="D3361" s="13"/>
      <c r="E3361" s="13"/>
      <c r="F3361" s="13"/>
      <c r="G3361" s="13"/>
      <c r="H3361" s="13"/>
      <c r="I3361" s="13"/>
      <c r="J3361" s="13"/>
      <c r="K3361" s="13"/>
      <c r="L3361" s="13"/>
      <c r="M3361" s="13"/>
      <c r="N3361" s="13"/>
      <c r="O3361" s="13"/>
      <c r="P3361" s="13"/>
    </row>
    <row r="3362" spans="1:16">
      <c r="A3362" s="13"/>
      <c r="B3362" s="13"/>
      <c r="C3362" s="13"/>
      <c r="D3362" s="13"/>
      <c r="E3362" s="13"/>
      <c r="F3362" s="13"/>
      <c r="G3362" s="13"/>
      <c r="H3362" s="13"/>
      <c r="I3362" s="13"/>
      <c r="J3362" s="13"/>
      <c r="K3362" s="13"/>
      <c r="L3362" s="13"/>
      <c r="M3362" s="13"/>
      <c r="N3362" s="13"/>
      <c r="O3362" s="13"/>
      <c r="P3362" s="13"/>
    </row>
    <row r="3363" spans="1:16">
      <c r="A3363" s="13"/>
      <c r="B3363" s="13"/>
      <c r="C3363" s="13"/>
      <c r="D3363" s="13"/>
      <c r="E3363" s="13"/>
      <c r="F3363" s="13"/>
      <c r="G3363" s="13"/>
      <c r="H3363" s="13"/>
      <c r="I3363" s="13"/>
      <c r="J3363" s="13"/>
      <c r="K3363" s="13"/>
      <c r="L3363" s="13"/>
      <c r="M3363" s="13"/>
      <c r="N3363" s="13"/>
      <c r="O3363" s="13"/>
      <c r="P3363" s="13"/>
    </row>
    <row r="3364" spans="1:16">
      <c r="A3364" s="13"/>
      <c r="B3364" s="13"/>
      <c r="C3364" s="13"/>
      <c r="D3364" s="13"/>
      <c r="E3364" s="13"/>
      <c r="F3364" s="13"/>
      <c r="G3364" s="13"/>
      <c r="H3364" s="13"/>
      <c r="I3364" s="13"/>
      <c r="J3364" s="13"/>
      <c r="K3364" s="13"/>
      <c r="L3364" s="13"/>
      <c r="M3364" s="13"/>
      <c r="N3364" s="13"/>
      <c r="O3364" s="13"/>
      <c r="P3364" s="13"/>
    </row>
    <row r="3365" spans="1:16">
      <c r="A3365" s="13"/>
      <c r="B3365" s="13"/>
      <c r="C3365" s="13"/>
      <c r="D3365" s="13"/>
      <c r="E3365" s="13"/>
      <c r="F3365" s="13"/>
      <c r="G3365" s="13"/>
      <c r="H3365" s="13"/>
      <c r="I3365" s="13"/>
      <c r="J3365" s="13"/>
      <c r="K3365" s="13"/>
      <c r="L3365" s="13"/>
      <c r="M3365" s="13"/>
      <c r="N3365" s="13"/>
      <c r="O3365" s="13"/>
      <c r="P3365" s="13"/>
    </row>
    <row r="3366" spans="1:16">
      <c r="A3366" s="13"/>
      <c r="B3366" s="13"/>
      <c r="C3366" s="13"/>
      <c r="D3366" s="13"/>
      <c r="E3366" s="13"/>
      <c r="F3366" s="13"/>
      <c r="G3366" s="13"/>
      <c r="H3366" s="13"/>
      <c r="I3366" s="13"/>
      <c r="J3366" s="13"/>
      <c r="K3366" s="13"/>
      <c r="L3366" s="13"/>
      <c r="M3366" s="13"/>
      <c r="N3366" s="13"/>
      <c r="O3366" s="13"/>
      <c r="P3366" s="13"/>
    </row>
    <row r="3367" spans="1:16">
      <c r="A3367" s="13"/>
      <c r="B3367" s="13"/>
      <c r="C3367" s="13"/>
      <c r="D3367" s="13"/>
      <c r="E3367" s="13"/>
      <c r="F3367" s="13"/>
      <c r="G3367" s="13"/>
      <c r="H3367" s="13"/>
      <c r="I3367" s="13"/>
      <c r="J3367" s="13"/>
      <c r="K3367" s="13"/>
      <c r="L3367" s="13"/>
      <c r="M3367" s="13"/>
      <c r="N3367" s="13"/>
      <c r="O3367" s="13"/>
      <c r="P3367" s="13"/>
    </row>
    <row r="3368" spans="1:16">
      <c r="A3368" s="13"/>
      <c r="B3368" s="13"/>
      <c r="C3368" s="13"/>
      <c r="D3368" s="13"/>
      <c r="E3368" s="13"/>
      <c r="F3368" s="13"/>
      <c r="G3368" s="13"/>
      <c r="H3368" s="13"/>
      <c r="I3368" s="13"/>
      <c r="J3368" s="13"/>
      <c r="K3368" s="13"/>
      <c r="L3368" s="13"/>
      <c r="M3368" s="13"/>
      <c r="N3368" s="13"/>
      <c r="O3368" s="13"/>
      <c r="P3368" s="13"/>
    </row>
    <row r="3369" spans="1:16">
      <c r="A3369" s="13"/>
      <c r="B3369" s="13"/>
      <c r="C3369" s="13"/>
      <c r="D3369" s="13"/>
      <c r="E3369" s="13"/>
      <c r="F3369" s="13"/>
      <c r="G3369" s="13"/>
      <c r="H3369" s="13"/>
      <c r="I3369" s="13"/>
      <c r="J3369" s="13"/>
      <c r="K3369" s="13"/>
      <c r="L3369" s="13"/>
      <c r="M3369" s="13"/>
      <c r="N3369" s="13"/>
      <c r="O3369" s="13"/>
      <c r="P3369" s="13"/>
    </row>
    <row r="3370" spans="1:16">
      <c r="A3370" s="13"/>
      <c r="B3370" s="13"/>
      <c r="C3370" s="13"/>
      <c r="D3370" s="13"/>
      <c r="E3370" s="13"/>
      <c r="F3370" s="13"/>
      <c r="G3370" s="13"/>
      <c r="H3370" s="13"/>
      <c r="I3370" s="13"/>
      <c r="J3370" s="13"/>
      <c r="K3370" s="13"/>
      <c r="L3370" s="13"/>
      <c r="M3370" s="13"/>
      <c r="N3370" s="13"/>
      <c r="O3370" s="13"/>
      <c r="P3370" s="13"/>
    </row>
    <row r="3371" spans="1:16">
      <c r="A3371" s="13"/>
      <c r="B3371" s="13"/>
      <c r="C3371" s="13"/>
      <c r="D3371" s="13"/>
      <c r="E3371" s="13"/>
      <c r="F3371" s="13"/>
      <c r="G3371" s="13"/>
      <c r="H3371" s="13"/>
      <c r="I3371" s="13"/>
      <c r="J3371" s="13"/>
      <c r="K3371" s="13"/>
      <c r="L3371" s="13"/>
      <c r="M3371" s="13"/>
      <c r="N3371" s="13"/>
      <c r="O3371" s="13"/>
      <c r="P3371" s="13"/>
    </row>
    <row r="3372" spans="1:16">
      <c r="A3372" s="13"/>
      <c r="B3372" s="13"/>
      <c r="C3372" s="13"/>
      <c r="D3372" s="13"/>
      <c r="E3372" s="13"/>
      <c r="F3372" s="13"/>
      <c r="G3372" s="13"/>
      <c r="H3372" s="13"/>
      <c r="I3372" s="13"/>
      <c r="J3372" s="13"/>
      <c r="K3372" s="13"/>
      <c r="L3372" s="13"/>
      <c r="M3372" s="13"/>
      <c r="N3372" s="13"/>
      <c r="O3372" s="13"/>
      <c r="P3372" s="13"/>
    </row>
    <row r="3373" spans="1:16">
      <c r="A3373" s="13"/>
      <c r="B3373" s="13"/>
      <c r="C3373" s="13"/>
      <c r="D3373" s="13"/>
      <c r="E3373" s="13"/>
      <c r="F3373" s="13"/>
      <c r="G3373" s="13"/>
      <c r="H3373" s="13"/>
      <c r="I3373" s="13"/>
      <c r="J3373" s="13"/>
      <c r="K3373" s="13"/>
      <c r="L3373" s="13"/>
      <c r="M3373" s="13"/>
      <c r="N3373" s="13"/>
      <c r="O3373" s="13"/>
      <c r="P3373" s="13"/>
    </row>
    <row r="3374" spans="1:16">
      <c r="A3374" s="13"/>
      <c r="B3374" s="13"/>
      <c r="C3374" s="13"/>
      <c r="D3374" s="13"/>
      <c r="E3374" s="13"/>
      <c r="F3374" s="13"/>
      <c r="G3374" s="13"/>
      <c r="H3374" s="13"/>
      <c r="I3374" s="13"/>
      <c r="J3374" s="13"/>
      <c r="K3374" s="13"/>
      <c r="L3374" s="13"/>
      <c r="M3374" s="13"/>
      <c r="N3374" s="13"/>
      <c r="O3374" s="13"/>
      <c r="P3374" s="13"/>
    </row>
    <row r="3375" spans="1:16">
      <c r="A3375" s="13"/>
      <c r="B3375" s="13"/>
      <c r="C3375" s="13"/>
      <c r="D3375" s="13"/>
      <c r="E3375" s="13"/>
      <c r="F3375" s="13"/>
      <c r="G3375" s="13"/>
      <c r="H3375" s="13"/>
      <c r="I3375" s="13"/>
      <c r="J3375" s="13"/>
      <c r="K3375" s="13"/>
      <c r="L3375" s="13"/>
      <c r="M3375" s="13"/>
      <c r="N3375" s="13"/>
      <c r="O3375" s="13"/>
      <c r="P3375" s="13"/>
    </row>
    <row r="3376" spans="1:16">
      <c r="A3376" s="13"/>
      <c r="B3376" s="13"/>
      <c r="C3376" s="13"/>
      <c r="D3376" s="13"/>
      <c r="E3376" s="13"/>
      <c r="F3376" s="13"/>
      <c r="G3376" s="13"/>
      <c r="H3376" s="13"/>
      <c r="I3376" s="13"/>
      <c r="J3376" s="13"/>
      <c r="K3376" s="13"/>
      <c r="L3376" s="13"/>
      <c r="M3376" s="13"/>
      <c r="N3376" s="13"/>
      <c r="O3376" s="13"/>
      <c r="P3376" s="13"/>
    </row>
    <row r="3377" spans="1:16">
      <c r="A3377" s="13"/>
      <c r="B3377" s="13"/>
      <c r="C3377" s="13"/>
      <c r="D3377" s="13"/>
      <c r="E3377" s="13"/>
      <c r="F3377" s="13"/>
      <c r="G3377" s="13"/>
      <c r="H3377" s="13"/>
      <c r="I3377" s="13"/>
      <c r="J3377" s="13"/>
      <c r="K3377" s="13"/>
      <c r="L3377" s="13"/>
      <c r="M3377" s="13"/>
      <c r="N3377" s="13"/>
      <c r="O3377" s="13"/>
      <c r="P3377" s="13"/>
    </row>
    <row r="3378" spans="1:16">
      <c r="A3378" s="13"/>
      <c r="B3378" s="13"/>
      <c r="C3378" s="13"/>
      <c r="D3378" s="13"/>
      <c r="E3378" s="13"/>
      <c r="F3378" s="13"/>
      <c r="G3378" s="13"/>
      <c r="H3378" s="13"/>
      <c r="I3378" s="13"/>
      <c r="J3378" s="13"/>
      <c r="K3378" s="13"/>
      <c r="L3378" s="13"/>
      <c r="M3378" s="13"/>
      <c r="N3378" s="13"/>
      <c r="O3378" s="13"/>
      <c r="P3378" s="13"/>
    </row>
    <row r="3379" spans="1:16">
      <c r="A3379" s="13"/>
      <c r="B3379" s="13"/>
      <c r="C3379" s="13"/>
      <c r="D3379" s="13"/>
      <c r="E3379" s="13"/>
      <c r="F3379" s="13"/>
      <c r="G3379" s="13"/>
      <c r="H3379" s="13"/>
      <c r="I3379" s="13"/>
      <c r="J3379" s="13"/>
      <c r="K3379" s="13"/>
      <c r="L3379" s="13"/>
      <c r="M3379" s="13"/>
      <c r="N3379" s="13"/>
      <c r="O3379" s="13"/>
      <c r="P3379" s="13"/>
    </row>
    <row r="3380" spans="1:16">
      <c r="A3380" s="13"/>
      <c r="B3380" s="13"/>
      <c r="C3380" s="13"/>
      <c r="D3380" s="13"/>
      <c r="E3380" s="13"/>
      <c r="F3380" s="13"/>
      <c r="G3380" s="13"/>
      <c r="H3380" s="13"/>
      <c r="I3380" s="13"/>
      <c r="J3380" s="13"/>
      <c r="K3380" s="13"/>
      <c r="L3380" s="13"/>
      <c r="M3380" s="13"/>
      <c r="N3380" s="13"/>
      <c r="O3380" s="13"/>
      <c r="P3380" s="13"/>
    </row>
    <row r="3381" spans="1:16">
      <c r="A3381" s="13"/>
      <c r="B3381" s="13"/>
      <c r="C3381" s="13"/>
      <c r="D3381" s="13"/>
      <c r="E3381" s="13"/>
      <c r="F3381" s="13"/>
      <c r="G3381" s="13"/>
      <c r="H3381" s="13"/>
      <c r="I3381" s="13"/>
      <c r="J3381" s="13"/>
      <c r="K3381" s="13"/>
      <c r="L3381" s="13"/>
      <c r="M3381" s="13"/>
      <c r="N3381" s="13"/>
      <c r="O3381" s="13"/>
      <c r="P3381" s="13"/>
    </row>
    <row r="3382" spans="1:16">
      <c r="A3382" s="13"/>
      <c r="B3382" s="13"/>
      <c r="C3382" s="13"/>
      <c r="D3382" s="13"/>
      <c r="E3382" s="13"/>
      <c r="F3382" s="13"/>
      <c r="G3382" s="13"/>
      <c r="H3382" s="13"/>
      <c r="I3382" s="13"/>
      <c r="J3382" s="13"/>
      <c r="K3382" s="13"/>
      <c r="L3382" s="13"/>
      <c r="M3382" s="13"/>
      <c r="N3382" s="13"/>
      <c r="O3382" s="13"/>
      <c r="P3382" s="13"/>
    </row>
    <row r="3383" spans="1:16">
      <c r="A3383" s="13"/>
      <c r="B3383" s="13"/>
      <c r="C3383" s="13"/>
      <c r="D3383" s="13"/>
      <c r="E3383" s="13"/>
      <c r="F3383" s="13"/>
      <c r="G3383" s="13"/>
      <c r="H3383" s="13"/>
      <c r="I3383" s="13"/>
      <c r="J3383" s="13"/>
      <c r="K3383" s="13"/>
      <c r="L3383" s="13"/>
      <c r="M3383" s="13"/>
      <c r="N3383" s="13"/>
      <c r="O3383" s="13"/>
      <c r="P3383" s="13"/>
    </row>
    <row r="3384" spans="1:16">
      <c r="A3384" s="13"/>
      <c r="B3384" s="13"/>
      <c r="C3384" s="13"/>
      <c r="D3384" s="13"/>
      <c r="E3384" s="13"/>
      <c r="F3384" s="13"/>
      <c r="G3384" s="13"/>
      <c r="H3384" s="13"/>
      <c r="I3384" s="13"/>
      <c r="J3384" s="13"/>
      <c r="K3384" s="13"/>
      <c r="L3384" s="13"/>
      <c r="M3384" s="13"/>
      <c r="N3384" s="13"/>
      <c r="O3384" s="13"/>
      <c r="P3384" s="13"/>
    </row>
    <row r="3385" spans="1:16">
      <c r="A3385" s="13"/>
      <c r="B3385" s="13"/>
      <c r="C3385" s="13"/>
      <c r="D3385" s="13"/>
      <c r="E3385" s="13"/>
      <c r="F3385" s="13"/>
      <c r="G3385" s="13"/>
      <c r="H3385" s="13"/>
      <c r="I3385" s="13"/>
      <c r="J3385" s="13"/>
      <c r="K3385" s="13"/>
      <c r="L3385" s="13"/>
      <c r="M3385" s="13"/>
      <c r="N3385" s="13"/>
      <c r="O3385" s="13"/>
      <c r="P3385" s="13"/>
    </row>
    <row r="3386" spans="1:16">
      <c r="A3386" s="13"/>
      <c r="B3386" s="13"/>
      <c r="C3386" s="13"/>
      <c r="D3386" s="13"/>
      <c r="E3386" s="13"/>
      <c r="F3386" s="13"/>
      <c r="G3386" s="13"/>
      <c r="H3386" s="13"/>
      <c r="I3386" s="13"/>
      <c r="J3386" s="13"/>
      <c r="K3386" s="13"/>
      <c r="L3386" s="13"/>
      <c r="M3386" s="13"/>
      <c r="N3386" s="13"/>
      <c r="O3386" s="13"/>
      <c r="P3386" s="13"/>
    </row>
    <row r="3387" spans="1:16">
      <c r="A3387" s="13"/>
      <c r="B3387" s="13"/>
      <c r="C3387" s="13"/>
      <c r="D3387" s="13"/>
      <c r="E3387" s="13"/>
      <c r="F3387" s="13"/>
      <c r="G3387" s="13"/>
      <c r="H3387" s="13"/>
      <c r="I3387" s="13"/>
      <c r="J3387" s="13"/>
      <c r="K3387" s="13"/>
      <c r="L3387" s="13"/>
      <c r="M3387" s="13"/>
      <c r="N3387" s="13"/>
      <c r="O3387" s="13"/>
      <c r="P3387" s="13"/>
    </row>
    <row r="3388" spans="1:16">
      <c r="A3388" s="13"/>
      <c r="B3388" s="13"/>
      <c r="C3388" s="13"/>
      <c r="D3388" s="13"/>
      <c r="E3388" s="13"/>
      <c r="F3388" s="13"/>
      <c r="G3388" s="13"/>
      <c r="H3388" s="13"/>
      <c r="I3388" s="13"/>
      <c r="J3388" s="13"/>
      <c r="K3388" s="13"/>
      <c r="L3388" s="13"/>
      <c r="M3388" s="13"/>
      <c r="N3388" s="13"/>
      <c r="O3388" s="13"/>
      <c r="P3388" s="13"/>
    </row>
    <row r="3389" spans="1:16">
      <c r="A3389" s="13"/>
      <c r="B3389" s="13"/>
      <c r="C3389" s="13"/>
      <c r="D3389" s="13"/>
      <c r="E3389" s="13"/>
      <c r="F3389" s="13"/>
      <c r="G3389" s="13"/>
      <c r="H3389" s="13"/>
      <c r="I3389" s="13"/>
      <c r="J3389" s="13"/>
      <c r="K3389" s="13"/>
      <c r="L3389" s="13"/>
      <c r="M3389" s="13"/>
      <c r="N3389" s="13"/>
      <c r="O3389" s="13"/>
      <c r="P3389" s="13"/>
    </row>
    <row r="3390" spans="1:16">
      <c r="A3390" s="13"/>
      <c r="B3390" s="13"/>
      <c r="C3390" s="13"/>
      <c r="D3390" s="13"/>
      <c r="E3390" s="13"/>
      <c r="F3390" s="13"/>
      <c r="G3390" s="13"/>
      <c r="H3390" s="13"/>
      <c r="I3390" s="13"/>
      <c r="J3390" s="13"/>
      <c r="K3390" s="13"/>
      <c r="L3390" s="13"/>
      <c r="M3390" s="13"/>
      <c r="N3390" s="13"/>
      <c r="O3390" s="13"/>
      <c r="P3390" s="13"/>
    </row>
    <row r="3391" spans="1:16">
      <c r="A3391" s="13"/>
      <c r="B3391" s="13"/>
      <c r="C3391" s="13"/>
      <c r="D3391" s="13"/>
      <c r="E3391" s="13"/>
      <c r="F3391" s="13"/>
      <c r="G3391" s="13"/>
      <c r="H3391" s="13"/>
      <c r="I3391" s="13"/>
      <c r="J3391" s="13"/>
      <c r="K3391" s="13"/>
      <c r="L3391" s="13"/>
      <c r="M3391" s="13"/>
      <c r="N3391" s="13"/>
      <c r="O3391" s="13"/>
      <c r="P3391" s="13"/>
    </row>
    <row r="3392" spans="1:16">
      <c r="A3392" s="13"/>
      <c r="B3392" s="13"/>
      <c r="C3392" s="13"/>
      <c r="D3392" s="13"/>
      <c r="E3392" s="13"/>
      <c r="F3392" s="13"/>
      <c r="G3392" s="13"/>
      <c r="H3392" s="13"/>
      <c r="I3392" s="13"/>
      <c r="J3392" s="13"/>
      <c r="K3392" s="13"/>
      <c r="L3392" s="13"/>
      <c r="M3392" s="13"/>
      <c r="N3392" s="13"/>
      <c r="O3392" s="13"/>
      <c r="P3392" s="13"/>
    </row>
    <row r="3393" spans="1:16">
      <c r="A3393" s="13"/>
      <c r="B3393" s="13"/>
      <c r="C3393" s="13"/>
      <c r="D3393" s="13"/>
      <c r="E3393" s="13"/>
      <c r="F3393" s="13"/>
      <c r="G3393" s="13"/>
      <c r="H3393" s="13"/>
      <c r="I3393" s="13"/>
      <c r="J3393" s="13"/>
      <c r="K3393" s="13"/>
      <c r="L3393" s="13"/>
      <c r="M3393" s="13"/>
      <c r="N3393" s="13"/>
      <c r="O3393" s="13"/>
      <c r="P3393" s="13"/>
    </row>
    <row r="3394" spans="1:16">
      <c r="A3394" s="13"/>
      <c r="B3394" s="13"/>
      <c r="C3394" s="13"/>
      <c r="D3394" s="13"/>
      <c r="E3394" s="13"/>
      <c r="F3394" s="13"/>
      <c r="G3394" s="13"/>
      <c r="H3394" s="13"/>
      <c r="I3394" s="13"/>
      <c r="J3394" s="13"/>
      <c r="K3394" s="13"/>
      <c r="L3394" s="13"/>
      <c r="M3394" s="13"/>
      <c r="N3394" s="13"/>
      <c r="O3394" s="13"/>
      <c r="P3394" s="13"/>
    </row>
    <row r="3395" spans="1:16">
      <c r="A3395" s="13"/>
      <c r="B3395" s="13"/>
      <c r="C3395" s="13"/>
      <c r="D3395" s="13"/>
      <c r="E3395" s="13"/>
      <c r="F3395" s="13"/>
      <c r="G3395" s="13"/>
      <c r="H3395" s="13"/>
      <c r="I3395" s="13"/>
      <c r="J3395" s="13"/>
      <c r="K3395" s="13"/>
      <c r="L3395" s="13"/>
      <c r="M3395" s="13"/>
      <c r="N3395" s="13"/>
      <c r="O3395" s="13"/>
      <c r="P3395" s="13"/>
    </row>
    <row r="3396" spans="1:16">
      <c r="A3396" s="13"/>
      <c r="B3396" s="13"/>
      <c r="C3396" s="13"/>
      <c r="D3396" s="13"/>
      <c r="E3396" s="13"/>
      <c r="F3396" s="13"/>
      <c r="G3396" s="13"/>
      <c r="H3396" s="13"/>
      <c r="I3396" s="13"/>
      <c r="J3396" s="13"/>
      <c r="K3396" s="13"/>
      <c r="L3396" s="13"/>
      <c r="M3396" s="13"/>
      <c r="N3396" s="13"/>
      <c r="O3396" s="13"/>
      <c r="P3396" s="13"/>
    </row>
    <row r="3397" spans="1:16">
      <c r="A3397" s="13"/>
      <c r="B3397" s="13"/>
      <c r="C3397" s="13"/>
      <c r="D3397" s="13"/>
      <c r="E3397" s="13"/>
      <c r="F3397" s="13"/>
      <c r="G3397" s="13"/>
      <c r="H3397" s="13"/>
      <c r="I3397" s="13"/>
      <c r="J3397" s="13"/>
      <c r="K3397" s="13"/>
      <c r="L3397" s="13"/>
      <c r="M3397" s="13"/>
      <c r="N3397" s="13"/>
      <c r="O3397" s="13"/>
      <c r="P3397" s="13"/>
    </row>
    <row r="3398" spans="1:16">
      <c r="A3398" s="13"/>
      <c r="B3398" s="13"/>
      <c r="C3398" s="13"/>
      <c r="D3398" s="13"/>
      <c r="E3398" s="13"/>
      <c r="F3398" s="13"/>
      <c r="G3398" s="13"/>
      <c r="H3398" s="13"/>
      <c r="I3398" s="13"/>
      <c r="J3398" s="13"/>
      <c r="K3398" s="13"/>
      <c r="L3398" s="13"/>
      <c r="M3398" s="13"/>
      <c r="N3398" s="13"/>
      <c r="O3398" s="13"/>
      <c r="P3398" s="13"/>
    </row>
    <row r="3399" spans="1:16">
      <c r="A3399" s="13"/>
      <c r="B3399" s="13"/>
      <c r="C3399" s="13"/>
      <c r="D3399" s="13"/>
      <c r="E3399" s="13"/>
      <c r="F3399" s="13"/>
      <c r="G3399" s="13"/>
      <c r="H3399" s="13"/>
      <c r="I3399" s="13"/>
      <c r="J3399" s="13"/>
      <c r="K3399" s="13"/>
      <c r="L3399" s="13"/>
      <c r="M3399" s="13"/>
      <c r="N3399" s="13"/>
      <c r="O3399" s="13"/>
      <c r="P3399" s="13"/>
    </row>
    <row r="3400" spans="1:16">
      <c r="A3400" s="13"/>
      <c r="B3400" s="13"/>
      <c r="C3400" s="13"/>
      <c r="D3400" s="13"/>
      <c r="E3400" s="13"/>
      <c r="F3400" s="13"/>
      <c r="G3400" s="13"/>
      <c r="H3400" s="13"/>
      <c r="I3400" s="13"/>
      <c r="J3400" s="13"/>
      <c r="K3400" s="13"/>
      <c r="L3400" s="13"/>
      <c r="M3400" s="13"/>
      <c r="N3400" s="13"/>
      <c r="O3400" s="13"/>
      <c r="P3400" s="13"/>
    </row>
    <row r="3401" spans="1:16">
      <c r="A3401" s="13"/>
      <c r="B3401" s="13"/>
      <c r="C3401" s="13"/>
      <c r="D3401" s="13"/>
      <c r="E3401" s="13"/>
      <c r="F3401" s="13"/>
      <c r="G3401" s="13"/>
      <c r="H3401" s="13"/>
      <c r="I3401" s="13"/>
      <c r="J3401" s="13"/>
      <c r="K3401" s="13"/>
      <c r="L3401" s="13"/>
      <c r="M3401" s="13"/>
      <c r="N3401" s="13"/>
      <c r="O3401" s="13"/>
      <c r="P3401" s="13"/>
    </row>
    <row r="3402" spans="1:16">
      <c r="A3402" s="13"/>
      <c r="B3402" s="13"/>
      <c r="C3402" s="13"/>
      <c r="D3402" s="13"/>
      <c r="E3402" s="13"/>
      <c r="F3402" s="13"/>
      <c r="G3402" s="13"/>
      <c r="H3402" s="13"/>
      <c r="I3402" s="13"/>
      <c r="J3402" s="13"/>
      <c r="K3402" s="13"/>
      <c r="L3402" s="13"/>
      <c r="M3402" s="13"/>
      <c r="N3402" s="13"/>
      <c r="O3402" s="13"/>
      <c r="P3402" s="13"/>
    </row>
    <row r="3403" spans="1:16">
      <c r="A3403" s="13"/>
      <c r="B3403" s="13"/>
      <c r="C3403" s="13"/>
      <c r="D3403" s="13"/>
      <c r="E3403" s="13"/>
      <c r="F3403" s="13"/>
      <c r="G3403" s="13"/>
      <c r="H3403" s="13"/>
      <c r="I3403" s="13"/>
      <c r="J3403" s="13"/>
      <c r="K3403" s="13"/>
      <c r="L3403" s="13"/>
      <c r="M3403" s="13"/>
      <c r="N3403" s="13"/>
      <c r="O3403" s="13"/>
      <c r="P3403" s="13"/>
    </row>
    <row r="3404" spans="1:16">
      <c r="A3404" s="13"/>
      <c r="B3404" s="13"/>
      <c r="C3404" s="13"/>
      <c r="D3404" s="13"/>
      <c r="E3404" s="13"/>
      <c r="F3404" s="13"/>
      <c r="G3404" s="13"/>
      <c r="H3404" s="13"/>
      <c r="I3404" s="13"/>
      <c r="J3404" s="13"/>
      <c r="K3404" s="13"/>
      <c r="L3404" s="13"/>
      <c r="M3404" s="13"/>
      <c r="N3404" s="13"/>
      <c r="O3404" s="13"/>
      <c r="P3404" s="13"/>
    </row>
    <row r="3405" spans="1:16">
      <c r="A3405" s="13"/>
      <c r="B3405" s="13"/>
      <c r="C3405" s="13"/>
      <c r="D3405" s="13"/>
      <c r="E3405" s="13"/>
      <c r="F3405" s="13"/>
      <c r="G3405" s="13"/>
      <c r="H3405" s="13"/>
      <c r="I3405" s="13"/>
      <c r="J3405" s="13"/>
      <c r="K3405" s="13"/>
      <c r="L3405" s="13"/>
      <c r="M3405" s="13"/>
      <c r="N3405" s="13"/>
      <c r="O3405" s="13"/>
      <c r="P3405" s="13"/>
    </row>
    <row r="3406" spans="1:16">
      <c r="A3406" s="13"/>
      <c r="B3406" s="13"/>
      <c r="C3406" s="13"/>
      <c r="D3406" s="13"/>
      <c r="E3406" s="13"/>
      <c r="F3406" s="13"/>
      <c r="G3406" s="13"/>
      <c r="H3406" s="13"/>
      <c r="I3406" s="13"/>
      <c r="J3406" s="13"/>
      <c r="K3406" s="13"/>
      <c r="L3406" s="13"/>
      <c r="M3406" s="13"/>
      <c r="N3406" s="13"/>
      <c r="O3406" s="13"/>
      <c r="P3406" s="13"/>
    </row>
    <row r="3407" spans="1:16">
      <c r="A3407" s="13"/>
      <c r="B3407" s="13"/>
      <c r="C3407" s="13"/>
      <c r="D3407" s="13"/>
      <c r="E3407" s="13"/>
      <c r="F3407" s="13"/>
      <c r="G3407" s="13"/>
      <c r="H3407" s="13"/>
      <c r="I3407" s="13"/>
      <c r="J3407" s="13"/>
      <c r="K3407" s="13"/>
      <c r="L3407" s="13"/>
      <c r="M3407" s="13"/>
      <c r="N3407" s="13"/>
      <c r="O3407" s="13"/>
      <c r="P3407" s="13"/>
    </row>
    <row r="3408" spans="1:16">
      <c r="A3408" s="13"/>
      <c r="B3408" s="13"/>
      <c r="C3408" s="13"/>
      <c r="D3408" s="13"/>
      <c r="E3408" s="13"/>
      <c r="F3408" s="13"/>
      <c r="G3408" s="13"/>
      <c r="H3408" s="13"/>
      <c r="I3408" s="13"/>
      <c r="J3408" s="13"/>
      <c r="K3408" s="13"/>
      <c r="L3408" s="13"/>
      <c r="M3408" s="13"/>
      <c r="N3408" s="13"/>
      <c r="O3408" s="13"/>
      <c r="P3408" s="13"/>
    </row>
    <row r="3409" spans="1:16">
      <c r="A3409" s="13"/>
      <c r="B3409" s="13"/>
      <c r="C3409" s="13"/>
      <c r="D3409" s="13"/>
      <c r="E3409" s="13"/>
      <c r="F3409" s="13"/>
      <c r="G3409" s="13"/>
      <c r="H3409" s="13"/>
      <c r="I3409" s="13"/>
      <c r="J3409" s="13"/>
      <c r="K3409" s="13"/>
      <c r="L3409" s="13"/>
      <c r="M3409" s="13"/>
      <c r="N3409" s="13"/>
      <c r="O3409" s="13"/>
      <c r="P3409" s="13"/>
    </row>
    <row r="3410" spans="1:16">
      <c r="A3410" s="13"/>
      <c r="B3410" s="13"/>
      <c r="C3410" s="13"/>
      <c r="D3410" s="13"/>
      <c r="E3410" s="13"/>
      <c r="F3410" s="13"/>
      <c r="G3410" s="13"/>
      <c r="H3410" s="13"/>
      <c r="I3410" s="13"/>
      <c r="J3410" s="13"/>
      <c r="K3410" s="13"/>
      <c r="L3410" s="13"/>
      <c r="M3410" s="13"/>
      <c r="N3410" s="13"/>
      <c r="O3410" s="13"/>
      <c r="P3410" s="13"/>
    </row>
    <row r="3411" spans="1:16">
      <c r="A3411" s="13"/>
      <c r="B3411" s="13"/>
      <c r="C3411" s="13"/>
      <c r="D3411" s="13"/>
      <c r="E3411" s="13"/>
      <c r="F3411" s="13"/>
      <c r="G3411" s="13"/>
      <c r="H3411" s="13"/>
      <c r="I3411" s="13"/>
      <c r="J3411" s="13"/>
      <c r="K3411" s="13"/>
      <c r="L3411" s="13"/>
      <c r="M3411" s="13"/>
      <c r="N3411" s="13"/>
      <c r="O3411" s="13"/>
      <c r="P3411" s="13"/>
    </row>
    <row r="3412" spans="1:16">
      <c r="A3412" s="13"/>
      <c r="B3412" s="13"/>
      <c r="C3412" s="13"/>
      <c r="D3412" s="13"/>
      <c r="E3412" s="13"/>
      <c r="F3412" s="13"/>
      <c r="G3412" s="13"/>
      <c r="H3412" s="13"/>
      <c r="I3412" s="13"/>
      <c r="J3412" s="13"/>
      <c r="K3412" s="13"/>
      <c r="L3412" s="13"/>
      <c r="M3412" s="13"/>
      <c r="N3412" s="13"/>
      <c r="O3412" s="13"/>
      <c r="P3412" s="13"/>
    </row>
    <row r="3413" spans="1:16">
      <c r="A3413" s="13"/>
      <c r="B3413" s="13"/>
      <c r="C3413" s="13"/>
      <c r="D3413" s="13"/>
      <c r="E3413" s="13"/>
      <c r="F3413" s="13"/>
      <c r="G3413" s="13"/>
      <c r="H3413" s="13"/>
      <c r="I3413" s="13"/>
      <c r="J3413" s="13"/>
      <c r="K3413" s="13"/>
      <c r="L3413" s="13"/>
      <c r="M3413" s="13"/>
      <c r="N3413" s="13"/>
      <c r="O3413" s="13"/>
      <c r="P3413" s="13"/>
    </row>
    <row r="3414" spans="1:16">
      <c r="A3414" s="13"/>
      <c r="B3414" s="13"/>
      <c r="C3414" s="13"/>
      <c r="D3414" s="13"/>
      <c r="E3414" s="13"/>
      <c r="F3414" s="13"/>
      <c r="G3414" s="13"/>
      <c r="H3414" s="13"/>
      <c r="I3414" s="13"/>
      <c r="J3414" s="13"/>
      <c r="K3414" s="13"/>
      <c r="L3414" s="13"/>
      <c r="M3414" s="13"/>
      <c r="N3414" s="13"/>
      <c r="O3414" s="13"/>
      <c r="P3414" s="13"/>
    </row>
    <row r="3415" spans="1:16">
      <c r="A3415" s="13"/>
      <c r="B3415" s="13"/>
      <c r="C3415" s="13"/>
      <c r="D3415" s="13"/>
      <c r="E3415" s="13"/>
      <c r="F3415" s="13"/>
      <c r="G3415" s="13"/>
      <c r="H3415" s="13"/>
      <c r="I3415" s="13"/>
      <c r="J3415" s="13"/>
      <c r="K3415" s="13"/>
      <c r="L3415" s="13"/>
      <c r="M3415" s="13"/>
      <c r="N3415" s="13"/>
      <c r="O3415" s="13"/>
      <c r="P3415" s="13"/>
    </row>
    <row r="3416" spans="1:16">
      <c r="A3416" s="13"/>
      <c r="B3416" s="13"/>
      <c r="C3416" s="13"/>
      <c r="D3416" s="13"/>
      <c r="E3416" s="13"/>
      <c r="F3416" s="13"/>
      <c r="G3416" s="13"/>
      <c r="H3416" s="13"/>
      <c r="I3416" s="13"/>
      <c r="J3416" s="13"/>
      <c r="K3416" s="13"/>
      <c r="L3416" s="13"/>
      <c r="M3416" s="13"/>
      <c r="N3416" s="13"/>
      <c r="O3416" s="13"/>
      <c r="P3416" s="13"/>
    </row>
    <row r="3417" spans="1:16">
      <c r="A3417" s="13"/>
      <c r="B3417" s="13"/>
      <c r="C3417" s="13"/>
      <c r="D3417" s="13"/>
      <c r="E3417" s="13"/>
      <c r="F3417" s="13"/>
      <c r="G3417" s="13"/>
      <c r="H3417" s="13"/>
      <c r="I3417" s="13"/>
      <c r="J3417" s="13"/>
      <c r="K3417" s="13"/>
      <c r="L3417" s="13"/>
      <c r="M3417" s="13"/>
      <c r="N3417" s="13"/>
      <c r="O3417" s="13"/>
      <c r="P3417" s="13"/>
    </row>
    <row r="3418" spans="1:16">
      <c r="A3418" s="13"/>
      <c r="B3418" s="13"/>
      <c r="C3418" s="13"/>
      <c r="D3418" s="13"/>
      <c r="E3418" s="13"/>
      <c r="F3418" s="13"/>
      <c r="G3418" s="13"/>
      <c r="H3418" s="13"/>
      <c r="I3418" s="13"/>
      <c r="J3418" s="13"/>
      <c r="K3418" s="13"/>
      <c r="L3418" s="13"/>
      <c r="M3418" s="13"/>
      <c r="N3418" s="13"/>
      <c r="O3418" s="13"/>
      <c r="P3418" s="13"/>
    </row>
    <row r="3419" spans="1:16">
      <c r="A3419" s="13"/>
      <c r="B3419" s="13"/>
      <c r="C3419" s="13"/>
      <c r="D3419" s="13"/>
      <c r="E3419" s="13"/>
      <c r="F3419" s="13"/>
      <c r="G3419" s="13"/>
      <c r="H3419" s="13"/>
      <c r="I3419" s="13"/>
      <c r="J3419" s="13"/>
      <c r="K3419" s="13"/>
      <c r="L3419" s="13"/>
      <c r="M3419" s="13"/>
      <c r="N3419" s="13"/>
      <c r="O3419" s="13"/>
      <c r="P3419" s="13"/>
    </row>
    <row r="3420" spans="1:16">
      <c r="A3420" s="13"/>
      <c r="B3420" s="13"/>
      <c r="C3420" s="13"/>
      <c r="D3420" s="13"/>
      <c r="E3420" s="13"/>
      <c r="F3420" s="13"/>
      <c r="G3420" s="13"/>
      <c r="H3420" s="13"/>
      <c r="I3420" s="13"/>
      <c r="J3420" s="13"/>
      <c r="K3420" s="13"/>
      <c r="L3420" s="13"/>
      <c r="M3420" s="13"/>
      <c r="N3420" s="13"/>
      <c r="O3420" s="13"/>
      <c r="P3420" s="13"/>
    </row>
    <row r="3421" spans="1:16">
      <c r="A3421" s="13"/>
      <c r="B3421" s="13"/>
      <c r="C3421" s="13"/>
      <c r="D3421" s="13"/>
      <c r="E3421" s="13"/>
      <c r="F3421" s="13"/>
      <c r="G3421" s="13"/>
      <c r="H3421" s="13"/>
      <c r="I3421" s="13"/>
      <c r="J3421" s="13"/>
      <c r="K3421" s="13"/>
      <c r="L3421" s="13"/>
      <c r="M3421" s="13"/>
      <c r="N3421" s="13"/>
      <c r="O3421" s="13"/>
      <c r="P3421" s="13"/>
    </row>
    <row r="3422" spans="1:16">
      <c r="A3422" s="13"/>
      <c r="B3422" s="13"/>
      <c r="C3422" s="13"/>
      <c r="D3422" s="13"/>
      <c r="E3422" s="13"/>
      <c r="F3422" s="13"/>
      <c r="G3422" s="13"/>
      <c r="H3422" s="13"/>
      <c r="I3422" s="13"/>
      <c r="J3422" s="13"/>
      <c r="K3422" s="13"/>
      <c r="L3422" s="13"/>
      <c r="M3422" s="13"/>
      <c r="N3422" s="13"/>
      <c r="O3422" s="13"/>
      <c r="P3422" s="13"/>
    </row>
    <row r="3423" spans="1:16">
      <c r="A3423" s="13"/>
      <c r="B3423" s="13"/>
      <c r="C3423" s="13"/>
      <c r="D3423" s="13"/>
      <c r="E3423" s="13"/>
      <c r="F3423" s="13"/>
      <c r="G3423" s="13"/>
      <c r="H3423" s="13"/>
      <c r="I3423" s="13"/>
      <c r="J3423" s="13"/>
      <c r="K3423" s="13"/>
      <c r="L3423" s="13"/>
      <c r="M3423" s="13"/>
      <c r="N3423" s="13"/>
      <c r="O3423" s="13"/>
      <c r="P3423" s="13"/>
    </row>
    <row r="3424" spans="1:16">
      <c r="A3424" s="13"/>
      <c r="B3424" s="13"/>
      <c r="C3424" s="13"/>
      <c r="D3424" s="13"/>
      <c r="E3424" s="13"/>
      <c r="F3424" s="13"/>
      <c r="G3424" s="13"/>
      <c r="H3424" s="13"/>
      <c r="I3424" s="13"/>
      <c r="J3424" s="13"/>
      <c r="K3424" s="13"/>
      <c r="L3424" s="13"/>
      <c r="M3424" s="13"/>
      <c r="N3424" s="13"/>
      <c r="O3424" s="13"/>
      <c r="P3424" s="13"/>
    </row>
    <row r="3425" spans="1:16">
      <c r="A3425" s="13"/>
      <c r="B3425" s="13"/>
      <c r="C3425" s="13"/>
      <c r="D3425" s="13"/>
      <c r="E3425" s="13"/>
      <c r="F3425" s="13"/>
      <c r="G3425" s="13"/>
      <c r="H3425" s="13"/>
      <c r="I3425" s="13"/>
      <c r="J3425" s="13"/>
      <c r="K3425" s="13"/>
      <c r="L3425" s="13"/>
      <c r="M3425" s="13"/>
      <c r="N3425" s="13"/>
      <c r="O3425" s="13"/>
      <c r="P3425" s="13"/>
    </row>
    <row r="3426" spans="1:16">
      <c r="A3426" s="13"/>
      <c r="B3426" s="13"/>
      <c r="C3426" s="13"/>
      <c r="D3426" s="13"/>
      <c r="E3426" s="13"/>
      <c r="F3426" s="13"/>
      <c r="G3426" s="13"/>
      <c r="H3426" s="13"/>
      <c r="I3426" s="13"/>
      <c r="J3426" s="13"/>
      <c r="K3426" s="13"/>
      <c r="L3426" s="13"/>
      <c r="M3426" s="13"/>
      <c r="N3426" s="13"/>
      <c r="O3426" s="13"/>
      <c r="P3426" s="13"/>
    </row>
    <row r="3427" spans="1:16">
      <c r="A3427" s="13"/>
      <c r="B3427" s="13"/>
      <c r="C3427" s="13"/>
      <c r="D3427" s="13"/>
      <c r="E3427" s="13"/>
      <c r="F3427" s="13"/>
      <c r="G3427" s="13"/>
      <c r="H3427" s="13"/>
      <c r="I3427" s="13"/>
      <c r="J3427" s="13"/>
      <c r="K3427" s="13"/>
      <c r="L3427" s="13"/>
      <c r="M3427" s="13"/>
      <c r="N3427" s="13"/>
      <c r="O3427" s="13"/>
      <c r="P3427" s="13"/>
    </row>
    <row r="3428" spans="1:16">
      <c r="A3428" s="13"/>
      <c r="B3428" s="13"/>
      <c r="C3428" s="13"/>
      <c r="D3428" s="13"/>
      <c r="E3428" s="13"/>
      <c r="F3428" s="13"/>
      <c r="G3428" s="13"/>
      <c r="H3428" s="13"/>
      <c r="I3428" s="13"/>
      <c r="J3428" s="13"/>
      <c r="K3428" s="13"/>
      <c r="L3428" s="13"/>
      <c r="M3428" s="13"/>
      <c r="N3428" s="13"/>
      <c r="O3428" s="13"/>
      <c r="P3428" s="13"/>
    </row>
    <row r="3429" spans="1:16">
      <c r="A3429" s="13"/>
      <c r="B3429" s="13"/>
      <c r="C3429" s="13"/>
      <c r="D3429" s="13"/>
      <c r="E3429" s="13"/>
      <c r="F3429" s="13"/>
      <c r="G3429" s="13"/>
      <c r="H3429" s="13"/>
      <c r="I3429" s="13"/>
      <c r="J3429" s="13"/>
      <c r="K3429" s="13"/>
      <c r="L3429" s="13"/>
      <c r="M3429" s="13"/>
      <c r="N3429" s="13"/>
      <c r="O3429" s="13"/>
      <c r="P3429" s="13"/>
    </row>
    <row r="3430" spans="1:16">
      <c r="A3430" s="13"/>
      <c r="B3430" s="13"/>
      <c r="C3430" s="13"/>
      <c r="D3430" s="13"/>
      <c r="E3430" s="13"/>
      <c r="F3430" s="13"/>
      <c r="G3430" s="13"/>
      <c r="H3430" s="13"/>
      <c r="I3430" s="13"/>
      <c r="J3430" s="13"/>
      <c r="K3430" s="13"/>
      <c r="L3430" s="13"/>
      <c r="M3430" s="13"/>
      <c r="N3430" s="13"/>
      <c r="O3430" s="13"/>
      <c r="P3430" s="13"/>
    </row>
    <row r="3431" spans="1:16">
      <c r="A3431" s="13"/>
      <c r="B3431" s="13"/>
      <c r="C3431" s="13"/>
      <c r="D3431" s="13"/>
      <c r="E3431" s="13"/>
      <c r="F3431" s="13"/>
      <c r="G3431" s="13"/>
      <c r="H3431" s="13"/>
      <c r="I3431" s="13"/>
      <c r="J3431" s="13"/>
      <c r="K3431" s="13"/>
      <c r="L3431" s="13"/>
      <c r="M3431" s="13"/>
      <c r="N3431" s="13"/>
      <c r="O3431" s="13"/>
      <c r="P3431" s="13"/>
    </row>
    <row r="3432" spans="1:16">
      <c r="A3432" s="13"/>
      <c r="B3432" s="13"/>
      <c r="C3432" s="13"/>
      <c r="D3432" s="13"/>
      <c r="E3432" s="13"/>
      <c r="F3432" s="13"/>
      <c r="G3432" s="13"/>
      <c r="H3432" s="13"/>
      <c r="I3432" s="13"/>
      <c r="J3432" s="13"/>
      <c r="K3432" s="13"/>
      <c r="L3432" s="13"/>
      <c r="M3432" s="13"/>
      <c r="N3432" s="13"/>
      <c r="O3432" s="13"/>
      <c r="P3432" s="13"/>
    </row>
    <row r="3433" spans="1:16">
      <c r="A3433" s="13"/>
      <c r="B3433" s="13"/>
      <c r="C3433" s="13"/>
      <c r="D3433" s="13"/>
      <c r="E3433" s="13"/>
      <c r="F3433" s="13"/>
      <c r="G3433" s="13"/>
      <c r="H3433" s="13"/>
      <c r="I3433" s="13"/>
      <c r="J3433" s="13"/>
      <c r="K3433" s="13"/>
      <c r="L3433" s="13"/>
      <c r="M3433" s="13"/>
      <c r="N3433" s="13"/>
      <c r="O3433" s="13"/>
      <c r="P3433" s="13"/>
    </row>
    <row r="3434" spans="1:16">
      <c r="A3434" s="13"/>
      <c r="B3434" s="13"/>
      <c r="C3434" s="13"/>
      <c r="D3434" s="13"/>
      <c r="E3434" s="13"/>
      <c r="F3434" s="13"/>
      <c r="G3434" s="13"/>
      <c r="H3434" s="13"/>
      <c r="I3434" s="13"/>
      <c r="J3434" s="13"/>
      <c r="K3434" s="13"/>
      <c r="L3434" s="13"/>
      <c r="M3434" s="13"/>
      <c r="N3434" s="13"/>
      <c r="O3434" s="13"/>
      <c r="P3434" s="13"/>
    </row>
    <row r="3435" spans="1:16">
      <c r="A3435" s="13"/>
      <c r="B3435" s="13"/>
      <c r="C3435" s="13"/>
      <c r="D3435" s="13"/>
      <c r="E3435" s="13"/>
      <c r="F3435" s="13"/>
      <c r="G3435" s="13"/>
      <c r="H3435" s="13"/>
      <c r="I3435" s="13"/>
      <c r="J3435" s="13"/>
      <c r="K3435" s="13"/>
      <c r="L3435" s="13"/>
      <c r="M3435" s="13"/>
      <c r="N3435" s="13"/>
      <c r="O3435" s="13"/>
      <c r="P3435" s="13"/>
    </row>
    <row r="3436" spans="1:16">
      <c r="A3436" s="13"/>
      <c r="B3436" s="13"/>
      <c r="C3436" s="13"/>
      <c r="D3436" s="13"/>
      <c r="E3436" s="13"/>
      <c r="F3436" s="13"/>
      <c r="G3436" s="13"/>
      <c r="H3436" s="13"/>
      <c r="I3436" s="13"/>
      <c r="J3436" s="13"/>
      <c r="K3436" s="13"/>
      <c r="L3436" s="13"/>
      <c r="M3436" s="13"/>
      <c r="N3436" s="13"/>
      <c r="O3436" s="13"/>
      <c r="P3436" s="13"/>
    </row>
    <row r="3437" spans="1:16">
      <c r="A3437" s="13"/>
      <c r="B3437" s="13"/>
      <c r="C3437" s="13"/>
      <c r="D3437" s="13"/>
      <c r="E3437" s="13"/>
      <c r="F3437" s="13"/>
      <c r="G3437" s="13"/>
      <c r="H3437" s="13"/>
      <c r="I3437" s="13"/>
      <c r="J3437" s="13"/>
      <c r="K3437" s="13"/>
      <c r="L3437" s="13"/>
      <c r="M3437" s="13"/>
      <c r="N3437" s="13"/>
      <c r="O3437" s="13"/>
      <c r="P3437" s="13"/>
    </row>
    <row r="3438" spans="1:16">
      <c r="A3438" s="13"/>
      <c r="B3438" s="13"/>
      <c r="C3438" s="13"/>
      <c r="D3438" s="13"/>
      <c r="E3438" s="13"/>
      <c r="F3438" s="13"/>
      <c r="G3438" s="13"/>
      <c r="H3438" s="13"/>
      <c r="I3438" s="13"/>
      <c r="J3438" s="13"/>
      <c r="K3438" s="13"/>
      <c r="L3438" s="13"/>
      <c r="M3438" s="13"/>
      <c r="N3438" s="13"/>
      <c r="O3438" s="13"/>
      <c r="P3438" s="13"/>
    </row>
    <row r="3439" spans="1:16">
      <c r="A3439" s="13"/>
      <c r="B3439" s="13"/>
      <c r="C3439" s="13"/>
      <c r="D3439" s="13"/>
      <c r="E3439" s="13"/>
      <c r="F3439" s="13"/>
      <c r="G3439" s="13"/>
      <c r="H3439" s="13"/>
      <c r="I3439" s="13"/>
      <c r="J3439" s="13"/>
      <c r="K3439" s="13"/>
      <c r="L3439" s="13"/>
      <c r="M3439" s="13"/>
      <c r="N3439" s="13"/>
      <c r="O3439" s="13"/>
      <c r="P3439" s="13"/>
    </row>
    <row r="3440" spans="1:16">
      <c r="A3440" s="13"/>
      <c r="B3440" s="13"/>
      <c r="C3440" s="13"/>
      <c r="D3440" s="13"/>
      <c r="E3440" s="13"/>
      <c r="F3440" s="13"/>
      <c r="G3440" s="13"/>
      <c r="H3440" s="13"/>
      <c r="I3440" s="13"/>
      <c r="J3440" s="13"/>
      <c r="K3440" s="13"/>
      <c r="L3440" s="13"/>
      <c r="M3440" s="13"/>
      <c r="N3440" s="13"/>
      <c r="O3440" s="13"/>
      <c r="P3440" s="13"/>
    </row>
    <row r="3441" spans="1:16">
      <c r="A3441" s="13"/>
      <c r="B3441" s="13"/>
      <c r="C3441" s="13"/>
      <c r="D3441" s="13"/>
      <c r="E3441" s="13"/>
      <c r="F3441" s="13"/>
      <c r="G3441" s="13"/>
      <c r="H3441" s="13"/>
      <c r="I3441" s="13"/>
      <c r="J3441" s="13"/>
      <c r="K3441" s="13"/>
      <c r="L3441" s="13"/>
      <c r="M3441" s="13"/>
      <c r="N3441" s="13"/>
      <c r="O3441" s="13"/>
      <c r="P3441" s="13"/>
    </row>
    <row r="3442" spans="1:16">
      <c r="A3442" s="13"/>
      <c r="B3442" s="13"/>
      <c r="C3442" s="13"/>
      <c r="D3442" s="13"/>
      <c r="E3442" s="13"/>
      <c r="F3442" s="13"/>
      <c r="G3442" s="13"/>
      <c r="H3442" s="13"/>
      <c r="I3442" s="13"/>
      <c r="J3442" s="13"/>
      <c r="K3442" s="13"/>
      <c r="L3442" s="13"/>
      <c r="M3442" s="13"/>
      <c r="N3442" s="13"/>
      <c r="O3442" s="13"/>
      <c r="P3442" s="13"/>
    </row>
    <row r="3443" spans="1:16">
      <c r="A3443" s="13"/>
      <c r="B3443" s="13"/>
      <c r="C3443" s="13"/>
      <c r="D3443" s="13"/>
      <c r="E3443" s="13"/>
      <c r="F3443" s="13"/>
      <c r="G3443" s="13"/>
      <c r="H3443" s="13"/>
      <c r="I3443" s="13"/>
      <c r="J3443" s="13"/>
      <c r="K3443" s="13"/>
      <c r="L3443" s="13"/>
      <c r="M3443" s="13"/>
      <c r="N3443" s="13"/>
      <c r="O3443" s="13"/>
      <c r="P3443" s="13"/>
    </row>
    <row r="3444" spans="1:16">
      <c r="A3444" s="13"/>
      <c r="B3444" s="13"/>
      <c r="C3444" s="13"/>
      <c r="D3444" s="13"/>
      <c r="E3444" s="13"/>
      <c r="F3444" s="13"/>
      <c r="G3444" s="13"/>
      <c r="H3444" s="13"/>
      <c r="I3444" s="13"/>
      <c r="J3444" s="13"/>
      <c r="K3444" s="13"/>
      <c r="L3444" s="13"/>
      <c r="M3444" s="13"/>
      <c r="N3444" s="13"/>
      <c r="O3444" s="13"/>
      <c r="P3444" s="13"/>
    </row>
    <row r="3445" spans="1:16">
      <c r="A3445" s="13"/>
      <c r="B3445" s="13"/>
      <c r="C3445" s="13"/>
      <c r="D3445" s="13"/>
      <c r="E3445" s="13"/>
      <c r="F3445" s="13"/>
      <c r="G3445" s="13"/>
      <c r="H3445" s="13"/>
      <c r="I3445" s="13"/>
      <c r="J3445" s="13"/>
      <c r="K3445" s="13"/>
      <c r="L3445" s="13"/>
      <c r="M3445" s="13"/>
      <c r="N3445" s="13"/>
      <c r="O3445" s="13"/>
      <c r="P3445" s="13"/>
    </row>
    <row r="3446" spans="1:16">
      <c r="A3446" s="13"/>
      <c r="B3446" s="13"/>
      <c r="C3446" s="13"/>
      <c r="D3446" s="13"/>
      <c r="E3446" s="13"/>
      <c r="F3446" s="13"/>
      <c r="G3446" s="13"/>
      <c r="H3446" s="13"/>
      <c r="I3446" s="13"/>
      <c r="J3446" s="13"/>
      <c r="K3446" s="13"/>
      <c r="L3446" s="13"/>
      <c r="M3446" s="13"/>
      <c r="N3446" s="13"/>
      <c r="O3446" s="13"/>
      <c r="P3446" s="13"/>
    </row>
    <row r="3447" spans="1:16">
      <c r="A3447" s="13"/>
      <c r="B3447" s="13"/>
      <c r="C3447" s="13"/>
      <c r="D3447" s="13"/>
      <c r="E3447" s="13"/>
      <c r="F3447" s="13"/>
      <c r="G3447" s="13"/>
      <c r="H3447" s="13"/>
      <c r="I3447" s="13"/>
      <c r="J3447" s="13"/>
      <c r="K3447" s="13"/>
      <c r="L3447" s="13"/>
      <c r="M3447" s="13"/>
      <c r="N3447" s="13"/>
      <c r="O3447" s="13"/>
      <c r="P3447" s="13"/>
    </row>
    <row r="3448" spans="1:16">
      <c r="A3448" s="13"/>
      <c r="B3448" s="13"/>
      <c r="C3448" s="13"/>
      <c r="D3448" s="13"/>
      <c r="E3448" s="13"/>
      <c r="F3448" s="13"/>
      <c r="G3448" s="13"/>
      <c r="H3448" s="13"/>
      <c r="I3448" s="13"/>
      <c r="J3448" s="13"/>
      <c r="K3448" s="13"/>
      <c r="L3448" s="13"/>
      <c r="M3448" s="13"/>
      <c r="N3448" s="13"/>
      <c r="O3448" s="13"/>
      <c r="P3448" s="13"/>
    </row>
    <row r="3449" spans="1:16">
      <c r="A3449" s="13"/>
      <c r="B3449" s="13"/>
      <c r="C3449" s="13"/>
      <c r="D3449" s="13"/>
      <c r="E3449" s="13"/>
      <c r="F3449" s="13"/>
      <c r="G3449" s="13"/>
      <c r="H3449" s="13"/>
      <c r="I3449" s="13"/>
      <c r="J3449" s="13"/>
      <c r="K3449" s="13"/>
      <c r="L3449" s="13"/>
      <c r="M3449" s="13"/>
      <c r="N3449" s="13"/>
      <c r="O3449" s="13"/>
      <c r="P3449" s="13"/>
    </row>
    <row r="3450" spans="1:16">
      <c r="A3450" s="13"/>
      <c r="B3450" s="13"/>
      <c r="C3450" s="13"/>
      <c r="D3450" s="13"/>
      <c r="E3450" s="13"/>
      <c r="F3450" s="13"/>
      <c r="G3450" s="13"/>
      <c r="H3450" s="13"/>
      <c r="I3450" s="13"/>
      <c r="J3450" s="13"/>
      <c r="K3450" s="13"/>
      <c r="L3450" s="13"/>
      <c r="M3450" s="13"/>
      <c r="N3450" s="13"/>
      <c r="O3450" s="13"/>
      <c r="P3450" s="13"/>
    </row>
    <row r="3451" spans="1:16">
      <c r="A3451" s="13"/>
      <c r="B3451" s="13"/>
      <c r="C3451" s="13"/>
      <c r="D3451" s="13"/>
      <c r="E3451" s="13"/>
      <c r="F3451" s="13"/>
      <c r="G3451" s="13"/>
      <c r="H3451" s="13"/>
      <c r="I3451" s="13"/>
      <c r="J3451" s="13"/>
      <c r="K3451" s="13"/>
      <c r="L3451" s="13"/>
      <c r="M3451" s="13"/>
      <c r="N3451" s="13"/>
      <c r="O3451" s="13"/>
      <c r="P3451" s="13"/>
    </row>
    <row r="3452" spans="1:16">
      <c r="A3452" s="13"/>
      <c r="B3452" s="13"/>
      <c r="C3452" s="13"/>
      <c r="D3452" s="13"/>
      <c r="E3452" s="13"/>
      <c r="F3452" s="13"/>
      <c r="G3452" s="13"/>
      <c r="H3452" s="13"/>
      <c r="I3452" s="13"/>
      <c r="J3452" s="13"/>
      <c r="K3452" s="13"/>
      <c r="L3452" s="13"/>
      <c r="M3452" s="13"/>
      <c r="N3452" s="13"/>
      <c r="O3452" s="13"/>
      <c r="P3452" s="13"/>
    </row>
    <row r="3453" spans="1:16">
      <c r="A3453" s="13"/>
      <c r="B3453" s="13"/>
      <c r="C3453" s="13"/>
      <c r="D3453" s="13"/>
      <c r="E3453" s="13"/>
      <c r="F3453" s="13"/>
      <c r="G3453" s="13"/>
      <c r="H3453" s="13"/>
      <c r="I3453" s="13"/>
      <c r="J3453" s="13"/>
      <c r="K3453" s="13"/>
      <c r="L3453" s="13"/>
      <c r="M3453" s="13"/>
      <c r="N3453" s="13"/>
      <c r="O3453" s="13"/>
      <c r="P3453" s="13"/>
    </row>
    <row r="3454" spans="1:16">
      <c r="A3454" s="13"/>
      <c r="B3454" s="13"/>
      <c r="C3454" s="13"/>
      <c r="D3454" s="13"/>
      <c r="E3454" s="13"/>
      <c r="F3454" s="13"/>
      <c r="G3454" s="13"/>
      <c r="H3454" s="13"/>
      <c r="I3454" s="13"/>
      <c r="J3454" s="13"/>
      <c r="K3454" s="13"/>
      <c r="L3454" s="13"/>
      <c r="M3454" s="13"/>
      <c r="N3454" s="13"/>
      <c r="O3454" s="13"/>
      <c r="P3454" s="13"/>
    </row>
    <row r="3455" spans="1:16">
      <c r="A3455" s="13"/>
      <c r="B3455" s="13"/>
      <c r="C3455" s="13"/>
      <c r="D3455" s="13"/>
      <c r="E3455" s="13"/>
      <c r="F3455" s="13"/>
      <c r="G3455" s="13"/>
      <c r="H3455" s="13"/>
      <c r="I3455" s="13"/>
      <c r="J3455" s="13"/>
      <c r="K3455" s="13"/>
      <c r="L3455" s="13"/>
      <c r="M3455" s="13"/>
      <c r="N3455" s="13"/>
      <c r="O3455" s="13"/>
      <c r="P3455" s="13"/>
    </row>
    <row r="3456" spans="1:16">
      <c r="A3456" s="13"/>
      <c r="B3456" s="13"/>
      <c r="C3456" s="13"/>
      <c r="D3456" s="13"/>
      <c r="E3456" s="13"/>
      <c r="F3456" s="13"/>
      <c r="G3456" s="13"/>
      <c r="H3456" s="13"/>
      <c r="I3456" s="13"/>
      <c r="J3456" s="13"/>
      <c r="K3456" s="13"/>
      <c r="L3456" s="13"/>
      <c r="M3456" s="13"/>
      <c r="N3456" s="13"/>
      <c r="O3456" s="13"/>
      <c r="P3456" s="13"/>
    </row>
    <row r="3457" spans="1:16">
      <c r="A3457" s="13"/>
      <c r="B3457" s="13"/>
      <c r="C3457" s="13"/>
      <c r="D3457" s="13"/>
      <c r="E3457" s="13"/>
      <c r="F3457" s="13"/>
      <c r="G3457" s="13"/>
      <c r="H3457" s="13"/>
      <c r="I3457" s="13"/>
      <c r="J3457" s="13"/>
      <c r="K3457" s="13"/>
      <c r="L3457" s="13"/>
      <c r="M3457" s="13"/>
      <c r="N3457" s="13"/>
      <c r="O3457" s="13"/>
      <c r="P3457" s="13"/>
    </row>
    <row r="3458" spans="1:16">
      <c r="A3458" s="13"/>
      <c r="B3458" s="13"/>
      <c r="C3458" s="13"/>
      <c r="D3458" s="13"/>
      <c r="E3458" s="13"/>
      <c r="F3458" s="13"/>
      <c r="G3458" s="13"/>
      <c r="H3458" s="13"/>
      <c r="I3458" s="13"/>
      <c r="J3458" s="13"/>
      <c r="K3458" s="13"/>
      <c r="L3458" s="13"/>
      <c r="M3458" s="13"/>
      <c r="N3458" s="13"/>
      <c r="O3458" s="13"/>
      <c r="P3458" s="13"/>
    </row>
    <row r="3459" spans="1:16">
      <c r="A3459" s="13"/>
      <c r="B3459" s="13"/>
      <c r="C3459" s="13"/>
      <c r="D3459" s="13"/>
      <c r="E3459" s="13"/>
      <c r="F3459" s="13"/>
      <c r="G3459" s="13"/>
      <c r="H3459" s="13"/>
      <c r="I3459" s="13"/>
      <c r="J3459" s="13"/>
      <c r="K3459" s="13"/>
      <c r="L3459" s="13"/>
      <c r="M3459" s="13"/>
      <c r="N3459" s="13"/>
      <c r="O3459" s="13"/>
      <c r="P3459" s="13"/>
    </row>
    <row r="3460" spans="1:16">
      <c r="A3460" s="13"/>
      <c r="B3460" s="13"/>
      <c r="C3460" s="13"/>
      <c r="D3460" s="13"/>
      <c r="E3460" s="13"/>
      <c r="F3460" s="13"/>
      <c r="G3460" s="13"/>
      <c r="H3460" s="13"/>
      <c r="I3460" s="13"/>
      <c r="J3460" s="13"/>
      <c r="K3460" s="13"/>
      <c r="L3460" s="13"/>
      <c r="M3460" s="13"/>
      <c r="N3460" s="13"/>
      <c r="O3460" s="13"/>
      <c r="P3460" s="13"/>
    </row>
    <row r="3461" spans="1:16">
      <c r="A3461" s="13"/>
      <c r="B3461" s="13"/>
      <c r="C3461" s="13"/>
      <c r="D3461" s="13"/>
      <c r="E3461" s="13"/>
      <c r="F3461" s="13"/>
      <c r="G3461" s="13"/>
      <c r="H3461" s="13"/>
      <c r="I3461" s="13"/>
      <c r="J3461" s="13"/>
      <c r="K3461" s="13"/>
      <c r="L3461" s="13"/>
      <c r="M3461" s="13"/>
      <c r="N3461" s="13"/>
      <c r="O3461" s="13"/>
      <c r="P3461" s="13"/>
    </row>
    <row r="3462" spans="1:16">
      <c r="A3462" s="13"/>
      <c r="B3462" s="13"/>
      <c r="C3462" s="13"/>
      <c r="D3462" s="13"/>
      <c r="E3462" s="13"/>
      <c r="F3462" s="13"/>
      <c r="G3462" s="13"/>
      <c r="H3462" s="13"/>
      <c r="I3462" s="13"/>
      <c r="J3462" s="13"/>
      <c r="K3462" s="13"/>
      <c r="L3462" s="13"/>
      <c r="M3462" s="13"/>
      <c r="N3462" s="13"/>
      <c r="O3462" s="13"/>
      <c r="P3462" s="13"/>
    </row>
    <row r="3463" spans="1:16">
      <c r="A3463" s="13"/>
      <c r="B3463" s="13"/>
      <c r="C3463" s="13"/>
      <c r="D3463" s="13"/>
      <c r="E3463" s="13"/>
      <c r="F3463" s="13"/>
      <c r="G3463" s="13"/>
      <c r="H3463" s="13"/>
      <c r="I3463" s="13"/>
      <c r="J3463" s="13"/>
      <c r="K3463" s="13"/>
      <c r="L3463" s="13"/>
      <c r="M3463" s="13"/>
      <c r="N3463" s="13"/>
      <c r="O3463" s="13"/>
      <c r="P3463" s="13"/>
    </row>
    <row r="3464" spans="1:16">
      <c r="A3464" s="13"/>
      <c r="B3464" s="13"/>
      <c r="C3464" s="13"/>
      <c r="D3464" s="13"/>
      <c r="E3464" s="13"/>
      <c r="F3464" s="13"/>
      <c r="G3464" s="13"/>
      <c r="H3464" s="13"/>
      <c r="I3464" s="13"/>
      <c r="J3464" s="13"/>
      <c r="K3464" s="13"/>
      <c r="L3464" s="13"/>
      <c r="M3464" s="13"/>
      <c r="N3464" s="13"/>
      <c r="O3464" s="13"/>
      <c r="P3464" s="13"/>
    </row>
    <row r="3465" spans="1:16">
      <c r="A3465" s="13"/>
      <c r="B3465" s="13"/>
      <c r="C3465" s="13"/>
      <c r="D3465" s="13"/>
      <c r="E3465" s="13"/>
      <c r="F3465" s="13"/>
      <c r="G3465" s="13"/>
      <c r="H3465" s="13"/>
      <c r="I3465" s="13"/>
      <c r="J3465" s="13"/>
      <c r="K3465" s="13"/>
      <c r="L3465" s="13"/>
      <c r="M3465" s="13"/>
      <c r="N3465" s="13"/>
      <c r="O3465" s="13"/>
      <c r="P3465" s="13"/>
    </row>
    <row r="3466" spans="1:16">
      <c r="A3466" s="13"/>
      <c r="B3466" s="13"/>
      <c r="C3466" s="13"/>
      <c r="D3466" s="13"/>
      <c r="E3466" s="13"/>
      <c r="F3466" s="13"/>
      <c r="G3466" s="13"/>
      <c r="H3466" s="13"/>
      <c r="I3466" s="13"/>
      <c r="J3466" s="13"/>
      <c r="K3466" s="13"/>
      <c r="L3466" s="13"/>
      <c r="M3466" s="13"/>
      <c r="N3466" s="13"/>
      <c r="O3466" s="13"/>
      <c r="P3466" s="13"/>
    </row>
    <row r="3467" spans="1:16">
      <c r="A3467" s="13"/>
      <c r="B3467" s="13"/>
      <c r="C3467" s="13"/>
      <c r="D3467" s="13"/>
      <c r="E3467" s="13"/>
      <c r="F3467" s="13"/>
      <c r="G3467" s="13"/>
      <c r="H3467" s="13"/>
      <c r="I3467" s="13"/>
      <c r="J3467" s="13"/>
      <c r="K3467" s="13"/>
      <c r="L3467" s="13"/>
      <c r="M3467" s="13"/>
      <c r="N3467" s="13"/>
      <c r="O3467" s="13"/>
      <c r="P3467" s="13"/>
    </row>
    <row r="3468" spans="1:16">
      <c r="A3468" s="13"/>
      <c r="B3468" s="13"/>
      <c r="C3468" s="13"/>
      <c r="D3468" s="13"/>
      <c r="E3468" s="13"/>
      <c r="F3468" s="13"/>
      <c r="G3468" s="13"/>
      <c r="H3468" s="13"/>
      <c r="I3468" s="13"/>
      <c r="J3468" s="13"/>
      <c r="K3468" s="13"/>
      <c r="L3468" s="13"/>
      <c r="M3468" s="13"/>
      <c r="N3468" s="13"/>
      <c r="O3468" s="13"/>
      <c r="P3468" s="13"/>
    </row>
    <row r="3469" spans="1:16">
      <c r="A3469" s="13"/>
      <c r="B3469" s="13"/>
      <c r="C3469" s="13"/>
      <c r="D3469" s="13"/>
      <c r="E3469" s="13"/>
      <c r="F3469" s="13"/>
      <c r="G3469" s="13"/>
      <c r="H3469" s="13"/>
      <c r="I3469" s="13"/>
      <c r="J3469" s="13"/>
      <c r="K3469" s="13"/>
      <c r="L3469" s="13"/>
      <c r="M3469" s="13"/>
      <c r="N3469" s="13"/>
      <c r="O3469" s="13"/>
      <c r="P3469" s="13"/>
    </row>
    <row r="3470" spans="1:16">
      <c r="A3470" s="13"/>
      <c r="B3470" s="13"/>
      <c r="C3470" s="13"/>
      <c r="D3470" s="13"/>
      <c r="E3470" s="13"/>
      <c r="F3470" s="13"/>
      <c r="G3470" s="13"/>
      <c r="H3470" s="13"/>
      <c r="I3470" s="13"/>
      <c r="J3470" s="13"/>
      <c r="K3470" s="13"/>
      <c r="L3470" s="13"/>
      <c r="M3470" s="13"/>
      <c r="N3470" s="13"/>
      <c r="O3470" s="13"/>
      <c r="P3470" s="13"/>
    </row>
    <row r="3471" spans="1:16">
      <c r="A3471" s="13"/>
      <c r="B3471" s="13"/>
      <c r="C3471" s="13"/>
      <c r="D3471" s="13"/>
      <c r="E3471" s="13"/>
      <c r="F3471" s="13"/>
      <c r="G3471" s="13"/>
      <c r="H3471" s="13"/>
      <c r="I3471" s="13"/>
      <c r="J3471" s="13"/>
      <c r="K3471" s="13"/>
      <c r="L3471" s="13"/>
      <c r="M3471" s="13"/>
      <c r="N3471" s="13"/>
      <c r="O3471" s="13"/>
      <c r="P3471" s="13"/>
    </row>
    <row r="3472" spans="1:16">
      <c r="A3472" s="13"/>
      <c r="B3472" s="13"/>
      <c r="C3472" s="13"/>
      <c r="D3472" s="13"/>
      <c r="E3472" s="13"/>
      <c r="F3472" s="13"/>
      <c r="G3472" s="13"/>
      <c r="H3472" s="13"/>
      <c r="I3472" s="13"/>
      <c r="J3472" s="13"/>
      <c r="K3472" s="13"/>
      <c r="L3472" s="13"/>
      <c r="M3472" s="13"/>
      <c r="N3472" s="13"/>
      <c r="O3472" s="13"/>
      <c r="P3472" s="13"/>
    </row>
    <row r="3473" spans="1:16">
      <c r="A3473" s="13"/>
      <c r="B3473" s="13"/>
      <c r="C3473" s="13"/>
      <c r="D3473" s="13"/>
      <c r="E3473" s="13"/>
      <c r="F3473" s="13"/>
      <c r="G3473" s="13"/>
      <c r="H3473" s="13"/>
      <c r="I3473" s="13"/>
      <c r="J3473" s="13"/>
      <c r="K3473" s="13"/>
      <c r="L3473" s="13"/>
      <c r="M3473" s="13"/>
      <c r="N3473" s="13"/>
      <c r="O3473" s="13"/>
      <c r="P3473" s="13"/>
    </row>
    <row r="3474" spans="1:16">
      <c r="A3474" s="13"/>
      <c r="B3474" s="13"/>
      <c r="C3474" s="13"/>
      <c r="D3474" s="13"/>
      <c r="E3474" s="13"/>
      <c r="F3474" s="13"/>
      <c r="G3474" s="13"/>
      <c r="H3474" s="13"/>
      <c r="I3474" s="13"/>
      <c r="J3474" s="13"/>
      <c r="K3474" s="13"/>
      <c r="L3474" s="13"/>
      <c r="M3474" s="13"/>
      <c r="N3474" s="13"/>
      <c r="O3474" s="13"/>
      <c r="P3474" s="13"/>
    </row>
    <row r="3475" spans="1:16">
      <c r="A3475" s="13"/>
      <c r="B3475" s="13"/>
      <c r="C3475" s="13"/>
      <c r="D3475" s="13"/>
      <c r="E3475" s="13"/>
      <c r="F3475" s="13"/>
      <c r="G3475" s="13"/>
      <c r="H3475" s="13"/>
      <c r="I3475" s="13"/>
      <c r="J3475" s="13"/>
      <c r="K3475" s="13"/>
      <c r="L3475" s="13"/>
      <c r="M3475" s="13"/>
      <c r="N3475" s="13"/>
      <c r="O3475" s="13"/>
      <c r="P3475" s="13"/>
    </row>
    <row r="3476" spans="1:16">
      <c r="A3476" s="13"/>
      <c r="B3476" s="13"/>
      <c r="C3476" s="13"/>
      <c r="D3476" s="13"/>
      <c r="E3476" s="13"/>
      <c r="F3476" s="13"/>
      <c r="G3476" s="13"/>
      <c r="H3476" s="13"/>
      <c r="I3476" s="13"/>
      <c r="J3476" s="13"/>
      <c r="K3476" s="13"/>
      <c r="L3476" s="13"/>
      <c r="M3476" s="13"/>
      <c r="N3476" s="13"/>
      <c r="O3476" s="13"/>
      <c r="P3476" s="13"/>
    </row>
    <row r="3477" spans="1:16">
      <c r="A3477" s="13"/>
      <c r="B3477" s="13"/>
      <c r="C3477" s="13"/>
      <c r="D3477" s="13"/>
      <c r="E3477" s="13"/>
      <c r="F3477" s="13"/>
      <c r="G3477" s="13"/>
      <c r="H3477" s="13"/>
      <c r="I3477" s="13"/>
      <c r="J3477" s="13"/>
      <c r="K3477" s="13"/>
      <c r="L3477" s="13"/>
      <c r="M3477" s="13"/>
      <c r="N3477" s="13"/>
      <c r="O3477" s="13"/>
      <c r="P3477" s="13"/>
    </row>
    <row r="3478" spans="1:16">
      <c r="A3478" s="13"/>
      <c r="B3478" s="13"/>
      <c r="C3478" s="13"/>
      <c r="D3478" s="13"/>
      <c r="E3478" s="13"/>
      <c r="F3478" s="13"/>
      <c r="G3478" s="13"/>
      <c r="H3478" s="13"/>
      <c r="I3478" s="13"/>
      <c r="J3478" s="13"/>
      <c r="K3478" s="13"/>
      <c r="L3478" s="13"/>
      <c r="M3478" s="13"/>
      <c r="N3478" s="13"/>
      <c r="O3478" s="13"/>
      <c r="P3478" s="13"/>
    </row>
    <row r="3479" spans="1:16">
      <c r="A3479" s="13"/>
      <c r="B3479" s="13"/>
      <c r="C3479" s="13"/>
      <c r="D3479" s="13"/>
      <c r="E3479" s="13"/>
      <c r="F3479" s="13"/>
      <c r="G3479" s="13"/>
      <c r="H3479" s="13"/>
      <c r="I3479" s="13"/>
      <c r="J3479" s="13"/>
      <c r="K3479" s="13"/>
      <c r="L3479" s="13"/>
      <c r="M3479" s="13"/>
      <c r="N3479" s="13"/>
      <c r="O3479" s="13"/>
      <c r="P3479" s="13"/>
    </row>
    <row r="3480" spans="1:16">
      <c r="A3480" s="13"/>
      <c r="B3480" s="13"/>
      <c r="C3480" s="13"/>
      <c r="D3480" s="13"/>
      <c r="E3480" s="13"/>
      <c r="F3480" s="13"/>
      <c r="G3480" s="13"/>
      <c r="H3480" s="13"/>
      <c r="I3480" s="13"/>
      <c r="J3480" s="13"/>
      <c r="K3480" s="13"/>
      <c r="L3480" s="13"/>
      <c r="M3480" s="13"/>
      <c r="N3480" s="13"/>
      <c r="O3480" s="13"/>
      <c r="P3480" s="13"/>
    </row>
    <row r="3481" spans="1:16">
      <c r="A3481" s="13"/>
      <c r="B3481" s="13"/>
      <c r="C3481" s="13"/>
      <c r="D3481" s="13"/>
      <c r="E3481" s="13"/>
      <c r="F3481" s="13"/>
      <c r="G3481" s="13"/>
      <c r="H3481" s="13"/>
      <c r="I3481" s="13"/>
      <c r="J3481" s="13"/>
      <c r="K3481" s="13"/>
      <c r="L3481" s="13"/>
      <c r="M3481" s="13"/>
      <c r="N3481" s="13"/>
      <c r="O3481" s="13"/>
      <c r="P3481" s="13"/>
    </row>
    <row r="3482" spans="1:16">
      <c r="A3482" s="13"/>
      <c r="B3482" s="13"/>
      <c r="C3482" s="13"/>
      <c r="D3482" s="13"/>
      <c r="E3482" s="13"/>
      <c r="F3482" s="13"/>
      <c r="G3482" s="13"/>
      <c r="H3482" s="13"/>
      <c r="I3482" s="13"/>
      <c r="J3482" s="13"/>
      <c r="K3482" s="13"/>
      <c r="L3482" s="13"/>
      <c r="M3482" s="13"/>
      <c r="N3482" s="13"/>
      <c r="O3482" s="13"/>
      <c r="P3482" s="13"/>
    </row>
    <row r="3483" spans="1:16">
      <c r="A3483" s="13"/>
      <c r="B3483" s="13"/>
      <c r="C3483" s="13"/>
      <c r="D3483" s="13"/>
      <c r="E3483" s="13"/>
      <c r="F3483" s="13"/>
      <c r="G3483" s="13"/>
      <c r="H3483" s="13"/>
      <c r="I3483" s="13"/>
      <c r="J3483" s="13"/>
      <c r="K3483" s="13"/>
      <c r="L3483" s="13"/>
      <c r="M3483" s="13"/>
      <c r="N3483" s="13"/>
      <c r="O3483" s="13"/>
      <c r="P3483" s="13"/>
    </row>
    <row r="3484" spans="1:16">
      <c r="A3484" s="13"/>
      <c r="B3484" s="13"/>
      <c r="C3484" s="13"/>
      <c r="D3484" s="13"/>
      <c r="E3484" s="13"/>
      <c r="F3484" s="13"/>
      <c r="G3484" s="13"/>
      <c r="H3484" s="13"/>
      <c r="I3484" s="13"/>
      <c r="J3484" s="13"/>
      <c r="K3484" s="13"/>
      <c r="L3484" s="13"/>
      <c r="M3484" s="13"/>
      <c r="N3484" s="13"/>
      <c r="O3484" s="13"/>
      <c r="P3484" s="13"/>
    </row>
    <row r="3485" spans="1:16">
      <c r="A3485" s="13"/>
      <c r="B3485" s="13"/>
      <c r="C3485" s="13"/>
      <c r="D3485" s="13"/>
      <c r="E3485" s="13"/>
      <c r="F3485" s="13"/>
      <c r="G3485" s="13"/>
      <c r="H3485" s="13"/>
      <c r="I3485" s="13"/>
      <c r="J3485" s="13"/>
      <c r="K3485" s="13"/>
      <c r="L3485" s="13"/>
      <c r="M3485" s="13"/>
      <c r="N3485" s="13"/>
      <c r="O3485" s="13"/>
      <c r="P3485" s="13"/>
    </row>
    <row r="3486" spans="1:16">
      <c r="A3486" s="13"/>
      <c r="B3486" s="13"/>
      <c r="C3486" s="13"/>
      <c r="D3486" s="13"/>
      <c r="E3486" s="13"/>
      <c r="F3486" s="13"/>
      <c r="G3486" s="13"/>
      <c r="H3486" s="13"/>
      <c r="I3486" s="13"/>
      <c r="J3486" s="13"/>
      <c r="K3486" s="13"/>
      <c r="L3486" s="13"/>
      <c r="M3486" s="13"/>
      <c r="N3486" s="13"/>
      <c r="O3486" s="13"/>
      <c r="P3486" s="13"/>
    </row>
    <row r="3487" spans="1:16">
      <c r="A3487" s="13"/>
      <c r="B3487" s="13"/>
      <c r="C3487" s="13"/>
      <c r="D3487" s="13"/>
      <c r="E3487" s="13"/>
      <c r="F3487" s="13"/>
      <c r="G3487" s="13"/>
      <c r="H3487" s="13"/>
      <c r="I3487" s="13"/>
      <c r="J3487" s="13"/>
      <c r="K3487" s="13"/>
      <c r="L3487" s="13"/>
      <c r="M3487" s="13"/>
      <c r="N3487" s="13"/>
      <c r="O3487" s="13"/>
      <c r="P3487" s="13"/>
    </row>
    <row r="3488" spans="1:16">
      <c r="A3488" s="13"/>
      <c r="B3488" s="13"/>
      <c r="C3488" s="13"/>
      <c r="D3488" s="13"/>
      <c r="E3488" s="13"/>
      <c r="F3488" s="13"/>
      <c r="G3488" s="13"/>
      <c r="H3488" s="13"/>
      <c r="I3488" s="13"/>
      <c r="J3488" s="13"/>
      <c r="K3488" s="13"/>
      <c r="L3488" s="13"/>
      <c r="M3488" s="13"/>
      <c r="N3488" s="13"/>
      <c r="O3488" s="13"/>
      <c r="P3488" s="13"/>
    </row>
    <row r="3489" spans="1:16">
      <c r="A3489" s="13"/>
      <c r="B3489" s="13"/>
      <c r="C3489" s="13"/>
      <c r="D3489" s="13"/>
      <c r="E3489" s="13"/>
      <c r="F3489" s="13"/>
      <c r="G3489" s="13"/>
      <c r="H3489" s="13"/>
      <c r="I3489" s="13"/>
      <c r="J3489" s="13"/>
      <c r="K3489" s="13"/>
      <c r="L3489" s="13"/>
      <c r="M3489" s="13"/>
      <c r="N3489" s="13"/>
      <c r="O3489" s="13"/>
      <c r="P3489" s="13"/>
    </row>
    <row r="3490" spans="1:16">
      <c r="A3490" s="13"/>
      <c r="B3490" s="13"/>
      <c r="C3490" s="13"/>
      <c r="D3490" s="13"/>
      <c r="E3490" s="13"/>
      <c r="F3490" s="13"/>
      <c r="G3490" s="13"/>
      <c r="H3490" s="13"/>
      <c r="I3490" s="13"/>
      <c r="J3490" s="13"/>
      <c r="K3490" s="13"/>
      <c r="L3490" s="13"/>
      <c r="M3490" s="13"/>
      <c r="N3490" s="13"/>
      <c r="O3490" s="13"/>
      <c r="P3490" s="13"/>
    </row>
    <row r="3491" spans="1:16">
      <c r="A3491" s="13"/>
      <c r="B3491" s="13"/>
      <c r="C3491" s="13"/>
      <c r="D3491" s="13"/>
      <c r="E3491" s="13"/>
      <c r="F3491" s="13"/>
      <c r="G3491" s="13"/>
      <c r="H3491" s="13"/>
      <c r="I3491" s="13"/>
      <c r="J3491" s="13"/>
      <c r="K3491" s="13"/>
      <c r="L3491" s="13"/>
      <c r="M3491" s="13"/>
      <c r="N3491" s="13"/>
      <c r="O3491" s="13"/>
      <c r="P3491" s="13"/>
    </row>
    <row r="3492" spans="1:16">
      <c r="A3492" s="13"/>
      <c r="B3492" s="13"/>
      <c r="C3492" s="13"/>
      <c r="D3492" s="13"/>
      <c r="E3492" s="13"/>
      <c r="F3492" s="13"/>
      <c r="G3492" s="13"/>
      <c r="H3492" s="13"/>
      <c r="I3492" s="13"/>
      <c r="J3492" s="13"/>
      <c r="K3492" s="13"/>
      <c r="L3492" s="13"/>
      <c r="M3492" s="13"/>
      <c r="N3492" s="13"/>
      <c r="O3492" s="13"/>
      <c r="P3492" s="13"/>
    </row>
    <row r="3493" spans="1:16">
      <c r="A3493" s="13"/>
      <c r="B3493" s="13"/>
      <c r="C3493" s="13"/>
      <c r="D3493" s="13"/>
      <c r="E3493" s="13"/>
      <c r="F3493" s="13"/>
      <c r="G3493" s="13"/>
      <c r="H3493" s="13"/>
      <c r="I3493" s="13"/>
      <c r="J3493" s="13"/>
      <c r="K3493" s="13"/>
      <c r="L3493" s="13"/>
      <c r="M3493" s="13"/>
      <c r="N3493" s="13"/>
      <c r="O3493" s="13"/>
      <c r="P3493" s="13"/>
    </row>
    <row r="3494" spans="1:16">
      <c r="A3494" s="13"/>
      <c r="B3494" s="13"/>
      <c r="C3494" s="13"/>
      <c r="D3494" s="13"/>
      <c r="E3494" s="13"/>
      <c r="F3494" s="13"/>
      <c r="G3494" s="13"/>
      <c r="H3494" s="13"/>
      <c r="I3494" s="13"/>
      <c r="J3494" s="13"/>
      <c r="K3494" s="13"/>
      <c r="L3494" s="13"/>
      <c r="M3494" s="13"/>
      <c r="N3494" s="13"/>
      <c r="O3494" s="13"/>
      <c r="P3494" s="13"/>
    </row>
    <row r="3495" spans="1:16">
      <c r="A3495" s="13"/>
      <c r="B3495" s="13"/>
      <c r="C3495" s="13"/>
      <c r="D3495" s="13"/>
      <c r="E3495" s="13"/>
      <c r="F3495" s="13"/>
      <c r="G3495" s="13"/>
      <c r="H3495" s="13"/>
      <c r="I3495" s="13"/>
      <c r="J3495" s="13"/>
      <c r="K3495" s="13"/>
      <c r="L3495" s="13"/>
      <c r="M3495" s="13"/>
      <c r="N3495" s="13"/>
      <c r="O3495" s="13"/>
      <c r="P3495" s="13"/>
    </row>
    <row r="3496" spans="1:16">
      <c r="A3496" s="13"/>
      <c r="B3496" s="13"/>
      <c r="C3496" s="13"/>
      <c r="D3496" s="13"/>
      <c r="E3496" s="13"/>
      <c r="F3496" s="13"/>
      <c r="G3496" s="13"/>
      <c r="H3496" s="13"/>
      <c r="I3496" s="13"/>
      <c r="J3496" s="13"/>
      <c r="K3496" s="13"/>
      <c r="L3496" s="13"/>
      <c r="M3496" s="13"/>
      <c r="N3496" s="13"/>
      <c r="O3496" s="13"/>
      <c r="P3496" s="13"/>
    </row>
    <row r="3497" spans="1:16">
      <c r="A3497" s="13"/>
      <c r="B3497" s="13"/>
      <c r="C3497" s="13"/>
      <c r="D3497" s="13"/>
      <c r="E3497" s="13"/>
      <c r="F3497" s="13"/>
      <c r="G3497" s="13"/>
      <c r="H3497" s="13"/>
      <c r="I3497" s="13"/>
      <c r="J3497" s="13"/>
      <c r="K3497" s="13"/>
      <c r="L3497" s="13"/>
      <c r="M3497" s="13"/>
      <c r="N3497" s="13"/>
      <c r="O3497" s="13"/>
      <c r="P3497" s="13"/>
    </row>
    <row r="3498" spans="1:16">
      <c r="A3498" s="13"/>
      <c r="B3498" s="13"/>
      <c r="C3498" s="13"/>
      <c r="D3498" s="13"/>
      <c r="E3498" s="13"/>
      <c r="F3498" s="13"/>
      <c r="G3498" s="13"/>
      <c r="H3498" s="13"/>
      <c r="I3498" s="13"/>
      <c r="J3498" s="13"/>
      <c r="K3498" s="13"/>
      <c r="L3498" s="13"/>
      <c r="M3498" s="13"/>
      <c r="N3498" s="13"/>
      <c r="O3498" s="13"/>
      <c r="P3498" s="13"/>
    </row>
    <row r="3499" spans="1:16">
      <c r="A3499" s="13"/>
      <c r="B3499" s="13"/>
      <c r="C3499" s="13"/>
      <c r="D3499" s="13"/>
      <c r="E3499" s="13"/>
      <c r="F3499" s="13"/>
      <c r="G3499" s="13"/>
      <c r="H3499" s="13"/>
      <c r="I3499" s="13"/>
      <c r="J3499" s="13"/>
      <c r="K3499" s="13"/>
      <c r="L3499" s="13"/>
      <c r="M3499" s="13"/>
      <c r="N3499" s="13"/>
      <c r="O3499" s="13"/>
      <c r="P3499" s="13"/>
    </row>
    <row r="3500" spans="1:16">
      <c r="A3500" s="13"/>
      <c r="B3500" s="13"/>
      <c r="C3500" s="13"/>
      <c r="D3500" s="13"/>
      <c r="E3500" s="13"/>
      <c r="F3500" s="13"/>
      <c r="G3500" s="13"/>
      <c r="H3500" s="13"/>
      <c r="I3500" s="13"/>
      <c r="J3500" s="13"/>
      <c r="K3500" s="13"/>
      <c r="L3500" s="13"/>
      <c r="M3500" s="13"/>
      <c r="N3500" s="13"/>
      <c r="O3500" s="13"/>
      <c r="P3500" s="13"/>
    </row>
    <row r="3501" spans="1:16">
      <c r="A3501" s="13"/>
      <c r="B3501" s="13"/>
      <c r="C3501" s="13"/>
      <c r="D3501" s="13"/>
      <c r="E3501" s="13"/>
      <c r="F3501" s="13"/>
      <c r="G3501" s="13"/>
      <c r="H3501" s="13"/>
      <c r="I3501" s="13"/>
      <c r="J3501" s="13"/>
      <c r="K3501" s="13"/>
      <c r="L3501" s="13"/>
      <c r="M3501" s="13"/>
      <c r="N3501" s="13"/>
      <c r="O3501" s="13"/>
      <c r="P3501" s="13"/>
    </row>
    <row r="3502" spans="1:16">
      <c r="A3502" s="13"/>
      <c r="B3502" s="13"/>
      <c r="C3502" s="13"/>
      <c r="D3502" s="13"/>
      <c r="E3502" s="13"/>
      <c r="F3502" s="13"/>
      <c r="G3502" s="13"/>
      <c r="H3502" s="13"/>
      <c r="I3502" s="13"/>
      <c r="J3502" s="13"/>
      <c r="K3502" s="13"/>
      <c r="L3502" s="13"/>
      <c r="M3502" s="13"/>
      <c r="N3502" s="13"/>
      <c r="O3502" s="13"/>
      <c r="P3502" s="13"/>
    </row>
    <row r="3503" spans="1:16">
      <c r="A3503" s="13"/>
      <c r="B3503" s="13"/>
      <c r="C3503" s="13"/>
      <c r="D3503" s="13"/>
      <c r="E3503" s="13"/>
      <c r="F3503" s="13"/>
      <c r="G3503" s="13"/>
      <c r="H3503" s="13"/>
      <c r="I3503" s="13"/>
      <c r="J3503" s="13"/>
      <c r="K3503" s="13"/>
      <c r="L3503" s="13"/>
      <c r="M3503" s="13"/>
      <c r="N3503" s="13"/>
      <c r="O3503" s="13"/>
      <c r="P3503" s="13"/>
    </row>
    <row r="3504" spans="1:16">
      <c r="A3504" s="13"/>
      <c r="B3504" s="13"/>
      <c r="C3504" s="13"/>
      <c r="D3504" s="13"/>
      <c r="E3504" s="13"/>
      <c r="F3504" s="13"/>
      <c r="G3504" s="13"/>
      <c r="H3504" s="13"/>
      <c r="I3504" s="13"/>
      <c r="J3504" s="13"/>
      <c r="K3504" s="13"/>
      <c r="L3504" s="13"/>
      <c r="M3504" s="13"/>
      <c r="N3504" s="13"/>
      <c r="O3504" s="13"/>
      <c r="P3504" s="13"/>
    </row>
    <row r="3505" spans="1:16">
      <c r="A3505" s="13"/>
      <c r="B3505" s="13"/>
      <c r="C3505" s="13"/>
      <c r="D3505" s="13"/>
      <c r="E3505" s="13"/>
      <c r="F3505" s="13"/>
      <c r="G3505" s="13"/>
      <c r="H3505" s="13"/>
      <c r="I3505" s="13"/>
      <c r="J3505" s="13"/>
      <c r="K3505" s="13"/>
      <c r="L3505" s="13"/>
      <c r="M3505" s="13"/>
      <c r="N3505" s="13"/>
      <c r="O3505" s="13"/>
      <c r="P3505" s="13"/>
    </row>
    <row r="3506" spans="1:16">
      <c r="A3506" s="13"/>
      <c r="B3506" s="13"/>
      <c r="C3506" s="13"/>
      <c r="D3506" s="13"/>
      <c r="E3506" s="13"/>
      <c r="F3506" s="13"/>
      <c r="G3506" s="13"/>
      <c r="H3506" s="13"/>
      <c r="I3506" s="13"/>
      <c r="J3506" s="13"/>
      <c r="K3506" s="13"/>
      <c r="L3506" s="13"/>
      <c r="M3506" s="13"/>
      <c r="N3506" s="13"/>
      <c r="O3506" s="13"/>
      <c r="P3506" s="13"/>
    </row>
    <row r="3507" spans="1:16">
      <c r="A3507" s="13"/>
      <c r="B3507" s="13"/>
      <c r="C3507" s="13"/>
      <c r="D3507" s="13"/>
      <c r="E3507" s="13"/>
      <c r="F3507" s="13"/>
      <c r="G3507" s="13"/>
      <c r="H3507" s="13"/>
      <c r="I3507" s="13"/>
      <c r="J3507" s="13"/>
      <c r="K3507" s="13"/>
      <c r="L3507" s="13"/>
      <c r="M3507" s="13"/>
      <c r="N3507" s="13"/>
      <c r="O3507" s="13"/>
      <c r="P3507" s="13"/>
    </row>
    <row r="3508" spans="1:16">
      <c r="A3508" s="13"/>
      <c r="B3508" s="13"/>
      <c r="C3508" s="13"/>
      <c r="D3508" s="13"/>
      <c r="E3508" s="13"/>
      <c r="F3508" s="13"/>
      <c r="G3508" s="13"/>
      <c r="H3508" s="13"/>
      <c r="I3508" s="13"/>
      <c r="J3508" s="13"/>
      <c r="K3508" s="13"/>
      <c r="L3508" s="13"/>
      <c r="M3508" s="13"/>
      <c r="N3508" s="13"/>
      <c r="O3508" s="13"/>
      <c r="P3508" s="13"/>
    </row>
    <row r="3509" spans="1:16">
      <c r="A3509" s="13"/>
      <c r="B3509" s="13"/>
      <c r="C3509" s="13"/>
      <c r="D3509" s="13"/>
      <c r="E3509" s="13"/>
      <c r="F3509" s="13"/>
      <c r="G3509" s="13"/>
      <c r="H3509" s="13"/>
      <c r="I3509" s="13"/>
      <c r="J3509" s="13"/>
      <c r="K3509" s="13"/>
      <c r="L3509" s="13"/>
      <c r="M3509" s="13"/>
      <c r="N3509" s="13"/>
      <c r="O3509" s="13"/>
      <c r="P3509" s="13"/>
    </row>
    <row r="3510" spans="1:16">
      <c r="A3510" s="13"/>
      <c r="B3510" s="13"/>
      <c r="C3510" s="13"/>
      <c r="D3510" s="13"/>
      <c r="E3510" s="13"/>
      <c r="F3510" s="13"/>
      <c r="G3510" s="13"/>
      <c r="H3510" s="13"/>
      <c r="I3510" s="13"/>
      <c r="J3510" s="13"/>
      <c r="K3510" s="13"/>
      <c r="L3510" s="13"/>
      <c r="M3510" s="13"/>
      <c r="N3510" s="13"/>
      <c r="O3510" s="13"/>
      <c r="P3510" s="13"/>
    </row>
    <row r="3511" spans="1:16">
      <c r="A3511" s="13"/>
      <c r="B3511" s="13"/>
      <c r="C3511" s="13"/>
      <c r="D3511" s="13"/>
      <c r="E3511" s="13"/>
      <c r="F3511" s="13"/>
      <c r="G3511" s="13"/>
      <c r="H3511" s="13"/>
      <c r="I3511" s="13"/>
      <c r="J3511" s="13"/>
      <c r="K3511" s="13"/>
      <c r="L3511" s="13"/>
      <c r="M3511" s="13"/>
      <c r="N3511" s="13"/>
      <c r="O3511" s="13"/>
      <c r="P3511" s="13"/>
    </row>
    <row r="3512" spans="1:16">
      <c r="A3512" s="13"/>
      <c r="B3512" s="13"/>
      <c r="C3512" s="13"/>
      <c r="D3512" s="13"/>
      <c r="E3512" s="13"/>
      <c r="F3512" s="13"/>
      <c r="G3512" s="13"/>
      <c r="H3512" s="13"/>
      <c r="I3512" s="13"/>
      <c r="J3512" s="13"/>
      <c r="K3512" s="13"/>
      <c r="L3512" s="13"/>
      <c r="M3512" s="13"/>
      <c r="N3512" s="13"/>
      <c r="O3512" s="13"/>
      <c r="P3512" s="13"/>
    </row>
    <row r="3513" spans="1:16">
      <c r="A3513" s="13"/>
      <c r="B3513" s="13"/>
      <c r="C3513" s="13"/>
      <c r="D3513" s="13"/>
      <c r="E3513" s="13"/>
      <c r="F3513" s="13"/>
      <c r="G3513" s="13"/>
      <c r="H3513" s="13"/>
      <c r="I3513" s="13"/>
      <c r="J3513" s="13"/>
      <c r="K3513" s="13"/>
      <c r="L3513" s="13"/>
      <c r="M3513" s="13"/>
      <c r="N3513" s="13"/>
      <c r="O3513" s="13"/>
      <c r="P3513" s="13"/>
    </row>
    <row r="3514" spans="1:16">
      <c r="A3514" s="13"/>
      <c r="B3514" s="13"/>
      <c r="C3514" s="13"/>
      <c r="D3514" s="13"/>
      <c r="E3514" s="13"/>
      <c r="F3514" s="13"/>
      <c r="G3514" s="13"/>
      <c r="H3514" s="13"/>
      <c r="I3514" s="13"/>
      <c r="J3514" s="13"/>
      <c r="K3514" s="13"/>
      <c r="L3514" s="13"/>
      <c r="M3514" s="13"/>
      <c r="N3514" s="13"/>
      <c r="O3514" s="13"/>
      <c r="P3514" s="13"/>
    </row>
    <row r="3515" spans="1:16">
      <c r="A3515" s="13"/>
      <c r="B3515" s="13"/>
      <c r="C3515" s="13"/>
      <c r="D3515" s="13"/>
      <c r="E3515" s="13"/>
      <c r="F3515" s="13"/>
      <c r="G3515" s="13"/>
      <c r="H3515" s="13"/>
      <c r="I3515" s="13"/>
      <c r="J3515" s="13"/>
      <c r="K3515" s="13"/>
      <c r="L3515" s="13"/>
      <c r="M3515" s="13"/>
      <c r="N3515" s="13"/>
      <c r="O3515" s="13"/>
      <c r="P3515" s="13"/>
    </row>
    <row r="3516" spans="1:16">
      <c r="A3516" s="13"/>
      <c r="B3516" s="13"/>
      <c r="C3516" s="13"/>
      <c r="D3516" s="13"/>
      <c r="E3516" s="13"/>
      <c r="F3516" s="13"/>
      <c r="G3516" s="13"/>
      <c r="H3516" s="13"/>
      <c r="I3516" s="13"/>
      <c r="J3516" s="13"/>
      <c r="K3516" s="13"/>
      <c r="L3516" s="13"/>
      <c r="M3516" s="13"/>
      <c r="N3516" s="13"/>
      <c r="O3516" s="13"/>
      <c r="P3516" s="13"/>
    </row>
    <row r="3517" spans="1:16">
      <c r="A3517" s="13"/>
      <c r="B3517" s="13"/>
      <c r="C3517" s="13"/>
      <c r="D3517" s="13"/>
      <c r="E3517" s="13"/>
      <c r="F3517" s="13"/>
      <c r="G3517" s="13"/>
      <c r="H3517" s="13"/>
      <c r="I3517" s="13"/>
      <c r="J3517" s="13"/>
      <c r="K3517" s="13"/>
      <c r="L3517" s="13"/>
      <c r="M3517" s="13"/>
      <c r="N3517" s="13"/>
      <c r="O3517" s="13"/>
      <c r="P3517" s="13"/>
    </row>
    <row r="3518" spans="1:16">
      <c r="A3518" s="13"/>
      <c r="B3518" s="13"/>
      <c r="C3518" s="13"/>
      <c r="D3518" s="13"/>
      <c r="E3518" s="13"/>
      <c r="F3518" s="13"/>
      <c r="G3518" s="13"/>
      <c r="H3518" s="13"/>
      <c r="I3518" s="13"/>
      <c r="J3518" s="13"/>
      <c r="K3518" s="13"/>
      <c r="L3518" s="13"/>
      <c r="M3518" s="13"/>
      <c r="N3518" s="13"/>
      <c r="O3518" s="13"/>
      <c r="P3518" s="13"/>
    </row>
    <row r="3519" spans="1:16">
      <c r="A3519" s="13"/>
      <c r="B3519" s="13"/>
      <c r="C3519" s="13"/>
      <c r="D3519" s="13"/>
      <c r="E3519" s="13"/>
      <c r="F3519" s="13"/>
      <c r="G3519" s="13"/>
      <c r="H3519" s="13"/>
      <c r="I3519" s="13"/>
      <c r="J3519" s="13"/>
      <c r="K3519" s="13"/>
      <c r="L3519" s="13"/>
      <c r="M3519" s="13"/>
      <c r="N3519" s="13"/>
      <c r="O3519" s="13"/>
      <c r="P3519" s="13"/>
    </row>
    <row r="3520" spans="1:16">
      <c r="A3520" s="13"/>
      <c r="B3520" s="13"/>
      <c r="C3520" s="13"/>
      <c r="D3520" s="13"/>
      <c r="E3520" s="13"/>
      <c r="F3520" s="13"/>
      <c r="G3520" s="13"/>
      <c r="H3520" s="13"/>
      <c r="I3520" s="13"/>
      <c r="J3520" s="13"/>
      <c r="K3520" s="13"/>
      <c r="L3520" s="13"/>
      <c r="M3520" s="13"/>
      <c r="N3520" s="13"/>
      <c r="O3520" s="13"/>
      <c r="P3520" s="13"/>
    </row>
    <row r="3521" spans="1:16">
      <c r="A3521" s="13"/>
      <c r="B3521" s="13"/>
      <c r="C3521" s="13"/>
      <c r="D3521" s="13"/>
      <c r="E3521" s="13"/>
      <c r="F3521" s="13"/>
      <c r="G3521" s="13"/>
      <c r="H3521" s="13"/>
      <c r="I3521" s="13"/>
      <c r="J3521" s="13"/>
      <c r="K3521" s="13"/>
      <c r="L3521" s="13"/>
      <c r="M3521" s="13"/>
      <c r="N3521" s="13"/>
      <c r="O3521" s="13"/>
      <c r="P3521" s="13"/>
    </row>
    <row r="3522" spans="1:16">
      <c r="A3522" s="13"/>
      <c r="B3522" s="13"/>
      <c r="C3522" s="13"/>
      <c r="D3522" s="13"/>
      <c r="E3522" s="13"/>
      <c r="F3522" s="13"/>
      <c r="G3522" s="13"/>
      <c r="H3522" s="13"/>
      <c r="I3522" s="13"/>
      <c r="J3522" s="13"/>
      <c r="K3522" s="13"/>
      <c r="L3522" s="13"/>
      <c r="M3522" s="13"/>
      <c r="N3522" s="13"/>
      <c r="O3522" s="13"/>
      <c r="P3522" s="13"/>
    </row>
    <row r="3523" spans="1:16">
      <c r="A3523" s="13"/>
      <c r="B3523" s="13"/>
      <c r="C3523" s="13"/>
      <c r="D3523" s="13"/>
      <c r="E3523" s="13"/>
      <c r="F3523" s="13"/>
      <c r="G3523" s="13"/>
      <c r="H3523" s="13"/>
      <c r="I3523" s="13"/>
      <c r="J3523" s="13"/>
      <c r="K3523" s="13"/>
      <c r="L3523" s="13"/>
      <c r="M3523" s="13"/>
      <c r="N3523" s="13"/>
      <c r="O3523" s="13"/>
      <c r="P3523" s="13"/>
    </row>
    <row r="3524" spans="1:16">
      <c r="A3524" s="13"/>
      <c r="B3524" s="13"/>
      <c r="C3524" s="13"/>
      <c r="D3524" s="13"/>
      <c r="E3524" s="13"/>
      <c r="F3524" s="13"/>
      <c r="G3524" s="13"/>
      <c r="H3524" s="13"/>
      <c r="I3524" s="13"/>
      <c r="J3524" s="13"/>
      <c r="K3524" s="13"/>
      <c r="L3524" s="13"/>
      <c r="M3524" s="13"/>
      <c r="N3524" s="13"/>
      <c r="O3524" s="13"/>
      <c r="P3524" s="13"/>
    </row>
    <row r="3525" spans="1:16">
      <c r="A3525" s="13"/>
      <c r="B3525" s="13"/>
      <c r="C3525" s="13"/>
      <c r="D3525" s="13"/>
      <c r="E3525" s="13"/>
      <c r="F3525" s="13"/>
      <c r="G3525" s="13"/>
      <c r="H3525" s="13"/>
      <c r="I3525" s="13"/>
      <c r="J3525" s="13"/>
      <c r="K3525" s="13"/>
      <c r="L3525" s="13"/>
      <c r="M3525" s="13"/>
      <c r="N3525" s="13"/>
      <c r="O3525" s="13"/>
      <c r="P3525" s="13"/>
    </row>
    <row r="3526" spans="1:16">
      <c r="A3526" s="13"/>
      <c r="B3526" s="13"/>
      <c r="C3526" s="13"/>
      <c r="D3526" s="13"/>
      <c r="E3526" s="13"/>
      <c r="F3526" s="13"/>
      <c r="G3526" s="13"/>
      <c r="H3526" s="13"/>
      <c r="I3526" s="13"/>
      <c r="J3526" s="13"/>
      <c r="K3526" s="13"/>
      <c r="L3526" s="13"/>
      <c r="M3526" s="13"/>
      <c r="N3526" s="13"/>
      <c r="O3526" s="13"/>
      <c r="P3526" s="13"/>
    </row>
    <row r="3527" spans="1:16">
      <c r="A3527" s="13"/>
      <c r="B3527" s="13"/>
      <c r="C3527" s="13"/>
      <c r="D3527" s="13"/>
      <c r="E3527" s="13"/>
      <c r="F3527" s="13"/>
      <c r="G3527" s="13"/>
      <c r="H3527" s="13"/>
      <c r="I3527" s="13"/>
      <c r="J3527" s="13"/>
      <c r="K3527" s="13"/>
      <c r="L3527" s="13"/>
      <c r="M3527" s="13"/>
      <c r="N3527" s="13"/>
      <c r="O3527" s="13"/>
      <c r="P3527" s="13"/>
    </row>
    <row r="3528" spans="1:16">
      <c r="A3528" s="13"/>
      <c r="B3528" s="13"/>
      <c r="C3528" s="13"/>
      <c r="D3528" s="13"/>
      <c r="E3528" s="13"/>
      <c r="F3528" s="13"/>
      <c r="G3528" s="13"/>
      <c r="H3528" s="13"/>
      <c r="I3528" s="13"/>
      <c r="J3528" s="13"/>
      <c r="K3528" s="13"/>
      <c r="L3528" s="13"/>
      <c r="M3528" s="13"/>
      <c r="N3528" s="13"/>
      <c r="O3528" s="13"/>
      <c r="P3528" s="13"/>
    </row>
    <row r="3529" spans="1:16">
      <c r="A3529" s="13"/>
      <c r="B3529" s="13"/>
      <c r="C3529" s="13"/>
      <c r="D3529" s="13"/>
      <c r="E3529" s="13"/>
      <c r="F3529" s="13"/>
      <c r="G3529" s="13"/>
      <c r="H3529" s="13"/>
      <c r="I3529" s="13"/>
      <c r="J3529" s="13"/>
      <c r="K3529" s="13"/>
      <c r="L3529" s="13"/>
      <c r="M3529" s="13"/>
      <c r="N3529" s="13"/>
      <c r="O3529" s="13"/>
      <c r="P3529" s="13"/>
    </row>
    <row r="3530" spans="1:16">
      <c r="A3530" s="13"/>
      <c r="B3530" s="13"/>
      <c r="C3530" s="13"/>
      <c r="D3530" s="13"/>
      <c r="E3530" s="13"/>
      <c r="F3530" s="13"/>
      <c r="G3530" s="13"/>
      <c r="H3530" s="13"/>
      <c r="I3530" s="13"/>
      <c r="J3530" s="13"/>
      <c r="K3530" s="13"/>
      <c r="L3530" s="13"/>
      <c r="M3530" s="13"/>
      <c r="N3530" s="13"/>
      <c r="O3530" s="13"/>
      <c r="P3530" s="13"/>
    </row>
    <row r="3531" spans="1:16">
      <c r="A3531" s="13"/>
      <c r="B3531" s="13"/>
      <c r="C3531" s="13"/>
      <c r="D3531" s="13"/>
      <c r="E3531" s="13"/>
      <c r="F3531" s="13"/>
      <c r="G3531" s="13"/>
      <c r="H3531" s="13"/>
      <c r="I3531" s="13"/>
      <c r="J3531" s="13"/>
      <c r="K3531" s="13"/>
      <c r="L3531" s="13"/>
      <c r="M3531" s="13"/>
      <c r="N3531" s="13"/>
      <c r="O3531" s="13"/>
      <c r="P3531" s="13"/>
    </row>
    <row r="3532" spans="1:16">
      <c r="A3532" s="13"/>
      <c r="B3532" s="13"/>
      <c r="C3532" s="13"/>
      <c r="D3532" s="13"/>
      <c r="E3532" s="13"/>
      <c r="F3532" s="13"/>
      <c r="G3532" s="13"/>
      <c r="H3532" s="13"/>
      <c r="I3532" s="13"/>
      <c r="J3532" s="13"/>
      <c r="K3532" s="13"/>
      <c r="L3532" s="13"/>
      <c r="M3532" s="13"/>
      <c r="N3532" s="13"/>
      <c r="O3532" s="13"/>
      <c r="P3532" s="13"/>
    </row>
    <row r="3533" spans="1:16">
      <c r="A3533" s="13"/>
      <c r="B3533" s="13"/>
      <c r="C3533" s="13"/>
      <c r="D3533" s="13"/>
      <c r="E3533" s="13"/>
      <c r="F3533" s="13"/>
      <c r="G3533" s="13"/>
      <c r="H3533" s="13"/>
      <c r="I3533" s="13"/>
      <c r="J3533" s="13"/>
      <c r="K3533" s="13"/>
      <c r="L3533" s="13"/>
      <c r="M3533" s="13"/>
      <c r="N3533" s="13"/>
      <c r="O3533" s="13"/>
      <c r="P3533" s="13"/>
    </row>
    <row r="3534" spans="1:16">
      <c r="A3534" s="13"/>
      <c r="B3534" s="13"/>
      <c r="C3534" s="13"/>
      <c r="D3534" s="13"/>
      <c r="E3534" s="13"/>
      <c r="F3534" s="13"/>
      <c r="G3534" s="13"/>
      <c r="H3534" s="13"/>
      <c r="I3534" s="13"/>
      <c r="J3534" s="13"/>
      <c r="K3534" s="13"/>
      <c r="L3534" s="13"/>
      <c r="M3534" s="13"/>
      <c r="N3534" s="13"/>
      <c r="O3534" s="13"/>
      <c r="P3534" s="13"/>
    </row>
    <row r="3535" spans="1:16">
      <c r="A3535" s="13"/>
      <c r="B3535" s="13"/>
      <c r="C3535" s="13"/>
      <c r="D3535" s="13"/>
      <c r="E3535" s="13"/>
      <c r="F3535" s="13"/>
      <c r="G3535" s="13"/>
      <c r="H3535" s="13"/>
      <c r="I3535" s="13"/>
      <c r="J3535" s="13"/>
      <c r="K3535" s="13"/>
      <c r="L3535" s="13"/>
      <c r="M3535" s="13"/>
      <c r="N3535" s="13"/>
      <c r="O3535" s="13"/>
      <c r="P3535" s="13"/>
    </row>
    <row r="3536" spans="1:16">
      <c r="A3536" s="13"/>
      <c r="B3536" s="13"/>
      <c r="C3536" s="13"/>
      <c r="D3536" s="13"/>
      <c r="E3536" s="13"/>
      <c r="F3536" s="13"/>
      <c r="G3536" s="13"/>
      <c r="H3536" s="13"/>
      <c r="I3536" s="13"/>
      <c r="J3536" s="13"/>
      <c r="K3536" s="13"/>
      <c r="L3536" s="13"/>
      <c r="M3536" s="13"/>
      <c r="N3536" s="13"/>
      <c r="O3536" s="13"/>
      <c r="P3536" s="13"/>
    </row>
    <row r="3537" spans="1:16">
      <c r="A3537" s="13"/>
      <c r="B3537" s="13"/>
      <c r="C3537" s="13"/>
      <c r="D3537" s="13"/>
      <c r="E3537" s="13"/>
      <c r="F3537" s="13"/>
      <c r="G3537" s="13"/>
      <c r="H3537" s="13"/>
      <c r="I3537" s="13"/>
      <c r="J3537" s="13"/>
      <c r="K3537" s="13"/>
      <c r="L3537" s="13"/>
      <c r="M3537" s="13"/>
      <c r="N3537" s="13"/>
      <c r="O3537" s="13"/>
      <c r="P3537" s="13"/>
    </row>
    <row r="3538" spans="1:16">
      <c r="A3538" s="13"/>
      <c r="B3538" s="13"/>
      <c r="C3538" s="13"/>
      <c r="D3538" s="13"/>
      <c r="E3538" s="13"/>
      <c r="F3538" s="13"/>
      <c r="G3538" s="13"/>
      <c r="H3538" s="13"/>
      <c r="I3538" s="13"/>
      <c r="J3538" s="13"/>
      <c r="K3538" s="13"/>
      <c r="L3538" s="13"/>
      <c r="M3538" s="13"/>
      <c r="N3538" s="13"/>
      <c r="O3538" s="13"/>
      <c r="P3538" s="13"/>
    </row>
    <row r="3539" spans="1:16">
      <c r="A3539" s="13"/>
      <c r="B3539" s="13"/>
      <c r="C3539" s="13"/>
      <c r="D3539" s="13"/>
      <c r="E3539" s="13"/>
      <c r="F3539" s="13"/>
      <c r="G3539" s="13"/>
      <c r="H3539" s="13"/>
      <c r="I3539" s="13"/>
      <c r="J3539" s="13"/>
      <c r="K3539" s="13"/>
      <c r="L3539" s="13"/>
      <c r="M3539" s="13"/>
      <c r="N3539" s="13"/>
      <c r="O3539" s="13"/>
      <c r="P3539" s="13"/>
    </row>
    <row r="3540" spans="1:16">
      <c r="A3540" s="13"/>
      <c r="B3540" s="13"/>
      <c r="C3540" s="13"/>
      <c r="D3540" s="13"/>
      <c r="E3540" s="13"/>
      <c r="F3540" s="13"/>
      <c r="G3540" s="13"/>
      <c r="H3540" s="13"/>
      <c r="I3540" s="13"/>
      <c r="J3540" s="13"/>
      <c r="K3540" s="13"/>
      <c r="L3540" s="13"/>
      <c r="M3540" s="13"/>
      <c r="N3540" s="13"/>
      <c r="O3540" s="13"/>
      <c r="P3540" s="13"/>
    </row>
    <row r="3541" spans="1:16">
      <c r="A3541" s="13"/>
      <c r="B3541" s="13"/>
      <c r="C3541" s="13"/>
      <c r="D3541" s="13"/>
      <c r="E3541" s="13"/>
      <c r="F3541" s="13"/>
      <c r="G3541" s="13"/>
      <c r="H3541" s="13"/>
      <c r="I3541" s="13"/>
      <c r="J3541" s="13"/>
      <c r="K3541" s="13"/>
      <c r="L3541" s="13"/>
      <c r="M3541" s="13"/>
      <c r="N3541" s="13"/>
      <c r="O3541" s="13"/>
      <c r="P3541" s="13"/>
    </row>
    <row r="3542" spans="1:16">
      <c r="A3542" s="13"/>
      <c r="B3542" s="13"/>
      <c r="C3542" s="13"/>
      <c r="D3542" s="13"/>
      <c r="E3542" s="13"/>
      <c r="F3542" s="13"/>
      <c r="G3542" s="13"/>
      <c r="H3542" s="13"/>
      <c r="I3542" s="13"/>
      <c r="J3542" s="13"/>
      <c r="K3542" s="13"/>
      <c r="L3542" s="13"/>
      <c r="M3542" s="13"/>
      <c r="N3542" s="13"/>
      <c r="O3542" s="13"/>
      <c r="P3542" s="13"/>
    </row>
    <row r="3543" spans="1:16">
      <c r="A3543" s="13"/>
      <c r="B3543" s="13"/>
      <c r="C3543" s="13"/>
      <c r="D3543" s="13"/>
      <c r="E3543" s="13"/>
      <c r="F3543" s="13"/>
      <c r="G3543" s="13"/>
      <c r="H3543" s="13"/>
      <c r="I3543" s="13"/>
      <c r="J3543" s="13"/>
      <c r="K3543" s="13"/>
      <c r="L3543" s="13"/>
      <c r="M3543" s="13"/>
      <c r="N3543" s="13"/>
      <c r="O3543" s="13"/>
      <c r="P3543" s="13"/>
    </row>
    <row r="3544" spans="1:16">
      <c r="A3544" s="13"/>
      <c r="B3544" s="13"/>
      <c r="C3544" s="13"/>
      <c r="D3544" s="13"/>
      <c r="E3544" s="13"/>
      <c r="F3544" s="13"/>
      <c r="G3544" s="13"/>
      <c r="H3544" s="13"/>
      <c r="I3544" s="13"/>
      <c r="J3544" s="13"/>
      <c r="K3544" s="13"/>
      <c r="L3544" s="13"/>
      <c r="M3544" s="13"/>
      <c r="N3544" s="13"/>
      <c r="O3544" s="13"/>
      <c r="P3544" s="13"/>
    </row>
    <row r="3545" spans="1:16">
      <c r="A3545" s="13"/>
      <c r="B3545" s="13"/>
      <c r="C3545" s="13"/>
      <c r="D3545" s="13"/>
      <c r="E3545" s="13"/>
      <c r="F3545" s="13"/>
      <c r="G3545" s="13"/>
      <c r="H3545" s="13"/>
      <c r="I3545" s="13"/>
      <c r="J3545" s="13"/>
      <c r="K3545" s="13"/>
      <c r="L3545" s="13"/>
      <c r="M3545" s="13"/>
      <c r="N3545" s="13"/>
      <c r="O3545" s="13"/>
      <c r="P3545" s="13"/>
    </row>
    <row r="3546" spans="1:16">
      <c r="A3546" s="13"/>
      <c r="B3546" s="13"/>
      <c r="C3546" s="13"/>
      <c r="D3546" s="13"/>
      <c r="E3546" s="13"/>
      <c r="F3546" s="13"/>
      <c r="G3546" s="13"/>
      <c r="H3546" s="13"/>
      <c r="I3546" s="13"/>
      <c r="J3546" s="13"/>
      <c r="K3546" s="13"/>
      <c r="L3546" s="13"/>
      <c r="M3546" s="13"/>
      <c r="N3546" s="13"/>
      <c r="O3546" s="13"/>
      <c r="P3546" s="13"/>
    </row>
    <row r="3547" spans="1:16">
      <c r="A3547" s="13"/>
      <c r="B3547" s="13"/>
      <c r="C3547" s="13"/>
      <c r="D3547" s="13"/>
      <c r="E3547" s="13"/>
      <c r="F3547" s="13"/>
      <c r="G3547" s="13"/>
      <c r="H3547" s="13"/>
      <c r="I3547" s="13"/>
      <c r="J3547" s="13"/>
      <c r="K3547" s="13"/>
      <c r="L3547" s="13"/>
      <c r="M3547" s="13"/>
      <c r="N3547" s="13"/>
      <c r="O3547" s="13"/>
      <c r="P3547" s="13"/>
    </row>
    <row r="3548" spans="1:16">
      <c r="A3548" s="13"/>
      <c r="B3548" s="13"/>
      <c r="C3548" s="13"/>
      <c r="D3548" s="13"/>
      <c r="E3548" s="13"/>
      <c r="F3548" s="13"/>
      <c r="G3548" s="13"/>
      <c r="H3548" s="13"/>
      <c r="I3548" s="13"/>
      <c r="J3548" s="13"/>
      <c r="K3548" s="13"/>
      <c r="L3548" s="13"/>
      <c r="M3548" s="13"/>
      <c r="N3548" s="13"/>
      <c r="O3548" s="13"/>
      <c r="P3548" s="13"/>
    </row>
    <row r="3549" spans="1:16">
      <c r="A3549" s="13"/>
      <c r="B3549" s="13"/>
      <c r="C3549" s="13"/>
      <c r="D3549" s="13"/>
      <c r="E3549" s="13"/>
      <c r="F3549" s="13"/>
      <c r="G3549" s="13"/>
      <c r="H3549" s="13"/>
      <c r="I3549" s="13"/>
      <c r="J3549" s="13"/>
      <c r="K3549" s="13"/>
      <c r="L3549" s="13"/>
      <c r="M3549" s="13"/>
      <c r="N3549" s="13"/>
      <c r="O3549" s="13"/>
      <c r="P3549" s="13"/>
    </row>
    <row r="3550" spans="1:16">
      <c r="A3550" s="13"/>
      <c r="B3550" s="13"/>
      <c r="C3550" s="13"/>
      <c r="D3550" s="13"/>
      <c r="E3550" s="13"/>
      <c r="F3550" s="13"/>
      <c r="G3550" s="13"/>
      <c r="H3550" s="13"/>
      <c r="I3550" s="13"/>
      <c r="J3550" s="13"/>
      <c r="K3550" s="13"/>
      <c r="L3550" s="13"/>
      <c r="M3550" s="13"/>
      <c r="N3550" s="13"/>
      <c r="O3550" s="13"/>
      <c r="P3550" s="13"/>
    </row>
    <row r="3551" spans="1:16">
      <c r="A3551" s="13"/>
      <c r="B3551" s="13"/>
      <c r="C3551" s="13"/>
      <c r="D3551" s="13"/>
      <c r="E3551" s="13"/>
      <c r="F3551" s="13"/>
      <c r="G3551" s="13"/>
      <c r="H3551" s="13"/>
      <c r="I3551" s="13"/>
      <c r="J3551" s="13"/>
      <c r="K3551" s="13"/>
      <c r="L3551" s="13"/>
      <c r="M3551" s="13"/>
      <c r="N3551" s="13"/>
      <c r="O3551" s="13"/>
      <c r="P3551" s="13"/>
    </row>
    <row r="3552" spans="1:16">
      <c r="A3552" s="13"/>
      <c r="B3552" s="13"/>
      <c r="C3552" s="13"/>
      <c r="D3552" s="13"/>
      <c r="E3552" s="13"/>
      <c r="F3552" s="13"/>
      <c r="G3552" s="13"/>
      <c r="H3552" s="13"/>
      <c r="I3552" s="13"/>
      <c r="J3552" s="13"/>
      <c r="K3552" s="13"/>
      <c r="L3552" s="13"/>
      <c r="M3552" s="13"/>
      <c r="N3552" s="13"/>
      <c r="O3552" s="13"/>
      <c r="P3552" s="13"/>
    </row>
    <row r="3553" spans="1:16">
      <c r="A3553" s="13"/>
      <c r="B3553" s="13"/>
      <c r="C3553" s="13"/>
      <c r="D3553" s="13"/>
      <c r="E3553" s="13"/>
      <c r="F3553" s="13"/>
      <c r="G3553" s="13"/>
      <c r="H3553" s="13"/>
      <c r="I3553" s="13"/>
      <c r="J3553" s="13"/>
      <c r="K3553" s="13"/>
      <c r="L3553" s="13"/>
      <c r="M3553" s="13"/>
      <c r="N3553" s="13"/>
      <c r="O3553" s="13"/>
      <c r="P3553" s="13"/>
    </row>
    <row r="3554" spans="1:16">
      <c r="A3554" s="13"/>
      <c r="B3554" s="13"/>
      <c r="C3554" s="13"/>
      <c r="D3554" s="13"/>
      <c r="E3554" s="13"/>
      <c r="F3554" s="13"/>
      <c r="G3554" s="13"/>
      <c r="H3554" s="13"/>
      <c r="I3554" s="13"/>
      <c r="J3554" s="13"/>
      <c r="K3554" s="13"/>
      <c r="L3554" s="13"/>
      <c r="M3554" s="13"/>
      <c r="N3554" s="13"/>
      <c r="O3554" s="13"/>
      <c r="P3554" s="13"/>
    </row>
    <row r="3555" spans="1:16">
      <c r="A3555" s="13"/>
      <c r="B3555" s="13"/>
      <c r="C3555" s="13"/>
      <c r="D3555" s="13"/>
      <c r="E3555" s="13"/>
      <c r="F3555" s="13"/>
      <c r="G3555" s="13"/>
      <c r="H3555" s="13"/>
      <c r="I3555" s="13"/>
      <c r="J3555" s="13"/>
      <c r="K3555" s="13"/>
      <c r="L3555" s="13"/>
      <c r="M3555" s="13"/>
      <c r="N3555" s="13"/>
      <c r="O3555" s="13"/>
      <c r="P3555" s="13"/>
    </row>
    <row r="3556" spans="1:16">
      <c r="A3556" s="13"/>
      <c r="B3556" s="13"/>
      <c r="C3556" s="13"/>
      <c r="D3556" s="13"/>
      <c r="E3556" s="13"/>
      <c r="F3556" s="13"/>
      <c r="G3556" s="13"/>
      <c r="H3556" s="13"/>
      <c r="I3556" s="13"/>
      <c r="J3556" s="13"/>
      <c r="K3556" s="13"/>
      <c r="L3556" s="13"/>
      <c r="M3556" s="13"/>
      <c r="N3556" s="13"/>
      <c r="O3556" s="13"/>
      <c r="P3556" s="13"/>
    </row>
    <row r="3557" spans="1:16">
      <c r="A3557" s="13"/>
      <c r="B3557" s="13"/>
      <c r="C3557" s="13"/>
      <c r="D3557" s="13"/>
      <c r="E3557" s="13"/>
      <c r="F3557" s="13"/>
      <c r="G3557" s="13"/>
      <c r="H3557" s="13"/>
      <c r="I3557" s="13"/>
      <c r="J3557" s="13"/>
      <c r="K3557" s="13"/>
      <c r="L3557" s="13"/>
      <c r="M3557" s="13"/>
      <c r="N3557" s="13"/>
      <c r="O3557" s="13"/>
      <c r="P3557" s="13"/>
    </row>
    <row r="3558" spans="1:16">
      <c r="A3558" s="13"/>
      <c r="B3558" s="13"/>
      <c r="C3558" s="13"/>
      <c r="D3558" s="13"/>
      <c r="E3558" s="13"/>
      <c r="F3558" s="13"/>
      <c r="G3558" s="13"/>
      <c r="H3558" s="13"/>
      <c r="I3558" s="13"/>
      <c r="J3558" s="13"/>
      <c r="K3558" s="13"/>
      <c r="L3558" s="13"/>
      <c r="M3558" s="13"/>
      <c r="N3558" s="13"/>
      <c r="O3558" s="13"/>
      <c r="P3558" s="13"/>
    </row>
    <row r="3559" spans="1:16">
      <c r="A3559" s="13"/>
      <c r="B3559" s="13"/>
      <c r="C3559" s="13"/>
      <c r="D3559" s="13"/>
      <c r="E3559" s="13"/>
      <c r="F3559" s="13"/>
      <c r="G3559" s="13"/>
      <c r="H3559" s="13"/>
      <c r="I3559" s="13"/>
      <c r="J3559" s="13"/>
      <c r="K3559" s="13"/>
      <c r="L3559" s="13"/>
      <c r="M3559" s="13"/>
      <c r="N3559" s="13"/>
      <c r="O3559" s="13"/>
      <c r="P3559" s="13"/>
    </row>
    <row r="3560" spans="1:16">
      <c r="A3560" s="13"/>
      <c r="B3560" s="13"/>
      <c r="C3560" s="13"/>
      <c r="D3560" s="13"/>
      <c r="E3560" s="13"/>
      <c r="F3560" s="13"/>
      <c r="G3560" s="13"/>
      <c r="H3560" s="13"/>
      <c r="I3560" s="13"/>
      <c r="J3560" s="13"/>
      <c r="K3560" s="13"/>
      <c r="L3560" s="13"/>
      <c r="M3560" s="13"/>
      <c r="N3560" s="13"/>
      <c r="O3560" s="13"/>
      <c r="P3560" s="13"/>
    </row>
    <row r="3561" spans="1:16">
      <c r="A3561" s="13"/>
      <c r="B3561" s="13"/>
      <c r="C3561" s="13"/>
      <c r="D3561" s="13"/>
      <c r="E3561" s="13"/>
      <c r="F3561" s="13"/>
      <c r="G3561" s="13"/>
      <c r="H3561" s="13"/>
      <c r="I3561" s="13"/>
      <c r="J3561" s="13"/>
      <c r="K3561" s="13"/>
      <c r="L3561" s="13"/>
      <c r="M3561" s="13"/>
      <c r="N3561" s="13"/>
      <c r="O3561" s="13"/>
      <c r="P3561" s="13"/>
    </row>
    <row r="3562" spans="1:16">
      <c r="A3562" s="13"/>
      <c r="B3562" s="13"/>
      <c r="C3562" s="13"/>
      <c r="D3562" s="13"/>
      <c r="E3562" s="13"/>
      <c r="F3562" s="13"/>
      <c r="G3562" s="13"/>
      <c r="H3562" s="13"/>
      <c r="I3562" s="13"/>
      <c r="J3562" s="13"/>
      <c r="K3562" s="13"/>
      <c r="L3562" s="13"/>
      <c r="M3562" s="13"/>
      <c r="N3562" s="13"/>
      <c r="O3562" s="13"/>
      <c r="P3562" s="13"/>
    </row>
    <row r="3563" spans="1:16">
      <c r="A3563" s="13"/>
      <c r="B3563" s="13"/>
      <c r="C3563" s="13"/>
      <c r="D3563" s="13"/>
      <c r="E3563" s="13"/>
      <c r="F3563" s="13"/>
      <c r="G3563" s="13"/>
      <c r="H3563" s="13"/>
      <c r="I3563" s="13"/>
      <c r="J3563" s="13"/>
      <c r="K3563" s="13"/>
      <c r="L3563" s="13"/>
      <c r="M3563" s="13"/>
      <c r="N3563" s="13"/>
      <c r="O3563" s="13"/>
      <c r="P3563" s="13"/>
    </row>
    <row r="3564" spans="1:16">
      <c r="A3564" s="13"/>
      <c r="B3564" s="13"/>
      <c r="C3564" s="13"/>
      <c r="D3564" s="13"/>
      <c r="E3564" s="13"/>
      <c r="F3564" s="13"/>
      <c r="G3564" s="13"/>
      <c r="H3564" s="13"/>
      <c r="I3564" s="13"/>
      <c r="J3564" s="13"/>
      <c r="K3564" s="13"/>
      <c r="L3564" s="13"/>
      <c r="M3564" s="13"/>
      <c r="N3564" s="13"/>
      <c r="O3564" s="13"/>
      <c r="P3564" s="13"/>
    </row>
    <row r="3565" spans="1:16">
      <c r="A3565" s="13"/>
      <c r="B3565" s="13"/>
      <c r="C3565" s="13"/>
      <c r="D3565" s="13"/>
      <c r="E3565" s="13"/>
      <c r="F3565" s="13"/>
      <c r="G3565" s="13"/>
      <c r="H3565" s="13"/>
      <c r="I3565" s="13"/>
      <c r="J3565" s="13"/>
      <c r="K3565" s="13"/>
      <c r="L3565" s="13"/>
      <c r="M3565" s="13"/>
      <c r="N3565" s="13"/>
      <c r="O3565" s="13"/>
      <c r="P3565" s="13"/>
    </row>
    <row r="3566" spans="1:16">
      <c r="A3566" s="13"/>
      <c r="B3566" s="13"/>
      <c r="C3566" s="13"/>
      <c r="D3566" s="13"/>
      <c r="E3566" s="13"/>
      <c r="F3566" s="13"/>
      <c r="G3566" s="13"/>
      <c r="H3566" s="13"/>
      <c r="I3566" s="13"/>
      <c r="J3566" s="13"/>
      <c r="K3566" s="13"/>
      <c r="L3566" s="13"/>
      <c r="M3566" s="13"/>
      <c r="N3566" s="13"/>
      <c r="O3566" s="13"/>
      <c r="P3566" s="13"/>
    </row>
    <row r="3567" spans="1:16">
      <c r="A3567" s="13"/>
      <c r="B3567" s="13"/>
      <c r="C3567" s="13"/>
      <c r="D3567" s="13"/>
      <c r="E3567" s="13"/>
      <c r="F3567" s="13"/>
      <c r="G3567" s="13"/>
      <c r="H3567" s="13"/>
      <c r="I3567" s="13"/>
      <c r="J3567" s="13"/>
      <c r="K3567" s="13"/>
      <c r="L3567" s="13"/>
      <c r="M3567" s="13"/>
      <c r="N3567" s="13"/>
      <c r="O3567" s="13"/>
      <c r="P3567" s="13"/>
    </row>
    <row r="3568" spans="1:16">
      <c r="A3568" s="13"/>
      <c r="B3568" s="13"/>
      <c r="C3568" s="13"/>
      <c r="D3568" s="13"/>
      <c r="E3568" s="13"/>
      <c r="F3568" s="13"/>
      <c r="G3568" s="13"/>
      <c r="H3568" s="13"/>
      <c r="I3568" s="13"/>
      <c r="J3568" s="13"/>
      <c r="K3568" s="13"/>
      <c r="L3568" s="13"/>
      <c r="M3568" s="13"/>
      <c r="N3568" s="13"/>
      <c r="O3568" s="13"/>
      <c r="P3568" s="13"/>
    </row>
    <row r="3569" spans="1:16">
      <c r="A3569" s="13"/>
      <c r="B3569" s="13"/>
      <c r="C3569" s="13"/>
      <c r="D3569" s="13"/>
      <c r="E3569" s="13"/>
      <c r="F3569" s="13"/>
      <c r="G3569" s="13"/>
      <c r="H3569" s="13"/>
      <c r="I3569" s="13"/>
      <c r="J3569" s="13"/>
      <c r="K3569" s="13"/>
      <c r="L3569" s="13"/>
      <c r="M3569" s="13"/>
      <c r="N3569" s="13"/>
      <c r="O3569" s="13"/>
      <c r="P3569" s="13"/>
    </row>
    <row r="3570" spans="1:16">
      <c r="A3570" s="13"/>
      <c r="B3570" s="13"/>
      <c r="C3570" s="13"/>
      <c r="D3570" s="13"/>
      <c r="E3570" s="13"/>
      <c r="F3570" s="13"/>
      <c r="G3570" s="13"/>
      <c r="H3570" s="13"/>
      <c r="I3570" s="13"/>
      <c r="J3570" s="13"/>
      <c r="K3570" s="13"/>
      <c r="L3570" s="13"/>
      <c r="M3570" s="13"/>
      <c r="N3570" s="13"/>
      <c r="O3570" s="13"/>
      <c r="P3570" s="13"/>
    </row>
    <row r="3571" spans="1:16">
      <c r="A3571" s="13"/>
      <c r="B3571" s="13"/>
      <c r="C3571" s="13"/>
      <c r="D3571" s="13"/>
      <c r="E3571" s="13"/>
      <c r="F3571" s="13"/>
      <c r="G3571" s="13"/>
      <c r="H3571" s="13"/>
      <c r="I3571" s="13"/>
      <c r="J3571" s="13"/>
      <c r="K3571" s="13"/>
      <c r="L3571" s="13"/>
      <c r="M3571" s="13"/>
      <c r="N3571" s="13"/>
      <c r="O3571" s="13"/>
      <c r="P3571" s="13"/>
    </row>
    <row r="3572" spans="1:16">
      <c r="A3572" s="13"/>
      <c r="B3572" s="13"/>
      <c r="C3572" s="13"/>
      <c r="D3572" s="13"/>
      <c r="E3572" s="13"/>
      <c r="F3572" s="13"/>
      <c r="G3572" s="13"/>
      <c r="H3572" s="13"/>
      <c r="I3572" s="13"/>
      <c r="J3572" s="13"/>
      <c r="K3572" s="13"/>
      <c r="L3572" s="13"/>
      <c r="M3572" s="13"/>
      <c r="N3572" s="13"/>
      <c r="O3572" s="13"/>
      <c r="P3572" s="13"/>
    </row>
    <row r="3573" spans="1:16">
      <c r="A3573" s="13"/>
      <c r="B3573" s="13"/>
      <c r="C3573" s="13"/>
      <c r="D3573" s="13"/>
      <c r="E3573" s="13"/>
      <c r="F3573" s="13"/>
      <c r="G3573" s="13"/>
      <c r="H3573" s="13"/>
      <c r="I3573" s="13"/>
      <c r="J3573" s="13"/>
      <c r="K3573" s="13"/>
      <c r="L3573" s="13"/>
      <c r="M3573" s="13"/>
      <c r="N3573" s="13"/>
      <c r="O3573" s="13"/>
      <c r="P3573" s="13"/>
    </row>
    <row r="3574" spans="1:16">
      <c r="A3574" s="13"/>
      <c r="B3574" s="13"/>
      <c r="C3574" s="13"/>
      <c r="D3574" s="13"/>
      <c r="E3574" s="13"/>
      <c r="F3574" s="13"/>
      <c r="G3574" s="13"/>
      <c r="H3574" s="13"/>
      <c r="I3574" s="13"/>
      <c r="J3574" s="13"/>
      <c r="K3574" s="13"/>
      <c r="L3574" s="13"/>
      <c r="M3574" s="13"/>
      <c r="N3574" s="13"/>
      <c r="O3574" s="13"/>
      <c r="P3574" s="13"/>
    </row>
    <row r="3575" spans="1:16">
      <c r="A3575" s="13"/>
      <c r="B3575" s="13"/>
      <c r="C3575" s="13"/>
      <c r="D3575" s="13"/>
      <c r="E3575" s="13"/>
      <c r="F3575" s="13"/>
      <c r="G3575" s="13"/>
      <c r="H3575" s="13"/>
      <c r="I3575" s="13"/>
      <c r="J3575" s="13"/>
      <c r="K3575" s="13"/>
      <c r="L3575" s="13"/>
      <c r="M3575" s="13"/>
      <c r="N3575" s="13"/>
      <c r="O3575" s="13"/>
      <c r="P3575" s="13"/>
    </row>
    <row r="3576" spans="1:16">
      <c r="A3576" s="13"/>
      <c r="B3576" s="13"/>
      <c r="C3576" s="13"/>
      <c r="D3576" s="13"/>
      <c r="E3576" s="13"/>
      <c r="F3576" s="13"/>
      <c r="G3576" s="13"/>
      <c r="H3576" s="13"/>
      <c r="I3576" s="13"/>
      <c r="J3576" s="13"/>
      <c r="K3576" s="13"/>
      <c r="L3576" s="13"/>
      <c r="M3576" s="13"/>
      <c r="N3576" s="13"/>
      <c r="O3576" s="13"/>
      <c r="P3576" s="13"/>
    </row>
    <row r="3577" spans="1:16">
      <c r="A3577" s="13"/>
      <c r="B3577" s="13"/>
      <c r="C3577" s="13"/>
      <c r="D3577" s="13"/>
      <c r="E3577" s="13"/>
      <c r="F3577" s="13"/>
      <c r="G3577" s="13"/>
      <c r="H3577" s="13"/>
      <c r="I3577" s="13"/>
      <c r="J3577" s="13"/>
      <c r="K3577" s="13"/>
      <c r="L3577" s="13"/>
      <c r="M3577" s="13"/>
      <c r="N3577" s="13"/>
      <c r="O3577" s="13"/>
      <c r="P3577" s="13"/>
    </row>
    <row r="3578" spans="1:16">
      <c r="A3578" s="13"/>
      <c r="B3578" s="13"/>
      <c r="C3578" s="13"/>
      <c r="D3578" s="13"/>
      <c r="E3578" s="13"/>
      <c r="F3578" s="13"/>
      <c r="G3578" s="13"/>
      <c r="H3578" s="13"/>
      <c r="I3578" s="13"/>
      <c r="J3578" s="13"/>
      <c r="K3578" s="13"/>
      <c r="L3578" s="13"/>
      <c r="M3578" s="13"/>
      <c r="N3578" s="13"/>
      <c r="O3578" s="13"/>
      <c r="P3578" s="13"/>
    </row>
    <row r="3579" spans="1:16">
      <c r="A3579" s="13"/>
      <c r="B3579" s="13"/>
      <c r="C3579" s="13"/>
      <c r="D3579" s="13"/>
      <c r="E3579" s="13"/>
      <c r="F3579" s="13"/>
      <c r="G3579" s="13"/>
      <c r="H3579" s="13"/>
      <c r="I3579" s="13"/>
      <c r="J3579" s="13"/>
      <c r="K3579" s="13"/>
      <c r="L3579" s="13"/>
      <c r="M3579" s="13"/>
      <c r="N3579" s="13"/>
      <c r="O3579" s="13"/>
      <c r="P3579" s="13"/>
    </row>
    <row r="3580" spans="1:16">
      <c r="A3580" s="13"/>
      <c r="B3580" s="13"/>
      <c r="C3580" s="13"/>
      <c r="D3580" s="13"/>
      <c r="E3580" s="13"/>
      <c r="F3580" s="13"/>
      <c r="G3580" s="13"/>
      <c r="H3580" s="13"/>
      <c r="I3580" s="13"/>
      <c r="J3580" s="13"/>
      <c r="K3580" s="13"/>
      <c r="L3580" s="13"/>
      <c r="M3580" s="13"/>
      <c r="N3580" s="13"/>
      <c r="O3580" s="13"/>
      <c r="P3580" s="13"/>
    </row>
    <row r="3581" spans="1:16">
      <c r="A3581" s="13"/>
      <c r="B3581" s="13"/>
      <c r="C3581" s="13"/>
      <c r="D3581" s="13"/>
      <c r="E3581" s="13"/>
      <c r="F3581" s="13"/>
      <c r="G3581" s="13"/>
      <c r="H3581" s="13"/>
      <c r="I3581" s="13"/>
      <c r="J3581" s="13"/>
      <c r="K3581" s="13"/>
      <c r="L3581" s="13"/>
      <c r="M3581" s="13"/>
      <c r="N3581" s="13"/>
      <c r="O3581" s="13"/>
      <c r="P3581" s="13"/>
    </row>
    <row r="3582" spans="1:16">
      <c r="A3582" s="13"/>
      <c r="B3582" s="13"/>
      <c r="C3582" s="13"/>
      <c r="D3582" s="13"/>
      <c r="E3582" s="13"/>
      <c r="F3582" s="13"/>
      <c r="G3582" s="13"/>
      <c r="H3582" s="13"/>
      <c r="I3582" s="13"/>
      <c r="J3582" s="13"/>
      <c r="K3582" s="13"/>
      <c r="L3582" s="13"/>
      <c r="M3582" s="13"/>
      <c r="N3582" s="13"/>
      <c r="O3582" s="13"/>
      <c r="P3582" s="13"/>
    </row>
    <row r="3583" spans="1:16">
      <c r="A3583" s="13"/>
      <c r="B3583" s="13"/>
      <c r="C3583" s="13"/>
      <c r="D3583" s="13"/>
      <c r="E3583" s="13"/>
      <c r="F3583" s="13"/>
      <c r="G3583" s="13"/>
      <c r="H3583" s="13"/>
      <c r="I3583" s="13"/>
      <c r="J3583" s="13"/>
      <c r="K3583" s="13"/>
      <c r="L3583" s="13"/>
      <c r="M3583" s="13"/>
      <c r="N3583" s="13"/>
      <c r="O3583" s="13"/>
      <c r="P3583" s="13"/>
    </row>
    <row r="3584" spans="1:16">
      <c r="A3584" s="13"/>
      <c r="B3584" s="13"/>
      <c r="C3584" s="13"/>
      <c r="D3584" s="13"/>
      <c r="E3584" s="13"/>
      <c r="F3584" s="13"/>
      <c r="G3584" s="13"/>
      <c r="H3584" s="13"/>
      <c r="I3584" s="13"/>
      <c r="J3584" s="13"/>
      <c r="K3584" s="13"/>
      <c r="L3584" s="13"/>
      <c r="M3584" s="13"/>
      <c r="N3584" s="13"/>
      <c r="O3584" s="13"/>
      <c r="P3584" s="13"/>
    </row>
    <row r="3585" spans="1:16">
      <c r="A3585" s="13"/>
      <c r="B3585" s="13"/>
      <c r="C3585" s="13"/>
      <c r="D3585" s="13"/>
      <c r="E3585" s="13"/>
      <c r="F3585" s="13"/>
      <c r="G3585" s="13"/>
      <c r="H3585" s="13"/>
      <c r="I3585" s="13"/>
      <c r="J3585" s="13"/>
      <c r="K3585" s="13"/>
      <c r="L3585" s="13"/>
      <c r="M3585" s="13"/>
      <c r="N3585" s="13"/>
      <c r="O3585" s="13"/>
      <c r="P3585" s="13"/>
    </row>
    <row r="3586" spans="1:16">
      <c r="A3586" s="13"/>
      <c r="B3586" s="13"/>
      <c r="C3586" s="13"/>
      <c r="D3586" s="13"/>
      <c r="E3586" s="13"/>
      <c r="F3586" s="13"/>
      <c r="G3586" s="13"/>
      <c r="H3586" s="13"/>
      <c r="I3586" s="13"/>
      <c r="J3586" s="13"/>
      <c r="K3586" s="13"/>
      <c r="L3586" s="13"/>
      <c r="M3586" s="13"/>
      <c r="N3586" s="13"/>
      <c r="O3586" s="13"/>
      <c r="P3586" s="13"/>
    </row>
    <row r="3587" spans="1:16">
      <c r="A3587" s="13"/>
      <c r="B3587" s="13"/>
      <c r="C3587" s="13"/>
      <c r="D3587" s="13"/>
      <c r="E3587" s="13"/>
      <c r="F3587" s="13"/>
      <c r="G3587" s="13"/>
      <c r="H3587" s="13"/>
      <c r="I3587" s="13"/>
      <c r="J3587" s="13"/>
      <c r="K3587" s="13"/>
      <c r="L3587" s="13"/>
      <c r="M3587" s="13"/>
      <c r="N3587" s="13"/>
      <c r="O3587" s="13"/>
      <c r="P3587" s="13"/>
    </row>
    <row r="3588" spans="1:16">
      <c r="A3588" s="13"/>
      <c r="B3588" s="13"/>
      <c r="C3588" s="13"/>
      <c r="D3588" s="13"/>
      <c r="E3588" s="13"/>
      <c r="F3588" s="13"/>
      <c r="G3588" s="13"/>
      <c r="H3588" s="13"/>
      <c r="I3588" s="13"/>
      <c r="J3588" s="13"/>
      <c r="K3588" s="13"/>
      <c r="L3588" s="13"/>
      <c r="M3588" s="13"/>
      <c r="N3588" s="13"/>
      <c r="O3588" s="13"/>
      <c r="P3588" s="13"/>
    </row>
    <row r="3589" spans="1:16">
      <c r="A3589" s="13"/>
      <c r="B3589" s="13"/>
      <c r="C3589" s="13"/>
      <c r="D3589" s="13"/>
      <c r="E3589" s="13"/>
      <c r="F3589" s="13"/>
      <c r="G3589" s="13"/>
      <c r="H3589" s="13"/>
      <c r="I3589" s="13"/>
      <c r="J3589" s="13"/>
      <c r="K3589" s="13"/>
      <c r="L3589" s="13"/>
      <c r="M3589" s="13"/>
      <c r="N3589" s="13"/>
      <c r="O3589" s="13"/>
      <c r="P3589" s="13"/>
    </row>
    <row r="3590" spans="1:16">
      <c r="A3590" s="13"/>
      <c r="B3590" s="13"/>
      <c r="C3590" s="13"/>
      <c r="D3590" s="13"/>
      <c r="E3590" s="13"/>
      <c r="F3590" s="13"/>
      <c r="G3590" s="13"/>
      <c r="H3590" s="13"/>
      <c r="I3590" s="13"/>
      <c r="J3590" s="13"/>
      <c r="K3590" s="13"/>
      <c r="L3590" s="13"/>
      <c r="M3590" s="13"/>
      <c r="N3590" s="13"/>
      <c r="O3590" s="13"/>
      <c r="P3590" s="13"/>
    </row>
    <row r="3591" spans="1:16">
      <c r="A3591" s="13"/>
      <c r="B3591" s="13"/>
      <c r="C3591" s="13"/>
      <c r="D3591" s="13"/>
      <c r="E3591" s="13"/>
      <c r="F3591" s="13"/>
      <c r="G3591" s="13"/>
      <c r="H3591" s="13"/>
      <c r="I3591" s="13"/>
      <c r="J3591" s="13"/>
      <c r="K3591" s="13"/>
      <c r="L3591" s="13"/>
      <c r="M3591" s="13"/>
      <c r="N3591" s="13"/>
      <c r="O3591" s="13"/>
      <c r="P3591" s="13"/>
    </row>
    <row r="3592" spans="1:16">
      <c r="A3592" s="13"/>
      <c r="B3592" s="13"/>
      <c r="C3592" s="13"/>
      <c r="D3592" s="13"/>
      <c r="E3592" s="13"/>
      <c r="F3592" s="13"/>
      <c r="G3592" s="13"/>
      <c r="H3592" s="13"/>
      <c r="I3592" s="13"/>
      <c r="J3592" s="13"/>
      <c r="K3592" s="13"/>
      <c r="L3592" s="13"/>
      <c r="M3592" s="13"/>
      <c r="N3592" s="13"/>
      <c r="O3592" s="13"/>
      <c r="P3592" s="13"/>
    </row>
    <row r="3593" spans="1:16">
      <c r="A3593" s="13"/>
      <c r="B3593" s="13"/>
      <c r="C3593" s="13"/>
      <c r="D3593" s="13"/>
      <c r="E3593" s="13"/>
      <c r="F3593" s="13"/>
      <c r="G3593" s="13"/>
      <c r="H3593" s="13"/>
      <c r="I3593" s="13"/>
      <c r="J3593" s="13"/>
      <c r="K3593" s="13"/>
      <c r="L3593" s="13"/>
      <c r="M3593" s="13"/>
      <c r="N3593" s="13"/>
      <c r="O3593" s="13"/>
      <c r="P3593" s="13"/>
    </row>
    <row r="3594" spans="1:16">
      <c r="A3594" s="13"/>
      <c r="B3594" s="13"/>
      <c r="C3594" s="13"/>
      <c r="D3594" s="13"/>
      <c r="E3594" s="13"/>
      <c r="F3594" s="13"/>
      <c r="G3594" s="13"/>
      <c r="H3594" s="13"/>
      <c r="I3594" s="13"/>
      <c r="J3594" s="13"/>
      <c r="K3594" s="13"/>
      <c r="L3594" s="13"/>
      <c r="M3594" s="13"/>
      <c r="N3594" s="13"/>
      <c r="O3594" s="13"/>
      <c r="P3594" s="13"/>
    </row>
    <row r="3595" spans="1:16">
      <c r="A3595" s="13"/>
      <c r="B3595" s="13"/>
      <c r="C3595" s="13"/>
      <c r="D3595" s="13"/>
      <c r="E3595" s="13"/>
      <c r="F3595" s="13"/>
      <c r="G3595" s="13"/>
      <c r="H3595" s="13"/>
      <c r="I3595" s="13"/>
      <c r="J3595" s="13"/>
      <c r="K3595" s="13"/>
      <c r="L3595" s="13"/>
      <c r="M3595" s="13"/>
      <c r="N3595" s="13"/>
      <c r="O3595" s="13"/>
      <c r="P3595" s="13"/>
    </row>
    <row r="3596" spans="1:16">
      <c r="A3596" s="13"/>
      <c r="B3596" s="13"/>
      <c r="C3596" s="13"/>
      <c r="D3596" s="13"/>
      <c r="E3596" s="13"/>
      <c r="F3596" s="13"/>
      <c r="G3596" s="13"/>
      <c r="H3596" s="13"/>
      <c r="I3596" s="13"/>
      <c r="J3596" s="13"/>
      <c r="K3596" s="13"/>
      <c r="L3596" s="13"/>
      <c r="M3596" s="13"/>
      <c r="N3596" s="13"/>
      <c r="O3596" s="13"/>
      <c r="P3596" s="13"/>
    </row>
    <row r="3597" spans="1:16">
      <c r="A3597" s="13"/>
      <c r="B3597" s="13"/>
      <c r="C3597" s="13"/>
      <c r="D3597" s="13"/>
      <c r="E3597" s="13"/>
      <c r="F3597" s="13"/>
      <c r="G3597" s="13"/>
      <c r="H3597" s="13"/>
      <c r="I3597" s="13"/>
      <c r="J3597" s="13"/>
      <c r="K3597" s="13"/>
      <c r="L3597" s="13"/>
      <c r="M3597" s="13"/>
      <c r="N3597" s="13"/>
      <c r="O3597" s="13"/>
      <c r="P3597" s="13"/>
    </row>
    <row r="3598" spans="1:16">
      <c r="A3598" s="13"/>
      <c r="B3598" s="13"/>
      <c r="C3598" s="13"/>
      <c r="D3598" s="13"/>
      <c r="E3598" s="13"/>
      <c r="F3598" s="13"/>
      <c r="G3598" s="13"/>
      <c r="H3598" s="13"/>
      <c r="I3598" s="13"/>
      <c r="J3598" s="13"/>
      <c r="K3598" s="13"/>
      <c r="L3598" s="13"/>
      <c r="M3598" s="13"/>
      <c r="N3598" s="13"/>
      <c r="O3598" s="13"/>
      <c r="P3598" s="13"/>
    </row>
    <row r="3599" spans="1:16">
      <c r="A3599" s="13"/>
      <c r="B3599" s="13"/>
      <c r="C3599" s="13"/>
      <c r="D3599" s="13"/>
      <c r="E3599" s="13"/>
      <c r="F3599" s="13"/>
      <c r="G3599" s="13"/>
      <c r="H3599" s="13"/>
      <c r="I3599" s="13"/>
      <c r="J3599" s="13"/>
      <c r="K3599" s="13"/>
      <c r="L3599" s="13"/>
      <c r="M3599" s="13"/>
      <c r="N3599" s="13"/>
      <c r="O3599" s="13"/>
      <c r="P3599" s="13"/>
    </row>
    <row r="3600" spans="1:16">
      <c r="A3600" s="13"/>
      <c r="B3600" s="13"/>
      <c r="C3600" s="13"/>
      <c r="D3600" s="13"/>
      <c r="E3600" s="13"/>
      <c r="F3600" s="13"/>
      <c r="G3600" s="13"/>
      <c r="H3600" s="13"/>
      <c r="I3600" s="13"/>
      <c r="J3600" s="13"/>
      <c r="K3600" s="13"/>
      <c r="L3600" s="13"/>
      <c r="M3600" s="13"/>
      <c r="N3600" s="13"/>
      <c r="O3600" s="13"/>
      <c r="P3600" s="13"/>
    </row>
    <row r="3601" spans="1:16">
      <c r="A3601" s="13"/>
      <c r="B3601" s="13"/>
      <c r="C3601" s="13"/>
      <c r="D3601" s="13"/>
      <c r="E3601" s="13"/>
      <c r="F3601" s="13"/>
      <c r="G3601" s="13"/>
      <c r="H3601" s="13"/>
      <c r="I3601" s="13"/>
      <c r="J3601" s="13"/>
      <c r="K3601" s="13"/>
      <c r="L3601" s="13"/>
      <c r="M3601" s="13"/>
      <c r="N3601" s="13"/>
      <c r="O3601" s="13"/>
      <c r="P3601" s="13"/>
    </row>
    <row r="3602" spans="1:16">
      <c r="A3602" s="13"/>
      <c r="B3602" s="13"/>
      <c r="C3602" s="13"/>
      <c r="D3602" s="13"/>
      <c r="E3602" s="13"/>
      <c r="F3602" s="13"/>
      <c r="G3602" s="13"/>
      <c r="H3602" s="13"/>
      <c r="I3602" s="13"/>
      <c r="J3602" s="13"/>
      <c r="K3602" s="13"/>
      <c r="L3602" s="13"/>
      <c r="M3602" s="13"/>
      <c r="N3602" s="13"/>
      <c r="O3602" s="13"/>
      <c r="P3602" s="13"/>
    </row>
    <row r="3603" spans="1:16">
      <c r="A3603" s="13"/>
      <c r="B3603" s="13"/>
      <c r="C3603" s="13"/>
      <c r="D3603" s="13"/>
      <c r="E3603" s="13"/>
      <c r="F3603" s="13"/>
      <c r="G3603" s="13"/>
      <c r="H3603" s="13"/>
      <c r="I3603" s="13"/>
      <c r="J3603" s="13"/>
      <c r="K3603" s="13"/>
      <c r="L3603" s="13"/>
      <c r="M3603" s="13"/>
      <c r="N3603" s="13"/>
      <c r="O3603" s="13"/>
      <c r="P3603" s="13"/>
    </row>
    <row r="3604" spans="1:16">
      <c r="A3604" s="13"/>
      <c r="B3604" s="13"/>
      <c r="C3604" s="13"/>
      <c r="D3604" s="13"/>
      <c r="E3604" s="13"/>
      <c r="F3604" s="13"/>
      <c r="G3604" s="13"/>
      <c r="H3604" s="13"/>
      <c r="I3604" s="13"/>
      <c r="J3604" s="13"/>
      <c r="K3604" s="13"/>
      <c r="L3604" s="13"/>
      <c r="M3604" s="13"/>
      <c r="N3604" s="13"/>
      <c r="O3604" s="13"/>
      <c r="P3604" s="13"/>
    </row>
    <row r="3605" spans="1:16">
      <c r="A3605" s="13"/>
      <c r="B3605" s="13"/>
      <c r="C3605" s="13"/>
      <c r="D3605" s="13"/>
      <c r="E3605" s="13"/>
      <c r="F3605" s="13"/>
      <c r="G3605" s="13"/>
      <c r="H3605" s="13"/>
      <c r="I3605" s="13"/>
      <c r="J3605" s="13"/>
      <c r="K3605" s="13"/>
      <c r="L3605" s="13"/>
      <c r="M3605" s="13"/>
      <c r="N3605" s="13"/>
      <c r="O3605" s="13"/>
      <c r="P3605" s="13"/>
    </row>
    <row r="3606" spans="1:16">
      <c r="A3606" s="13"/>
      <c r="B3606" s="13"/>
      <c r="C3606" s="13"/>
      <c r="D3606" s="13"/>
      <c r="E3606" s="13"/>
      <c r="F3606" s="13"/>
      <c r="G3606" s="13"/>
      <c r="H3606" s="13"/>
      <c r="I3606" s="13"/>
      <c r="J3606" s="13"/>
      <c r="K3606" s="13"/>
      <c r="L3606" s="13"/>
      <c r="M3606" s="13"/>
      <c r="N3606" s="13"/>
      <c r="O3606" s="13"/>
      <c r="P3606" s="13"/>
    </row>
    <row r="3607" spans="1:16">
      <c r="A3607" s="13"/>
      <c r="B3607" s="13"/>
      <c r="C3607" s="13"/>
      <c r="D3607" s="13"/>
      <c r="E3607" s="13"/>
      <c r="F3607" s="13"/>
      <c r="G3607" s="13"/>
      <c r="H3607" s="13"/>
      <c r="I3607" s="13"/>
      <c r="J3607" s="13"/>
      <c r="K3607" s="13"/>
      <c r="L3607" s="13"/>
      <c r="M3607" s="13"/>
      <c r="N3607" s="13"/>
      <c r="O3607" s="13"/>
      <c r="P3607" s="13"/>
    </row>
    <row r="3608" spans="1:16">
      <c r="A3608" s="13"/>
      <c r="B3608" s="13"/>
      <c r="C3608" s="13"/>
      <c r="D3608" s="13"/>
      <c r="E3608" s="13"/>
      <c r="F3608" s="13"/>
      <c r="G3608" s="13"/>
      <c r="H3608" s="13"/>
      <c r="I3608" s="13"/>
      <c r="J3608" s="13"/>
      <c r="K3608" s="13"/>
      <c r="L3608" s="13"/>
      <c r="M3608" s="13"/>
      <c r="N3608" s="13"/>
      <c r="O3608" s="13"/>
      <c r="P3608" s="13"/>
    </row>
    <row r="3609" spans="1:16">
      <c r="A3609" s="13"/>
      <c r="B3609" s="13"/>
      <c r="C3609" s="13"/>
      <c r="D3609" s="13"/>
      <c r="E3609" s="13"/>
      <c r="F3609" s="13"/>
      <c r="G3609" s="13"/>
      <c r="H3609" s="13"/>
      <c r="I3609" s="13"/>
      <c r="J3609" s="13"/>
      <c r="K3609" s="13"/>
      <c r="L3609" s="13"/>
      <c r="M3609" s="13"/>
      <c r="N3609" s="13"/>
      <c r="O3609" s="13"/>
      <c r="P3609" s="13"/>
    </row>
    <row r="3610" spans="1:16">
      <c r="A3610" s="13"/>
      <c r="B3610" s="13"/>
      <c r="C3610" s="13"/>
      <c r="D3610" s="13"/>
      <c r="E3610" s="13"/>
      <c r="F3610" s="13"/>
      <c r="G3610" s="13"/>
      <c r="H3610" s="13"/>
      <c r="I3610" s="13"/>
      <c r="J3610" s="13"/>
      <c r="K3610" s="13"/>
      <c r="L3610" s="13"/>
      <c r="M3610" s="13"/>
      <c r="N3610" s="13"/>
      <c r="O3610" s="13"/>
      <c r="P3610" s="13"/>
    </row>
    <row r="3611" spans="1:16">
      <c r="A3611" s="13"/>
      <c r="B3611" s="13"/>
      <c r="C3611" s="13"/>
      <c r="D3611" s="13"/>
      <c r="E3611" s="13"/>
      <c r="F3611" s="13"/>
      <c r="G3611" s="13"/>
      <c r="H3611" s="13"/>
      <c r="I3611" s="13"/>
      <c r="J3611" s="13"/>
      <c r="K3611" s="13"/>
      <c r="L3611" s="13"/>
      <c r="M3611" s="13"/>
      <c r="N3611" s="13"/>
      <c r="O3611" s="13"/>
      <c r="P3611" s="13"/>
    </row>
    <row r="3612" spans="1:16">
      <c r="A3612" s="13"/>
      <c r="B3612" s="13"/>
      <c r="C3612" s="13"/>
      <c r="D3612" s="13"/>
      <c r="E3612" s="13"/>
      <c r="F3612" s="13"/>
      <c r="G3612" s="13"/>
      <c r="H3612" s="13"/>
      <c r="I3612" s="13"/>
      <c r="J3612" s="13"/>
      <c r="K3612" s="13"/>
      <c r="L3612" s="13"/>
      <c r="M3612" s="13"/>
      <c r="N3612" s="13"/>
      <c r="O3612" s="13"/>
      <c r="P3612" s="13"/>
    </row>
    <row r="3613" spans="1:16">
      <c r="A3613" s="13"/>
      <c r="B3613" s="13"/>
      <c r="C3613" s="13"/>
      <c r="D3613" s="13"/>
      <c r="E3613" s="13"/>
      <c r="F3613" s="13"/>
      <c r="G3613" s="13"/>
      <c r="H3613" s="13"/>
      <c r="I3613" s="13"/>
      <c r="J3613" s="13"/>
      <c r="K3613" s="13"/>
      <c r="L3613" s="13"/>
      <c r="M3613" s="13"/>
      <c r="N3613" s="13"/>
      <c r="O3613" s="13"/>
      <c r="P3613" s="13"/>
    </row>
    <row r="3614" spans="1:16">
      <c r="A3614" s="13"/>
      <c r="B3614" s="13"/>
      <c r="C3614" s="13"/>
      <c r="D3614" s="13"/>
      <c r="E3614" s="13"/>
      <c r="F3614" s="13"/>
      <c r="G3614" s="13"/>
      <c r="H3614" s="13"/>
      <c r="I3614" s="13"/>
      <c r="J3614" s="13"/>
      <c r="K3614" s="13"/>
      <c r="L3614" s="13"/>
      <c r="M3614" s="13"/>
      <c r="N3614" s="13"/>
      <c r="O3614" s="13"/>
      <c r="P3614" s="13"/>
    </row>
    <row r="3615" spans="1:16">
      <c r="A3615" s="13"/>
      <c r="B3615" s="13"/>
      <c r="C3615" s="13"/>
      <c r="D3615" s="13"/>
      <c r="E3615" s="13"/>
      <c r="F3615" s="13"/>
      <c r="G3615" s="13"/>
      <c r="H3615" s="13"/>
      <c r="I3615" s="13"/>
      <c r="J3615" s="13"/>
      <c r="K3615" s="13"/>
      <c r="L3615" s="13"/>
      <c r="M3615" s="13"/>
      <c r="N3615" s="13"/>
      <c r="O3615" s="13"/>
      <c r="P3615" s="13"/>
    </row>
    <row r="3616" spans="1:16">
      <c r="A3616" s="13"/>
      <c r="B3616" s="13"/>
      <c r="C3616" s="13"/>
      <c r="D3616" s="13"/>
      <c r="E3616" s="13"/>
      <c r="F3616" s="13"/>
      <c r="G3616" s="13"/>
      <c r="H3616" s="13"/>
      <c r="I3616" s="13"/>
      <c r="J3616" s="13"/>
      <c r="K3616" s="13"/>
      <c r="L3616" s="13"/>
      <c r="M3616" s="13"/>
      <c r="N3616" s="13"/>
      <c r="O3616" s="13"/>
      <c r="P3616" s="13"/>
    </row>
    <row r="3617" spans="1:16">
      <c r="A3617" s="13"/>
      <c r="B3617" s="13"/>
      <c r="C3617" s="13"/>
      <c r="D3617" s="13"/>
      <c r="E3617" s="13"/>
      <c r="F3617" s="13"/>
      <c r="G3617" s="13"/>
      <c r="H3617" s="13"/>
      <c r="I3617" s="13"/>
      <c r="J3617" s="13"/>
      <c r="K3617" s="13"/>
      <c r="L3617" s="13"/>
      <c r="M3617" s="13"/>
      <c r="N3617" s="13"/>
      <c r="O3617" s="13"/>
      <c r="P3617" s="13"/>
    </row>
    <row r="3618" spans="1:16">
      <c r="A3618" s="13"/>
      <c r="B3618" s="13"/>
      <c r="C3618" s="13"/>
      <c r="D3618" s="13"/>
      <c r="E3618" s="13"/>
      <c r="F3618" s="13"/>
      <c r="G3618" s="13"/>
      <c r="H3618" s="13"/>
      <c r="I3618" s="13"/>
      <c r="J3618" s="13"/>
      <c r="K3618" s="13"/>
      <c r="L3618" s="13"/>
      <c r="M3618" s="13"/>
      <c r="N3618" s="13"/>
      <c r="O3618" s="13"/>
      <c r="P3618" s="13"/>
    </row>
    <row r="3619" spans="1:16">
      <c r="A3619" s="13"/>
      <c r="B3619" s="13"/>
      <c r="C3619" s="13"/>
      <c r="D3619" s="13"/>
      <c r="E3619" s="13"/>
      <c r="F3619" s="13"/>
      <c r="G3619" s="13"/>
      <c r="H3619" s="13"/>
      <c r="I3619" s="13"/>
      <c r="J3619" s="13"/>
      <c r="K3619" s="13"/>
      <c r="L3619" s="13"/>
      <c r="M3619" s="13"/>
      <c r="N3619" s="13"/>
      <c r="O3619" s="13"/>
      <c r="P3619" s="13"/>
    </row>
    <row r="3620" spans="1:16">
      <c r="A3620" s="13"/>
      <c r="B3620" s="13"/>
      <c r="C3620" s="13"/>
      <c r="D3620" s="13"/>
      <c r="E3620" s="13"/>
      <c r="F3620" s="13"/>
      <c r="G3620" s="13"/>
      <c r="H3620" s="13"/>
      <c r="I3620" s="13"/>
      <c r="J3620" s="13"/>
      <c r="K3620" s="13"/>
      <c r="L3620" s="13"/>
      <c r="M3620" s="13"/>
      <c r="N3620" s="13"/>
      <c r="O3620" s="13"/>
      <c r="P3620" s="13"/>
    </row>
    <row r="3621" spans="1:16">
      <c r="A3621" s="13"/>
      <c r="B3621" s="13"/>
      <c r="C3621" s="13"/>
      <c r="D3621" s="13"/>
      <c r="E3621" s="13"/>
      <c r="F3621" s="13"/>
      <c r="G3621" s="13"/>
      <c r="H3621" s="13"/>
      <c r="I3621" s="13"/>
      <c r="J3621" s="13"/>
      <c r="K3621" s="13"/>
      <c r="L3621" s="13"/>
      <c r="M3621" s="13"/>
      <c r="N3621" s="13"/>
      <c r="O3621" s="13"/>
      <c r="P3621" s="13"/>
    </row>
    <row r="3622" spans="1:16">
      <c r="A3622" s="13"/>
      <c r="B3622" s="13"/>
      <c r="C3622" s="13"/>
      <c r="D3622" s="13"/>
      <c r="E3622" s="13"/>
      <c r="F3622" s="13"/>
      <c r="G3622" s="13"/>
      <c r="H3622" s="13"/>
      <c r="I3622" s="13"/>
      <c r="J3622" s="13"/>
      <c r="K3622" s="13"/>
      <c r="L3622" s="13"/>
      <c r="M3622" s="13"/>
      <c r="N3622" s="13"/>
      <c r="O3622" s="13"/>
      <c r="P3622" s="13"/>
    </row>
    <row r="3623" spans="1:16">
      <c r="A3623" s="13"/>
      <c r="B3623" s="13"/>
      <c r="C3623" s="13"/>
      <c r="D3623" s="13"/>
      <c r="E3623" s="13"/>
      <c r="F3623" s="13"/>
      <c r="G3623" s="13"/>
      <c r="H3623" s="13"/>
      <c r="I3623" s="13"/>
      <c r="J3623" s="13"/>
      <c r="K3623" s="13"/>
      <c r="L3623" s="13"/>
      <c r="M3623" s="13"/>
      <c r="N3623" s="13"/>
      <c r="O3623" s="13"/>
      <c r="P3623" s="13"/>
    </row>
    <row r="3624" spans="1:16">
      <c r="A3624" s="13"/>
      <c r="B3624" s="13"/>
      <c r="C3624" s="13"/>
      <c r="D3624" s="13"/>
      <c r="E3624" s="13"/>
      <c r="F3624" s="13"/>
      <c r="G3624" s="13"/>
      <c r="H3624" s="13"/>
      <c r="I3624" s="13"/>
      <c r="J3624" s="13"/>
      <c r="K3624" s="13"/>
      <c r="L3624" s="13"/>
      <c r="M3624" s="13"/>
      <c r="N3624" s="13"/>
      <c r="O3624" s="13"/>
      <c r="P3624" s="13"/>
    </row>
    <row r="3625" spans="1:16">
      <c r="A3625" s="13"/>
      <c r="B3625" s="13"/>
      <c r="C3625" s="13"/>
      <c r="D3625" s="13"/>
      <c r="E3625" s="13"/>
      <c r="F3625" s="13"/>
      <c r="G3625" s="13"/>
      <c r="H3625" s="13"/>
      <c r="I3625" s="13"/>
      <c r="J3625" s="13"/>
      <c r="K3625" s="13"/>
      <c r="L3625" s="13"/>
      <c r="M3625" s="13"/>
      <c r="N3625" s="13"/>
      <c r="O3625" s="13"/>
      <c r="P3625" s="13"/>
    </row>
    <row r="3626" spans="1:16">
      <c r="A3626" s="13"/>
      <c r="B3626" s="13"/>
      <c r="C3626" s="13"/>
      <c r="D3626" s="13"/>
      <c r="E3626" s="13"/>
      <c r="F3626" s="13"/>
      <c r="G3626" s="13"/>
      <c r="H3626" s="13"/>
      <c r="I3626" s="13"/>
      <c r="J3626" s="13"/>
      <c r="K3626" s="13"/>
      <c r="L3626" s="13"/>
      <c r="M3626" s="13"/>
      <c r="N3626" s="13"/>
      <c r="O3626" s="13"/>
      <c r="P3626" s="13"/>
    </row>
    <row r="3627" spans="1:16">
      <c r="A3627" s="13"/>
      <c r="B3627" s="13"/>
      <c r="C3627" s="13"/>
      <c r="D3627" s="13"/>
      <c r="E3627" s="13"/>
      <c r="F3627" s="13"/>
      <c r="G3627" s="13"/>
      <c r="H3627" s="13"/>
      <c r="I3627" s="13"/>
      <c r="J3627" s="13"/>
      <c r="K3627" s="13"/>
      <c r="L3627" s="13"/>
      <c r="M3627" s="13"/>
      <c r="N3627" s="13"/>
      <c r="O3627" s="13"/>
      <c r="P3627" s="13"/>
    </row>
    <row r="3628" spans="1:16">
      <c r="A3628" s="13"/>
      <c r="B3628" s="13"/>
      <c r="C3628" s="13"/>
      <c r="D3628" s="13"/>
      <c r="E3628" s="13"/>
      <c r="F3628" s="13"/>
      <c r="G3628" s="13"/>
      <c r="H3628" s="13"/>
      <c r="I3628" s="13"/>
      <c r="J3628" s="13"/>
      <c r="K3628" s="13"/>
      <c r="L3628" s="13"/>
      <c r="M3628" s="13"/>
      <c r="N3628" s="13"/>
      <c r="O3628" s="13"/>
      <c r="P3628" s="13"/>
    </row>
    <row r="3629" spans="1:16">
      <c r="A3629" s="13"/>
      <c r="B3629" s="13"/>
      <c r="C3629" s="13"/>
      <c r="D3629" s="13"/>
      <c r="E3629" s="13"/>
      <c r="F3629" s="13"/>
      <c r="G3629" s="13"/>
      <c r="H3629" s="13"/>
      <c r="I3629" s="13"/>
      <c r="J3629" s="13"/>
      <c r="K3629" s="13"/>
      <c r="L3629" s="13"/>
      <c r="M3629" s="13"/>
      <c r="N3629" s="13"/>
      <c r="O3629" s="13"/>
      <c r="P3629" s="13"/>
    </row>
    <row r="3630" spans="1:16">
      <c r="A3630" s="13"/>
      <c r="B3630" s="13"/>
      <c r="C3630" s="13"/>
      <c r="D3630" s="13"/>
      <c r="E3630" s="13"/>
      <c r="F3630" s="13"/>
      <c r="G3630" s="13"/>
      <c r="H3630" s="13"/>
      <c r="I3630" s="13"/>
      <c r="J3630" s="13"/>
      <c r="K3630" s="13"/>
      <c r="L3630" s="13"/>
      <c r="M3630" s="13"/>
      <c r="N3630" s="13"/>
      <c r="O3630" s="13"/>
      <c r="P3630" s="13"/>
    </row>
    <row r="3631" spans="1:16">
      <c r="A3631" s="13"/>
      <c r="B3631" s="13"/>
      <c r="C3631" s="13"/>
      <c r="D3631" s="13"/>
      <c r="E3631" s="13"/>
      <c r="F3631" s="13"/>
      <c r="G3631" s="13"/>
      <c r="H3631" s="13"/>
      <c r="I3631" s="13"/>
      <c r="J3631" s="13"/>
      <c r="K3631" s="13"/>
      <c r="L3631" s="13"/>
      <c r="M3631" s="13"/>
      <c r="N3631" s="13"/>
      <c r="O3631" s="13"/>
      <c r="P3631" s="13"/>
    </row>
    <row r="3632" spans="1:16">
      <c r="A3632" s="13"/>
      <c r="B3632" s="13"/>
      <c r="C3632" s="13"/>
      <c r="D3632" s="13"/>
      <c r="E3632" s="13"/>
      <c r="F3632" s="13"/>
      <c r="G3632" s="13"/>
      <c r="H3632" s="13"/>
      <c r="I3632" s="13"/>
      <c r="J3632" s="13"/>
      <c r="K3632" s="13"/>
      <c r="L3632" s="13"/>
      <c r="M3632" s="13"/>
      <c r="N3632" s="13"/>
      <c r="O3632" s="13"/>
      <c r="P3632" s="13"/>
    </row>
    <row r="3633" spans="1:16">
      <c r="A3633" s="13"/>
      <c r="B3633" s="13"/>
      <c r="C3633" s="13"/>
      <c r="D3633" s="13"/>
      <c r="E3633" s="13"/>
      <c r="F3633" s="13"/>
      <c r="G3633" s="13"/>
      <c r="H3633" s="13"/>
      <c r="I3633" s="13"/>
      <c r="J3633" s="13"/>
      <c r="K3633" s="13"/>
      <c r="L3633" s="13"/>
      <c r="M3633" s="13"/>
      <c r="N3633" s="13"/>
      <c r="O3633" s="13"/>
      <c r="P3633" s="13"/>
    </row>
    <row r="3634" spans="1:16">
      <c r="A3634" s="13"/>
      <c r="B3634" s="13"/>
      <c r="C3634" s="13"/>
      <c r="D3634" s="13"/>
      <c r="E3634" s="13"/>
      <c r="F3634" s="13"/>
      <c r="G3634" s="13"/>
      <c r="H3634" s="13"/>
      <c r="I3634" s="13"/>
      <c r="J3634" s="13"/>
      <c r="K3634" s="13"/>
      <c r="L3634" s="13"/>
      <c r="M3634" s="13"/>
      <c r="N3634" s="13"/>
      <c r="O3634" s="13"/>
      <c r="P3634" s="13"/>
    </row>
    <row r="3635" spans="1:16">
      <c r="A3635" s="13"/>
      <c r="B3635" s="13"/>
      <c r="C3635" s="13"/>
      <c r="D3635" s="13"/>
      <c r="E3635" s="13"/>
      <c r="F3635" s="13"/>
      <c r="G3635" s="13"/>
      <c r="H3635" s="13"/>
      <c r="I3635" s="13"/>
      <c r="J3635" s="13"/>
      <c r="K3635" s="13"/>
      <c r="L3635" s="13"/>
      <c r="M3635" s="13"/>
      <c r="N3635" s="13"/>
      <c r="O3635" s="13"/>
      <c r="P3635" s="13"/>
    </row>
    <row r="3636" spans="1:16">
      <c r="A3636" s="13"/>
      <c r="B3636" s="13"/>
      <c r="C3636" s="13"/>
      <c r="D3636" s="13"/>
      <c r="E3636" s="13"/>
      <c r="F3636" s="13"/>
      <c r="G3636" s="13"/>
      <c r="H3636" s="13"/>
      <c r="I3636" s="13"/>
      <c r="J3636" s="13"/>
      <c r="K3636" s="13"/>
      <c r="L3636" s="13"/>
      <c r="M3636" s="13"/>
      <c r="N3636" s="13"/>
      <c r="O3636" s="13"/>
      <c r="P3636" s="13"/>
    </row>
    <row r="3637" spans="1:16">
      <c r="A3637" s="13"/>
      <c r="B3637" s="13"/>
      <c r="C3637" s="13"/>
      <c r="D3637" s="13"/>
      <c r="E3637" s="13"/>
      <c r="F3637" s="13"/>
      <c r="G3637" s="13"/>
      <c r="H3637" s="13"/>
      <c r="I3637" s="13"/>
      <c r="J3637" s="13"/>
      <c r="K3637" s="13"/>
      <c r="L3637" s="13"/>
      <c r="M3637" s="13"/>
      <c r="N3637" s="13"/>
      <c r="O3637" s="13"/>
      <c r="P3637" s="13"/>
    </row>
    <row r="3638" spans="1:16">
      <c r="A3638" s="13"/>
      <c r="B3638" s="13"/>
      <c r="C3638" s="13"/>
      <c r="D3638" s="13"/>
      <c r="E3638" s="13"/>
      <c r="F3638" s="13"/>
      <c r="G3638" s="13"/>
      <c r="H3638" s="13"/>
      <c r="I3638" s="13"/>
      <c r="J3638" s="13"/>
      <c r="K3638" s="13"/>
      <c r="L3638" s="13"/>
      <c r="M3638" s="13"/>
      <c r="N3638" s="13"/>
      <c r="O3638" s="13"/>
      <c r="P3638" s="13"/>
    </row>
    <row r="3639" spans="1:16">
      <c r="A3639" s="13"/>
      <c r="B3639" s="13"/>
      <c r="C3639" s="13"/>
      <c r="D3639" s="13"/>
      <c r="E3639" s="13"/>
      <c r="F3639" s="13"/>
      <c r="G3639" s="13"/>
      <c r="H3639" s="13"/>
      <c r="I3639" s="13"/>
      <c r="J3639" s="13"/>
      <c r="K3639" s="13"/>
      <c r="L3639" s="13"/>
      <c r="M3639" s="13"/>
      <c r="N3639" s="13"/>
      <c r="O3639" s="13"/>
      <c r="P3639" s="13"/>
    </row>
    <row r="3640" spans="1:16">
      <c r="A3640" s="13"/>
      <c r="B3640" s="13"/>
      <c r="C3640" s="13"/>
      <c r="D3640" s="13"/>
      <c r="E3640" s="13"/>
      <c r="F3640" s="13"/>
      <c r="G3640" s="13"/>
      <c r="H3640" s="13"/>
      <c r="I3640" s="13"/>
      <c r="J3640" s="13"/>
      <c r="K3640" s="13"/>
      <c r="L3640" s="13"/>
      <c r="M3640" s="13"/>
      <c r="N3640" s="13"/>
      <c r="O3640" s="13"/>
      <c r="P3640" s="13"/>
    </row>
    <row r="3641" spans="1:16">
      <c r="A3641" s="13"/>
      <c r="B3641" s="13"/>
      <c r="C3641" s="13"/>
      <c r="D3641" s="13"/>
      <c r="E3641" s="13"/>
      <c r="F3641" s="13"/>
      <c r="G3641" s="13"/>
      <c r="H3641" s="13"/>
      <c r="I3641" s="13"/>
      <c r="J3641" s="13"/>
      <c r="K3641" s="13"/>
      <c r="L3641" s="13"/>
      <c r="M3641" s="13"/>
      <c r="N3641" s="13"/>
      <c r="O3641" s="13"/>
      <c r="P3641" s="13"/>
    </row>
    <row r="3642" spans="1:16">
      <c r="A3642" s="13"/>
      <c r="B3642" s="13"/>
      <c r="C3642" s="13"/>
      <c r="D3642" s="13"/>
      <c r="E3642" s="13"/>
      <c r="F3642" s="13"/>
      <c r="G3642" s="13"/>
      <c r="H3642" s="13"/>
      <c r="I3642" s="13"/>
      <c r="J3642" s="13"/>
      <c r="K3642" s="13"/>
      <c r="L3642" s="13"/>
      <c r="M3642" s="13"/>
      <c r="N3642" s="13"/>
      <c r="O3642" s="13"/>
      <c r="P3642" s="13"/>
    </row>
    <row r="3643" spans="1:16">
      <c r="A3643" s="13"/>
      <c r="B3643" s="13"/>
      <c r="C3643" s="13"/>
      <c r="D3643" s="13"/>
      <c r="E3643" s="13"/>
      <c r="F3643" s="13"/>
      <c r="G3643" s="13"/>
      <c r="H3643" s="13"/>
      <c r="I3643" s="13"/>
      <c r="J3643" s="13"/>
      <c r="K3643" s="13"/>
      <c r="L3643" s="13"/>
      <c r="M3643" s="13"/>
      <c r="N3643" s="13"/>
      <c r="O3643" s="13"/>
      <c r="P3643" s="13"/>
    </row>
    <row r="3644" spans="1:16">
      <c r="A3644" s="13"/>
      <c r="B3644" s="13"/>
      <c r="C3644" s="13"/>
      <c r="D3644" s="13"/>
      <c r="E3644" s="13"/>
      <c r="F3644" s="13"/>
      <c r="G3644" s="13"/>
      <c r="H3644" s="13"/>
      <c r="I3644" s="13"/>
      <c r="J3644" s="13"/>
      <c r="K3644" s="13"/>
      <c r="L3644" s="13"/>
      <c r="M3644" s="13"/>
      <c r="N3644" s="13"/>
      <c r="O3644" s="13"/>
      <c r="P3644" s="13"/>
    </row>
    <row r="3645" spans="1:16">
      <c r="A3645" s="13"/>
      <c r="B3645" s="13"/>
      <c r="C3645" s="13"/>
      <c r="D3645" s="13"/>
      <c r="E3645" s="13"/>
      <c r="F3645" s="13"/>
      <c r="G3645" s="13"/>
      <c r="H3645" s="13"/>
      <c r="I3645" s="13"/>
      <c r="J3645" s="13"/>
      <c r="K3645" s="13"/>
      <c r="L3645" s="13"/>
      <c r="M3645" s="13"/>
      <c r="N3645" s="13"/>
      <c r="O3645" s="13"/>
      <c r="P3645" s="13"/>
    </row>
    <row r="3646" spans="1:16">
      <c r="A3646" s="13"/>
      <c r="B3646" s="13"/>
      <c r="C3646" s="13"/>
      <c r="D3646" s="13"/>
      <c r="E3646" s="13"/>
      <c r="F3646" s="13"/>
      <c r="G3646" s="13"/>
      <c r="H3646" s="13"/>
      <c r="I3646" s="13"/>
      <c r="J3646" s="13"/>
      <c r="K3646" s="13"/>
      <c r="L3646" s="13"/>
      <c r="M3646" s="13"/>
      <c r="N3646" s="13"/>
      <c r="O3646" s="13"/>
      <c r="P3646" s="13"/>
    </row>
    <row r="3647" spans="1:16">
      <c r="A3647" s="13"/>
      <c r="B3647" s="13"/>
      <c r="C3647" s="13"/>
      <c r="D3647" s="13"/>
      <c r="E3647" s="13"/>
      <c r="F3647" s="13"/>
      <c r="G3647" s="13"/>
      <c r="H3647" s="13"/>
      <c r="I3647" s="13"/>
      <c r="J3647" s="13"/>
      <c r="K3647" s="13"/>
      <c r="L3647" s="13"/>
      <c r="M3647" s="13"/>
      <c r="N3647" s="13"/>
      <c r="O3647" s="13"/>
      <c r="P3647" s="13"/>
    </row>
    <row r="3648" spans="1:16">
      <c r="A3648" s="13"/>
      <c r="B3648" s="13"/>
      <c r="C3648" s="13"/>
      <c r="D3648" s="13"/>
      <c r="E3648" s="13"/>
      <c r="F3648" s="13"/>
      <c r="G3648" s="13"/>
      <c r="H3648" s="13"/>
      <c r="I3648" s="13"/>
      <c r="J3648" s="13"/>
      <c r="K3648" s="13"/>
      <c r="L3648" s="13"/>
      <c r="M3648" s="13"/>
      <c r="N3648" s="13"/>
      <c r="O3648" s="13"/>
      <c r="P3648" s="13"/>
    </row>
    <row r="3649" spans="1:16">
      <c r="A3649" s="13"/>
      <c r="B3649" s="13"/>
      <c r="C3649" s="13"/>
      <c r="D3649" s="13"/>
      <c r="E3649" s="13"/>
      <c r="F3649" s="13"/>
      <c r="G3649" s="13"/>
      <c r="H3649" s="13"/>
      <c r="I3649" s="13"/>
      <c r="J3649" s="13"/>
      <c r="K3649" s="13"/>
      <c r="L3649" s="13"/>
      <c r="M3649" s="13"/>
      <c r="N3649" s="13"/>
      <c r="O3649" s="13"/>
      <c r="P3649" s="13"/>
    </row>
    <row r="3650" spans="1:16">
      <c r="A3650" s="13"/>
      <c r="B3650" s="13"/>
      <c r="C3650" s="13"/>
      <c r="D3650" s="13"/>
      <c r="E3650" s="13"/>
      <c r="F3650" s="13"/>
      <c r="G3650" s="13"/>
      <c r="H3650" s="13"/>
      <c r="I3650" s="13"/>
      <c r="J3650" s="13"/>
      <c r="K3650" s="13"/>
      <c r="L3650" s="13"/>
      <c r="M3650" s="13"/>
      <c r="N3650" s="13"/>
      <c r="O3650" s="13"/>
      <c r="P3650" s="13"/>
    </row>
    <row r="3651" spans="1:16">
      <c r="A3651" s="13"/>
      <c r="B3651" s="13"/>
      <c r="C3651" s="13"/>
      <c r="D3651" s="13"/>
      <c r="E3651" s="13"/>
      <c r="F3651" s="13"/>
      <c r="G3651" s="13"/>
      <c r="H3651" s="13"/>
      <c r="I3651" s="13"/>
      <c r="J3651" s="13"/>
      <c r="K3651" s="13"/>
      <c r="L3651" s="13"/>
      <c r="M3651" s="13"/>
      <c r="N3651" s="13"/>
      <c r="O3651" s="13"/>
      <c r="P3651" s="13"/>
    </row>
    <row r="3652" spans="1:16">
      <c r="A3652" s="13"/>
      <c r="B3652" s="13"/>
      <c r="C3652" s="13"/>
      <c r="D3652" s="13"/>
      <c r="E3652" s="13"/>
      <c r="F3652" s="13"/>
      <c r="G3652" s="13"/>
      <c r="H3652" s="13"/>
      <c r="I3652" s="13"/>
      <c r="J3652" s="13"/>
      <c r="K3652" s="13"/>
      <c r="L3652" s="13"/>
      <c r="M3652" s="13"/>
      <c r="N3652" s="13"/>
      <c r="O3652" s="13"/>
      <c r="P3652" s="13"/>
    </row>
    <row r="3653" spans="1:16">
      <c r="A3653" s="13"/>
      <c r="B3653" s="13"/>
      <c r="C3653" s="13"/>
      <c r="D3653" s="13"/>
      <c r="E3653" s="13"/>
      <c r="F3653" s="13"/>
      <c r="G3653" s="13"/>
      <c r="H3653" s="13"/>
      <c r="I3653" s="13"/>
      <c r="J3653" s="13"/>
      <c r="K3653" s="13"/>
      <c r="L3653" s="13"/>
      <c r="M3653" s="13"/>
      <c r="N3653" s="13"/>
      <c r="O3653" s="13"/>
      <c r="P3653" s="13"/>
    </row>
    <row r="3654" spans="1:16">
      <c r="A3654" s="13"/>
      <c r="B3654" s="13"/>
      <c r="C3654" s="13"/>
      <c r="D3654" s="13"/>
      <c r="E3654" s="13"/>
      <c r="F3654" s="13"/>
      <c r="G3654" s="13"/>
      <c r="H3654" s="13"/>
      <c r="I3654" s="13"/>
      <c r="J3654" s="13"/>
      <c r="K3654" s="13"/>
      <c r="L3654" s="13"/>
      <c r="M3654" s="13"/>
      <c r="N3654" s="13"/>
      <c r="O3654" s="13"/>
      <c r="P3654" s="13"/>
    </row>
    <row r="3655" spans="1:16">
      <c r="A3655" s="13"/>
      <c r="B3655" s="13"/>
      <c r="C3655" s="13"/>
      <c r="D3655" s="13"/>
      <c r="E3655" s="13"/>
      <c r="F3655" s="13"/>
      <c r="G3655" s="13"/>
      <c r="H3655" s="13"/>
      <c r="I3655" s="13"/>
      <c r="J3655" s="13"/>
      <c r="K3655" s="13"/>
      <c r="L3655" s="13"/>
      <c r="M3655" s="13"/>
      <c r="N3655" s="13"/>
      <c r="O3655" s="13"/>
      <c r="P3655" s="13"/>
    </row>
    <row r="3656" spans="1:16">
      <c r="A3656" s="13"/>
      <c r="B3656" s="13"/>
      <c r="C3656" s="13"/>
      <c r="D3656" s="13"/>
      <c r="E3656" s="13"/>
      <c r="F3656" s="13"/>
      <c r="G3656" s="13"/>
      <c r="H3656" s="13"/>
      <c r="I3656" s="13"/>
      <c r="J3656" s="13"/>
      <c r="K3656" s="13"/>
      <c r="L3656" s="13"/>
      <c r="M3656" s="13"/>
      <c r="N3656" s="13"/>
      <c r="O3656" s="13"/>
      <c r="P3656" s="13"/>
    </row>
    <row r="3657" spans="1:16">
      <c r="A3657" s="13"/>
      <c r="B3657" s="13"/>
      <c r="C3657" s="13"/>
      <c r="D3657" s="13"/>
      <c r="E3657" s="13"/>
      <c r="F3657" s="13"/>
      <c r="G3657" s="13"/>
      <c r="H3657" s="13"/>
      <c r="I3657" s="13"/>
      <c r="J3657" s="13"/>
      <c r="K3657" s="13"/>
      <c r="L3657" s="13"/>
      <c r="M3657" s="13"/>
      <c r="N3657" s="13"/>
      <c r="O3657" s="13"/>
      <c r="P3657" s="13"/>
    </row>
    <row r="3658" spans="1:16">
      <c r="A3658" s="13"/>
      <c r="B3658" s="13"/>
      <c r="C3658" s="13"/>
      <c r="D3658" s="13"/>
      <c r="E3658" s="13"/>
      <c r="F3658" s="13"/>
      <c r="G3658" s="13"/>
      <c r="H3658" s="13"/>
      <c r="I3658" s="13"/>
      <c r="J3658" s="13"/>
      <c r="K3658" s="13"/>
      <c r="L3658" s="13"/>
      <c r="M3658" s="13"/>
      <c r="N3658" s="13"/>
      <c r="O3658" s="13"/>
      <c r="P3658" s="13"/>
    </row>
    <row r="3659" spans="1:16">
      <c r="A3659" s="13"/>
      <c r="B3659" s="13"/>
      <c r="C3659" s="13"/>
      <c r="D3659" s="13"/>
      <c r="E3659" s="13"/>
      <c r="F3659" s="13"/>
      <c r="G3659" s="13"/>
      <c r="H3659" s="13"/>
      <c r="I3659" s="13"/>
      <c r="J3659" s="13"/>
      <c r="K3659" s="13"/>
      <c r="L3659" s="13"/>
      <c r="M3659" s="13"/>
      <c r="N3659" s="13"/>
      <c r="O3659" s="13"/>
      <c r="P3659" s="13"/>
    </row>
    <row r="3660" spans="1:16">
      <c r="A3660" s="13"/>
      <c r="B3660" s="13"/>
      <c r="C3660" s="13"/>
      <c r="D3660" s="13"/>
      <c r="E3660" s="13"/>
      <c r="F3660" s="13"/>
      <c r="G3660" s="13"/>
      <c r="H3660" s="13"/>
      <c r="I3660" s="13"/>
      <c r="J3660" s="13"/>
      <c r="K3660" s="13"/>
      <c r="L3660" s="13"/>
      <c r="M3660" s="13"/>
      <c r="N3660" s="13"/>
      <c r="O3660" s="13"/>
      <c r="P3660" s="13"/>
    </row>
    <row r="3661" spans="1:16">
      <c r="A3661" s="13"/>
      <c r="B3661" s="13"/>
      <c r="C3661" s="13"/>
      <c r="D3661" s="13"/>
      <c r="E3661" s="13"/>
      <c r="F3661" s="13"/>
      <c r="G3661" s="13"/>
      <c r="H3661" s="13"/>
      <c r="I3661" s="13"/>
      <c r="J3661" s="13"/>
      <c r="K3661" s="13"/>
      <c r="L3661" s="13"/>
      <c r="M3661" s="13"/>
      <c r="N3661" s="13"/>
      <c r="O3661" s="13"/>
      <c r="P3661" s="13"/>
    </row>
    <row r="3662" spans="1:16">
      <c r="A3662" s="13"/>
      <c r="B3662" s="13"/>
      <c r="C3662" s="13"/>
      <c r="D3662" s="13"/>
      <c r="E3662" s="13"/>
      <c r="F3662" s="13"/>
      <c r="G3662" s="13"/>
      <c r="H3662" s="13"/>
      <c r="I3662" s="13"/>
      <c r="J3662" s="13"/>
      <c r="K3662" s="13"/>
      <c r="L3662" s="13"/>
      <c r="M3662" s="13"/>
      <c r="N3662" s="13"/>
      <c r="O3662" s="13"/>
      <c r="P3662" s="13"/>
    </row>
    <row r="3663" spans="1:16">
      <c r="A3663" s="13"/>
      <c r="B3663" s="13"/>
      <c r="C3663" s="13"/>
      <c r="D3663" s="13"/>
      <c r="E3663" s="13"/>
      <c r="F3663" s="13"/>
      <c r="G3663" s="13"/>
      <c r="H3663" s="13"/>
      <c r="I3663" s="13"/>
      <c r="J3663" s="13"/>
      <c r="K3663" s="13"/>
      <c r="L3663" s="13"/>
      <c r="M3663" s="13"/>
      <c r="N3663" s="13"/>
      <c r="O3663" s="13"/>
      <c r="P3663" s="13"/>
    </row>
    <row r="3664" spans="1:16">
      <c r="A3664" s="13"/>
      <c r="B3664" s="13"/>
      <c r="C3664" s="13"/>
      <c r="D3664" s="13"/>
      <c r="E3664" s="13"/>
      <c r="F3664" s="13"/>
      <c r="G3664" s="13"/>
      <c r="H3664" s="13"/>
      <c r="I3664" s="13"/>
      <c r="J3664" s="13"/>
      <c r="K3664" s="13"/>
      <c r="L3664" s="13"/>
      <c r="M3664" s="13"/>
      <c r="N3664" s="13"/>
      <c r="O3664" s="13"/>
      <c r="P3664" s="13"/>
    </row>
    <row r="3665" spans="1:16">
      <c r="A3665" s="13"/>
      <c r="B3665" s="13"/>
      <c r="C3665" s="13"/>
      <c r="D3665" s="13"/>
      <c r="E3665" s="13"/>
      <c r="F3665" s="13"/>
      <c r="G3665" s="13"/>
      <c r="H3665" s="13"/>
      <c r="I3665" s="13"/>
      <c r="J3665" s="13"/>
      <c r="K3665" s="13"/>
      <c r="L3665" s="13"/>
      <c r="M3665" s="13"/>
      <c r="N3665" s="13"/>
      <c r="O3665" s="13"/>
      <c r="P3665" s="13"/>
    </row>
    <row r="3666" spans="1:16">
      <c r="A3666" s="13"/>
      <c r="B3666" s="13"/>
      <c r="C3666" s="13"/>
      <c r="D3666" s="13"/>
      <c r="E3666" s="13"/>
      <c r="F3666" s="13"/>
      <c r="G3666" s="13"/>
      <c r="H3666" s="13"/>
      <c r="I3666" s="13"/>
      <c r="J3666" s="13"/>
      <c r="K3666" s="13"/>
      <c r="L3666" s="13"/>
      <c r="M3666" s="13"/>
      <c r="N3666" s="13"/>
      <c r="O3666" s="13"/>
      <c r="P3666" s="13"/>
    </row>
    <row r="3667" spans="1:16">
      <c r="A3667" s="13"/>
      <c r="B3667" s="13"/>
      <c r="C3667" s="13"/>
      <c r="D3667" s="13"/>
      <c r="E3667" s="13"/>
      <c r="F3667" s="13"/>
      <c r="G3667" s="13"/>
      <c r="H3667" s="13"/>
      <c r="I3667" s="13"/>
      <c r="J3667" s="13"/>
      <c r="K3667" s="13"/>
      <c r="L3667" s="13"/>
      <c r="M3667" s="13"/>
      <c r="N3667" s="13"/>
      <c r="O3667" s="13"/>
      <c r="P3667" s="13"/>
    </row>
    <row r="3668" spans="1:16">
      <c r="A3668" s="13"/>
      <c r="B3668" s="13"/>
      <c r="C3668" s="13"/>
      <c r="D3668" s="13"/>
      <c r="E3668" s="13"/>
      <c r="F3668" s="13"/>
      <c r="G3668" s="13"/>
      <c r="H3668" s="13"/>
      <c r="I3668" s="13"/>
      <c r="J3668" s="13"/>
      <c r="K3668" s="13"/>
      <c r="L3668" s="13"/>
      <c r="M3668" s="13"/>
      <c r="N3668" s="13"/>
      <c r="O3668" s="13"/>
      <c r="P3668" s="13"/>
    </row>
    <row r="3669" spans="1:16">
      <c r="A3669" s="13"/>
      <c r="B3669" s="13"/>
      <c r="C3669" s="13"/>
      <c r="D3669" s="13"/>
      <c r="E3669" s="13"/>
      <c r="F3669" s="13"/>
      <c r="G3669" s="13"/>
      <c r="H3669" s="13"/>
      <c r="I3669" s="13"/>
      <c r="J3669" s="13"/>
      <c r="K3669" s="13"/>
      <c r="L3669" s="13"/>
      <c r="M3669" s="13"/>
      <c r="N3669" s="13"/>
      <c r="O3669" s="13"/>
      <c r="P3669" s="13"/>
    </row>
    <row r="3670" spans="1:16">
      <c r="A3670" s="13"/>
      <c r="B3670" s="13"/>
      <c r="C3670" s="13"/>
      <c r="D3670" s="13"/>
      <c r="E3670" s="13"/>
      <c r="F3670" s="13"/>
      <c r="G3670" s="13"/>
      <c r="H3670" s="13"/>
      <c r="I3670" s="13"/>
      <c r="J3670" s="13"/>
      <c r="K3670" s="13"/>
      <c r="L3670" s="13"/>
      <c r="M3670" s="13"/>
      <c r="N3670" s="13"/>
      <c r="O3670" s="13"/>
      <c r="P3670" s="13"/>
    </row>
    <row r="3671" spans="1:16">
      <c r="A3671" s="13"/>
      <c r="B3671" s="13"/>
      <c r="C3671" s="13"/>
      <c r="D3671" s="13"/>
      <c r="E3671" s="13"/>
      <c r="F3671" s="13"/>
      <c r="G3671" s="13"/>
      <c r="H3671" s="13"/>
      <c r="I3671" s="13"/>
      <c r="J3671" s="13"/>
      <c r="K3671" s="13"/>
      <c r="L3671" s="13"/>
      <c r="M3671" s="13"/>
      <c r="N3671" s="13"/>
      <c r="O3671" s="13"/>
      <c r="P3671" s="13"/>
    </row>
    <row r="3672" spans="1:16">
      <c r="A3672" s="13"/>
      <c r="B3672" s="13"/>
      <c r="C3672" s="13"/>
      <c r="D3672" s="13"/>
      <c r="E3672" s="13"/>
      <c r="F3672" s="13"/>
      <c r="G3672" s="13"/>
      <c r="H3672" s="13"/>
      <c r="I3672" s="13"/>
      <c r="J3672" s="13"/>
      <c r="K3672" s="13"/>
      <c r="L3672" s="13"/>
      <c r="M3672" s="13"/>
      <c r="N3672" s="13"/>
      <c r="O3672" s="13"/>
      <c r="P3672" s="13"/>
    </row>
    <row r="3673" spans="1:16">
      <c r="A3673" s="13"/>
      <c r="B3673" s="13"/>
      <c r="C3673" s="13"/>
      <c r="D3673" s="13"/>
      <c r="E3673" s="13"/>
      <c r="F3673" s="13"/>
      <c r="G3673" s="13"/>
      <c r="H3673" s="13"/>
      <c r="I3673" s="13"/>
      <c r="J3673" s="13"/>
      <c r="K3673" s="13"/>
      <c r="L3673" s="13"/>
      <c r="M3673" s="13"/>
      <c r="N3673" s="13"/>
      <c r="O3673" s="13"/>
      <c r="P3673" s="13"/>
    </row>
    <row r="3674" spans="1:16">
      <c r="A3674" s="13"/>
      <c r="B3674" s="13"/>
      <c r="C3674" s="13"/>
      <c r="D3674" s="13"/>
      <c r="E3674" s="13"/>
      <c r="F3674" s="13"/>
      <c r="G3674" s="13"/>
      <c r="H3674" s="13"/>
      <c r="I3674" s="13"/>
      <c r="J3674" s="13"/>
      <c r="K3674" s="13"/>
      <c r="L3674" s="13"/>
      <c r="M3674" s="13"/>
      <c r="N3674" s="13"/>
      <c r="O3674" s="13"/>
      <c r="P3674" s="13"/>
    </row>
    <row r="3675" spans="1:16">
      <c r="A3675" s="13"/>
      <c r="B3675" s="13"/>
      <c r="C3675" s="13"/>
      <c r="D3675" s="13"/>
      <c r="E3675" s="13"/>
      <c r="F3675" s="13"/>
      <c r="G3675" s="13"/>
      <c r="H3675" s="13"/>
      <c r="I3675" s="13"/>
      <c r="J3675" s="13"/>
      <c r="K3675" s="13"/>
      <c r="L3675" s="13"/>
      <c r="M3675" s="13"/>
      <c r="N3675" s="13"/>
      <c r="O3675" s="13"/>
      <c r="P3675" s="13"/>
    </row>
    <row r="3676" spans="1:16">
      <c r="A3676" s="13"/>
      <c r="B3676" s="13"/>
      <c r="C3676" s="13"/>
      <c r="D3676" s="13"/>
      <c r="E3676" s="13"/>
      <c r="F3676" s="13"/>
      <c r="G3676" s="13"/>
      <c r="H3676" s="13"/>
      <c r="I3676" s="13"/>
      <c r="J3676" s="13"/>
      <c r="K3676" s="13"/>
      <c r="L3676" s="13"/>
      <c r="M3676" s="13"/>
      <c r="N3676" s="13"/>
      <c r="O3676" s="13"/>
      <c r="P3676" s="13"/>
    </row>
    <row r="3677" spans="1:16">
      <c r="A3677" s="13"/>
      <c r="B3677" s="13"/>
      <c r="C3677" s="13"/>
      <c r="D3677" s="13"/>
      <c r="E3677" s="13"/>
      <c r="F3677" s="13"/>
      <c r="G3677" s="13"/>
      <c r="H3677" s="13"/>
      <c r="I3677" s="13"/>
      <c r="J3677" s="13"/>
      <c r="K3677" s="13"/>
      <c r="L3677" s="13"/>
      <c r="M3677" s="13"/>
      <c r="N3677" s="13"/>
      <c r="O3677" s="13"/>
      <c r="P3677" s="13"/>
    </row>
    <row r="3678" spans="1:16">
      <c r="A3678" s="13"/>
      <c r="B3678" s="13"/>
      <c r="C3678" s="13"/>
      <c r="D3678" s="13"/>
      <c r="E3678" s="13"/>
      <c r="F3678" s="13"/>
      <c r="G3678" s="13"/>
      <c r="H3678" s="13"/>
      <c r="I3678" s="13"/>
      <c r="J3678" s="13"/>
      <c r="K3678" s="13"/>
      <c r="L3678" s="13"/>
      <c r="M3678" s="13"/>
      <c r="N3678" s="13"/>
      <c r="O3678" s="13"/>
      <c r="P3678" s="13"/>
    </row>
    <row r="3679" spans="1:16">
      <c r="A3679" s="13"/>
      <c r="B3679" s="13"/>
      <c r="C3679" s="13"/>
      <c r="D3679" s="13"/>
      <c r="E3679" s="13"/>
      <c r="F3679" s="13"/>
      <c r="G3679" s="13"/>
      <c r="H3679" s="13"/>
      <c r="I3679" s="13"/>
      <c r="J3679" s="13"/>
      <c r="K3679" s="13"/>
      <c r="L3679" s="13"/>
      <c r="M3679" s="13"/>
      <c r="N3679" s="13"/>
      <c r="O3679" s="13"/>
      <c r="P3679" s="13"/>
    </row>
    <row r="3680" spans="1:16">
      <c r="A3680" s="13"/>
      <c r="B3680" s="13"/>
      <c r="C3680" s="13"/>
      <c r="D3680" s="13"/>
      <c r="E3680" s="13"/>
      <c r="F3680" s="13"/>
      <c r="G3680" s="13"/>
      <c r="H3680" s="13"/>
      <c r="I3680" s="13"/>
      <c r="J3680" s="13"/>
      <c r="K3680" s="13"/>
      <c r="L3680" s="13"/>
      <c r="M3680" s="13"/>
      <c r="N3680" s="13"/>
      <c r="O3680" s="13"/>
      <c r="P3680" s="13"/>
    </row>
    <row r="3681" spans="1:16">
      <c r="A3681" s="13"/>
      <c r="B3681" s="13"/>
      <c r="C3681" s="13"/>
      <c r="D3681" s="13"/>
      <c r="E3681" s="13"/>
      <c r="F3681" s="13"/>
      <c r="G3681" s="13"/>
      <c r="H3681" s="13"/>
      <c r="I3681" s="13"/>
      <c r="J3681" s="13"/>
      <c r="K3681" s="13"/>
      <c r="L3681" s="13"/>
      <c r="M3681" s="13"/>
      <c r="N3681" s="13"/>
      <c r="O3681" s="13"/>
      <c r="P3681" s="13"/>
    </row>
    <row r="3682" spans="1:16">
      <c r="A3682" s="13"/>
      <c r="B3682" s="13"/>
      <c r="C3682" s="13"/>
      <c r="D3682" s="13"/>
      <c r="E3682" s="13"/>
      <c r="F3682" s="13"/>
      <c r="G3682" s="13"/>
      <c r="H3682" s="13"/>
      <c r="I3682" s="13"/>
      <c r="J3682" s="13"/>
      <c r="K3682" s="13"/>
      <c r="L3682" s="13"/>
      <c r="M3682" s="13"/>
      <c r="N3682" s="13"/>
      <c r="O3682" s="13"/>
      <c r="P3682" s="13"/>
    </row>
    <row r="3683" spans="1:16">
      <c r="A3683" s="13"/>
      <c r="B3683" s="13"/>
      <c r="C3683" s="13"/>
      <c r="D3683" s="13"/>
      <c r="E3683" s="13"/>
      <c r="F3683" s="13"/>
      <c r="G3683" s="13"/>
      <c r="H3683" s="13"/>
      <c r="I3683" s="13"/>
      <c r="J3683" s="13"/>
      <c r="K3683" s="13"/>
      <c r="L3683" s="13"/>
      <c r="M3683" s="13"/>
      <c r="N3683" s="13"/>
      <c r="O3683" s="13"/>
      <c r="P3683" s="13"/>
    </row>
    <row r="3684" spans="1:16">
      <c r="A3684" s="13"/>
      <c r="B3684" s="13"/>
      <c r="C3684" s="13"/>
      <c r="D3684" s="13"/>
      <c r="E3684" s="13"/>
      <c r="F3684" s="13"/>
      <c r="G3684" s="13"/>
      <c r="H3684" s="13"/>
      <c r="I3684" s="13"/>
      <c r="J3684" s="13"/>
      <c r="K3684" s="13"/>
      <c r="L3684" s="13"/>
      <c r="M3684" s="13"/>
      <c r="N3684" s="13"/>
      <c r="O3684" s="13"/>
      <c r="P3684" s="13"/>
    </row>
    <row r="3685" spans="1:16">
      <c r="A3685" s="13"/>
      <c r="B3685" s="13"/>
      <c r="C3685" s="13"/>
      <c r="D3685" s="13"/>
      <c r="E3685" s="13"/>
      <c r="F3685" s="13"/>
      <c r="G3685" s="13"/>
      <c r="H3685" s="13"/>
      <c r="I3685" s="13"/>
      <c r="J3685" s="13"/>
      <c r="K3685" s="13"/>
      <c r="L3685" s="13"/>
      <c r="M3685" s="13"/>
      <c r="N3685" s="13"/>
      <c r="O3685" s="13"/>
      <c r="P3685" s="13"/>
    </row>
    <row r="3686" spans="1:16">
      <c r="A3686" s="13"/>
      <c r="B3686" s="13"/>
      <c r="C3686" s="13"/>
      <c r="D3686" s="13"/>
      <c r="E3686" s="13"/>
      <c r="F3686" s="13"/>
      <c r="G3686" s="13"/>
      <c r="H3686" s="13"/>
      <c r="I3686" s="13"/>
      <c r="J3686" s="13"/>
      <c r="K3686" s="13"/>
      <c r="L3686" s="13"/>
      <c r="M3686" s="13"/>
      <c r="N3686" s="13"/>
      <c r="O3686" s="13"/>
      <c r="P3686" s="13"/>
    </row>
    <row r="3687" spans="1:16">
      <c r="A3687" s="13"/>
      <c r="B3687" s="13"/>
      <c r="C3687" s="13"/>
      <c r="D3687" s="13"/>
      <c r="E3687" s="13"/>
      <c r="F3687" s="13"/>
      <c r="G3687" s="13"/>
      <c r="H3687" s="13"/>
      <c r="I3687" s="13"/>
      <c r="J3687" s="13"/>
      <c r="K3687" s="13"/>
      <c r="L3687" s="13"/>
      <c r="M3687" s="13"/>
      <c r="N3687" s="13"/>
      <c r="O3687" s="13"/>
      <c r="P3687" s="13"/>
    </row>
    <row r="3688" spans="1:16">
      <c r="A3688" s="13"/>
      <c r="B3688" s="13"/>
      <c r="C3688" s="13"/>
      <c r="D3688" s="13"/>
      <c r="E3688" s="13"/>
      <c r="F3688" s="13"/>
      <c r="G3688" s="13"/>
      <c r="H3688" s="13"/>
      <c r="I3688" s="13"/>
      <c r="J3688" s="13"/>
      <c r="K3688" s="13"/>
      <c r="L3688" s="13"/>
      <c r="M3688" s="13"/>
      <c r="N3688" s="13"/>
      <c r="O3688" s="13"/>
      <c r="P3688" s="13"/>
    </row>
    <row r="3689" spans="1:16">
      <c r="A3689" s="13"/>
      <c r="B3689" s="13"/>
      <c r="C3689" s="13"/>
      <c r="D3689" s="13"/>
      <c r="E3689" s="13"/>
      <c r="F3689" s="13"/>
      <c r="G3689" s="13"/>
      <c r="H3689" s="13"/>
      <c r="I3689" s="13"/>
      <c r="J3689" s="13"/>
      <c r="K3689" s="13"/>
      <c r="L3689" s="13"/>
      <c r="M3689" s="13"/>
      <c r="N3689" s="13"/>
      <c r="O3689" s="13"/>
      <c r="P3689" s="13"/>
    </row>
    <row r="3690" spans="1:16">
      <c r="A3690" s="13"/>
      <c r="B3690" s="13"/>
      <c r="C3690" s="13"/>
      <c r="D3690" s="13"/>
      <c r="E3690" s="13"/>
      <c r="F3690" s="13"/>
      <c r="G3690" s="13"/>
      <c r="H3690" s="13"/>
      <c r="I3690" s="13"/>
      <c r="J3690" s="13"/>
      <c r="K3690" s="13"/>
      <c r="L3690" s="13"/>
      <c r="M3690" s="13"/>
      <c r="N3690" s="13"/>
      <c r="O3690" s="13"/>
      <c r="P3690" s="13"/>
    </row>
    <row r="3691" spans="1:16">
      <c r="A3691" s="13"/>
      <c r="B3691" s="13"/>
      <c r="C3691" s="13"/>
      <c r="D3691" s="13"/>
      <c r="E3691" s="13"/>
      <c r="F3691" s="13"/>
      <c r="G3691" s="13"/>
      <c r="H3691" s="13"/>
      <c r="I3691" s="13"/>
      <c r="J3691" s="13"/>
      <c r="K3691" s="13"/>
      <c r="L3691" s="13"/>
      <c r="M3691" s="13"/>
      <c r="N3691" s="13"/>
      <c r="O3691" s="13"/>
      <c r="P3691" s="13"/>
    </row>
    <row r="3692" spans="1:16">
      <c r="A3692" s="13"/>
      <c r="B3692" s="13"/>
      <c r="C3692" s="13"/>
      <c r="D3692" s="13"/>
      <c r="E3692" s="13"/>
      <c r="F3692" s="13"/>
      <c r="G3692" s="13"/>
      <c r="H3692" s="13"/>
      <c r="I3692" s="13"/>
      <c r="J3692" s="13"/>
      <c r="K3692" s="13"/>
      <c r="L3692" s="13"/>
      <c r="M3692" s="13"/>
      <c r="N3692" s="13"/>
      <c r="O3692" s="13"/>
      <c r="P3692" s="13"/>
    </row>
    <row r="3693" spans="1:16">
      <c r="A3693" s="13"/>
      <c r="B3693" s="13"/>
      <c r="C3693" s="13"/>
      <c r="D3693" s="13"/>
      <c r="E3693" s="13"/>
      <c r="F3693" s="13"/>
      <c r="G3693" s="13"/>
      <c r="H3693" s="13"/>
      <c r="I3693" s="13"/>
      <c r="J3693" s="13"/>
      <c r="K3693" s="13"/>
      <c r="L3693" s="13"/>
      <c r="M3693" s="13"/>
      <c r="N3693" s="13"/>
      <c r="O3693" s="13"/>
      <c r="P3693" s="13"/>
    </row>
    <row r="3694" spans="1:16">
      <c r="A3694" s="13"/>
      <c r="B3694" s="13"/>
      <c r="C3694" s="13"/>
      <c r="D3694" s="13"/>
      <c r="E3694" s="13"/>
      <c r="F3694" s="13"/>
      <c r="G3694" s="13"/>
      <c r="H3694" s="13"/>
      <c r="I3694" s="13"/>
      <c r="J3694" s="13"/>
      <c r="K3694" s="13"/>
      <c r="L3694" s="13"/>
      <c r="M3694" s="13"/>
      <c r="N3694" s="13"/>
      <c r="O3694" s="13"/>
      <c r="P3694" s="13"/>
    </row>
    <row r="3695" spans="1:16">
      <c r="A3695" s="13"/>
      <c r="B3695" s="13"/>
      <c r="C3695" s="13"/>
      <c r="D3695" s="13"/>
      <c r="E3695" s="13"/>
      <c r="F3695" s="13"/>
      <c r="G3695" s="13"/>
      <c r="H3695" s="13"/>
      <c r="I3695" s="13"/>
      <c r="J3695" s="13"/>
      <c r="K3695" s="13"/>
      <c r="L3695" s="13"/>
      <c r="M3695" s="13"/>
      <c r="N3695" s="13"/>
      <c r="O3695" s="13"/>
      <c r="P3695" s="13"/>
    </row>
    <row r="3696" spans="1:16">
      <c r="A3696" s="13"/>
      <c r="B3696" s="13"/>
      <c r="C3696" s="13"/>
      <c r="D3696" s="13"/>
      <c r="E3696" s="13"/>
      <c r="F3696" s="13"/>
      <c r="G3696" s="13"/>
      <c r="H3696" s="13"/>
      <c r="I3696" s="13"/>
      <c r="J3696" s="13"/>
      <c r="K3696" s="13"/>
      <c r="L3696" s="13"/>
      <c r="M3696" s="13"/>
      <c r="N3696" s="13"/>
      <c r="O3696" s="13"/>
      <c r="P3696" s="13"/>
    </row>
    <row r="3697" spans="1:16">
      <c r="A3697" s="13"/>
      <c r="B3697" s="13"/>
      <c r="C3697" s="13"/>
      <c r="D3697" s="13"/>
      <c r="E3697" s="13"/>
      <c r="F3697" s="13"/>
      <c r="G3697" s="13"/>
      <c r="H3697" s="13"/>
      <c r="I3697" s="13"/>
      <c r="J3697" s="13"/>
      <c r="K3697" s="13"/>
      <c r="L3697" s="13"/>
      <c r="M3697" s="13"/>
      <c r="N3697" s="13"/>
      <c r="O3697" s="13"/>
      <c r="P3697" s="13"/>
    </row>
    <row r="3698" spans="1:16">
      <c r="A3698" s="13"/>
      <c r="B3698" s="13"/>
      <c r="C3698" s="13"/>
      <c r="D3698" s="13"/>
      <c r="E3698" s="13"/>
      <c r="F3698" s="13"/>
      <c r="G3698" s="13"/>
      <c r="H3698" s="13"/>
      <c r="I3698" s="13"/>
      <c r="J3698" s="13"/>
      <c r="K3698" s="13"/>
      <c r="L3698" s="13"/>
      <c r="M3698" s="13"/>
      <c r="N3698" s="13"/>
      <c r="O3698" s="13"/>
      <c r="P3698" s="13"/>
    </row>
    <row r="3699" spans="1:16">
      <c r="A3699" s="13"/>
      <c r="B3699" s="13"/>
      <c r="C3699" s="13"/>
      <c r="D3699" s="13"/>
      <c r="E3699" s="13"/>
      <c r="F3699" s="13"/>
      <c r="G3699" s="13"/>
      <c r="H3699" s="13"/>
      <c r="I3699" s="13"/>
      <c r="J3699" s="13"/>
      <c r="K3699" s="13"/>
      <c r="L3699" s="13"/>
      <c r="M3699" s="13"/>
      <c r="N3699" s="13"/>
      <c r="O3699" s="13"/>
      <c r="P3699" s="13"/>
    </row>
    <row r="3700" spans="1:16">
      <c r="A3700" s="13"/>
      <c r="B3700" s="13"/>
      <c r="C3700" s="13"/>
      <c r="D3700" s="13"/>
      <c r="E3700" s="13"/>
      <c r="F3700" s="13"/>
      <c r="G3700" s="13"/>
      <c r="H3700" s="13"/>
      <c r="I3700" s="13"/>
      <c r="J3700" s="13"/>
      <c r="K3700" s="13"/>
      <c r="L3700" s="13"/>
      <c r="M3700" s="13"/>
      <c r="N3700" s="13"/>
      <c r="O3700" s="13"/>
      <c r="P3700" s="13"/>
    </row>
    <row r="3701" spans="1:16">
      <c r="A3701" s="13"/>
      <c r="B3701" s="13"/>
      <c r="C3701" s="13"/>
      <c r="D3701" s="13"/>
      <c r="E3701" s="13"/>
      <c r="F3701" s="13"/>
      <c r="G3701" s="13"/>
      <c r="H3701" s="13"/>
      <c r="I3701" s="13"/>
      <c r="J3701" s="13"/>
      <c r="K3701" s="13"/>
      <c r="L3701" s="13"/>
      <c r="M3701" s="13"/>
      <c r="N3701" s="13"/>
      <c r="O3701" s="13"/>
      <c r="P3701" s="13"/>
    </row>
    <row r="3702" spans="1:16">
      <c r="A3702" s="13"/>
      <c r="B3702" s="13"/>
      <c r="C3702" s="13"/>
      <c r="D3702" s="13"/>
      <c r="E3702" s="13"/>
      <c r="F3702" s="13"/>
      <c r="G3702" s="13"/>
      <c r="H3702" s="13"/>
      <c r="I3702" s="13"/>
      <c r="J3702" s="13"/>
      <c r="K3702" s="13"/>
      <c r="L3702" s="13"/>
      <c r="M3702" s="13"/>
      <c r="N3702" s="13"/>
      <c r="O3702" s="13"/>
      <c r="P3702" s="13"/>
    </row>
    <row r="3703" spans="1:16">
      <c r="A3703" s="13"/>
      <c r="B3703" s="13"/>
      <c r="C3703" s="13"/>
      <c r="D3703" s="13"/>
      <c r="E3703" s="13"/>
      <c r="F3703" s="13"/>
      <c r="G3703" s="13"/>
      <c r="H3703" s="13"/>
      <c r="I3703" s="13"/>
      <c r="J3703" s="13"/>
      <c r="K3703" s="13"/>
      <c r="L3703" s="13"/>
      <c r="M3703" s="13"/>
      <c r="N3703" s="13"/>
      <c r="O3703" s="13"/>
      <c r="P3703" s="13"/>
    </row>
    <row r="3704" spans="1:16">
      <c r="A3704" s="13"/>
      <c r="B3704" s="13"/>
      <c r="C3704" s="13"/>
      <c r="D3704" s="13"/>
      <c r="E3704" s="13"/>
      <c r="F3704" s="13"/>
      <c r="G3704" s="13"/>
      <c r="H3704" s="13"/>
      <c r="I3704" s="13"/>
      <c r="J3704" s="13"/>
      <c r="K3704" s="13"/>
      <c r="L3704" s="13"/>
      <c r="M3704" s="13"/>
      <c r="N3704" s="13"/>
      <c r="O3704" s="13"/>
      <c r="P3704" s="13"/>
    </row>
    <row r="3705" spans="1:16">
      <c r="A3705" s="13"/>
      <c r="B3705" s="13"/>
      <c r="C3705" s="13"/>
      <c r="D3705" s="13"/>
      <c r="E3705" s="13"/>
      <c r="F3705" s="13"/>
      <c r="G3705" s="13"/>
      <c r="H3705" s="13"/>
      <c r="I3705" s="13"/>
      <c r="J3705" s="13"/>
      <c r="K3705" s="13"/>
      <c r="L3705" s="13"/>
      <c r="M3705" s="13"/>
      <c r="N3705" s="13"/>
      <c r="O3705" s="13"/>
      <c r="P3705" s="13"/>
    </row>
    <row r="3706" spans="1:16">
      <c r="A3706" s="13"/>
      <c r="B3706" s="13"/>
      <c r="C3706" s="13"/>
      <c r="D3706" s="13"/>
      <c r="E3706" s="13"/>
      <c r="F3706" s="13"/>
      <c r="G3706" s="13"/>
      <c r="H3706" s="13"/>
      <c r="I3706" s="13"/>
      <c r="J3706" s="13"/>
      <c r="K3706" s="13"/>
      <c r="L3706" s="13"/>
      <c r="M3706" s="13"/>
      <c r="N3706" s="13"/>
      <c r="O3706" s="13"/>
      <c r="P3706" s="13"/>
    </row>
    <row r="3707" spans="1:16">
      <c r="A3707" s="13"/>
      <c r="B3707" s="13"/>
      <c r="C3707" s="13"/>
      <c r="D3707" s="13"/>
      <c r="E3707" s="13"/>
      <c r="F3707" s="13"/>
      <c r="G3707" s="13"/>
      <c r="H3707" s="13"/>
      <c r="I3707" s="13"/>
      <c r="J3707" s="13"/>
      <c r="K3707" s="13"/>
      <c r="L3707" s="13"/>
      <c r="M3707" s="13"/>
      <c r="N3707" s="13"/>
      <c r="O3707" s="13"/>
      <c r="P3707" s="13"/>
    </row>
    <row r="3708" spans="1:16">
      <c r="A3708" s="13"/>
      <c r="B3708" s="13"/>
      <c r="C3708" s="13"/>
      <c r="D3708" s="13"/>
      <c r="E3708" s="13"/>
      <c r="F3708" s="13"/>
      <c r="G3708" s="13"/>
      <c r="H3708" s="13"/>
      <c r="I3708" s="13"/>
      <c r="J3708" s="13"/>
      <c r="K3708" s="13"/>
      <c r="L3708" s="13"/>
      <c r="M3708" s="13"/>
      <c r="N3708" s="13"/>
      <c r="O3708" s="13"/>
      <c r="P3708" s="13"/>
    </row>
    <row r="3709" spans="1:16">
      <c r="A3709" s="13"/>
      <c r="B3709" s="13"/>
      <c r="C3709" s="13"/>
      <c r="D3709" s="13"/>
      <c r="E3709" s="13"/>
      <c r="F3709" s="13"/>
      <c r="G3709" s="13"/>
      <c r="H3709" s="13"/>
      <c r="I3709" s="13"/>
      <c r="J3709" s="13"/>
      <c r="K3709" s="13"/>
      <c r="L3709" s="13"/>
      <c r="M3709" s="13"/>
      <c r="N3709" s="13"/>
      <c r="O3709" s="13"/>
      <c r="P3709" s="13"/>
    </row>
    <row r="3710" spans="1:16">
      <c r="A3710" s="13"/>
      <c r="B3710" s="13"/>
      <c r="C3710" s="13"/>
      <c r="D3710" s="13"/>
      <c r="E3710" s="13"/>
      <c r="F3710" s="13"/>
      <c r="G3710" s="13"/>
      <c r="H3710" s="13"/>
      <c r="I3710" s="13"/>
      <c r="J3710" s="13"/>
      <c r="K3710" s="13"/>
      <c r="L3710" s="13"/>
      <c r="M3710" s="13"/>
      <c r="N3710" s="13"/>
      <c r="O3710" s="13"/>
      <c r="P3710" s="13"/>
    </row>
    <row r="3711" spans="1:16">
      <c r="A3711" s="13"/>
      <c r="B3711" s="13"/>
      <c r="C3711" s="13"/>
      <c r="D3711" s="13"/>
      <c r="E3711" s="13"/>
      <c r="F3711" s="13"/>
      <c r="G3711" s="13"/>
      <c r="H3711" s="13"/>
      <c r="I3711" s="13"/>
      <c r="J3711" s="13"/>
      <c r="K3711" s="13"/>
      <c r="L3711" s="13"/>
      <c r="M3711" s="13"/>
      <c r="N3711" s="13"/>
      <c r="O3711" s="13"/>
      <c r="P3711" s="13"/>
    </row>
    <row r="3712" spans="1:16">
      <c r="A3712" s="13"/>
      <c r="B3712" s="13"/>
      <c r="C3712" s="13"/>
      <c r="D3712" s="13"/>
      <c r="E3712" s="13"/>
      <c r="F3712" s="13"/>
      <c r="G3712" s="13"/>
      <c r="H3712" s="13"/>
      <c r="I3712" s="13"/>
      <c r="J3712" s="13"/>
      <c r="K3712" s="13"/>
      <c r="L3712" s="13"/>
      <c r="M3712" s="13"/>
      <c r="N3712" s="13"/>
      <c r="O3712" s="13"/>
      <c r="P3712" s="13"/>
    </row>
    <row r="3713" spans="1:16">
      <c r="A3713" s="13"/>
      <c r="B3713" s="13"/>
      <c r="C3713" s="13"/>
      <c r="D3713" s="13"/>
      <c r="E3713" s="13"/>
      <c r="F3713" s="13"/>
      <c r="G3713" s="13"/>
      <c r="H3713" s="13"/>
      <c r="I3713" s="13"/>
      <c r="J3713" s="13"/>
      <c r="K3713" s="13"/>
      <c r="L3713" s="13"/>
      <c r="M3713" s="13"/>
      <c r="N3713" s="13"/>
      <c r="O3713" s="13"/>
      <c r="P3713" s="13"/>
    </row>
    <row r="3714" spans="1:16">
      <c r="A3714" s="13"/>
      <c r="B3714" s="13"/>
      <c r="C3714" s="13"/>
      <c r="D3714" s="13"/>
      <c r="E3714" s="13"/>
      <c r="F3714" s="13"/>
      <c r="G3714" s="13"/>
      <c r="H3714" s="13"/>
      <c r="I3714" s="13"/>
      <c r="J3714" s="13"/>
      <c r="K3714" s="13"/>
      <c r="L3714" s="13"/>
      <c r="M3714" s="13"/>
      <c r="N3714" s="13"/>
      <c r="O3714" s="13"/>
      <c r="P3714" s="13"/>
    </row>
    <row r="3715" spans="1:16">
      <c r="A3715" s="13"/>
      <c r="B3715" s="13"/>
      <c r="C3715" s="13"/>
      <c r="D3715" s="13"/>
      <c r="E3715" s="13"/>
      <c r="F3715" s="13"/>
      <c r="G3715" s="13"/>
      <c r="H3715" s="13"/>
      <c r="I3715" s="13"/>
      <c r="J3715" s="13"/>
      <c r="K3715" s="13"/>
      <c r="L3715" s="13"/>
      <c r="M3715" s="13"/>
      <c r="N3715" s="13"/>
      <c r="O3715" s="13"/>
      <c r="P3715" s="13"/>
    </row>
    <row r="3716" spans="1:16">
      <c r="A3716" s="13"/>
      <c r="B3716" s="13"/>
      <c r="C3716" s="13"/>
      <c r="D3716" s="13"/>
      <c r="E3716" s="13"/>
      <c r="F3716" s="13"/>
      <c r="G3716" s="13"/>
      <c r="H3716" s="13"/>
      <c r="I3716" s="13"/>
      <c r="J3716" s="13"/>
      <c r="K3716" s="13"/>
      <c r="L3716" s="13"/>
      <c r="M3716" s="13"/>
      <c r="N3716" s="13"/>
      <c r="O3716" s="13"/>
      <c r="P3716" s="13"/>
    </row>
    <row r="3717" spans="1:16">
      <c r="A3717" s="13"/>
      <c r="B3717" s="13"/>
      <c r="C3717" s="13"/>
      <c r="D3717" s="13"/>
      <c r="E3717" s="13"/>
      <c r="F3717" s="13"/>
      <c r="G3717" s="13"/>
      <c r="H3717" s="13"/>
      <c r="I3717" s="13"/>
      <c r="J3717" s="13"/>
      <c r="K3717" s="13"/>
      <c r="L3717" s="13"/>
      <c r="M3717" s="13"/>
      <c r="N3717" s="13"/>
      <c r="O3717" s="13"/>
      <c r="P3717" s="13"/>
    </row>
    <row r="3718" spans="1:16">
      <c r="A3718" s="13"/>
      <c r="B3718" s="13"/>
      <c r="C3718" s="13"/>
      <c r="D3718" s="13"/>
      <c r="E3718" s="13"/>
      <c r="F3718" s="13"/>
      <c r="G3718" s="13"/>
      <c r="H3718" s="13"/>
      <c r="I3718" s="13"/>
      <c r="J3718" s="13"/>
      <c r="K3718" s="13"/>
      <c r="L3718" s="13"/>
      <c r="M3718" s="13"/>
      <c r="N3718" s="13"/>
      <c r="O3718" s="13"/>
      <c r="P3718" s="13"/>
    </row>
    <row r="3719" spans="1:16">
      <c r="A3719" s="13"/>
      <c r="B3719" s="13"/>
      <c r="C3719" s="13"/>
      <c r="D3719" s="13"/>
      <c r="E3719" s="13"/>
      <c r="F3719" s="13"/>
      <c r="G3719" s="13"/>
      <c r="H3719" s="13"/>
      <c r="I3719" s="13"/>
      <c r="J3719" s="13"/>
      <c r="K3719" s="13"/>
      <c r="L3719" s="13"/>
      <c r="M3719" s="13"/>
      <c r="N3719" s="13"/>
      <c r="O3719" s="13"/>
      <c r="P3719" s="13"/>
    </row>
    <row r="3720" spans="1:16">
      <c r="A3720" s="13"/>
      <c r="B3720" s="13"/>
      <c r="C3720" s="13"/>
      <c r="D3720" s="13"/>
      <c r="E3720" s="13"/>
      <c r="F3720" s="13"/>
      <c r="G3720" s="13"/>
      <c r="H3720" s="13"/>
      <c r="I3720" s="13"/>
      <c r="J3720" s="13"/>
      <c r="K3720" s="13"/>
      <c r="L3720" s="13"/>
      <c r="M3720" s="13"/>
      <c r="N3720" s="13"/>
      <c r="O3720" s="13"/>
      <c r="P3720" s="13"/>
    </row>
    <row r="3721" spans="1:16">
      <c r="A3721" s="13"/>
      <c r="B3721" s="13"/>
      <c r="C3721" s="13"/>
      <c r="D3721" s="13"/>
      <c r="E3721" s="13"/>
      <c r="F3721" s="13"/>
      <c r="G3721" s="13"/>
      <c r="H3721" s="13"/>
      <c r="I3721" s="13"/>
      <c r="J3721" s="13"/>
      <c r="K3721" s="13"/>
      <c r="L3721" s="13"/>
      <c r="M3721" s="13"/>
      <c r="N3721" s="13"/>
      <c r="O3721" s="13"/>
      <c r="P3721" s="13"/>
    </row>
    <row r="3722" spans="1:16">
      <c r="A3722" s="13"/>
      <c r="B3722" s="13"/>
      <c r="C3722" s="13"/>
      <c r="D3722" s="13"/>
      <c r="E3722" s="13"/>
      <c r="F3722" s="13"/>
      <c r="G3722" s="13"/>
      <c r="H3722" s="13"/>
      <c r="I3722" s="13"/>
      <c r="J3722" s="13"/>
      <c r="K3722" s="13"/>
      <c r="L3722" s="13"/>
      <c r="M3722" s="13"/>
      <c r="N3722" s="13"/>
      <c r="O3722" s="13"/>
      <c r="P3722" s="13"/>
    </row>
    <row r="3723" spans="1:16">
      <c r="A3723" s="13"/>
      <c r="B3723" s="13"/>
      <c r="C3723" s="13"/>
      <c r="D3723" s="13"/>
      <c r="E3723" s="13"/>
      <c r="F3723" s="13"/>
      <c r="G3723" s="13"/>
      <c r="H3723" s="13"/>
      <c r="I3723" s="13"/>
      <c r="J3723" s="13"/>
      <c r="K3723" s="13"/>
      <c r="L3723" s="13"/>
      <c r="M3723" s="13"/>
      <c r="N3723" s="13"/>
      <c r="O3723" s="13"/>
      <c r="P3723" s="13"/>
    </row>
    <row r="3724" spans="1:16">
      <c r="A3724" s="13"/>
      <c r="B3724" s="13"/>
      <c r="C3724" s="13"/>
      <c r="D3724" s="13"/>
      <c r="E3724" s="13"/>
      <c r="F3724" s="13"/>
      <c r="G3724" s="13"/>
      <c r="H3724" s="13"/>
      <c r="I3724" s="13"/>
      <c r="J3724" s="13"/>
      <c r="K3724" s="13"/>
      <c r="L3724" s="13"/>
      <c r="M3724" s="13"/>
      <c r="N3724" s="13"/>
      <c r="O3724" s="13"/>
      <c r="P3724" s="13"/>
    </row>
    <row r="3725" spans="1:16">
      <c r="A3725" s="13"/>
      <c r="B3725" s="13"/>
      <c r="C3725" s="13"/>
      <c r="D3725" s="13"/>
      <c r="E3725" s="13"/>
      <c r="F3725" s="13"/>
      <c r="G3725" s="13"/>
      <c r="H3725" s="13"/>
      <c r="I3725" s="13"/>
      <c r="J3725" s="13"/>
      <c r="K3725" s="13"/>
      <c r="L3725" s="13"/>
      <c r="M3725" s="13"/>
      <c r="N3725" s="13"/>
      <c r="O3725" s="13"/>
      <c r="P3725" s="13"/>
    </row>
    <row r="3726" spans="1:16">
      <c r="A3726" s="13"/>
      <c r="B3726" s="13"/>
      <c r="C3726" s="13"/>
      <c r="D3726" s="13"/>
      <c r="E3726" s="13"/>
      <c r="F3726" s="13"/>
      <c r="G3726" s="13"/>
      <c r="H3726" s="13"/>
      <c r="I3726" s="13"/>
      <c r="J3726" s="13"/>
      <c r="K3726" s="13"/>
      <c r="L3726" s="13"/>
      <c r="M3726" s="13"/>
      <c r="N3726" s="13"/>
      <c r="O3726" s="13"/>
      <c r="P3726" s="13"/>
    </row>
    <row r="3727" spans="1:16">
      <c r="A3727" s="13"/>
      <c r="B3727" s="13"/>
      <c r="C3727" s="13"/>
      <c r="D3727" s="13"/>
      <c r="E3727" s="13"/>
      <c r="F3727" s="13"/>
      <c r="G3727" s="13"/>
      <c r="H3727" s="13"/>
      <c r="I3727" s="13"/>
      <c r="J3727" s="13"/>
      <c r="K3727" s="13"/>
      <c r="L3727" s="13"/>
      <c r="M3727" s="13"/>
      <c r="N3727" s="13"/>
      <c r="O3727" s="13"/>
      <c r="P3727" s="13"/>
    </row>
    <row r="3728" spans="1:16">
      <c r="A3728" s="13"/>
      <c r="B3728" s="13"/>
      <c r="C3728" s="13"/>
      <c r="D3728" s="13"/>
      <c r="E3728" s="13"/>
      <c r="F3728" s="13"/>
      <c r="G3728" s="13"/>
      <c r="H3728" s="13"/>
      <c r="I3728" s="13"/>
      <c r="J3728" s="13"/>
      <c r="K3728" s="13"/>
      <c r="L3728" s="13"/>
      <c r="M3728" s="13"/>
      <c r="N3728" s="13"/>
      <c r="O3728" s="13"/>
      <c r="P3728" s="13"/>
    </row>
    <row r="3729" spans="1:16">
      <c r="A3729" s="13"/>
      <c r="B3729" s="13"/>
      <c r="C3729" s="13"/>
      <c r="D3729" s="13"/>
      <c r="E3729" s="13"/>
      <c r="F3729" s="13"/>
      <c r="G3729" s="13"/>
      <c r="H3729" s="13"/>
      <c r="I3729" s="13"/>
      <c r="J3729" s="13"/>
      <c r="K3729" s="13"/>
      <c r="L3729" s="13"/>
      <c r="M3729" s="13"/>
      <c r="N3729" s="13"/>
      <c r="O3729" s="13"/>
      <c r="P3729" s="13"/>
    </row>
    <row r="3730" spans="1:16">
      <c r="A3730" s="13"/>
      <c r="B3730" s="13"/>
      <c r="C3730" s="13"/>
      <c r="D3730" s="13"/>
      <c r="E3730" s="13"/>
      <c r="F3730" s="13"/>
      <c r="G3730" s="13"/>
      <c r="H3730" s="13"/>
      <c r="I3730" s="13"/>
      <c r="J3730" s="13"/>
      <c r="K3730" s="13"/>
      <c r="L3730" s="13"/>
      <c r="M3730" s="13"/>
      <c r="N3730" s="13"/>
      <c r="O3730" s="13"/>
      <c r="P3730" s="13"/>
    </row>
    <row r="3731" spans="1:16">
      <c r="A3731" s="13"/>
      <c r="B3731" s="13"/>
      <c r="C3731" s="13"/>
      <c r="D3731" s="13"/>
      <c r="E3731" s="13"/>
      <c r="F3731" s="13"/>
      <c r="G3731" s="13"/>
      <c r="H3731" s="13"/>
      <c r="I3731" s="13"/>
      <c r="J3731" s="13"/>
      <c r="K3731" s="13"/>
      <c r="L3731" s="13"/>
      <c r="M3731" s="13"/>
      <c r="N3731" s="13"/>
      <c r="O3731" s="13"/>
      <c r="P3731" s="13"/>
    </row>
    <row r="3732" spans="1:16">
      <c r="A3732" s="13"/>
      <c r="B3732" s="13"/>
      <c r="C3732" s="13"/>
      <c r="D3732" s="13"/>
      <c r="E3732" s="13"/>
      <c r="F3732" s="13"/>
      <c r="G3732" s="13"/>
      <c r="H3732" s="13"/>
      <c r="I3732" s="13"/>
      <c r="J3732" s="13"/>
      <c r="K3732" s="13"/>
      <c r="L3732" s="13"/>
      <c r="M3732" s="13"/>
      <c r="N3732" s="13"/>
      <c r="O3732" s="13"/>
      <c r="P3732" s="13"/>
    </row>
    <row r="3733" spans="1:16">
      <c r="A3733" s="13"/>
      <c r="B3733" s="13"/>
      <c r="C3733" s="13"/>
      <c r="D3733" s="13"/>
      <c r="E3733" s="13"/>
      <c r="F3733" s="13"/>
      <c r="G3733" s="13"/>
      <c r="H3733" s="13"/>
      <c r="I3733" s="13"/>
      <c r="J3733" s="13"/>
      <c r="K3733" s="13"/>
      <c r="L3733" s="13"/>
      <c r="M3733" s="13"/>
      <c r="N3733" s="13"/>
      <c r="O3733" s="13"/>
      <c r="P3733" s="13"/>
    </row>
    <row r="3734" spans="1:16">
      <c r="A3734" s="13"/>
      <c r="B3734" s="13"/>
      <c r="C3734" s="13"/>
      <c r="D3734" s="13"/>
      <c r="E3734" s="13"/>
      <c r="F3734" s="13"/>
      <c r="G3734" s="13"/>
      <c r="H3734" s="13"/>
      <c r="I3734" s="13"/>
      <c r="J3734" s="13"/>
      <c r="K3734" s="13"/>
      <c r="L3734" s="13"/>
      <c r="M3734" s="13"/>
      <c r="N3734" s="13"/>
      <c r="O3734" s="13"/>
      <c r="P3734" s="13"/>
    </row>
    <row r="3735" spans="1:16">
      <c r="A3735" s="13"/>
      <c r="B3735" s="13"/>
      <c r="C3735" s="13"/>
      <c r="D3735" s="13"/>
      <c r="E3735" s="13"/>
      <c r="F3735" s="13"/>
      <c r="G3735" s="13"/>
      <c r="H3735" s="13"/>
      <c r="I3735" s="13"/>
      <c r="J3735" s="13"/>
      <c r="K3735" s="13"/>
      <c r="L3735" s="13"/>
      <c r="M3735" s="13"/>
      <c r="N3735" s="13"/>
      <c r="O3735" s="13"/>
      <c r="P3735" s="13"/>
    </row>
    <row r="3736" spans="1:16">
      <c r="A3736" s="13"/>
      <c r="B3736" s="13"/>
      <c r="C3736" s="13"/>
      <c r="D3736" s="13"/>
      <c r="E3736" s="13"/>
      <c r="F3736" s="13"/>
      <c r="G3736" s="13"/>
      <c r="H3736" s="13"/>
      <c r="I3736" s="13"/>
      <c r="J3736" s="13"/>
      <c r="K3736" s="13"/>
      <c r="L3736" s="13"/>
      <c r="M3736" s="13"/>
      <c r="N3736" s="13"/>
      <c r="O3736" s="13"/>
      <c r="P3736" s="13"/>
    </row>
    <row r="3737" spans="1:16">
      <c r="A3737" s="13"/>
      <c r="B3737" s="13"/>
      <c r="C3737" s="13"/>
      <c r="D3737" s="13"/>
      <c r="E3737" s="13"/>
      <c r="F3737" s="13"/>
      <c r="G3737" s="13"/>
      <c r="H3737" s="13"/>
      <c r="I3737" s="13"/>
      <c r="J3737" s="13"/>
      <c r="K3737" s="13"/>
      <c r="L3737" s="13"/>
      <c r="M3737" s="13"/>
      <c r="N3737" s="13"/>
      <c r="O3737" s="13"/>
      <c r="P3737" s="13"/>
    </row>
    <row r="3738" spans="1:16">
      <c r="A3738" s="13"/>
      <c r="B3738" s="13"/>
      <c r="C3738" s="13"/>
      <c r="D3738" s="13"/>
      <c r="E3738" s="13"/>
      <c r="F3738" s="13"/>
      <c r="G3738" s="13"/>
      <c r="H3738" s="13"/>
      <c r="I3738" s="13"/>
      <c r="J3738" s="13"/>
      <c r="K3738" s="13"/>
      <c r="L3738" s="13"/>
      <c r="M3738" s="13"/>
      <c r="N3738" s="13"/>
      <c r="O3738" s="13"/>
      <c r="P3738" s="13"/>
    </row>
    <row r="3739" spans="1:16">
      <c r="A3739" s="13"/>
      <c r="B3739" s="13"/>
      <c r="C3739" s="13"/>
      <c r="D3739" s="13"/>
      <c r="E3739" s="13"/>
      <c r="F3739" s="13"/>
      <c r="G3739" s="13"/>
      <c r="H3739" s="13"/>
      <c r="I3739" s="13"/>
      <c r="J3739" s="13"/>
      <c r="K3739" s="13"/>
      <c r="L3739" s="13"/>
      <c r="M3739" s="13"/>
      <c r="N3739" s="13"/>
      <c r="O3739" s="13"/>
      <c r="P3739" s="13"/>
    </row>
    <row r="3740" spans="1:16">
      <c r="A3740" s="13"/>
      <c r="B3740" s="13"/>
      <c r="C3740" s="13"/>
      <c r="D3740" s="13"/>
      <c r="E3740" s="13"/>
      <c r="F3740" s="13"/>
      <c r="G3740" s="13"/>
      <c r="H3740" s="13"/>
      <c r="I3740" s="13"/>
      <c r="J3740" s="13"/>
      <c r="K3740" s="13"/>
      <c r="L3740" s="13"/>
      <c r="M3740" s="13"/>
      <c r="N3740" s="13"/>
      <c r="O3740" s="13"/>
      <c r="P3740" s="13"/>
    </row>
    <row r="3741" spans="1:16">
      <c r="A3741" s="13"/>
      <c r="B3741" s="13"/>
      <c r="C3741" s="13"/>
      <c r="D3741" s="13"/>
      <c r="E3741" s="13"/>
      <c r="F3741" s="13"/>
      <c r="G3741" s="13"/>
      <c r="H3741" s="13"/>
      <c r="I3741" s="13"/>
      <c r="J3741" s="13"/>
      <c r="K3741" s="13"/>
      <c r="L3741" s="13"/>
      <c r="M3741" s="13"/>
      <c r="N3741" s="13"/>
      <c r="O3741" s="13"/>
      <c r="P3741" s="13"/>
    </row>
    <row r="3742" spans="1:16">
      <c r="A3742" s="13"/>
      <c r="B3742" s="13"/>
      <c r="C3742" s="13"/>
      <c r="D3742" s="13"/>
      <c r="E3742" s="13"/>
      <c r="F3742" s="13"/>
      <c r="G3742" s="13"/>
      <c r="H3742" s="13"/>
      <c r="I3742" s="13"/>
      <c r="J3742" s="13"/>
      <c r="K3742" s="13"/>
      <c r="L3742" s="13"/>
      <c r="M3742" s="13"/>
      <c r="N3742" s="13"/>
      <c r="O3742" s="13"/>
      <c r="P3742" s="13"/>
    </row>
    <row r="3743" spans="1:16">
      <c r="A3743" s="13"/>
      <c r="B3743" s="13"/>
      <c r="C3743" s="13"/>
      <c r="D3743" s="13"/>
      <c r="E3743" s="13"/>
      <c r="F3743" s="13"/>
      <c r="G3743" s="13"/>
      <c r="H3743" s="13"/>
      <c r="I3743" s="13"/>
      <c r="J3743" s="13"/>
      <c r="K3743" s="13"/>
      <c r="L3743" s="13"/>
      <c r="M3743" s="13"/>
      <c r="N3743" s="13"/>
      <c r="O3743" s="13"/>
      <c r="P3743" s="13"/>
    </row>
    <row r="3744" spans="1:16">
      <c r="A3744" s="13"/>
      <c r="B3744" s="13"/>
      <c r="C3744" s="13"/>
      <c r="D3744" s="13"/>
      <c r="E3744" s="13"/>
      <c r="F3744" s="13"/>
      <c r="G3744" s="13"/>
      <c r="H3744" s="13"/>
      <c r="I3744" s="13"/>
      <c r="J3744" s="13"/>
      <c r="K3744" s="13"/>
      <c r="L3744" s="13"/>
      <c r="M3744" s="13"/>
      <c r="N3744" s="13"/>
      <c r="O3744" s="13"/>
      <c r="P3744" s="13"/>
    </row>
    <row r="3745" spans="1:16">
      <c r="A3745" s="13"/>
      <c r="B3745" s="13"/>
      <c r="C3745" s="13"/>
      <c r="D3745" s="13"/>
      <c r="E3745" s="13"/>
      <c r="F3745" s="13"/>
      <c r="G3745" s="13"/>
      <c r="H3745" s="13"/>
      <c r="I3745" s="13"/>
      <c r="J3745" s="13"/>
      <c r="K3745" s="13"/>
      <c r="L3745" s="13"/>
      <c r="M3745" s="13"/>
      <c r="N3745" s="13"/>
      <c r="O3745" s="13"/>
      <c r="P3745" s="13"/>
    </row>
    <row r="3746" spans="1:16">
      <c r="A3746" s="13"/>
      <c r="B3746" s="13"/>
      <c r="C3746" s="13"/>
      <c r="D3746" s="13"/>
      <c r="E3746" s="13"/>
      <c r="F3746" s="13"/>
      <c r="G3746" s="13"/>
      <c r="H3746" s="13"/>
      <c r="I3746" s="13"/>
      <c r="J3746" s="13"/>
      <c r="K3746" s="13"/>
      <c r="L3746" s="13"/>
      <c r="M3746" s="13"/>
      <c r="N3746" s="13"/>
      <c r="O3746" s="13"/>
      <c r="P3746" s="13"/>
    </row>
    <row r="3747" spans="1:16">
      <c r="A3747" s="13"/>
      <c r="B3747" s="13"/>
      <c r="C3747" s="13"/>
      <c r="D3747" s="13"/>
      <c r="E3747" s="13"/>
      <c r="F3747" s="13"/>
      <c r="G3747" s="13"/>
      <c r="H3747" s="13"/>
      <c r="I3747" s="13"/>
      <c r="J3747" s="13"/>
      <c r="K3747" s="13"/>
      <c r="L3747" s="13"/>
      <c r="M3747" s="13"/>
      <c r="N3747" s="13"/>
      <c r="O3747" s="13"/>
      <c r="P3747" s="13"/>
    </row>
    <row r="3748" spans="1:16">
      <c r="A3748" s="13"/>
      <c r="B3748" s="13"/>
      <c r="C3748" s="13"/>
      <c r="D3748" s="13"/>
      <c r="E3748" s="13"/>
      <c r="F3748" s="13"/>
      <c r="G3748" s="13"/>
      <c r="H3748" s="13"/>
      <c r="I3748" s="13"/>
      <c r="J3748" s="13"/>
      <c r="K3748" s="13"/>
      <c r="L3748" s="13"/>
      <c r="M3748" s="13"/>
      <c r="N3748" s="13"/>
      <c r="O3748" s="13"/>
      <c r="P3748" s="13"/>
    </row>
    <row r="3749" spans="1:16">
      <c r="A3749" s="13"/>
      <c r="B3749" s="13"/>
      <c r="C3749" s="13"/>
      <c r="D3749" s="13"/>
      <c r="E3749" s="13"/>
      <c r="F3749" s="13"/>
      <c r="G3749" s="13"/>
      <c r="H3749" s="13"/>
      <c r="I3749" s="13"/>
      <c r="J3749" s="13"/>
      <c r="K3749" s="13"/>
      <c r="L3749" s="13"/>
      <c r="M3749" s="13"/>
      <c r="N3749" s="13"/>
      <c r="O3749" s="13"/>
      <c r="P3749" s="13"/>
    </row>
    <row r="3750" spans="1:16">
      <c r="A3750" s="13"/>
      <c r="B3750" s="13"/>
      <c r="C3750" s="13"/>
      <c r="D3750" s="13"/>
      <c r="E3750" s="13"/>
      <c r="F3750" s="13"/>
      <c r="G3750" s="13"/>
      <c r="H3750" s="13"/>
      <c r="I3750" s="13"/>
      <c r="J3750" s="13"/>
      <c r="K3750" s="13"/>
      <c r="L3750" s="13"/>
      <c r="M3750" s="13"/>
      <c r="N3750" s="13"/>
      <c r="O3750" s="13"/>
      <c r="P3750" s="13"/>
    </row>
    <row r="3751" spans="1:16">
      <c r="A3751" s="13"/>
      <c r="B3751" s="13"/>
      <c r="C3751" s="13"/>
      <c r="D3751" s="13"/>
      <c r="E3751" s="13"/>
      <c r="F3751" s="13"/>
      <c r="G3751" s="13"/>
      <c r="H3751" s="13"/>
      <c r="I3751" s="13"/>
      <c r="J3751" s="13"/>
      <c r="K3751" s="13"/>
      <c r="L3751" s="13"/>
      <c r="M3751" s="13"/>
      <c r="N3751" s="13"/>
      <c r="O3751" s="13"/>
      <c r="P3751" s="13"/>
    </row>
    <row r="3752" spans="1:16">
      <c r="A3752" s="13"/>
      <c r="B3752" s="13"/>
      <c r="C3752" s="13"/>
      <c r="D3752" s="13"/>
      <c r="E3752" s="13"/>
      <c r="F3752" s="13"/>
      <c r="G3752" s="13"/>
      <c r="H3752" s="13"/>
      <c r="I3752" s="13"/>
      <c r="J3752" s="13"/>
      <c r="K3752" s="13"/>
      <c r="L3752" s="13"/>
      <c r="M3752" s="13"/>
      <c r="N3752" s="13"/>
      <c r="O3752" s="13"/>
      <c r="P3752" s="13"/>
    </row>
    <row r="3753" spans="1:16">
      <c r="A3753" s="13"/>
      <c r="B3753" s="13"/>
      <c r="C3753" s="13"/>
      <c r="D3753" s="13"/>
      <c r="E3753" s="13"/>
      <c r="F3753" s="13"/>
      <c r="G3753" s="13"/>
      <c r="H3753" s="13"/>
      <c r="I3753" s="13"/>
      <c r="J3753" s="13"/>
      <c r="K3753" s="13"/>
      <c r="L3753" s="13"/>
      <c r="M3753" s="13"/>
      <c r="N3753" s="13"/>
      <c r="O3753" s="13"/>
      <c r="P3753" s="13"/>
    </row>
    <row r="3754" spans="1:16">
      <c r="A3754" s="13"/>
      <c r="B3754" s="13"/>
      <c r="C3754" s="13"/>
      <c r="D3754" s="13"/>
      <c r="E3754" s="13"/>
      <c r="F3754" s="13"/>
      <c r="G3754" s="13"/>
      <c r="H3754" s="13"/>
      <c r="I3754" s="13"/>
      <c r="J3754" s="13"/>
      <c r="K3754" s="13"/>
      <c r="L3754" s="13"/>
      <c r="M3754" s="13"/>
      <c r="N3754" s="13"/>
      <c r="O3754" s="13"/>
      <c r="P3754" s="13"/>
    </row>
    <row r="3755" spans="1:16">
      <c r="A3755" s="13"/>
      <c r="B3755" s="13"/>
      <c r="C3755" s="13"/>
      <c r="D3755" s="13"/>
      <c r="E3755" s="13"/>
      <c r="F3755" s="13"/>
      <c r="G3755" s="13"/>
      <c r="H3755" s="13"/>
      <c r="I3755" s="13"/>
      <c r="J3755" s="13"/>
      <c r="K3755" s="13"/>
      <c r="L3755" s="13"/>
      <c r="M3755" s="13"/>
      <c r="N3755" s="13"/>
      <c r="O3755" s="13"/>
      <c r="P3755" s="13"/>
    </row>
    <row r="3756" spans="1:16">
      <c r="A3756" s="13"/>
      <c r="B3756" s="13"/>
      <c r="C3756" s="13"/>
      <c r="D3756" s="13"/>
      <c r="E3756" s="13"/>
      <c r="F3756" s="13"/>
      <c r="G3756" s="13"/>
      <c r="H3756" s="13"/>
      <c r="I3756" s="13"/>
      <c r="J3756" s="13"/>
      <c r="K3756" s="13"/>
      <c r="L3756" s="13"/>
      <c r="M3756" s="13"/>
      <c r="N3756" s="13"/>
      <c r="O3756" s="13"/>
      <c r="P3756" s="13"/>
    </row>
    <row r="3757" spans="1:16">
      <c r="A3757" s="13"/>
      <c r="B3757" s="13"/>
      <c r="C3757" s="13"/>
      <c r="D3757" s="13"/>
      <c r="E3757" s="13"/>
      <c r="F3757" s="13"/>
      <c r="G3757" s="13"/>
      <c r="H3757" s="13"/>
      <c r="I3757" s="13"/>
      <c r="J3757" s="13"/>
      <c r="K3757" s="13"/>
      <c r="L3757" s="13"/>
      <c r="M3757" s="13"/>
      <c r="N3757" s="13"/>
      <c r="O3757" s="13"/>
      <c r="P3757" s="13"/>
    </row>
    <row r="3758" spans="1:16">
      <c r="A3758" s="13"/>
      <c r="B3758" s="13"/>
      <c r="C3758" s="13"/>
      <c r="D3758" s="13"/>
      <c r="E3758" s="13"/>
      <c r="F3758" s="13"/>
      <c r="G3758" s="13"/>
      <c r="H3758" s="13"/>
      <c r="I3758" s="13"/>
      <c r="J3758" s="13"/>
      <c r="K3758" s="13"/>
      <c r="L3758" s="13"/>
      <c r="M3758" s="13"/>
      <c r="N3758" s="13"/>
      <c r="O3758" s="13"/>
      <c r="P3758" s="13"/>
    </row>
    <row r="3759" spans="1:16">
      <c r="A3759" s="13"/>
      <c r="B3759" s="13"/>
      <c r="C3759" s="13"/>
      <c r="D3759" s="13"/>
      <c r="E3759" s="13"/>
      <c r="F3759" s="13"/>
      <c r="G3759" s="13"/>
      <c r="H3759" s="13"/>
      <c r="I3759" s="13"/>
      <c r="J3759" s="13"/>
      <c r="K3759" s="13"/>
      <c r="L3759" s="13"/>
      <c r="M3759" s="13"/>
      <c r="N3759" s="13"/>
      <c r="O3759" s="13"/>
      <c r="P3759" s="13"/>
    </row>
    <row r="3760" spans="1:16">
      <c r="A3760" s="13"/>
      <c r="B3760" s="13"/>
      <c r="C3760" s="13"/>
      <c r="D3760" s="13"/>
      <c r="E3760" s="13"/>
      <c r="F3760" s="13"/>
      <c r="G3760" s="13"/>
      <c r="H3760" s="13"/>
      <c r="I3760" s="13"/>
      <c r="J3760" s="13"/>
      <c r="K3760" s="13"/>
      <c r="L3760" s="13"/>
      <c r="M3760" s="13"/>
      <c r="N3760" s="13"/>
      <c r="O3760" s="13"/>
      <c r="P3760" s="13"/>
    </row>
    <row r="3761" spans="1:16">
      <c r="A3761" s="13"/>
      <c r="B3761" s="13"/>
      <c r="C3761" s="13"/>
      <c r="D3761" s="13"/>
      <c r="E3761" s="13"/>
      <c r="F3761" s="13"/>
      <c r="G3761" s="13"/>
      <c r="H3761" s="13"/>
      <c r="I3761" s="13"/>
      <c r="J3761" s="13"/>
      <c r="K3761" s="13"/>
      <c r="L3761" s="13"/>
      <c r="M3761" s="13"/>
      <c r="N3761" s="13"/>
      <c r="O3761" s="13"/>
      <c r="P3761" s="13"/>
    </row>
    <row r="3762" spans="1:16">
      <c r="A3762" s="13"/>
      <c r="B3762" s="13"/>
      <c r="C3762" s="13"/>
      <c r="D3762" s="13"/>
      <c r="E3762" s="13"/>
      <c r="F3762" s="13"/>
      <c r="G3762" s="13"/>
      <c r="H3762" s="13"/>
      <c r="I3762" s="13"/>
      <c r="J3762" s="13"/>
      <c r="K3762" s="13"/>
      <c r="L3762" s="13"/>
      <c r="M3762" s="13"/>
      <c r="N3762" s="13"/>
      <c r="O3762" s="13"/>
      <c r="P3762" s="13"/>
    </row>
    <row r="3763" spans="1:16">
      <c r="A3763" s="13"/>
      <c r="B3763" s="13"/>
      <c r="C3763" s="13"/>
      <c r="D3763" s="13"/>
      <c r="E3763" s="13"/>
      <c r="F3763" s="13"/>
      <c r="G3763" s="13"/>
      <c r="H3763" s="13"/>
      <c r="I3763" s="13"/>
      <c r="J3763" s="13"/>
      <c r="K3763" s="13"/>
      <c r="L3763" s="13"/>
      <c r="M3763" s="13"/>
      <c r="N3763" s="13"/>
      <c r="O3763" s="13"/>
      <c r="P3763" s="13"/>
    </row>
    <row r="3764" spans="1:16">
      <c r="A3764" s="13"/>
      <c r="B3764" s="13"/>
      <c r="C3764" s="13"/>
      <c r="D3764" s="13"/>
      <c r="E3764" s="13"/>
      <c r="F3764" s="13"/>
      <c r="G3764" s="13"/>
      <c r="H3764" s="13"/>
      <c r="I3764" s="13"/>
      <c r="J3764" s="13"/>
      <c r="K3764" s="13"/>
      <c r="L3764" s="13"/>
      <c r="M3764" s="13"/>
      <c r="N3764" s="13"/>
      <c r="O3764" s="13"/>
      <c r="P3764" s="13"/>
    </row>
    <row r="3765" spans="1:16">
      <c r="A3765" s="13"/>
      <c r="B3765" s="13"/>
      <c r="C3765" s="13"/>
      <c r="D3765" s="13"/>
      <c r="E3765" s="13"/>
      <c r="F3765" s="13"/>
      <c r="G3765" s="13"/>
      <c r="H3765" s="13"/>
      <c r="I3765" s="13"/>
      <c r="J3765" s="13"/>
      <c r="K3765" s="13"/>
      <c r="L3765" s="13"/>
      <c r="M3765" s="13"/>
      <c r="N3765" s="13"/>
      <c r="O3765" s="13"/>
      <c r="P3765" s="13"/>
    </row>
    <row r="3766" spans="1:16">
      <c r="A3766" s="13"/>
      <c r="B3766" s="13"/>
      <c r="C3766" s="13"/>
      <c r="D3766" s="13"/>
      <c r="E3766" s="13"/>
      <c r="F3766" s="13"/>
      <c r="G3766" s="13"/>
      <c r="H3766" s="13"/>
      <c r="I3766" s="13"/>
      <c r="J3766" s="13"/>
      <c r="K3766" s="13"/>
      <c r="L3766" s="13"/>
      <c r="M3766" s="13"/>
      <c r="N3766" s="13"/>
      <c r="O3766" s="13"/>
      <c r="P3766" s="13"/>
    </row>
    <row r="3767" spans="1:16">
      <c r="A3767" s="13"/>
      <c r="B3767" s="13"/>
      <c r="C3767" s="13"/>
      <c r="D3767" s="13"/>
      <c r="E3767" s="13"/>
      <c r="F3767" s="13"/>
      <c r="G3767" s="13"/>
      <c r="H3767" s="13"/>
      <c r="I3767" s="13"/>
      <c r="J3767" s="13"/>
      <c r="K3767" s="13"/>
      <c r="L3767" s="13"/>
      <c r="M3767" s="13"/>
      <c r="N3767" s="13"/>
      <c r="O3767" s="13"/>
      <c r="P3767" s="13"/>
    </row>
    <row r="3768" spans="1:16">
      <c r="A3768" s="13"/>
      <c r="B3768" s="13"/>
      <c r="C3768" s="13"/>
      <c r="D3768" s="13"/>
      <c r="E3768" s="13"/>
      <c r="F3768" s="13"/>
      <c r="G3768" s="13"/>
      <c r="H3768" s="13"/>
      <c r="I3768" s="13"/>
      <c r="J3768" s="13"/>
      <c r="K3768" s="13"/>
      <c r="L3768" s="13"/>
      <c r="M3768" s="13"/>
      <c r="N3768" s="13"/>
      <c r="O3768" s="13"/>
      <c r="P3768" s="13"/>
    </row>
    <row r="3769" spans="1:16">
      <c r="A3769" s="13"/>
      <c r="B3769" s="13"/>
      <c r="C3769" s="13"/>
      <c r="D3769" s="13"/>
      <c r="E3769" s="13"/>
      <c r="F3769" s="13"/>
      <c r="G3769" s="13"/>
      <c r="H3769" s="13"/>
      <c r="I3769" s="13"/>
      <c r="J3769" s="13"/>
      <c r="K3769" s="13"/>
      <c r="L3769" s="13"/>
      <c r="M3769" s="13"/>
      <c r="N3769" s="13"/>
      <c r="O3769" s="13"/>
      <c r="P3769" s="13"/>
    </row>
    <row r="3770" spans="1:16">
      <c r="A3770" s="13"/>
      <c r="B3770" s="13"/>
      <c r="C3770" s="13"/>
      <c r="D3770" s="13"/>
      <c r="E3770" s="13"/>
      <c r="F3770" s="13"/>
      <c r="G3770" s="13"/>
      <c r="H3770" s="13"/>
      <c r="I3770" s="13"/>
      <c r="J3770" s="13"/>
      <c r="K3770" s="13"/>
      <c r="L3770" s="13"/>
      <c r="M3770" s="13"/>
      <c r="N3770" s="13"/>
      <c r="O3770" s="13"/>
      <c r="P3770" s="13"/>
    </row>
    <row r="3771" spans="1:16">
      <c r="A3771" s="13"/>
      <c r="B3771" s="13"/>
      <c r="C3771" s="13"/>
      <c r="D3771" s="13"/>
      <c r="E3771" s="13"/>
      <c r="F3771" s="13"/>
      <c r="G3771" s="13"/>
      <c r="H3771" s="13"/>
      <c r="I3771" s="13"/>
      <c r="J3771" s="13"/>
      <c r="K3771" s="13"/>
      <c r="L3771" s="13"/>
      <c r="M3771" s="13"/>
      <c r="N3771" s="13"/>
      <c r="O3771" s="13"/>
      <c r="P3771" s="13"/>
    </row>
    <row r="3772" spans="1:16">
      <c r="A3772" s="13"/>
      <c r="B3772" s="13"/>
      <c r="C3772" s="13"/>
      <c r="D3772" s="13"/>
      <c r="E3772" s="13"/>
      <c r="F3772" s="13"/>
      <c r="G3772" s="13"/>
      <c r="H3772" s="13"/>
      <c r="I3772" s="13"/>
      <c r="J3772" s="13"/>
      <c r="K3772" s="13"/>
      <c r="L3772" s="13"/>
      <c r="M3772" s="13"/>
      <c r="N3772" s="13"/>
      <c r="O3772" s="13"/>
      <c r="P3772" s="13"/>
    </row>
    <row r="3773" spans="1:16">
      <c r="A3773" s="13"/>
      <c r="B3773" s="13"/>
      <c r="C3773" s="13"/>
      <c r="D3773" s="13"/>
      <c r="E3773" s="13"/>
      <c r="F3773" s="13"/>
      <c r="G3773" s="13"/>
      <c r="H3773" s="13"/>
      <c r="I3773" s="13"/>
      <c r="J3773" s="13"/>
      <c r="K3773" s="13"/>
      <c r="L3773" s="13"/>
      <c r="M3773" s="13"/>
      <c r="N3773" s="13"/>
      <c r="O3773" s="13"/>
      <c r="P3773" s="13"/>
    </row>
    <row r="3774" spans="1:16">
      <c r="A3774" s="13"/>
      <c r="B3774" s="13"/>
      <c r="C3774" s="13"/>
      <c r="D3774" s="13"/>
      <c r="E3774" s="13"/>
      <c r="F3774" s="13"/>
      <c r="G3774" s="13"/>
      <c r="H3774" s="13"/>
      <c r="I3774" s="13"/>
      <c r="J3774" s="13"/>
      <c r="K3774" s="13"/>
      <c r="L3774" s="13"/>
      <c r="M3774" s="13"/>
      <c r="N3774" s="13"/>
      <c r="O3774" s="13"/>
      <c r="P3774" s="13"/>
    </row>
    <row r="3775" spans="1:16">
      <c r="A3775" s="13"/>
      <c r="B3775" s="13"/>
      <c r="C3775" s="13"/>
      <c r="D3775" s="13"/>
      <c r="E3775" s="13"/>
      <c r="F3775" s="13"/>
      <c r="G3775" s="13"/>
      <c r="H3775" s="13"/>
      <c r="I3775" s="13"/>
      <c r="J3775" s="13"/>
      <c r="K3775" s="13"/>
      <c r="L3775" s="13"/>
      <c r="M3775" s="13"/>
      <c r="N3775" s="13"/>
      <c r="O3775" s="13"/>
      <c r="P3775" s="13"/>
    </row>
    <row r="3776" spans="1:16">
      <c r="A3776" s="13"/>
      <c r="B3776" s="13"/>
      <c r="C3776" s="13"/>
      <c r="D3776" s="13"/>
      <c r="E3776" s="13"/>
      <c r="F3776" s="13"/>
      <c r="G3776" s="13"/>
      <c r="H3776" s="13"/>
      <c r="I3776" s="13"/>
      <c r="J3776" s="13"/>
      <c r="K3776" s="13"/>
      <c r="L3776" s="13"/>
      <c r="M3776" s="13"/>
      <c r="N3776" s="13"/>
      <c r="O3776" s="13"/>
      <c r="P3776" s="13"/>
    </row>
    <row r="3777" spans="1:16">
      <c r="A3777" s="13"/>
      <c r="B3777" s="13"/>
      <c r="C3777" s="13"/>
      <c r="D3777" s="13"/>
      <c r="E3777" s="13"/>
      <c r="F3777" s="13"/>
      <c r="G3777" s="13"/>
      <c r="H3777" s="13"/>
      <c r="I3777" s="13"/>
      <c r="J3777" s="13"/>
      <c r="K3777" s="13"/>
      <c r="L3777" s="13"/>
      <c r="M3777" s="13"/>
      <c r="N3777" s="13"/>
      <c r="O3777" s="13"/>
      <c r="P3777" s="13"/>
    </row>
    <row r="3778" spans="1:16">
      <c r="A3778" s="13"/>
      <c r="B3778" s="13"/>
      <c r="C3778" s="13"/>
      <c r="D3778" s="13"/>
      <c r="E3778" s="13"/>
      <c r="F3778" s="13"/>
      <c r="G3778" s="13"/>
      <c r="H3778" s="13"/>
      <c r="I3778" s="13"/>
      <c r="J3778" s="13"/>
      <c r="K3778" s="13"/>
      <c r="L3778" s="13"/>
      <c r="M3778" s="13"/>
      <c r="N3778" s="13"/>
      <c r="O3778" s="13"/>
      <c r="P3778" s="13"/>
    </row>
    <row r="3779" spans="1:16">
      <c r="A3779" s="13"/>
      <c r="B3779" s="13"/>
      <c r="C3779" s="13"/>
      <c r="D3779" s="13"/>
      <c r="E3779" s="13"/>
      <c r="F3779" s="13"/>
      <c r="G3779" s="13"/>
      <c r="H3779" s="13"/>
      <c r="I3779" s="13"/>
      <c r="J3779" s="13"/>
      <c r="K3779" s="13"/>
      <c r="L3779" s="13"/>
      <c r="M3779" s="13"/>
      <c r="N3779" s="13"/>
      <c r="O3779" s="13"/>
      <c r="P3779" s="13"/>
    </row>
    <row r="3780" spans="1:16">
      <c r="A3780" s="13"/>
      <c r="B3780" s="13"/>
      <c r="C3780" s="13"/>
      <c r="D3780" s="13"/>
      <c r="E3780" s="13"/>
      <c r="F3780" s="13"/>
      <c r="G3780" s="13"/>
      <c r="H3780" s="13"/>
      <c r="I3780" s="13"/>
      <c r="J3780" s="13"/>
      <c r="K3780" s="13"/>
      <c r="L3780" s="13"/>
      <c r="M3780" s="13"/>
      <c r="N3780" s="13"/>
      <c r="O3780" s="13"/>
      <c r="P3780" s="13"/>
    </row>
    <row r="3781" spans="1:16">
      <c r="A3781" s="13"/>
      <c r="B3781" s="13"/>
      <c r="C3781" s="13"/>
      <c r="D3781" s="13"/>
      <c r="E3781" s="13"/>
      <c r="F3781" s="13"/>
      <c r="G3781" s="13"/>
      <c r="H3781" s="13"/>
      <c r="I3781" s="13"/>
      <c r="J3781" s="13"/>
      <c r="K3781" s="13"/>
      <c r="L3781" s="13"/>
      <c r="M3781" s="13"/>
      <c r="N3781" s="13"/>
      <c r="O3781" s="13"/>
      <c r="P3781" s="13"/>
    </row>
    <row r="3782" spans="1:16">
      <c r="A3782" s="13"/>
      <c r="B3782" s="13"/>
      <c r="C3782" s="13"/>
      <c r="D3782" s="13"/>
      <c r="E3782" s="13"/>
      <c r="F3782" s="13"/>
      <c r="G3782" s="13"/>
      <c r="H3782" s="13"/>
      <c r="I3782" s="13"/>
      <c r="J3782" s="13"/>
      <c r="K3782" s="13"/>
      <c r="L3782" s="13"/>
      <c r="M3782" s="13"/>
      <c r="N3782" s="13"/>
      <c r="O3782" s="13"/>
      <c r="P3782" s="13"/>
    </row>
    <row r="3783" spans="1:16">
      <c r="A3783" s="13"/>
      <c r="B3783" s="13"/>
      <c r="C3783" s="13"/>
      <c r="D3783" s="13"/>
      <c r="E3783" s="13"/>
      <c r="F3783" s="13"/>
      <c r="G3783" s="13"/>
      <c r="H3783" s="13"/>
      <c r="I3783" s="13"/>
      <c r="J3783" s="13"/>
      <c r="K3783" s="13"/>
      <c r="L3783" s="13"/>
      <c r="M3783" s="13"/>
      <c r="N3783" s="13"/>
      <c r="O3783" s="13"/>
      <c r="P3783" s="13"/>
    </row>
    <row r="3784" spans="1:16">
      <c r="A3784" s="13"/>
      <c r="B3784" s="13"/>
      <c r="C3784" s="13"/>
      <c r="D3784" s="13"/>
      <c r="E3784" s="13"/>
      <c r="F3784" s="13"/>
      <c r="G3784" s="13"/>
      <c r="H3784" s="13"/>
      <c r="I3784" s="13"/>
      <c r="J3784" s="13"/>
      <c r="K3784" s="13"/>
      <c r="L3784" s="13"/>
      <c r="M3784" s="13"/>
      <c r="N3784" s="13"/>
      <c r="O3784" s="13"/>
      <c r="P3784" s="13"/>
    </row>
    <row r="3785" spans="1:16">
      <c r="A3785" s="13"/>
      <c r="B3785" s="13"/>
      <c r="C3785" s="13"/>
      <c r="D3785" s="13"/>
      <c r="E3785" s="13"/>
      <c r="F3785" s="13"/>
      <c r="G3785" s="13"/>
      <c r="H3785" s="13"/>
      <c r="I3785" s="13"/>
      <c r="J3785" s="13"/>
      <c r="K3785" s="13"/>
      <c r="L3785" s="13"/>
      <c r="M3785" s="13"/>
      <c r="N3785" s="13"/>
      <c r="O3785" s="13"/>
      <c r="P3785" s="13"/>
    </row>
    <row r="3786" spans="1:16">
      <c r="A3786" s="13"/>
      <c r="B3786" s="13"/>
      <c r="C3786" s="13"/>
      <c r="D3786" s="13"/>
      <c r="E3786" s="13"/>
      <c r="F3786" s="13"/>
      <c r="G3786" s="13"/>
      <c r="H3786" s="13"/>
      <c r="I3786" s="13"/>
      <c r="J3786" s="13"/>
      <c r="K3786" s="13"/>
      <c r="L3786" s="13"/>
      <c r="M3786" s="13"/>
      <c r="N3786" s="13"/>
      <c r="O3786" s="13"/>
      <c r="P3786" s="13"/>
    </row>
    <row r="3787" spans="1:16">
      <c r="A3787" s="13"/>
      <c r="B3787" s="13"/>
      <c r="C3787" s="13"/>
      <c r="D3787" s="13"/>
      <c r="E3787" s="13"/>
      <c r="F3787" s="13"/>
      <c r="G3787" s="13"/>
      <c r="H3787" s="13"/>
      <c r="I3787" s="13"/>
      <c r="J3787" s="13"/>
      <c r="K3787" s="13"/>
      <c r="L3787" s="13"/>
      <c r="M3787" s="13"/>
      <c r="N3787" s="13"/>
      <c r="O3787" s="13"/>
      <c r="P3787" s="13"/>
    </row>
    <row r="3788" spans="1:16">
      <c r="A3788" s="13"/>
      <c r="B3788" s="13"/>
      <c r="C3788" s="13"/>
      <c r="D3788" s="13"/>
      <c r="E3788" s="13"/>
      <c r="F3788" s="13"/>
      <c r="G3788" s="13"/>
      <c r="H3788" s="13"/>
      <c r="I3788" s="13"/>
      <c r="J3788" s="13"/>
      <c r="K3788" s="13"/>
      <c r="L3788" s="13"/>
      <c r="M3788" s="13"/>
      <c r="N3788" s="13"/>
      <c r="O3788" s="13"/>
      <c r="P3788" s="13"/>
    </row>
    <row r="3789" spans="1:16">
      <c r="A3789" s="13"/>
      <c r="B3789" s="13"/>
      <c r="C3789" s="13"/>
      <c r="D3789" s="13"/>
      <c r="E3789" s="13"/>
      <c r="F3789" s="13"/>
      <c r="G3789" s="13"/>
      <c r="H3789" s="13"/>
      <c r="I3789" s="13"/>
      <c r="J3789" s="13"/>
      <c r="K3789" s="13"/>
      <c r="L3789" s="13"/>
      <c r="M3789" s="13"/>
      <c r="N3789" s="13"/>
      <c r="O3789" s="13"/>
      <c r="P3789" s="13"/>
    </row>
    <row r="3790" spans="1:16">
      <c r="A3790" s="13"/>
      <c r="B3790" s="13"/>
      <c r="C3790" s="13"/>
      <c r="D3790" s="13"/>
      <c r="E3790" s="13"/>
      <c r="F3790" s="13"/>
      <c r="G3790" s="13"/>
      <c r="H3790" s="13"/>
      <c r="I3790" s="13"/>
      <c r="J3790" s="13"/>
      <c r="K3790" s="13"/>
      <c r="L3790" s="13"/>
      <c r="M3790" s="13"/>
      <c r="N3790" s="13"/>
      <c r="O3790" s="13"/>
      <c r="P3790" s="13"/>
    </row>
    <row r="3791" spans="1:16">
      <c r="A3791" s="13"/>
      <c r="B3791" s="13"/>
      <c r="C3791" s="13"/>
      <c r="D3791" s="13"/>
      <c r="E3791" s="13"/>
      <c r="F3791" s="13"/>
      <c r="G3791" s="13"/>
      <c r="H3791" s="13"/>
      <c r="I3791" s="13"/>
      <c r="J3791" s="13"/>
      <c r="K3791" s="13"/>
      <c r="L3791" s="13"/>
      <c r="M3791" s="13"/>
      <c r="N3791" s="13"/>
      <c r="O3791" s="13"/>
      <c r="P3791" s="13"/>
    </row>
    <row r="3792" spans="1:16">
      <c r="A3792" s="13"/>
      <c r="B3792" s="13"/>
      <c r="C3792" s="13"/>
      <c r="D3792" s="13"/>
      <c r="E3792" s="13"/>
      <c r="F3792" s="13"/>
      <c r="G3792" s="13"/>
      <c r="H3792" s="13"/>
      <c r="I3792" s="13"/>
      <c r="J3792" s="13"/>
      <c r="K3792" s="13"/>
      <c r="L3792" s="13"/>
      <c r="M3792" s="13"/>
      <c r="N3792" s="13"/>
      <c r="O3792" s="13"/>
      <c r="P3792" s="13"/>
    </row>
    <row r="3793" spans="1:16">
      <c r="A3793" s="13"/>
      <c r="B3793" s="13"/>
      <c r="C3793" s="13"/>
      <c r="D3793" s="13"/>
      <c r="E3793" s="13"/>
      <c r="F3793" s="13"/>
      <c r="G3793" s="13"/>
      <c r="H3793" s="13"/>
      <c r="I3793" s="13"/>
      <c r="J3793" s="13"/>
      <c r="K3793" s="13"/>
      <c r="L3793" s="13"/>
      <c r="M3793" s="13"/>
      <c r="N3793" s="13"/>
      <c r="O3793" s="13"/>
      <c r="P3793" s="13"/>
    </row>
    <row r="3794" spans="1:16">
      <c r="A3794" s="13"/>
      <c r="B3794" s="13"/>
      <c r="C3794" s="13"/>
      <c r="D3794" s="13"/>
      <c r="E3794" s="13"/>
      <c r="F3794" s="13"/>
      <c r="G3794" s="13"/>
      <c r="H3794" s="13"/>
      <c r="I3794" s="13"/>
      <c r="J3794" s="13"/>
      <c r="K3794" s="13"/>
      <c r="L3794" s="13"/>
      <c r="M3794" s="13"/>
      <c r="N3794" s="13"/>
      <c r="O3794" s="13"/>
      <c r="P3794" s="13"/>
    </row>
    <row r="3795" spans="1:16">
      <c r="A3795" s="13"/>
      <c r="B3795" s="13"/>
      <c r="C3795" s="13"/>
      <c r="D3795" s="13"/>
      <c r="E3795" s="13"/>
      <c r="F3795" s="13"/>
      <c r="G3795" s="13"/>
      <c r="H3795" s="13"/>
      <c r="I3795" s="13"/>
      <c r="J3795" s="13"/>
      <c r="K3795" s="13"/>
      <c r="L3795" s="13"/>
      <c r="M3795" s="13"/>
      <c r="N3795" s="13"/>
      <c r="O3795" s="13"/>
      <c r="P3795" s="13"/>
    </row>
    <row r="3796" spans="1:16">
      <c r="A3796" s="13"/>
      <c r="B3796" s="13"/>
      <c r="C3796" s="13"/>
      <c r="D3796" s="13"/>
      <c r="E3796" s="13"/>
      <c r="F3796" s="13"/>
      <c r="G3796" s="13"/>
      <c r="H3796" s="13"/>
      <c r="I3796" s="13"/>
      <c r="J3796" s="13"/>
      <c r="K3796" s="13"/>
      <c r="L3796" s="13"/>
      <c r="M3796" s="13"/>
      <c r="N3796" s="13"/>
      <c r="O3796" s="13"/>
      <c r="P3796" s="13"/>
    </row>
    <row r="3797" spans="1:16">
      <c r="A3797" s="13"/>
      <c r="B3797" s="13"/>
      <c r="C3797" s="13"/>
      <c r="D3797" s="13"/>
      <c r="E3797" s="13"/>
      <c r="F3797" s="13"/>
      <c r="G3797" s="13"/>
      <c r="H3797" s="13"/>
      <c r="I3797" s="13"/>
      <c r="J3797" s="13"/>
      <c r="K3797" s="13"/>
      <c r="L3797" s="13"/>
      <c r="M3797" s="13"/>
      <c r="N3797" s="13"/>
      <c r="O3797" s="13"/>
      <c r="P3797" s="13"/>
    </row>
    <row r="3798" spans="1:16">
      <c r="A3798" s="13"/>
      <c r="B3798" s="13"/>
      <c r="C3798" s="13"/>
      <c r="D3798" s="13"/>
      <c r="E3798" s="13"/>
      <c r="F3798" s="13"/>
      <c r="G3798" s="13"/>
      <c r="H3798" s="13"/>
      <c r="I3798" s="13"/>
      <c r="J3798" s="13"/>
      <c r="K3798" s="13"/>
      <c r="L3798" s="13"/>
      <c r="M3798" s="13"/>
      <c r="N3798" s="13"/>
      <c r="O3798" s="13"/>
      <c r="P3798" s="13"/>
    </row>
    <row r="3799" spans="1:16">
      <c r="A3799" s="13"/>
      <c r="B3799" s="13"/>
      <c r="C3799" s="13"/>
      <c r="D3799" s="13"/>
      <c r="E3799" s="13"/>
      <c r="F3799" s="13"/>
      <c r="G3799" s="13"/>
      <c r="H3799" s="13"/>
      <c r="I3799" s="13"/>
      <c r="J3799" s="13"/>
      <c r="K3799" s="13"/>
      <c r="L3799" s="13"/>
      <c r="M3799" s="13"/>
      <c r="N3799" s="13"/>
      <c r="O3799" s="13"/>
      <c r="P3799" s="13"/>
    </row>
    <row r="3800" spans="1:16">
      <c r="A3800" s="13"/>
      <c r="B3800" s="13"/>
      <c r="C3800" s="13"/>
      <c r="D3800" s="13"/>
      <c r="E3800" s="13"/>
      <c r="F3800" s="13"/>
      <c r="G3800" s="13"/>
      <c r="H3800" s="13"/>
      <c r="I3800" s="13"/>
      <c r="J3800" s="13"/>
      <c r="K3800" s="13"/>
      <c r="L3800" s="13"/>
      <c r="M3800" s="13"/>
      <c r="N3800" s="13"/>
      <c r="O3800" s="13"/>
      <c r="P3800" s="13"/>
    </row>
    <row r="3801" spans="1:16">
      <c r="A3801" s="13"/>
      <c r="B3801" s="13"/>
      <c r="C3801" s="13"/>
      <c r="D3801" s="13"/>
      <c r="E3801" s="13"/>
      <c r="F3801" s="13"/>
      <c r="G3801" s="13"/>
      <c r="H3801" s="13"/>
      <c r="I3801" s="13"/>
      <c r="J3801" s="13"/>
      <c r="K3801" s="13"/>
      <c r="L3801" s="13"/>
      <c r="M3801" s="13"/>
      <c r="N3801" s="13"/>
      <c r="O3801" s="13"/>
      <c r="P3801" s="13"/>
    </row>
    <row r="3802" spans="1:16">
      <c r="A3802" s="13"/>
      <c r="B3802" s="13"/>
      <c r="C3802" s="13"/>
      <c r="D3802" s="13"/>
      <c r="E3802" s="13"/>
      <c r="F3802" s="13"/>
      <c r="G3802" s="13"/>
      <c r="H3802" s="13"/>
      <c r="I3802" s="13"/>
      <c r="J3802" s="13"/>
      <c r="K3802" s="13"/>
      <c r="L3802" s="13"/>
      <c r="M3802" s="13"/>
      <c r="N3802" s="13"/>
      <c r="O3802" s="13"/>
      <c r="P3802" s="13"/>
    </row>
    <row r="3803" spans="1:16">
      <c r="A3803" s="13"/>
      <c r="B3803" s="13"/>
      <c r="C3803" s="13"/>
      <c r="D3803" s="13"/>
      <c r="E3803" s="13"/>
      <c r="F3803" s="13"/>
      <c r="G3803" s="13"/>
      <c r="H3803" s="13"/>
      <c r="I3803" s="13"/>
      <c r="J3803" s="13"/>
      <c r="K3803" s="13"/>
      <c r="L3803" s="13"/>
      <c r="M3803" s="13"/>
      <c r="N3803" s="13"/>
      <c r="O3803" s="13"/>
      <c r="P3803" s="13"/>
    </row>
    <row r="3804" spans="1:16">
      <c r="A3804" s="13"/>
      <c r="B3804" s="13"/>
      <c r="C3804" s="13"/>
      <c r="D3804" s="13"/>
      <c r="E3804" s="13"/>
      <c r="F3804" s="13"/>
      <c r="G3804" s="13"/>
      <c r="H3804" s="13"/>
      <c r="I3804" s="13"/>
      <c r="J3804" s="13"/>
      <c r="K3804" s="13"/>
      <c r="L3804" s="13"/>
      <c r="M3804" s="13"/>
      <c r="N3804" s="13"/>
      <c r="O3804" s="13"/>
      <c r="P3804" s="13"/>
    </row>
    <row r="3805" spans="1:16">
      <c r="A3805" s="13"/>
      <c r="B3805" s="13"/>
      <c r="C3805" s="13"/>
      <c r="D3805" s="13"/>
      <c r="E3805" s="13"/>
      <c r="F3805" s="13"/>
      <c r="G3805" s="13"/>
      <c r="H3805" s="13"/>
      <c r="I3805" s="13"/>
      <c r="J3805" s="13"/>
      <c r="K3805" s="13"/>
      <c r="L3805" s="13"/>
      <c r="M3805" s="13"/>
      <c r="N3805" s="13"/>
      <c r="O3805" s="13"/>
      <c r="P3805" s="13"/>
    </row>
    <row r="3806" spans="1:16">
      <c r="A3806" s="13"/>
      <c r="B3806" s="13"/>
      <c r="C3806" s="13"/>
      <c r="D3806" s="13"/>
      <c r="E3806" s="13"/>
      <c r="F3806" s="13"/>
      <c r="G3806" s="13"/>
      <c r="H3806" s="13"/>
      <c r="I3806" s="13"/>
      <c r="J3806" s="13"/>
      <c r="K3806" s="13"/>
      <c r="L3806" s="13"/>
      <c r="M3806" s="13"/>
      <c r="N3806" s="13"/>
      <c r="O3806" s="13"/>
      <c r="P3806" s="13"/>
    </row>
    <row r="3807" spans="1:16">
      <c r="A3807" s="13"/>
      <c r="B3807" s="13"/>
      <c r="C3807" s="13"/>
      <c r="D3807" s="13"/>
      <c r="E3807" s="13"/>
      <c r="F3807" s="13"/>
      <c r="G3807" s="13"/>
      <c r="H3807" s="13"/>
      <c r="I3807" s="13"/>
      <c r="J3807" s="13"/>
      <c r="K3807" s="13"/>
      <c r="L3807" s="13"/>
      <c r="M3807" s="13"/>
      <c r="N3807" s="13"/>
      <c r="O3807" s="13"/>
      <c r="P3807" s="13"/>
    </row>
    <row r="3808" spans="1:16">
      <c r="A3808" s="13"/>
      <c r="B3808" s="13"/>
      <c r="C3808" s="13"/>
      <c r="D3808" s="13"/>
      <c r="E3808" s="13"/>
      <c r="F3808" s="13"/>
      <c r="G3808" s="13"/>
      <c r="H3808" s="13"/>
      <c r="I3808" s="13"/>
      <c r="J3808" s="13"/>
      <c r="K3808" s="13"/>
      <c r="L3808" s="13"/>
      <c r="M3808" s="13"/>
      <c r="N3808" s="13"/>
      <c r="O3808" s="13"/>
      <c r="P3808" s="13"/>
    </row>
    <row r="3809" spans="1:16">
      <c r="A3809" s="13"/>
      <c r="B3809" s="13"/>
      <c r="C3809" s="13"/>
      <c r="D3809" s="13"/>
      <c r="E3809" s="13"/>
      <c r="F3809" s="13"/>
      <c r="G3809" s="13"/>
      <c r="H3809" s="13"/>
      <c r="I3809" s="13"/>
      <c r="J3809" s="13"/>
      <c r="K3809" s="13"/>
      <c r="L3809" s="13"/>
      <c r="M3809" s="13"/>
      <c r="N3809" s="13"/>
      <c r="O3809" s="13"/>
      <c r="P3809" s="13"/>
    </row>
    <row r="3810" spans="1:16">
      <c r="A3810" s="13"/>
      <c r="B3810" s="13"/>
      <c r="C3810" s="13"/>
      <c r="D3810" s="13"/>
      <c r="E3810" s="13"/>
      <c r="F3810" s="13"/>
      <c r="G3810" s="13"/>
      <c r="H3810" s="13"/>
      <c r="I3810" s="13"/>
      <c r="J3810" s="13"/>
      <c r="K3810" s="13"/>
      <c r="L3810" s="13"/>
      <c r="M3810" s="13"/>
      <c r="N3810" s="13"/>
      <c r="O3810" s="13"/>
      <c r="P3810" s="13"/>
    </row>
    <row r="3811" spans="1:16">
      <c r="A3811" s="13"/>
      <c r="B3811" s="13"/>
      <c r="C3811" s="13"/>
      <c r="D3811" s="13"/>
      <c r="E3811" s="13"/>
      <c r="F3811" s="13"/>
      <c r="G3811" s="13"/>
      <c r="H3811" s="13"/>
      <c r="I3811" s="13"/>
      <c r="J3811" s="13"/>
      <c r="K3811" s="13"/>
      <c r="L3811" s="13"/>
      <c r="M3811" s="13"/>
      <c r="N3811" s="13"/>
      <c r="O3811" s="13"/>
      <c r="P3811" s="13"/>
    </row>
    <row r="3812" spans="1:16">
      <c r="A3812" s="13"/>
      <c r="B3812" s="13"/>
      <c r="C3812" s="13"/>
      <c r="D3812" s="13"/>
      <c r="E3812" s="13"/>
      <c r="F3812" s="13"/>
      <c r="G3812" s="13"/>
      <c r="H3812" s="13"/>
      <c r="I3812" s="13"/>
      <c r="J3812" s="13"/>
      <c r="K3812" s="13"/>
      <c r="L3812" s="13"/>
      <c r="M3812" s="13"/>
      <c r="N3812" s="13"/>
      <c r="O3812" s="13"/>
      <c r="P3812" s="13"/>
    </row>
    <row r="3813" spans="1:16">
      <c r="A3813" s="13"/>
      <c r="B3813" s="13"/>
      <c r="C3813" s="13"/>
      <c r="D3813" s="13"/>
      <c r="E3813" s="13"/>
      <c r="F3813" s="13"/>
      <c r="G3813" s="13"/>
      <c r="H3813" s="13"/>
      <c r="I3813" s="13"/>
      <c r="J3813" s="13"/>
      <c r="K3813" s="13"/>
      <c r="L3813" s="13"/>
      <c r="M3813" s="13"/>
      <c r="N3813" s="13"/>
      <c r="O3813" s="13"/>
      <c r="P3813" s="13"/>
    </row>
    <row r="3814" spans="1:16">
      <c r="A3814" s="13"/>
      <c r="B3814" s="13"/>
      <c r="C3814" s="13"/>
      <c r="D3814" s="13"/>
      <c r="E3814" s="13"/>
      <c r="F3814" s="13"/>
      <c r="G3814" s="13"/>
      <c r="H3814" s="13"/>
      <c r="I3814" s="13"/>
      <c r="J3814" s="13"/>
      <c r="K3814" s="13"/>
      <c r="L3814" s="13"/>
      <c r="M3814" s="13"/>
      <c r="N3814" s="13"/>
      <c r="O3814" s="13"/>
      <c r="P3814" s="13"/>
    </row>
    <row r="3815" spans="1:16">
      <c r="A3815" s="13"/>
      <c r="B3815" s="13"/>
      <c r="C3815" s="13"/>
      <c r="D3815" s="13"/>
      <c r="E3815" s="13"/>
      <c r="F3815" s="13"/>
      <c r="G3815" s="13"/>
      <c r="H3815" s="13"/>
      <c r="I3815" s="13"/>
      <c r="J3815" s="13"/>
      <c r="K3815" s="13"/>
      <c r="L3815" s="13"/>
      <c r="M3815" s="13"/>
      <c r="N3815" s="13"/>
      <c r="O3815" s="13"/>
      <c r="P3815" s="13"/>
    </row>
    <row r="3816" spans="1:16">
      <c r="A3816" s="13"/>
      <c r="B3816" s="13"/>
      <c r="C3816" s="13"/>
      <c r="D3816" s="13"/>
      <c r="E3816" s="13"/>
      <c r="F3816" s="13"/>
      <c r="G3816" s="13"/>
      <c r="H3816" s="13"/>
      <c r="I3816" s="13"/>
      <c r="J3816" s="13"/>
      <c r="K3816" s="13"/>
      <c r="L3816" s="13"/>
      <c r="M3816" s="13"/>
      <c r="N3816" s="13"/>
      <c r="O3816" s="13"/>
      <c r="P3816" s="13"/>
    </row>
    <row r="3817" spans="1:16">
      <c r="A3817" s="13"/>
      <c r="B3817" s="13"/>
      <c r="C3817" s="13"/>
      <c r="D3817" s="13"/>
      <c r="E3817" s="13"/>
      <c r="F3817" s="13"/>
      <c r="G3817" s="13"/>
      <c r="H3817" s="13"/>
      <c r="I3817" s="13"/>
      <c r="J3817" s="13"/>
      <c r="K3817" s="13"/>
      <c r="L3817" s="13"/>
      <c r="M3817" s="13"/>
      <c r="N3817" s="13"/>
      <c r="O3817" s="13"/>
      <c r="P3817" s="13"/>
    </row>
    <row r="3818" spans="1:16">
      <c r="A3818" s="13"/>
      <c r="B3818" s="13"/>
      <c r="C3818" s="13"/>
      <c r="D3818" s="13"/>
      <c r="E3818" s="13"/>
      <c r="F3818" s="13"/>
      <c r="G3818" s="13"/>
      <c r="H3818" s="13"/>
      <c r="I3818" s="13"/>
      <c r="J3818" s="13"/>
      <c r="K3818" s="13"/>
      <c r="L3818" s="13"/>
      <c r="M3818" s="13"/>
      <c r="N3818" s="13"/>
      <c r="O3818" s="13"/>
      <c r="P3818" s="13"/>
    </row>
    <row r="3819" spans="1:16">
      <c r="A3819" s="13"/>
      <c r="B3819" s="13"/>
      <c r="C3819" s="13"/>
      <c r="D3819" s="13"/>
      <c r="E3819" s="13"/>
      <c r="F3819" s="13"/>
      <c r="G3819" s="13"/>
      <c r="H3819" s="13"/>
      <c r="I3819" s="13"/>
      <c r="J3819" s="13"/>
      <c r="K3819" s="13"/>
      <c r="L3819" s="13"/>
      <c r="M3819" s="13"/>
      <c r="N3819" s="13"/>
      <c r="O3819" s="13"/>
      <c r="P3819" s="13"/>
    </row>
    <row r="3820" spans="1:16">
      <c r="A3820" s="13"/>
      <c r="B3820" s="13"/>
      <c r="C3820" s="13"/>
      <c r="D3820" s="13"/>
      <c r="E3820" s="13"/>
      <c r="F3820" s="13"/>
      <c r="G3820" s="13"/>
      <c r="H3820" s="13"/>
      <c r="I3820" s="13"/>
      <c r="J3820" s="13"/>
      <c r="K3820" s="13"/>
      <c r="L3820" s="13"/>
      <c r="M3820" s="13"/>
      <c r="N3820" s="13"/>
      <c r="O3820" s="13"/>
      <c r="P3820" s="13"/>
    </row>
    <row r="3821" spans="1:16">
      <c r="A3821" s="13"/>
      <c r="B3821" s="13"/>
      <c r="C3821" s="13"/>
      <c r="D3821" s="13"/>
      <c r="E3821" s="13"/>
      <c r="F3821" s="13"/>
      <c r="G3821" s="13"/>
      <c r="H3821" s="13"/>
      <c r="I3821" s="13"/>
      <c r="J3821" s="13"/>
      <c r="K3821" s="13"/>
      <c r="L3821" s="13"/>
      <c r="M3821" s="13"/>
      <c r="N3821" s="13"/>
      <c r="O3821" s="13"/>
      <c r="P3821" s="13"/>
    </row>
    <row r="3822" spans="1:16">
      <c r="A3822" s="13"/>
      <c r="B3822" s="13"/>
      <c r="C3822" s="13"/>
      <c r="D3822" s="13"/>
      <c r="E3822" s="13"/>
      <c r="F3822" s="13"/>
      <c r="G3822" s="13"/>
      <c r="H3822" s="13"/>
      <c r="I3822" s="13"/>
      <c r="J3822" s="13"/>
      <c r="K3822" s="13"/>
      <c r="L3822" s="13"/>
      <c r="M3822" s="13"/>
      <c r="N3822" s="13"/>
      <c r="O3822" s="13"/>
      <c r="P3822" s="13"/>
    </row>
    <row r="3823" spans="1:16">
      <c r="A3823" s="13"/>
      <c r="B3823" s="13"/>
      <c r="C3823" s="13"/>
      <c r="D3823" s="13"/>
      <c r="E3823" s="13"/>
      <c r="F3823" s="13"/>
      <c r="G3823" s="13"/>
      <c r="H3823" s="13"/>
      <c r="I3823" s="13"/>
      <c r="J3823" s="13"/>
      <c r="K3823" s="13"/>
      <c r="L3823" s="13"/>
      <c r="M3823" s="13"/>
      <c r="N3823" s="13"/>
      <c r="O3823" s="13"/>
      <c r="P3823" s="13"/>
    </row>
    <row r="3824" spans="1:16">
      <c r="A3824" s="13"/>
      <c r="B3824" s="13"/>
      <c r="C3824" s="13"/>
      <c r="D3824" s="13"/>
      <c r="E3824" s="13"/>
      <c r="F3824" s="13"/>
      <c r="G3824" s="13"/>
      <c r="H3824" s="13"/>
      <c r="I3824" s="13"/>
      <c r="J3824" s="13"/>
      <c r="K3824" s="13"/>
      <c r="L3824" s="13"/>
      <c r="M3824" s="13"/>
      <c r="N3824" s="13"/>
      <c r="O3824" s="13"/>
      <c r="P3824" s="13"/>
    </row>
    <row r="3825" spans="1:16">
      <c r="A3825" s="13"/>
      <c r="B3825" s="13"/>
      <c r="C3825" s="13"/>
      <c r="D3825" s="13"/>
      <c r="E3825" s="13"/>
      <c r="F3825" s="13"/>
      <c r="G3825" s="13"/>
      <c r="H3825" s="13"/>
      <c r="I3825" s="13"/>
      <c r="J3825" s="13"/>
      <c r="K3825" s="13"/>
      <c r="L3825" s="13"/>
      <c r="M3825" s="13"/>
      <c r="N3825" s="13"/>
      <c r="O3825" s="13"/>
      <c r="P3825" s="13"/>
    </row>
    <row r="3826" spans="1:16">
      <c r="A3826" s="13"/>
      <c r="B3826" s="13"/>
      <c r="C3826" s="13"/>
      <c r="D3826" s="13"/>
      <c r="E3826" s="13"/>
      <c r="F3826" s="13"/>
      <c r="G3826" s="13"/>
      <c r="H3826" s="13"/>
      <c r="I3826" s="13"/>
      <c r="J3826" s="13"/>
      <c r="K3826" s="13"/>
      <c r="L3826" s="13"/>
      <c r="M3826" s="13"/>
      <c r="N3826" s="13"/>
      <c r="O3826" s="13"/>
      <c r="P3826" s="13"/>
    </row>
    <row r="3827" spans="1:16">
      <c r="A3827" s="13"/>
      <c r="B3827" s="13"/>
      <c r="C3827" s="13"/>
      <c r="D3827" s="13"/>
      <c r="E3827" s="13"/>
      <c r="F3827" s="13"/>
      <c r="G3827" s="13"/>
      <c r="H3827" s="13"/>
      <c r="I3827" s="13"/>
      <c r="J3827" s="13"/>
      <c r="K3827" s="13"/>
      <c r="L3827" s="13"/>
      <c r="M3827" s="13"/>
      <c r="N3827" s="13"/>
      <c r="O3827" s="13"/>
      <c r="P3827" s="13"/>
    </row>
    <row r="3828" spans="1:16">
      <c r="A3828" s="13"/>
      <c r="B3828" s="13"/>
      <c r="C3828" s="13"/>
      <c r="D3828" s="13"/>
      <c r="E3828" s="13"/>
      <c r="F3828" s="13"/>
      <c r="G3828" s="13"/>
      <c r="H3828" s="13"/>
      <c r="I3828" s="13"/>
      <c r="J3828" s="13"/>
      <c r="K3828" s="13"/>
      <c r="L3828" s="13"/>
      <c r="M3828" s="13"/>
      <c r="N3828" s="13"/>
      <c r="O3828" s="13"/>
      <c r="P3828" s="13"/>
    </row>
    <row r="3829" spans="1:16">
      <c r="A3829" s="13"/>
      <c r="B3829" s="13"/>
      <c r="C3829" s="13"/>
      <c r="D3829" s="13"/>
      <c r="E3829" s="13"/>
      <c r="F3829" s="13"/>
      <c r="G3829" s="13"/>
      <c r="H3829" s="13"/>
      <c r="I3829" s="13"/>
      <c r="J3829" s="13"/>
      <c r="K3829" s="13"/>
      <c r="L3829" s="13"/>
      <c r="M3829" s="13"/>
      <c r="N3829" s="13"/>
      <c r="O3829" s="13"/>
      <c r="P3829" s="13"/>
    </row>
    <row r="3830" spans="1:16">
      <c r="A3830" s="13"/>
      <c r="B3830" s="13"/>
      <c r="C3830" s="13"/>
      <c r="D3830" s="13"/>
      <c r="E3830" s="13"/>
      <c r="F3830" s="13"/>
      <c r="G3830" s="13"/>
      <c r="H3830" s="13"/>
      <c r="I3830" s="13"/>
      <c r="J3830" s="13"/>
      <c r="K3830" s="13"/>
      <c r="L3830" s="13"/>
      <c r="M3830" s="13"/>
      <c r="N3830" s="13"/>
      <c r="O3830" s="13"/>
      <c r="P3830" s="13"/>
    </row>
    <row r="3831" spans="1:16">
      <c r="A3831" s="13"/>
      <c r="B3831" s="13"/>
      <c r="C3831" s="13"/>
      <c r="D3831" s="13"/>
      <c r="E3831" s="13"/>
      <c r="F3831" s="13"/>
      <c r="G3831" s="13"/>
      <c r="H3831" s="13"/>
      <c r="I3831" s="13"/>
      <c r="J3831" s="13"/>
      <c r="K3831" s="13"/>
      <c r="L3831" s="13"/>
      <c r="M3831" s="13"/>
      <c r="N3831" s="13"/>
      <c r="O3831" s="13"/>
      <c r="P3831" s="13"/>
    </row>
    <row r="3832" spans="1:16">
      <c r="A3832" s="13"/>
      <c r="B3832" s="13"/>
      <c r="C3832" s="13"/>
      <c r="D3832" s="13"/>
      <c r="E3832" s="13"/>
      <c r="F3832" s="13"/>
      <c r="G3832" s="13"/>
      <c r="H3832" s="13"/>
      <c r="I3832" s="13"/>
      <c r="J3832" s="13"/>
      <c r="K3832" s="13"/>
      <c r="L3832" s="13"/>
      <c r="M3832" s="13"/>
      <c r="N3832" s="13"/>
      <c r="O3832" s="13"/>
      <c r="P3832" s="13"/>
    </row>
    <row r="3833" spans="1:16">
      <c r="A3833" s="13"/>
      <c r="B3833" s="13"/>
      <c r="C3833" s="13"/>
      <c r="D3833" s="13"/>
      <c r="E3833" s="13"/>
      <c r="F3833" s="13"/>
      <c r="G3833" s="13"/>
      <c r="H3833" s="13"/>
      <c r="I3833" s="13"/>
      <c r="J3833" s="13"/>
      <c r="K3833" s="13"/>
      <c r="L3833" s="13"/>
      <c r="M3833" s="13"/>
      <c r="N3833" s="13"/>
      <c r="O3833" s="13"/>
      <c r="P3833" s="13"/>
    </row>
    <row r="3834" spans="1:16">
      <c r="A3834" s="13"/>
      <c r="B3834" s="13"/>
      <c r="C3834" s="13"/>
      <c r="D3834" s="13"/>
      <c r="E3834" s="13"/>
      <c r="F3834" s="13"/>
      <c r="G3834" s="13"/>
      <c r="H3834" s="13"/>
      <c r="I3834" s="13"/>
      <c r="J3834" s="13"/>
      <c r="K3834" s="13"/>
      <c r="L3834" s="13"/>
      <c r="M3834" s="13"/>
      <c r="N3834" s="13"/>
      <c r="O3834" s="13"/>
      <c r="P3834" s="13"/>
    </row>
    <row r="3835" spans="1:16">
      <c r="A3835" s="13"/>
      <c r="B3835" s="13"/>
      <c r="C3835" s="13"/>
      <c r="D3835" s="13"/>
      <c r="E3835" s="13"/>
      <c r="F3835" s="13"/>
      <c r="G3835" s="13"/>
      <c r="H3835" s="13"/>
      <c r="I3835" s="13"/>
      <c r="J3835" s="13"/>
      <c r="K3835" s="13"/>
      <c r="L3835" s="13"/>
      <c r="M3835" s="13"/>
      <c r="N3835" s="13"/>
      <c r="O3835" s="13"/>
      <c r="P3835" s="13"/>
    </row>
    <row r="3836" spans="1:16">
      <c r="A3836" s="13"/>
      <c r="B3836" s="13"/>
      <c r="C3836" s="13"/>
      <c r="D3836" s="13"/>
      <c r="E3836" s="13"/>
      <c r="F3836" s="13"/>
      <c r="G3836" s="13"/>
      <c r="H3836" s="13"/>
      <c r="I3836" s="13"/>
      <c r="J3836" s="13"/>
      <c r="K3836" s="13"/>
      <c r="L3836" s="13"/>
      <c r="M3836" s="13"/>
      <c r="N3836" s="13"/>
      <c r="O3836" s="13"/>
      <c r="P3836" s="13"/>
    </row>
    <row r="3837" spans="1:16">
      <c r="A3837" s="13"/>
      <c r="B3837" s="13"/>
      <c r="C3837" s="13"/>
      <c r="D3837" s="13"/>
      <c r="E3837" s="13"/>
      <c r="F3837" s="13"/>
      <c r="G3837" s="13"/>
      <c r="H3837" s="13"/>
      <c r="I3837" s="13"/>
      <c r="J3837" s="13"/>
      <c r="K3837" s="13"/>
      <c r="L3837" s="13"/>
      <c r="M3837" s="13"/>
      <c r="N3837" s="13"/>
      <c r="O3837" s="13"/>
      <c r="P3837" s="13"/>
    </row>
    <row r="3838" spans="1:16">
      <c r="A3838" s="13"/>
      <c r="B3838" s="13"/>
      <c r="C3838" s="13"/>
      <c r="D3838" s="13"/>
      <c r="E3838" s="13"/>
      <c r="F3838" s="13"/>
      <c r="G3838" s="13"/>
      <c r="H3838" s="13"/>
      <c r="I3838" s="13"/>
      <c r="J3838" s="13"/>
      <c r="K3838" s="13"/>
      <c r="L3838" s="13"/>
      <c r="M3838" s="13"/>
      <c r="N3838" s="13"/>
      <c r="O3838" s="13"/>
      <c r="P3838" s="13"/>
    </row>
    <row r="3839" spans="1:16">
      <c r="A3839" s="13"/>
      <c r="B3839" s="13"/>
      <c r="C3839" s="13"/>
      <c r="D3839" s="13"/>
      <c r="E3839" s="13"/>
      <c r="F3839" s="13"/>
      <c r="G3839" s="13"/>
      <c r="H3839" s="13"/>
      <c r="I3839" s="13"/>
      <c r="J3839" s="13"/>
      <c r="K3839" s="13"/>
      <c r="L3839" s="13"/>
      <c r="M3839" s="13"/>
      <c r="N3839" s="13"/>
      <c r="O3839" s="13"/>
      <c r="P3839" s="13"/>
    </row>
    <row r="3840" spans="1:16">
      <c r="A3840" s="13"/>
      <c r="B3840" s="13"/>
      <c r="C3840" s="13"/>
      <c r="D3840" s="13"/>
      <c r="E3840" s="13"/>
      <c r="F3840" s="13"/>
      <c r="G3840" s="13"/>
      <c r="H3840" s="13"/>
      <c r="I3840" s="13"/>
      <c r="J3840" s="13"/>
      <c r="K3840" s="13"/>
      <c r="L3840" s="13"/>
      <c r="M3840" s="13"/>
      <c r="N3840" s="13"/>
      <c r="O3840" s="13"/>
      <c r="P3840" s="13"/>
    </row>
    <row r="3841" spans="1:16">
      <c r="A3841" s="13"/>
      <c r="B3841" s="13"/>
      <c r="C3841" s="13"/>
      <c r="D3841" s="13"/>
      <c r="E3841" s="13"/>
      <c r="F3841" s="13"/>
      <c r="G3841" s="13"/>
      <c r="H3841" s="13"/>
      <c r="I3841" s="13"/>
      <c r="J3841" s="13"/>
      <c r="K3841" s="13"/>
      <c r="L3841" s="13"/>
      <c r="M3841" s="13"/>
      <c r="N3841" s="13"/>
      <c r="O3841" s="13"/>
      <c r="P3841" s="13"/>
    </row>
    <row r="3842" spans="1:16">
      <c r="A3842" s="13"/>
      <c r="B3842" s="13"/>
      <c r="C3842" s="13"/>
      <c r="D3842" s="13"/>
      <c r="E3842" s="13"/>
      <c r="F3842" s="13"/>
      <c r="G3842" s="13"/>
      <c r="H3842" s="13"/>
      <c r="I3842" s="13"/>
      <c r="J3842" s="13"/>
      <c r="K3842" s="13"/>
      <c r="L3842" s="13"/>
      <c r="M3842" s="13"/>
      <c r="N3842" s="13"/>
      <c r="O3842" s="13"/>
      <c r="P3842" s="13"/>
    </row>
    <row r="3843" spans="1:16">
      <c r="A3843" s="13"/>
      <c r="B3843" s="13"/>
      <c r="C3843" s="13"/>
      <c r="D3843" s="13"/>
      <c r="E3843" s="13"/>
      <c r="F3843" s="13"/>
      <c r="G3843" s="13"/>
      <c r="H3843" s="13"/>
      <c r="I3843" s="13"/>
      <c r="J3843" s="13"/>
      <c r="K3843" s="13"/>
      <c r="L3843" s="13"/>
      <c r="M3843" s="13"/>
      <c r="N3843" s="13"/>
      <c r="O3843" s="13"/>
      <c r="P3843" s="13"/>
    </row>
    <row r="3844" spans="1:16">
      <c r="A3844" s="13"/>
      <c r="B3844" s="13"/>
      <c r="C3844" s="13"/>
      <c r="D3844" s="13"/>
      <c r="E3844" s="13"/>
      <c r="F3844" s="13"/>
      <c r="G3844" s="13"/>
      <c r="H3844" s="13"/>
      <c r="I3844" s="13"/>
      <c r="J3844" s="13"/>
      <c r="K3844" s="13"/>
      <c r="L3844" s="13"/>
      <c r="M3844" s="13"/>
      <c r="N3844" s="13"/>
      <c r="O3844" s="13"/>
      <c r="P3844" s="13"/>
    </row>
    <row r="3845" spans="1:16">
      <c r="A3845" s="13"/>
      <c r="B3845" s="13"/>
      <c r="C3845" s="13"/>
      <c r="D3845" s="13"/>
      <c r="E3845" s="13"/>
      <c r="F3845" s="13"/>
      <c r="G3845" s="13"/>
      <c r="H3845" s="13"/>
      <c r="I3845" s="13"/>
      <c r="J3845" s="13"/>
      <c r="K3845" s="13"/>
      <c r="L3845" s="13"/>
      <c r="M3845" s="13"/>
      <c r="N3845" s="13"/>
      <c r="O3845" s="13"/>
      <c r="P3845" s="13"/>
    </row>
    <row r="3846" spans="1:16">
      <c r="A3846" s="13"/>
      <c r="B3846" s="13"/>
      <c r="C3846" s="13"/>
      <c r="D3846" s="13"/>
      <c r="E3846" s="13"/>
      <c r="F3846" s="13"/>
      <c r="G3846" s="13"/>
      <c r="H3846" s="13"/>
      <c r="I3846" s="13"/>
      <c r="J3846" s="13"/>
      <c r="K3846" s="13"/>
      <c r="L3846" s="13"/>
      <c r="M3846" s="13"/>
      <c r="N3846" s="13"/>
      <c r="O3846" s="13"/>
      <c r="P3846" s="13"/>
    </row>
    <row r="3847" spans="1:16">
      <c r="A3847" s="13"/>
      <c r="B3847" s="13"/>
      <c r="C3847" s="13"/>
      <c r="D3847" s="13"/>
      <c r="E3847" s="13"/>
      <c r="F3847" s="13"/>
      <c r="G3847" s="13"/>
      <c r="H3847" s="13"/>
      <c r="I3847" s="13"/>
      <c r="J3847" s="13"/>
      <c r="K3847" s="13"/>
      <c r="L3847" s="13"/>
      <c r="M3847" s="13"/>
      <c r="N3847" s="13"/>
      <c r="O3847" s="13"/>
      <c r="P3847" s="13"/>
    </row>
    <row r="3848" spans="1:16">
      <c r="A3848" s="13"/>
      <c r="B3848" s="13"/>
      <c r="C3848" s="13"/>
      <c r="D3848" s="13"/>
      <c r="E3848" s="13"/>
      <c r="F3848" s="13"/>
      <c r="G3848" s="13"/>
      <c r="H3848" s="13"/>
      <c r="I3848" s="13"/>
      <c r="J3848" s="13"/>
      <c r="K3848" s="13"/>
      <c r="L3848" s="13"/>
      <c r="M3848" s="13"/>
      <c r="N3848" s="13"/>
      <c r="O3848" s="13"/>
      <c r="P3848" s="13"/>
    </row>
    <row r="3849" spans="1:16">
      <c r="A3849" s="13"/>
      <c r="B3849" s="13"/>
      <c r="C3849" s="13"/>
      <c r="D3849" s="13"/>
      <c r="E3849" s="13"/>
      <c r="F3849" s="13"/>
      <c r="G3849" s="13"/>
      <c r="H3849" s="13"/>
      <c r="I3849" s="13"/>
      <c r="J3849" s="13"/>
      <c r="K3849" s="13"/>
      <c r="L3849" s="13"/>
      <c r="M3849" s="13"/>
      <c r="N3849" s="13"/>
      <c r="O3849" s="13"/>
      <c r="P3849" s="13"/>
    </row>
    <row r="3850" spans="1:16">
      <c r="A3850" s="13"/>
      <c r="B3850" s="13"/>
      <c r="C3850" s="13"/>
      <c r="D3850" s="13"/>
      <c r="E3850" s="13"/>
      <c r="F3850" s="13"/>
      <c r="G3850" s="13"/>
      <c r="H3850" s="13"/>
      <c r="I3850" s="13"/>
      <c r="J3850" s="13"/>
      <c r="K3850" s="13"/>
      <c r="L3850" s="13"/>
      <c r="M3850" s="13"/>
      <c r="N3850" s="13"/>
      <c r="O3850" s="13"/>
      <c r="P3850" s="13"/>
    </row>
    <row r="3851" spans="1:16">
      <c r="A3851" s="13"/>
      <c r="B3851" s="13"/>
      <c r="C3851" s="13"/>
      <c r="D3851" s="13"/>
      <c r="E3851" s="13"/>
      <c r="F3851" s="13"/>
      <c r="G3851" s="13"/>
      <c r="H3851" s="13"/>
      <c r="I3851" s="13"/>
      <c r="J3851" s="13"/>
      <c r="K3851" s="13"/>
      <c r="L3851" s="13"/>
      <c r="M3851" s="13"/>
      <c r="N3851" s="13"/>
      <c r="O3851" s="13"/>
      <c r="P3851" s="13"/>
    </row>
    <row r="3852" spans="1:16">
      <c r="A3852" s="13"/>
      <c r="B3852" s="13"/>
      <c r="C3852" s="13"/>
      <c r="D3852" s="13"/>
      <c r="E3852" s="13"/>
      <c r="F3852" s="13"/>
      <c r="G3852" s="13"/>
      <c r="H3852" s="13"/>
      <c r="I3852" s="13"/>
      <c r="J3852" s="13"/>
      <c r="K3852" s="13"/>
      <c r="L3852" s="13"/>
      <c r="M3852" s="13"/>
      <c r="N3852" s="13"/>
      <c r="O3852" s="13"/>
      <c r="P3852" s="13"/>
    </row>
    <row r="3853" spans="1:16">
      <c r="A3853" s="13"/>
      <c r="B3853" s="13"/>
      <c r="C3853" s="13"/>
      <c r="D3853" s="13"/>
      <c r="E3853" s="13"/>
      <c r="F3853" s="13"/>
      <c r="G3853" s="13"/>
      <c r="H3853" s="13"/>
      <c r="I3853" s="13"/>
      <c r="J3853" s="13"/>
      <c r="K3853" s="13"/>
      <c r="L3853" s="13"/>
      <c r="M3853" s="13"/>
      <c r="N3853" s="13"/>
      <c r="O3853" s="13"/>
      <c r="P3853" s="13"/>
    </row>
    <row r="3854" spans="1:16">
      <c r="A3854" s="13"/>
      <c r="B3854" s="13"/>
      <c r="C3854" s="13"/>
      <c r="D3854" s="13"/>
      <c r="E3854" s="13"/>
      <c r="F3854" s="13"/>
      <c r="G3854" s="13"/>
      <c r="H3854" s="13"/>
      <c r="I3854" s="13"/>
      <c r="J3854" s="13"/>
      <c r="K3854" s="13"/>
      <c r="L3854" s="13"/>
      <c r="M3854" s="13"/>
      <c r="N3854" s="13"/>
      <c r="O3854" s="13"/>
      <c r="P3854" s="13"/>
    </row>
    <row r="3855" spans="1:16">
      <c r="A3855" s="13"/>
      <c r="B3855" s="13"/>
      <c r="C3855" s="13"/>
      <c r="D3855" s="13"/>
      <c r="E3855" s="13"/>
      <c r="F3855" s="13"/>
      <c r="G3855" s="13"/>
      <c r="H3855" s="13"/>
      <c r="I3855" s="13"/>
      <c r="J3855" s="13"/>
      <c r="K3855" s="13"/>
      <c r="L3855" s="13"/>
      <c r="M3855" s="13"/>
      <c r="N3855" s="13"/>
      <c r="O3855" s="13"/>
      <c r="P3855" s="13"/>
    </row>
    <row r="3856" spans="1:16">
      <c r="A3856" s="13"/>
      <c r="B3856" s="13"/>
      <c r="C3856" s="13"/>
      <c r="D3856" s="13"/>
      <c r="E3856" s="13"/>
      <c r="F3856" s="13"/>
      <c r="G3856" s="13"/>
      <c r="H3856" s="13"/>
      <c r="I3856" s="13"/>
      <c r="J3856" s="13"/>
      <c r="K3856" s="13"/>
      <c r="L3856" s="13"/>
      <c r="M3856" s="13"/>
      <c r="N3856" s="13"/>
      <c r="O3856" s="13"/>
      <c r="P3856" s="13"/>
    </row>
    <row r="3857" spans="1:16">
      <c r="A3857" s="13"/>
      <c r="B3857" s="13"/>
      <c r="C3857" s="13"/>
      <c r="D3857" s="13"/>
      <c r="E3857" s="13"/>
      <c r="F3857" s="13"/>
      <c r="G3857" s="13"/>
      <c r="H3857" s="13"/>
      <c r="I3857" s="13"/>
      <c r="J3857" s="13"/>
      <c r="K3857" s="13"/>
      <c r="L3857" s="13"/>
      <c r="M3857" s="13"/>
      <c r="N3857" s="13"/>
      <c r="O3857" s="13"/>
      <c r="P3857" s="13"/>
    </row>
    <row r="3858" spans="1:16">
      <c r="A3858" s="13"/>
      <c r="B3858" s="13"/>
      <c r="C3858" s="13"/>
      <c r="D3858" s="13"/>
      <c r="E3858" s="13"/>
      <c r="F3858" s="13"/>
      <c r="G3858" s="13"/>
      <c r="H3858" s="13"/>
      <c r="I3858" s="13"/>
      <c r="J3858" s="13"/>
      <c r="K3858" s="13"/>
      <c r="L3858" s="13"/>
      <c r="M3858" s="13"/>
      <c r="N3858" s="13"/>
      <c r="O3858" s="13"/>
      <c r="P3858" s="13"/>
    </row>
    <row r="3859" spans="1:16">
      <c r="A3859" s="13"/>
      <c r="B3859" s="13"/>
      <c r="C3859" s="13"/>
      <c r="D3859" s="13"/>
      <c r="E3859" s="13"/>
      <c r="F3859" s="13"/>
      <c r="G3859" s="13"/>
      <c r="H3859" s="13"/>
      <c r="I3859" s="13"/>
      <c r="J3859" s="13"/>
      <c r="K3859" s="13"/>
      <c r="L3859" s="13"/>
      <c r="M3859" s="13"/>
      <c r="N3859" s="13"/>
      <c r="O3859" s="13"/>
      <c r="P3859" s="13"/>
    </row>
    <row r="3860" spans="1:16">
      <c r="A3860" s="13"/>
      <c r="B3860" s="13"/>
      <c r="C3860" s="13"/>
      <c r="D3860" s="13"/>
      <c r="E3860" s="13"/>
      <c r="F3860" s="13"/>
      <c r="G3860" s="13"/>
      <c r="H3860" s="13"/>
      <c r="I3860" s="13"/>
      <c r="J3860" s="13"/>
      <c r="K3860" s="13"/>
      <c r="L3860" s="13"/>
      <c r="M3860" s="13"/>
      <c r="N3860" s="13"/>
      <c r="O3860" s="13"/>
      <c r="P3860" s="13"/>
    </row>
    <row r="3861" spans="1:16">
      <c r="A3861" s="13"/>
      <c r="B3861" s="13"/>
      <c r="C3861" s="13"/>
      <c r="D3861" s="13"/>
      <c r="E3861" s="13"/>
      <c r="F3861" s="13"/>
      <c r="G3861" s="13"/>
      <c r="H3861" s="13"/>
      <c r="I3861" s="13"/>
      <c r="J3861" s="13"/>
      <c r="K3861" s="13"/>
      <c r="L3861" s="13"/>
      <c r="M3861" s="13"/>
      <c r="N3861" s="13"/>
      <c r="O3861" s="13"/>
      <c r="P3861" s="13"/>
    </row>
    <row r="3862" spans="1:16">
      <c r="A3862" s="13"/>
      <c r="B3862" s="13"/>
      <c r="C3862" s="13"/>
      <c r="D3862" s="13"/>
      <c r="E3862" s="13"/>
      <c r="F3862" s="13"/>
      <c r="G3862" s="13"/>
      <c r="H3862" s="13"/>
      <c r="I3862" s="13"/>
      <c r="J3862" s="13"/>
      <c r="K3862" s="13"/>
      <c r="L3862" s="13"/>
      <c r="M3862" s="13"/>
      <c r="N3862" s="13"/>
      <c r="O3862" s="13"/>
      <c r="P3862" s="13"/>
    </row>
    <row r="3863" spans="1:16">
      <c r="A3863" s="13"/>
      <c r="B3863" s="13"/>
      <c r="C3863" s="13"/>
      <c r="D3863" s="13"/>
      <c r="E3863" s="13"/>
      <c r="F3863" s="13"/>
      <c r="G3863" s="13"/>
      <c r="H3863" s="13"/>
      <c r="I3863" s="13"/>
      <c r="J3863" s="13"/>
      <c r="K3863" s="13"/>
      <c r="L3863" s="13"/>
      <c r="M3863" s="13"/>
      <c r="N3863" s="13"/>
      <c r="O3863" s="13"/>
      <c r="P3863" s="13"/>
    </row>
    <row r="3864" spans="1:16">
      <c r="A3864" s="13"/>
      <c r="B3864" s="13"/>
      <c r="C3864" s="13"/>
      <c r="D3864" s="13"/>
      <c r="E3864" s="13"/>
      <c r="F3864" s="13"/>
      <c r="G3864" s="13"/>
      <c r="H3864" s="13"/>
      <c r="I3864" s="13"/>
      <c r="J3864" s="13"/>
      <c r="K3864" s="13"/>
      <c r="L3864" s="13"/>
      <c r="M3864" s="13"/>
      <c r="N3864" s="13"/>
      <c r="O3864" s="13"/>
      <c r="P3864" s="13"/>
    </row>
    <row r="3865" spans="1:16">
      <c r="A3865" s="13"/>
      <c r="B3865" s="13"/>
      <c r="C3865" s="13"/>
      <c r="D3865" s="13"/>
      <c r="E3865" s="13"/>
      <c r="F3865" s="13"/>
      <c r="G3865" s="13"/>
      <c r="H3865" s="13"/>
      <c r="I3865" s="13"/>
      <c r="J3865" s="13"/>
      <c r="K3865" s="13"/>
      <c r="L3865" s="13"/>
      <c r="M3865" s="13"/>
      <c r="N3865" s="13"/>
      <c r="O3865" s="13"/>
      <c r="P3865" s="13"/>
    </row>
    <row r="3866" spans="1:16">
      <c r="A3866" s="13"/>
      <c r="B3866" s="13"/>
      <c r="C3866" s="13"/>
      <c r="D3866" s="13"/>
      <c r="E3866" s="13"/>
      <c r="F3866" s="13"/>
      <c r="G3866" s="13"/>
      <c r="H3866" s="13"/>
      <c r="I3866" s="13"/>
      <c r="J3866" s="13"/>
      <c r="K3866" s="13"/>
      <c r="L3866" s="13"/>
      <c r="M3866" s="13"/>
      <c r="N3866" s="13"/>
      <c r="O3866" s="13"/>
      <c r="P3866" s="13"/>
    </row>
    <row r="3867" spans="1:16">
      <c r="A3867" s="13"/>
      <c r="B3867" s="13"/>
      <c r="C3867" s="13"/>
      <c r="D3867" s="13"/>
      <c r="E3867" s="13"/>
      <c r="F3867" s="13"/>
      <c r="G3867" s="13"/>
      <c r="H3867" s="13"/>
      <c r="I3867" s="13"/>
      <c r="J3867" s="13"/>
      <c r="K3867" s="13"/>
      <c r="L3867" s="13"/>
      <c r="M3867" s="13"/>
      <c r="N3867" s="13"/>
      <c r="O3867" s="13"/>
      <c r="P3867" s="13"/>
    </row>
    <row r="3868" spans="1:16">
      <c r="A3868" s="13"/>
      <c r="B3868" s="13"/>
      <c r="C3868" s="13"/>
      <c r="D3868" s="13"/>
      <c r="E3868" s="13"/>
      <c r="F3868" s="13"/>
      <c r="G3868" s="13"/>
      <c r="H3868" s="13"/>
      <c r="I3868" s="13"/>
      <c r="J3868" s="13"/>
      <c r="K3868" s="13"/>
      <c r="L3868" s="13"/>
      <c r="M3868" s="13"/>
      <c r="N3868" s="13"/>
      <c r="O3868" s="13"/>
      <c r="P3868" s="13"/>
    </row>
    <row r="3869" spans="1:16">
      <c r="A3869" s="13"/>
      <c r="B3869" s="13"/>
      <c r="C3869" s="13"/>
      <c r="D3869" s="13"/>
      <c r="E3869" s="13"/>
      <c r="F3869" s="13"/>
      <c r="G3869" s="13"/>
      <c r="H3869" s="13"/>
      <c r="I3869" s="13"/>
      <c r="J3869" s="13"/>
      <c r="K3869" s="13"/>
      <c r="L3869" s="13"/>
      <c r="M3869" s="13"/>
      <c r="N3869" s="13"/>
      <c r="O3869" s="13"/>
      <c r="P3869" s="13"/>
    </row>
    <row r="3870" spans="1:16">
      <c r="A3870" s="13"/>
      <c r="B3870" s="13"/>
      <c r="C3870" s="13"/>
      <c r="D3870" s="13"/>
      <c r="E3870" s="13"/>
      <c r="F3870" s="13"/>
      <c r="G3870" s="13"/>
      <c r="H3870" s="13"/>
      <c r="I3870" s="13"/>
      <c r="J3870" s="13"/>
      <c r="K3870" s="13"/>
      <c r="L3870" s="13"/>
      <c r="M3870" s="13"/>
      <c r="N3870" s="13"/>
      <c r="O3870" s="13"/>
      <c r="P3870" s="13"/>
    </row>
    <row r="3871" spans="1:16">
      <c r="A3871" s="13"/>
      <c r="B3871" s="13"/>
      <c r="C3871" s="13"/>
      <c r="D3871" s="13"/>
      <c r="E3871" s="13"/>
      <c r="F3871" s="13"/>
      <c r="G3871" s="13"/>
      <c r="H3871" s="13"/>
      <c r="I3871" s="13"/>
      <c r="J3871" s="13"/>
      <c r="K3871" s="13"/>
      <c r="L3871" s="13"/>
      <c r="M3871" s="13"/>
      <c r="N3871" s="13"/>
      <c r="O3871" s="13"/>
      <c r="P3871" s="13"/>
    </row>
    <row r="3872" spans="1:16">
      <c r="A3872" s="13"/>
      <c r="B3872" s="13"/>
      <c r="C3872" s="13"/>
      <c r="D3872" s="13"/>
      <c r="E3872" s="13"/>
      <c r="F3872" s="13"/>
      <c r="G3872" s="13"/>
      <c r="H3872" s="13"/>
      <c r="I3872" s="13"/>
      <c r="J3872" s="13"/>
      <c r="K3872" s="13"/>
      <c r="L3872" s="13"/>
      <c r="M3872" s="13"/>
      <c r="N3872" s="13"/>
      <c r="O3872" s="13"/>
      <c r="P3872" s="13"/>
    </row>
    <row r="3873" spans="1:16">
      <c r="A3873" s="13"/>
      <c r="B3873" s="13"/>
      <c r="C3873" s="13"/>
      <c r="D3873" s="13"/>
      <c r="E3873" s="13"/>
      <c r="F3873" s="13"/>
      <c r="G3873" s="13"/>
      <c r="H3873" s="13"/>
      <c r="I3873" s="13"/>
      <c r="J3873" s="13"/>
      <c r="K3873" s="13"/>
      <c r="L3873" s="13"/>
      <c r="M3873" s="13"/>
      <c r="N3873" s="13"/>
      <c r="O3873" s="13"/>
      <c r="P3873" s="13"/>
    </row>
    <row r="3874" spans="1:16">
      <c r="A3874" s="13"/>
      <c r="B3874" s="13"/>
      <c r="C3874" s="13"/>
      <c r="D3874" s="13"/>
      <c r="E3874" s="13"/>
      <c r="F3874" s="13"/>
      <c r="G3874" s="13"/>
      <c r="H3874" s="13"/>
      <c r="I3874" s="13"/>
      <c r="J3874" s="13"/>
      <c r="K3874" s="13"/>
      <c r="L3874" s="13"/>
      <c r="M3874" s="13"/>
      <c r="N3874" s="13"/>
      <c r="O3874" s="13"/>
      <c r="P3874" s="13"/>
    </row>
    <row r="3875" spans="1:16">
      <c r="A3875" s="13"/>
      <c r="B3875" s="13"/>
      <c r="C3875" s="13"/>
      <c r="D3875" s="13"/>
      <c r="E3875" s="13"/>
      <c r="F3875" s="13"/>
      <c r="G3875" s="13"/>
      <c r="H3875" s="13"/>
      <c r="I3875" s="13"/>
      <c r="J3875" s="13"/>
      <c r="K3875" s="13"/>
      <c r="L3875" s="13"/>
      <c r="M3875" s="13"/>
      <c r="N3875" s="13"/>
      <c r="O3875" s="13"/>
      <c r="P3875" s="13"/>
    </row>
    <row r="3876" spans="1:16">
      <c r="A3876" s="13"/>
      <c r="B3876" s="13"/>
      <c r="C3876" s="13"/>
      <c r="D3876" s="13"/>
      <c r="E3876" s="13"/>
      <c r="F3876" s="13"/>
      <c r="G3876" s="13"/>
      <c r="H3876" s="13"/>
      <c r="I3876" s="13"/>
      <c r="J3876" s="13"/>
      <c r="K3876" s="13"/>
      <c r="L3876" s="13"/>
      <c r="M3876" s="13"/>
      <c r="N3876" s="13"/>
      <c r="O3876" s="13"/>
      <c r="P3876" s="13"/>
    </row>
    <row r="3877" spans="1:16">
      <c r="A3877" s="13"/>
      <c r="B3877" s="13"/>
      <c r="C3877" s="13"/>
      <c r="D3877" s="13"/>
      <c r="E3877" s="13"/>
      <c r="F3877" s="13"/>
      <c r="G3877" s="13"/>
      <c r="H3877" s="13"/>
      <c r="I3877" s="13"/>
      <c r="J3877" s="13"/>
      <c r="K3877" s="13"/>
      <c r="L3877" s="13"/>
      <c r="M3877" s="13"/>
      <c r="N3877" s="13"/>
      <c r="O3877" s="13"/>
      <c r="P3877" s="13"/>
    </row>
    <row r="3878" spans="1:16">
      <c r="A3878" s="13"/>
      <c r="B3878" s="13"/>
      <c r="C3878" s="13"/>
      <c r="D3878" s="13"/>
      <c r="E3878" s="13"/>
      <c r="F3878" s="13"/>
      <c r="G3878" s="13"/>
      <c r="H3878" s="13"/>
      <c r="I3878" s="13"/>
      <c r="J3878" s="13"/>
      <c r="K3878" s="13"/>
      <c r="L3878" s="13"/>
      <c r="M3878" s="13"/>
      <c r="N3878" s="13"/>
      <c r="O3878" s="13"/>
      <c r="P3878" s="13"/>
    </row>
    <row r="3879" spans="1:16">
      <c r="A3879" s="13"/>
      <c r="B3879" s="13"/>
      <c r="C3879" s="13"/>
      <c r="D3879" s="13"/>
      <c r="E3879" s="13"/>
      <c r="F3879" s="13"/>
      <c r="G3879" s="13"/>
      <c r="H3879" s="13"/>
      <c r="I3879" s="13"/>
      <c r="J3879" s="13"/>
      <c r="K3879" s="13"/>
      <c r="L3879" s="13"/>
      <c r="M3879" s="13"/>
      <c r="N3879" s="13"/>
      <c r="O3879" s="13"/>
      <c r="P3879" s="13"/>
    </row>
    <row r="3880" spans="1:16">
      <c r="A3880" s="13"/>
      <c r="B3880" s="13"/>
      <c r="C3880" s="13"/>
      <c r="D3880" s="13"/>
      <c r="E3880" s="13"/>
      <c r="F3880" s="13"/>
      <c r="G3880" s="13"/>
      <c r="H3880" s="13"/>
      <c r="I3880" s="13"/>
      <c r="J3880" s="13"/>
      <c r="K3880" s="13"/>
      <c r="L3880" s="13"/>
      <c r="M3880" s="13"/>
      <c r="N3880" s="13"/>
      <c r="O3880" s="13"/>
      <c r="P3880" s="13"/>
    </row>
    <row r="3881" spans="1:16">
      <c r="A3881" s="13"/>
      <c r="B3881" s="13"/>
      <c r="C3881" s="13"/>
      <c r="D3881" s="13"/>
      <c r="E3881" s="13"/>
      <c r="F3881" s="13"/>
      <c r="G3881" s="13"/>
      <c r="H3881" s="13"/>
      <c r="I3881" s="13"/>
      <c r="J3881" s="13"/>
      <c r="K3881" s="13"/>
      <c r="L3881" s="13"/>
      <c r="M3881" s="13"/>
      <c r="N3881" s="13"/>
      <c r="O3881" s="13"/>
      <c r="P3881" s="13"/>
    </row>
    <row r="3882" spans="1:16">
      <c r="A3882" s="13"/>
      <c r="B3882" s="13"/>
      <c r="C3882" s="13"/>
      <c r="D3882" s="13"/>
      <c r="E3882" s="13"/>
      <c r="F3882" s="13"/>
      <c r="G3882" s="13"/>
      <c r="H3882" s="13"/>
      <c r="I3882" s="13"/>
      <c r="J3882" s="13"/>
      <c r="K3882" s="13"/>
      <c r="L3882" s="13"/>
      <c r="M3882" s="13"/>
      <c r="N3882" s="13"/>
      <c r="O3882" s="13"/>
      <c r="P3882" s="13"/>
    </row>
    <row r="3883" spans="1:16">
      <c r="A3883" s="13"/>
      <c r="B3883" s="13"/>
      <c r="C3883" s="13"/>
      <c r="D3883" s="13"/>
      <c r="E3883" s="13"/>
      <c r="F3883" s="13"/>
      <c r="G3883" s="13"/>
      <c r="H3883" s="13"/>
      <c r="I3883" s="13"/>
      <c r="J3883" s="13"/>
      <c r="K3883" s="13"/>
      <c r="L3883" s="13"/>
      <c r="M3883" s="13"/>
      <c r="N3883" s="13"/>
      <c r="O3883" s="13"/>
      <c r="P3883" s="13"/>
    </row>
    <row r="3884" spans="1:16">
      <c r="A3884" s="13"/>
      <c r="B3884" s="13"/>
      <c r="C3884" s="13"/>
      <c r="D3884" s="13"/>
      <c r="E3884" s="13"/>
      <c r="F3884" s="13"/>
      <c r="G3884" s="13"/>
      <c r="H3884" s="13"/>
      <c r="I3884" s="13"/>
      <c r="J3884" s="13"/>
      <c r="K3884" s="13"/>
      <c r="L3884" s="13"/>
      <c r="M3884" s="13"/>
      <c r="N3884" s="13"/>
      <c r="O3884" s="13"/>
      <c r="P3884" s="13"/>
    </row>
    <row r="3885" spans="1:16">
      <c r="A3885" s="13"/>
      <c r="B3885" s="13"/>
      <c r="C3885" s="13"/>
      <c r="D3885" s="13"/>
      <c r="E3885" s="13"/>
      <c r="F3885" s="13"/>
      <c r="G3885" s="13"/>
      <c r="H3885" s="13"/>
      <c r="I3885" s="13"/>
      <c r="J3885" s="13"/>
      <c r="K3885" s="13"/>
      <c r="L3885" s="13"/>
      <c r="M3885" s="13"/>
      <c r="N3885" s="13"/>
      <c r="O3885" s="13"/>
      <c r="P3885" s="13"/>
    </row>
    <row r="3886" spans="1:16">
      <c r="A3886" s="13"/>
      <c r="B3886" s="13"/>
      <c r="C3886" s="13"/>
      <c r="D3886" s="13"/>
      <c r="E3886" s="13"/>
      <c r="F3886" s="13"/>
      <c r="G3886" s="13"/>
      <c r="H3886" s="13"/>
      <c r="I3886" s="13"/>
      <c r="J3886" s="13"/>
      <c r="K3886" s="13"/>
      <c r="L3886" s="13"/>
      <c r="M3886" s="13"/>
      <c r="N3886" s="13"/>
      <c r="O3886" s="13"/>
      <c r="P3886" s="13"/>
    </row>
    <row r="3887" spans="1:16">
      <c r="A3887" s="13"/>
      <c r="B3887" s="13"/>
      <c r="C3887" s="13"/>
      <c r="D3887" s="13"/>
      <c r="E3887" s="13"/>
      <c r="F3887" s="13"/>
      <c r="G3887" s="13"/>
      <c r="H3887" s="13"/>
      <c r="I3887" s="13"/>
      <c r="J3887" s="13"/>
      <c r="K3887" s="13"/>
      <c r="L3887" s="13"/>
      <c r="M3887" s="13"/>
      <c r="N3887" s="13"/>
      <c r="O3887" s="13"/>
      <c r="P3887" s="13"/>
    </row>
    <row r="3888" spans="1:16">
      <c r="A3888" s="13"/>
      <c r="B3888" s="13"/>
      <c r="C3888" s="13"/>
      <c r="D3888" s="13"/>
      <c r="E3888" s="13"/>
      <c r="F3888" s="13"/>
      <c r="G3888" s="13"/>
      <c r="H3888" s="13"/>
      <c r="I3888" s="13"/>
      <c r="J3888" s="13"/>
      <c r="K3888" s="13"/>
      <c r="L3888" s="13"/>
      <c r="M3888" s="13"/>
      <c r="N3888" s="13"/>
      <c r="O3888" s="13"/>
      <c r="P3888" s="13"/>
    </row>
    <row r="3889" spans="1:16">
      <c r="A3889" s="13"/>
      <c r="B3889" s="13"/>
      <c r="C3889" s="13"/>
      <c r="D3889" s="13"/>
      <c r="E3889" s="13"/>
      <c r="F3889" s="13"/>
      <c r="G3889" s="13"/>
      <c r="H3889" s="13"/>
      <c r="I3889" s="13"/>
      <c r="J3889" s="13"/>
      <c r="K3889" s="13"/>
      <c r="L3889" s="13"/>
      <c r="M3889" s="13"/>
      <c r="N3889" s="13"/>
      <c r="O3889" s="13"/>
      <c r="P3889" s="13"/>
    </row>
    <row r="3890" spans="1:16">
      <c r="A3890" s="13"/>
      <c r="B3890" s="13"/>
      <c r="C3890" s="13"/>
      <c r="D3890" s="13"/>
      <c r="E3890" s="13"/>
      <c r="F3890" s="13"/>
      <c r="G3890" s="13"/>
      <c r="H3890" s="13"/>
      <c r="I3890" s="13"/>
      <c r="J3890" s="13"/>
      <c r="K3890" s="13"/>
      <c r="L3890" s="13"/>
      <c r="M3890" s="13"/>
      <c r="N3890" s="13"/>
      <c r="O3890" s="13"/>
      <c r="P3890" s="13"/>
    </row>
    <row r="3891" spans="1:16">
      <c r="A3891" s="13"/>
      <c r="B3891" s="13"/>
      <c r="C3891" s="13"/>
      <c r="D3891" s="13"/>
      <c r="E3891" s="13"/>
      <c r="F3891" s="13"/>
      <c r="G3891" s="13"/>
      <c r="H3891" s="13"/>
      <c r="I3891" s="13"/>
      <c r="J3891" s="13"/>
      <c r="K3891" s="13"/>
      <c r="L3891" s="13"/>
      <c r="M3891" s="13"/>
      <c r="N3891" s="13"/>
      <c r="O3891" s="13"/>
      <c r="P3891" s="13"/>
    </row>
    <row r="3892" spans="1:16">
      <c r="A3892" s="13"/>
      <c r="B3892" s="13"/>
      <c r="C3892" s="13"/>
      <c r="D3892" s="13"/>
      <c r="E3892" s="13"/>
      <c r="F3892" s="13"/>
      <c r="G3892" s="13"/>
      <c r="H3892" s="13"/>
      <c r="I3892" s="13"/>
      <c r="J3892" s="13"/>
      <c r="K3892" s="13"/>
      <c r="L3892" s="13"/>
      <c r="M3892" s="13"/>
      <c r="N3892" s="13"/>
      <c r="O3892" s="13"/>
      <c r="P3892" s="13"/>
    </row>
    <row r="3893" spans="1:16">
      <c r="A3893" s="13"/>
      <c r="B3893" s="13"/>
      <c r="C3893" s="13"/>
      <c r="D3893" s="13"/>
      <c r="E3893" s="13"/>
      <c r="F3893" s="13"/>
      <c r="G3893" s="13"/>
      <c r="H3893" s="13"/>
      <c r="I3893" s="13"/>
      <c r="J3893" s="13"/>
      <c r="K3893" s="13"/>
      <c r="L3893" s="13"/>
      <c r="M3893" s="13"/>
      <c r="N3893" s="13"/>
      <c r="O3893" s="13"/>
      <c r="P3893" s="13"/>
    </row>
    <row r="3894" spans="1:16">
      <c r="A3894" s="13"/>
      <c r="B3894" s="13"/>
      <c r="C3894" s="13"/>
      <c r="D3894" s="13"/>
      <c r="E3894" s="13"/>
      <c r="F3894" s="13"/>
      <c r="G3894" s="13"/>
      <c r="H3894" s="13"/>
      <c r="I3894" s="13"/>
      <c r="J3894" s="13"/>
      <c r="K3894" s="13"/>
      <c r="L3894" s="13"/>
      <c r="M3894" s="13"/>
      <c r="N3894" s="13"/>
      <c r="O3894" s="13"/>
      <c r="P3894" s="13"/>
    </row>
    <row r="3895" spans="1:16">
      <c r="A3895" s="13"/>
      <c r="B3895" s="13"/>
      <c r="C3895" s="13"/>
      <c r="D3895" s="13"/>
      <c r="E3895" s="13"/>
      <c r="F3895" s="13"/>
      <c r="G3895" s="13"/>
      <c r="H3895" s="13"/>
      <c r="I3895" s="13"/>
      <c r="J3895" s="13"/>
      <c r="K3895" s="13"/>
      <c r="L3895" s="13"/>
      <c r="M3895" s="13"/>
      <c r="N3895" s="13"/>
      <c r="O3895" s="13"/>
      <c r="P3895" s="13"/>
    </row>
    <row r="3896" spans="1:16">
      <c r="A3896" s="13"/>
      <c r="B3896" s="13"/>
      <c r="C3896" s="13"/>
      <c r="D3896" s="13"/>
      <c r="E3896" s="13"/>
      <c r="F3896" s="13"/>
      <c r="G3896" s="13"/>
      <c r="H3896" s="13"/>
      <c r="I3896" s="13"/>
      <c r="J3896" s="13"/>
      <c r="K3896" s="13"/>
      <c r="L3896" s="13"/>
      <c r="M3896" s="13"/>
      <c r="N3896" s="13"/>
      <c r="O3896" s="13"/>
      <c r="P3896" s="13"/>
    </row>
    <row r="3897" spans="1:16">
      <c r="A3897" s="13"/>
      <c r="B3897" s="13"/>
      <c r="C3897" s="13"/>
      <c r="D3897" s="13"/>
      <c r="E3897" s="13"/>
      <c r="F3897" s="13"/>
      <c r="G3897" s="13"/>
      <c r="H3897" s="13"/>
      <c r="I3897" s="13"/>
      <c r="J3897" s="13"/>
      <c r="K3897" s="13"/>
      <c r="L3897" s="13"/>
      <c r="M3897" s="13"/>
      <c r="N3897" s="13"/>
      <c r="O3897" s="13"/>
      <c r="P3897" s="13"/>
    </row>
    <row r="3898" spans="1:16">
      <c r="A3898" s="13"/>
      <c r="B3898" s="13"/>
      <c r="C3898" s="13"/>
      <c r="D3898" s="13"/>
      <c r="E3898" s="13"/>
      <c r="F3898" s="13"/>
      <c r="G3898" s="13"/>
      <c r="H3898" s="13"/>
      <c r="I3898" s="13"/>
      <c r="J3898" s="13"/>
      <c r="K3898" s="13"/>
      <c r="L3898" s="13"/>
      <c r="M3898" s="13"/>
      <c r="N3898" s="13"/>
      <c r="O3898" s="13"/>
      <c r="P3898" s="13"/>
    </row>
    <row r="3899" spans="1:16">
      <c r="A3899" s="13"/>
      <c r="B3899" s="13"/>
      <c r="C3899" s="13"/>
      <c r="D3899" s="13"/>
      <c r="E3899" s="13"/>
      <c r="F3899" s="13"/>
      <c r="G3899" s="13"/>
      <c r="H3899" s="13"/>
      <c r="I3899" s="13"/>
      <c r="J3899" s="13"/>
      <c r="K3899" s="13"/>
      <c r="L3899" s="13"/>
      <c r="M3899" s="13"/>
      <c r="N3899" s="13"/>
      <c r="O3899" s="13"/>
      <c r="P3899" s="13"/>
    </row>
    <row r="3900" spans="1:16">
      <c r="A3900" s="13"/>
      <c r="B3900" s="13"/>
      <c r="C3900" s="13"/>
      <c r="D3900" s="13"/>
      <c r="E3900" s="13"/>
      <c r="F3900" s="13"/>
      <c r="G3900" s="13"/>
      <c r="H3900" s="13"/>
      <c r="I3900" s="13"/>
      <c r="J3900" s="13"/>
      <c r="K3900" s="13"/>
      <c r="L3900" s="13"/>
      <c r="M3900" s="13"/>
      <c r="N3900" s="13"/>
      <c r="O3900" s="13"/>
      <c r="P3900" s="13"/>
    </row>
    <row r="3901" spans="1:16">
      <c r="A3901" s="13"/>
      <c r="B3901" s="13"/>
      <c r="C3901" s="13"/>
      <c r="D3901" s="13"/>
      <c r="E3901" s="13"/>
      <c r="F3901" s="13"/>
      <c r="G3901" s="13"/>
      <c r="H3901" s="13"/>
      <c r="I3901" s="13"/>
      <c r="J3901" s="13"/>
      <c r="K3901" s="13"/>
      <c r="L3901" s="13"/>
      <c r="M3901" s="13"/>
      <c r="N3901" s="13"/>
      <c r="O3901" s="13"/>
      <c r="P3901" s="13"/>
    </row>
    <row r="3902" spans="1:16">
      <c r="A3902" s="13"/>
      <c r="B3902" s="13"/>
      <c r="C3902" s="13"/>
      <c r="D3902" s="13"/>
      <c r="E3902" s="13"/>
      <c r="F3902" s="13"/>
      <c r="G3902" s="13"/>
      <c r="H3902" s="13"/>
      <c r="I3902" s="13"/>
      <c r="J3902" s="13"/>
      <c r="K3902" s="13"/>
      <c r="L3902" s="13"/>
      <c r="M3902" s="13"/>
      <c r="N3902" s="13"/>
      <c r="O3902" s="13"/>
      <c r="P3902" s="13"/>
    </row>
    <row r="3903" spans="1:16">
      <c r="A3903" s="13"/>
      <c r="B3903" s="13"/>
      <c r="C3903" s="13"/>
      <c r="D3903" s="13"/>
      <c r="E3903" s="13"/>
      <c r="F3903" s="13"/>
      <c r="G3903" s="13"/>
      <c r="H3903" s="13"/>
      <c r="I3903" s="13"/>
      <c r="J3903" s="13"/>
      <c r="K3903" s="13"/>
      <c r="L3903" s="13"/>
      <c r="M3903" s="13"/>
      <c r="N3903" s="13"/>
      <c r="O3903" s="13"/>
      <c r="P3903" s="13"/>
    </row>
    <row r="3904" spans="1:16">
      <c r="A3904" s="13"/>
      <c r="B3904" s="13"/>
      <c r="C3904" s="13"/>
      <c r="D3904" s="13"/>
      <c r="E3904" s="13"/>
      <c r="F3904" s="13"/>
      <c r="G3904" s="13"/>
      <c r="H3904" s="13"/>
      <c r="I3904" s="13"/>
      <c r="J3904" s="13"/>
      <c r="K3904" s="13"/>
      <c r="L3904" s="13"/>
      <c r="M3904" s="13"/>
      <c r="N3904" s="13"/>
      <c r="O3904" s="13"/>
      <c r="P3904" s="13"/>
    </row>
    <row r="3905" spans="1:16">
      <c r="A3905" s="13"/>
      <c r="B3905" s="13"/>
      <c r="C3905" s="13"/>
      <c r="D3905" s="13"/>
      <c r="E3905" s="13"/>
      <c r="F3905" s="13"/>
      <c r="G3905" s="13"/>
      <c r="H3905" s="13"/>
      <c r="I3905" s="13"/>
      <c r="J3905" s="13"/>
      <c r="K3905" s="13"/>
      <c r="L3905" s="13"/>
      <c r="M3905" s="13"/>
      <c r="N3905" s="13"/>
      <c r="O3905" s="13"/>
      <c r="P3905" s="13"/>
    </row>
    <row r="3906" spans="1:16">
      <c r="A3906" s="13"/>
      <c r="B3906" s="13"/>
      <c r="C3906" s="13"/>
      <c r="D3906" s="13"/>
      <c r="E3906" s="13"/>
      <c r="F3906" s="13"/>
      <c r="G3906" s="13"/>
      <c r="H3906" s="13"/>
      <c r="I3906" s="13"/>
      <c r="J3906" s="13"/>
      <c r="K3906" s="13"/>
      <c r="L3906" s="13"/>
      <c r="M3906" s="13"/>
      <c r="N3906" s="13"/>
      <c r="O3906" s="13"/>
      <c r="P3906" s="13"/>
    </row>
    <row r="3907" spans="1:16">
      <c r="A3907" s="13"/>
      <c r="B3907" s="13"/>
      <c r="C3907" s="13"/>
      <c r="D3907" s="13"/>
      <c r="E3907" s="13"/>
      <c r="F3907" s="13"/>
      <c r="G3907" s="13"/>
      <c r="H3907" s="13"/>
      <c r="I3907" s="13"/>
      <c r="J3907" s="13"/>
      <c r="K3907" s="13"/>
      <c r="L3907" s="13"/>
      <c r="M3907" s="13"/>
      <c r="N3907" s="13"/>
      <c r="O3907" s="13"/>
      <c r="P3907" s="13"/>
    </row>
    <row r="3908" spans="1:16">
      <c r="A3908" s="13"/>
      <c r="B3908" s="13"/>
      <c r="C3908" s="13"/>
      <c r="D3908" s="13"/>
      <c r="E3908" s="13"/>
      <c r="F3908" s="13"/>
      <c r="G3908" s="13"/>
      <c r="H3908" s="13"/>
      <c r="I3908" s="13"/>
      <c r="J3908" s="13"/>
      <c r="K3908" s="13"/>
      <c r="L3908" s="13"/>
      <c r="M3908" s="13"/>
      <c r="N3908" s="13"/>
      <c r="O3908" s="13"/>
      <c r="P3908" s="13"/>
    </row>
    <row r="3909" spans="1:16">
      <c r="A3909" s="13"/>
      <c r="B3909" s="13"/>
      <c r="C3909" s="13"/>
      <c r="D3909" s="13"/>
      <c r="E3909" s="13"/>
      <c r="F3909" s="13"/>
      <c r="G3909" s="13"/>
      <c r="H3909" s="13"/>
      <c r="I3909" s="13"/>
      <c r="J3909" s="13"/>
      <c r="K3909" s="13"/>
      <c r="L3909" s="13"/>
      <c r="M3909" s="13"/>
      <c r="N3909" s="13"/>
      <c r="O3909" s="13"/>
      <c r="P3909" s="13"/>
    </row>
    <row r="3910" spans="1:16">
      <c r="A3910" s="13"/>
      <c r="B3910" s="13"/>
      <c r="C3910" s="13"/>
      <c r="D3910" s="13"/>
      <c r="E3910" s="13"/>
      <c r="F3910" s="13"/>
      <c r="G3910" s="13"/>
      <c r="H3910" s="13"/>
      <c r="I3910" s="13"/>
      <c r="J3910" s="13"/>
      <c r="K3910" s="13"/>
      <c r="L3910" s="13"/>
      <c r="M3910" s="13"/>
      <c r="N3910" s="13"/>
      <c r="O3910" s="13"/>
      <c r="P3910" s="13"/>
    </row>
    <row r="3911" spans="1:16">
      <c r="A3911" s="13"/>
      <c r="B3911" s="13"/>
      <c r="C3911" s="13"/>
      <c r="D3911" s="13"/>
      <c r="E3911" s="13"/>
      <c r="F3911" s="13"/>
      <c r="G3911" s="13"/>
      <c r="H3911" s="13"/>
      <c r="I3911" s="13"/>
      <c r="J3911" s="13"/>
      <c r="K3911" s="13"/>
      <c r="L3911" s="13"/>
      <c r="M3911" s="13"/>
      <c r="N3911" s="13"/>
      <c r="O3911" s="13"/>
      <c r="P3911" s="13"/>
    </row>
    <row r="3912" spans="1:16">
      <c r="A3912" s="13"/>
      <c r="B3912" s="13"/>
      <c r="C3912" s="13"/>
      <c r="D3912" s="13"/>
      <c r="E3912" s="13"/>
      <c r="F3912" s="13"/>
      <c r="G3912" s="13"/>
      <c r="H3912" s="13"/>
      <c r="I3912" s="13"/>
      <c r="J3912" s="13"/>
      <c r="K3912" s="13"/>
      <c r="L3912" s="13"/>
      <c r="M3912" s="13"/>
      <c r="N3912" s="13"/>
      <c r="O3912" s="13"/>
      <c r="P3912" s="13"/>
    </row>
    <row r="3913" spans="1:16">
      <c r="A3913" s="13"/>
      <c r="B3913" s="13"/>
      <c r="C3913" s="13"/>
      <c r="D3913" s="13"/>
      <c r="E3913" s="13"/>
      <c r="F3913" s="13"/>
      <c r="G3913" s="13"/>
      <c r="H3913" s="13"/>
      <c r="I3913" s="13"/>
      <c r="J3913" s="13"/>
      <c r="K3913" s="13"/>
      <c r="L3913" s="13"/>
      <c r="M3913" s="13"/>
      <c r="N3913" s="13"/>
      <c r="O3913" s="13"/>
      <c r="P3913" s="13"/>
    </row>
    <row r="3914" spans="1:16">
      <c r="A3914" s="13"/>
      <c r="B3914" s="13"/>
      <c r="C3914" s="13"/>
      <c r="D3914" s="13"/>
      <c r="E3914" s="13"/>
      <c r="F3914" s="13"/>
      <c r="G3914" s="13"/>
      <c r="H3914" s="13"/>
      <c r="I3914" s="13"/>
      <c r="J3914" s="13"/>
      <c r="K3914" s="13"/>
      <c r="L3914" s="13"/>
      <c r="M3914" s="13"/>
      <c r="N3914" s="13"/>
      <c r="O3914" s="13"/>
      <c r="P3914" s="13"/>
    </row>
    <row r="3915" spans="1:16"/>
    <row r="3916" spans="1:16"/>
    <row r="3917" spans="1:16"/>
    <row r="3918" spans="1:16"/>
    <row r="3919" spans="1:16"/>
    <row r="3920" spans="1:16"/>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sheetData>
  <mergeCells count="332">
    <mergeCell ref="B274:G274"/>
    <mergeCell ref="B135:G135"/>
    <mergeCell ref="B154:G154"/>
    <mergeCell ref="A37:N37"/>
    <mergeCell ref="B38:O38"/>
    <mergeCell ref="B35:G35"/>
    <mergeCell ref="B27:G27"/>
    <mergeCell ref="B25:G25"/>
    <mergeCell ref="B28:G28"/>
    <mergeCell ref="B29:G29"/>
    <mergeCell ref="B30:G30"/>
    <mergeCell ref="B31:G31"/>
    <mergeCell ref="B32:G32"/>
    <mergeCell ref="B33:G33"/>
    <mergeCell ref="B41:G41"/>
    <mergeCell ref="B255:G255"/>
    <mergeCell ref="B256:G256"/>
    <mergeCell ref="B257:G257"/>
    <mergeCell ref="B258:G258"/>
    <mergeCell ref="B259:G259"/>
    <mergeCell ref="B260:G260"/>
    <mergeCell ref="B261:G261"/>
    <mergeCell ref="B262:G262"/>
    <mergeCell ref="B125:G125"/>
    <mergeCell ref="B307:G307"/>
    <mergeCell ref="B310:G310"/>
    <mergeCell ref="B280:G280"/>
    <mergeCell ref="B281:G281"/>
    <mergeCell ref="B282:G282"/>
    <mergeCell ref="B279:G279"/>
    <mergeCell ref="B297:G297"/>
    <mergeCell ref="B298:G298"/>
    <mergeCell ref="B299:G299"/>
    <mergeCell ref="B301:G301"/>
    <mergeCell ref="B302:G302"/>
    <mergeCell ref="B303:G303"/>
    <mergeCell ref="B285:G285"/>
    <mergeCell ref="B304:G304"/>
    <mergeCell ref="B305:G305"/>
    <mergeCell ref="B284:G284"/>
    <mergeCell ref="B170:G170"/>
    <mergeCell ref="B171:G171"/>
    <mergeCell ref="B172:G172"/>
    <mergeCell ref="B173:G173"/>
    <mergeCell ref="B174:G174"/>
    <mergeCell ref="B175:G175"/>
    <mergeCell ref="B198:G198"/>
    <mergeCell ref="B196:G196"/>
    <mergeCell ref="B176:G176"/>
    <mergeCell ref="B177:G177"/>
    <mergeCell ref="B178:G178"/>
    <mergeCell ref="B179:G179"/>
    <mergeCell ref="B180:G180"/>
    <mergeCell ref="B181:G181"/>
    <mergeCell ref="B193:G193"/>
    <mergeCell ref="B194:G194"/>
    <mergeCell ref="B195:G195"/>
    <mergeCell ref="B186:G186"/>
    <mergeCell ref="B187:G187"/>
    <mergeCell ref="B188:G188"/>
    <mergeCell ref="B189:G189"/>
    <mergeCell ref="B190:G190"/>
    <mergeCell ref="B191:G191"/>
    <mergeCell ref="B192:G192"/>
    <mergeCell ref="B56:G56"/>
    <mergeCell ref="B57:G57"/>
    <mergeCell ref="A63:N63"/>
    <mergeCell ref="B62:G62"/>
    <mergeCell ref="B58:G58"/>
    <mergeCell ref="B59:G59"/>
    <mergeCell ref="B60:G60"/>
    <mergeCell ref="B61:G61"/>
    <mergeCell ref="B52:G52"/>
    <mergeCell ref="B53:G53"/>
    <mergeCell ref="B124:G124"/>
    <mergeCell ref="B131:G131"/>
    <mergeCell ref="B132:G132"/>
    <mergeCell ref="B123:G123"/>
    <mergeCell ref="B18:G18"/>
    <mergeCell ref="B19:G19"/>
    <mergeCell ref="B34:G34"/>
    <mergeCell ref="B23:O23"/>
    <mergeCell ref="B36:G36"/>
    <mergeCell ref="B40:G40"/>
    <mergeCell ref="B42:G42"/>
    <mergeCell ref="B43:G43"/>
    <mergeCell ref="B44:G44"/>
    <mergeCell ref="B45:G45"/>
    <mergeCell ref="B46:G46"/>
    <mergeCell ref="A47:N47"/>
    <mergeCell ref="B102:G102"/>
    <mergeCell ref="A21:N21"/>
    <mergeCell ref="B65:G65"/>
    <mergeCell ref="B68:G68"/>
    <mergeCell ref="B69:G69"/>
    <mergeCell ref="B50:G50"/>
    <mergeCell ref="B107:G107"/>
    <mergeCell ref="B92:G92"/>
    <mergeCell ref="E349:J349"/>
    <mergeCell ref="B347:D349"/>
    <mergeCell ref="E347:L347"/>
    <mergeCell ref="E348:J348"/>
    <mergeCell ref="A340:O340"/>
    <mergeCell ref="B341:O341"/>
    <mergeCell ref="B342:O342"/>
    <mergeCell ref="A343:O343"/>
    <mergeCell ref="B149:G149"/>
    <mergeCell ref="B150:G150"/>
    <mergeCell ref="B155:G155"/>
    <mergeCell ref="B165:G165"/>
    <mergeCell ref="B161:G161"/>
    <mergeCell ref="B163:G163"/>
    <mergeCell ref="B156:G156"/>
    <mergeCell ref="B162:G162"/>
    <mergeCell ref="B151:G151"/>
    <mergeCell ref="B320:G320"/>
    <mergeCell ref="B319:G319"/>
    <mergeCell ref="B316:G316"/>
    <mergeCell ref="B315:G315"/>
    <mergeCell ref="B314:G314"/>
    <mergeCell ref="B313:G313"/>
    <mergeCell ref="A157:N157"/>
    <mergeCell ref="B339:G339"/>
    <mergeCell ref="K7:P7"/>
    <mergeCell ref="A89:N89"/>
    <mergeCell ref="B13:G13"/>
    <mergeCell ref="K8:P8"/>
    <mergeCell ref="A121:N121"/>
    <mergeCell ref="A126:N126"/>
    <mergeCell ref="A140:N140"/>
    <mergeCell ref="B129:G129"/>
    <mergeCell ref="B82:G82"/>
    <mergeCell ref="B16:G16"/>
    <mergeCell ref="B17:G17"/>
    <mergeCell ref="B20:G20"/>
    <mergeCell ref="B84:G84"/>
    <mergeCell ref="B87:G87"/>
    <mergeCell ref="B88:G88"/>
    <mergeCell ref="B96:G96"/>
    <mergeCell ref="B97:G97"/>
    <mergeCell ref="B146:G146"/>
    <mergeCell ref="B147:G147"/>
    <mergeCell ref="B148:G148"/>
    <mergeCell ref="B159:G159"/>
    <mergeCell ref="B164:G164"/>
    <mergeCell ref="A166:N166"/>
    <mergeCell ref="B93:G93"/>
    <mergeCell ref="B106:G106"/>
    <mergeCell ref="B101:G101"/>
    <mergeCell ref="B98:G98"/>
    <mergeCell ref="B94:G94"/>
    <mergeCell ref="B95:G95"/>
    <mergeCell ref="A338:N338"/>
    <mergeCell ref="B336:G336"/>
    <mergeCell ref="B337:G337"/>
    <mergeCell ref="B160:G160"/>
    <mergeCell ref="B128:G128"/>
    <mergeCell ref="B142:G142"/>
    <mergeCell ref="B145:G145"/>
    <mergeCell ref="B133:G133"/>
    <mergeCell ref="B137:G137"/>
    <mergeCell ref="B139:G139"/>
    <mergeCell ref="B130:G130"/>
    <mergeCell ref="B143:G143"/>
    <mergeCell ref="B144:G144"/>
    <mergeCell ref="B134:G134"/>
    <mergeCell ref="B138:G138"/>
    <mergeCell ref="B136:G136"/>
    <mergeCell ref="A334:N334"/>
    <mergeCell ref="B329:G329"/>
    <mergeCell ref="A3:D5"/>
    <mergeCell ref="K3:O4"/>
    <mergeCell ref="B10:O10"/>
    <mergeCell ref="K6:P6"/>
    <mergeCell ref="B51:G51"/>
    <mergeCell ref="B105:G105"/>
    <mergeCell ref="A78:N78"/>
    <mergeCell ref="B74:G74"/>
    <mergeCell ref="B75:G75"/>
    <mergeCell ref="B76:G76"/>
    <mergeCell ref="B77:G77"/>
    <mergeCell ref="B66:G66"/>
    <mergeCell ref="B67:G67"/>
    <mergeCell ref="B70:G70"/>
    <mergeCell ref="B71:G71"/>
    <mergeCell ref="B72:G72"/>
    <mergeCell ref="B73:G73"/>
    <mergeCell ref="B48:G48"/>
    <mergeCell ref="B99:G99"/>
    <mergeCell ref="B100:G100"/>
    <mergeCell ref="B49:G49"/>
    <mergeCell ref="B54:G54"/>
    <mergeCell ref="B55:G55"/>
    <mergeCell ref="B103:G103"/>
    <mergeCell ref="B330:G330"/>
    <mergeCell ref="B331:G331"/>
    <mergeCell ref="B332:G332"/>
    <mergeCell ref="B333:G333"/>
    <mergeCell ref="A1:N1"/>
    <mergeCell ref="B91:G91"/>
    <mergeCell ref="B85:G85"/>
    <mergeCell ref="B86:G86"/>
    <mergeCell ref="K2:O2"/>
    <mergeCell ref="A7:B7"/>
    <mergeCell ref="A9:P9"/>
    <mergeCell ref="C6:D6"/>
    <mergeCell ref="C7:D7"/>
    <mergeCell ref="B81:G81"/>
    <mergeCell ref="A2:C2"/>
    <mergeCell ref="E3:G4"/>
    <mergeCell ref="B12:G12"/>
    <mergeCell ref="B15:G15"/>
    <mergeCell ref="A6:B6"/>
    <mergeCell ref="B83:G83"/>
    <mergeCell ref="B80:G80"/>
    <mergeCell ref="E2:G2"/>
    <mergeCell ref="B168:G168"/>
    <mergeCell ref="B169:G169"/>
    <mergeCell ref="A321:N321"/>
    <mergeCell ref="B323:G323"/>
    <mergeCell ref="B324:G324"/>
    <mergeCell ref="B325:G325"/>
    <mergeCell ref="B326:G326"/>
    <mergeCell ref="B327:G327"/>
    <mergeCell ref="B328:G328"/>
    <mergeCell ref="B206:G206"/>
    <mergeCell ref="B207:G207"/>
    <mergeCell ref="B208:G208"/>
    <mergeCell ref="B209:G209"/>
    <mergeCell ref="B210:G210"/>
    <mergeCell ref="B211:G211"/>
    <mergeCell ref="B212:G212"/>
    <mergeCell ref="B213:G213"/>
    <mergeCell ref="B214:G214"/>
    <mergeCell ref="B215:G215"/>
    <mergeCell ref="B216:G216"/>
    <mergeCell ref="B217:G217"/>
    <mergeCell ref="B218:G218"/>
    <mergeCell ref="B219:G219"/>
    <mergeCell ref="B220:G220"/>
    <mergeCell ref="B289:G289"/>
    <mergeCell ref="B295:G295"/>
    <mergeCell ref="B182:G182"/>
    <mergeCell ref="B183:G183"/>
    <mergeCell ref="B184:G184"/>
    <mergeCell ref="B185:G185"/>
    <mergeCell ref="B243:G243"/>
    <mergeCell ref="B244:G244"/>
    <mergeCell ref="B245:G245"/>
    <mergeCell ref="B278:G278"/>
    <mergeCell ref="B246:G246"/>
    <mergeCell ref="B247:G247"/>
    <mergeCell ref="B248:G248"/>
    <mergeCell ref="B250:G250"/>
    <mergeCell ref="B232:G232"/>
    <mergeCell ref="B227:G227"/>
    <mergeCell ref="B228:G228"/>
    <mergeCell ref="B197:G197"/>
    <mergeCell ref="B231:G231"/>
    <mergeCell ref="B233:G233"/>
    <mergeCell ref="B234:G234"/>
    <mergeCell ref="B249:G249"/>
    <mergeCell ref="B229:G229"/>
    <mergeCell ref="B235:G235"/>
    <mergeCell ref="B236:G236"/>
    <mergeCell ref="B230:G230"/>
    <mergeCell ref="B237:G237"/>
    <mergeCell ref="B238:G238"/>
    <mergeCell ref="B239:G239"/>
    <mergeCell ref="B224:G224"/>
    <mergeCell ref="A225:N225"/>
    <mergeCell ref="B272:G272"/>
    <mergeCell ref="B267:G267"/>
    <mergeCell ref="B221:G221"/>
    <mergeCell ref="B222:G222"/>
    <mergeCell ref="B223:G223"/>
    <mergeCell ref="B271:G271"/>
    <mergeCell ref="B263:G263"/>
    <mergeCell ref="B264:G264"/>
    <mergeCell ref="B265:G265"/>
    <mergeCell ref="B266:G266"/>
    <mergeCell ref="B268:G268"/>
    <mergeCell ref="B269:G269"/>
    <mergeCell ref="B270:G270"/>
    <mergeCell ref="B273:G273"/>
    <mergeCell ref="B290:G290"/>
    <mergeCell ref="B317:G317"/>
    <mergeCell ref="B308:G308"/>
    <mergeCell ref="B288:G288"/>
    <mergeCell ref="A240:N240"/>
    <mergeCell ref="B242:G242"/>
    <mergeCell ref="B286:G286"/>
    <mergeCell ref="B287:G287"/>
    <mergeCell ref="B291:G291"/>
    <mergeCell ref="B292:G292"/>
    <mergeCell ref="B293:G293"/>
    <mergeCell ref="B294:G294"/>
    <mergeCell ref="B296:G296"/>
    <mergeCell ref="A251:N251"/>
    <mergeCell ref="B253:G253"/>
    <mergeCell ref="B283:G283"/>
    <mergeCell ref="B254:G254"/>
    <mergeCell ref="B275:G275"/>
    <mergeCell ref="B276:G276"/>
    <mergeCell ref="B277:G277"/>
    <mergeCell ref="B309:G309"/>
    <mergeCell ref="A311:N311"/>
    <mergeCell ref="B306:G306"/>
    <mergeCell ref="B104:G104"/>
    <mergeCell ref="B119:G119"/>
    <mergeCell ref="B120:G120"/>
    <mergeCell ref="B116:G116"/>
    <mergeCell ref="B117:G117"/>
    <mergeCell ref="B118:G118"/>
    <mergeCell ref="B152:G152"/>
    <mergeCell ref="B318:G318"/>
    <mergeCell ref="B108:G108"/>
    <mergeCell ref="B109:G109"/>
    <mergeCell ref="B110:C110"/>
    <mergeCell ref="B111:C111"/>
    <mergeCell ref="B112:C112"/>
    <mergeCell ref="B113:C113"/>
    <mergeCell ref="B114:C114"/>
    <mergeCell ref="B115:G115"/>
    <mergeCell ref="B153:G153"/>
    <mergeCell ref="B300:G300"/>
    <mergeCell ref="A204:N204"/>
    <mergeCell ref="B199:G199"/>
    <mergeCell ref="B200:G200"/>
    <mergeCell ref="B201:G201"/>
    <mergeCell ref="B202:G202"/>
    <mergeCell ref="B203:G203"/>
  </mergeCells>
  <phoneticPr fontId="66" type="noConversion"/>
  <printOptions horizontalCentered="1"/>
  <pageMargins left="0.70866141732283472" right="0.70866141732283472" top="0.74803149606299213" bottom="0.74803149606299213" header="0.31496062992125984" footer="0.31496062992125984"/>
  <pageSetup paperSize="9" scale="46" fitToHeight="10000" orientation="landscape" r:id="rId1"/>
  <headerFooter scaleWithDoc="0" alignWithMargins="0">
    <oddFooter>&amp;C&amp;P</oddFooter>
  </headerFooter>
  <rowBreaks count="2" manualBreakCount="2">
    <brk id="35" max="15" man="1"/>
    <brk id="167"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4">
    <tabColor rgb="FF0000FF"/>
  </sheetPr>
  <dimension ref="A1:P57"/>
  <sheetViews>
    <sheetView showGridLines="0" view="pageBreakPreview" topLeftCell="A17" zoomScale="60" zoomScaleNormal="55" workbookViewId="0">
      <selection activeCell="M21" sqref="M21"/>
    </sheetView>
  </sheetViews>
  <sheetFormatPr defaultRowHeight="15"/>
  <cols>
    <col min="1" max="1" width="9.140625" style="20"/>
    <col min="4" max="4" width="20.140625" customWidth="1"/>
    <col min="7" max="7" width="13.42578125" bestFit="1" customWidth="1"/>
    <col min="8" max="8" width="21.85546875" customWidth="1"/>
    <col min="9" max="9" width="22.42578125" style="75" customWidth="1"/>
    <col min="10" max="10" width="22.42578125" customWidth="1"/>
    <col min="11" max="14" width="20.7109375" style="75" customWidth="1"/>
    <col min="15" max="15" width="20.7109375" customWidth="1"/>
    <col min="16" max="16" width="31.42578125" bestFit="1" customWidth="1"/>
  </cols>
  <sheetData>
    <row r="1" spans="2:16">
      <c r="B1" s="23"/>
      <c r="C1" s="23"/>
      <c r="D1" s="23"/>
      <c r="E1" s="23"/>
      <c r="F1" s="23"/>
      <c r="G1" s="23"/>
      <c r="H1" s="23"/>
      <c r="I1" s="23"/>
      <c r="J1" s="23"/>
      <c r="K1" s="23"/>
      <c r="L1" s="23"/>
      <c r="M1" s="23"/>
      <c r="N1" s="23"/>
      <c r="O1" s="23"/>
      <c r="P1" s="24" t="s">
        <v>23018</v>
      </c>
    </row>
    <row r="2" spans="2:16" ht="23.25" customHeight="1" thickBot="1">
      <c r="B2" s="286" t="s">
        <v>18895</v>
      </c>
      <c r="C2" s="286"/>
      <c r="D2" s="286"/>
      <c r="E2" s="286"/>
      <c r="F2" s="286"/>
      <c r="G2" s="286"/>
      <c r="H2" s="286"/>
      <c r="I2" s="286"/>
      <c r="J2" s="286"/>
      <c r="K2" s="286"/>
      <c r="L2" s="286"/>
      <c r="M2" s="286"/>
      <c r="N2" s="286"/>
      <c r="O2" s="286"/>
      <c r="P2" s="286"/>
    </row>
    <row r="3" spans="2:16" ht="15.75" thickTop="1">
      <c r="B3" s="287" t="s">
        <v>7</v>
      </c>
      <c r="C3" s="287"/>
      <c r="D3" s="287"/>
      <c r="E3" s="23"/>
      <c r="F3" s="287" t="s">
        <v>6</v>
      </c>
      <c r="G3" s="287"/>
      <c r="H3" s="287"/>
      <c r="I3" s="163"/>
      <c r="J3" s="25"/>
      <c r="K3" s="163"/>
      <c r="L3" s="23"/>
      <c r="M3" s="131"/>
      <c r="N3" s="23"/>
      <c r="O3" s="25"/>
      <c r="P3" s="134"/>
    </row>
    <row r="4" spans="2:16" ht="26.25" customHeight="1">
      <c r="B4" s="252" t="s">
        <v>18893</v>
      </c>
      <c r="C4" s="252"/>
      <c r="D4" s="252"/>
      <c r="E4" s="252"/>
      <c r="F4" s="288"/>
      <c r="G4" s="288"/>
      <c r="H4" s="288"/>
      <c r="I4" s="164"/>
      <c r="J4" s="26"/>
      <c r="K4" s="164"/>
      <c r="L4" s="23"/>
      <c r="M4" s="132"/>
      <c r="N4" s="23"/>
      <c r="O4" s="26"/>
      <c r="P4" s="288"/>
    </row>
    <row r="5" spans="2:16" ht="26.25" customHeight="1">
      <c r="B5" s="252"/>
      <c r="C5" s="252"/>
      <c r="D5" s="252"/>
      <c r="E5" s="252"/>
      <c r="F5" s="288"/>
      <c r="G5" s="288"/>
      <c r="H5" s="288"/>
      <c r="I5" s="164"/>
      <c r="J5" s="26"/>
      <c r="K5" s="164"/>
      <c r="L5" s="23"/>
      <c r="M5" s="132"/>
      <c r="N5" s="23"/>
      <c r="O5" s="26"/>
      <c r="P5" s="288"/>
    </row>
    <row r="6" spans="2:16" ht="21.75" customHeight="1">
      <c r="B6" s="253"/>
      <c r="C6" s="253"/>
      <c r="D6" s="253"/>
      <c r="E6" s="253"/>
      <c r="F6" s="288"/>
      <c r="G6" s="288"/>
      <c r="H6" s="288"/>
      <c r="I6" s="164"/>
      <c r="J6" s="26"/>
      <c r="K6" s="164"/>
      <c r="L6" s="23"/>
      <c r="M6" s="132"/>
      <c r="N6" s="23"/>
      <c r="O6" s="26"/>
      <c r="P6" s="288"/>
    </row>
    <row r="7" spans="2:16">
      <c r="B7" s="40"/>
      <c r="C7" s="40"/>
      <c r="D7" s="40"/>
      <c r="E7" s="23"/>
      <c r="F7" s="26"/>
      <c r="G7" s="26"/>
      <c r="H7" s="26"/>
      <c r="I7" s="164"/>
      <c r="J7" s="26"/>
      <c r="K7" s="164"/>
      <c r="L7" s="23"/>
      <c r="M7" s="132"/>
      <c r="N7" s="23"/>
      <c r="O7" s="26"/>
      <c r="P7" s="26"/>
    </row>
    <row r="8" spans="2:16">
      <c r="B8" s="281" t="s">
        <v>11</v>
      </c>
      <c r="C8" s="281"/>
      <c r="D8" s="39">
        <v>44312</v>
      </c>
      <c r="E8" s="27"/>
      <c r="F8" s="26"/>
      <c r="G8" s="23"/>
      <c r="H8" s="23"/>
      <c r="I8" s="23"/>
      <c r="J8" s="23"/>
      <c r="K8" s="23"/>
      <c r="L8" s="23"/>
      <c r="M8" s="23"/>
      <c r="N8" s="23"/>
      <c r="O8" s="23"/>
      <c r="P8" s="282" t="s">
        <v>18956</v>
      </c>
    </row>
    <row r="9" spans="2:16">
      <c r="B9" s="28"/>
      <c r="C9" s="28"/>
      <c r="D9" s="26"/>
      <c r="E9" s="23"/>
      <c r="F9" s="26"/>
      <c r="G9" s="26"/>
      <c r="H9" s="26"/>
      <c r="I9" s="164"/>
      <c r="J9" s="26"/>
      <c r="K9" s="164"/>
      <c r="L9" s="23"/>
      <c r="M9" s="132"/>
      <c r="N9" s="23"/>
      <c r="O9" s="26"/>
      <c r="P9" s="283"/>
    </row>
    <row r="10" spans="2:16" ht="19.5">
      <c r="B10" s="284" t="s">
        <v>3982</v>
      </c>
      <c r="C10" s="284"/>
      <c r="D10" s="284"/>
      <c r="E10" s="284"/>
      <c r="F10" s="284"/>
      <c r="G10" s="284"/>
      <c r="H10" s="284"/>
      <c r="I10" s="284"/>
      <c r="J10" s="284"/>
      <c r="K10" s="284"/>
      <c r="L10" s="284"/>
      <c r="M10" s="284"/>
      <c r="N10" s="284"/>
      <c r="O10" s="284"/>
      <c r="P10" s="284"/>
    </row>
    <row r="11" spans="2:16" ht="45">
      <c r="B11" s="29" t="s">
        <v>4</v>
      </c>
      <c r="C11" s="285" t="s">
        <v>3979</v>
      </c>
      <c r="D11" s="285"/>
      <c r="E11" s="285"/>
      <c r="F11" s="285"/>
      <c r="G11" s="29" t="s">
        <v>32</v>
      </c>
      <c r="H11" s="29" t="s">
        <v>19325</v>
      </c>
      <c r="I11" s="165" t="s">
        <v>13233</v>
      </c>
      <c r="J11" s="29" t="s">
        <v>18950</v>
      </c>
      <c r="K11" s="165" t="s">
        <v>18951</v>
      </c>
      <c r="L11" s="165" t="s">
        <v>18952</v>
      </c>
      <c r="M11" s="133" t="s">
        <v>18953</v>
      </c>
      <c r="N11" s="133" t="s">
        <v>18954</v>
      </c>
      <c r="O11" s="29" t="s">
        <v>18955</v>
      </c>
      <c r="P11" s="29" t="s">
        <v>1</v>
      </c>
    </row>
    <row r="12" spans="2:16" s="107" customFormat="1" ht="20.100000000000001" customHeight="1">
      <c r="B12" s="277">
        <v>1</v>
      </c>
      <c r="C12" s="279" t="str">
        <f>VLOOKUP(B12,ORÇAMENTO!$A$13:$P$343,2,FALSE)</f>
        <v>ADMINISTRAÇÃO E INSTALAÇÃO DA OBRA</v>
      </c>
      <c r="D12" s="279"/>
      <c r="E12" s="279"/>
      <c r="F12" s="279"/>
      <c r="G12" s="108" t="s">
        <v>3980</v>
      </c>
      <c r="H12" s="109">
        <v>30</v>
      </c>
      <c r="I12" s="109">
        <v>10</v>
      </c>
      <c r="J12" s="109">
        <v>10</v>
      </c>
      <c r="K12" s="109">
        <v>10</v>
      </c>
      <c r="L12" s="109">
        <v>10</v>
      </c>
      <c r="M12" s="109">
        <v>10</v>
      </c>
      <c r="N12" s="109">
        <v>10</v>
      </c>
      <c r="O12" s="109">
        <v>10</v>
      </c>
      <c r="P12" s="110">
        <f>SUM(H13:O13)/$P$51*100</f>
        <v>3.6784038975901234</v>
      </c>
    </row>
    <row r="13" spans="2:16" s="129" customFormat="1" ht="20.100000000000001" customHeight="1">
      <c r="B13" s="278"/>
      <c r="C13" s="280"/>
      <c r="D13" s="280"/>
      <c r="E13" s="280"/>
      <c r="F13" s="280"/>
      <c r="G13" s="127" t="s">
        <v>3981</v>
      </c>
      <c r="H13" s="128">
        <f>$P13*H12/100</f>
        <v>5394.494999999999</v>
      </c>
      <c r="I13" s="128">
        <f t="shared" ref="I13:O13" si="0">$P13*I12/100</f>
        <v>1798.1649999999997</v>
      </c>
      <c r="J13" s="128">
        <f t="shared" si="0"/>
        <v>1798.1649999999997</v>
      </c>
      <c r="K13" s="128">
        <f t="shared" si="0"/>
        <v>1798.1649999999997</v>
      </c>
      <c r="L13" s="128">
        <f t="shared" si="0"/>
        <v>1798.1649999999997</v>
      </c>
      <c r="M13" s="128">
        <f t="shared" si="0"/>
        <v>1798.1649999999997</v>
      </c>
      <c r="N13" s="128">
        <f t="shared" si="0"/>
        <v>1798.1649999999997</v>
      </c>
      <c r="O13" s="128">
        <f t="shared" si="0"/>
        <v>1798.1649999999997</v>
      </c>
      <c r="P13" s="128">
        <f>VLOOKUP("SUBTOTAL "&amp;$C12,ORÇAMENTO!$A$13:$P$343,16,)</f>
        <v>17981.649999999998</v>
      </c>
    </row>
    <row r="14" spans="2:16" s="107" customFormat="1" ht="20.100000000000001" customHeight="1">
      <c r="B14" s="277">
        <v>2</v>
      </c>
      <c r="C14" s="279" t="str">
        <f>VLOOKUP(B14,ORÇAMENTO!$A$13:$P$343,2,FALSE)</f>
        <v>REALOCAÇÃO DAS CAIXAS PLUVIAL E ESGOTO</v>
      </c>
      <c r="D14" s="279"/>
      <c r="E14" s="279"/>
      <c r="F14" s="279"/>
      <c r="G14" s="111" t="s">
        <v>3980</v>
      </c>
      <c r="H14" s="112">
        <v>100</v>
      </c>
      <c r="I14" s="111"/>
      <c r="J14" s="111"/>
      <c r="K14" s="111"/>
      <c r="L14" s="111"/>
      <c r="M14" s="111"/>
      <c r="N14" s="111"/>
      <c r="O14" s="111"/>
      <c r="P14" s="110">
        <f>SUM(H15:O15)/$P$51*100</f>
        <v>6.3908288382168426</v>
      </c>
    </row>
    <row r="15" spans="2:16" s="129" customFormat="1" ht="20.100000000000001" customHeight="1">
      <c r="B15" s="278"/>
      <c r="C15" s="280"/>
      <c r="D15" s="280"/>
      <c r="E15" s="280"/>
      <c r="F15" s="280"/>
      <c r="G15" s="127" t="s">
        <v>3981</v>
      </c>
      <c r="H15" s="128">
        <f>$P15*H14/100</f>
        <v>31241.171600000001</v>
      </c>
      <c r="I15" s="127"/>
      <c r="J15" s="127"/>
      <c r="K15" s="127"/>
      <c r="L15" s="127"/>
      <c r="M15" s="127"/>
      <c r="N15" s="127"/>
      <c r="O15" s="127"/>
      <c r="P15" s="128">
        <f>VLOOKUP("SUBTOTAL "&amp;$C14,ORÇAMENTO!$A$13:$P$343,16,)</f>
        <v>31241.171600000001</v>
      </c>
    </row>
    <row r="16" spans="2:16" s="107" customFormat="1" ht="20.100000000000001" customHeight="1">
      <c r="B16" s="277">
        <v>3</v>
      </c>
      <c r="C16" s="279" t="str">
        <f>VLOOKUP(B16,ORÇAMENTO!$A$13:$P$343,2,FALSE)</f>
        <v>MOVIMENTO DE TERRA E PREPARO DO TERRENO PARA FUNDAÇÕES</v>
      </c>
      <c r="D16" s="279"/>
      <c r="E16" s="279"/>
      <c r="F16" s="279"/>
      <c r="G16" s="111" t="s">
        <v>3980</v>
      </c>
      <c r="H16" s="112">
        <v>50</v>
      </c>
      <c r="I16" s="112">
        <v>50</v>
      </c>
      <c r="J16" s="111"/>
      <c r="K16" s="111"/>
      <c r="L16" s="111"/>
      <c r="M16" s="111"/>
      <c r="N16" s="111"/>
      <c r="O16" s="111"/>
      <c r="P16" s="110">
        <f>SUM(H17:O17)/$P$51*100</f>
        <v>0.7682086042805365</v>
      </c>
    </row>
    <row r="17" spans="2:16" s="129" customFormat="1" ht="20.100000000000001" customHeight="1">
      <c r="B17" s="278"/>
      <c r="C17" s="280"/>
      <c r="D17" s="280"/>
      <c r="E17" s="280"/>
      <c r="F17" s="280"/>
      <c r="G17" s="127" t="s">
        <v>3981</v>
      </c>
      <c r="H17" s="128">
        <f>$P17*H16/100</f>
        <v>1877.67013</v>
      </c>
      <c r="I17" s="128">
        <f>$P17*I16/100</f>
        <v>1877.67013</v>
      </c>
      <c r="J17" s="127"/>
      <c r="K17" s="127"/>
      <c r="L17" s="127"/>
      <c r="M17" s="127"/>
      <c r="N17" s="127"/>
      <c r="O17" s="127"/>
      <c r="P17" s="128">
        <f>VLOOKUP("SUBTOTAL "&amp;$C16,ORÇAMENTO!$A$13:$P$343,16,)</f>
        <v>3755.3402600000004</v>
      </c>
    </row>
    <row r="18" spans="2:16" s="107" customFormat="1" ht="20.100000000000001" customHeight="1">
      <c r="B18" s="277">
        <v>4</v>
      </c>
      <c r="C18" s="279" t="str">
        <f>VLOOKUP(B18,ORÇAMENTO!$A$13:$P$343,2,FALSE)</f>
        <v>FUNDAÇÕES</v>
      </c>
      <c r="D18" s="279"/>
      <c r="E18" s="279"/>
      <c r="F18" s="279"/>
      <c r="G18" s="111" t="s">
        <v>3980</v>
      </c>
      <c r="H18" s="113"/>
      <c r="I18" s="112">
        <v>50</v>
      </c>
      <c r="J18" s="112">
        <v>50</v>
      </c>
      <c r="K18" s="113"/>
      <c r="L18" s="113"/>
      <c r="M18" s="113"/>
      <c r="N18" s="113"/>
      <c r="O18" s="113"/>
      <c r="P18" s="110">
        <f>SUM(H19:O19)/$P$51*100</f>
        <v>9.5816479654874929</v>
      </c>
    </row>
    <row r="19" spans="2:16" s="129" customFormat="1" ht="20.100000000000001" customHeight="1">
      <c r="B19" s="278"/>
      <c r="C19" s="280"/>
      <c r="D19" s="280"/>
      <c r="E19" s="280"/>
      <c r="F19" s="280"/>
      <c r="G19" s="127" t="s">
        <v>3981</v>
      </c>
      <c r="H19" s="130"/>
      <c r="I19" s="128">
        <f t="shared" ref="I19:J19" si="1">$P19*I18/100</f>
        <v>23419.646800000002</v>
      </c>
      <c r="J19" s="128">
        <f t="shared" si="1"/>
        <v>23419.646800000002</v>
      </c>
      <c r="K19" s="127"/>
      <c r="L19" s="127"/>
      <c r="M19" s="127"/>
      <c r="N19" s="127"/>
      <c r="O19" s="127"/>
      <c r="P19" s="128">
        <f>VLOOKUP("SUBTOTAL "&amp;$C18,ORÇAMENTO!$A$13:$P$343,16,)</f>
        <v>46839.293600000005</v>
      </c>
    </row>
    <row r="20" spans="2:16" s="107" customFormat="1" ht="20.100000000000001" customHeight="1">
      <c r="B20" s="277">
        <v>5</v>
      </c>
      <c r="C20" s="279" t="str">
        <f>VLOOKUP(B20,ORÇAMENTO!$A$13:$P$343,2,FALSE)</f>
        <v>SUPER ESTRUTURA</v>
      </c>
      <c r="D20" s="279"/>
      <c r="E20" s="279"/>
      <c r="F20" s="279"/>
      <c r="G20" s="111" t="s">
        <v>3980</v>
      </c>
      <c r="H20" s="111"/>
      <c r="I20" s="111"/>
      <c r="J20" s="112">
        <f>100/3</f>
        <v>33.333333333333336</v>
      </c>
      <c r="K20" s="112">
        <f t="shared" ref="K20:L20" si="2">100/3</f>
        <v>33.333333333333336</v>
      </c>
      <c r="L20" s="112">
        <f t="shared" si="2"/>
        <v>33.333333333333336</v>
      </c>
      <c r="M20" s="113"/>
      <c r="N20" s="113"/>
      <c r="O20" s="113"/>
      <c r="P20" s="110">
        <f>SUM(H21:O21)/$P$51*100</f>
        <v>23.398773345294067</v>
      </c>
    </row>
    <row r="21" spans="2:16" s="129" customFormat="1" ht="20.100000000000001" customHeight="1">
      <c r="B21" s="278"/>
      <c r="C21" s="280"/>
      <c r="D21" s="280"/>
      <c r="E21" s="280"/>
      <c r="F21" s="280"/>
      <c r="G21" s="127" t="s">
        <v>3981</v>
      </c>
      <c r="H21" s="127"/>
      <c r="I21" s="127"/>
      <c r="J21" s="128">
        <f>$P21*J20/100</f>
        <v>38127.818880000006</v>
      </c>
      <c r="K21" s="128">
        <f>$P21*K20/100</f>
        <v>38127.818880000006</v>
      </c>
      <c r="L21" s="128">
        <f>$P21*L20/100</f>
        <v>38127.818880000006</v>
      </c>
      <c r="M21" s="127"/>
      <c r="N21" s="127"/>
      <c r="O21" s="127"/>
      <c r="P21" s="128">
        <f>VLOOKUP("SUBTOTAL "&amp;$C20,ORÇAMENTO!$A$13:$P$343,16,)</f>
        <v>114383.45664000002</v>
      </c>
    </row>
    <row r="22" spans="2:16" s="107" customFormat="1" ht="20.100000000000001" customHeight="1">
      <c r="B22" s="277">
        <v>6</v>
      </c>
      <c r="C22" s="279" t="str">
        <f>VLOOKUP(B22,ORÇAMENTO!$A$13:$P$343,2,FALSE)</f>
        <v>SISTEMA VERTICAL</v>
      </c>
      <c r="D22" s="279"/>
      <c r="E22" s="279"/>
      <c r="F22" s="279"/>
      <c r="G22" s="111" t="s">
        <v>3980</v>
      </c>
      <c r="H22" s="111"/>
      <c r="I22" s="111"/>
      <c r="J22" s="111"/>
      <c r="K22" s="112">
        <f t="shared" ref="K22:O30" si="3">100/3</f>
        <v>33.333333333333336</v>
      </c>
      <c r="L22" s="112">
        <f t="shared" si="3"/>
        <v>33.333333333333336</v>
      </c>
      <c r="M22" s="112">
        <f t="shared" si="3"/>
        <v>33.333333333333336</v>
      </c>
      <c r="N22" s="113"/>
      <c r="O22" s="113"/>
      <c r="P22" s="110">
        <f>SUM(H23:O23)/$P$51*100</f>
        <v>5.3840260652909757</v>
      </c>
    </row>
    <row r="23" spans="2:16" s="129" customFormat="1" ht="20.100000000000001" customHeight="1">
      <c r="B23" s="278"/>
      <c r="C23" s="280"/>
      <c r="D23" s="280"/>
      <c r="E23" s="280"/>
      <c r="F23" s="280"/>
      <c r="G23" s="127" t="s">
        <v>3981</v>
      </c>
      <c r="H23" s="127"/>
      <c r="I23" s="127"/>
      <c r="J23" s="127"/>
      <c r="K23" s="128">
        <f>$P23*K22/100</f>
        <v>8773.1594999999998</v>
      </c>
      <c r="L23" s="128">
        <f>$P23*L22/100</f>
        <v>8773.1594999999998</v>
      </c>
      <c r="M23" s="128">
        <f>$P23*M22/100</f>
        <v>8773.1594999999998</v>
      </c>
      <c r="N23" s="127"/>
      <c r="O23" s="130"/>
      <c r="P23" s="128">
        <f>VLOOKUP("SUBTOTAL "&amp;$C22,ORÇAMENTO!A80:P353,16,)</f>
        <v>26319.478499999997</v>
      </c>
    </row>
    <row r="24" spans="2:16" s="107" customFormat="1" ht="20.100000000000001" customHeight="1">
      <c r="B24" s="277">
        <v>7</v>
      </c>
      <c r="C24" s="279" t="str">
        <f>VLOOKUP(B24,ORÇAMENTO!$A$13:$P$343,2,FALSE)</f>
        <v>ESQUADRIAS</v>
      </c>
      <c r="D24" s="279"/>
      <c r="E24" s="279"/>
      <c r="F24" s="279"/>
      <c r="G24" s="111" t="s">
        <v>3980</v>
      </c>
      <c r="J24" s="112">
        <f t="shared" ref="J24:K24" si="4">100/3</f>
        <v>33.333333333333336</v>
      </c>
      <c r="K24" s="112">
        <f t="shared" si="4"/>
        <v>33.333333333333336</v>
      </c>
      <c r="L24" s="112">
        <f t="shared" si="3"/>
        <v>33.333333333333336</v>
      </c>
      <c r="M24" s="113"/>
      <c r="N24" s="113"/>
      <c r="O24" s="111"/>
      <c r="P24" s="110">
        <f>SUM(H25:O25)/$P$51*100</f>
        <v>5.1930169027639499</v>
      </c>
    </row>
    <row r="25" spans="2:16" s="129" customFormat="1" ht="20.100000000000001" customHeight="1">
      <c r="B25" s="278"/>
      <c r="C25" s="280"/>
      <c r="D25" s="280"/>
      <c r="E25" s="280"/>
      <c r="F25" s="280"/>
      <c r="G25" s="127" t="s">
        <v>3981</v>
      </c>
      <c r="H25" s="127"/>
      <c r="I25" s="127"/>
      <c r="J25" s="128">
        <f>$P25*J24/100</f>
        <v>8461.914006666666</v>
      </c>
      <c r="K25" s="128">
        <f>$P25*K24/100</f>
        <v>8461.914006666666</v>
      </c>
      <c r="L25" s="128">
        <f>$P25*L24/100</f>
        <v>8461.914006666666</v>
      </c>
      <c r="M25" s="127"/>
      <c r="N25" s="127"/>
      <c r="O25" s="127"/>
      <c r="P25" s="128">
        <f>VLOOKUP("SUBTOTAL "&amp;$C24,ORÇAMENTO!$A$13:$P$343,16,)</f>
        <v>25385.742019999994</v>
      </c>
    </row>
    <row r="26" spans="2:16" s="107" customFormat="1" ht="20.100000000000001" customHeight="1">
      <c r="B26" s="277">
        <v>8</v>
      </c>
      <c r="C26" s="279" t="str">
        <f>VLOOKUP(B26,ORÇAMENTO!$A$13:$P$343,2,FALSE)</f>
        <v xml:space="preserve">SISTEMAS DE COBERTURA </v>
      </c>
      <c r="D26" s="279"/>
      <c r="E26" s="279"/>
      <c r="F26" s="279"/>
      <c r="G26" s="111" t="s">
        <v>3980</v>
      </c>
      <c r="L26" s="112">
        <f t="shared" si="3"/>
        <v>33.333333333333336</v>
      </c>
      <c r="M26" s="112">
        <f t="shared" si="3"/>
        <v>33.333333333333336</v>
      </c>
      <c r="N26" s="112">
        <f t="shared" si="3"/>
        <v>33.333333333333336</v>
      </c>
      <c r="O26" s="111"/>
      <c r="P26" s="110">
        <f>SUM(H27:O27)/$P$51*100</f>
        <v>7.6767169455368673</v>
      </c>
    </row>
    <row r="27" spans="2:16" s="129" customFormat="1" ht="20.100000000000001" customHeight="1">
      <c r="B27" s="278"/>
      <c r="C27" s="280"/>
      <c r="D27" s="280"/>
      <c r="E27" s="280"/>
      <c r="F27" s="280"/>
      <c r="G27" s="127" t="s">
        <v>3981</v>
      </c>
      <c r="H27" s="127"/>
      <c r="I27" s="127"/>
      <c r="J27" s="127"/>
      <c r="K27" s="127"/>
      <c r="L27" s="128">
        <f t="shared" ref="L27:N27" si="5">$P27*L26/100</f>
        <v>12509.052033333333</v>
      </c>
      <c r="M27" s="128">
        <f t="shared" si="5"/>
        <v>12509.052033333333</v>
      </c>
      <c r="N27" s="128">
        <f t="shared" si="5"/>
        <v>12509.052033333333</v>
      </c>
      <c r="O27" s="127"/>
      <c r="P27" s="128">
        <f>VLOOKUP("SUBTOTAL "&amp;$C26,ORÇAMENTO!$A$13:$P$343,16,)</f>
        <v>37527.1561</v>
      </c>
    </row>
    <row r="28" spans="2:16" s="107" customFormat="1" ht="20.100000000000001" customHeight="1">
      <c r="B28" s="277">
        <v>9</v>
      </c>
      <c r="C28" s="279" t="str">
        <f>VLOOKUP(B28,ORÇAMENTO!$A$13:$P$343,2,FALSE)</f>
        <v>REVESTIMENTO INTERNO E EXTERNO</v>
      </c>
      <c r="D28" s="279"/>
      <c r="E28" s="279"/>
      <c r="F28" s="279"/>
      <c r="G28" s="111" t="s">
        <v>3980</v>
      </c>
      <c r="L28" s="112">
        <f t="shared" si="3"/>
        <v>33.333333333333336</v>
      </c>
      <c r="M28" s="112">
        <f t="shared" si="3"/>
        <v>33.333333333333336</v>
      </c>
      <c r="N28" s="112">
        <f t="shared" si="3"/>
        <v>33.333333333333336</v>
      </c>
      <c r="O28" s="111"/>
      <c r="P28" s="110">
        <f>SUM(H29:O29)/$P$51*100</f>
        <v>8.349823383381187</v>
      </c>
    </row>
    <row r="29" spans="2:16" s="129" customFormat="1" ht="20.100000000000001" customHeight="1">
      <c r="B29" s="278"/>
      <c r="C29" s="280"/>
      <c r="D29" s="280"/>
      <c r="E29" s="280"/>
      <c r="F29" s="280"/>
      <c r="G29" s="127" t="s">
        <v>3981</v>
      </c>
      <c r="H29" s="127"/>
      <c r="I29" s="127"/>
      <c r="J29" s="127"/>
      <c r="K29" s="127"/>
      <c r="L29" s="128">
        <f t="shared" ref="L29:N29" si="6">$P29*L28/100</f>
        <v>13605.865099999997</v>
      </c>
      <c r="M29" s="128">
        <f t="shared" si="6"/>
        <v>13605.865099999997</v>
      </c>
      <c r="N29" s="128">
        <f t="shared" si="6"/>
        <v>13605.865099999997</v>
      </c>
      <c r="O29" s="127"/>
      <c r="P29" s="128">
        <f>VLOOKUP("SUBTOTAL "&amp;$C28,ORÇAMENTO!$A$13:$P$343,16,)</f>
        <v>40817.595299999994</v>
      </c>
    </row>
    <row r="30" spans="2:16" s="107" customFormat="1" ht="20.100000000000001" customHeight="1">
      <c r="B30" s="277">
        <v>10</v>
      </c>
      <c r="C30" s="279" t="str">
        <f>VLOOKUP(B30,ORÇAMENTO!$A$13:$P$343,2,FALSE)</f>
        <v>SISTEMAS DE PISOS</v>
      </c>
      <c r="D30" s="279"/>
      <c r="E30" s="279"/>
      <c r="F30" s="279"/>
      <c r="G30" s="111" t="s">
        <v>3980</v>
      </c>
      <c r="M30" s="112">
        <f t="shared" si="3"/>
        <v>33.333333333333336</v>
      </c>
      <c r="N30" s="112">
        <f t="shared" si="3"/>
        <v>33.333333333333336</v>
      </c>
      <c r="O30" s="112">
        <f t="shared" si="3"/>
        <v>33.333333333333336</v>
      </c>
      <c r="P30" s="110">
        <f>SUM(H31:O31)/$P$51*100</f>
        <v>9.0271899344347233</v>
      </c>
    </row>
    <row r="31" spans="2:16" s="129" customFormat="1" ht="20.100000000000001" customHeight="1">
      <c r="B31" s="278"/>
      <c r="C31" s="280"/>
      <c r="D31" s="280"/>
      <c r="E31" s="280"/>
      <c r="F31" s="280"/>
      <c r="G31" s="127" t="s">
        <v>3981</v>
      </c>
      <c r="H31" s="127"/>
      <c r="I31" s="127"/>
      <c r="J31" s="127"/>
      <c r="K31" s="127"/>
      <c r="L31" s="127"/>
      <c r="M31" s="128">
        <f t="shared" ref="M31" si="7">$P31*M30/100</f>
        <v>14709.619933333333</v>
      </c>
      <c r="N31" s="128">
        <f t="shared" ref="N31" si="8">$P31*N30/100</f>
        <v>14709.619933333333</v>
      </c>
      <c r="O31" s="128">
        <f t="shared" ref="O31" si="9">$P31*O30/100</f>
        <v>14709.619933333333</v>
      </c>
      <c r="P31" s="128">
        <f>VLOOKUP("SUBTOTAL "&amp;$C30,ORÇAMENTO!$A$13:$P$343,16,)</f>
        <v>44128.859799999998</v>
      </c>
    </row>
    <row r="32" spans="2:16" s="129" customFormat="1" ht="20.100000000000001" customHeight="1">
      <c r="B32" s="277">
        <v>11</v>
      </c>
      <c r="C32" s="279" t="str">
        <f>VLOOKUP(B32,ORÇAMENTO!$A$13:$P$343,2,FALSE)</f>
        <v>PINTURAS E ACABAMENTOS</v>
      </c>
      <c r="D32" s="279"/>
      <c r="E32" s="279"/>
      <c r="F32" s="279"/>
      <c r="G32" s="111" t="s">
        <v>3980</v>
      </c>
      <c r="H32" s="107"/>
      <c r="I32" s="107"/>
      <c r="J32" s="112">
        <f t="shared" ref="J32:L32" si="10">100/3</f>
        <v>33.333333333333336</v>
      </c>
      <c r="K32" s="112">
        <f t="shared" si="10"/>
        <v>33.333333333333336</v>
      </c>
      <c r="L32" s="112">
        <f t="shared" si="10"/>
        <v>33.333333333333336</v>
      </c>
      <c r="M32" s="113"/>
      <c r="N32" s="113"/>
      <c r="O32" s="113"/>
      <c r="P32" s="110">
        <f>SUM(H33:O33)/$P$51*100</f>
        <v>2.4218367707461086</v>
      </c>
    </row>
    <row r="33" spans="2:16" s="129" customFormat="1" ht="20.100000000000001" customHeight="1">
      <c r="B33" s="278"/>
      <c r="C33" s="280"/>
      <c r="D33" s="280"/>
      <c r="E33" s="280"/>
      <c r="F33" s="280"/>
      <c r="G33" s="127" t="s">
        <v>3981</v>
      </c>
      <c r="J33" s="128">
        <f>$P33*J32/100</f>
        <v>3946.3331000000007</v>
      </c>
      <c r="K33" s="128">
        <f>$P33*K32/100</f>
        <v>3946.3331000000007</v>
      </c>
      <c r="L33" s="128">
        <f>$P33*L32/100</f>
        <v>3946.3331000000007</v>
      </c>
      <c r="M33" s="127"/>
      <c r="N33" s="127"/>
      <c r="O33" s="127"/>
      <c r="P33" s="128">
        <f>VLOOKUP("SUBTOTAL "&amp;$C32,ORÇAMENTO!A75:P347,16,)</f>
        <v>11838.999300000001</v>
      </c>
    </row>
    <row r="34" spans="2:16" s="129" customFormat="1" ht="20.100000000000001" customHeight="1">
      <c r="B34" s="277">
        <v>12</v>
      </c>
      <c r="C34" s="279" t="str">
        <f>VLOOKUP(B34,ORÇAMENTO!$A$13:$P$343,2,FALSE)</f>
        <v>INSTALAÇÃO HIDRÁULICA</v>
      </c>
      <c r="D34" s="279"/>
      <c r="E34" s="279"/>
      <c r="F34" s="279"/>
      <c r="G34" s="111" t="s">
        <v>3980</v>
      </c>
      <c r="H34" s="111"/>
      <c r="I34" s="111"/>
      <c r="J34" s="112">
        <f t="shared" ref="J34:L34" si="11">100/3</f>
        <v>33.333333333333336</v>
      </c>
      <c r="K34" s="112">
        <f t="shared" si="11"/>
        <v>33.333333333333336</v>
      </c>
      <c r="L34" s="112">
        <f t="shared" si="11"/>
        <v>33.333333333333336</v>
      </c>
      <c r="M34" s="113"/>
      <c r="N34" s="113"/>
      <c r="O34" s="113"/>
      <c r="P34" s="110">
        <f>SUM(H35:O35)/$P$51*100</f>
        <v>1.2183457167155005</v>
      </c>
    </row>
    <row r="35" spans="2:16" s="129" customFormat="1" ht="20.100000000000001" customHeight="1">
      <c r="B35" s="278"/>
      <c r="C35" s="280"/>
      <c r="D35" s="280"/>
      <c r="E35" s="280"/>
      <c r="F35" s="280"/>
      <c r="G35" s="127" t="s">
        <v>3981</v>
      </c>
      <c r="H35" s="127"/>
      <c r="I35" s="127"/>
      <c r="J35" s="128">
        <f>$P35*J34/100</f>
        <v>1985.2692333333337</v>
      </c>
      <c r="K35" s="128">
        <f>$P35*K34/100</f>
        <v>1985.2692333333337</v>
      </c>
      <c r="L35" s="128">
        <f>$P35*L34/100</f>
        <v>1985.2692333333337</v>
      </c>
      <c r="M35" s="127"/>
      <c r="N35" s="127"/>
      <c r="O35" s="127"/>
      <c r="P35" s="128">
        <f>VLOOKUP("SUBTOTAL "&amp;$C34,ORÇAMENTO!A75:P349,16,)</f>
        <v>5955.8077000000003</v>
      </c>
    </row>
    <row r="36" spans="2:16" s="129" customFormat="1" ht="20.100000000000001" customHeight="1">
      <c r="B36" s="277">
        <v>13</v>
      </c>
      <c r="C36" s="279" t="str">
        <f>VLOOKUP(B36,ORÇAMENTO!$A$13:$P$343,2,FALSE)</f>
        <v>INSTALAÇÃO SANITÁRIA</v>
      </c>
      <c r="D36" s="279"/>
      <c r="E36" s="279"/>
      <c r="F36" s="279"/>
      <c r="G36" s="111" t="s">
        <v>3980</v>
      </c>
      <c r="H36" s="111"/>
      <c r="I36" s="111"/>
      <c r="J36" s="112">
        <f t="shared" ref="J36:L36" si="12">100/3</f>
        <v>33.333333333333336</v>
      </c>
      <c r="K36" s="112">
        <f t="shared" si="12"/>
        <v>33.333333333333336</v>
      </c>
      <c r="L36" s="112">
        <f t="shared" si="12"/>
        <v>33.333333333333336</v>
      </c>
      <c r="M36" s="113"/>
      <c r="N36" s="113"/>
      <c r="O36" s="113"/>
      <c r="P36" s="110">
        <f>SUM(H37:O37)/$P$51*100</f>
        <v>0.88632359734936628</v>
      </c>
    </row>
    <row r="37" spans="2:16" s="129" customFormat="1" ht="20.100000000000001" customHeight="1">
      <c r="B37" s="278"/>
      <c r="C37" s="280"/>
      <c r="D37" s="280"/>
      <c r="E37" s="280"/>
      <c r="F37" s="280"/>
      <c r="G37" s="127" t="s">
        <v>3981</v>
      </c>
      <c r="H37" s="127"/>
      <c r="I37" s="127"/>
      <c r="J37" s="128">
        <f>$P37*J36/100</f>
        <v>1444.2460333333333</v>
      </c>
      <c r="K37" s="128">
        <f>$P37*K36/100</f>
        <v>1444.2460333333333</v>
      </c>
      <c r="L37" s="128">
        <f>$P37*L36/100</f>
        <v>1444.2460333333333</v>
      </c>
      <c r="M37" s="127"/>
      <c r="N37" s="127"/>
      <c r="O37" s="127"/>
      <c r="P37" s="128">
        <f>VLOOKUP("SUBTOTAL "&amp;$C36,ORÇAMENTO!A75:P351,16,)</f>
        <v>4332.7380999999996</v>
      </c>
    </row>
    <row r="38" spans="2:16" s="129" customFormat="1" ht="20.100000000000001" customHeight="1">
      <c r="B38" s="277">
        <v>14</v>
      </c>
      <c r="C38" s="279" t="str">
        <f>VLOOKUP(B38,ORÇAMENTO!$A$13:$P$343,2,FALSE)</f>
        <v>LOUÇAS ACESSÓRIOS E METAIS</v>
      </c>
      <c r="D38" s="279"/>
      <c r="E38" s="279"/>
      <c r="F38" s="279"/>
      <c r="G38" s="111" t="s">
        <v>3980</v>
      </c>
      <c r="H38" s="111"/>
      <c r="I38" s="111"/>
      <c r="J38" s="112">
        <f t="shared" ref="J38:L38" si="13">100/3</f>
        <v>33.333333333333336</v>
      </c>
      <c r="K38" s="112">
        <f t="shared" si="13"/>
        <v>33.333333333333336</v>
      </c>
      <c r="L38" s="112">
        <f t="shared" si="13"/>
        <v>33.333333333333336</v>
      </c>
      <c r="M38" s="113"/>
      <c r="N38" s="113"/>
      <c r="O38" s="113"/>
      <c r="P38" s="110">
        <f>SUM(H39:O39)/$P$51*100</f>
        <v>1.7064144657455675</v>
      </c>
    </row>
    <row r="39" spans="2:16" s="129" customFormat="1" ht="20.100000000000001" customHeight="1">
      <c r="B39" s="278"/>
      <c r="C39" s="280"/>
      <c r="D39" s="280"/>
      <c r="E39" s="280"/>
      <c r="F39" s="280"/>
      <c r="G39" s="127" t="s">
        <v>3981</v>
      </c>
      <c r="H39" s="127"/>
      <c r="I39" s="127"/>
      <c r="J39" s="128">
        <f>$P39*J38/100</f>
        <v>2780.5672000000009</v>
      </c>
      <c r="K39" s="128">
        <f>$P39*K38/100</f>
        <v>2780.5672000000009</v>
      </c>
      <c r="L39" s="128">
        <f>$P39*L38/100</f>
        <v>2780.5672000000009</v>
      </c>
      <c r="M39" s="127"/>
      <c r="N39" s="127"/>
      <c r="O39" s="127"/>
      <c r="P39" s="128">
        <f>VLOOKUP("SUBTOTAL "&amp;$C38,ORÇAMENTO!A75:P353,16,)</f>
        <v>8341.7016000000021</v>
      </c>
    </row>
    <row r="40" spans="2:16" s="107" customFormat="1" ht="20.100000000000001" customHeight="1">
      <c r="B40" s="277">
        <v>15</v>
      </c>
      <c r="C40" s="279" t="str">
        <f>VLOOKUP(B40,ORÇAMENTO!$A$13:$P$343,2,FALSE)</f>
        <v>DRENAGEM DE ÁGUAS PLUVIAIS</v>
      </c>
      <c r="D40" s="279"/>
      <c r="E40" s="279"/>
      <c r="F40" s="279"/>
      <c r="G40" s="111" t="s">
        <v>3980</v>
      </c>
      <c r="J40" s="112">
        <f t="shared" ref="J40:L40" si="14">100/3</f>
        <v>33.333333333333336</v>
      </c>
      <c r="K40" s="112">
        <f t="shared" si="14"/>
        <v>33.333333333333336</v>
      </c>
      <c r="L40" s="112">
        <f t="shared" si="14"/>
        <v>33.333333333333336</v>
      </c>
      <c r="M40" s="113"/>
      <c r="N40" s="113"/>
      <c r="O40" s="113"/>
      <c r="P40" s="110">
        <f>SUM(H41:O41)/$P$51*100</f>
        <v>3.5734097700886669</v>
      </c>
    </row>
    <row r="41" spans="2:16" s="129" customFormat="1" ht="20.100000000000001" customHeight="1">
      <c r="B41" s="278"/>
      <c r="C41" s="280"/>
      <c r="D41" s="280"/>
      <c r="E41" s="280"/>
      <c r="F41" s="280"/>
      <c r="G41" s="127" t="s">
        <v>3981</v>
      </c>
      <c r="J41" s="128">
        <f>$P41*J40/100</f>
        <v>5822.7975666666671</v>
      </c>
      <c r="K41" s="128">
        <f>$P41*K40/100</f>
        <v>5822.7975666666671</v>
      </c>
      <c r="L41" s="128">
        <f>$P41*L40/100</f>
        <v>5822.7975666666671</v>
      </c>
      <c r="M41" s="127"/>
      <c r="N41" s="127"/>
      <c r="O41" s="127"/>
      <c r="P41" s="128">
        <f>VLOOKUP("SUBTOTAL "&amp;$C40,ORÇAMENTO!A80:P355,16,)</f>
        <v>17468.3927</v>
      </c>
    </row>
    <row r="42" spans="2:16" s="107" customFormat="1" ht="20.100000000000001" customHeight="1">
      <c r="B42" s="277">
        <v>16</v>
      </c>
      <c r="C42" s="279" t="str">
        <f>VLOOKUP(B42,ORÇAMENTO!$A$13:$P$343,2,FALSE)</f>
        <v>INSTALAÇÕES ELÉTRICAS</v>
      </c>
      <c r="D42" s="279"/>
      <c r="E42" s="279"/>
      <c r="F42" s="279"/>
      <c r="G42" s="111" t="s">
        <v>3980</v>
      </c>
      <c r="H42" s="111"/>
      <c r="I42" s="111"/>
      <c r="J42" s="111"/>
      <c r="M42" s="113"/>
      <c r="N42" s="112">
        <v>50</v>
      </c>
      <c r="O42" s="112">
        <v>50</v>
      </c>
      <c r="P42" s="110">
        <f>SUM(H43:O43)/$P$51*100</f>
        <v>8.7945987137675221</v>
      </c>
    </row>
    <row r="43" spans="2:16" s="129" customFormat="1" ht="20.100000000000001" customHeight="1">
      <c r="B43" s="278"/>
      <c r="C43" s="280"/>
      <c r="D43" s="280"/>
      <c r="E43" s="280"/>
      <c r="F43" s="280"/>
      <c r="G43" s="127" t="s">
        <v>3981</v>
      </c>
      <c r="H43" s="127"/>
      <c r="I43" s="127"/>
      <c r="J43" s="127"/>
      <c r="K43" s="127"/>
      <c r="L43" s="127"/>
      <c r="M43" s="127"/>
      <c r="N43" s="128">
        <f t="shared" ref="N43:O43" si="15">$P43*N42/100</f>
        <v>21495.925999999999</v>
      </c>
      <c r="O43" s="128">
        <f t="shared" si="15"/>
        <v>21495.925999999999</v>
      </c>
      <c r="P43" s="128">
        <f>VLOOKUP("SUBTOTAL "&amp;$C42,ORÇAMENTO!A80:P357,16,)</f>
        <v>42991.851999999999</v>
      </c>
    </row>
    <row r="44" spans="2:16" s="107" customFormat="1" ht="20.100000000000001" customHeight="1">
      <c r="B44" s="277">
        <v>17</v>
      </c>
      <c r="C44" s="279" t="str">
        <f>VLOOKUP(B44,ORÇAMENTO!$A$13:$P$343,2,FALSE)</f>
        <v>PROJETO DE PREVENÇÃO E COMBATE A INCÊNDIO E PÂNICO</v>
      </c>
      <c r="D44" s="279"/>
      <c r="E44" s="279"/>
      <c r="F44" s="279"/>
      <c r="G44" s="111" t="s">
        <v>3980</v>
      </c>
      <c r="H44" s="111"/>
      <c r="I44" s="111"/>
      <c r="J44" s="111"/>
      <c r="M44" s="113"/>
      <c r="N44" s="112">
        <v>50</v>
      </c>
      <c r="O44" s="112">
        <v>50</v>
      </c>
      <c r="P44" s="110">
        <f>SUM(H45:O45)/$P$51*100</f>
        <v>0.23956731381751789</v>
      </c>
    </row>
    <row r="45" spans="2:16" s="129" customFormat="1" ht="20.100000000000001" customHeight="1">
      <c r="B45" s="278"/>
      <c r="C45" s="280"/>
      <c r="D45" s="280"/>
      <c r="E45" s="280"/>
      <c r="F45" s="280"/>
      <c r="G45" s="127" t="s">
        <v>3981</v>
      </c>
      <c r="H45" s="127"/>
      <c r="I45" s="127"/>
      <c r="J45" s="127"/>
      <c r="K45" s="127"/>
      <c r="L45" s="127"/>
      <c r="M45" s="127"/>
      <c r="N45" s="128">
        <f t="shared" ref="N45:O45" si="16">$P45*N44/100</f>
        <v>585.55499999999995</v>
      </c>
      <c r="O45" s="128">
        <f t="shared" si="16"/>
        <v>585.55499999999995</v>
      </c>
      <c r="P45" s="128">
        <f>VLOOKUP("SUBTOTAL "&amp;$C44,ORÇAMENTO!A80:P359,16,)</f>
        <v>1171.1099999999999</v>
      </c>
    </row>
    <row r="46" spans="2:16" s="107" customFormat="1" ht="20.100000000000001" customHeight="1">
      <c r="B46" s="277">
        <v>18</v>
      </c>
      <c r="C46" s="279" t="str">
        <f>VLOOKUP(B46,ORÇAMENTO!$A$13:$P$343,2,FALSE)</f>
        <v>PROJETO DE SISTEMA DE PROTEÇÃO CONTRA DESCARGAS ATMOSFÉRICAS</v>
      </c>
      <c r="D46" s="279"/>
      <c r="E46" s="279"/>
      <c r="F46" s="279"/>
      <c r="G46" s="111" t="s">
        <v>3980</v>
      </c>
      <c r="H46" s="111"/>
      <c r="I46" s="111"/>
      <c r="J46" s="111"/>
      <c r="K46" s="111"/>
      <c r="L46" s="111"/>
      <c r="M46" s="111"/>
      <c r="N46" s="111"/>
      <c r="O46" s="112">
        <v>100</v>
      </c>
      <c r="P46" s="110">
        <f>SUM(H47:O47)/$P$51*100</f>
        <v>1.6371826807535288</v>
      </c>
    </row>
    <row r="47" spans="2:16" s="129" customFormat="1" ht="20.100000000000001" customHeight="1">
      <c r="B47" s="278"/>
      <c r="C47" s="280"/>
      <c r="D47" s="280"/>
      <c r="E47" s="280"/>
      <c r="F47" s="280"/>
      <c r="G47" s="127" t="s">
        <v>3981</v>
      </c>
      <c r="H47" s="127"/>
      <c r="I47" s="127"/>
      <c r="J47" s="127"/>
      <c r="K47" s="127"/>
      <c r="L47" s="127"/>
      <c r="M47" s="127"/>
      <c r="N47" s="127"/>
      <c r="O47" s="128">
        <f>$P47*O46/100</f>
        <v>8003.2662999999993</v>
      </c>
      <c r="P47" s="128">
        <f>VLOOKUP("SUBTOTAL "&amp;$C46,ORÇAMENTO!A80:P361,16,)</f>
        <v>8003.2662999999993</v>
      </c>
    </row>
    <row r="48" spans="2:16" s="107" customFormat="1" ht="20.100000000000001" customHeight="1">
      <c r="B48" s="277">
        <v>19</v>
      </c>
      <c r="C48" s="279" t="str">
        <f>VLOOKUP(B48,ORÇAMENTO!$A$13:$P$343,2,FALSE)</f>
        <v>SERVIÇOS FINAIS</v>
      </c>
      <c r="D48" s="279"/>
      <c r="E48" s="279"/>
      <c r="F48" s="279"/>
      <c r="G48" s="111" t="s">
        <v>3980</v>
      </c>
      <c r="H48" s="111"/>
      <c r="I48" s="111"/>
      <c r="J48" s="111"/>
      <c r="K48" s="111"/>
      <c r="L48" s="111"/>
      <c r="M48" s="111"/>
      <c r="N48" s="111"/>
      <c r="O48" s="112">
        <v>100</v>
      </c>
      <c r="P48" s="110">
        <f>SUM(H49:O49)/$P$51*100</f>
        <v>7.3685088739434398E-2</v>
      </c>
    </row>
    <row r="49" spans="2:16" s="129" customFormat="1" ht="20.100000000000001" customHeight="1">
      <c r="B49" s="278"/>
      <c r="C49" s="280"/>
      <c r="D49" s="280"/>
      <c r="E49" s="280"/>
      <c r="F49" s="280"/>
      <c r="G49" s="127" t="s">
        <v>3981</v>
      </c>
      <c r="H49" s="127"/>
      <c r="I49" s="127"/>
      <c r="J49" s="127"/>
      <c r="K49" s="127"/>
      <c r="L49" s="127"/>
      <c r="M49" s="127"/>
      <c r="N49" s="127"/>
      <c r="O49" s="128">
        <f>$P49*O48/100</f>
        <v>360.20499999999998</v>
      </c>
      <c r="P49" s="128">
        <f>VLOOKUP("SUBTOTAL "&amp;$C48,ORÇAMENTO!A82:P363,16,)</f>
        <v>360.20499999999998</v>
      </c>
    </row>
    <row r="50" spans="2:16" ht="19.5">
      <c r="B50" s="30"/>
      <c r="C50" s="30"/>
      <c r="D50" s="30"/>
      <c r="E50" s="30"/>
      <c r="F50" s="30"/>
      <c r="G50" s="30"/>
      <c r="H50" s="30"/>
      <c r="I50" s="30"/>
      <c r="J50" s="30"/>
      <c r="K50" s="30"/>
      <c r="L50" s="30"/>
      <c r="M50" s="30"/>
      <c r="N50" s="30"/>
      <c r="O50" s="30"/>
      <c r="P50" s="135">
        <v>100</v>
      </c>
    </row>
    <row r="51" spans="2:16" s="75" customFormat="1" ht="19.5">
      <c r="B51" s="30"/>
      <c r="C51" s="30"/>
      <c r="D51" s="30"/>
      <c r="E51" s="30"/>
      <c r="F51" s="30"/>
      <c r="G51" s="30"/>
      <c r="H51" s="30"/>
      <c r="I51" s="30"/>
      <c r="J51" s="30"/>
      <c r="K51" s="30"/>
      <c r="L51" s="30"/>
      <c r="M51" s="30"/>
      <c r="N51" s="30"/>
      <c r="O51" s="30"/>
      <c r="P51" s="136">
        <f>P13+P15+P17+P19+P21+P23+P25+P27+P29+P31+P41+P43+P45+P47+P33+P35+P37+P39+P49</f>
        <v>488843.81652000011</v>
      </c>
    </row>
    <row r="52" spans="2:16" s="75" customFormat="1" ht="19.5">
      <c r="B52" s="30"/>
      <c r="C52" s="30"/>
      <c r="D52" s="30"/>
      <c r="E52" s="30"/>
      <c r="F52" s="30"/>
      <c r="G52" s="30"/>
      <c r="H52" s="30"/>
      <c r="I52" s="30"/>
      <c r="J52" s="30"/>
      <c r="K52" s="30"/>
      <c r="L52" s="30"/>
      <c r="M52" s="30"/>
      <c r="N52" s="30"/>
      <c r="O52" s="30"/>
      <c r="P52" s="30"/>
    </row>
    <row r="53" spans="2:16" s="75" customFormat="1" ht="19.5">
      <c r="B53" s="30"/>
      <c r="C53" s="30"/>
      <c r="D53" s="30"/>
      <c r="E53" s="30"/>
      <c r="F53" s="30"/>
      <c r="G53" s="30"/>
      <c r="H53" s="30"/>
      <c r="I53" s="30"/>
      <c r="J53" s="30"/>
      <c r="K53" s="30"/>
      <c r="L53" s="30"/>
      <c r="M53" s="30"/>
      <c r="N53" s="30"/>
      <c r="O53" s="30"/>
      <c r="P53" s="30"/>
    </row>
    <row r="54" spans="2:16" ht="19.5">
      <c r="B54" s="30"/>
      <c r="C54" s="30"/>
      <c r="D54" s="30"/>
      <c r="E54" s="30"/>
      <c r="F54" s="30"/>
      <c r="G54" s="30"/>
      <c r="H54" s="30"/>
      <c r="I54" s="30"/>
      <c r="J54" s="30"/>
      <c r="K54" s="30"/>
      <c r="L54" s="30"/>
      <c r="M54" s="30"/>
      <c r="N54" s="30"/>
      <c r="O54" s="30"/>
      <c r="P54" s="30"/>
    </row>
    <row r="55" spans="2:16" ht="15.75">
      <c r="B55" s="31"/>
      <c r="C55" s="32"/>
      <c r="D55" s="32"/>
      <c r="E55" s="32"/>
      <c r="F55" s="289"/>
      <c r="G55" s="289"/>
      <c r="H55" s="289"/>
      <c r="I55" s="289"/>
      <c r="J55" s="289"/>
      <c r="K55" s="289"/>
      <c r="L55" s="289"/>
      <c r="M55" s="289"/>
      <c r="N55" s="289"/>
      <c r="O55" s="289"/>
      <c r="P55" s="33"/>
    </row>
    <row r="56" spans="2:16" ht="15" customHeight="1">
      <c r="B56" s="290" t="s">
        <v>15</v>
      </c>
      <c r="C56" s="290"/>
      <c r="D56" s="290"/>
      <c r="E56" s="290"/>
      <c r="F56" s="291" t="s">
        <v>13104</v>
      </c>
      <c r="G56" s="291"/>
      <c r="H56" s="291"/>
      <c r="I56" s="291"/>
      <c r="J56" s="291"/>
      <c r="K56" s="291"/>
      <c r="L56" s="291"/>
      <c r="M56" s="291"/>
      <c r="N56" s="291"/>
      <c r="O56" s="291"/>
      <c r="P56" s="33"/>
    </row>
    <row r="57" spans="2:16" ht="15.75">
      <c r="F57" s="267" t="s">
        <v>13103</v>
      </c>
      <c r="G57" s="267"/>
      <c r="H57" s="267"/>
      <c r="I57" s="267"/>
      <c r="J57" s="267"/>
      <c r="K57" s="267"/>
      <c r="L57" s="267"/>
      <c r="M57" s="267"/>
      <c r="N57" s="267"/>
      <c r="O57" s="267"/>
    </row>
  </sheetData>
  <mergeCells count="52">
    <mergeCell ref="F57:O57"/>
    <mergeCell ref="F55:O55"/>
    <mergeCell ref="B56:E56"/>
    <mergeCell ref="B24:B25"/>
    <mergeCell ref="C24:F25"/>
    <mergeCell ref="B26:B27"/>
    <mergeCell ref="C26:F27"/>
    <mergeCell ref="B28:B29"/>
    <mergeCell ref="C28:F29"/>
    <mergeCell ref="F56:O56"/>
    <mergeCell ref="B30:B31"/>
    <mergeCell ref="C30:F31"/>
    <mergeCell ref="B32:B33"/>
    <mergeCell ref="B46:B47"/>
    <mergeCell ref="C46:F47"/>
    <mergeCell ref="B40:B41"/>
    <mergeCell ref="B2:P2"/>
    <mergeCell ref="B3:D3"/>
    <mergeCell ref="F3:H3"/>
    <mergeCell ref="F4:H6"/>
    <mergeCell ref="P4:P6"/>
    <mergeCell ref="B4:E6"/>
    <mergeCell ref="B8:C8"/>
    <mergeCell ref="P8:P9"/>
    <mergeCell ref="B10:P10"/>
    <mergeCell ref="C11:F11"/>
    <mergeCell ref="B12:B13"/>
    <mergeCell ref="C12:F13"/>
    <mergeCell ref="B14:B15"/>
    <mergeCell ref="C14:F15"/>
    <mergeCell ref="B22:B23"/>
    <mergeCell ref="C22:F23"/>
    <mergeCell ref="B16:B17"/>
    <mergeCell ref="C18:F19"/>
    <mergeCell ref="B20:B21"/>
    <mergeCell ref="C20:F21"/>
    <mergeCell ref="B18:B19"/>
    <mergeCell ref="C16:F17"/>
    <mergeCell ref="B48:B49"/>
    <mergeCell ref="C48:F49"/>
    <mergeCell ref="B38:B39"/>
    <mergeCell ref="C38:F39"/>
    <mergeCell ref="C32:F33"/>
    <mergeCell ref="B34:B35"/>
    <mergeCell ref="C34:F35"/>
    <mergeCell ref="B36:B37"/>
    <mergeCell ref="C36:F37"/>
    <mergeCell ref="C40:F41"/>
    <mergeCell ref="B42:B43"/>
    <mergeCell ref="C42:F43"/>
    <mergeCell ref="B44:B45"/>
    <mergeCell ref="C44:F45"/>
  </mergeCells>
  <pageMargins left="0.70866141732283472" right="0.70866141732283472" top="0.74803149606299213" bottom="0.74803149606299213" header="0.31496062992125984" footer="0.31496062992125984"/>
  <pageSetup paperSize="9" scale="44" fitToHeight="1000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dimension ref="B1:E17364"/>
  <sheetViews>
    <sheetView topLeftCell="A1194" zoomScale="50" zoomScaleNormal="50" workbookViewId="0">
      <selection activeCell="B1205" sqref="B1205"/>
    </sheetView>
  </sheetViews>
  <sheetFormatPr defaultRowHeight="50.1" customHeight="1"/>
  <cols>
    <col min="2" max="2" width="25" bestFit="1" customWidth="1"/>
    <col min="3" max="3" width="255.5703125" style="4" customWidth="1"/>
    <col min="4" max="4" width="9.42578125" bestFit="1" customWidth="1"/>
    <col min="5" max="5" width="19.85546875" style="73" bestFit="1" customWidth="1"/>
  </cols>
  <sheetData>
    <row r="1" spans="2:5" ht="50.1" customHeight="1" thickBot="1"/>
    <row r="2" spans="2:5" ht="50.1" customHeight="1" thickTop="1">
      <c r="B2" s="5" t="s">
        <v>31</v>
      </c>
      <c r="C2" s="6" t="s">
        <v>3983</v>
      </c>
      <c r="D2" s="5" t="s">
        <v>32</v>
      </c>
      <c r="E2" s="78" t="s">
        <v>33</v>
      </c>
    </row>
    <row r="3" spans="2:5" ht="50.1" customHeight="1">
      <c r="B3" s="75" t="s">
        <v>13223</v>
      </c>
      <c r="C3" s="75" t="s">
        <v>13224</v>
      </c>
      <c r="D3" s="75" t="s">
        <v>32</v>
      </c>
      <c r="E3" s="75" t="s">
        <v>13225</v>
      </c>
    </row>
    <row r="4" spans="2:5" ht="50.1" customHeight="1">
      <c r="B4" s="180">
        <v>97141</v>
      </c>
      <c r="C4" s="180" t="s">
        <v>34</v>
      </c>
      <c r="D4" s="180" t="s">
        <v>4195</v>
      </c>
      <c r="E4" s="181">
        <v>6.37</v>
      </c>
    </row>
    <row r="5" spans="2:5" ht="50.1" customHeight="1">
      <c r="B5" s="180">
        <v>97142</v>
      </c>
      <c r="C5" s="180" t="s">
        <v>35</v>
      </c>
      <c r="D5" s="180" t="s">
        <v>4195</v>
      </c>
      <c r="E5" s="181">
        <v>7.09</v>
      </c>
    </row>
    <row r="6" spans="2:5" ht="50.1" customHeight="1">
      <c r="B6" s="180">
        <v>97143</v>
      </c>
      <c r="C6" s="180" t="s">
        <v>36</v>
      </c>
      <c r="D6" s="180" t="s">
        <v>4195</v>
      </c>
      <c r="E6" s="181">
        <v>8.9</v>
      </c>
    </row>
    <row r="7" spans="2:5" ht="50.1" customHeight="1">
      <c r="B7" s="180">
        <v>97144</v>
      </c>
      <c r="C7" s="180" t="s">
        <v>37</v>
      </c>
      <c r="D7" s="180" t="s">
        <v>4195</v>
      </c>
      <c r="E7" s="181">
        <v>10.7</v>
      </c>
    </row>
    <row r="8" spans="2:5" ht="50.1" customHeight="1">
      <c r="B8" s="180">
        <v>97145</v>
      </c>
      <c r="C8" s="180" t="s">
        <v>38</v>
      </c>
      <c r="D8" s="180" t="s">
        <v>4195</v>
      </c>
      <c r="E8" s="181">
        <v>12.52</v>
      </c>
    </row>
    <row r="9" spans="2:5" ht="50.1" customHeight="1">
      <c r="B9" s="180">
        <v>97146</v>
      </c>
      <c r="C9" s="180" t="s">
        <v>39</v>
      </c>
      <c r="D9" s="180" t="s">
        <v>4195</v>
      </c>
      <c r="E9" s="181">
        <v>14.34</v>
      </c>
    </row>
    <row r="10" spans="2:5" ht="50.1" customHeight="1">
      <c r="B10" s="180">
        <v>97147</v>
      </c>
      <c r="C10" s="180" t="s">
        <v>40</v>
      </c>
      <c r="D10" s="180" t="s">
        <v>4195</v>
      </c>
      <c r="E10" s="181">
        <v>16.149999999999999</v>
      </c>
    </row>
    <row r="11" spans="2:5" ht="50.1" customHeight="1">
      <c r="B11" s="180">
        <v>97148</v>
      </c>
      <c r="C11" s="180" t="s">
        <v>41</v>
      </c>
      <c r="D11" s="180" t="s">
        <v>4195</v>
      </c>
      <c r="E11" s="181">
        <v>17.96</v>
      </c>
    </row>
    <row r="12" spans="2:5" ht="50.1" customHeight="1">
      <c r="B12" s="180">
        <v>97149</v>
      </c>
      <c r="C12" s="180" t="s">
        <v>42</v>
      </c>
      <c r="D12" s="180" t="s">
        <v>4195</v>
      </c>
      <c r="E12" s="181">
        <v>19.8</v>
      </c>
    </row>
    <row r="13" spans="2:5" ht="50.1" customHeight="1">
      <c r="B13" s="180">
        <v>97150</v>
      </c>
      <c r="C13" s="180" t="s">
        <v>43</v>
      </c>
      <c r="D13" s="180" t="s">
        <v>4195</v>
      </c>
      <c r="E13" s="181">
        <v>24.19</v>
      </c>
    </row>
    <row r="14" spans="2:5" ht="50.1" customHeight="1">
      <c r="B14" s="180">
        <v>97151</v>
      </c>
      <c r="C14" s="180" t="s">
        <v>44</v>
      </c>
      <c r="D14" s="180" t="s">
        <v>4195</v>
      </c>
      <c r="E14" s="181">
        <v>28.22</v>
      </c>
    </row>
    <row r="15" spans="2:5" ht="50.1" customHeight="1">
      <c r="B15" s="180">
        <v>97152</v>
      </c>
      <c r="C15" s="180" t="s">
        <v>45</v>
      </c>
      <c r="D15" s="180" t="s">
        <v>4195</v>
      </c>
      <c r="E15" s="181">
        <v>32.049999999999997</v>
      </c>
    </row>
    <row r="16" spans="2:5" ht="50.1" customHeight="1">
      <c r="B16" s="180">
        <v>97153</v>
      </c>
      <c r="C16" s="180" t="s">
        <v>46</v>
      </c>
      <c r="D16" s="180" t="s">
        <v>4195</v>
      </c>
      <c r="E16" s="181">
        <v>36</v>
      </c>
    </row>
    <row r="17" spans="2:5" ht="50.1" customHeight="1">
      <c r="B17" s="180">
        <v>97154</v>
      </c>
      <c r="C17" s="180" t="s">
        <v>47</v>
      </c>
      <c r="D17" s="180" t="s">
        <v>4195</v>
      </c>
      <c r="E17" s="181">
        <v>39.99</v>
      </c>
    </row>
    <row r="18" spans="2:5" ht="50.1" customHeight="1">
      <c r="B18" s="180">
        <v>97155</v>
      </c>
      <c r="C18" s="180" t="s">
        <v>48</v>
      </c>
      <c r="D18" s="180" t="s">
        <v>4195</v>
      </c>
      <c r="E18" s="181">
        <v>43.98</v>
      </c>
    </row>
    <row r="19" spans="2:5" ht="50.1" customHeight="1">
      <c r="B19" s="180">
        <v>97156</v>
      </c>
      <c r="C19" s="180" t="s">
        <v>49</v>
      </c>
      <c r="D19" s="180" t="s">
        <v>4195</v>
      </c>
      <c r="E19" s="181">
        <v>52.27</v>
      </c>
    </row>
    <row r="20" spans="2:5" ht="50.1" customHeight="1">
      <c r="B20" s="180">
        <v>97157</v>
      </c>
      <c r="C20" s="180" t="s">
        <v>50</v>
      </c>
      <c r="D20" s="180" t="s">
        <v>4195</v>
      </c>
      <c r="E20" s="181">
        <v>3.85</v>
      </c>
    </row>
    <row r="21" spans="2:5" ht="50.1" customHeight="1">
      <c r="B21" s="180">
        <v>97158</v>
      </c>
      <c r="C21" s="180" t="s">
        <v>51</v>
      </c>
      <c r="D21" s="180" t="s">
        <v>4195</v>
      </c>
      <c r="E21" s="181">
        <v>4.3</v>
      </c>
    </row>
    <row r="22" spans="2:5" ht="50.1" customHeight="1">
      <c r="B22" s="180">
        <v>97159</v>
      </c>
      <c r="C22" s="180" t="s">
        <v>52</v>
      </c>
      <c r="D22" s="180" t="s">
        <v>4195</v>
      </c>
      <c r="E22" s="181">
        <v>5.41</v>
      </c>
    </row>
    <row r="23" spans="2:5" ht="50.1" customHeight="1">
      <c r="B23" s="180">
        <v>97160</v>
      </c>
      <c r="C23" s="180" t="s">
        <v>53</v>
      </c>
      <c r="D23" s="180" t="s">
        <v>4195</v>
      </c>
      <c r="E23" s="181">
        <v>6.5</v>
      </c>
    </row>
    <row r="24" spans="2:5" ht="50.1" customHeight="1">
      <c r="B24" s="180">
        <v>97161</v>
      </c>
      <c r="C24" s="180" t="s">
        <v>54</v>
      </c>
      <c r="D24" s="180" t="s">
        <v>4195</v>
      </c>
      <c r="E24" s="181">
        <v>7.63</v>
      </c>
    </row>
    <row r="25" spans="2:5" ht="50.1" customHeight="1">
      <c r="B25" s="180">
        <v>97162</v>
      </c>
      <c r="C25" s="180" t="s">
        <v>55</v>
      </c>
      <c r="D25" s="180" t="s">
        <v>4195</v>
      </c>
      <c r="E25" s="181">
        <v>8.74</v>
      </c>
    </row>
    <row r="26" spans="2:5" ht="50.1" customHeight="1">
      <c r="B26" s="180">
        <v>97163</v>
      </c>
      <c r="C26" s="180" t="s">
        <v>56</v>
      </c>
      <c r="D26" s="180" t="s">
        <v>4195</v>
      </c>
      <c r="E26" s="181">
        <v>9.86</v>
      </c>
    </row>
    <row r="27" spans="2:5" ht="50.1" customHeight="1">
      <c r="B27" s="180">
        <v>97164</v>
      </c>
      <c r="C27" s="180" t="s">
        <v>57</v>
      </c>
      <c r="D27" s="180" t="s">
        <v>4195</v>
      </c>
      <c r="E27" s="181">
        <v>10.97</v>
      </c>
    </row>
    <row r="28" spans="2:5" ht="50.1" customHeight="1">
      <c r="B28" s="180">
        <v>97165</v>
      </c>
      <c r="C28" s="180" t="s">
        <v>58</v>
      </c>
      <c r="D28" s="180" t="s">
        <v>4195</v>
      </c>
      <c r="E28" s="181">
        <v>12.1</v>
      </c>
    </row>
    <row r="29" spans="2:5" ht="50.1" customHeight="1">
      <c r="B29" s="180">
        <v>97166</v>
      </c>
      <c r="C29" s="180" t="s">
        <v>59</v>
      </c>
      <c r="D29" s="180" t="s">
        <v>4195</v>
      </c>
      <c r="E29" s="181">
        <v>14.79</v>
      </c>
    </row>
    <row r="30" spans="2:5" ht="50.1" customHeight="1">
      <c r="B30" s="180">
        <v>97167</v>
      </c>
      <c r="C30" s="180" t="s">
        <v>60</v>
      </c>
      <c r="D30" s="180" t="s">
        <v>4195</v>
      </c>
      <c r="E30" s="181">
        <v>17.27</v>
      </c>
    </row>
    <row r="31" spans="2:5" ht="50.1" customHeight="1">
      <c r="B31" s="180">
        <v>97168</v>
      </c>
      <c r="C31" s="180" t="s">
        <v>61</v>
      </c>
      <c r="D31" s="180" t="s">
        <v>4195</v>
      </c>
      <c r="E31" s="181">
        <v>19.57</v>
      </c>
    </row>
    <row r="32" spans="2:5" ht="50.1" customHeight="1">
      <c r="B32" s="180">
        <v>97169</v>
      </c>
      <c r="C32" s="180" t="s">
        <v>62</v>
      </c>
      <c r="D32" s="180" t="s">
        <v>4195</v>
      </c>
      <c r="E32" s="181">
        <v>21.98</v>
      </c>
    </row>
    <row r="33" spans="2:5" ht="50.1" customHeight="1">
      <c r="B33" s="180">
        <v>97170</v>
      </c>
      <c r="C33" s="180" t="s">
        <v>63</v>
      </c>
      <c r="D33" s="180" t="s">
        <v>4195</v>
      </c>
      <c r="E33" s="181">
        <v>24.42</v>
      </c>
    </row>
    <row r="34" spans="2:5" ht="50.1" customHeight="1">
      <c r="B34" s="180">
        <v>97171</v>
      </c>
      <c r="C34" s="180" t="s">
        <v>64</v>
      </c>
      <c r="D34" s="180" t="s">
        <v>4195</v>
      </c>
      <c r="E34" s="181">
        <v>26.87</v>
      </c>
    </row>
    <row r="35" spans="2:5" ht="50.1" customHeight="1">
      <c r="B35" s="180">
        <v>97172</v>
      </c>
      <c r="C35" s="180" t="s">
        <v>65</v>
      </c>
      <c r="D35" s="180" t="s">
        <v>4195</v>
      </c>
      <c r="E35" s="181">
        <v>32.08</v>
      </c>
    </row>
    <row r="36" spans="2:5" ht="50.1" customHeight="1">
      <c r="B36" s="180">
        <v>97173</v>
      </c>
      <c r="C36" s="180" t="s">
        <v>66</v>
      </c>
      <c r="D36" s="180" t="s">
        <v>4195</v>
      </c>
      <c r="E36" s="181">
        <v>29.51</v>
      </c>
    </row>
    <row r="37" spans="2:5" ht="50.1" customHeight="1">
      <c r="B37" s="180">
        <v>97174</v>
      </c>
      <c r="C37" s="180" t="s">
        <v>67</v>
      </c>
      <c r="D37" s="180" t="s">
        <v>4195</v>
      </c>
      <c r="E37" s="181">
        <v>34.17</v>
      </c>
    </row>
    <row r="38" spans="2:5" ht="50.1" customHeight="1">
      <c r="B38" s="180">
        <v>97175</v>
      </c>
      <c r="C38" s="180" t="s">
        <v>68</v>
      </c>
      <c r="D38" s="180" t="s">
        <v>4195</v>
      </c>
      <c r="E38" s="181">
        <v>38.82</v>
      </c>
    </row>
    <row r="39" spans="2:5" ht="50.1" customHeight="1">
      <c r="B39" s="180">
        <v>97176</v>
      </c>
      <c r="C39" s="180" t="s">
        <v>69</v>
      </c>
      <c r="D39" s="180" t="s">
        <v>4195</v>
      </c>
      <c r="E39" s="181">
        <v>43.49</v>
      </c>
    </row>
    <row r="40" spans="2:5" ht="50.1" customHeight="1">
      <c r="B40" s="180">
        <v>97177</v>
      </c>
      <c r="C40" s="180" t="s">
        <v>70</v>
      </c>
      <c r="D40" s="180" t="s">
        <v>4195</v>
      </c>
      <c r="E40" s="181">
        <v>52.82</v>
      </c>
    </row>
    <row r="41" spans="2:5" ht="50.1" customHeight="1">
      <c r="B41" s="180">
        <v>97178</v>
      </c>
      <c r="C41" s="180" t="s">
        <v>71</v>
      </c>
      <c r="D41" s="180" t="s">
        <v>4195</v>
      </c>
      <c r="E41" s="181">
        <v>62.15</v>
      </c>
    </row>
    <row r="42" spans="2:5" ht="50.1" customHeight="1">
      <c r="B42" s="180">
        <v>97179</v>
      </c>
      <c r="C42" s="180" t="s">
        <v>72</v>
      </c>
      <c r="D42" s="180" t="s">
        <v>4195</v>
      </c>
      <c r="E42" s="181">
        <v>71.47</v>
      </c>
    </row>
    <row r="43" spans="2:5" ht="50.1" customHeight="1">
      <c r="B43" s="180">
        <v>97180</v>
      </c>
      <c r="C43" s="180" t="s">
        <v>73</v>
      </c>
      <c r="D43" s="180" t="s">
        <v>4195</v>
      </c>
      <c r="E43" s="181">
        <v>80.790000000000006</v>
      </c>
    </row>
    <row r="44" spans="2:5" ht="50.1" customHeight="1">
      <c r="B44" s="180">
        <v>97181</v>
      </c>
      <c r="C44" s="180" t="s">
        <v>74</v>
      </c>
      <c r="D44" s="180" t="s">
        <v>4195</v>
      </c>
      <c r="E44" s="181">
        <v>93.13</v>
      </c>
    </row>
    <row r="45" spans="2:5" ht="50.1" customHeight="1">
      <c r="B45" s="180">
        <v>97182</v>
      </c>
      <c r="C45" s="180" t="s">
        <v>75</v>
      </c>
      <c r="D45" s="180" t="s">
        <v>4195</v>
      </c>
      <c r="E45" s="181">
        <v>102.78</v>
      </c>
    </row>
    <row r="46" spans="2:5" ht="50.1" customHeight="1">
      <c r="B46" s="180">
        <v>97183</v>
      </c>
      <c r="C46" s="180" t="s">
        <v>76</v>
      </c>
      <c r="D46" s="180" t="s">
        <v>4195</v>
      </c>
      <c r="E46" s="181">
        <v>24.46</v>
      </c>
    </row>
    <row r="47" spans="2:5" ht="50.1" customHeight="1">
      <c r="B47" s="180">
        <v>97184</v>
      </c>
      <c r="C47" s="180" t="s">
        <v>77</v>
      </c>
      <c r="D47" s="180" t="s">
        <v>4195</v>
      </c>
      <c r="E47" s="181">
        <v>28.38</v>
      </c>
    </row>
    <row r="48" spans="2:5" ht="50.1" customHeight="1">
      <c r="B48" s="180">
        <v>97185</v>
      </c>
      <c r="C48" s="180" t="s">
        <v>78</v>
      </c>
      <c r="D48" s="180" t="s">
        <v>4195</v>
      </c>
      <c r="E48" s="181">
        <v>32.299999999999997</v>
      </c>
    </row>
    <row r="49" spans="2:5" ht="50.1" customHeight="1">
      <c r="B49" s="180">
        <v>97186</v>
      </c>
      <c r="C49" s="180" t="s">
        <v>79</v>
      </c>
      <c r="D49" s="180" t="s">
        <v>4195</v>
      </c>
      <c r="E49" s="181">
        <v>36.22</v>
      </c>
    </row>
    <row r="50" spans="2:5" ht="50.1" customHeight="1">
      <c r="B50" s="180">
        <v>97187</v>
      </c>
      <c r="C50" s="180" t="s">
        <v>80</v>
      </c>
      <c r="D50" s="180" t="s">
        <v>4195</v>
      </c>
      <c r="E50" s="181">
        <v>44.07</v>
      </c>
    </row>
    <row r="51" spans="2:5" ht="50.1" customHeight="1">
      <c r="B51" s="180">
        <v>97188</v>
      </c>
      <c r="C51" s="180" t="s">
        <v>81</v>
      </c>
      <c r="D51" s="180" t="s">
        <v>4195</v>
      </c>
      <c r="E51" s="181">
        <v>51.92</v>
      </c>
    </row>
    <row r="52" spans="2:5" ht="50.1" customHeight="1">
      <c r="B52" s="180">
        <v>97189</v>
      </c>
      <c r="C52" s="180" t="s">
        <v>82</v>
      </c>
      <c r="D52" s="180" t="s">
        <v>4195</v>
      </c>
      <c r="E52" s="181">
        <v>59.75</v>
      </c>
    </row>
    <row r="53" spans="2:5" ht="50.1" customHeight="1">
      <c r="B53" s="180">
        <v>97190</v>
      </c>
      <c r="C53" s="180" t="s">
        <v>83</v>
      </c>
      <c r="D53" s="180" t="s">
        <v>4195</v>
      </c>
      <c r="E53" s="181">
        <v>67.62</v>
      </c>
    </row>
    <row r="54" spans="2:5" ht="50.1" customHeight="1">
      <c r="B54" s="180">
        <v>97191</v>
      </c>
      <c r="C54" s="180" t="s">
        <v>84</v>
      </c>
      <c r="D54" s="180" t="s">
        <v>4195</v>
      </c>
      <c r="E54" s="181">
        <v>77.709999999999994</v>
      </c>
    </row>
    <row r="55" spans="2:5" ht="50.1" customHeight="1">
      <c r="B55" s="180">
        <v>97192</v>
      </c>
      <c r="C55" s="180" t="s">
        <v>85</v>
      </c>
      <c r="D55" s="180" t="s">
        <v>4195</v>
      </c>
      <c r="E55" s="181">
        <v>85.8</v>
      </c>
    </row>
    <row r="56" spans="2:5" ht="50.1" customHeight="1">
      <c r="B56" s="180">
        <v>90694</v>
      </c>
      <c r="C56" s="180" t="s">
        <v>19326</v>
      </c>
      <c r="D56" s="180" t="s">
        <v>4195</v>
      </c>
      <c r="E56" s="181">
        <v>31.1</v>
      </c>
    </row>
    <row r="57" spans="2:5" ht="50.1" customHeight="1">
      <c r="B57" s="180">
        <v>90695</v>
      </c>
      <c r="C57" s="180" t="s">
        <v>19327</v>
      </c>
      <c r="D57" s="180" t="s">
        <v>4195</v>
      </c>
      <c r="E57" s="181">
        <v>64.400000000000006</v>
      </c>
    </row>
    <row r="58" spans="2:5" ht="50.1" customHeight="1">
      <c r="B58" s="180">
        <v>90696</v>
      </c>
      <c r="C58" s="180" t="s">
        <v>19328</v>
      </c>
      <c r="D58" s="180" t="s">
        <v>4195</v>
      </c>
      <c r="E58" s="181">
        <v>95.53</v>
      </c>
    </row>
    <row r="59" spans="2:5" ht="50.1" customHeight="1">
      <c r="B59" s="180">
        <v>90697</v>
      </c>
      <c r="C59" s="180" t="s">
        <v>19329</v>
      </c>
      <c r="D59" s="180" t="s">
        <v>4195</v>
      </c>
      <c r="E59" s="181">
        <v>160.72999999999999</v>
      </c>
    </row>
    <row r="60" spans="2:5" ht="50.1" customHeight="1">
      <c r="B60" s="180">
        <v>90698</v>
      </c>
      <c r="C60" s="180" t="s">
        <v>19330</v>
      </c>
      <c r="D60" s="180" t="s">
        <v>4195</v>
      </c>
      <c r="E60" s="181">
        <v>257.47000000000003</v>
      </c>
    </row>
    <row r="61" spans="2:5" ht="50.1" customHeight="1">
      <c r="B61" s="180">
        <v>90699</v>
      </c>
      <c r="C61" s="180" t="s">
        <v>19331</v>
      </c>
      <c r="D61" s="180" t="s">
        <v>4195</v>
      </c>
      <c r="E61" s="181">
        <v>318.26</v>
      </c>
    </row>
    <row r="62" spans="2:5" ht="50.1" customHeight="1">
      <c r="B62" s="180">
        <v>90700</v>
      </c>
      <c r="C62" s="180" t="s">
        <v>19332</v>
      </c>
      <c r="D62" s="180" t="s">
        <v>4195</v>
      </c>
      <c r="E62" s="181">
        <v>412.51</v>
      </c>
    </row>
    <row r="63" spans="2:5" ht="50.1" customHeight="1">
      <c r="B63" s="180">
        <v>90701</v>
      </c>
      <c r="C63" s="180" t="s">
        <v>19333</v>
      </c>
      <c r="D63" s="180" t="s">
        <v>4195</v>
      </c>
      <c r="E63" s="181">
        <v>52.63</v>
      </c>
    </row>
    <row r="64" spans="2:5" ht="50.1" customHeight="1">
      <c r="B64" s="180">
        <v>90702</v>
      </c>
      <c r="C64" s="180" t="s">
        <v>19334</v>
      </c>
      <c r="D64" s="180" t="s">
        <v>4195</v>
      </c>
      <c r="E64" s="181">
        <v>83.59</v>
      </c>
    </row>
    <row r="65" spans="2:5" ht="50.1" customHeight="1">
      <c r="B65" s="180">
        <v>90703</v>
      </c>
      <c r="C65" s="180" t="s">
        <v>19335</v>
      </c>
      <c r="D65" s="180" t="s">
        <v>4195</v>
      </c>
      <c r="E65" s="181">
        <v>136.68</v>
      </c>
    </row>
    <row r="66" spans="2:5" ht="50.1" customHeight="1">
      <c r="B66" s="180">
        <v>90704</v>
      </c>
      <c r="C66" s="180" t="s">
        <v>19336</v>
      </c>
      <c r="D66" s="180" t="s">
        <v>4195</v>
      </c>
      <c r="E66" s="181">
        <v>188.88</v>
      </c>
    </row>
    <row r="67" spans="2:5" ht="50.1" customHeight="1">
      <c r="B67" s="180">
        <v>90705</v>
      </c>
      <c r="C67" s="180" t="s">
        <v>19337</v>
      </c>
      <c r="D67" s="180" t="s">
        <v>4195</v>
      </c>
      <c r="E67" s="181">
        <v>265.52999999999997</v>
      </c>
    </row>
    <row r="68" spans="2:5" ht="50.1" customHeight="1">
      <c r="B68" s="180">
        <v>90706</v>
      </c>
      <c r="C68" s="180" t="s">
        <v>19338</v>
      </c>
      <c r="D68" s="180" t="s">
        <v>4195</v>
      </c>
      <c r="E68" s="181">
        <v>310.12</v>
      </c>
    </row>
    <row r="69" spans="2:5" ht="50.1" customHeight="1">
      <c r="B69" s="180">
        <v>90708</v>
      </c>
      <c r="C69" s="180" t="s">
        <v>19339</v>
      </c>
      <c r="D69" s="180" t="s">
        <v>4195</v>
      </c>
      <c r="E69" s="181">
        <v>874.27</v>
      </c>
    </row>
    <row r="70" spans="2:5" ht="50.1" customHeight="1">
      <c r="B70" s="180">
        <v>90724</v>
      </c>
      <c r="C70" s="180" t="s">
        <v>19340</v>
      </c>
      <c r="D70" s="180" t="s">
        <v>3961</v>
      </c>
      <c r="E70" s="181">
        <v>18.21</v>
      </c>
    </row>
    <row r="71" spans="2:5" ht="50.1" customHeight="1">
      <c r="B71" s="180">
        <v>90725</v>
      </c>
      <c r="C71" s="180" t="s">
        <v>19341</v>
      </c>
      <c r="D71" s="180" t="s">
        <v>3961</v>
      </c>
      <c r="E71" s="181">
        <v>22.41</v>
      </c>
    </row>
    <row r="72" spans="2:5" ht="50.1" customHeight="1">
      <c r="B72" s="180">
        <v>90726</v>
      </c>
      <c r="C72" s="180" t="s">
        <v>19342</v>
      </c>
      <c r="D72" s="180" t="s">
        <v>3961</v>
      </c>
      <c r="E72" s="181">
        <v>26.65</v>
      </c>
    </row>
    <row r="73" spans="2:5" ht="50.1" customHeight="1">
      <c r="B73" s="180">
        <v>90727</v>
      </c>
      <c r="C73" s="180" t="s">
        <v>19343</v>
      </c>
      <c r="D73" s="180" t="s">
        <v>3961</v>
      </c>
      <c r="E73" s="181">
        <v>30.84</v>
      </c>
    </row>
    <row r="74" spans="2:5" ht="50.1" customHeight="1">
      <c r="B74" s="180">
        <v>90728</v>
      </c>
      <c r="C74" s="180" t="s">
        <v>19344</v>
      </c>
      <c r="D74" s="180" t="s">
        <v>3961</v>
      </c>
      <c r="E74" s="181">
        <v>35.020000000000003</v>
      </c>
    </row>
    <row r="75" spans="2:5" ht="50.1" customHeight="1">
      <c r="B75" s="180">
        <v>90729</v>
      </c>
      <c r="C75" s="180" t="s">
        <v>19345</v>
      </c>
      <c r="D75" s="180" t="s">
        <v>3961</v>
      </c>
      <c r="E75" s="181">
        <v>39.22</v>
      </c>
    </row>
    <row r="76" spans="2:5" ht="50.1" customHeight="1">
      <c r="B76" s="180">
        <v>90730</v>
      </c>
      <c r="C76" s="180" t="s">
        <v>19346</v>
      </c>
      <c r="D76" s="180" t="s">
        <v>3961</v>
      </c>
      <c r="E76" s="181">
        <v>43.42</v>
      </c>
    </row>
    <row r="77" spans="2:5" ht="50.1" customHeight="1">
      <c r="B77" s="180">
        <v>90731</v>
      </c>
      <c r="C77" s="180" t="s">
        <v>19347</v>
      </c>
      <c r="D77" s="180" t="s">
        <v>3961</v>
      </c>
      <c r="E77" s="181">
        <v>47.61</v>
      </c>
    </row>
    <row r="78" spans="2:5" ht="50.1" customHeight="1">
      <c r="B78" s="180">
        <v>90732</v>
      </c>
      <c r="C78" s="180" t="s">
        <v>19348</v>
      </c>
      <c r="D78" s="180" t="s">
        <v>3961</v>
      </c>
      <c r="E78" s="181">
        <v>60.2</v>
      </c>
    </row>
    <row r="79" spans="2:5" ht="50.1" customHeight="1">
      <c r="B79" s="180">
        <v>90733</v>
      </c>
      <c r="C79" s="180" t="s">
        <v>19349</v>
      </c>
      <c r="D79" s="180" t="s">
        <v>4195</v>
      </c>
      <c r="E79" s="181">
        <v>2.57</v>
      </c>
    </row>
    <row r="80" spans="2:5" ht="50.1" customHeight="1">
      <c r="B80" s="180">
        <v>90734</v>
      </c>
      <c r="C80" s="180" t="s">
        <v>19350</v>
      </c>
      <c r="D80" s="180" t="s">
        <v>4195</v>
      </c>
      <c r="E80" s="181">
        <v>3.03</v>
      </c>
    </row>
    <row r="81" spans="2:5" ht="50.1" customHeight="1">
      <c r="B81" s="180">
        <v>90735</v>
      </c>
      <c r="C81" s="180" t="s">
        <v>19351</v>
      </c>
      <c r="D81" s="180" t="s">
        <v>4195</v>
      </c>
      <c r="E81" s="181">
        <v>3.51</v>
      </c>
    </row>
    <row r="82" spans="2:5" ht="50.1" customHeight="1">
      <c r="B82" s="180">
        <v>90736</v>
      </c>
      <c r="C82" s="180" t="s">
        <v>19352</v>
      </c>
      <c r="D82" s="180" t="s">
        <v>4195</v>
      </c>
      <c r="E82" s="181">
        <v>3.98</v>
      </c>
    </row>
    <row r="83" spans="2:5" ht="50.1" customHeight="1">
      <c r="B83" s="180">
        <v>90737</v>
      </c>
      <c r="C83" s="180" t="s">
        <v>19353</v>
      </c>
      <c r="D83" s="180" t="s">
        <v>4195</v>
      </c>
      <c r="E83" s="181">
        <v>4.46</v>
      </c>
    </row>
    <row r="84" spans="2:5" ht="50.1" customHeight="1">
      <c r="B84" s="180">
        <v>90738</v>
      </c>
      <c r="C84" s="180" t="s">
        <v>19354</v>
      </c>
      <c r="D84" s="180" t="s">
        <v>4195</v>
      </c>
      <c r="E84" s="181">
        <v>4.9400000000000004</v>
      </c>
    </row>
    <row r="85" spans="2:5" ht="50.1" customHeight="1">
      <c r="B85" s="180">
        <v>90739</v>
      </c>
      <c r="C85" s="180" t="s">
        <v>19355</v>
      </c>
      <c r="D85" s="180" t="s">
        <v>4195</v>
      </c>
      <c r="E85" s="181">
        <v>6.78</v>
      </c>
    </row>
    <row r="86" spans="2:5" ht="50.1" customHeight="1">
      <c r="B86" s="180">
        <v>90740</v>
      </c>
      <c r="C86" s="180" t="s">
        <v>19356</v>
      </c>
      <c r="D86" s="180" t="s">
        <v>4195</v>
      </c>
      <c r="E86" s="181">
        <v>3.39</v>
      </c>
    </row>
    <row r="87" spans="2:5" ht="50.1" customHeight="1">
      <c r="B87" s="180">
        <v>90741</v>
      </c>
      <c r="C87" s="180" t="s">
        <v>19357</v>
      </c>
      <c r="D87" s="180" t="s">
        <v>4195</v>
      </c>
      <c r="E87" s="181">
        <v>3.86</v>
      </c>
    </row>
    <row r="88" spans="2:5" ht="50.1" customHeight="1">
      <c r="B88" s="180">
        <v>90742</v>
      </c>
      <c r="C88" s="180" t="s">
        <v>19358</v>
      </c>
      <c r="D88" s="180" t="s">
        <v>4195</v>
      </c>
      <c r="E88" s="181">
        <v>4.33</v>
      </c>
    </row>
    <row r="89" spans="2:5" ht="50.1" customHeight="1">
      <c r="B89" s="180">
        <v>90743</v>
      </c>
      <c r="C89" s="180" t="s">
        <v>19359</v>
      </c>
      <c r="D89" s="180" t="s">
        <v>4195</v>
      </c>
      <c r="E89" s="181">
        <v>4.8</v>
      </c>
    </row>
    <row r="90" spans="2:5" ht="50.1" customHeight="1">
      <c r="B90" s="180">
        <v>90744</v>
      </c>
      <c r="C90" s="180" t="s">
        <v>19360</v>
      </c>
      <c r="D90" s="180" t="s">
        <v>4195</v>
      </c>
      <c r="E90" s="181">
        <v>5.28</v>
      </c>
    </row>
    <row r="91" spans="2:5" ht="50.1" customHeight="1">
      <c r="B91" s="180">
        <v>90745</v>
      </c>
      <c r="C91" s="180" t="s">
        <v>19361</v>
      </c>
      <c r="D91" s="180" t="s">
        <v>4195</v>
      </c>
      <c r="E91" s="181">
        <v>7.56</v>
      </c>
    </row>
    <row r="92" spans="2:5" ht="50.1" customHeight="1">
      <c r="B92" s="180">
        <v>90746</v>
      </c>
      <c r="C92" s="180" t="s">
        <v>19362</v>
      </c>
      <c r="D92" s="180" t="s">
        <v>4195</v>
      </c>
      <c r="E92" s="181">
        <v>2.77</v>
      </c>
    </row>
    <row r="93" spans="2:5" ht="50.1" customHeight="1">
      <c r="B93" s="180">
        <v>90747</v>
      </c>
      <c r="C93" s="180" t="s">
        <v>19363</v>
      </c>
      <c r="D93" s="180" t="s">
        <v>4195</v>
      </c>
      <c r="E93" s="181">
        <v>12.02</v>
      </c>
    </row>
    <row r="94" spans="2:5" ht="50.1" customHeight="1">
      <c r="B94" s="180">
        <v>94869</v>
      </c>
      <c r="C94" s="180" t="s">
        <v>19364</v>
      </c>
      <c r="D94" s="180" t="s">
        <v>4195</v>
      </c>
      <c r="E94" s="181">
        <v>178.03</v>
      </c>
    </row>
    <row r="95" spans="2:5" ht="50.1" customHeight="1">
      <c r="B95" s="180">
        <v>94870</v>
      </c>
      <c r="C95" s="180" t="s">
        <v>19365</v>
      </c>
      <c r="D95" s="180" t="s">
        <v>4195</v>
      </c>
      <c r="E95" s="181">
        <v>0.68</v>
      </c>
    </row>
    <row r="96" spans="2:5" ht="50.1" customHeight="1">
      <c r="B96" s="180">
        <v>94871</v>
      </c>
      <c r="C96" s="180" t="s">
        <v>19366</v>
      </c>
      <c r="D96" s="180" t="s">
        <v>4195</v>
      </c>
      <c r="E96" s="181">
        <v>210.88</v>
      </c>
    </row>
    <row r="97" spans="2:5" ht="50.1" customHeight="1">
      <c r="B97" s="180">
        <v>94872</v>
      </c>
      <c r="C97" s="180" t="s">
        <v>19367</v>
      </c>
      <c r="D97" s="180" t="s">
        <v>4195</v>
      </c>
      <c r="E97" s="181">
        <v>1.19</v>
      </c>
    </row>
    <row r="98" spans="2:5" ht="50.1" customHeight="1">
      <c r="B98" s="180">
        <v>94875</v>
      </c>
      <c r="C98" s="180" t="s">
        <v>19368</v>
      </c>
      <c r="D98" s="180" t="s">
        <v>4195</v>
      </c>
      <c r="E98" s="182">
        <v>1235.1600000000001</v>
      </c>
    </row>
    <row r="99" spans="2:5" ht="50.1" customHeight="1">
      <c r="B99" s="180">
        <v>94876</v>
      </c>
      <c r="C99" s="180" t="s">
        <v>19369</v>
      </c>
      <c r="D99" s="180" t="s">
        <v>4195</v>
      </c>
      <c r="E99" s="181">
        <v>18.21</v>
      </c>
    </row>
    <row r="100" spans="2:5" ht="50.1" customHeight="1">
      <c r="B100" s="180">
        <v>94878</v>
      </c>
      <c r="C100" s="180" t="s">
        <v>86</v>
      </c>
      <c r="D100" s="180" t="s">
        <v>4195</v>
      </c>
      <c r="E100" s="181">
        <v>21.39</v>
      </c>
    </row>
    <row r="101" spans="2:5" ht="50.1" customHeight="1">
      <c r="B101" s="180">
        <v>94879</v>
      </c>
      <c r="C101" s="180" t="s">
        <v>87</v>
      </c>
      <c r="D101" s="180" t="s">
        <v>4195</v>
      </c>
      <c r="E101" s="182">
        <v>1645.19</v>
      </c>
    </row>
    <row r="102" spans="2:5" ht="50.1" customHeight="1">
      <c r="B102" s="180">
        <v>94880</v>
      </c>
      <c r="C102" s="180" t="s">
        <v>88</v>
      </c>
      <c r="D102" s="180" t="s">
        <v>4195</v>
      </c>
      <c r="E102" s="181">
        <v>26.18</v>
      </c>
    </row>
    <row r="103" spans="2:5" ht="50.1" customHeight="1">
      <c r="B103" s="180">
        <v>94881</v>
      </c>
      <c r="C103" s="180" t="s">
        <v>89</v>
      </c>
      <c r="D103" s="180" t="s">
        <v>4195</v>
      </c>
      <c r="E103" s="182">
        <v>2569.5500000000002</v>
      </c>
    </row>
    <row r="104" spans="2:5" ht="50.1" customHeight="1">
      <c r="B104" s="180">
        <v>94882</v>
      </c>
      <c r="C104" s="180" t="s">
        <v>90</v>
      </c>
      <c r="D104" s="180" t="s">
        <v>4195</v>
      </c>
      <c r="E104" s="181">
        <v>31.07</v>
      </c>
    </row>
    <row r="105" spans="2:5" ht="50.1" customHeight="1">
      <c r="B105" s="180">
        <v>94884</v>
      </c>
      <c r="C105" s="180" t="s">
        <v>91</v>
      </c>
      <c r="D105" s="180" t="s">
        <v>4195</v>
      </c>
      <c r="E105" s="181">
        <v>40.950000000000003</v>
      </c>
    </row>
    <row r="106" spans="2:5" ht="50.1" customHeight="1">
      <c r="B106" s="180">
        <v>97121</v>
      </c>
      <c r="C106" s="180" t="s">
        <v>92</v>
      </c>
      <c r="D106" s="180" t="s">
        <v>4195</v>
      </c>
      <c r="E106" s="181">
        <v>1.54</v>
      </c>
    </row>
    <row r="107" spans="2:5" ht="50.1" customHeight="1">
      <c r="B107" s="180">
        <v>97122</v>
      </c>
      <c r="C107" s="180" t="s">
        <v>93</v>
      </c>
      <c r="D107" s="180" t="s">
        <v>4195</v>
      </c>
      <c r="E107" s="181">
        <v>2.14</v>
      </c>
    </row>
    <row r="108" spans="2:5" ht="50.1" customHeight="1">
      <c r="B108" s="180">
        <v>97123</v>
      </c>
      <c r="C108" s="180" t="s">
        <v>94</v>
      </c>
      <c r="D108" s="180" t="s">
        <v>4195</v>
      </c>
      <c r="E108" s="181">
        <v>2.7</v>
      </c>
    </row>
    <row r="109" spans="2:5" ht="50.1" customHeight="1">
      <c r="B109" s="180">
        <v>97124</v>
      </c>
      <c r="C109" s="180" t="s">
        <v>95</v>
      </c>
      <c r="D109" s="180" t="s">
        <v>4195</v>
      </c>
      <c r="E109" s="181">
        <v>0.68</v>
      </c>
    </row>
    <row r="110" spans="2:5" ht="50.1" customHeight="1">
      <c r="B110" s="180">
        <v>97125</v>
      </c>
      <c r="C110" s="180" t="s">
        <v>96</v>
      </c>
      <c r="D110" s="180" t="s">
        <v>4195</v>
      </c>
      <c r="E110" s="181">
        <v>0.98</v>
      </c>
    </row>
    <row r="111" spans="2:5" ht="50.1" customHeight="1">
      <c r="B111" s="180">
        <v>97126</v>
      </c>
      <c r="C111" s="180" t="s">
        <v>97</v>
      </c>
      <c r="D111" s="180" t="s">
        <v>4195</v>
      </c>
      <c r="E111" s="181">
        <v>1.24</v>
      </c>
    </row>
    <row r="112" spans="2:5" ht="50.1" customHeight="1">
      <c r="B112" s="180">
        <v>102264</v>
      </c>
      <c r="C112" s="180" t="s">
        <v>19370</v>
      </c>
      <c r="D112" s="180" t="s">
        <v>4195</v>
      </c>
      <c r="E112" s="181">
        <v>20.420000000000002</v>
      </c>
    </row>
    <row r="113" spans="2:5" ht="50.1" customHeight="1">
      <c r="B113" s="180">
        <v>102265</v>
      </c>
      <c r="C113" s="180" t="s">
        <v>19371</v>
      </c>
      <c r="D113" s="180" t="s">
        <v>3961</v>
      </c>
      <c r="E113" s="181">
        <v>76.97</v>
      </c>
    </row>
    <row r="114" spans="2:5" ht="50.1" customHeight="1">
      <c r="B114" s="180">
        <v>102266</v>
      </c>
      <c r="C114" s="180" t="s">
        <v>19372</v>
      </c>
      <c r="D114" s="180" t="s">
        <v>3961</v>
      </c>
      <c r="E114" s="181">
        <v>85.35</v>
      </c>
    </row>
    <row r="115" spans="2:5" ht="50.1" customHeight="1">
      <c r="B115" s="180">
        <v>102267</v>
      </c>
      <c r="C115" s="180" t="s">
        <v>19373</v>
      </c>
      <c r="D115" s="180" t="s">
        <v>3961</v>
      </c>
      <c r="E115" s="181">
        <v>97.98</v>
      </c>
    </row>
    <row r="116" spans="2:5" ht="50.1" customHeight="1">
      <c r="B116" s="180">
        <v>102268</v>
      </c>
      <c r="C116" s="180" t="s">
        <v>19374</v>
      </c>
      <c r="D116" s="180" t="s">
        <v>3961</v>
      </c>
      <c r="E116" s="181">
        <v>110.57</v>
      </c>
    </row>
    <row r="117" spans="2:5" ht="50.1" customHeight="1">
      <c r="B117" s="180">
        <v>102269</v>
      </c>
      <c r="C117" s="180" t="s">
        <v>19375</v>
      </c>
      <c r="D117" s="180" t="s">
        <v>3961</v>
      </c>
      <c r="E117" s="181">
        <v>135.72</v>
      </c>
    </row>
    <row r="118" spans="2:5" ht="50.1" customHeight="1">
      <c r="B118" s="180">
        <v>92833</v>
      </c>
      <c r="C118" s="180" t="s">
        <v>98</v>
      </c>
      <c r="D118" s="180" t="s">
        <v>4195</v>
      </c>
      <c r="E118" s="181">
        <v>163.82</v>
      </c>
    </row>
    <row r="119" spans="2:5" ht="50.1" customHeight="1">
      <c r="B119" s="180">
        <v>92834</v>
      </c>
      <c r="C119" s="180" t="s">
        <v>99</v>
      </c>
      <c r="D119" s="180" t="s">
        <v>4195</v>
      </c>
      <c r="E119" s="181">
        <v>6.46</v>
      </c>
    </row>
    <row r="120" spans="2:5" ht="50.1" customHeight="1">
      <c r="B120" s="180">
        <v>92835</v>
      </c>
      <c r="C120" s="180" t="s">
        <v>100</v>
      </c>
      <c r="D120" s="180" t="s">
        <v>4195</v>
      </c>
      <c r="E120" s="181">
        <v>175.31</v>
      </c>
    </row>
    <row r="121" spans="2:5" ht="50.1" customHeight="1">
      <c r="B121" s="180">
        <v>92836</v>
      </c>
      <c r="C121" s="180" t="s">
        <v>101</v>
      </c>
      <c r="D121" s="180" t="s">
        <v>4195</v>
      </c>
      <c r="E121" s="181">
        <v>8.26</v>
      </c>
    </row>
    <row r="122" spans="2:5" ht="50.1" customHeight="1">
      <c r="B122" s="180">
        <v>92837</v>
      </c>
      <c r="C122" s="180" t="s">
        <v>102</v>
      </c>
      <c r="D122" s="180" t="s">
        <v>4195</v>
      </c>
      <c r="E122" s="181">
        <v>294.33</v>
      </c>
    </row>
    <row r="123" spans="2:5" ht="50.1" customHeight="1">
      <c r="B123" s="180">
        <v>92838</v>
      </c>
      <c r="C123" s="180" t="s">
        <v>103</v>
      </c>
      <c r="D123" s="180" t="s">
        <v>4195</v>
      </c>
      <c r="E123" s="181">
        <v>9.91</v>
      </c>
    </row>
    <row r="124" spans="2:5" ht="50.1" customHeight="1">
      <c r="B124" s="180">
        <v>92839</v>
      </c>
      <c r="C124" s="180" t="s">
        <v>104</v>
      </c>
      <c r="D124" s="180" t="s">
        <v>4195</v>
      </c>
      <c r="E124" s="181">
        <v>360.7</v>
      </c>
    </row>
    <row r="125" spans="2:5" ht="50.1" customHeight="1">
      <c r="B125" s="180">
        <v>92840</v>
      </c>
      <c r="C125" s="180" t="s">
        <v>105</v>
      </c>
      <c r="D125" s="180" t="s">
        <v>4195</v>
      </c>
      <c r="E125" s="181">
        <v>11.74</v>
      </c>
    </row>
    <row r="126" spans="2:5" ht="50.1" customHeight="1">
      <c r="B126" s="180">
        <v>92841</v>
      </c>
      <c r="C126" s="180" t="s">
        <v>106</v>
      </c>
      <c r="D126" s="180" t="s">
        <v>4195</v>
      </c>
      <c r="E126" s="181">
        <v>452.86</v>
      </c>
    </row>
    <row r="127" spans="2:5" ht="50.1" customHeight="1">
      <c r="B127" s="180">
        <v>92842</v>
      </c>
      <c r="C127" s="180" t="s">
        <v>107</v>
      </c>
      <c r="D127" s="180" t="s">
        <v>4195</v>
      </c>
      <c r="E127" s="181">
        <v>13.4</v>
      </c>
    </row>
    <row r="128" spans="2:5" ht="50.1" customHeight="1">
      <c r="B128" s="180">
        <v>92843</v>
      </c>
      <c r="C128" s="180" t="s">
        <v>19376</v>
      </c>
      <c r="D128" s="180" t="s">
        <v>4195</v>
      </c>
      <c r="E128" s="181">
        <v>479.86</v>
      </c>
    </row>
    <row r="129" spans="2:5" ht="50.1" customHeight="1">
      <c r="B129" s="180">
        <v>92844</v>
      </c>
      <c r="C129" s="180" t="s">
        <v>108</v>
      </c>
      <c r="D129" s="180" t="s">
        <v>4195</v>
      </c>
      <c r="E129" s="181">
        <v>15.24</v>
      </c>
    </row>
    <row r="130" spans="2:5" ht="50.1" customHeight="1">
      <c r="B130" s="180">
        <v>92845</v>
      </c>
      <c r="C130" s="180" t="s">
        <v>19377</v>
      </c>
      <c r="D130" s="180" t="s">
        <v>4195</v>
      </c>
      <c r="E130" s="181">
        <v>671.53</v>
      </c>
    </row>
    <row r="131" spans="2:5" ht="50.1" customHeight="1">
      <c r="B131" s="180">
        <v>92846</v>
      </c>
      <c r="C131" s="180" t="s">
        <v>109</v>
      </c>
      <c r="D131" s="180" t="s">
        <v>4195</v>
      </c>
      <c r="E131" s="181">
        <v>16.89</v>
      </c>
    </row>
    <row r="132" spans="2:5" ht="50.1" customHeight="1">
      <c r="B132" s="180">
        <v>92847</v>
      </c>
      <c r="C132" s="180" t="s">
        <v>110</v>
      </c>
      <c r="D132" s="180" t="s">
        <v>4195</v>
      </c>
      <c r="E132" s="181">
        <v>701.1</v>
      </c>
    </row>
    <row r="133" spans="2:5" ht="50.1" customHeight="1">
      <c r="B133" s="180">
        <v>92848</v>
      </c>
      <c r="C133" s="180" t="s">
        <v>111</v>
      </c>
      <c r="D133" s="180" t="s">
        <v>4195</v>
      </c>
      <c r="E133" s="181">
        <v>18.739999999999998</v>
      </c>
    </row>
    <row r="134" spans="2:5" ht="50.1" customHeight="1">
      <c r="B134" s="180">
        <v>92849</v>
      </c>
      <c r="C134" s="180" t="s">
        <v>112</v>
      </c>
      <c r="D134" s="180" t="s">
        <v>4195</v>
      </c>
      <c r="E134" s="181">
        <v>169.69</v>
      </c>
    </row>
    <row r="135" spans="2:5" ht="50.1" customHeight="1">
      <c r="B135" s="180">
        <v>92850</v>
      </c>
      <c r="C135" s="180" t="s">
        <v>113</v>
      </c>
      <c r="D135" s="180" t="s">
        <v>4195</v>
      </c>
      <c r="E135" s="181">
        <v>12.22</v>
      </c>
    </row>
    <row r="136" spans="2:5" ht="50.1" customHeight="1">
      <c r="B136" s="180">
        <v>92851</v>
      </c>
      <c r="C136" s="180" t="s">
        <v>114</v>
      </c>
      <c r="D136" s="180" t="s">
        <v>4195</v>
      </c>
      <c r="E136" s="181">
        <v>182.64</v>
      </c>
    </row>
    <row r="137" spans="2:5" ht="50.1" customHeight="1">
      <c r="B137" s="180">
        <v>92852</v>
      </c>
      <c r="C137" s="180" t="s">
        <v>115</v>
      </c>
      <c r="D137" s="180" t="s">
        <v>4195</v>
      </c>
      <c r="E137" s="181">
        <v>15.44</v>
      </c>
    </row>
    <row r="138" spans="2:5" ht="50.1" customHeight="1">
      <c r="B138" s="180">
        <v>92853</v>
      </c>
      <c r="C138" s="180" t="s">
        <v>116</v>
      </c>
      <c r="D138" s="180" t="s">
        <v>4195</v>
      </c>
      <c r="E138" s="181">
        <v>303.39</v>
      </c>
    </row>
    <row r="139" spans="2:5" ht="50.1" customHeight="1">
      <c r="B139" s="180">
        <v>92854</v>
      </c>
      <c r="C139" s="180" t="s">
        <v>117</v>
      </c>
      <c r="D139" s="180" t="s">
        <v>4195</v>
      </c>
      <c r="E139" s="181">
        <v>18.809999999999999</v>
      </c>
    </row>
    <row r="140" spans="2:5" ht="50.1" customHeight="1">
      <c r="B140" s="180">
        <v>92855</v>
      </c>
      <c r="C140" s="180" t="s">
        <v>118</v>
      </c>
      <c r="D140" s="180" t="s">
        <v>4195</v>
      </c>
      <c r="E140" s="181">
        <v>371.34</v>
      </c>
    </row>
    <row r="141" spans="2:5" ht="50.1" customHeight="1">
      <c r="B141" s="180">
        <v>92856</v>
      </c>
      <c r="C141" s="180" t="s">
        <v>119</v>
      </c>
      <c r="D141" s="180" t="s">
        <v>4195</v>
      </c>
      <c r="E141" s="181">
        <v>22.18</v>
      </c>
    </row>
    <row r="142" spans="2:5" ht="50.1" customHeight="1">
      <c r="B142" s="180">
        <v>92857</v>
      </c>
      <c r="C142" s="180" t="s">
        <v>120</v>
      </c>
      <c r="D142" s="180" t="s">
        <v>4195</v>
      </c>
      <c r="E142" s="181">
        <v>465.05</v>
      </c>
    </row>
    <row r="143" spans="2:5" ht="50.1" customHeight="1">
      <c r="B143" s="180">
        <v>92858</v>
      </c>
      <c r="C143" s="180" t="s">
        <v>121</v>
      </c>
      <c r="D143" s="180" t="s">
        <v>4195</v>
      </c>
      <c r="E143" s="181">
        <v>25.37</v>
      </c>
    </row>
    <row r="144" spans="2:5" ht="50.1" customHeight="1">
      <c r="B144" s="180">
        <v>92859</v>
      </c>
      <c r="C144" s="180" t="s">
        <v>19378</v>
      </c>
      <c r="D144" s="180" t="s">
        <v>4195</v>
      </c>
      <c r="E144" s="181">
        <v>493.42</v>
      </c>
    </row>
    <row r="145" spans="2:5" ht="50.1" customHeight="1">
      <c r="B145" s="180">
        <v>92860</v>
      </c>
      <c r="C145" s="180" t="s">
        <v>122</v>
      </c>
      <c r="D145" s="180" t="s">
        <v>4195</v>
      </c>
      <c r="E145" s="181">
        <v>28.8</v>
      </c>
    </row>
    <row r="146" spans="2:5" ht="50.1" customHeight="1">
      <c r="B146" s="180">
        <v>92861</v>
      </c>
      <c r="C146" s="180" t="s">
        <v>19379</v>
      </c>
      <c r="D146" s="180" t="s">
        <v>4195</v>
      </c>
      <c r="E146" s="181">
        <v>686.79</v>
      </c>
    </row>
    <row r="147" spans="2:5" ht="50.1" customHeight="1">
      <c r="B147" s="180">
        <v>92862</v>
      </c>
      <c r="C147" s="180" t="s">
        <v>123</v>
      </c>
      <c r="D147" s="180" t="s">
        <v>4195</v>
      </c>
      <c r="E147" s="181">
        <v>32.15</v>
      </c>
    </row>
    <row r="148" spans="2:5" ht="50.1" customHeight="1">
      <c r="B148" s="180">
        <v>92863</v>
      </c>
      <c r="C148" s="180" t="s">
        <v>124</v>
      </c>
      <c r="D148" s="180" t="s">
        <v>4195</v>
      </c>
      <c r="E148" s="181">
        <v>718.2</v>
      </c>
    </row>
    <row r="149" spans="2:5" ht="50.1" customHeight="1">
      <c r="B149" s="180">
        <v>92864</v>
      </c>
      <c r="C149" s="180" t="s">
        <v>125</v>
      </c>
      <c r="D149" s="180" t="s">
        <v>4195</v>
      </c>
      <c r="E149" s="181">
        <v>35.520000000000003</v>
      </c>
    </row>
    <row r="150" spans="2:5" ht="50.1" customHeight="1">
      <c r="B150" s="180">
        <v>92210</v>
      </c>
      <c r="C150" s="180" t="s">
        <v>126</v>
      </c>
      <c r="D150" s="180" t="s">
        <v>4195</v>
      </c>
      <c r="E150" s="181">
        <v>114.12</v>
      </c>
    </row>
    <row r="151" spans="2:5" ht="50.1" customHeight="1">
      <c r="B151" s="180">
        <v>92211</v>
      </c>
      <c r="C151" s="180" t="s">
        <v>127</v>
      </c>
      <c r="D151" s="180" t="s">
        <v>4195</v>
      </c>
      <c r="E151" s="181">
        <v>137.21</v>
      </c>
    </row>
    <row r="152" spans="2:5" ht="50.1" customHeight="1">
      <c r="B152" s="180">
        <v>92212</v>
      </c>
      <c r="C152" s="180" t="s">
        <v>18</v>
      </c>
      <c r="D152" s="180" t="s">
        <v>4195</v>
      </c>
      <c r="E152" s="181">
        <v>202.7</v>
      </c>
    </row>
    <row r="153" spans="2:5" ht="50.1" customHeight="1">
      <c r="B153" s="180">
        <v>92213</v>
      </c>
      <c r="C153" s="180" t="s">
        <v>128</v>
      </c>
      <c r="D153" s="180" t="s">
        <v>4195</v>
      </c>
      <c r="E153" s="181">
        <v>265.18</v>
      </c>
    </row>
    <row r="154" spans="2:5" ht="50.1" customHeight="1">
      <c r="B154" s="180">
        <v>92214</v>
      </c>
      <c r="C154" s="180" t="s">
        <v>20</v>
      </c>
      <c r="D154" s="180" t="s">
        <v>4195</v>
      </c>
      <c r="E154" s="181">
        <v>319.98</v>
      </c>
    </row>
    <row r="155" spans="2:5" ht="50.1" customHeight="1">
      <c r="B155" s="180">
        <v>92215</v>
      </c>
      <c r="C155" s="180" t="s">
        <v>129</v>
      </c>
      <c r="D155" s="180" t="s">
        <v>4195</v>
      </c>
      <c r="E155" s="181">
        <v>367.41</v>
      </c>
    </row>
    <row r="156" spans="2:5" ht="50.1" customHeight="1">
      <c r="B156" s="180">
        <v>92216</v>
      </c>
      <c r="C156" s="180" t="s">
        <v>19</v>
      </c>
      <c r="D156" s="180" t="s">
        <v>4195</v>
      </c>
      <c r="E156" s="181">
        <v>385.29</v>
      </c>
    </row>
    <row r="157" spans="2:5" ht="50.1" customHeight="1">
      <c r="B157" s="180">
        <v>92219</v>
      </c>
      <c r="C157" s="180" t="s">
        <v>130</v>
      </c>
      <c r="D157" s="180" t="s">
        <v>4195</v>
      </c>
      <c r="E157" s="181">
        <v>121.31</v>
      </c>
    </row>
    <row r="158" spans="2:5" ht="50.1" customHeight="1">
      <c r="B158" s="180">
        <v>92220</v>
      </c>
      <c r="C158" s="180" t="s">
        <v>131</v>
      </c>
      <c r="D158" s="180" t="s">
        <v>4195</v>
      </c>
      <c r="E158" s="181">
        <v>146.13</v>
      </c>
    </row>
    <row r="159" spans="2:5" ht="50.1" customHeight="1">
      <c r="B159" s="180">
        <v>92221</v>
      </c>
      <c r="C159" s="180" t="s">
        <v>132</v>
      </c>
      <c r="D159" s="180" t="s">
        <v>4195</v>
      </c>
      <c r="E159" s="181">
        <v>213.13</v>
      </c>
    </row>
    <row r="160" spans="2:5" ht="50.1" customHeight="1">
      <c r="B160" s="180">
        <v>92222</v>
      </c>
      <c r="C160" s="180" t="s">
        <v>133</v>
      </c>
      <c r="D160" s="180" t="s">
        <v>4195</v>
      </c>
      <c r="E160" s="181">
        <v>277.31</v>
      </c>
    </row>
    <row r="161" spans="2:5" ht="50.1" customHeight="1">
      <c r="B161" s="180">
        <v>92223</v>
      </c>
      <c r="C161" s="180" t="s">
        <v>134</v>
      </c>
      <c r="D161" s="180" t="s">
        <v>4195</v>
      </c>
      <c r="E161" s="181">
        <v>333.55</v>
      </c>
    </row>
    <row r="162" spans="2:5" ht="50.1" customHeight="1">
      <c r="B162" s="180">
        <v>92224</v>
      </c>
      <c r="C162" s="180" t="s">
        <v>135</v>
      </c>
      <c r="D162" s="180" t="s">
        <v>4195</v>
      </c>
      <c r="E162" s="181">
        <v>382.47</v>
      </c>
    </row>
    <row r="163" spans="2:5" ht="50.1" customHeight="1">
      <c r="B163" s="180">
        <v>92226</v>
      </c>
      <c r="C163" s="180" t="s">
        <v>136</v>
      </c>
      <c r="D163" s="180" t="s">
        <v>4195</v>
      </c>
      <c r="E163" s="181">
        <v>402.15</v>
      </c>
    </row>
    <row r="164" spans="2:5" ht="50.1" customHeight="1">
      <c r="B164" s="180">
        <v>92808</v>
      </c>
      <c r="C164" s="180" t="s">
        <v>137</v>
      </c>
      <c r="D164" s="180" t="s">
        <v>4195</v>
      </c>
      <c r="E164" s="181">
        <v>29.14</v>
      </c>
    </row>
    <row r="165" spans="2:5" ht="50.1" customHeight="1">
      <c r="B165" s="180">
        <v>92809</v>
      </c>
      <c r="C165" s="180" t="s">
        <v>138</v>
      </c>
      <c r="D165" s="180" t="s">
        <v>4195</v>
      </c>
      <c r="E165" s="181">
        <v>37.409999999999997</v>
      </c>
    </row>
    <row r="166" spans="2:5" ht="50.1" customHeight="1">
      <c r="B166" s="180">
        <v>92810</v>
      </c>
      <c r="C166" s="180" t="s">
        <v>139</v>
      </c>
      <c r="D166" s="180" t="s">
        <v>4195</v>
      </c>
      <c r="E166" s="181">
        <v>45.53</v>
      </c>
    </row>
    <row r="167" spans="2:5" ht="50.1" customHeight="1">
      <c r="B167" s="180">
        <v>92811</v>
      </c>
      <c r="C167" s="180" t="s">
        <v>21</v>
      </c>
      <c r="D167" s="180" t="s">
        <v>4195</v>
      </c>
      <c r="E167" s="181">
        <v>54.26</v>
      </c>
    </row>
    <row r="168" spans="2:5" ht="50.1" customHeight="1">
      <c r="B168" s="180">
        <v>92812</v>
      </c>
      <c r="C168" s="180" t="s">
        <v>140</v>
      </c>
      <c r="D168" s="180" t="s">
        <v>4195</v>
      </c>
      <c r="E168" s="181">
        <v>62.86</v>
      </c>
    </row>
    <row r="169" spans="2:5" ht="50.1" customHeight="1">
      <c r="B169" s="180">
        <v>92813</v>
      </c>
      <c r="C169" s="180" t="s">
        <v>141</v>
      </c>
      <c r="D169" s="180" t="s">
        <v>4195</v>
      </c>
      <c r="E169" s="181">
        <v>73</v>
      </c>
    </row>
    <row r="170" spans="2:5" ht="50.1" customHeight="1">
      <c r="B170" s="180">
        <v>92814</v>
      </c>
      <c r="C170" s="180" t="s">
        <v>142</v>
      </c>
      <c r="D170" s="180" t="s">
        <v>4195</v>
      </c>
      <c r="E170" s="181">
        <v>83.63</v>
      </c>
    </row>
    <row r="171" spans="2:5" ht="50.1" customHeight="1">
      <c r="B171" s="180">
        <v>92815</v>
      </c>
      <c r="C171" s="180" t="s">
        <v>143</v>
      </c>
      <c r="D171" s="180" t="s">
        <v>4195</v>
      </c>
      <c r="E171" s="181">
        <v>95.9</v>
      </c>
    </row>
    <row r="172" spans="2:5" ht="50.1" customHeight="1">
      <c r="B172" s="180">
        <v>92816</v>
      </c>
      <c r="C172" s="180" t="s">
        <v>144</v>
      </c>
      <c r="D172" s="180" t="s">
        <v>4195</v>
      </c>
      <c r="E172" s="181">
        <v>552.23</v>
      </c>
    </row>
    <row r="173" spans="2:5" ht="50.1" customHeight="1">
      <c r="B173" s="180">
        <v>92817</v>
      </c>
      <c r="C173" s="180" t="s">
        <v>145</v>
      </c>
      <c r="D173" s="180" t="s">
        <v>4195</v>
      </c>
      <c r="E173" s="181">
        <v>120.01</v>
      </c>
    </row>
    <row r="174" spans="2:5" ht="50.1" customHeight="1">
      <c r="B174" s="180">
        <v>92818</v>
      </c>
      <c r="C174" s="180" t="s">
        <v>146</v>
      </c>
      <c r="D174" s="180" t="s">
        <v>4195</v>
      </c>
      <c r="E174" s="181">
        <v>787.75</v>
      </c>
    </row>
    <row r="175" spans="2:5" ht="50.1" customHeight="1">
      <c r="B175" s="180">
        <v>92819</v>
      </c>
      <c r="C175" s="180" t="s">
        <v>147</v>
      </c>
      <c r="D175" s="180" t="s">
        <v>4195</v>
      </c>
      <c r="E175" s="181">
        <v>161.56</v>
      </c>
    </row>
    <row r="176" spans="2:5" ht="50.1" customHeight="1">
      <c r="B176" s="180">
        <v>92820</v>
      </c>
      <c r="C176" s="180" t="s">
        <v>148</v>
      </c>
      <c r="D176" s="180" t="s">
        <v>4195</v>
      </c>
      <c r="E176" s="181">
        <v>34.76</v>
      </c>
    </row>
    <row r="177" spans="2:5" ht="50.1" customHeight="1">
      <c r="B177" s="180">
        <v>92821</v>
      </c>
      <c r="C177" s="180" t="s">
        <v>149</v>
      </c>
      <c r="D177" s="180" t="s">
        <v>4195</v>
      </c>
      <c r="E177" s="181">
        <v>44.6</v>
      </c>
    </row>
    <row r="178" spans="2:5" ht="50.1" customHeight="1">
      <c r="B178" s="180">
        <v>92822</v>
      </c>
      <c r="C178" s="180" t="s">
        <v>150</v>
      </c>
      <c r="D178" s="180" t="s">
        <v>4195</v>
      </c>
      <c r="E178" s="181">
        <v>54.45</v>
      </c>
    </row>
    <row r="179" spans="2:5" ht="50.1" customHeight="1">
      <c r="B179" s="180">
        <v>92824</v>
      </c>
      <c r="C179" s="180" t="s">
        <v>151</v>
      </c>
      <c r="D179" s="180" t="s">
        <v>4195</v>
      </c>
      <c r="E179" s="181">
        <v>64.69</v>
      </c>
    </row>
    <row r="180" spans="2:5" ht="50.1" customHeight="1">
      <c r="B180" s="180">
        <v>92825</v>
      </c>
      <c r="C180" s="180" t="s">
        <v>152</v>
      </c>
      <c r="D180" s="180" t="s">
        <v>4195</v>
      </c>
      <c r="E180" s="181">
        <v>74.989999999999995</v>
      </c>
    </row>
    <row r="181" spans="2:5" ht="50.1" customHeight="1">
      <c r="B181" s="180">
        <v>92826</v>
      </c>
      <c r="C181" s="180" t="s">
        <v>153</v>
      </c>
      <c r="D181" s="180" t="s">
        <v>4195</v>
      </c>
      <c r="E181" s="181">
        <v>86.57</v>
      </c>
    </row>
    <row r="182" spans="2:5" ht="50.1" customHeight="1">
      <c r="B182" s="180">
        <v>92827</v>
      </c>
      <c r="C182" s="180" t="s">
        <v>154</v>
      </c>
      <c r="D182" s="180" t="s">
        <v>4195</v>
      </c>
      <c r="E182" s="181">
        <v>98.69</v>
      </c>
    </row>
    <row r="183" spans="2:5" ht="50.1" customHeight="1">
      <c r="B183" s="180">
        <v>92828</v>
      </c>
      <c r="C183" s="180" t="s">
        <v>155</v>
      </c>
      <c r="D183" s="180" t="s">
        <v>4195</v>
      </c>
      <c r="E183" s="181">
        <v>112.76</v>
      </c>
    </row>
    <row r="184" spans="2:5" ht="50.1" customHeight="1">
      <c r="B184" s="180">
        <v>92829</v>
      </c>
      <c r="C184" s="180" t="s">
        <v>156</v>
      </c>
      <c r="D184" s="180" t="s">
        <v>4195</v>
      </c>
      <c r="E184" s="181">
        <v>572.1</v>
      </c>
    </row>
    <row r="185" spans="2:5" ht="50.1" customHeight="1">
      <c r="B185" s="180">
        <v>92830</v>
      </c>
      <c r="C185" s="180" t="s">
        <v>157</v>
      </c>
      <c r="D185" s="180" t="s">
        <v>4195</v>
      </c>
      <c r="E185" s="181">
        <v>139.88</v>
      </c>
    </row>
    <row r="186" spans="2:5" ht="50.1" customHeight="1">
      <c r="B186" s="180">
        <v>92831</v>
      </c>
      <c r="C186" s="180" t="s">
        <v>158</v>
      </c>
      <c r="D186" s="180" t="s">
        <v>4195</v>
      </c>
      <c r="E186" s="181">
        <v>812.14</v>
      </c>
    </row>
    <row r="187" spans="2:5" ht="50.1" customHeight="1">
      <c r="B187" s="180">
        <v>92832</v>
      </c>
      <c r="C187" s="180" t="s">
        <v>159</v>
      </c>
      <c r="D187" s="180" t="s">
        <v>4195</v>
      </c>
      <c r="E187" s="181">
        <v>185.95</v>
      </c>
    </row>
    <row r="188" spans="2:5" ht="50.1" customHeight="1">
      <c r="B188" s="180">
        <v>95565</v>
      </c>
      <c r="C188" s="180" t="s">
        <v>160</v>
      </c>
      <c r="D188" s="180" t="s">
        <v>4195</v>
      </c>
      <c r="E188" s="181">
        <v>97.66</v>
      </c>
    </row>
    <row r="189" spans="2:5" ht="50.1" customHeight="1">
      <c r="B189" s="180">
        <v>95566</v>
      </c>
      <c r="C189" s="180" t="s">
        <v>161</v>
      </c>
      <c r="D189" s="180" t="s">
        <v>4195</v>
      </c>
      <c r="E189" s="181">
        <v>103.4</v>
      </c>
    </row>
    <row r="190" spans="2:5" ht="50.1" customHeight="1">
      <c r="B190" s="180">
        <v>95567</v>
      </c>
      <c r="C190" s="180" t="s">
        <v>162</v>
      </c>
      <c r="D190" s="180" t="s">
        <v>4195</v>
      </c>
      <c r="E190" s="181">
        <v>64.28</v>
      </c>
    </row>
    <row r="191" spans="2:5" ht="50.1" customHeight="1">
      <c r="B191" s="180">
        <v>95568</v>
      </c>
      <c r="C191" s="180" t="s">
        <v>163</v>
      </c>
      <c r="D191" s="180" t="s">
        <v>4195</v>
      </c>
      <c r="E191" s="181">
        <v>78.98</v>
      </c>
    </row>
    <row r="192" spans="2:5" ht="50.1" customHeight="1">
      <c r="B192" s="180">
        <v>95569</v>
      </c>
      <c r="C192" s="180" t="s">
        <v>164</v>
      </c>
      <c r="D192" s="180" t="s">
        <v>4195</v>
      </c>
      <c r="E192" s="181">
        <v>107.23</v>
      </c>
    </row>
    <row r="193" spans="2:5" ht="50.1" customHeight="1">
      <c r="B193" s="180">
        <v>95570</v>
      </c>
      <c r="C193" s="180" t="s">
        <v>165</v>
      </c>
      <c r="D193" s="180" t="s">
        <v>4195</v>
      </c>
      <c r="E193" s="181">
        <v>70.02</v>
      </c>
    </row>
    <row r="194" spans="2:5" ht="50.1" customHeight="1">
      <c r="B194" s="180">
        <v>95571</v>
      </c>
      <c r="C194" s="180" t="s">
        <v>166</v>
      </c>
      <c r="D194" s="180" t="s">
        <v>4195</v>
      </c>
      <c r="E194" s="181">
        <v>86.32</v>
      </c>
    </row>
    <row r="195" spans="2:5" ht="50.1" customHeight="1">
      <c r="B195" s="180">
        <v>95572</v>
      </c>
      <c r="C195" s="180" t="s">
        <v>167</v>
      </c>
      <c r="D195" s="180" t="s">
        <v>4195</v>
      </c>
      <c r="E195" s="181">
        <v>116.31</v>
      </c>
    </row>
    <row r="196" spans="2:5" ht="50.1" customHeight="1">
      <c r="B196" s="180">
        <v>97127</v>
      </c>
      <c r="C196" s="180" t="s">
        <v>168</v>
      </c>
      <c r="D196" s="180" t="s">
        <v>4195</v>
      </c>
      <c r="E196" s="181">
        <v>3.89</v>
      </c>
    </row>
    <row r="197" spans="2:5" ht="50.1" customHeight="1">
      <c r="B197" s="180">
        <v>97128</v>
      </c>
      <c r="C197" s="180" t="s">
        <v>169</v>
      </c>
      <c r="D197" s="180" t="s">
        <v>4195</v>
      </c>
      <c r="E197" s="181">
        <v>7.81</v>
      </c>
    </row>
    <row r="198" spans="2:5" ht="50.1" customHeight="1">
      <c r="B198" s="180">
        <v>97129</v>
      </c>
      <c r="C198" s="180" t="s">
        <v>170</v>
      </c>
      <c r="D198" s="180" t="s">
        <v>4195</v>
      </c>
      <c r="E198" s="181">
        <v>9.6199999999999992</v>
      </c>
    </row>
    <row r="199" spans="2:5" ht="50.1" customHeight="1">
      <c r="B199" s="180">
        <v>97130</v>
      </c>
      <c r="C199" s="180" t="s">
        <v>171</v>
      </c>
      <c r="D199" s="180" t="s">
        <v>4195</v>
      </c>
      <c r="E199" s="181">
        <v>11.43</v>
      </c>
    </row>
    <row r="200" spans="2:5" ht="50.1" customHeight="1">
      <c r="B200" s="180">
        <v>97131</v>
      </c>
      <c r="C200" s="180" t="s">
        <v>172</v>
      </c>
      <c r="D200" s="180" t="s">
        <v>4195</v>
      </c>
      <c r="E200" s="181">
        <v>13.22</v>
      </c>
    </row>
    <row r="201" spans="2:5" ht="50.1" customHeight="1">
      <c r="B201" s="180">
        <v>97132</v>
      </c>
      <c r="C201" s="180" t="s">
        <v>173</v>
      </c>
      <c r="D201" s="180" t="s">
        <v>4195</v>
      </c>
      <c r="E201" s="181">
        <v>15.01</v>
      </c>
    </row>
    <row r="202" spans="2:5" ht="50.1" customHeight="1">
      <c r="B202" s="180">
        <v>97133</v>
      </c>
      <c r="C202" s="180" t="s">
        <v>174</v>
      </c>
      <c r="D202" s="180" t="s">
        <v>4195</v>
      </c>
      <c r="E202" s="181">
        <v>18.600000000000001</v>
      </c>
    </row>
    <row r="203" spans="2:5" ht="50.1" customHeight="1">
      <c r="B203" s="180">
        <v>97134</v>
      </c>
      <c r="C203" s="180" t="s">
        <v>175</v>
      </c>
      <c r="D203" s="180" t="s">
        <v>4195</v>
      </c>
      <c r="E203" s="181">
        <v>1.79</v>
      </c>
    </row>
    <row r="204" spans="2:5" ht="50.1" customHeight="1">
      <c r="B204" s="180">
        <v>97135</v>
      </c>
      <c r="C204" s="180" t="s">
        <v>176</v>
      </c>
      <c r="D204" s="180" t="s">
        <v>4195</v>
      </c>
      <c r="E204" s="181">
        <v>3.97</v>
      </c>
    </row>
    <row r="205" spans="2:5" ht="50.1" customHeight="1">
      <c r="B205" s="180">
        <v>97136</v>
      </c>
      <c r="C205" s="180" t="s">
        <v>177</v>
      </c>
      <c r="D205" s="180" t="s">
        <v>4195</v>
      </c>
      <c r="E205" s="181">
        <v>4.8899999999999997</v>
      </c>
    </row>
    <row r="206" spans="2:5" ht="50.1" customHeight="1">
      <c r="B206" s="180">
        <v>97137</v>
      </c>
      <c r="C206" s="180" t="s">
        <v>178</v>
      </c>
      <c r="D206" s="180" t="s">
        <v>4195</v>
      </c>
      <c r="E206" s="181">
        <v>5.82</v>
      </c>
    </row>
    <row r="207" spans="2:5" ht="50.1" customHeight="1">
      <c r="B207" s="180">
        <v>97138</v>
      </c>
      <c r="C207" s="180" t="s">
        <v>179</v>
      </c>
      <c r="D207" s="180" t="s">
        <v>4195</v>
      </c>
      <c r="E207" s="181">
        <v>6.72</v>
      </c>
    </row>
    <row r="208" spans="2:5" ht="50.1" customHeight="1">
      <c r="B208" s="180">
        <v>97139</v>
      </c>
      <c r="C208" s="180" t="s">
        <v>180</v>
      </c>
      <c r="D208" s="180" t="s">
        <v>4195</v>
      </c>
      <c r="E208" s="181">
        <v>7.63</v>
      </c>
    </row>
    <row r="209" spans="2:5" ht="50.1" customHeight="1">
      <c r="B209" s="180">
        <v>97140</v>
      </c>
      <c r="C209" s="180" t="s">
        <v>181</v>
      </c>
      <c r="D209" s="180" t="s">
        <v>4195</v>
      </c>
      <c r="E209" s="181">
        <v>9.49</v>
      </c>
    </row>
    <row r="210" spans="2:5" ht="50.1" customHeight="1">
      <c r="B210" s="180">
        <v>93206</v>
      </c>
      <c r="C210" s="180" t="s">
        <v>182</v>
      </c>
      <c r="D210" s="180" t="s">
        <v>4021</v>
      </c>
      <c r="E210" s="181">
        <v>897.55</v>
      </c>
    </row>
    <row r="211" spans="2:5" ht="50.1" customHeight="1">
      <c r="B211" s="180">
        <v>93207</v>
      </c>
      <c r="C211" s="180" t="s">
        <v>26</v>
      </c>
      <c r="D211" s="180" t="s">
        <v>4021</v>
      </c>
      <c r="E211" s="181">
        <v>985.89</v>
      </c>
    </row>
    <row r="212" spans="2:5" ht="50.1" customHeight="1">
      <c r="B212" s="180">
        <v>93208</v>
      </c>
      <c r="C212" s="180" t="s">
        <v>183</v>
      </c>
      <c r="D212" s="180" t="s">
        <v>4021</v>
      </c>
      <c r="E212" s="181">
        <v>834.11</v>
      </c>
    </row>
    <row r="213" spans="2:5" ht="50.1" customHeight="1">
      <c r="B213" s="180">
        <v>93209</v>
      </c>
      <c r="C213" s="180" t="s">
        <v>184</v>
      </c>
      <c r="D213" s="180" t="s">
        <v>4021</v>
      </c>
      <c r="E213" s="181">
        <v>769.6</v>
      </c>
    </row>
    <row r="214" spans="2:5" ht="50.1" customHeight="1">
      <c r="B214" s="180">
        <v>93210</v>
      </c>
      <c r="C214" s="180" t="s">
        <v>185</v>
      </c>
      <c r="D214" s="180" t="s">
        <v>4021</v>
      </c>
      <c r="E214" s="181">
        <v>512.13</v>
      </c>
    </row>
    <row r="215" spans="2:5" ht="50.1" customHeight="1">
      <c r="B215" s="180">
        <v>93211</v>
      </c>
      <c r="C215" s="180" t="s">
        <v>186</v>
      </c>
      <c r="D215" s="180" t="s">
        <v>4021</v>
      </c>
      <c r="E215" s="181">
        <v>486.15</v>
      </c>
    </row>
    <row r="216" spans="2:5" ht="50.1" customHeight="1">
      <c r="B216" s="180">
        <v>93212</v>
      </c>
      <c r="C216" s="180" t="s">
        <v>25</v>
      </c>
      <c r="D216" s="180" t="s">
        <v>4021</v>
      </c>
      <c r="E216" s="181">
        <v>871.61</v>
      </c>
    </row>
    <row r="217" spans="2:5" ht="50.1" customHeight="1">
      <c r="B217" s="180">
        <v>93213</v>
      </c>
      <c r="C217" s="180" t="s">
        <v>187</v>
      </c>
      <c r="D217" s="180" t="s">
        <v>4021</v>
      </c>
      <c r="E217" s="181">
        <v>812.18</v>
      </c>
    </row>
    <row r="218" spans="2:5" ht="50.1" customHeight="1">
      <c r="B218" s="180">
        <v>93214</v>
      </c>
      <c r="C218" s="180" t="s">
        <v>188</v>
      </c>
      <c r="D218" s="180" t="s">
        <v>3961</v>
      </c>
      <c r="E218" s="182">
        <v>6220.59</v>
      </c>
    </row>
    <row r="219" spans="2:5" ht="50.1" customHeight="1">
      <c r="B219" s="180">
        <v>93243</v>
      </c>
      <c r="C219" s="180" t="s">
        <v>189</v>
      </c>
      <c r="D219" s="180" t="s">
        <v>3961</v>
      </c>
      <c r="E219" s="182">
        <v>9515.4699999999993</v>
      </c>
    </row>
    <row r="220" spans="2:5" ht="50.1" customHeight="1">
      <c r="B220" s="180">
        <v>93582</v>
      </c>
      <c r="C220" s="180" t="s">
        <v>190</v>
      </c>
      <c r="D220" s="180" t="s">
        <v>4021</v>
      </c>
      <c r="E220" s="181">
        <v>246.31</v>
      </c>
    </row>
    <row r="221" spans="2:5" ht="50.1" customHeight="1">
      <c r="B221" s="180">
        <v>93583</v>
      </c>
      <c r="C221" s="180" t="s">
        <v>191</v>
      </c>
      <c r="D221" s="180" t="s">
        <v>4021</v>
      </c>
      <c r="E221" s="181">
        <v>384.71</v>
      </c>
    </row>
    <row r="222" spans="2:5" ht="50.1" customHeight="1">
      <c r="B222" s="180">
        <v>93584</v>
      </c>
      <c r="C222" s="180" t="s">
        <v>24</v>
      </c>
      <c r="D222" s="180" t="s">
        <v>4021</v>
      </c>
      <c r="E222" s="181">
        <v>811.37</v>
      </c>
    </row>
    <row r="223" spans="2:5" ht="50.1" customHeight="1">
      <c r="B223" s="180">
        <v>93585</v>
      </c>
      <c r="C223" s="180" t="s">
        <v>192</v>
      </c>
      <c r="D223" s="180" t="s">
        <v>4021</v>
      </c>
      <c r="E223" s="182">
        <v>1092.46</v>
      </c>
    </row>
    <row r="224" spans="2:5" ht="50.1" customHeight="1">
      <c r="B224" s="180">
        <v>98441</v>
      </c>
      <c r="C224" s="180" t="s">
        <v>193</v>
      </c>
      <c r="D224" s="180" t="s">
        <v>4021</v>
      </c>
      <c r="E224" s="181">
        <v>148.97</v>
      </c>
    </row>
    <row r="225" spans="2:5" ht="50.1" customHeight="1">
      <c r="B225" s="180">
        <v>98442</v>
      </c>
      <c r="C225" s="180" t="s">
        <v>194</v>
      </c>
      <c r="D225" s="180" t="s">
        <v>4021</v>
      </c>
      <c r="E225" s="181">
        <v>151.38</v>
      </c>
    </row>
    <row r="226" spans="2:5" ht="50.1" customHeight="1">
      <c r="B226" s="180">
        <v>98443</v>
      </c>
      <c r="C226" s="180" t="s">
        <v>195</v>
      </c>
      <c r="D226" s="180" t="s">
        <v>4021</v>
      </c>
      <c r="E226" s="181">
        <v>131.88</v>
      </c>
    </row>
    <row r="227" spans="2:5" ht="50.1" customHeight="1">
      <c r="B227" s="180">
        <v>98444</v>
      </c>
      <c r="C227" s="180" t="s">
        <v>196</v>
      </c>
      <c r="D227" s="180" t="s">
        <v>4021</v>
      </c>
      <c r="E227" s="181">
        <v>133.61000000000001</v>
      </c>
    </row>
    <row r="228" spans="2:5" ht="50.1" customHeight="1">
      <c r="B228" s="180">
        <v>98445</v>
      </c>
      <c r="C228" s="180" t="s">
        <v>197</v>
      </c>
      <c r="D228" s="180" t="s">
        <v>4021</v>
      </c>
      <c r="E228" s="181">
        <v>181.37</v>
      </c>
    </row>
    <row r="229" spans="2:5" ht="50.1" customHeight="1">
      <c r="B229" s="180">
        <v>98446</v>
      </c>
      <c r="C229" s="180" t="s">
        <v>198</v>
      </c>
      <c r="D229" s="180" t="s">
        <v>4021</v>
      </c>
      <c r="E229" s="181">
        <v>232.97</v>
      </c>
    </row>
    <row r="230" spans="2:5" ht="50.1" customHeight="1">
      <c r="B230" s="180">
        <v>98447</v>
      </c>
      <c r="C230" s="180" t="s">
        <v>199</v>
      </c>
      <c r="D230" s="180" t="s">
        <v>4021</v>
      </c>
      <c r="E230" s="181">
        <v>157.35</v>
      </c>
    </row>
    <row r="231" spans="2:5" ht="50.1" customHeight="1">
      <c r="B231" s="180">
        <v>98448</v>
      </c>
      <c r="C231" s="180" t="s">
        <v>200</v>
      </c>
      <c r="D231" s="180" t="s">
        <v>4021</v>
      </c>
      <c r="E231" s="181">
        <v>198.35</v>
      </c>
    </row>
    <row r="232" spans="2:5" ht="50.1" customHeight="1">
      <c r="B232" s="180">
        <v>98449</v>
      </c>
      <c r="C232" s="180" t="s">
        <v>201</v>
      </c>
      <c r="D232" s="180" t="s">
        <v>4021</v>
      </c>
      <c r="E232" s="181">
        <v>174.94</v>
      </c>
    </row>
    <row r="233" spans="2:5" ht="50.1" customHeight="1">
      <c r="B233" s="180">
        <v>98450</v>
      </c>
      <c r="C233" s="180" t="s">
        <v>202</v>
      </c>
      <c r="D233" s="180" t="s">
        <v>4021</v>
      </c>
      <c r="E233" s="181">
        <v>178.45</v>
      </c>
    </row>
    <row r="234" spans="2:5" ht="50.1" customHeight="1">
      <c r="B234" s="180">
        <v>98451</v>
      </c>
      <c r="C234" s="180" t="s">
        <v>203</v>
      </c>
      <c r="D234" s="180" t="s">
        <v>4021</v>
      </c>
      <c r="E234" s="181">
        <v>155.78</v>
      </c>
    </row>
    <row r="235" spans="2:5" ht="50.1" customHeight="1">
      <c r="B235" s="180">
        <v>98452</v>
      </c>
      <c r="C235" s="180" t="s">
        <v>204</v>
      </c>
      <c r="D235" s="180" t="s">
        <v>4021</v>
      </c>
      <c r="E235" s="181">
        <v>157.9</v>
      </c>
    </row>
    <row r="236" spans="2:5" ht="50.1" customHeight="1">
      <c r="B236" s="180">
        <v>98453</v>
      </c>
      <c r="C236" s="180" t="s">
        <v>205</v>
      </c>
      <c r="D236" s="180" t="s">
        <v>4021</v>
      </c>
      <c r="E236" s="181">
        <v>211.52</v>
      </c>
    </row>
    <row r="237" spans="2:5" ht="50.1" customHeight="1">
      <c r="B237" s="180">
        <v>98454</v>
      </c>
      <c r="C237" s="180" t="s">
        <v>206</v>
      </c>
      <c r="D237" s="180" t="s">
        <v>4021</v>
      </c>
      <c r="E237" s="181">
        <v>273.23</v>
      </c>
    </row>
    <row r="238" spans="2:5" ht="50.1" customHeight="1">
      <c r="B238" s="180">
        <v>98455</v>
      </c>
      <c r="C238" s="180" t="s">
        <v>207</v>
      </c>
      <c r="D238" s="180" t="s">
        <v>4021</v>
      </c>
      <c r="E238" s="181">
        <v>185.41</v>
      </c>
    </row>
    <row r="239" spans="2:5" ht="50.1" customHeight="1">
      <c r="B239" s="180">
        <v>98456</v>
      </c>
      <c r="C239" s="180" t="s">
        <v>208</v>
      </c>
      <c r="D239" s="180" t="s">
        <v>4021</v>
      </c>
      <c r="E239" s="181">
        <v>235.84</v>
      </c>
    </row>
    <row r="240" spans="2:5" ht="50.1" customHeight="1">
      <c r="B240" s="180">
        <v>98458</v>
      </c>
      <c r="C240" s="180" t="s">
        <v>209</v>
      </c>
      <c r="D240" s="180" t="s">
        <v>4021</v>
      </c>
      <c r="E240" s="181">
        <v>144.78</v>
      </c>
    </row>
    <row r="241" spans="2:5" ht="50.1" customHeight="1">
      <c r="B241" s="180">
        <v>98459</v>
      </c>
      <c r="C241" s="180" t="s">
        <v>210</v>
      </c>
      <c r="D241" s="180" t="s">
        <v>4021</v>
      </c>
      <c r="E241" s="181">
        <v>124.37</v>
      </c>
    </row>
    <row r="242" spans="2:5" ht="50.1" customHeight="1">
      <c r="B242" s="180">
        <v>98460</v>
      </c>
      <c r="C242" s="180" t="s">
        <v>211</v>
      </c>
      <c r="D242" s="180" t="s">
        <v>4021</v>
      </c>
      <c r="E242" s="181">
        <v>159.63</v>
      </c>
    </row>
    <row r="243" spans="2:5" ht="50.1" customHeight="1">
      <c r="B243" s="180">
        <v>98461</v>
      </c>
      <c r="C243" s="180" t="s">
        <v>19380</v>
      </c>
      <c r="D243" s="180" t="s">
        <v>3961</v>
      </c>
      <c r="E243" s="182">
        <v>5494.94</v>
      </c>
    </row>
    <row r="244" spans="2:5" ht="50.1" customHeight="1">
      <c r="B244" s="180">
        <v>98462</v>
      </c>
      <c r="C244" s="180" t="s">
        <v>19381</v>
      </c>
      <c r="D244" s="180" t="s">
        <v>3961</v>
      </c>
      <c r="E244" s="182">
        <v>8225.0499999999993</v>
      </c>
    </row>
    <row r="245" spans="2:5" ht="50.1" customHeight="1">
      <c r="B245" s="180">
        <v>5631</v>
      </c>
      <c r="C245" s="180" t="s">
        <v>212</v>
      </c>
      <c r="D245" s="180" t="s">
        <v>13108</v>
      </c>
      <c r="E245" s="181">
        <v>143.57</v>
      </c>
    </row>
    <row r="246" spans="2:5" ht="50.1" customHeight="1">
      <c r="B246" s="180">
        <v>5678</v>
      </c>
      <c r="C246" s="180" t="s">
        <v>213</v>
      </c>
      <c r="D246" s="180" t="s">
        <v>13108</v>
      </c>
      <c r="E246" s="181">
        <v>106.41</v>
      </c>
    </row>
    <row r="247" spans="2:5" ht="50.1" customHeight="1">
      <c r="B247" s="180">
        <v>5680</v>
      </c>
      <c r="C247" s="180" t="s">
        <v>214</v>
      </c>
      <c r="D247" s="180" t="s">
        <v>13108</v>
      </c>
      <c r="E247" s="181">
        <v>98.62</v>
      </c>
    </row>
    <row r="248" spans="2:5" ht="50.1" customHeight="1">
      <c r="B248" s="180">
        <v>5684</v>
      </c>
      <c r="C248" s="180" t="s">
        <v>215</v>
      </c>
      <c r="D248" s="180" t="s">
        <v>13108</v>
      </c>
      <c r="E248" s="181">
        <v>105.05</v>
      </c>
    </row>
    <row r="249" spans="2:5" ht="50.1" customHeight="1">
      <c r="B249" s="180">
        <v>5689</v>
      </c>
      <c r="C249" s="180" t="s">
        <v>216</v>
      </c>
      <c r="D249" s="180" t="s">
        <v>13108</v>
      </c>
      <c r="E249" s="181">
        <v>4.07</v>
      </c>
    </row>
    <row r="250" spans="2:5" ht="50.1" customHeight="1">
      <c r="B250" s="180">
        <v>5795</v>
      </c>
      <c r="C250" s="180" t="s">
        <v>217</v>
      </c>
      <c r="D250" s="180" t="s">
        <v>13108</v>
      </c>
      <c r="E250" s="181">
        <v>19.89</v>
      </c>
    </row>
    <row r="251" spans="2:5" ht="50.1" customHeight="1">
      <c r="B251" s="180">
        <v>5811</v>
      </c>
      <c r="C251" s="180" t="s">
        <v>218</v>
      </c>
      <c r="D251" s="180" t="s">
        <v>13108</v>
      </c>
      <c r="E251" s="181">
        <v>139.13999999999999</v>
      </c>
    </row>
    <row r="252" spans="2:5" ht="50.1" customHeight="1">
      <c r="B252" s="180">
        <v>5823</v>
      </c>
      <c r="C252" s="180" t="s">
        <v>219</v>
      </c>
      <c r="D252" s="180" t="s">
        <v>13108</v>
      </c>
      <c r="E252" s="181">
        <v>172.38</v>
      </c>
    </row>
    <row r="253" spans="2:5" ht="50.1" customHeight="1">
      <c r="B253" s="180">
        <v>5824</v>
      </c>
      <c r="C253" s="180" t="s">
        <v>220</v>
      </c>
      <c r="D253" s="180" t="s">
        <v>13108</v>
      </c>
      <c r="E253" s="181">
        <v>133.38</v>
      </c>
    </row>
    <row r="254" spans="2:5" ht="50.1" customHeight="1">
      <c r="B254" s="180">
        <v>5835</v>
      </c>
      <c r="C254" s="180" t="s">
        <v>221</v>
      </c>
      <c r="D254" s="180" t="s">
        <v>13108</v>
      </c>
      <c r="E254" s="181">
        <v>253.96</v>
      </c>
    </row>
    <row r="255" spans="2:5" ht="50.1" customHeight="1">
      <c r="B255" s="180">
        <v>5839</v>
      </c>
      <c r="C255" s="180" t="s">
        <v>222</v>
      </c>
      <c r="D255" s="180" t="s">
        <v>13108</v>
      </c>
      <c r="E255" s="181">
        <v>6.12</v>
      </c>
    </row>
    <row r="256" spans="2:5" ht="50.1" customHeight="1">
      <c r="B256" s="180">
        <v>5843</v>
      </c>
      <c r="C256" s="180" t="s">
        <v>223</v>
      </c>
      <c r="D256" s="180" t="s">
        <v>13108</v>
      </c>
      <c r="E256" s="181">
        <v>173.4</v>
      </c>
    </row>
    <row r="257" spans="2:5" ht="50.1" customHeight="1">
      <c r="B257" s="180">
        <v>5847</v>
      </c>
      <c r="C257" s="180" t="s">
        <v>224</v>
      </c>
      <c r="D257" s="180" t="s">
        <v>13108</v>
      </c>
      <c r="E257" s="181">
        <v>187.33</v>
      </c>
    </row>
    <row r="258" spans="2:5" ht="50.1" customHeight="1">
      <c r="B258" s="180">
        <v>5851</v>
      </c>
      <c r="C258" s="180" t="s">
        <v>225</v>
      </c>
      <c r="D258" s="180" t="s">
        <v>13108</v>
      </c>
      <c r="E258" s="181">
        <v>178.95</v>
      </c>
    </row>
    <row r="259" spans="2:5" ht="50.1" customHeight="1">
      <c r="B259" s="180">
        <v>5855</v>
      </c>
      <c r="C259" s="180" t="s">
        <v>226</v>
      </c>
      <c r="D259" s="180" t="s">
        <v>13108</v>
      </c>
      <c r="E259" s="181">
        <v>471.91</v>
      </c>
    </row>
    <row r="260" spans="2:5" ht="50.1" customHeight="1">
      <c r="B260" s="180">
        <v>5863</v>
      </c>
      <c r="C260" s="180" t="s">
        <v>227</v>
      </c>
      <c r="D260" s="180" t="s">
        <v>13108</v>
      </c>
      <c r="E260" s="181">
        <v>13.8</v>
      </c>
    </row>
    <row r="261" spans="2:5" ht="50.1" customHeight="1">
      <c r="B261" s="180">
        <v>5867</v>
      </c>
      <c r="C261" s="180" t="s">
        <v>228</v>
      </c>
      <c r="D261" s="180" t="s">
        <v>13108</v>
      </c>
      <c r="E261" s="181">
        <v>104.25</v>
      </c>
    </row>
    <row r="262" spans="2:5" ht="50.1" customHeight="1">
      <c r="B262" s="180">
        <v>5875</v>
      </c>
      <c r="C262" s="180" t="s">
        <v>229</v>
      </c>
      <c r="D262" s="180" t="s">
        <v>13108</v>
      </c>
      <c r="E262" s="181">
        <v>99.05</v>
      </c>
    </row>
    <row r="263" spans="2:5" ht="50.1" customHeight="1">
      <c r="B263" s="180">
        <v>5879</v>
      </c>
      <c r="C263" s="180" t="s">
        <v>230</v>
      </c>
      <c r="D263" s="180" t="s">
        <v>13108</v>
      </c>
      <c r="E263" s="181">
        <v>89.59</v>
      </c>
    </row>
    <row r="264" spans="2:5" ht="50.1" customHeight="1">
      <c r="B264" s="180">
        <v>5882</v>
      </c>
      <c r="C264" s="180" t="s">
        <v>231</v>
      </c>
      <c r="D264" s="180" t="s">
        <v>13108</v>
      </c>
      <c r="E264" s="181">
        <v>84.56</v>
      </c>
    </row>
    <row r="265" spans="2:5" ht="50.1" customHeight="1">
      <c r="B265" s="180">
        <v>5890</v>
      </c>
      <c r="C265" s="180" t="s">
        <v>232</v>
      </c>
      <c r="D265" s="180" t="s">
        <v>13108</v>
      </c>
      <c r="E265" s="181">
        <v>134.76</v>
      </c>
    </row>
    <row r="266" spans="2:5" ht="50.1" customHeight="1">
      <c r="B266" s="180">
        <v>5894</v>
      </c>
      <c r="C266" s="180" t="s">
        <v>233</v>
      </c>
      <c r="D266" s="180" t="s">
        <v>13108</v>
      </c>
      <c r="E266" s="181">
        <v>131.28</v>
      </c>
    </row>
    <row r="267" spans="2:5" ht="50.1" customHeight="1">
      <c r="B267" s="180">
        <v>5901</v>
      </c>
      <c r="C267" s="180" t="s">
        <v>234</v>
      </c>
      <c r="D267" s="180" t="s">
        <v>13108</v>
      </c>
      <c r="E267" s="181">
        <v>205.59</v>
      </c>
    </row>
    <row r="268" spans="2:5" ht="50.1" customHeight="1">
      <c r="B268" s="180">
        <v>5909</v>
      </c>
      <c r="C268" s="180" t="s">
        <v>235</v>
      </c>
      <c r="D268" s="180" t="s">
        <v>13108</v>
      </c>
      <c r="E268" s="181">
        <v>23.68</v>
      </c>
    </row>
    <row r="269" spans="2:5" ht="50.1" customHeight="1">
      <c r="B269" s="180">
        <v>5921</v>
      </c>
      <c r="C269" s="180" t="s">
        <v>236</v>
      </c>
      <c r="D269" s="180" t="s">
        <v>13108</v>
      </c>
      <c r="E269" s="181">
        <v>3.19</v>
      </c>
    </row>
    <row r="270" spans="2:5" ht="50.1" customHeight="1">
      <c r="B270" s="180">
        <v>5928</v>
      </c>
      <c r="C270" s="180" t="s">
        <v>237</v>
      </c>
      <c r="D270" s="180" t="s">
        <v>13108</v>
      </c>
      <c r="E270" s="181">
        <v>170.99</v>
      </c>
    </row>
    <row r="271" spans="2:5" ht="50.1" customHeight="1">
      <c r="B271" s="180">
        <v>5932</v>
      </c>
      <c r="C271" s="180" t="s">
        <v>238</v>
      </c>
      <c r="D271" s="180" t="s">
        <v>13108</v>
      </c>
      <c r="E271" s="181">
        <v>166.14</v>
      </c>
    </row>
    <row r="272" spans="2:5" ht="50.1" customHeight="1">
      <c r="B272" s="180">
        <v>5940</v>
      </c>
      <c r="C272" s="180" t="s">
        <v>239</v>
      </c>
      <c r="D272" s="180" t="s">
        <v>13108</v>
      </c>
      <c r="E272" s="181">
        <v>145.16999999999999</v>
      </c>
    </row>
    <row r="273" spans="2:5" ht="50.1" customHeight="1">
      <c r="B273" s="180">
        <v>5944</v>
      </c>
      <c r="C273" s="180" t="s">
        <v>240</v>
      </c>
      <c r="D273" s="180" t="s">
        <v>13108</v>
      </c>
      <c r="E273" s="181">
        <v>163.09</v>
      </c>
    </row>
    <row r="274" spans="2:5" ht="50.1" customHeight="1">
      <c r="B274" s="180">
        <v>5953</v>
      </c>
      <c r="C274" s="180" t="s">
        <v>241</v>
      </c>
      <c r="D274" s="180" t="s">
        <v>13108</v>
      </c>
      <c r="E274" s="181">
        <v>40.64</v>
      </c>
    </row>
    <row r="275" spans="2:5" ht="50.1" customHeight="1">
      <c r="B275" s="180">
        <v>6259</v>
      </c>
      <c r="C275" s="180" t="s">
        <v>242</v>
      </c>
      <c r="D275" s="180" t="s">
        <v>13108</v>
      </c>
      <c r="E275" s="181">
        <v>170.52</v>
      </c>
    </row>
    <row r="276" spans="2:5" ht="50.1" customHeight="1">
      <c r="B276" s="180">
        <v>6879</v>
      </c>
      <c r="C276" s="180" t="s">
        <v>243</v>
      </c>
      <c r="D276" s="180" t="s">
        <v>13108</v>
      </c>
      <c r="E276" s="181">
        <v>136.01</v>
      </c>
    </row>
    <row r="277" spans="2:5" ht="50.1" customHeight="1">
      <c r="B277" s="180">
        <v>7030</v>
      </c>
      <c r="C277" s="180" t="s">
        <v>244</v>
      </c>
      <c r="D277" s="180" t="s">
        <v>13108</v>
      </c>
      <c r="E277" s="181">
        <v>163.72999999999999</v>
      </c>
    </row>
    <row r="278" spans="2:5" ht="50.1" customHeight="1">
      <c r="B278" s="180">
        <v>7042</v>
      </c>
      <c r="C278" s="180" t="s">
        <v>245</v>
      </c>
      <c r="D278" s="180" t="s">
        <v>13108</v>
      </c>
      <c r="E278" s="181">
        <v>9.99</v>
      </c>
    </row>
    <row r="279" spans="2:5" ht="50.1" customHeight="1">
      <c r="B279" s="180">
        <v>7049</v>
      </c>
      <c r="C279" s="180" t="s">
        <v>246</v>
      </c>
      <c r="D279" s="180" t="s">
        <v>13108</v>
      </c>
      <c r="E279" s="181">
        <v>145.65</v>
      </c>
    </row>
    <row r="280" spans="2:5" ht="50.1" customHeight="1">
      <c r="B280" s="180">
        <v>67826</v>
      </c>
      <c r="C280" s="180" t="s">
        <v>247</v>
      </c>
      <c r="D280" s="180" t="s">
        <v>13108</v>
      </c>
      <c r="E280" s="181">
        <v>122.83</v>
      </c>
    </row>
    <row r="281" spans="2:5" ht="50.1" customHeight="1">
      <c r="B281" s="180">
        <v>73417</v>
      </c>
      <c r="C281" s="180" t="s">
        <v>248</v>
      </c>
      <c r="D281" s="180" t="s">
        <v>13108</v>
      </c>
      <c r="E281" s="181">
        <v>133.13999999999999</v>
      </c>
    </row>
    <row r="282" spans="2:5" ht="50.1" customHeight="1">
      <c r="B282" s="180">
        <v>73436</v>
      </c>
      <c r="C282" s="180" t="s">
        <v>249</v>
      </c>
      <c r="D282" s="180" t="s">
        <v>13108</v>
      </c>
      <c r="E282" s="181">
        <v>143.94999999999999</v>
      </c>
    </row>
    <row r="283" spans="2:5" ht="50.1" customHeight="1">
      <c r="B283" s="180">
        <v>73467</v>
      </c>
      <c r="C283" s="180" t="s">
        <v>250</v>
      </c>
      <c r="D283" s="180" t="s">
        <v>13108</v>
      </c>
      <c r="E283" s="181">
        <v>114.09</v>
      </c>
    </row>
    <row r="284" spans="2:5" ht="50.1" customHeight="1">
      <c r="B284" s="180">
        <v>73536</v>
      </c>
      <c r="C284" s="180" t="s">
        <v>251</v>
      </c>
      <c r="D284" s="180" t="s">
        <v>13108</v>
      </c>
      <c r="E284" s="181">
        <v>8.49</v>
      </c>
    </row>
    <row r="285" spans="2:5" ht="50.1" customHeight="1">
      <c r="B285" s="180">
        <v>83362</v>
      </c>
      <c r="C285" s="180" t="s">
        <v>252</v>
      </c>
      <c r="D285" s="180" t="s">
        <v>13108</v>
      </c>
      <c r="E285" s="181">
        <v>206.6</v>
      </c>
    </row>
    <row r="286" spans="2:5" ht="50.1" customHeight="1">
      <c r="B286" s="180">
        <v>83765</v>
      </c>
      <c r="C286" s="180" t="s">
        <v>253</v>
      </c>
      <c r="D286" s="180" t="s">
        <v>13108</v>
      </c>
      <c r="E286" s="181">
        <v>72.069999999999993</v>
      </c>
    </row>
    <row r="287" spans="2:5" ht="50.1" customHeight="1">
      <c r="B287" s="180">
        <v>87445</v>
      </c>
      <c r="C287" s="180" t="s">
        <v>254</v>
      </c>
      <c r="D287" s="180" t="s">
        <v>13108</v>
      </c>
      <c r="E287" s="181">
        <v>3.84</v>
      </c>
    </row>
    <row r="288" spans="2:5" ht="50.1" customHeight="1">
      <c r="B288" s="180">
        <v>88386</v>
      </c>
      <c r="C288" s="180" t="s">
        <v>255</v>
      </c>
      <c r="D288" s="180" t="s">
        <v>13108</v>
      </c>
      <c r="E288" s="181">
        <v>4.93</v>
      </c>
    </row>
    <row r="289" spans="2:5" ht="50.1" customHeight="1">
      <c r="B289" s="180">
        <v>88393</v>
      </c>
      <c r="C289" s="180" t="s">
        <v>256</v>
      </c>
      <c r="D289" s="180" t="s">
        <v>13108</v>
      </c>
      <c r="E289" s="181">
        <v>6.83</v>
      </c>
    </row>
    <row r="290" spans="2:5" ht="50.1" customHeight="1">
      <c r="B290" s="180">
        <v>88399</v>
      </c>
      <c r="C290" s="180" t="s">
        <v>257</v>
      </c>
      <c r="D290" s="180" t="s">
        <v>13108</v>
      </c>
      <c r="E290" s="181">
        <v>3.59</v>
      </c>
    </row>
    <row r="291" spans="2:5" ht="50.1" customHeight="1">
      <c r="B291" s="180">
        <v>88418</v>
      </c>
      <c r="C291" s="180" t="s">
        <v>258</v>
      </c>
      <c r="D291" s="180" t="s">
        <v>13108</v>
      </c>
      <c r="E291" s="181">
        <v>15.33</v>
      </c>
    </row>
    <row r="292" spans="2:5" ht="50.1" customHeight="1">
      <c r="B292" s="180">
        <v>88433</v>
      </c>
      <c r="C292" s="180" t="s">
        <v>259</v>
      </c>
      <c r="D292" s="180" t="s">
        <v>13108</v>
      </c>
      <c r="E292" s="181">
        <v>18.77</v>
      </c>
    </row>
    <row r="293" spans="2:5" ht="50.1" customHeight="1">
      <c r="B293" s="180">
        <v>88830</v>
      </c>
      <c r="C293" s="180" t="s">
        <v>260</v>
      </c>
      <c r="D293" s="180" t="s">
        <v>13108</v>
      </c>
      <c r="E293" s="181">
        <v>1.82</v>
      </c>
    </row>
    <row r="294" spans="2:5" ht="50.1" customHeight="1">
      <c r="B294" s="180">
        <v>88843</v>
      </c>
      <c r="C294" s="180" t="s">
        <v>261</v>
      </c>
      <c r="D294" s="180" t="s">
        <v>13108</v>
      </c>
      <c r="E294" s="181">
        <v>150.44</v>
      </c>
    </row>
    <row r="295" spans="2:5" ht="50.1" customHeight="1">
      <c r="B295" s="180">
        <v>88907</v>
      </c>
      <c r="C295" s="180" t="s">
        <v>262</v>
      </c>
      <c r="D295" s="180" t="s">
        <v>13108</v>
      </c>
      <c r="E295" s="181">
        <v>170.02</v>
      </c>
    </row>
    <row r="296" spans="2:5" ht="50.1" customHeight="1">
      <c r="B296" s="180">
        <v>89021</v>
      </c>
      <c r="C296" s="180" t="s">
        <v>263</v>
      </c>
      <c r="D296" s="180" t="s">
        <v>13108</v>
      </c>
      <c r="E296" s="181">
        <v>2.52</v>
      </c>
    </row>
    <row r="297" spans="2:5" ht="50.1" customHeight="1">
      <c r="B297" s="180">
        <v>89028</v>
      </c>
      <c r="C297" s="180" t="s">
        <v>264</v>
      </c>
      <c r="D297" s="180" t="s">
        <v>13108</v>
      </c>
      <c r="E297" s="181">
        <v>151.22</v>
      </c>
    </row>
    <row r="298" spans="2:5" ht="50.1" customHeight="1">
      <c r="B298" s="180">
        <v>89032</v>
      </c>
      <c r="C298" s="180" t="s">
        <v>265</v>
      </c>
      <c r="D298" s="180" t="s">
        <v>13108</v>
      </c>
      <c r="E298" s="181">
        <v>136</v>
      </c>
    </row>
    <row r="299" spans="2:5" ht="50.1" customHeight="1">
      <c r="B299" s="180">
        <v>89035</v>
      </c>
      <c r="C299" s="180" t="s">
        <v>266</v>
      </c>
      <c r="D299" s="180" t="s">
        <v>13108</v>
      </c>
      <c r="E299" s="181">
        <v>128.51</v>
      </c>
    </row>
    <row r="300" spans="2:5" ht="50.1" customHeight="1">
      <c r="B300" s="180">
        <v>89225</v>
      </c>
      <c r="C300" s="180" t="s">
        <v>267</v>
      </c>
      <c r="D300" s="180" t="s">
        <v>13108</v>
      </c>
      <c r="E300" s="181">
        <v>4.92</v>
      </c>
    </row>
    <row r="301" spans="2:5" ht="50.1" customHeight="1">
      <c r="B301" s="180">
        <v>89234</v>
      </c>
      <c r="C301" s="180" t="s">
        <v>268</v>
      </c>
      <c r="D301" s="180" t="s">
        <v>13108</v>
      </c>
      <c r="E301" s="181">
        <v>388.67</v>
      </c>
    </row>
    <row r="302" spans="2:5" ht="50.1" customHeight="1">
      <c r="B302" s="180">
        <v>89242</v>
      </c>
      <c r="C302" s="180" t="s">
        <v>269</v>
      </c>
      <c r="D302" s="180" t="s">
        <v>13108</v>
      </c>
      <c r="E302" s="181">
        <v>913.76</v>
      </c>
    </row>
    <row r="303" spans="2:5" ht="50.1" customHeight="1">
      <c r="B303" s="180">
        <v>89250</v>
      </c>
      <c r="C303" s="180" t="s">
        <v>270</v>
      </c>
      <c r="D303" s="180" t="s">
        <v>13108</v>
      </c>
      <c r="E303" s="181">
        <v>791.82</v>
      </c>
    </row>
    <row r="304" spans="2:5" ht="50.1" customHeight="1">
      <c r="B304" s="180">
        <v>89257</v>
      </c>
      <c r="C304" s="180" t="s">
        <v>271</v>
      </c>
      <c r="D304" s="180" t="s">
        <v>13108</v>
      </c>
      <c r="E304" s="181">
        <v>220.72</v>
      </c>
    </row>
    <row r="305" spans="2:5" ht="50.1" customHeight="1">
      <c r="B305" s="180">
        <v>89272</v>
      </c>
      <c r="C305" s="180" t="s">
        <v>272</v>
      </c>
      <c r="D305" s="180" t="s">
        <v>13108</v>
      </c>
      <c r="E305" s="181">
        <v>128.19999999999999</v>
      </c>
    </row>
    <row r="306" spans="2:5" ht="50.1" customHeight="1">
      <c r="B306" s="180">
        <v>89278</v>
      </c>
      <c r="C306" s="180" t="s">
        <v>273</v>
      </c>
      <c r="D306" s="180" t="s">
        <v>13108</v>
      </c>
      <c r="E306" s="181">
        <v>9.0399999999999991</v>
      </c>
    </row>
    <row r="307" spans="2:5" ht="50.1" customHeight="1">
      <c r="B307" s="180">
        <v>89843</v>
      </c>
      <c r="C307" s="180" t="s">
        <v>274</v>
      </c>
      <c r="D307" s="180" t="s">
        <v>13108</v>
      </c>
      <c r="E307" s="181">
        <v>152.52000000000001</v>
      </c>
    </row>
    <row r="308" spans="2:5" ht="50.1" customHeight="1">
      <c r="B308" s="180">
        <v>89876</v>
      </c>
      <c r="C308" s="180" t="s">
        <v>275</v>
      </c>
      <c r="D308" s="180" t="s">
        <v>13108</v>
      </c>
      <c r="E308" s="181">
        <v>217.83</v>
      </c>
    </row>
    <row r="309" spans="2:5" ht="50.1" customHeight="1">
      <c r="B309" s="180">
        <v>89883</v>
      </c>
      <c r="C309" s="180" t="s">
        <v>276</v>
      </c>
      <c r="D309" s="180" t="s">
        <v>13108</v>
      </c>
      <c r="E309" s="181">
        <v>241.04</v>
      </c>
    </row>
    <row r="310" spans="2:5" ht="50.1" customHeight="1">
      <c r="B310" s="180">
        <v>90586</v>
      </c>
      <c r="C310" s="180" t="s">
        <v>277</v>
      </c>
      <c r="D310" s="180" t="s">
        <v>13108</v>
      </c>
      <c r="E310" s="181">
        <v>1.93</v>
      </c>
    </row>
    <row r="311" spans="2:5" ht="50.1" customHeight="1">
      <c r="B311" s="180">
        <v>90625</v>
      </c>
      <c r="C311" s="180" t="s">
        <v>278</v>
      </c>
      <c r="D311" s="180" t="s">
        <v>13108</v>
      </c>
      <c r="E311" s="181">
        <v>5.72</v>
      </c>
    </row>
    <row r="312" spans="2:5" ht="50.1" customHeight="1">
      <c r="B312" s="180">
        <v>90631</v>
      </c>
      <c r="C312" s="180" t="s">
        <v>279</v>
      </c>
      <c r="D312" s="180" t="s">
        <v>13108</v>
      </c>
      <c r="E312" s="181">
        <v>108.6</v>
      </c>
    </row>
    <row r="313" spans="2:5" ht="50.1" customHeight="1">
      <c r="B313" s="180">
        <v>90637</v>
      </c>
      <c r="C313" s="180" t="s">
        <v>280</v>
      </c>
      <c r="D313" s="180" t="s">
        <v>13108</v>
      </c>
      <c r="E313" s="181">
        <v>14.34</v>
      </c>
    </row>
    <row r="314" spans="2:5" ht="50.1" customHeight="1">
      <c r="B314" s="180">
        <v>90643</v>
      </c>
      <c r="C314" s="180" t="s">
        <v>281</v>
      </c>
      <c r="D314" s="180" t="s">
        <v>13108</v>
      </c>
      <c r="E314" s="181">
        <v>18.75</v>
      </c>
    </row>
    <row r="315" spans="2:5" ht="50.1" customHeight="1">
      <c r="B315" s="180">
        <v>90650</v>
      </c>
      <c r="C315" s="180" t="s">
        <v>282</v>
      </c>
      <c r="D315" s="180" t="s">
        <v>13108</v>
      </c>
      <c r="E315" s="181">
        <v>11.15</v>
      </c>
    </row>
    <row r="316" spans="2:5" ht="50.1" customHeight="1">
      <c r="B316" s="180">
        <v>90656</v>
      </c>
      <c r="C316" s="180" t="s">
        <v>283</v>
      </c>
      <c r="D316" s="180" t="s">
        <v>13108</v>
      </c>
      <c r="E316" s="181">
        <v>14.24</v>
      </c>
    </row>
    <row r="317" spans="2:5" ht="50.1" customHeight="1">
      <c r="B317" s="180">
        <v>90662</v>
      </c>
      <c r="C317" s="180" t="s">
        <v>284</v>
      </c>
      <c r="D317" s="180" t="s">
        <v>13108</v>
      </c>
      <c r="E317" s="181">
        <v>14.81</v>
      </c>
    </row>
    <row r="318" spans="2:5" ht="50.1" customHeight="1">
      <c r="B318" s="180">
        <v>90668</v>
      </c>
      <c r="C318" s="180" t="s">
        <v>285</v>
      </c>
      <c r="D318" s="180" t="s">
        <v>13108</v>
      </c>
      <c r="E318" s="181">
        <v>21.14</v>
      </c>
    </row>
    <row r="319" spans="2:5" ht="50.1" customHeight="1">
      <c r="B319" s="180">
        <v>90674</v>
      </c>
      <c r="C319" s="180" t="s">
        <v>286</v>
      </c>
      <c r="D319" s="180" t="s">
        <v>13108</v>
      </c>
      <c r="E319" s="181">
        <v>450.28</v>
      </c>
    </row>
    <row r="320" spans="2:5" ht="50.1" customHeight="1">
      <c r="B320" s="180">
        <v>90680</v>
      </c>
      <c r="C320" s="180" t="s">
        <v>287</v>
      </c>
      <c r="D320" s="180" t="s">
        <v>13108</v>
      </c>
      <c r="E320" s="181">
        <v>268.95999999999998</v>
      </c>
    </row>
    <row r="321" spans="2:5" ht="50.1" customHeight="1">
      <c r="B321" s="180">
        <v>90686</v>
      </c>
      <c r="C321" s="180" t="s">
        <v>288</v>
      </c>
      <c r="D321" s="180" t="s">
        <v>13108</v>
      </c>
      <c r="E321" s="181">
        <v>121.38</v>
      </c>
    </row>
    <row r="322" spans="2:5" ht="50.1" customHeight="1">
      <c r="B322" s="180">
        <v>90692</v>
      </c>
      <c r="C322" s="180" t="s">
        <v>289</v>
      </c>
      <c r="D322" s="180" t="s">
        <v>13108</v>
      </c>
      <c r="E322" s="181">
        <v>109.33</v>
      </c>
    </row>
    <row r="323" spans="2:5" ht="50.1" customHeight="1">
      <c r="B323" s="180">
        <v>90964</v>
      </c>
      <c r="C323" s="180" t="s">
        <v>290</v>
      </c>
      <c r="D323" s="180" t="s">
        <v>13108</v>
      </c>
      <c r="E323" s="181">
        <v>20.03</v>
      </c>
    </row>
    <row r="324" spans="2:5" ht="50.1" customHeight="1">
      <c r="B324" s="180">
        <v>90972</v>
      </c>
      <c r="C324" s="180" t="s">
        <v>291</v>
      </c>
      <c r="D324" s="180" t="s">
        <v>13108</v>
      </c>
      <c r="E324" s="181">
        <v>52.64</v>
      </c>
    </row>
    <row r="325" spans="2:5" ht="50.1" customHeight="1">
      <c r="B325" s="180">
        <v>90979</v>
      </c>
      <c r="C325" s="180" t="s">
        <v>292</v>
      </c>
      <c r="D325" s="180" t="s">
        <v>13108</v>
      </c>
      <c r="E325" s="181">
        <v>136.06</v>
      </c>
    </row>
    <row r="326" spans="2:5" ht="50.1" customHeight="1">
      <c r="B326" s="180">
        <v>90991</v>
      </c>
      <c r="C326" s="180" t="s">
        <v>293</v>
      </c>
      <c r="D326" s="180" t="s">
        <v>13108</v>
      </c>
      <c r="E326" s="181">
        <v>139.76</v>
      </c>
    </row>
    <row r="327" spans="2:5" ht="50.1" customHeight="1">
      <c r="B327" s="180">
        <v>90999</v>
      </c>
      <c r="C327" s="180" t="s">
        <v>294</v>
      </c>
      <c r="D327" s="180" t="s">
        <v>13108</v>
      </c>
      <c r="E327" s="181">
        <v>69.88</v>
      </c>
    </row>
    <row r="328" spans="2:5" ht="50.1" customHeight="1">
      <c r="B328" s="180">
        <v>91031</v>
      </c>
      <c r="C328" s="180" t="s">
        <v>295</v>
      </c>
      <c r="D328" s="180" t="s">
        <v>13108</v>
      </c>
      <c r="E328" s="181">
        <v>164.4</v>
      </c>
    </row>
    <row r="329" spans="2:5" ht="50.1" customHeight="1">
      <c r="B329" s="180">
        <v>91277</v>
      </c>
      <c r="C329" s="180" t="s">
        <v>296</v>
      </c>
      <c r="D329" s="180" t="s">
        <v>13108</v>
      </c>
      <c r="E329" s="181">
        <v>9.17</v>
      </c>
    </row>
    <row r="330" spans="2:5" ht="50.1" customHeight="1">
      <c r="B330" s="180">
        <v>91283</v>
      </c>
      <c r="C330" s="180" t="s">
        <v>297</v>
      </c>
      <c r="D330" s="180" t="s">
        <v>13108</v>
      </c>
      <c r="E330" s="181">
        <v>20.94</v>
      </c>
    </row>
    <row r="331" spans="2:5" ht="50.1" customHeight="1">
      <c r="B331" s="180">
        <v>91386</v>
      </c>
      <c r="C331" s="180" t="s">
        <v>298</v>
      </c>
      <c r="D331" s="180" t="s">
        <v>13108</v>
      </c>
      <c r="E331" s="181">
        <v>174.13</v>
      </c>
    </row>
    <row r="332" spans="2:5" ht="50.1" customHeight="1">
      <c r="B332" s="180">
        <v>91533</v>
      </c>
      <c r="C332" s="180" t="s">
        <v>299</v>
      </c>
      <c r="D332" s="180" t="s">
        <v>13108</v>
      </c>
      <c r="E332" s="181">
        <v>28.51</v>
      </c>
    </row>
    <row r="333" spans="2:5" ht="50.1" customHeight="1">
      <c r="B333" s="180">
        <v>91634</v>
      </c>
      <c r="C333" s="180" t="s">
        <v>300</v>
      </c>
      <c r="D333" s="180" t="s">
        <v>13108</v>
      </c>
      <c r="E333" s="181">
        <v>150.97</v>
      </c>
    </row>
    <row r="334" spans="2:5" ht="50.1" customHeight="1">
      <c r="B334" s="180">
        <v>91645</v>
      </c>
      <c r="C334" s="180" t="s">
        <v>301</v>
      </c>
      <c r="D334" s="180" t="s">
        <v>13108</v>
      </c>
      <c r="E334" s="181">
        <v>319.58999999999997</v>
      </c>
    </row>
    <row r="335" spans="2:5" ht="50.1" customHeight="1">
      <c r="B335" s="180">
        <v>91692</v>
      </c>
      <c r="C335" s="180" t="s">
        <v>302</v>
      </c>
      <c r="D335" s="180" t="s">
        <v>13108</v>
      </c>
      <c r="E335" s="181">
        <v>24.27</v>
      </c>
    </row>
    <row r="336" spans="2:5" ht="50.1" customHeight="1">
      <c r="B336" s="180">
        <v>92043</v>
      </c>
      <c r="C336" s="180" t="s">
        <v>303</v>
      </c>
      <c r="D336" s="180" t="s">
        <v>13108</v>
      </c>
      <c r="E336" s="181">
        <v>9.0500000000000007</v>
      </c>
    </row>
    <row r="337" spans="2:5" ht="50.1" customHeight="1">
      <c r="B337" s="180">
        <v>92106</v>
      </c>
      <c r="C337" s="180" t="s">
        <v>304</v>
      </c>
      <c r="D337" s="180" t="s">
        <v>13108</v>
      </c>
      <c r="E337" s="181">
        <v>211.77</v>
      </c>
    </row>
    <row r="338" spans="2:5" ht="50.1" customHeight="1">
      <c r="B338" s="180">
        <v>92112</v>
      </c>
      <c r="C338" s="180" t="s">
        <v>305</v>
      </c>
      <c r="D338" s="180" t="s">
        <v>13108</v>
      </c>
      <c r="E338" s="181">
        <v>2.86</v>
      </c>
    </row>
    <row r="339" spans="2:5" ht="50.1" customHeight="1">
      <c r="B339" s="180">
        <v>92118</v>
      </c>
      <c r="C339" s="180" t="s">
        <v>306</v>
      </c>
      <c r="D339" s="180" t="s">
        <v>13108</v>
      </c>
      <c r="E339" s="181">
        <v>0.22</v>
      </c>
    </row>
    <row r="340" spans="2:5" ht="50.1" customHeight="1">
      <c r="B340" s="180">
        <v>92138</v>
      </c>
      <c r="C340" s="180" t="s">
        <v>307</v>
      </c>
      <c r="D340" s="180" t="s">
        <v>13108</v>
      </c>
      <c r="E340" s="181">
        <v>69.37</v>
      </c>
    </row>
    <row r="341" spans="2:5" ht="50.1" customHeight="1">
      <c r="B341" s="180">
        <v>92145</v>
      </c>
      <c r="C341" s="180" t="s">
        <v>308</v>
      </c>
      <c r="D341" s="180" t="s">
        <v>13108</v>
      </c>
      <c r="E341" s="181">
        <v>63.4</v>
      </c>
    </row>
    <row r="342" spans="2:5" ht="50.1" customHeight="1">
      <c r="B342" s="180">
        <v>92242</v>
      </c>
      <c r="C342" s="180" t="s">
        <v>309</v>
      </c>
      <c r="D342" s="180" t="s">
        <v>13108</v>
      </c>
      <c r="E342" s="181">
        <v>280.61</v>
      </c>
    </row>
    <row r="343" spans="2:5" ht="50.1" customHeight="1">
      <c r="B343" s="180">
        <v>92716</v>
      </c>
      <c r="C343" s="180" t="s">
        <v>310</v>
      </c>
      <c r="D343" s="180" t="s">
        <v>13108</v>
      </c>
      <c r="E343" s="181">
        <v>26.33</v>
      </c>
    </row>
    <row r="344" spans="2:5" ht="50.1" customHeight="1">
      <c r="B344" s="180">
        <v>92960</v>
      </c>
      <c r="C344" s="180" t="s">
        <v>311</v>
      </c>
      <c r="D344" s="180" t="s">
        <v>13108</v>
      </c>
      <c r="E344" s="181">
        <v>11.34</v>
      </c>
    </row>
    <row r="345" spans="2:5" ht="50.1" customHeight="1">
      <c r="B345" s="180">
        <v>92966</v>
      </c>
      <c r="C345" s="180" t="s">
        <v>312</v>
      </c>
      <c r="D345" s="180" t="s">
        <v>13108</v>
      </c>
      <c r="E345" s="181">
        <v>19.95</v>
      </c>
    </row>
    <row r="346" spans="2:5" ht="50.1" customHeight="1">
      <c r="B346" s="180">
        <v>93224</v>
      </c>
      <c r="C346" s="180" t="s">
        <v>313</v>
      </c>
      <c r="D346" s="180" t="s">
        <v>13108</v>
      </c>
      <c r="E346" s="181">
        <v>667.26</v>
      </c>
    </row>
    <row r="347" spans="2:5" ht="50.1" customHeight="1">
      <c r="B347" s="180">
        <v>93233</v>
      </c>
      <c r="C347" s="180" t="s">
        <v>314</v>
      </c>
      <c r="D347" s="180" t="s">
        <v>13108</v>
      </c>
      <c r="E347" s="181">
        <v>8.9</v>
      </c>
    </row>
    <row r="348" spans="2:5" ht="50.1" customHeight="1">
      <c r="B348" s="180">
        <v>93272</v>
      </c>
      <c r="C348" s="180" t="s">
        <v>315</v>
      </c>
      <c r="D348" s="180" t="s">
        <v>13108</v>
      </c>
      <c r="E348" s="181">
        <v>90.95</v>
      </c>
    </row>
    <row r="349" spans="2:5" ht="50.1" customHeight="1">
      <c r="B349" s="180">
        <v>93281</v>
      </c>
      <c r="C349" s="180" t="s">
        <v>316</v>
      </c>
      <c r="D349" s="180" t="s">
        <v>13108</v>
      </c>
      <c r="E349" s="181">
        <v>21.55</v>
      </c>
    </row>
    <row r="350" spans="2:5" ht="50.1" customHeight="1">
      <c r="B350" s="180">
        <v>93287</v>
      </c>
      <c r="C350" s="180" t="s">
        <v>317</v>
      </c>
      <c r="D350" s="180" t="s">
        <v>13108</v>
      </c>
      <c r="E350" s="181">
        <v>408.67</v>
      </c>
    </row>
    <row r="351" spans="2:5" ht="50.1" customHeight="1">
      <c r="B351" s="180">
        <v>93402</v>
      </c>
      <c r="C351" s="180" t="s">
        <v>318</v>
      </c>
      <c r="D351" s="180" t="s">
        <v>13108</v>
      </c>
      <c r="E351" s="181">
        <v>168.31</v>
      </c>
    </row>
    <row r="352" spans="2:5" ht="50.1" customHeight="1">
      <c r="B352" s="180">
        <v>93408</v>
      </c>
      <c r="C352" s="180" t="s">
        <v>19382</v>
      </c>
      <c r="D352" s="180" t="s">
        <v>13108</v>
      </c>
      <c r="E352" s="181">
        <v>68.53</v>
      </c>
    </row>
    <row r="353" spans="2:5" ht="50.1" customHeight="1">
      <c r="B353" s="180">
        <v>93415</v>
      </c>
      <c r="C353" s="180" t="s">
        <v>319</v>
      </c>
      <c r="D353" s="180" t="s">
        <v>13108</v>
      </c>
      <c r="E353" s="181">
        <v>14.37</v>
      </c>
    </row>
    <row r="354" spans="2:5" ht="50.1" customHeight="1">
      <c r="B354" s="180">
        <v>93421</v>
      </c>
      <c r="C354" s="180" t="s">
        <v>320</v>
      </c>
      <c r="D354" s="180" t="s">
        <v>13108</v>
      </c>
      <c r="E354" s="181">
        <v>52.01</v>
      </c>
    </row>
    <row r="355" spans="2:5" ht="50.1" customHeight="1">
      <c r="B355" s="180">
        <v>93427</v>
      </c>
      <c r="C355" s="180" t="s">
        <v>321</v>
      </c>
      <c r="D355" s="180" t="s">
        <v>13108</v>
      </c>
      <c r="E355" s="181">
        <v>120.27</v>
      </c>
    </row>
    <row r="356" spans="2:5" ht="50.1" customHeight="1">
      <c r="B356" s="180">
        <v>93433</v>
      </c>
      <c r="C356" s="180" t="s">
        <v>322</v>
      </c>
      <c r="D356" s="180" t="s">
        <v>13108</v>
      </c>
      <c r="E356" s="182">
        <v>2327.09</v>
      </c>
    </row>
    <row r="357" spans="2:5" ht="50.1" customHeight="1">
      <c r="B357" s="180">
        <v>93439</v>
      </c>
      <c r="C357" s="180" t="s">
        <v>323</v>
      </c>
      <c r="D357" s="180" t="s">
        <v>13108</v>
      </c>
      <c r="E357" s="181">
        <v>109.97</v>
      </c>
    </row>
    <row r="358" spans="2:5" ht="50.1" customHeight="1">
      <c r="B358" s="180">
        <v>95121</v>
      </c>
      <c r="C358" s="180" t="s">
        <v>324</v>
      </c>
      <c r="D358" s="180" t="s">
        <v>13108</v>
      </c>
      <c r="E358" s="181">
        <v>230.14</v>
      </c>
    </row>
    <row r="359" spans="2:5" ht="50.1" customHeight="1">
      <c r="B359" s="180">
        <v>95127</v>
      </c>
      <c r="C359" s="180" t="s">
        <v>325</v>
      </c>
      <c r="D359" s="180" t="s">
        <v>13108</v>
      </c>
      <c r="E359" s="181">
        <v>155.12</v>
      </c>
    </row>
    <row r="360" spans="2:5" ht="50.1" customHeight="1">
      <c r="B360" s="180">
        <v>95133</v>
      </c>
      <c r="C360" s="180" t="s">
        <v>326</v>
      </c>
      <c r="D360" s="180" t="s">
        <v>13108</v>
      </c>
      <c r="E360" s="181">
        <v>115.13</v>
      </c>
    </row>
    <row r="361" spans="2:5" ht="50.1" customHeight="1">
      <c r="B361" s="180">
        <v>95139</v>
      </c>
      <c r="C361" s="180" t="s">
        <v>327</v>
      </c>
      <c r="D361" s="180" t="s">
        <v>13108</v>
      </c>
      <c r="E361" s="181">
        <v>7.0000000000000007E-2</v>
      </c>
    </row>
    <row r="362" spans="2:5" ht="50.1" customHeight="1">
      <c r="B362" s="180">
        <v>95212</v>
      </c>
      <c r="C362" s="180" t="s">
        <v>328</v>
      </c>
      <c r="D362" s="180" t="s">
        <v>13108</v>
      </c>
      <c r="E362" s="181">
        <v>99.29</v>
      </c>
    </row>
    <row r="363" spans="2:5" ht="50.1" customHeight="1">
      <c r="B363" s="180">
        <v>95218</v>
      </c>
      <c r="C363" s="180" t="s">
        <v>329</v>
      </c>
      <c r="D363" s="180" t="s">
        <v>13108</v>
      </c>
      <c r="E363" s="181">
        <v>21.78</v>
      </c>
    </row>
    <row r="364" spans="2:5" ht="50.1" customHeight="1">
      <c r="B364" s="180">
        <v>95258</v>
      </c>
      <c r="C364" s="180" t="s">
        <v>330</v>
      </c>
      <c r="D364" s="180" t="s">
        <v>13108</v>
      </c>
      <c r="E364" s="181">
        <v>19.670000000000002</v>
      </c>
    </row>
    <row r="365" spans="2:5" ht="50.1" customHeight="1">
      <c r="B365" s="180">
        <v>95264</v>
      </c>
      <c r="C365" s="180" t="s">
        <v>331</v>
      </c>
      <c r="D365" s="180" t="s">
        <v>13108</v>
      </c>
      <c r="E365" s="181">
        <v>5.77</v>
      </c>
    </row>
    <row r="366" spans="2:5" ht="50.1" customHeight="1">
      <c r="B366" s="180">
        <v>95270</v>
      </c>
      <c r="C366" s="180" t="s">
        <v>332</v>
      </c>
      <c r="D366" s="180" t="s">
        <v>13108</v>
      </c>
      <c r="E366" s="181">
        <v>9.01</v>
      </c>
    </row>
    <row r="367" spans="2:5" ht="50.1" customHeight="1">
      <c r="B367" s="180">
        <v>95276</v>
      </c>
      <c r="C367" s="180" t="s">
        <v>333</v>
      </c>
      <c r="D367" s="180" t="s">
        <v>13108</v>
      </c>
      <c r="E367" s="181">
        <v>3.26</v>
      </c>
    </row>
    <row r="368" spans="2:5" ht="50.1" customHeight="1">
      <c r="B368" s="180">
        <v>95282</v>
      </c>
      <c r="C368" s="180" t="s">
        <v>334</v>
      </c>
      <c r="D368" s="180" t="s">
        <v>13108</v>
      </c>
      <c r="E368" s="181">
        <v>8.99</v>
      </c>
    </row>
    <row r="369" spans="2:5" ht="50.1" customHeight="1">
      <c r="B369" s="180">
        <v>95620</v>
      </c>
      <c r="C369" s="180" t="s">
        <v>335</v>
      </c>
      <c r="D369" s="180" t="s">
        <v>13108</v>
      </c>
      <c r="E369" s="181">
        <v>19.36</v>
      </c>
    </row>
    <row r="370" spans="2:5" ht="50.1" customHeight="1">
      <c r="B370" s="180">
        <v>95631</v>
      </c>
      <c r="C370" s="180" t="s">
        <v>336</v>
      </c>
      <c r="D370" s="180" t="s">
        <v>13108</v>
      </c>
      <c r="E370" s="181">
        <v>150.66999999999999</v>
      </c>
    </row>
    <row r="371" spans="2:5" ht="50.1" customHeight="1">
      <c r="B371" s="180">
        <v>95702</v>
      </c>
      <c r="C371" s="180" t="s">
        <v>337</v>
      </c>
      <c r="D371" s="180" t="s">
        <v>13108</v>
      </c>
      <c r="E371" s="181">
        <v>29.92</v>
      </c>
    </row>
    <row r="372" spans="2:5" ht="50.1" customHeight="1">
      <c r="B372" s="180">
        <v>95708</v>
      </c>
      <c r="C372" s="180" t="s">
        <v>338</v>
      </c>
      <c r="D372" s="180" t="s">
        <v>13108</v>
      </c>
      <c r="E372" s="181">
        <v>127.45</v>
      </c>
    </row>
    <row r="373" spans="2:5" ht="50.1" customHeight="1">
      <c r="B373" s="180">
        <v>95714</v>
      </c>
      <c r="C373" s="180" t="s">
        <v>339</v>
      </c>
      <c r="D373" s="180" t="s">
        <v>13108</v>
      </c>
      <c r="E373" s="181">
        <v>174.43</v>
      </c>
    </row>
    <row r="374" spans="2:5" ht="50.1" customHeight="1">
      <c r="B374" s="180">
        <v>95720</v>
      </c>
      <c r="C374" s="180" t="s">
        <v>340</v>
      </c>
      <c r="D374" s="180" t="s">
        <v>13108</v>
      </c>
      <c r="E374" s="181">
        <v>171.2</v>
      </c>
    </row>
    <row r="375" spans="2:5" ht="50.1" customHeight="1">
      <c r="B375" s="180">
        <v>95872</v>
      </c>
      <c r="C375" s="180" t="s">
        <v>341</v>
      </c>
      <c r="D375" s="180" t="s">
        <v>13108</v>
      </c>
      <c r="E375" s="181">
        <v>204.28</v>
      </c>
    </row>
    <row r="376" spans="2:5" ht="50.1" customHeight="1">
      <c r="B376" s="180">
        <v>96013</v>
      </c>
      <c r="C376" s="180" t="s">
        <v>342</v>
      </c>
      <c r="D376" s="180" t="s">
        <v>13108</v>
      </c>
      <c r="E376" s="181">
        <v>178.87</v>
      </c>
    </row>
    <row r="377" spans="2:5" ht="50.1" customHeight="1">
      <c r="B377" s="180">
        <v>96020</v>
      </c>
      <c r="C377" s="180" t="s">
        <v>343</v>
      </c>
      <c r="D377" s="180" t="s">
        <v>13108</v>
      </c>
      <c r="E377" s="181">
        <v>178.55</v>
      </c>
    </row>
    <row r="378" spans="2:5" ht="50.1" customHeight="1">
      <c r="B378" s="180">
        <v>96028</v>
      </c>
      <c r="C378" s="180" t="s">
        <v>344</v>
      </c>
      <c r="D378" s="180" t="s">
        <v>13108</v>
      </c>
      <c r="E378" s="181">
        <v>133.66</v>
      </c>
    </row>
    <row r="379" spans="2:5" ht="50.1" customHeight="1">
      <c r="B379" s="180">
        <v>96035</v>
      </c>
      <c r="C379" s="180" t="s">
        <v>345</v>
      </c>
      <c r="D379" s="180" t="s">
        <v>13108</v>
      </c>
      <c r="E379" s="181">
        <v>182.24</v>
      </c>
    </row>
    <row r="380" spans="2:5" ht="50.1" customHeight="1">
      <c r="B380" s="180">
        <v>96157</v>
      </c>
      <c r="C380" s="180" t="s">
        <v>346</v>
      </c>
      <c r="D380" s="180" t="s">
        <v>13108</v>
      </c>
      <c r="E380" s="181">
        <v>133.97999999999999</v>
      </c>
    </row>
    <row r="381" spans="2:5" ht="50.1" customHeight="1">
      <c r="B381" s="180">
        <v>96158</v>
      </c>
      <c r="C381" s="180" t="s">
        <v>347</v>
      </c>
      <c r="D381" s="180" t="s">
        <v>13108</v>
      </c>
      <c r="E381" s="181">
        <v>117.96</v>
      </c>
    </row>
    <row r="382" spans="2:5" ht="50.1" customHeight="1">
      <c r="B382" s="180">
        <v>96245</v>
      </c>
      <c r="C382" s="180" t="s">
        <v>348</v>
      </c>
      <c r="D382" s="180" t="s">
        <v>13108</v>
      </c>
      <c r="E382" s="181">
        <v>88.23</v>
      </c>
    </row>
    <row r="383" spans="2:5" ht="50.1" customHeight="1">
      <c r="B383" s="180">
        <v>96303</v>
      </c>
      <c r="C383" s="180" t="s">
        <v>349</v>
      </c>
      <c r="D383" s="180" t="s">
        <v>13108</v>
      </c>
      <c r="E383" s="181">
        <v>168.17</v>
      </c>
    </row>
    <row r="384" spans="2:5" ht="50.1" customHeight="1">
      <c r="B384" s="180">
        <v>96309</v>
      </c>
      <c r="C384" s="180" t="s">
        <v>350</v>
      </c>
      <c r="D384" s="180" t="s">
        <v>13108</v>
      </c>
      <c r="E384" s="181">
        <v>1.59</v>
      </c>
    </row>
    <row r="385" spans="2:5" ht="50.1" customHeight="1">
      <c r="B385" s="180">
        <v>96463</v>
      </c>
      <c r="C385" s="180" t="s">
        <v>351</v>
      </c>
      <c r="D385" s="180" t="s">
        <v>13108</v>
      </c>
      <c r="E385" s="181">
        <v>139.99</v>
      </c>
    </row>
    <row r="386" spans="2:5" ht="50.1" customHeight="1">
      <c r="B386" s="180">
        <v>98764</v>
      </c>
      <c r="C386" s="180" t="s">
        <v>352</v>
      </c>
      <c r="D386" s="180" t="s">
        <v>13108</v>
      </c>
      <c r="E386" s="181">
        <v>4.75</v>
      </c>
    </row>
    <row r="387" spans="2:5" ht="50.1" customHeight="1">
      <c r="B387" s="180">
        <v>99833</v>
      </c>
      <c r="C387" s="180" t="s">
        <v>13154</v>
      </c>
      <c r="D387" s="180" t="s">
        <v>13108</v>
      </c>
      <c r="E387" s="181">
        <v>1.55</v>
      </c>
    </row>
    <row r="388" spans="2:5" ht="50.1" customHeight="1">
      <c r="B388" s="180">
        <v>100641</v>
      </c>
      <c r="C388" s="180" t="s">
        <v>18960</v>
      </c>
      <c r="D388" s="180" t="s">
        <v>13108</v>
      </c>
      <c r="E388" s="181">
        <v>502.47</v>
      </c>
    </row>
    <row r="389" spans="2:5" ht="50.1" customHeight="1">
      <c r="B389" s="180">
        <v>100647</v>
      </c>
      <c r="C389" s="180" t="s">
        <v>18961</v>
      </c>
      <c r="D389" s="180" t="s">
        <v>13108</v>
      </c>
      <c r="E389" s="182">
        <v>1006.03</v>
      </c>
    </row>
    <row r="390" spans="2:5" ht="50.1" customHeight="1">
      <c r="B390" s="180">
        <v>102275</v>
      </c>
      <c r="C390" s="180" t="s">
        <v>19383</v>
      </c>
      <c r="D390" s="180" t="s">
        <v>13108</v>
      </c>
      <c r="E390" s="181">
        <v>20.440000000000001</v>
      </c>
    </row>
    <row r="391" spans="2:5" ht="50.1" customHeight="1">
      <c r="B391" s="180">
        <v>5632</v>
      </c>
      <c r="C391" s="180" t="s">
        <v>353</v>
      </c>
      <c r="D391" s="180" t="s">
        <v>13109</v>
      </c>
      <c r="E391" s="181">
        <v>59.09</v>
      </c>
    </row>
    <row r="392" spans="2:5" ht="50.1" customHeight="1">
      <c r="B392" s="180">
        <v>5679</v>
      </c>
      <c r="C392" s="180" t="s">
        <v>354</v>
      </c>
      <c r="D392" s="180" t="s">
        <v>13109</v>
      </c>
      <c r="E392" s="181">
        <v>45.16</v>
      </c>
    </row>
    <row r="393" spans="2:5" ht="50.1" customHeight="1">
      <c r="B393" s="180">
        <v>5681</v>
      </c>
      <c r="C393" s="180" t="s">
        <v>355</v>
      </c>
      <c r="D393" s="180" t="s">
        <v>13109</v>
      </c>
      <c r="E393" s="181">
        <v>42.83</v>
      </c>
    </row>
    <row r="394" spans="2:5" ht="50.1" customHeight="1">
      <c r="B394" s="180">
        <v>5685</v>
      </c>
      <c r="C394" s="180" t="s">
        <v>356</v>
      </c>
      <c r="D394" s="180" t="s">
        <v>13109</v>
      </c>
      <c r="E394" s="181">
        <v>40.33</v>
      </c>
    </row>
    <row r="395" spans="2:5" ht="50.1" customHeight="1">
      <c r="B395" s="180">
        <v>5690</v>
      </c>
      <c r="C395" s="180" t="s">
        <v>357</v>
      </c>
      <c r="D395" s="180" t="s">
        <v>13109</v>
      </c>
      <c r="E395" s="181">
        <v>2.5299999999999998</v>
      </c>
    </row>
    <row r="396" spans="2:5" ht="50.1" customHeight="1">
      <c r="B396" s="180">
        <v>5806</v>
      </c>
      <c r="C396" s="180" t="s">
        <v>358</v>
      </c>
      <c r="D396" s="180" t="s">
        <v>13109</v>
      </c>
      <c r="E396" s="181">
        <v>0.22</v>
      </c>
    </row>
    <row r="397" spans="2:5" ht="50.1" customHeight="1">
      <c r="B397" s="180">
        <v>5826</v>
      </c>
      <c r="C397" s="180" t="s">
        <v>359</v>
      </c>
      <c r="D397" s="180" t="s">
        <v>13109</v>
      </c>
      <c r="E397" s="181">
        <v>32.49</v>
      </c>
    </row>
    <row r="398" spans="2:5" ht="50.1" customHeight="1">
      <c r="B398" s="180">
        <v>5829</v>
      </c>
      <c r="C398" s="180" t="s">
        <v>360</v>
      </c>
      <c r="D398" s="180" t="s">
        <v>13109</v>
      </c>
      <c r="E398" s="181">
        <v>113.82</v>
      </c>
    </row>
    <row r="399" spans="2:5" ht="50.1" customHeight="1">
      <c r="B399" s="180">
        <v>5837</v>
      </c>
      <c r="C399" s="180" t="s">
        <v>361</v>
      </c>
      <c r="D399" s="180" t="s">
        <v>13109</v>
      </c>
      <c r="E399" s="181">
        <v>93.98</v>
      </c>
    </row>
    <row r="400" spans="2:5" ht="50.1" customHeight="1">
      <c r="B400" s="180">
        <v>5841</v>
      </c>
      <c r="C400" s="180" t="s">
        <v>362</v>
      </c>
      <c r="D400" s="180" t="s">
        <v>13109</v>
      </c>
      <c r="E400" s="181">
        <v>2.91</v>
      </c>
    </row>
    <row r="401" spans="2:5" ht="50.1" customHeight="1">
      <c r="B401" s="180">
        <v>5845</v>
      </c>
      <c r="C401" s="180" t="s">
        <v>363</v>
      </c>
      <c r="D401" s="180" t="s">
        <v>13109</v>
      </c>
      <c r="E401" s="181">
        <v>36.61</v>
      </c>
    </row>
    <row r="402" spans="2:5" ht="50.1" customHeight="1">
      <c r="B402" s="180">
        <v>5849</v>
      </c>
      <c r="C402" s="180" t="s">
        <v>364</v>
      </c>
      <c r="D402" s="180" t="s">
        <v>13109</v>
      </c>
      <c r="E402" s="181">
        <v>58.34</v>
      </c>
    </row>
    <row r="403" spans="2:5" ht="50.1" customHeight="1">
      <c r="B403" s="180">
        <v>5853</v>
      </c>
      <c r="C403" s="180" t="s">
        <v>365</v>
      </c>
      <c r="D403" s="180" t="s">
        <v>13109</v>
      </c>
      <c r="E403" s="181">
        <v>58.56</v>
      </c>
    </row>
    <row r="404" spans="2:5" ht="50.1" customHeight="1">
      <c r="B404" s="180">
        <v>5857</v>
      </c>
      <c r="C404" s="180" t="s">
        <v>366</v>
      </c>
      <c r="D404" s="180" t="s">
        <v>13109</v>
      </c>
      <c r="E404" s="181">
        <v>141.97</v>
      </c>
    </row>
    <row r="405" spans="2:5" ht="50.1" customHeight="1">
      <c r="B405" s="180">
        <v>5865</v>
      </c>
      <c r="C405" s="180" t="s">
        <v>367</v>
      </c>
      <c r="D405" s="180" t="s">
        <v>13109</v>
      </c>
      <c r="E405" s="181">
        <v>6.57</v>
      </c>
    </row>
    <row r="406" spans="2:5" ht="50.1" customHeight="1">
      <c r="B406" s="180">
        <v>5869</v>
      </c>
      <c r="C406" s="180" t="s">
        <v>368</v>
      </c>
      <c r="D406" s="180" t="s">
        <v>13109</v>
      </c>
      <c r="E406" s="181">
        <v>45.3</v>
      </c>
    </row>
    <row r="407" spans="2:5" ht="50.1" customHeight="1">
      <c r="B407" s="180">
        <v>5877</v>
      </c>
      <c r="C407" s="180" t="s">
        <v>369</v>
      </c>
      <c r="D407" s="180" t="s">
        <v>13109</v>
      </c>
      <c r="E407" s="181">
        <v>44.41</v>
      </c>
    </row>
    <row r="408" spans="2:5" ht="50.1" customHeight="1">
      <c r="B408" s="180">
        <v>5881</v>
      </c>
      <c r="C408" s="180" t="s">
        <v>370</v>
      </c>
      <c r="D408" s="180" t="s">
        <v>13109</v>
      </c>
      <c r="E408" s="181">
        <v>48.32</v>
      </c>
    </row>
    <row r="409" spans="2:5" ht="50.1" customHeight="1">
      <c r="B409" s="180">
        <v>5884</v>
      </c>
      <c r="C409" s="180" t="s">
        <v>371</v>
      </c>
      <c r="D409" s="180" t="s">
        <v>13109</v>
      </c>
      <c r="E409" s="181">
        <v>34.020000000000003</v>
      </c>
    </row>
    <row r="410" spans="2:5" ht="50.1" customHeight="1">
      <c r="B410" s="180">
        <v>5892</v>
      </c>
      <c r="C410" s="180" t="s">
        <v>372</v>
      </c>
      <c r="D410" s="180" t="s">
        <v>13109</v>
      </c>
      <c r="E410" s="181">
        <v>33.78</v>
      </c>
    </row>
    <row r="411" spans="2:5" ht="50.1" customHeight="1">
      <c r="B411" s="180">
        <v>5896</v>
      </c>
      <c r="C411" s="180" t="s">
        <v>373</v>
      </c>
      <c r="D411" s="180" t="s">
        <v>13109</v>
      </c>
      <c r="E411" s="181">
        <v>31.64</v>
      </c>
    </row>
    <row r="412" spans="2:5" ht="50.1" customHeight="1">
      <c r="B412" s="180">
        <v>5903</v>
      </c>
      <c r="C412" s="180" t="s">
        <v>374</v>
      </c>
      <c r="D412" s="180" t="s">
        <v>13109</v>
      </c>
      <c r="E412" s="181">
        <v>39.85</v>
      </c>
    </row>
    <row r="413" spans="2:5" ht="50.1" customHeight="1">
      <c r="B413" s="180">
        <v>5911</v>
      </c>
      <c r="C413" s="180" t="s">
        <v>375</v>
      </c>
      <c r="D413" s="180" t="s">
        <v>13109</v>
      </c>
      <c r="E413" s="181">
        <v>17.489999999999998</v>
      </c>
    </row>
    <row r="414" spans="2:5" ht="50.1" customHeight="1">
      <c r="B414" s="180">
        <v>5923</v>
      </c>
      <c r="C414" s="180" t="s">
        <v>376</v>
      </c>
      <c r="D414" s="180" t="s">
        <v>13109</v>
      </c>
      <c r="E414" s="181">
        <v>1.98</v>
      </c>
    </row>
    <row r="415" spans="2:5" ht="50.1" customHeight="1">
      <c r="B415" s="180">
        <v>5930</v>
      </c>
      <c r="C415" s="180" t="s">
        <v>377</v>
      </c>
      <c r="D415" s="180" t="s">
        <v>13109</v>
      </c>
      <c r="E415" s="181">
        <v>36.11</v>
      </c>
    </row>
    <row r="416" spans="2:5" ht="50.1" customHeight="1">
      <c r="B416" s="180">
        <v>5934</v>
      </c>
      <c r="C416" s="180" t="s">
        <v>378</v>
      </c>
      <c r="D416" s="180" t="s">
        <v>13109</v>
      </c>
      <c r="E416" s="181">
        <v>60.6</v>
      </c>
    </row>
    <row r="417" spans="2:5" ht="50.1" customHeight="1">
      <c r="B417" s="180">
        <v>5942</v>
      </c>
      <c r="C417" s="180" t="s">
        <v>379</v>
      </c>
      <c r="D417" s="180" t="s">
        <v>13109</v>
      </c>
      <c r="E417" s="181">
        <v>54.49</v>
      </c>
    </row>
    <row r="418" spans="2:5" ht="50.1" customHeight="1">
      <c r="B418" s="180">
        <v>5946</v>
      </c>
      <c r="C418" s="180" t="s">
        <v>380</v>
      </c>
      <c r="D418" s="180" t="s">
        <v>13109</v>
      </c>
      <c r="E418" s="181">
        <v>66.290000000000006</v>
      </c>
    </row>
    <row r="419" spans="2:5" ht="50.1" customHeight="1">
      <c r="B419" s="180">
        <v>5952</v>
      </c>
      <c r="C419" s="180" t="s">
        <v>381</v>
      </c>
      <c r="D419" s="180" t="s">
        <v>13109</v>
      </c>
      <c r="E419" s="181">
        <v>18.850000000000001</v>
      </c>
    </row>
    <row r="420" spans="2:5" ht="50.1" customHeight="1">
      <c r="B420" s="180">
        <v>5954</v>
      </c>
      <c r="C420" s="180" t="s">
        <v>382</v>
      </c>
      <c r="D420" s="180" t="s">
        <v>13109</v>
      </c>
      <c r="E420" s="181">
        <v>3.33</v>
      </c>
    </row>
    <row r="421" spans="2:5" ht="50.1" customHeight="1">
      <c r="B421" s="180">
        <v>5961</v>
      </c>
      <c r="C421" s="180" t="s">
        <v>383</v>
      </c>
      <c r="D421" s="180" t="s">
        <v>13109</v>
      </c>
      <c r="E421" s="181">
        <v>38.369999999999997</v>
      </c>
    </row>
    <row r="422" spans="2:5" ht="50.1" customHeight="1">
      <c r="B422" s="180">
        <v>6260</v>
      </c>
      <c r="C422" s="180" t="s">
        <v>384</v>
      </c>
      <c r="D422" s="180" t="s">
        <v>13109</v>
      </c>
      <c r="E422" s="181">
        <v>35.520000000000003</v>
      </c>
    </row>
    <row r="423" spans="2:5" ht="50.1" customHeight="1">
      <c r="B423" s="180">
        <v>6880</v>
      </c>
      <c r="C423" s="180" t="s">
        <v>385</v>
      </c>
      <c r="D423" s="180" t="s">
        <v>13109</v>
      </c>
      <c r="E423" s="181">
        <v>52.6</v>
      </c>
    </row>
    <row r="424" spans="2:5" ht="50.1" customHeight="1">
      <c r="B424" s="180">
        <v>7031</v>
      </c>
      <c r="C424" s="180" t="s">
        <v>386</v>
      </c>
      <c r="D424" s="180" t="s">
        <v>13109</v>
      </c>
      <c r="E424" s="181">
        <v>4.3</v>
      </c>
    </row>
    <row r="425" spans="2:5" ht="50.1" customHeight="1">
      <c r="B425" s="180">
        <v>7043</v>
      </c>
      <c r="C425" s="180" t="s">
        <v>387</v>
      </c>
      <c r="D425" s="180" t="s">
        <v>13109</v>
      </c>
      <c r="E425" s="181">
        <v>0.26</v>
      </c>
    </row>
    <row r="426" spans="2:5" ht="50.1" customHeight="1">
      <c r="B426" s="180">
        <v>7050</v>
      </c>
      <c r="C426" s="180" t="s">
        <v>388</v>
      </c>
      <c r="D426" s="180" t="s">
        <v>13109</v>
      </c>
      <c r="E426" s="181">
        <v>48.75</v>
      </c>
    </row>
    <row r="427" spans="2:5" ht="50.1" customHeight="1">
      <c r="B427" s="180">
        <v>67827</v>
      </c>
      <c r="C427" s="180" t="s">
        <v>389</v>
      </c>
      <c r="D427" s="180" t="s">
        <v>13109</v>
      </c>
      <c r="E427" s="181">
        <v>37.49</v>
      </c>
    </row>
    <row r="428" spans="2:5" ht="50.1" customHeight="1">
      <c r="B428" s="180">
        <v>73395</v>
      </c>
      <c r="C428" s="180" t="s">
        <v>390</v>
      </c>
      <c r="D428" s="180" t="s">
        <v>13109</v>
      </c>
      <c r="E428" s="181">
        <v>3.76</v>
      </c>
    </row>
    <row r="429" spans="2:5" ht="50.1" customHeight="1">
      <c r="B429" s="180">
        <v>83766</v>
      </c>
      <c r="C429" s="180" t="s">
        <v>391</v>
      </c>
      <c r="D429" s="180" t="s">
        <v>13109</v>
      </c>
      <c r="E429" s="181">
        <v>27.75</v>
      </c>
    </row>
    <row r="430" spans="2:5" ht="50.1" customHeight="1">
      <c r="B430" s="180">
        <v>84013</v>
      </c>
      <c r="C430" s="180" t="s">
        <v>392</v>
      </c>
      <c r="D430" s="180" t="s">
        <v>13109</v>
      </c>
      <c r="E430" s="181">
        <v>57.47</v>
      </c>
    </row>
    <row r="431" spans="2:5" ht="50.1" customHeight="1">
      <c r="B431" s="180">
        <v>87446</v>
      </c>
      <c r="C431" s="180" t="s">
        <v>393</v>
      </c>
      <c r="D431" s="180" t="s">
        <v>13109</v>
      </c>
      <c r="E431" s="181">
        <v>0.44</v>
      </c>
    </row>
    <row r="432" spans="2:5" ht="50.1" customHeight="1">
      <c r="B432" s="180">
        <v>88392</v>
      </c>
      <c r="C432" s="180" t="s">
        <v>394</v>
      </c>
      <c r="D432" s="180" t="s">
        <v>13109</v>
      </c>
      <c r="E432" s="181">
        <v>0.87</v>
      </c>
    </row>
    <row r="433" spans="2:5" ht="50.1" customHeight="1">
      <c r="B433" s="180">
        <v>88398</v>
      </c>
      <c r="C433" s="180" t="s">
        <v>395</v>
      </c>
      <c r="D433" s="180" t="s">
        <v>13109</v>
      </c>
      <c r="E433" s="181">
        <v>1.03</v>
      </c>
    </row>
    <row r="434" spans="2:5" ht="50.1" customHeight="1">
      <c r="B434" s="180">
        <v>88404</v>
      </c>
      <c r="C434" s="180" t="s">
        <v>396</v>
      </c>
      <c r="D434" s="180" t="s">
        <v>13109</v>
      </c>
      <c r="E434" s="181">
        <v>0.81</v>
      </c>
    </row>
    <row r="435" spans="2:5" ht="50.1" customHeight="1">
      <c r="B435" s="180">
        <v>88430</v>
      </c>
      <c r="C435" s="180" t="s">
        <v>397</v>
      </c>
      <c r="D435" s="180" t="s">
        <v>13109</v>
      </c>
      <c r="E435" s="181">
        <v>5.37</v>
      </c>
    </row>
    <row r="436" spans="2:5" ht="50.1" customHeight="1">
      <c r="B436" s="180">
        <v>88438</v>
      </c>
      <c r="C436" s="180" t="s">
        <v>398</v>
      </c>
      <c r="D436" s="180" t="s">
        <v>13109</v>
      </c>
      <c r="E436" s="181">
        <v>7.11</v>
      </c>
    </row>
    <row r="437" spans="2:5" ht="50.1" customHeight="1">
      <c r="B437" s="180">
        <v>88831</v>
      </c>
      <c r="C437" s="180" t="s">
        <v>399</v>
      </c>
      <c r="D437" s="180" t="s">
        <v>13109</v>
      </c>
      <c r="E437" s="181">
        <v>0.32</v>
      </c>
    </row>
    <row r="438" spans="2:5" ht="50.1" customHeight="1">
      <c r="B438" s="180">
        <v>88844</v>
      </c>
      <c r="C438" s="180" t="s">
        <v>400</v>
      </c>
      <c r="D438" s="180" t="s">
        <v>13109</v>
      </c>
      <c r="E438" s="181">
        <v>51.5</v>
      </c>
    </row>
    <row r="439" spans="2:5" ht="50.1" customHeight="1">
      <c r="B439" s="180">
        <v>88908</v>
      </c>
      <c r="C439" s="180" t="s">
        <v>401</v>
      </c>
      <c r="D439" s="180" t="s">
        <v>13109</v>
      </c>
      <c r="E439" s="181">
        <v>63.02</v>
      </c>
    </row>
    <row r="440" spans="2:5" ht="50.1" customHeight="1">
      <c r="B440" s="180">
        <v>89022</v>
      </c>
      <c r="C440" s="180" t="s">
        <v>402</v>
      </c>
      <c r="D440" s="180" t="s">
        <v>13109</v>
      </c>
      <c r="E440" s="181">
        <v>0.32</v>
      </c>
    </row>
    <row r="441" spans="2:5" ht="50.1" customHeight="1">
      <c r="B441" s="180">
        <v>89027</v>
      </c>
      <c r="C441" s="180" t="s">
        <v>403</v>
      </c>
      <c r="D441" s="180" t="s">
        <v>13109</v>
      </c>
      <c r="E441" s="181">
        <v>3.49</v>
      </c>
    </row>
    <row r="442" spans="2:5" ht="50.1" customHeight="1">
      <c r="B442" s="180">
        <v>89031</v>
      </c>
      <c r="C442" s="180" t="s">
        <v>404</v>
      </c>
      <c r="D442" s="180" t="s">
        <v>13109</v>
      </c>
      <c r="E442" s="181">
        <v>50.18</v>
      </c>
    </row>
    <row r="443" spans="2:5" ht="50.1" customHeight="1">
      <c r="B443" s="180">
        <v>89036</v>
      </c>
      <c r="C443" s="180" t="s">
        <v>405</v>
      </c>
      <c r="D443" s="180" t="s">
        <v>13109</v>
      </c>
      <c r="E443" s="181">
        <v>32.69</v>
      </c>
    </row>
    <row r="444" spans="2:5" ht="50.1" customHeight="1">
      <c r="B444" s="180">
        <v>89218</v>
      </c>
      <c r="C444" s="180" t="s">
        <v>406</v>
      </c>
      <c r="D444" s="180" t="s">
        <v>13109</v>
      </c>
      <c r="E444" s="181">
        <v>69.540000000000006</v>
      </c>
    </row>
    <row r="445" spans="2:5" ht="50.1" customHeight="1">
      <c r="B445" s="180">
        <v>89226</v>
      </c>
      <c r="C445" s="180" t="s">
        <v>407</v>
      </c>
      <c r="D445" s="180" t="s">
        <v>13109</v>
      </c>
      <c r="E445" s="181">
        <v>1.33</v>
      </c>
    </row>
    <row r="446" spans="2:5" ht="50.1" customHeight="1">
      <c r="B446" s="180">
        <v>89235</v>
      </c>
      <c r="C446" s="180" t="s">
        <v>408</v>
      </c>
      <c r="D446" s="180" t="s">
        <v>13109</v>
      </c>
      <c r="E446" s="181">
        <v>120.13</v>
      </c>
    </row>
    <row r="447" spans="2:5" ht="50.1" customHeight="1">
      <c r="B447" s="180">
        <v>89243</v>
      </c>
      <c r="C447" s="180" t="s">
        <v>409</v>
      </c>
      <c r="D447" s="180" t="s">
        <v>13109</v>
      </c>
      <c r="E447" s="181">
        <v>249.65</v>
      </c>
    </row>
    <row r="448" spans="2:5" ht="50.1" customHeight="1">
      <c r="B448" s="180">
        <v>89251</v>
      </c>
      <c r="C448" s="180" t="s">
        <v>410</v>
      </c>
      <c r="D448" s="180" t="s">
        <v>13109</v>
      </c>
      <c r="E448" s="181">
        <v>219.97</v>
      </c>
    </row>
    <row r="449" spans="2:5" ht="50.1" customHeight="1">
      <c r="B449" s="180">
        <v>89258</v>
      </c>
      <c r="C449" s="180" t="s">
        <v>411</v>
      </c>
      <c r="D449" s="180" t="s">
        <v>13109</v>
      </c>
      <c r="E449" s="181">
        <v>81.19</v>
      </c>
    </row>
    <row r="450" spans="2:5" ht="50.1" customHeight="1">
      <c r="B450" s="180">
        <v>89273</v>
      </c>
      <c r="C450" s="180" t="s">
        <v>412</v>
      </c>
      <c r="D450" s="180" t="s">
        <v>13109</v>
      </c>
      <c r="E450" s="181">
        <v>57.68</v>
      </c>
    </row>
    <row r="451" spans="2:5" ht="50.1" customHeight="1">
      <c r="B451" s="180">
        <v>89279</v>
      </c>
      <c r="C451" s="180" t="s">
        <v>413</v>
      </c>
      <c r="D451" s="180" t="s">
        <v>13109</v>
      </c>
      <c r="E451" s="181">
        <v>1.62</v>
      </c>
    </row>
    <row r="452" spans="2:5" ht="50.1" customHeight="1">
      <c r="B452" s="180">
        <v>89877</v>
      </c>
      <c r="C452" s="180" t="s">
        <v>414</v>
      </c>
      <c r="D452" s="180" t="s">
        <v>13109</v>
      </c>
      <c r="E452" s="181">
        <v>48.46</v>
      </c>
    </row>
    <row r="453" spans="2:5" ht="50.1" customHeight="1">
      <c r="B453" s="180">
        <v>89884</v>
      </c>
      <c r="C453" s="180" t="s">
        <v>415</v>
      </c>
      <c r="D453" s="180" t="s">
        <v>13109</v>
      </c>
      <c r="E453" s="181">
        <v>50.02</v>
      </c>
    </row>
    <row r="454" spans="2:5" ht="50.1" customHeight="1">
      <c r="B454" s="180">
        <v>90587</v>
      </c>
      <c r="C454" s="180" t="s">
        <v>416</v>
      </c>
      <c r="D454" s="180" t="s">
        <v>13109</v>
      </c>
      <c r="E454" s="181">
        <v>0.41</v>
      </c>
    </row>
    <row r="455" spans="2:5" ht="50.1" customHeight="1">
      <c r="B455" s="180">
        <v>90626</v>
      </c>
      <c r="C455" s="180" t="s">
        <v>417</v>
      </c>
      <c r="D455" s="180" t="s">
        <v>13109</v>
      </c>
      <c r="E455" s="181">
        <v>1.24</v>
      </c>
    </row>
    <row r="456" spans="2:5" ht="50.1" customHeight="1">
      <c r="B456" s="180">
        <v>90632</v>
      </c>
      <c r="C456" s="180" t="s">
        <v>418</v>
      </c>
      <c r="D456" s="180" t="s">
        <v>13109</v>
      </c>
      <c r="E456" s="181">
        <v>56.82</v>
      </c>
    </row>
    <row r="457" spans="2:5" ht="50.1" customHeight="1">
      <c r="B457" s="180">
        <v>90638</v>
      </c>
      <c r="C457" s="180" t="s">
        <v>419</v>
      </c>
      <c r="D457" s="180" t="s">
        <v>13109</v>
      </c>
      <c r="E457" s="181">
        <v>4.12</v>
      </c>
    </row>
    <row r="458" spans="2:5" ht="50.1" customHeight="1">
      <c r="B458" s="180">
        <v>90644</v>
      </c>
      <c r="C458" s="180" t="s">
        <v>420</v>
      </c>
      <c r="D458" s="180" t="s">
        <v>13109</v>
      </c>
      <c r="E458" s="181">
        <v>6.16</v>
      </c>
    </row>
    <row r="459" spans="2:5" ht="50.1" customHeight="1">
      <c r="B459" s="180">
        <v>90651</v>
      </c>
      <c r="C459" s="180" t="s">
        <v>421</v>
      </c>
      <c r="D459" s="180" t="s">
        <v>13109</v>
      </c>
      <c r="E459" s="181">
        <v>0.78</v>
      </c>
    </row>
    <row r="460" spans="2:5" ht="50.1" customHeight="1">
      <c r="B460" s="180">
        <v>90657</v>
      </c>
      <c r="C460" s="180" t="s">
        <v>422</v>
      </c>
      <c r="D460" s="180" t="s">
        <v>13109</v>
      </c>
      <c r="E460" s="181">
        <v>4</v>
      </c>
    </row>
    <row r="461" spans="2:5" ht="50.1" customHeight="1">
      <c r="B461" s="180">
        <v>90663</v>
      </c>
      <c r="C461" s="180" t="s">
        <v>423</v>
      </c>
      <c r="D461" s="180" t="s">
        <v>13109</v>
      </c>
      <c r="E461" s="181">
        <v>4.29</v>
      </c>
    </row>
    <row r="462" spans="2:5" ht="50.1" customHeight="1">
      <c r="B462" s="180">
        <v>90669</v>
      </c>
      <c r="C462" s="180" t="s">
        <v>424</v>
      </c>
      <c r="D462" s="180" t="s">
        <v>13109</v>
      </c>
      <c r="E462" s="181">
        <v>5.28</v>
      </c>
    </row>
    <row r="463" spans="2:5" ht="50.1" customHeight="1">
      <c r="B463" s="180">
        <v>90675</v>
      </c>
      <c r="C463" s="180" t="s">
        <v>425</v>
      </c>
      <c r="D463" s="180" t="s">
        <v>13109</v>
      </c>
      <c r="E463" s="181">
        <v>184.84</v>
      </c>
    </row>
    <row r="464" spans="2:5" ht="50.1" customHeight="1">
      <c r="B464" s="180">
        <v>90681</v>
      </c>
      <c r="C464" s="180" t="s">
        <v>426</v>
      </c>
      <c r="D464" s="180" t="s">
        <v>13109</v>
      </c>
      <c r="E464" s="181">
        <v>110.08</v>
      </c>
    </row>
    <row r="465" spans="2:5" ht="50.1" customHeight="1">
      <c r="B465" s="180">
        <v>90687</v>
      </c>
      <c r="C465" s="180" t="s">
        <v>427</v>
      </c>
      <c r="D465" s="180" t="s">
        <v>13109</v>
      </c>
      <c r="E465" s="181">
        <v>52.69</v>
      </c>
    </row>
    <row r="466" spans="2:5" ht="50.1" customHeight="1">
      <c r="B466" s="180">
        <v>90693</v>
      </c>
      <c r="C466" s="180" t="s">
        <v>428</v>
      </c>
      <c r="D466" s="180" t="s">
        <v>13109</v>
      </c>
      <c r="E466" s="181">
        <v>46.43</v>
      </c>
    </row>
    <row r="467" spans="2:5" ht="50.1" customHeight="1">
      <c r="B467" s="180">
        <v>90965</v>
      </c>
      <c r="C467" s="180" t="s">
        <v>429</v>
      </c>
      <c r="D467" s="180" t="s">
        <v>13109</v>
      </c>
      <c r="E467" s="181">
        <v>4.46</v>
      </c>
    </row>
    <row r="468" spans="2:5" ht="50.1" customHeight="1">
      <c r="B468" s="180">
        <v>90973</v>
      </c>
      <c r="C468" s="180" t="s">
        <v>430</v>
      </c>
      <c r="D468" s="180" t="s">
        <v>13109</v>
      </c>
      <c r="E468" s="181">
        <v>4.47</v>
      </c>
    </row>
    <row r="469" spans="2:5" ht="50.1" customHeight="1">
      <c r="B469" s="180">
        <v>90982</v>
      </c>
      <c r="C469" s="180" t="s">
        <v>431</v>
      </c>
      <c r="D469" s="180" t="s">
        <v>13109</v>
      </c>
      <c r="E469" s="181">
        <v>11.36</v>
      </c>
    </row>
    <row r="470" spans="2:5" ht="50.1" customHeight="1">
      <c r="B470" s="180">
        <v>91001</v>
      </c>
      <c r="C470" s="180" t="s">
        <v>432</v>
      </c>
      <c r="D470" s="180" t="s">
        <v>13109</v>
      </c>
      <c r="E470" s="181">
        <v>5.3</v>
      </c>
    </row>
    <row r="471" spans="2:5" ht="50.1" customHeight="1">
      <c r="B471" s="180">
        <v>91032</v>
      </c>
      <c r="C471" s="180" t="s">
        <v>433</v>
      </c>
      <c r="D471" s="180" t="s">
        <v>13109</v>
      </c>
      <c r="E471" s="181">
        <v>37.61</v>
      </c>
    </row>
    <row r="472" spans="2:5" ht="50.1" customHeight="1">
      <c r="B472" s="180">
        <v>91278</v>
      </c>
      <c r="C472" s="180" t="s">
        <v>434</v>
      </c>
      <c r="D472" s="180" t="s">
        <v>13109</v>
      </c>
      <c r="E472" s="181">
        <v>0.53</v>
      </c>
    </row>
    <row r="473" spans="2:5" ht="50.1" customHeight="1">
      <c r="B473" s="180">
        <v>91285</v>
      </c>
      <c r="C473" s="180" t="s">
        <v>435</v>
      </c>
      <c r="D473" s="180" t="s">
        <v>13109</v>
      </c>
      <c r="E473" s="181">
        <v>0.8</v>
      </c>
    </row>
    <row r="474" spans="2:5" ht="50.1" customHeight="1">
      <c r="B474" s="180">
        <v>91387</v>
      </c>
      <c r="C474" s="180" t="s">
        <v>436</v>
      </c>
      <c r="D474" s="180" t="s">
        <v>13109</v>
      </c>
      <c r="E474" s="181">
        <v>40.81</v>
      </c>
    </row>
    <row r="475" spans="2:5" ht="50.1" customHeight="1">
      <c r="B475" s="180">
        <v>91395</v>
      </c>
      <c r="C475" s="180" t="s">
        <v>437</v>
      </c>
      <c r="D475" s="180" t="s">
        <v>13109</v>
      </c>
      <c r="E475" s="181">
        <v>34.82</v>
      </c>
    </row>
    <row r="476" spans="2:5" ht="50.1" customHeight="1">
      <c r="B476" s="180">
        <v>91486</v>
      </c>
      <c r="C476" s="180" t="s">
        <v>438</v>
      </c>
      <c r="D476" s="180" t="s">
        <v>13109</v>
      </c>
      <c r="E476" s="181">
        <v>40.909999999999997</v>
      </c>
    </row>
    <row r="477" spans="2:5" ht="50.1" customHeight="1">
      <c r="B477" s="180">
        <v>91534</v>
      </c>
      <c r="C477" s="180" t="s">
        <v>439</v>
      </c>
      <c r="D477" s="180" t="s">
        <v>13109</v>
      </c>
      <c r="E477" s="181">
        <v>21.79</v>
      </c>
    </row>
    <row r="478" spans="2:5" ht="50.1" customHeight="1">
      <c r="B478" s="180">
        <v>91635</v>
      </c>
      <c r="C478" s="180" t="s">
        <v>440</v>
      </c>
      <c r="D478" s="180" t="s">
        <v>13109</v>
      </c>
      <c r="E478" s="181">
        <v>35.020000000000003</v>
      </c>
    </row>
    <row r="479" spans="2:5" ht="50.1" customHeight="1">
      <c r="B479" s="180">
        <v>91646</v>
      </c>
      <c r="C479" s="180" t="s">
        <v>441</v>
      </c>
      <c r="D479" s="180" t="s">
        <v>13109</v>
      </c>
      <c r="E479" s="181">
        <v>58.1</v>
      </c>
    </row>
    <row r="480" spans="2:5" ht="50.1" customHeight="1">
      <c r="B480" s="180">
        <v>91693</v>
      </c>
      <c r="C480" s="180" t="s">
        <v>442</v>
      </c>
      <c r="D480" s="180" t="s">
        <v>13109</v>
      </c>
      <c r="E480" s="181">
        <v>21.09</v>
      </c>
    </row>
    <row r="481" spans="2:5" ht="50.1" customHeight="1">
      <c r="B481" s="180">
        <v>92044</v>
      </c>
      <c r="C481" s="180" t="s">
        <v>443</v>
      </c>
      <c r="D481" s="180" t="s">
        <v>13109</v>
      </c>
      <c r="E481" s="181">
        <v>5.16</v>
      </c>
    </row>
    <row r="482" spans="2:5" ht="50.1" customHeight="1">
      <c r="B482" s="180">
        <v>92107</v>
      </c>
      <c r="C482" s="180" t="s">
        <v>444</v>
      </c>
      <c r="D482" s="180" t="s">
        <v>13109</v>
      </c>
      <c r="E482" s="181">
        <v>42.37</v>
      </c>
    </row>
    <row r="483" spans="2:5" ht="50.1" customHeight="1">
      <c r="B483" s="180">
        <v>92113</v>
      </c>
      <c r="C483" s="180" t="s">
        <v>445</v>
      </c>
      <c r="D483" s="180" t="s">
        <v>13109</v>
      </c>
      <c r="E483" s="181">
        <v>0.96</v>
      </c>
    </row>
    <row r="484" spans="2:5" ht="50.1" customHeight="1">
      <c r="B484" s="180">
        <v>92119</v>
      </c>
      <c r="C484" s="180" t="s">
        <v>446</v>
      </c>
      <c r="D484" s="180" t="s">
        <v>13109</v>
      </c>
      <c r="E484" s="181">
        <v>0.1</v>
      </c>
    </row>
    <row r="485" spans="2:5" ht="50.1" customHeight="1">
      <c r="B485" s="180">
        <v>92139</v>
      </c>
      <c r="C485" s="180" t="s">
        <v>447</v>
      </c>
      <c r="D485" s="180" t="s">
        <v>13109</v>
      </c>
      <c r="E485" s="181">
        <v>29.73</v>
      </c>
    </row>
    <row r="486" spans="2:5" ht="50.1" customHeight="1">
      <c r="B486" s="180">
        <v>92146</v>
      </c>
      <c r="C486" s="180" t="s">
        <v>448</v>
      </c>
      <c r="D486" s="180" t="s">
        <v>13109</v>
      </c>
      <c r="E486" s="181">
        <v>22</v>
      </c>
    </row>
    <row r="487" spans="2:5" ht="50.1" customHeight="1">
      <c r="B487" s="180">
        <v>92243</v>
      </c>
      <c r="C487" s="180" t="s">
        <v>449</v>
      </c>
      <c r="D487" s="180" t="s">
        <v>13109</v>
      </c>
      <c r="E487" s="181">
        <v>49.5</v>
      </c>
    </row>
    <row r="488" spans="2:5" ht="50.1" customHeight="1">
      <c r="B488" s="180">
        <v>92717</v>
      </c>
      <c r="C488" s="180" t="s">
        <v>450</v>
      </c>
      <c r="D488" s="180" t="s">
        <v>13109</v>
      </c>
      <c r="E488" s="181">
        <v>0.25</v>
      </c>
    </row>
    <row r="489" spans="2:5" ht="50.1" customHeight="1">
      <c r="B489" s="180">
        <v>92961</v>
      </c>
      <c r="C489" s="180" t="s">
        <v>451</v>
      </c>
      <c r="D489" s="180" t="s">
        <v>13109</v>
      </c>
      <c r="E489" s="181">
        <v>2.39</v>
      </c>
    </row>
    <row r="490" spans="2:5" ht="50.1" customHeight="1">
      <c r="B490" s="180">
        <v>92967</v>
      </c>
      <c r="C490" s="180" t="s">
        <v>452</v>
      </c>
      <c r="D490" s="180" t="s">
        <v>13109</v>
      </c>
      <c r="E490" s="181">
        <v>18.88</v>
      </c>
    </row>
    <row r="491" spans="2:5" ht="50.1" customHeight="1">
      <c r="B491" s="180">
        <v>93225</v>
      </c>
      <c r="C491" s="180" t="s">
        <v>453</v>
      </c>
      <c r="D491" s="180" t="s">
        <v>13109</v>
      </c>
      <c r="E491" s="181">
        <v>275.77</v>
      </c>
    </row>
    <row r="492" spans="2:5" ht="50.1" customHeight="1">
      <c r="B492" s="180">
        <v>93234</v>
      </c>
      <c r="C492" s="180" t="s">
        <v>454</v>
      </c>
      <c r="D492" s="180" t="s">
        <v>13109</v>
      </c>
      <c r="E492" s="181">
        <v>0.4</v>
      </c>
    </row>
    <row r="493" spans="2:5" ht="50.1" customHeight="1">
      <c r="B493" s="180">
        <v>93244</v>
      </c>
      <c r="C493" s="180" t="s">
        <v>455</v>
      </c>
      <c r="D493" s="180" t="s">
        <v>13109</v>
      </c>
      <c r="E493" s="181">
        <v>41.2</v>
      </c>
    </row>
    <row r="494" spans="2:5" ht="50.1" customHeight="1">
      <c r="B494" s="180">
        <v>93274</v>
      </c>
      <c r="C494" s="180" t="s">
        <v>456</v>
      </c>
      <c r="D494" s="180" t="s">
        <v>13109</v>
      </c>
      <c r="E494" s="181">
        <v>50.68</v>
      </c>
    </row>
    <row r="495" spans="2:5" ht="50.1" customHeight="1">
      <c r="B495" s="180">
        <v>93282</v>
      </c>
      <c r="C495" s="180" t="s">
        <v>457</v>
      </c>
      <c r="D495" s="180" t="s">
        <v>13109</v>
      </c>
      <c r="E495" s="181">
        <v>20.47</v>
      </c>
    </row>
    <row r="496" spans="2:5" ht="50.1" customHeight="1">
      <c r="B496" s="180">
        <v>93288</v>
      </c>
      <c r="C496" s="180" t="s">
        <v>458</v>
      </c>
      <c r="D496" s="180" t="s">
        <v>13109</v>
      </c>
      <c r="E496" s="181">
        <v>94.06</v>
      </c>
    </row>
    <row r="497" spans="2:5" ht="50.1" customHeight="1">
      <c r="B497" s="180">
        <v>93403</v>
      </c>
      <c r="C497" s="180" t="s">
        <v>459</v>
      </c>
      <c r="D497" s="180" t="s">
        <v>13109</v>
      </c>
      <c r="E497" s="181">
        <v>35.020000000000003</v>
      </c>
    </row>
    <row r="498" spans="2:5" ht="50.1" customHeight="1">
      <c r="B498" s="180">
        <v>93409</v>
      </c>
      <c r="C498" s="180" t="s">
        <v>19384</v>
      </c>
      <c r="D498" s="180" t="s">
        <v>13109</v>
      </c>
      <c r="E498" s="181">
        <v>27.98</v>
      </c>
    </row>
    <row r="499" spans="2:5" ht="50.1" customHeight="1">
      <c r="B499" s="180">
        <v>93416</v>
      </c>
      <c r="C499" s="180" t="s">
        <v>460</v>
      </c>
      <c r="D499" s="180" t="s">
        <v>13109</v>
      </c>
      <c r="E499" s="181">
        <v>0.17</v>
      </c>
    </row>
    <row r="500" spans="2:5" ht="50.1" customHeight="1">
      <c r="B500" s="180">
        <v>93422</v>
      </c>
      <c r="C500" s="180" t="s">
        <v>461</v>
      </c>
      <c r="D500" s="180" t="s">
        <v>13109</v>
      </c>
      <c r="E500" s="181">
        <v>2.36</v>
      </c>
    </row>
    <row r="501" spans="2:5" ht="50.1" customHeight="1">
      <c r="B501" s="180">
        <v>93428</v>
      </c>
      <c r="C501" s="180" t="s">
        <v>462</v>
      </c>
      <c r="D501" s="180" t="s">
        <v>13109</v>
      </c>
      <c r="E501" s="181">
        <v>3.35</v>
      </c>
    </row>
    <row r="502" spans="2:5" ht="50.1" customHeight="1">
      <c r="B502" s="180">
        <v>93434</v>
      </c>
      <c r="C502" s="180" t="s">
        <v>463</v>
      </c>
      <c r="D502" s="180" t="s">
        <v>13109</v>
      </c>
      <c r="E502" s="181">
        <v>161.75</v>
      </c>
    </row>
    <row r="503" spans="2:5" ht="50.1" customHeight="1">
      <c r="B503" s="180">
        <v>93440</v>
      </c>
      <c r="C503" s="180" t="s">
        <v>464</v>
      </c>
      <c r="D503" s="180" t="s">
        <v>13109</v>
      </c>
      <c r="E503" s="181">
        <v>81.489999999999995</v>
      </c>
    </row>
    <row r="504" spans="2:5" ht="50.1" customHeight="1">
      <c r="B504" s="180">
        <v>95122</v>
      </c>
      <c r="C504" s="180" t="s">
        <v>465</v>
      </c>
      <c r="D504" s="180" t="s">
        <v>13109</v>
      </c>
      <c r="E504" s="181">
        <v>120.61</v>
      </c>
    </row>
    <row r="505" spans="2:5" ht="50.1" customHeight="1">
      <c r="B505" s="180">
        <v>95128</v>
      </c>
      <c r="C505" s="180" t="s">
        <v>466</v>
      </c>
      <c r="D505" s="180" t="s">
        <v>13109</v>
      </c>
      <c r="E505" s="181">
        <v>35.93</v>
      </c>
    </row>
    <row r="506" spans="2:5" ht="50.1" customHeight="1">
      <c r="B506" s="180">
        <v>95140</v>
      </c>
      <c r="C506" s="180" t="s">
        <v>467</v>
      </c>
      <c r="D506" s="180" t="s">
        <v>13109</v>
      </c>
      <c r="E506" s="181">
        <v>0.04</v>
      </c>
    </row>
    <row r="507" spans="2:5" ht="50.1" customHeight="1">
      <c r="B507" s="180">
        <v>95213</v>
      </c>
      <c r="C507" s="180" t="s">
        <v>468</v>
      </c>
      <c r="D507" s="180" t="s">
        <v>13109</v>
      </c>
      <c r="E507" s="181">
        <v>54.9</v>
      </c>
    </row>
    <row r="508" spans="2:5" ht="50.1" customHeight="1">
      <c r="B508" s="180">
        <v>95219</v>
      </c>
      <c r="C508" s="180" t="s">
        <v>469</v>
      </c>
      <c r="D508" s="180" t="s">
        <v>13109</v>
      </c>
      <c r="E508" s="181">
        <v>20.96</v>
      </c>
    </row>
    <row r="509" spans="2:5" ht="50.1" customHeight="1">
      <c r="B509" s="180">
        <v>95259</v>
      </c>
      <c r="C509" s="180" t="s">
        <v>470</v>
      </c>
      <c r="D509" s="180" t="s">
        <v>13109</v>
      </c>
      <c r="E509" s="181">
        <v>18.75</v>
      </c>
    </row>
    <row r="510" spans="2:5" ht="50.1" customHeight="1">
      <c r="B510" s="180">
        <v>95265</v>
      </c>
      <c r="C510" s="180" t="s">
        <v>471</v>
      </c>
      <c r="D510" s="180" t="s">
        <v>13109</v>
      </c>
      <c r="E510" s="181">
        <v>0.64</v>
      </c>
    </row>
    <row r="511" spans="2:5" ht="50.1" customHeight="1">
      <c r="B511" s="180">
        <v>95271</v>
      </c>
      <c r="C511" s="180" t="s">
        <v>472</v>
      </c>
      <c r="D511" s="180" t="s">
        <v>13109</v>
      </c>
      <c r="E511" s="181">
        <v>0.45</v>
      </c>
    </row>
    <row r="512" spans="2:5" ht="50.1" customHeight="1">
      <c r="B512" s="180">
        <v>95277</v>
      </c>
      <c r="C512" s="180" t="s">
        <v>473</v>
      </c>
      <c r="D512" s="180" t="s">
        <v>13109</v>
      </c>
      <c r="E512" s="181">
        <v>0.44</v>
      </c>
    </row>
    <row r="513" spans="2:5" ht="50.1" customHeight="1">
      <c r="B513" s="180">
        <v>95283</v>
      </c>
      <c r="C513" s="180" t="s">
        <v>474</v>
      </c>
      <c r="D513" s="180" t="s">
        <v>13109</v>
      </c>
      <c r="E513" s="181">
        <v>0.49</v>
      </c>
    </row>
    <row r="514" spans="2:5" ht="50.1" customHeight="1">
      <c r="B514" s="180">
        <v>95621</v>
      </c>
      <c r="C514" s="180" t="s">
        <v>475</v>
      </c>
      <c r="D514" s="180" t="s">
        <v>13109</v>
      </c>
      <c r="E514" s="181">
        <v>18.600000000000001</v>
      </c>
    </row>
    <row r="515" spans="2:5" ht="50.1" customHeight="1">
      <c r="B515" s="180">
        <v>95632</v>
      </c>
      <c r="C515" s="180" t="s">
        <v>476</v>
      </c>
      <c r="D515" s="180" t="s">
        <v>13109</v>
      </c>
      <c r="E515" s="181">
        <v>51.14</v>
      </c>
    </row>
    <row r="516" spans="2:5" ht="50.1" customHeight="1">
      <c r="B516" s="180">
        <v>95703</v>
      </c>
      <c r="C516" s="180" t="s">
        <v>477</v>
      </c>
      <c r="D516" s="180" t="s">
        <v>13109</v>
      </c>
      <c r="E516" s="181">
        <v>23.75</v>
      </c>
    </row>
    <row r="517" spans="2:5" ht="50.1" customHeight="1">
      <c r="B517" s="180">
        <v>95709</v>
      </c>
      <c r="C517" s="180" t="s">
        <v>478</v>
      </c>
      <c r="D517" s="180" t="s">
        <v>13109</v>
      </c>
      <c r="E517" s="181">
        <v>55.32</v>
      </c>
    </row>
    <row r="518" spans="2:5" ht="50.1" customHeight="1">
      <c r="B518" s="180">
        <v>95715</v>
      </c>
      <c r="C518" s="180" t="s">
        <v>479</v>
      </c>
      <c r="D518" s="180" t="s">
        <v>13109</v>
      </c>
      <c r="E518" s="181">
        <v>65.12</v>
      </c>
    </row>
    <row r="519" spans="2:5" ht="50.1" customHeight="1">
      <c r="B519" s="180">
        <v>95721</v>
      </c>
      <c r="C519" s="180" t="s">
        <v>480</v>
      </c>
      <c r="D519" s="180" t="s">
        <v>13109</v>
      </c>
      <c r="E519" s="181">
        <v>63.58</v>
      </c>
    </row>
    <row r="520" spans="2:5" ht="50.1" customHeight="1">
      <c r="B520" s="180">
        <v>95873</v>
      </c>
      <c r="C520" s="180" t="s">
        <v>481</v>
      </c>
      <c r="D520" s="180" t="s">
        <v>13109</v>
      </c>
      <c r="E520" s="181">
        <v>5.35</v>
      </c>
    </row>
    <row r="521" spans="2:5" ht="50.1" customHeight="1">
      <c r="B521" s="180">
        <v>96014</v>
      </c>
      <c r="C521" s="180" t="s">
        <v>482</v>
      </c>
      <c r="D521" s="180" t="s">
        <v>13109</v>
      </c>
      <c r="E521" s="181">
        <v>39.4</v>
      </c>
    </row>
    <row r="522" spans="2:5" ht="50.1" customHeight="1">
      <c r="B522" s="180">
        <v>96021</v>
      </c>
      <c r="C522" s="180" t="s">
        <v>483</v>
      </c>
      <c r="D522" s="180" t="s">
        <v>13109</v>
      </c>
      <c r="E522" s="181">
        <v>39.24</v>
      </c>
    </row>
    <row r="523" spans="2:5" ht="50.1" customHeight="1">
      <c r="B523" s="180">
        <v>96029</v>
      </c>
      <c r="C523" s="180" t="s">
        <v>484</v>
      </c>
      <c r="D523" s="180" t="s">
        <v>13109</v>
      </c>
      <c r="E523" s="181">
        <v>35.32</v>
      </c>
    </row>
    <row r="524" spans="2:5" ht="50.1" customHeight="1">
      <c r="B524" s="180">
        <v>96036</v>
      </c>
      <c r="C524" s="180" t="s">
        <v>485</v>
      </c>
      <c r="D524" s="180" t="s">
        <v>13109</v>
      </c>
      <c r="E524" s="181">
        <v>44.06</v>
      </c>
    </row>
    <row r="525" spans="2:5" ht="50.1" customHeight="1">
      <c r="B525" s="180">
        <v>96155</v>
      </c>
      <c r="C525" s="180" t="s">
        <v>486</v>
      </c>
      <c r="D525" s="180" t="s">
        <v>13109</v>
      </c>
      <c r="E525" s="181">
        <v>35.479999999999997</v>
      </c>
    </row>
    <row r="526" spans="2:5" ht="50.1" customHeight="1">
      <c r="B526" s="180">
        <v>96156</v>
      </c>
      <c r="C526" s="180" t="s">
        <v>487</v>
      </c>
      <c r="D526" s="180" t="s">
        <v>13109</v>
      </c>
      <c r="E526" s="181">
        <v>50.47</v>
      </c>
    </row>
    <row r="527" spans="2:5" ht="50.1" customHeight="1">
      <c r="B527" s="180">
        <v>96159</v>
      </c>
      <c r="C527" s="180" t="s">
        <v>488</v>
      </c>
      <c r="D527" s="180" t="s">
        <v>13109</v>
      </c>
      <c r="E527" s="181">
        <v>49.21</v>
      </c>
    </row>
    <row r="528" spans="2:5" ht="50.1" customHeight="1">
      <c r="B528" s="180">
        <v>96246</v>
      </c>
      <c r="C528" s="180" t="s">
        <v>489</v>
      </c>
      <c r="D528" s="180" t="s">
        <v>13109</v>
      </c>
      <c r="E528" s="181">
        <v>48.72</v>
      </c>
    </row>
    <row r="529" spans="2:5" ht="50.1" customHeight="1">
      <c r="B529" s="180">
        <v>96302</v>
      </c>
      <c r="C529" s="180" t="s">
        <v>490</v>
      </c>
      <c r="D529" s="180" t="s">
        <v>13109</v>
      </c>
      <c r="E529" s="181">
        <v>74.42</v>
      </c>
    </row>
    <row r="530" spans="2:5" ht="50.1" customHeight="1">
      <c r="B530" s="180">
        <v>96308</v>
      </c>
      <c r="C530" s="180" t="s">
        <v>491</v>
      </c>
      <c r="D530" s="180" t="s">
        <v>13109</v>
      </c>
      <c r="E530" s="181">
        <v>0.16</v>
      </c>
    </row>
    <row r="531" spans="2:5" ht="50.1" customHeight="1">
      <c r="B531" s="180">
        <v>96464</v>
      </c>
      <c r="C531" s="180" t="s">
        <v>492</v>
      </c>
      <c r="D531" s="180" t="s">
        <v>13109</v>
      </c>
      <c r="E531" s="181">
        <v>54.69</v>
      </c>
    </row>
    <row r="532" spans="2:5" ht="50.1" customHeight="1">
      <c r="B532" s="180">
        <v>98765</v>
      </c>
      <c r="C532" s="180" t="s">
        <v>493</v>
      </c>
      <c r="D532" s="180" t="s">
        <v>13109</v>
      </c>
      <c r="E532" s="181">
        <v>0.1</v>
      </c>
    </row>
    <row r="533" spans="2:5" ht="50.1" customHeight="1">
      <c r="B533" s="180">
        <v>99834</v>
      </c>
      <c r="C533" s="180" t="s">
        <v>13155</v>
      </c>
      <c r="D533" s="180" t="s">
        <v>13109</v>
      </c>
      <c r="E533" s="181">
        <v>0.16</v>
      </c>
    </row>
    <row r="534" spans="2:5" ht="50.1" customHeight="1">
      <c r="B534" s="180">
        <v>100642</v>
      </c>
      <c r="C534" s="180" t="s">
        <v>18962</v>
      </c>
      <c r="D534" s="180" t="s">
        <v>13109</v>
      </c>
      <c r="E534" s="181">
        <v>124.69</v>
      </c>
    </row>
    <row r="535" spans="2:5" ht="50.1" customHeight="1">
      <c r="B535" s="180">
        <v>100648</v>
      </c>
      <c r="C535" s="180" t="s">
        <v>18963</v>
      </c>
      <c r="D535" s="180" t="s">
        <v>13109</v>
      </c>
      <c r="E535" s="181">
        <v>295.11</v>
      </c>
    </row>
    <row r="536" spans="2:5" ht="50.1" customHeight="1">
      <c r="B536" s="180">
        <v>102274</v>
      </c>
      <c r="C536" s="180" t="s">
        <v>19385</v>
      </c>
      <c r="D536" s="180" t="s">
        <v>13109</v>
      </c>
      <c r="E536" s="181">
        <v>18.48</v>
      </c>
    </row>
    <row r="537" spans="2:5" ht="50.1" customHeight="1">
      <c r="B537" s="180">
        <v>5089</v>
      </c>
      <c r="C537" s="180" t="s">
        <v>494</v>
      </c>
      <c r="D537" s="180" t="s">
        <v>16</v>
      </c>
      <c r="E537" s="181">
        <v>24.9</v>
      </c>
    </row>
    <row r="538" spans="2:5" ht="50.1" customHeight="1">
      <c r="B538" s="180">
        <v>5627</v>
      </c>
      <c r="C538" s="180" t="s">
        <v>495</v>
      </c>
      <c r="D538" s="180" t="s">
        <v>16</v>
      </c>
      <c r="E538" s="181">
        <v>30.8</v>
      </c>
    </row>
    <row r="539" spans="2:5" ht="50.1" customHeight="1">
      <c r="B539" s="180">
        <v>5628</v>
      </c>
      <c r="C539" s="180" t="s">
        <v>496</v>
      </c>
      <c r="D539" s="180" t="s">
        <v>16</v>
      </c>
      <c r="E539" s="181">
        <v>4.18</v>
      </c>
    </row>
    <row r="540" spans="2:5" ht="50.1" customHeight="1">
      <c r="B540" s="180">
        <v>5629</v>
      </c>
      <c r="C540" s="180" t="s">
        <v>497</v>
      </c>
      <c r="D540" s="180" t="s">
        <v>16</v>
      </c>
      <c r="E540" s="181">
        <v>38.5</v>
      </c>
    </row>
    <row r="541" spans="2:5" ht="50.1" customHeight="1">
      <c r="B541" s="180">
        <v>5630</v>
      </c>
      <c r="C541" s="180" t="s">
        <v>498</v>
      </c>
      <c r="D541" s="180" t="s">
        <v>16</v>
      </c>
      <c r="E541" s="181">
        <v>45.98</v>
      </c>
    </row>
    <row r="542" spans="2:5" ht="50.1" customHeight="1">
      <c r="B542" s="180">
        <v>5658</v>
      </c>
      <c r="C542" s="180" t="s">
        <v>499</v>
      </c>
      <c r="D542" s="180" t="s">
        <v>16</v>
      </c>
      <c r="E542" s="181">
        <v>1.54</v>
      </c>
    </row>
    <row r="543" spans="2:5" ht="50.1" customHeight="1">
      <c r="B543" s="180">
        <v>5664</v>
      </c>
      <c r="C543" s="180" t="s">
        <v>500</v>
      </c>
      <c r="D543" s="180" t="s">
        <v>16</v>
      </c>
      <c r="E543" s="181">
        <v>23.17</v>
      </c>
    </row>
    <row r="544" spans="2:5" ht="50.1" customHeight="1">
      <c r="B544" s="180">
        <v>5667</v>
      </c>
      <c r="C544" s="180" t="s">
        <v>501</v>
      </c>
      <c r="D544" s="180" t="s">
        <v>16</v>
      </c>
      <c r="E544" s="181">
        <v>20.61</v>
      </c>
    </row>
    <row r="545" spans="2:5" ht="50.1" customHeight="1">
      <c r="B545" s="180">
        <v>5668</v>
      </c>
      <c r="C545" s="180" t="s">
        <v>502</v>
      </c>
      <c r="D545" s="180" t="s">
        <v>16</v>
      </c>
      <c r="E545" s="181">
        <v>35.18</v>
      </c>
    </row>
    <row r="546" spans="2:5" ht="50.1" customHeight="1">
      <c r="B546" s="180">
        <v>5674</v>
      </c>
      <c r="C546" s="180" t="s">
        <v>503</v>
      </c>
      <c r="D546" s="180" t="s">
        <v>16</v>
      </c>
      <c r="E546" s="181">
        <v>23.95</v>
      </c>
    </row>
    <row r="547" spans="2:5" ht="50.1" customHeight="1">
      <c r="B547" s="180">
        <v>5692</v>
      </c>
      <c r="C547" s="180" t="s">
        <v>504</v>
      </c>
      <c r="D547" s="180" t="s">
        <v>16</v>
      </c>
      <c r="E547" s="181">
        <v>0.22</v>
      </c>
    </row>
    <row r="548" spans="2:5" ht="50.1" customHeight="1">
      <c r="B548" s="180">
        <v>5693</v>
      </c>
      <c r="C548" s="180" t="s">
        <v>505</v>
      </c>
      <c r="D548" s="180" t="s">
        <v>16</v>
      </c>
      <c r="E548" s="181">
        <v>8.0500000000000007</v>
      </c>
    </row>
    <row r="549" spans="2:5" ht="50.1" customHeight="1">
      <c r="B549" s="180">
        <v>5695</v>
      </c>
      <c r="C549" s="180" t="s">
        <v>506</v>
      </c>
      <c r="D549" s="180" t="s">
        <v>16</v>
      </c>
      <c r="E549" s="181">
        <v>28.48</v>
      </c>
    </row>
    <row r="550" spans="2:5" ht="50.1" customHeight="1">
      <c r="B550" s="180">
        <v>5703</v>
      </c>
      <c r="C550" s="180" t="s">
        <v>507</v>
      </c>
      <c r="D550" s="180" t="s">
        <v>16</v>
      </c>
      <c r="E550" s="181">
        <v>23.56</v>
      </c>
    </row>
    <row r="551" spans="2:5" ht="50.1" customHeight="1">
      <c r="B551" s="180">
        <v>5705</v>
      </c>
      <c r="C551" s="180" t="s">
        <v>508</v>
      </c>
      <c r="D551" s="180" t="s">
        <v>16</v>
      </c>
      <c r="E551" s="181">
        <v>17.760000000000002</v>
      </c>
    </row>
    <row r="552" spans="2:5" ht="50.1" customHeight="1">
      <c r="B552" s="180">
        <v>5707</v>
      </c>
      <c r="C552" s="180" t="s">
        <v>509</v>
      </c>
      <c r="D552" s="180" t="s">
        <v>16</v>
      </c>
      <c r="E552" s="181">
        <v>46.42</v>
      </c>
    </row>
    <row r="553" spans="2:5" ht="50.1" customHeight="1">
      <c r="B553" s="180">
        <v>5710</v>
      </c>
      <c r="C553" s="180" t="s">
        <v>510</v>
      </c>
      <c r="D553" s="180" t="s">
        <v>16</v>
      </c>
      <c r="E553" s="181">
        <v>96.45</v>
      </c>
    </row>
    <row r="554" spans="2:5" ht="50.1" customHeight="1">
      <c r="B554" s="180">
        <v>5711</v>
      </c>
      <c r="C554" s="180" t="s">
        <v>511</v>
      </c>
      <c r="D554" s="180" t="s">
        <v>16</v>
      </c>
      <c r="E554" s="181">
        <v>63.53</v>
      </c>
    </row>
    <row r="555" spans="2:5" ht="50.1" customHeight="1">
      <c r="B555" s="180">
        <v>5714</v>
      </c>
      <c r="C555" s="180" t="s">
        <v>512</v>
      </c>
      <c r="D555" s="180" t="s">
        <v>16</v>
      </c>
      <c r="E555" s="181">
        <v>10.34</v>
      </c>
    </row>
    <row r="556" spans="2:5" ht="50.1" customHeight="1">
      <c r="B556" s="180">
        <v>5715</v>
      </c>
      <c r="C556" s="180" t="s">
        <v>513</v>
      </c>
      <c r="D556" s="180" t="s">
        <v>16</v>
      </c>
      <c r="E556" s="181">
        <v>85.48</v>
      </c>
    </row>
    <row r="557" spans="2:5" ht="50.1" customHeight="1">
      <c r="B557" s="180">
        <v>5718</v>
      </c>
      <c r="C557" s="180" t="s">
        <v>514</v>
      </c>
      <c r="D557" s="180" t="s">
        <v>16</v>
      </c>
      <c r="E557" s="181">
        <v>75.83</v>
      </c>
    </row>
    <row r="558" spans="2:5" ht="50.1" customHeight="1">
      <c r="B558" s="180">
        <v>5721</v>
      </c>
      <c r="C558" s="180" t="s">
        <v>515</v>
      </c>
      <c r="D558" s="180" t="s">
        <v>16</v>
      </c>
      <c r="E558" s="181">
        <v>66.91</v>
      </c>
    </row>
    <row r="559" spans="2:5" ht="50.1" customHeight="1">
      <c r="B559" s="180">
        <v>5722</v>
      </c>
      <c r="C559" s="180" t="s">
        <v>516</v>
      </c>
      <c r="D559" s="180" t="s">
        <v>16</v>
      </c>
      <c r="E559" s="181">
        <v>154.74</v>
      </c>
    </row>
    <row r="560" spans="2:5" ht="50.1" customHeight="1">
      <c r="B560" s="180">
        <v>5724</v>
      </c>
      <c r="C560" s="180" t="s">
        <v>517</v>
      </c>
      <c r="D560" s="180" t="s">
        <v>16</v>
      </c>
      <c r="E560" s="181">
        <v>41.25</v>
      </c>
    </row>
    <row r="561" spans="2:5" ht="50.1" customHeight="1">
      <c r="B561" s="180">
        <v>5727</v>
      </c>
      <c r="C561" s="180" t="s">
        <v>518</v>
      </c>
      <c r="D561" s="180" t="s">
        <v>16</v>
      </c>
      <c r="E561" s="181">
        <v>7.23</v>
      </c>
    </row>
    <row r="562" spans="2:5" ht="50.1" customHeight="1">
      <c r="B562" s="180">
        <v>5729</v>
      </c>
      <c r="C562" s="180" t="s">
        <v>519</v>
      </c>
      <c r="D562" s="180" t="s">
        <v>16</v>
      </c>
      <c r="E562" s="181">
        <v>29.41</v>
      </c>
    </row>
    <row r="563" spans="2:5" ht="50.1" customHeight="1">
      <c r="B563" s="180">
        <v>5730</v>
      </c>
      <c r="C563" s="180" t="s">
        <v>520</v>
      </c>
      <c r="D563" s="180" t="s">
        <v>16</v>
      </c>
      <c r="E563" s="181">
        <v>29.54</v>
      </c>
    </row>
    <row r="564" spans="2:5" ht="50.1" customHeight="1">
      <c r="B564" s="180">
        <v>5735</v>
      </c>
      <c r="C564" s="180" t="s">
        <v>521</v>
      </c>
      <c r="D564" s="180" t="s">
        <v>16</v>
      </c>
      <c r="E564" s="181">
        <v>22.36</v>
      </c>
    </row>
    <row r="565" spans="2:5" ht="50.1" customHeight="1">
      <c r="B565" s="180">
        <v>5736</v>
      </c>
      <c r="C565" s="180" t="s">
        <v>522</v>
      </c>
      <c r="D565" s="180" t="s">
        <v>16</v>
      </c>
      <c r="E565" s="181">
        <v>32.28</v>
      </c>
    </row>
    <row r="566" spans="2:5" ht="50.1" customHeight="1">
      <c r="B566" s="180">
        <v>5738</v>
      </c>
      <c r="C566" s="180" t="s">
        <v>523</v>
      </c>
      <c r="D566" s="180" t="s">
        <v>16</v>
      </c>
      <c r="E566" s="181">
        <v>26.15</v>
      </c>
    </row>
    <row r="567" spans="2:5" ht="50.1" customHeight="1">
      <c r="B567" s="180">
        <v>5739</v>
      </c>
      <c r="C567" s="180" t="s">
        <v>524</v>
      </c>
      <c r="D567" s="180" t="s">
        <v>16</v>
      </c>
      <c r="E567" s="181">
        <v>32.729999999999997</v>
      </c>
    </row>
    <row r="568" spans="2:5" ht="50.1" customHeight="1">
      <c r="B568" s="180">
        <v>5741</v>
      </c>
      <c r="C568" s="180" t="s">
        <v>525</v>
      </c>
      <c r="D568" s="180" t="s">
        <v>16</v>
      </c>
      <c r="E568" s="181">
        <v>30.86</v>
      </c>
    </row>
    <row r="569" spans="2:5" ht="50.1" customHeight="1">
      <c r="B569" s="180">
        <v>5742</v>
      </c>
      <c r="C569" s="180" t="s">
        <v>526</v>
      </c>
      <c r="D569" s="180" t="s">
        <v>16</v>
      </c>
      <c r="E569" s="181">
        <v>19.68</v>
      </c>
    </row>
    <row r="570" spans="2:5" ht="50.1" customHeight="1">
      <c r="B570" s="180">
        <v>5747</v>
      </c>
      <c r="C570" s="180" t="s">
        <v>527</v>
      </c>
      <c r="D570" s="180" t="s">
        <v>16</v>
      </c>
      <c r="E570" s="181">
        <v>112.85</v>
      </c>
    </row>
    <row r="571" spans="2:5" ht="50.1" customHeight="1">
      <c r="B571" s="180">
        <v>5751</v>
      </c>
      <c r="C571" s="180" t="s">
        <v>528</v>
      </c>
      <c r="D571" s="180" t="s">
        <v>16</v>
      </c>
      <c r="E571" s="181">
        <v>19.600000000000001</v>
      </c>
    </row>
    <row r="572" spans="2:5" ht="50.1" customHeight="1">
      <c r="B572" s="180">
        <v>5754</v>
      </c>
      <c r="C572" s="180" t="s">
        <v>529</v>
      </c>
      <c r="D572" s="180" t="s">
        <v>16</v>
      </c>
      <c r="E572" s="181">
        <v>16.510000000000002</v>
      </c>
    </row>
    <row r="573" spans="2:5" ht="50.1" customHeight="1">
      <c r="B573" s="180">
        <v>5763</v>
      </c>
      <c r="C573" s="180" t="s">
        <v>530</v>
      </c>
      <c r="D573" s="180" t="s">
        <v>16</v>
      </c>
      <c r="E573" s="181">
        <v>28.42</v>
      </c>
    </row>
    <row r="574" spans="2:5" ht="50.1" customHeight="1">
      <c r="B574" s="180">
        <v>5765</v>
      </c>
      <c r="C574" s="180" t="s">
        <v>531</v>
      </c>
      <c r="D574" s="180" t="s">
        <v>16</v>
      </c>
      <c r="E574" s="181">
        <v>2.17</v>
      </c>
    </row>
    <row r="575" spans="2:5" ht="50.1" customHeight="1">
      <c r="B575" s="180">
        <v>5766</v>
      </c>
      <c r="C575" s="180" t="s">
        <v>532</v>
      </c>
      <c r="D575" s="180" t="s">
        <v>16</v>
      </c>
      <c r="E575" s="181">
        <v>4.0199999999999996</v>
      </c>
    </row>
    <row r="576" spans="2:5" ht="50.1" customHeight="1">
      <c r="B576" s="180">
        <v>5779</v>
      </c>
      <c r="C576" s="180" t="s">
        <v>533</v>
      </c>
      <c r="D576" s="180" t="s">
        <v>16</v>
      </c>
      <c r="E576" s="181">
        <v>45.81</v>
      </c>
    </row>
    <row r="577" spans="2:5" ht="50.1" customHeight="1">
      <c r="B577" s="180">
        <v>5787</v>
      </c>
      <c r="C577" s="180" t="s">
        <v>534</v>
      </c>
      <c r="D577" s="180" t="s">
        <v>16</v>
      </c>
      <c r="E577" s="181">
        <v>50.21</v>
      </c>
    </row>
    <row r="578" spans="2:5" ht="50.1" customHeight="1">
      <c r="B578" s="180">
        <v>5797</v>
      </c>
      <c r="C578" s="180" t="s">
        <v>535</v>
      </c>
      <c r="D578" s="180" t="s">
        <v>16</v>
      </c>
      <c r="E578" s="181">
        <v>3.67</v>
      </c>
    </row>
    <row r="579" spans="2:5" ht="50.1" customHeight="1">
      <c r="B579" s="180">
        <v>5800</v>
      </c>
      <c r="C579" s="180" t="s">
        <v>536</v>
      </c>
      <c r="D579" s="180" t="s">
        <v>16</v>
      </c>
      <c r="E579" s="181">
        <v>0.31</v>
      </c>
    </row>
    <row r="580" spans="2:5" ht="50.1" customHeight="1">
      <c r="B580" s="180">
        <v>7032</v>
      </c>
      <c r="C580" s="180" t="s">
        <v>537</v>
      </c>
      <c r="D580" s="180" t="s">
        <v>16</v>
      </c>
      <c r="E580" s="181">
        <v>3.69</v>
      </c>
    </row>
    <row r="581" spans="2:5" ht="50.1" customHeight="1">
      <c r="B581" s="180">
        <v>7033</v>
      </c>
      <c r="C581" s="180" t="s">
        <v>538</v>
      </c>
      <c r="D581" s="180" t="s">
        <v>16</v>
      </c>
      <c r="E581" s="181">
        <v>0.61</v>
      </c>
    </row>
    <row r="582" spans="2:5" ht="50.1" customHeight="1">
      <c r="B582" s="180">
        <v>7034</v>
      </c>
      <c r="C582" s="180" t="s">
        <v>539</v>
      </c>
      <c r="D582" s="180" t="s">
        <v>16</v>
      </c>
      <c r="E582" s="181">
        <v>6.92</v>
      </c>
    </row>
    <row r="583" spans="2:5" ht="50.1" customHeight="1">
      <c r="B583" s="180">
        <v>7035</v>
      </c>
      <c r="C583" s="180" t="s">
        <v>540</v>
      </c>
      <c r="D583" s="180" t="s">
        <v>16</v>
      </c>
      <c r="E583" s="181">
        <v>152.51</v>
      </c>
    </row>
    <row r="584" spans="2:5" ht="50.1" customHeight="1">
      <c r="B584" s="180">
        <v>7038</v>
      </c>
      <c r="C584" s="180" t="s">
        <v>541</v>
      </c>
      <c r="D584" s="180" t="s">
        <v>16</v>
      </c>
      <c r="E584" s="181">
        <v>29.91</v>
      </c>
    </row>
    <row r="585" spans="2:5" ht="50.1" customHeight="1">
      <c r="B585" s="180">
        <v>7039</v>
      </c>
      <c r="C585" s="180" t="s">
        <v>542</v>
      </c>
      <c r="D585" s="180" t="s">
        <v>16</v>
      </c>
      <c r="E585" s="181">
        <v>4.1500000000000004</v>
      </c>
    </row>
    <row r="586" spans="2:5" ht="50.1" customHeight="1">
      <c r="B586" s="180">
        <v>7040</v>
      </c>
      <c r="C586" s="180" t="s">
        <v>543</v>
      </c>
      <c r="D586" s="180" t="s">
        <v>16</v>
      </c>
      <c r="E586" s="181">
        <v>37.43</v>
      </c>
    </row>
    <row r="587" spans="2:5" ht="50.1" customHeight="1">
      <c r="B587" s="180">
        <v>7044</v>
      </c>
      <c r="C587" s="180" t="s">
        <v>544</v>
      </c>
      <c r="D587" s="180" t="s">
        <v>16</v>
      </c>
      <c r="E587" s="181">
        <v>0.24</v>
      </c>
    </row>
    <row r="588" spans="2:5" ht="50.1" customHeight="1">
      <c r="B588" s="180">
        <v>7045</v>
      </c>
      <c r="C588" s="180" t="s">
        <v>545</v>
      </c>
      <c r="D588" s="180" t="s">
        <v>16</v>
      </c>
      <c r="E588" s="181">
        <v>0.02</v>
      </c>
    </row>
    <row r="589" spans="2:5" ht="50.1" customHeight="1">
      <c r="B589" s="180">
        <v>7046</v>
      </c>
      <c r="C589" s="180" t="s">
        <v>546</v>
      </c>
      <c r="D589" s="180" t="s">
        <v>16</v>
      </c>
      <c r="E589" s="181">
        <v>0.27</v>
      </c>
    </row>
    <row r="590" spans="2:5" ht="50.1" customHeight="1">
      <c r="B590" s="180">
        <v>7047</v>
      </c>
      <c r="C590" s="180" t="s">
        <v>547</v>
      </c>
      <c r="D590" s="180" t="s">
        <v>16</v>
      </c>
      <c r="E590" s="181">
        <v>9.4600000000000009</v>
      </c>
    </row>
    <row r="591" spans="2:5" ht="50.1" customHeight="1">
      <c r="B591" s="180">
        <v>7051</v>
      </c>
      <c r="C591" s="180" t="s">
        <v>548</v>
      </c>
      <c r="D591" s="180" t="s">
        <v>16</v>
      </c>
      <c r="E591" s="181">
        <v>26.53</v>
      </c>
    </row>
    <row r="592" spans="2:5" ht="50.1" customHeight="1">
      <c r="B592" s="180">
        <v>7052</v>
      </c>
      <c r="C592" s="180" t="s">
        <v>549</v>
      </c>
      <c r="D592" s="180" t="s">
        <v>16</v>
      </c>
      <c r="E592" s="181">
        <v>3.68</v>
      </c>
    </row>
    <row r="593" spans="2:5" ht="50.1" customHeight="1">
      <c r="B593" s="180">
        <v>7053</v>
      </c>
      <c r="C593" s="180" t="s">
        <v>550</v>
      </c>
      <c r="D593" s="180" t="s">
        <v>16</v>
      </c>
      <c r="E593" s="181">
        <v>33.200000000000003</v>
      </c>
    </row>
    <row r="594" spans="2:5" ht="50.1" customHeight="1">
      <c r="B594" s="180">
        <v>7054</v>
      </c>
      <c r="C594" s="180" t="s">
        <v>551</v>
      </c>
      <c r="D594" s="180" t="s">
        <v>16</v>
      </c>
      <c r="E594" s="181">
        <v>63.7</v>
      </c>
    </row>
    <row r="595" spans="2:5" ht="50.1" customHeight="1">
      <c r="B595" s="180">
        <v>7058</v>
      </c>
      <c r="C595" s="180" t="s">
        <v>552</v>
      </c>
      <c r="D595" s="180" t="s">
        <v>16</v>
      </c>
      <c r="E595" s="181">
        <v>14.49</v>
      </c>
    </row>
    <row r="596" spans="2:5" ht="50.1" customHeight="1">
      <c r="B596" s="180">
        <v>7059</v>
      </c>
      <c r="C596" s="180" t="s">
        <v>553</v>
      </c>
      <c r="D596" s="180" t="s">
        <v>16</v>
      </c>
      <c r="E596" s="181">
        <v>2.67</v>
      </c>
    </row>
    <row r="597" spans="2:5" ht="50.1" customHeight="1">
      <c r="B597" s="180">
        <v>7060</v>
      </c>
      <c r="C597" s="180" t="s">
        <v>554</v>
      </c>
      <c r="D597" s="180" t="s">
        <v>16</v>
      </c>
      <c r="E597" s="181">
        <v>27.19</v>
      </c>
    </row>
    <row r="598" spans="2:5" ht="50.1" customHeight="1">
      <c r="B598" s="180">
        <v>7061</v>
      </c>
      <c r="C598" s="180" t="s">
        <v>555</v>
      </c>
      <c r="D598" s="180" t="s">
        <v>16</v>
      </c>
      <c r="E598" s="181">
        <v>58.15</v>
      </c>
    </row>
    <row r="599" spans="2:5" ht="50.1" customHeight="1">
      <c r="B599" s="180">
        <v>7063</v>
      </c>
      <c r="C599" s="180" t="s">
        <v>556</v>
      </c>
      <c r="D599" s="180" t="s">
        <v>16</v>
      </c>
      <c r="E599" s="181">
        <v>12.9</v>
      </c>
    </row>
    <row r="600" spans="2:5" ht="50.1" customHeight="1">
      <c r="B600" s="180">
        <v>7064</v>
      </c>
      <c r="C600" s="180" t="s">
        <v>557</v>
      </c>
      <c r="D600" s="180" t="s">
        <v>16</v>
      </c>
      <c r="E600" s="181">
        <v>1.79</v>
      </c>
    </row>
    <row r="601" spans="2:5" ht="50.1" customHeight="1">
      <c r="B601" s="180">
        <v>7065</v>
      </c>
      <c r="C601" s="180" t="s">
        <v>558</v>
      </c>
      <c r="D601" s="180" t="s">
        <v>16</v>
      </c>
      <c r="E601" s="181">
        <v>14.12</v>
      </c>
    </row>
    <row r="602" spans="2:5" ht="50.1" customHeight="1">
      <c r="B602" s="180">
        <v>7066</v>
      </c>
      <c r="C602" s="180" t="s">
        <v>559</v>
      </c>
      <c r="D602" s="180" t="s">
        <v>16</v>
      </c>
      <c r="E602" s="181">
        <v>122.67</v>
      </c>
    </row>
    <row r="603" spans="2:5" ht="50.1" customHeight="1">
      <c r="B603" s="180">
        <v>53786</v>
      </c>
      <c r="C603" s="180" t="s">
        <v>560</v>
      </c>
      <c r="D603" s="180" t="s">
        <v>16</v>
      </c>
      <c r="E603" s="181">
        <v>38.08</v>
      </c>
    </row>
    <row r="604" spans="2:5" ht="50.1" customHeight="1">
      <c r="B604" s="180">
        <v>53788</v>
      </c>
      <c r="C604" s="180" t="s">
        <v>561</v>
      </c>
      <c r="D604" s="180" t="s">
        <v>16</v>
      </c>
      <c r="E604" s="181">
        <v>40.770000000000003</v>
      </c>
    </row>
    <row r="605" spans="2:5" ht="50.1" customHeight="1">
      <c r="B605" s="180">
        <v>53792</v>
      </c>
      <c r="C605" s="180" t="s">
        <v>562</v>
      </c>
      <c r="D605" s="180" t="s">
        <v>16</v>
      </c>
      <c r="E605" s="181">
        <v>72.290000000000006</v>
      </c>
    </row>
    <row r="606" spans="2:5" ht="50.1" customHeight="1">
      <c r="B606" s="180">
        <v>53794</v>
      </c>
      <c r="C606" s="180" t="s">
        <v>563</v>
      </c>
      <c r="D606" s="180" t="s">
        <v>16</v>
      </c>
      <c r="E606" s="181">
        <v>35</v>
      </c>
    </row>
    <row r="607" spans="2:5" ht="50.1" customHeight="1">
      <c r="B607" s="180">
        <v>53797</v>
      </c>
      <c r="C607" s="180" t="s">
        <v>564</v>
      </c>
      <c r="D607" s="180" t="s">
        <v>16</v>
      </c>
      <c r="E607" s="181">
        <v>83.13</v>
      </c>
    </row>
    <row r="608" spans="2:5" ht="50.1" customHeight="1">
      <c r="B608" s="180">
        <v>53804</v>
      </c>
      <c r="C608" s="180" t="s">
        <v>565</v>
      </c>
      <c r="D608" s="180" t="s">
        <v>16</v>
      </c>
      <c r="E608" s="181">
        <v>3.21</v>
      </c>
    </row>
    <row r="609" spans="2:5" ht="50.1" customHeight="1">
      <c r="B609" s="180">
        <v>53806</v>
      </c>
      <c r="C609" s="180" t="s">
        <v>566</v>
      </c>
      <c r="D609" s="180" t="s">
        <v>16</v>
      </c>
      <c r="E609" s="181">
        <v>53.16</v>
      </c>
    </row>
    <row r="610" spans="2:5" ht="50.1" customHeight="1">
      <c r="B610" s="180">
        <v>53810</v>
      </c>
      <c r="C610" s="180" t="s">
        <v>567</v>
      </c>
      <c r="D610" s="180" t="s">
        <v>16</v>
      </c>
      <c r="E610" s="181">
        <v>53.48</v>
      </c>
    </row>
    <row r="611" spans="2:5" ht="50.1" customHeight="1">
      <c r="B611" s="180">
        <v>53814</v>
      </c>
      <c r="C611" s="180" t="s">
        <v>568</v>
      </c>
      <c r="D611" s="180" t="s">
        <v>16</v>
      </c>
      <c r="E611" s="181">
        <v>175.2</v>
      </c>
    </row>
    <row r="612" spans="2:5" ht="50.1" customHeight="1">
      <c r="B612" s="180">
        <v>53817</v>
      </c>
      <c r="C612" s="180" t="s">
        <v>569</v>
      </c>
      <c r="D612" s="180" t="s">
        <v>16</v>
      </c>
      <c r="E612" s="181">
        <v>44.57</v>
      </c>
    </row>
    <row r="613" spans="2:5" ht="50.1" customHeight="1">
      <c r="B613" s="180">
        <v>53818</v>
      </c>
      <c r="C613" s="180" t="s">
        <v>570</v>
      </c>
      <c r="D613" s="180" t="s">
        <v>16</v>
      </c>
      <c r="E613" s="181">
        <v>5.77</v>
      </c>
    </row>
    <row r="614" spans="2:5" ht="50.1" customHeight="1">
      <c r="B614" s="180">
        <v>53827</v>
      </c>
      <c r="C614" s="180" t="s">
        <v>571</v>
      </c>
      <c r="D614" s="180" t="s">
        <v>16</v>
      </c>
      <c r="E614" s="181">
        <v>81.38</v>
      </c>
    </row>
    <row r="615" spans="2:5" ht="50.1" customHeight="1">
      <c r="B615" s="180">
        <v>53829</v>
      </c>
      <c r="C615" s="180" t="s">
        <v>572</v>
      </c>
      <c r="D615" s="180" t="s">
        <v>16</v>
      </c>
      <c r="E615" s="181">
        <v>83.13</v>
      </c>
    </row>
    <row r="616" spans="2:5" ht="50.1" customHeight="1">
      <c r="B616" s="180">
        <v>53831</v>
      </c>
      <c r="C616" s="180" t="s">
        <v>573</v>
      </c>
      <c r="D616" s="180" t="s">
        <v>16</v>
      </c>
      <c r="E616" s="181">
        <v>137.32</v>
      </c>
    </row>
    <row r="617" spans="2:5" ht="50.1" customHeight="1">
      <c r="B617" s="180">
        <v>53840</v>
      </c>
      <c r="C617" s="180" t="s">
        <v>574</v>
      </c>
      <c r="D617" s="180" t="s">
        <v>16</v>
      </c>
      <c r="E617" s="181">
        <v>1.74</v>
      </c>
    </row>
    <row r="618" spans="2:5" ht="50.1" customHeight="1">
      <c r="B618" s="180">
        <v>53841</v>
      </c>
      <c r="C618" s="180" t="s">
        <v>575</v>
      </c>
      <c r="D618" s="180" t="s">
        <v>16</v>
      </c>
      <c r="E618" s="181">
        <v>1.21</v>
      </c>
    </row>
    <row r="619" spans="2:5" ht="50.1" customHeight="1">
      <c r="B619" s="180">
        <v>53849</v>
      </c>
      <c r="C619" s="180" t="s">
        <v>576</v>
      </c>
      <c r="D619" s="180" t="s">
        <v>16</v>
      </c>
      <c r="E619" s="181">
        <v>59.73</v>
      </c>
    </row>
    <row r="620" spans="2:5" ht="50.1" customHeight="1">
      <c r="B620" s="180">
        <v>53857</v>
      </c>
      <c r="C620" s="180" t="s">
        <v>577</v>
      </c>
      <c r="D620" s="180" t="s">
        <v>16</v>
      </c>
      <c r="E620" s="181">
        <v>33.6</v>
      </c>
    </row>
    <row r="621" spans="2:5" ht="50.1" customHeight="1">
      <c r="B621" s="180">
        <v>53858</v>
      </c>
      <c r="C621" s="180" t="s">
        <v>578</v>
      </c>
      <c r="D621" s="180" t="s">
        <v>16</v>
      </c>
      <c r="E621" s="181">
        <v>57.08</v>
      </c>
    </row>
    <row r="622" spans="2:5" ht="50.1" customHeight="1">
      <c r="B622" s="180">
        <v>53861</v>
      </c>
      <c r="C622" s="180" t="s">
        <v>579</v>
      </c>
      <c r="D622" s="180" t="s">
        <v>16</v>
      </c>
      <c r="E622" s="181">
        <v>46.59</v>
      </c>
    </row>
    <row r="623" spans="2:5" ht="50.1" customHeight="1">
      <c r="B623" s="180">
        <v>53863</v>
      </c>
      <c r="C623" s="180" t="s">
        <v>580</v>
      </c>
      <c r="D623" s="180" t="s">
        <v>16</v>
      </c>
      <c r="E623" s="181">
        <v>1.04</v>
      </c>
    </row>
    <row r="624" spans="2:5" ht="50.1" customHeight="1">
      <c r="B624" s="180">
        <v>53865</v>
      </c>
      <c r="C624" s="180" t="s">
        <v>581</v>
      </c>
      <c r="D624" s="180" t="s">
        <v>16</v>
      </c>
      <c r="E624" s="181">
        <v>33.64</v>
      </c>
    </row>
    <row r="625" spans="2:5" ht="50.1" customHeight="1">
      <c r="B625" s="180">
        <v>53866</v>
      </c>
      <c r="C625" s="180" t="s">
        <v>582</v>
      </c>
      <c r="D625" s="180" t="s">
        <v>16</v>
      </c>
      <c r="E625" s="181">
        <v>1.89</v>
      </c>
    </row>
    <row r="626" spans="2:5" ht="50.1" customHeight="1">
      <c r="B626" s="180">
        <v>53882</v>
      </c>
      <c r="C626" s="180" t="s">
        <v>583</v>
      </c>
      <c r="D626" s="180" t="s">
        <v>16</v>
      </c>
      <c r="E626" s="181">
        <v>22.15</v>
      </c>
    </row>
    <row r="627" spans="2:5" ht="50.1" customHeight="1">
      <c r="B627" s="180">
        <v>55263</v>
      </c>
      <c r="C627" s="180" t="s">
        <v>584</v>
      </c>
      <c r="D627" s="180" t="s">
        <v>16</v>
      </c>
      <c r="E627" s="181">
        <v>45.98</v>
      </c>
    </row>
    <row r="628" spans="2:5" ht="50.1" customHeight="1">
      <c r="B628" s="180">
        <v>73303</v>
      </c>
      <c r="C628" s="180" t="s">
        <v>585</v>
      </c>
      <c r="D628" s="180" t="s">
        <v>16</v>
      </c>
      <c r="E628" s="181">
        <v>3.19</v>
      </c>
    </row>
    <row r="629" spans="2:5" ht="50.1" customHeight="1">
      <c r="B629" s="180">
        <v>73307</v>
      </c>
      <c r="C629" s="180" t="s">
        <v>586</v>
      </c>
      <c r="D629" s="180" t="s">
        <v>16</v>
      </c>
      <c r="E629" s="181">
        <v>2.84</v>
      </c>
    </row>
    <row r="630" spans="2:5" ht="50.1" customHeight="1">
      <c r="B630" s="180">
        <v>73309</v>
      </c>
      <c r="C630" s="180" t="s">
        <v>587</v>
      </c>
      <c r="D630" s="180" t="s">
        <v>16</v>
      </c>
      <c r="E630" s="181">
        <v>19.899999999999999</v>
      </c>
    </row>
    <row r="631" spans="2:5" ht="50.1" customHeight="1">
      <c r="B631" s="180">
        <v>73311</v>
      </c>
      <c r="C631" s="180" t="s">
        <v>588</v>
      </c>
      <c r="D631" s="180" t="s">
        <v>16</v>
      </c>
      <c r="E631" s="181">
        <v>127.11</v>
      </c>
    </row>
    <row r="632" spans="2:5" ht="50.1" customHeight="1">
      <c r="B632" s="180">
        <v>73313</v>
      </c>
      <c r="C632" s="180" t="s">
        <v>589</v>
      </c>
      <c r="D632" s="180" t="s">
        <v>16</v>
      </c>
      <c r="E632" s="181">
        <v>2.76</v>
      </c>
    </row>
    <row r="633" spans="2:5" ht="50.1" customHeight="1">
      <c r="B633" s="180">
        <v>73315</v>
      </c>
      <c r="C633" s="180" t="s">
        <v>590</v>
      </c>
      <c r="D633" s="180" t="s">
        <v>16</v>
      </c>
      <c r="E633" s="181">
        <v>40.770000000000003</v>
      </c>
    </row>
    <row r="634" spans="2:5" ht="50.1" customHeight="1">
      <c r="B634" s="180">
        <v>73335</v>
      </c>
      <c r="C634" s="180" t="s">
        <v>591</v>
      </c>
      <c r="D634" s="180" t="s">
        <v>16</v>
      </c>
      <c r="E634" s="181">
        <v>21.12</v>
      </c>
    </row>
    <row r="635" spans="2:5" ht="50.1" customHeight="1">
      <c r="B635" s="180">
        <v>73340</v>
      </c>
      <c r="C635" s="180" t="s">
        <v>592</v>
      </c>
      <c r="D635" s="180" t="s">
        <v>16</v>
      </c>
      <c r="E635" s="181">
        <v>58.15</v>
      </c>
    </row>
    <row r="636" spans="2:5" ht="50.1" customHeight="1">
      <c r="B636" s="180">
        <v>83361</v>
      </c>
      <c r="C636" s="180" t="s">
        <v>593</v>
      </c>
      <c r="D636" s="180" t="s">
        <v>16</v>
      </c>
      <c r="E636" s="181">
        <v>12.53</v>
      </c>
    </row>
    <row r="637" spans="2:5" ht="50.1" customHeight="1">
      <c r="B637" s="180">
        <v>83761</v>
      </c>
      <c r="C637" s="180" t="s">
        <v>594</v>
      </c>
      <c r="D637" s="180" t="s">
        <v>16</v>
      </c>
      <c r="E637" s="181">
        <v>6.8</v>
      </c>
    </row>
    <row r="638" spans="2:5" ht="50.1" customHeight="1">
      <c r="B638" s="180">
        <v>83762</v>
      </c>
      <c r="C638" s="180" t="s">
        <v>595</v>
      </c>
      <c r="D638" s="180" t="s">
        <v>16</v>
      </c>
      <c r="E638" s="181">
        <v>8.5</v>
      </c>
    </row>
    <row r="639" spans="2:5" ht="50.1" customHeight="1">
      <c r="B639" s="180">
        <v>83763</v>
      </c>
      <c r="C639" s="180" t="s">
        <v>596</v>
      </c>
      <c r="D639" s="180" t="s">
        <v>16</v>
      </c>
      <c r="E639" s="181">
        <v>35.82</v>
      </c>
    </row>
    <row r="640" spans="2:5" ht="50.1" customHeight="1">
      <c r="B640" s="180">
        <v>83764</v>
      </c>
      <c r="C640" s="180" t="s">
        <v>597</v>
      </c>
      <c r="D640" s="180" t="s">
        <v>16</v>
      </c>
      <c r="E640" s="181">
        <v>0.76</v>
      </c>
    </row>
    <row r="641" spans="2:5" ht="50.1" customHeight="1">
      <c r="B641" s="180">
        <v>87026</v>
      </c>
      <c r="C641" s="180" t="s">
        <v>598</v>
      </c>
      <c r="D641" s="180" t="s">
        <v>16</v>
      </c>
      <c r="E641" s="181">
        <v>0.24</v>
      </c>
    </row>
    <row r="642" spans="2:5" ht="50.1" customHeight="1">
      <c r="B642" s="180">
        <v>87441</v>
      </c>
      <c r="C642" s="180" t="s">
        <v>599</v>
      </c>
      <c r="D642" s="180" t="s">
        <v>16</v>
      </c>
      <c r="E642" s="181">
        <v>0.4</v>
      </c>
    </row>
    <row r="643" spans="2:5" ht="50.1" customHeight="1">
      <c r="B643" s="180">
        <v>87442</v>
      </c>
      <c r="C643" s="180" t="s">
        <v>600</v>
      </c>
      <c r="D643" s="180" t="s">
        <v>16</v>
      </c>
      <c r="E643" s="181">
        <v>0.04</v>
      </c>
    </row>
    <row r="644" spans="2:5" ht="50.1" customHeight="1">
      <c r="B644" s="180">
        <v>87443</v>
      </c>
      <c r="C644" s="180" t="s">
        <v>601</v>
      </c>
      <c r="D644" s="180" t="s">
        <v>16</v>
      </c>
      <c r="E644" s="181">
        <v>0.37</v>
      </c>
    </row>
    <row r="645" spans="2:5" ht="50.1" customHeight="1">
      <c r="B645" s="180">
        <v>87444</v>
      </c>
      <c r="C645" s="180" t="s">
        <v>602</v>
      </c>
      <c r="D645" s="180" t="s">
        <v>16</v>
      </c>
      <c r="E645" s="181">
        <v>3.03</v>
      </c>
    </row>
    <row r="646" spans="2:5" ht="50.1" customHeight="1">
      <c r="B646" s="180">
        <v>88387</v>
      </c>
      <c r="C646" s="180" t="s">
        <v>603</v>
      </c>
      <c r="D646" s="180" t="s">
        <v>16</v>
      </c>
      <c r="E646" s="181">
        <v>0.78</v>
      </c>
    </row>
    <row r="647" spans="2:5" ht="50.1" customHeight="1">
      <c r="B647" s="180">
        <v>88389</v>
      </c>
      <c r="C647" s="180" t="s">
        <v>604</v>
      </c>
      <c r="D647" s="180" t="s">
        <v>16</v>
      </c>
      <c r="E647" s="181">
        <v>0.09</v>
      </c>
    </row>
    <row r="648" spans="2:5" ht="50.1" customHeight="1">
      <c r="B648" s="180">
        <v>88390</v>
      </c>
      <c r="C648" s="180" t="s">
        <v>605</v>
      </c>
      <c r="D648" s="180" t="s">
        <v>16</v>
      </c>
      <c r="E648" s="181">
        <v>0.97</v>
      </c>
    </row>
    <row r="649" spans="2:5" ht="50.1" customHeight="1">
      <c r="B649" s="180">
        <v>88391</v>
      </c>
      <c r="C649" s="180" t="s">
        <v>606</v>
      </c>
      <c r="D649" s="180" t="s">
        <v>16</v>
      </c>
      <c r="E649" s="181">
        <v>3.09</v>
      </c>
    </row>
    <row r="650" spans="2:5" ht="50.1" customHeight="1">
      <c r="B650" s="180">
        <v>88394</v>
      </c>
      <c r="C650" s="180" t="s">
        <v>607</v>
      </c>
      <c r="D650" s="180" t="s">
        <v>16</v>
      </c>
      <c r="E650" s="181">
        <v>0.92</v>
      </c>
    </row>
    <row r="651" spans="2:5" ht="50.1" customHeight="1">
      <c r="B651" s="180">
        <v>88395</v>
      </c>
      <c r="C651" s="180" t="s">
        <v>608</v>
      </c>
      <c r="D651" s="180" t="s">
        <v>16</v>
      </c>
      <c r="E651" s="181">
        <v>0.11</v>
      </c>
    </row>
    <row r="652" spans="2:5" ht="50.1" customHeight="1">
      <c r="B652" s="180">
        <v>88396</v>
      </c>
      <c r="C652" s="180" t="s">
        <v>609</v>
      </c>
      <c r="D652" s="180" t="s">
        <v>16</v>
      </c>
      <c r="E652" s="181">
        <v>1.1599999999999999</v>
      </c>
    </row>
    <row r="653" spans="2:5" ht="50.1" customHeight="1">
      <c r="B653" s="180">
        <v>88397</v>
      </c>
      <c r="C653" s="180" t="s">
        <v>610</v>
      </c>
      <c r="D653" s="180" t="s">
        <v>16</v>
      </c>
      <c r="E653" s="181">
        <v>4.6399999999999997</v>
      </c>
    </row>
    <row r="654" spans="2:5" ht="50.1" customHeight="1">
      <c r="B654" s="180">
        <v>88400</v>
      </c>
      <c r="C654" s="180" t="s">
        <v>611</v>
      </c>
      <c r="D654" s="180" t="s">
        <v>16</v>
      </c>
      <c r="E654" s="181">
        <v>0.73</v>
      </c>
    </row>
    <row r="655" spans="2:5" ht="50.1" customHeight="1">
      <c r="B655" s="180">
        <v>88401</v>
      </c>
      <c r="C655" s="180" t="s">
        <v>612</v>
      </c>
      <c r="D655" s="180" t="s">
        <v>16</v>
      </c>
      <c r="E655" s="181">
        <v>0.08</v>
      </c>
    </row>
    <row r="656" spans="2:5" ht="50.1" customHeight="1">
      <c r="B656" s="180">
        <v>88402</v>
      </c>
      <c r="C656" s="180" t="s">
        <v>613</v>
      </c>
      <c r="D656" s="180" t="s">
        <v>16</v>
      </c>
      <c r="E656" s="181">
        <v>0.92</v>
      </c>
    </row>
    <row r="657" spans="2:5" ht="50.1" customHeight="1">
      <c r="B657" s="180">
        <v>88403</v>
      </c>
      <c r="C657" s="180" t="s">
        <v>614</v>
      </c>
      <c r="D657" s="180" t="s">
        <v>16</v>
      </c>
      <c r="E657" s="181">
        <v>1.86</v>
      </c>
    </row>
    <row r="658" spans="2:5" ht="50.1" customHeight="1">
      <c r="B658" s="180">
        <v>88419</v>
      </c>
      <c r="C658" s="180" t="s">
        <v>615</v>
      </c>
      <c r="D658" s="180" t="s">
        <v>16</v>
      </c>
      <c r="E658" s="181">
        <v>4.8</v>
      </c>
    </row>
    <row r="659" spans="2:5" ht="50.1" customHeight="1">
      <c r="B659" s="180">
        <v>88422</v>
      </c>
      <c r="C659" s="180" t="s">
        <v>616</v>
      </c>
      <c r="D659" s="180" t="s">
        <v>16</v>
      </c>
      <c r="E659" s="181">
        <v>0.56999999999999995</v>
      </c>
    </row>
    <row r="660" spans="2:5" ht="50.1" customHeight="1">
      <c r="B660" s="180">
        <v>88425</v>
      </c>
      <c r="C660" s="180" t="s">
        <v>617</v>
      </c>
      <c r="D660" s="180" t="s">
        <v>16</v>
      </c>
      <c r="E660" s="181">
        <v>5.25</v>
      </c>
    </row>
    <row r="661" spans="2:5" ht="50.1" customHeight="1">
      <c r="B661" s="180">
        <v>88427</v>
      </c>
      <c r="C661" s="180" t="s">
        <v>618</v>
      </c>
      <c r="D661" s="180" t="s">
        <v>16</v>
      </c>
      <c r="E661" s="181">
        <v>4.71</v>
      </c>
    </row>
    <row r="662" spans="2:5" ht="50.1" customHeight="1">
      <c r="B662" s="180">
        <v>88434</v>
      </c>
      <c r="C662" s="180" t="s">
        <v>619</v>
      </c>
      <c r="D662" s="180" t="s">
        <v>16</v>
      </c>
      <c r="E662" s="181">
        <v>6.36</v>
      </c>
    </row>
    <row r="663" spans="2:5" ht="50.1" customHeight="1">
      <c r="B663" s="180">
        <v>88435</v>
      </c>
      <c r="C663" s="180" t="s">
        <v>620</v>
      </c>
      <c r="D663" s="180" t="s">
        <v>16</v>
      </c>
      <c r="E663" s="181">
        <v>0.75</v>
      </c>
    </row>
    <row r="664" spans="2:5" ht="50.1" customHeight="1">
      <c r="B664" s="180">
        <v>88436</v>
      </c>
      <c r="C664" s="180" t="s">
        <v>621</v>
      </c>
      <c r="D664" s="180" t="s">
        <v>16</v>
      </c>
      <c r="E664" s="181">
        <v>6.95</v>
      </c>
    </row>
    <row r="665" spans="2:5" ht="50.1" customHeight="1">
      <c r="B665" s="180">
        <v>88437</v>
      </c>
      <c r="C665" s="180" t="s">
        <v>622</v>
      </c>
      <c r="D665" s="180" t="s">
        <v>16</v>
      </c>
      <c r="E665" s="181">
        <v>4.71</v>
      </c>
    </row>
    <row r="666" spans="2:5" ht="50.1" customHeight="1">
      <c r="B666" s="180">
        <v>88569</v>
      </c>
      <c r="C666" s="180" t="s">
        <v>623</v>
      </c>
      <c r="D666" s="180" t="s">
        <v>16</v>
      </c>
      <c r="E666" s="181">
        <v>2.78</v>
      </c>
    </row>
    <row r="667" spans="2:5" ht="50.1" customHeight="1">
      <c r="B667" s="180">
        <v>88570</v>
      </c>
      <c r="C667" s="180" t="s">
        <v>624</v>
      </c>
      <c r="D667" s="180" t="s">
        <v>16</v>
      </c>
      <c r="E667" s="181">
        <v>0.6</v>
      </c>
    </row>
    <row r="668" spans="2:5" ht="50.1" customHeight="1">
      <c r="B668" s="180">
        <v>88826</v>
      </c>
      <c r="C668" s="180" t="s">
        <v>625</v>
      </c>
      <c r="D668" s="180" t="s">
        <v>16</v>
      </c>
      <c r="E668" s="181">
        <v>0.28999999999999998</v>
      </c>
    </row>
    <row r="669" spans="2:5" ht="50.1" customHeight="1">
      <c r="B669" s="180">
        <v>88827</v>
      </c>
      <c r="C669" s="180" t="s">
        <v>626</v>
      </c>
      <c r="D669" s="180" t="s">
        <v>16</v>
      </c>
      <c r="E669" s="181">
        <v>0.03</v>
      </c>
    </row>
    <row r="670" spans="2:5" ht="50.1" customHeight="1">
      <c r="B670" s="180">
        <v>88828</v>
      </c>
      <c r="C670" s="180" t="s">
        <v>627</v>
      </c>
      <c r="D670" s="180" t="s">
        <v>16</v>
      </c>
      <c r="E670" s="181">
        <v>0.27</v>
      </c>
    </row>
    <row r="671" spans="2:5" ht="50.1" customHeight="1">
      <c r="B671" s="180">
        <v>88829</v>
      </c>
      <c r="C671" s="180" t="s">
        <v>628</v>
      </c>
      <c r="D671" s="180" t="s">
        <v>16</v>
      </c>
      <c r="E671" s="181">
        <v>1.23</v>
      </c>
    </row>
    <row r="672" spans="2:5" ht="50.1" customHeight="1">
      <c r="B672" s="180">
        <v>88832</v>
      </c>
      <c r="C672" s="180" t="s">
        <v>629</v>
      </c>
      <c r="D672" s="180" t="s">
        <v>16</v>
      </c>
      <c r="E672" s="181">
        <v>29.38</v>
      </c>
    </row>
    <row r="673" spans="2:5" ht="50.1" customHeight="1">
      <c r="B673" s="180">
        <v>88834</v>
      </c>
      <c r="C673" s="180" t="s">
        <v>630</v>
      </c>
      <c r="D673" s="180" t="s">
        <v>16</v>
      </c>
      <c r="E673" s="181">
        <v>3.98</v>
      </c>
    </row>
    <row r="674" spans="2:5" ht="50.1" customHeight="1">
      <c r="B674" s="180">
        <v>88835</v>
      </c>
      <c r="C674" s="180" t="s">
        <v>631</v>
      </c>
      <c r="D674" s="180" t="s">
        <v>16</v>
      </c>
      <c r="E674" s="181">
        <v>36.729999999999997</v>
      </c>
    </row>
    <row r="675" spans="2:5" ht="50.1" customHeight="1">
      <c r="B675" s="180">
        <v>88836</v>
      </c>
      <c r="C675" s="180" t="s">
        <v>632</v>
      </c>
      <c r="D675" s="180" t="s">
        <v>16</v>
      </c>
      <c r="E675" s="181">
        <v>45.56</v>
      </c>
    </row>
    <row r="676" spans="2:5" ht="50.1" customHeight="1">
      <c r="B676" s="180">
        <v>88839</v>
      </c>
      <c r="C676" s="180" t="s">
        <v>633</v>
      </c>
      <c r="D676" s="180" t="s">
        <v>16</v>
      </c>
      <c r="E676" s="181">
        <v>24.15</v>
      </c>
    </row>
    <row r="677" spans="2:5" ht="50.1" customHeight="1">
      <c r="B677" s="180">
        <v>88840</v>
      </c>
      <c r="C677" s="180" t="s">
        <v>634</v>
      </c>
      <c r="D677" s="180" t="s">
        <v>16</v>
      </c>
      <c r="E677" s="181">
        <v>5.43</v>
      </c>
    </row>
    <row r="678" spans="2:5" ht="50.1" customHeight="1">
      <c r="B678" s="180">
        <v>88841</v>
      </c>
      <c r="C678" s="180" t="s">
        <v>635</v>
      </c>
      <c r="D678" s="180" t="s">
        <v>16</v>
      </c>
      <c r="E678" s="181">
        <v>43.18</v>
      </c>
    </row>
    <row r="679" spans="2:5" ht="50.1" customHeight="1">
      <c r="B679" s="180">
        <v>88842</v>
      </c>
      <c r="C679" s="180" t="s">
        <v>636</v>
      </c>
      <c r="D679" s="180" t="s">
        <v>16</v>
      </c>
      <c r="E679" s="181">
        <v>55.76</v>
      </c>
    </row>
    <row r="680" spans="2:5" ht="50.1" customHeight="1">
      <c r="B680" s="180">
        <v>88847</v>
      </c>
      <c r="C680" s="180" t="s">
        <v>637</v>
      </c>
      <c r="D680" s="180" t="s">
        <v>16</v>
      </c>
      <c r="E680" s="181">
        <v>16.46</v>
      </c>
    </row>
    <row r="681" spans="2:5" ht="50.1" customHeight="1">
      <c r="B681" s="180">
        <v>88848</v>
      </c>
      <c r="C681" s="180" t="s">
        <v>638</v>
      </c>
      <c r="D681" s="180" t="s">
        <v>16</v>
      </c>
      <c r="E681" s="181">
        <v>3.45</v>
      </c>
    </row>
    <row r="682" spans="2:5" ht="50.1" customHeight="1">
      <c r="B682" s="180">
        <v>88853</v>
      </c>
      <c r="C682" s="180" t="s">
        <v>639</v>
      </c>
      <c r="D682" s="180" t="s">
        <v>16</v>
      </c>
      <c r="E682" s="181">
        <v>0.2</v>
      </c>
    </row>
    <row r="683" spans="2:5" ht="50.1" customHeight="1">
      <c r="B683" s="180">
        <v>88854</v>
      </c>
      <c r="C683" s="180" t="s">
        <v>640</v>
      </c>
      <c r="D683" s="180" t="s">
        <v>16</v>
      </c>
      <c r="E683" s="181">
        <v>0.02</v>
      </c>
    </row>
    <row r="684" spans="2:5" ht="50.1" customHeight="1">
      <c r="B684" s="180">
        <v>88855</v>
      </c>
      <c r="C684" s="180" t="s">
        <v>641</v>
      </c>
      <c r="D684" s="180" t="s">
        <v>16</v>
      </c>
      <c r="E684" s="181">
        <v>2.2200000000000002</v>
      </c>
    </row>
    <row r="685" spans="2:5" ht="50.1" customHeight="1">
      <c r="B685" s="180">
        <v>88856</v>
      </c>
      <c r="C685" s="180" t="s">
        <v>642</v>
      </c>
      <c r="D685" s="180" t="s">
        <v>16</v>
      </c>
      <c r="E685" s="181">
        <v>0.31</v>
      </c>
    </row>
    <row r="686" spans="2:5" ht="50.1" customHeight="1">
      <c r="B686" s="180">
        <v>88857</v>
      </c>
      <c r="C686" s="180" t="s">
        <v>643</v>
      </c>
      <c r="D686" s="180" t="s">
        <v>16</v>
      </c>
      <c r="E686" s="181">
        <v>18.54</v>
      </c>
    </row>
    <row r="687" spans="2:5" ht="50.1" customHeight="1">
      <c r="B687" s="180">
        <v>88858</v>
      </c>
      <c r="C687" s="180" t="s">
        <v>644</v>
      </c>
      <c r="D687" s="180" t="s">
        <v>16</v>
      </c>
      <c r="E687" s="181">
        <v>2.5099999999999998</v>
      </c>
    </row>
    <row r="688" spans="2:5" ht="50.1" customHeight="1">
      <c r="B688" s="180">
        <v>88859</v>
      </c>
      <c r="C688" s="180" t="s">
        <v>645</v>
      </c>
      <c r="D688" s="180" t="s">
        <v>16</v>
      </c>
      <c r="E688" s="181">
        <v>16.489999999999998</v>
      </c>
    </row>
    <row r="689" spans="2:5" ht="50.1" customHeight="1">
      <c r="B689" s="180">
        <v>88860</v>
      </c>
      <c r="C689" s="180" t="s">
        <v>646</v>
      </c>
      <c r="D689" s="180" t="s">
        <v>16</v>
      </c>
      <c r="E689" s="181">
        <v>2.23</v>
      </c>
    </row>
    <row r="690" spans="2:5" ht="50.1" customHeight="1">
      <c r="B690" s="180">
        <v>88900</v>
      </c>
      <c r="C690" s="180" t="s">
        <v>647</v>
      </c>
      <c r="D690" s="180" t="s">
        <v>16</v>
      </c>
      <c r="E690" s="181">
        <v>34.26</v>
      </c>
    </row>
    <row r="691" spans="2:5" ht="50.1" customHeight="1">
      <c r="B691" s="180">
        <v>88902</v>
      </c>
      <c r="C691" s="180" t="s">
        <v>648</v>
      </c>
      <c r="D691" s="180" t="s">
        <v>16</v>
      </c>
      <c r="E691" s="181">
        <v>4.6500000000000004</v>
      </c>
    </row>
    <row r="692" spans="2:5" ht="50.1" customHeight="1">
      <c r="B692" s="180">
        <v>88903</v>
      </c>
      <c r="C692" s="180" t="s">
        <v>649</v>
      </c>
      <c r="D692" s="180" t="s">
        <v>16</v>
      </c>
      <c r="E692" s="181">
        <v>42.83</v>
      </c>
    </row>
    <row r="693" spans="2:5" ht="50.1" customHeight="1">
      <c r="B693" s="180">
        <v>88904</v>
      </c>
      <c r="C693" s="180" t="s">
        <v>650</v>
      </c>
      <c r="D693" s="180" t="s">
        <v>16</v>
      </c>
      <c r="E693" s="181">
        <v>64.17</v>
      </c>
    </row>
    <row r="694" spans="2:5" ht="50.1" customHeight="1">
      <c r="B694" s="180">
        <v>89009</v>
      </c>
      <c r="C694" s="180" t="s">
        <v>651</v>
      </c>
      <c r="D694" s="180" t="s">
        <v>16</v>
      </c>
      <c r="E694" s="181">
        <v>29.91</v>
      </c>
    </row>
    <row r="695" spans="2:5" ht="50.1" customHeight="1">
      <c r="B695" s="180">
        <v>89010</v>
      </c>
      <c r="C695" s="180" t="s">
        <v>652</v>
      </c>
      <c r="D695" s="180" t="s">
        <v>16</v>
      </c>
      <c r="E695" s="181">
        <v>6.73</v>
      </c>
    </row>
    <row r="696" spans="2:5" ht="50.1" customHeight="1">
      <c r="B696" s="180">
        <v>89011</v>
      </c>
      <c r="C696" s="180" t="s">
        <v>653</v>
      </c>
      <c r="D696" s="180" t="s">
        <v>16</v>
      </c>
      <c r="E696" s="181">
        <v>17.88</v>
      </c>
    </row>
    <row r="697" spans="2:5" ht="50.1" customHeight="1">
      <c r="B697" s="180">
        <v>89012</v>
      </c>
      <c r="C697" s="180" t="s">
        <v>654</v>
      </c>
      <c r="D697" s="180" t="s">
        <v>16</v>
      </c>
      <c r="E697" s="181">
        <v>2.42</v>
      </c>
    </row>
    <row r="698" spans="2:5" ht="50.1" customHeight="1">
      <c r="B698" s="180">
        <v>89013</v>
      </c>
      <c r="C698" s="180" t="s">
        <v>655</v>
      </c>
      <c r="D698" s="180" t="s">
        <v>16</v>
      </c>
      <c r="E698" s="181">
        <v>98</v>
      </c>
    </row>
    <row r="699" spans="2:5" ht="50.1" customHeight="1">
      <c r="B699" s="180">
        <v>89014</v>
      </c>
      <c r="C699" s="180" t="s">
        <v>656</v>
      </c>
      <c r="D699" s="180" t="s">
        <v>16</v>
      </c>
      <c r="E699" s="181">
        <v>22.05</v>
      </c>
    </row>
    <row r="700" spans="2:5" ht="50.1" customHeight="1">
      <c r="B700" s="180">
        <v>89015</v>
      </c>
      <c r="C700" s="180" t="s">
        <v>657</v>
      </c>
      <c r="D700" s="180" t="s">
        <v>16</v>
      </c>
      <c r="E700" s="181">
        <v>2.57</v>
      </c>
    </row>
    <row r="701" spans="2:5" ht="50.1" customHeight="1">
      <c r="B701" s="180">
        <v>89016</v>
      </c>
      <c r="C701" s="180" t="s">
        <v>658</v>
      </c>
      <c r="D701" s="180" t="s">
        <v>16</v>
      </c>
      <c r="E701" s="181">
        <v>0.34</v>
      </c>
    </row>
    <row r="702" spans="2:5" ht="50.1" customHeight="1">
      <c r="B702" s="180">
        <v>89017</v>
      </c>
      <c r="C702" s="180" t="s">
        <v>659</v>
      </c>
      <c r="D702" s="180" t="s">
        <v>16</v>
      </c>
      <c r="E702" s="181">
        <v>29.73</v>
      </c>
    </row>
    <row r="703" spans="2:5" ht="50.1" customHeight="1">
      <c r="B703" s="180">
        <v>89018</v>
      </c>
      <c r="C703" s="180" t="s">
        <v>660</v>
      </c>
      <c r="D703" s="180" t="s">
        <v>16</v>
      </c>
      <c r="E703" s="181">
        <v>6.69</v>
      </c>
    </row>
    <row r="704" spans="2:5" ht="50.1" customHeight="1">
      <c r="B704" s="180">
        <v>89019</v>
      </c>
      <c r="C704" s="180" t="s">
        <v>661</v>
      </c>
      <c r="D704" s="180" t="s">
        <v>16</v>
      </c>
      <c r="E704" s="181">
        <v>0.28999999999999998</v>
      </c>
    </row>
    <row r="705" spans="2:5" ht="50.1" customHeight="1">
      <c r="B705" s="180">
        <v>89020</v>
      </c>
      <c r="C705" s="180" t="s">
        <v>662</v>
      </c>
      <c r="D705" s="180" t="s">
        <v>16</v>
      </c>
      <c r="E705" s="181">
        <v>0.03</v>
      </c>
    </row>
    <row r="706" spans="2:5" ht="50.1" customHeight="1">
      <c r="B706" s="180">
        <v>89023</v>
      </c>
      <c r="C706" s="180" t="s">
        <v>663</v>
      </c>
      <c r="D706" s="180" t="s">
        <v>16</v>
      </c>
      <c r="E706" s="181">
        <v>3</v>
      </c>
    </row>
    <row r="707" spans="2:5" ht="50.1" customHeight="1">
      <c r="B707" s="180">
        <v>89024</v>
      </c>
      <c r="C707" s="180" t="s">
        <v>664</v>
      </c>
      <c r="D707" s="180" t="s">
        <v>16</v>
      </c>
      <c r="E707" s="181">
        <v>0.49</v>
      </c>
    </row>
    <row r="708" spans="2:5" ht="50.1" customHeight="1">
      <c r="B708" s="180">
        <v>89025</v>
      </c>
      <c r="C708" s="180" t="s">
        <v>665</v>
      </c>
      <c r="D708" s="180" t="s">
        <v>16</v>
      </c>
      <c r="E708" s="181">
        <v>5.63</v>
      </c>
    </row>
    <row r="709" spans="2:5" ht="50.1" customHeight="1">
      <c r="B709" s="180">
        <v>89026</v>
      </c>
      <c r="C709" s="180" t="s">
        <v>666</v>
      </c>
      <c r="D709" s="180" t="s">
        <v>16</v>
      </c>
      <c r="E709" s="181">
        <v>142.1</v>
      </c>
    </row>
    <row r="710" spans="2:5" ht="50.1" customHeight="1">
      <c r="B710" s="180">
        <v>89029</v>
      </c>
      <c r="C710" s="180" t="s">
        <v>667</v>
      </c>
      <c r="D710" s="180" t="s">
        <v>16</v>
      </c>
      <c r="E710" s="181">
        <v>23.07</v>
      </c>
    </row>
    <row r="711" spans="2:5" ht="50.1" customHeight="1">
      <c r="B711" s="180">
        <v>89030</v>
      </c>
      <c r="C711" s="180" t="s">
        <v>668</v>
      </c>
      <c r="D711" s="180" t="s">
        <v>16</v>
      </c>
      <c r="E711" s="181">
        <v>5.19</v>
      </c>
    </row>
    <row r="712" spans="2:5" ht="50.1" customHeight="1">
      <c r="B712" s="180">
        <v>89033</v>
      </c>
      <c r="C712" s="180" t="s">
        <v>669</v>
      </c>
      <c r="D712" s="180" t="s">
        <v>16</v>
      </c>
      <c r="E712" s="181">
        <v>9.4600000000000009</v>
      </c>
    </row>
    <row r="713" spans="2:5" ht="50.1" customHeight="1">
      <c r="B713" s="180">
        <v>89034</v>
      </c>
      <c r="C713" s="180" t="s">
        <v>670</v>
      </c>
      <c r="D713" s="180" t="s">
        <v>16</v>
      </c>
      <c r="E713" s="181">
        <v>1.31</v>
      </c>
    </row>
    <row r="714" spans="2:5" ht="50.1" customHeight="1">
      <c r="B714" s="180">
        <v>89128</v>
      </c>
      <c r="C714" s="180" t="s">
        <v>671</v>
      </c>
      <c r="D714" s="180" t="s">
        <v>16</v>
      </c>
      <c r="E714" s="181">
        <v>26.88</v>
      </c>
    </row>
    <row r="715" spans="2:5" ht="50.1" customHeight="1">
      <c r="B715" s="180">
        <v>89129</v>
      </c>
      <c r="C715" s="180" t="s">
        <v>672</v>
      </c>
      <c r="D715" s="180" t="s">
        <v>16</v>
      </c>
      <c r="E715" s="181">
        <v>3.64</v>
      </c>
    </row>
    <row r="716" spans="2:5" ht="50.1" customHeight="1">
      <c r="B716" s="180">
        <v>89130</v>
      </c>
      <c r="C716" s="180" t="s">
        <v>673</v>
      </c>
      <c r="D716" s="180" t="s">
        <v>16</v>
      </c>
      <c r="E716" s="181">
        <v>37.270000000000003</v>
      </c>
    </row>
    <row r="717" spans="2:5" ht="50.1" customHeight="1">
      <c r="B717" s="180">
        <v>89131</v>
      </c>
      <c r="C717" s="180" t="s">
        <v>674</v>
      </c>
      <c r="D717" s="180" t="s">
        <v>16</v>
      </c>
      <c r="E717" s="181">
        <v>5.05</v>
      </c>
    </row>
    <row r="718" spans="2:5" ht="50.1" customHeight="1">
      <c r="B718" s="180">
        <v>89210</v>
      </c>
      <c r="C718" s="180" t="s">
        <v>675</v>
      </c>
      <c r="D718" s="180" t="s">
        <v>16</v>
      </c>
      <c r="E718" s="181">
        <v>19.14</v>
      </c>
    </row>
    <row r="719" spans="2:5" ht="50.1" customHeight="1">
      <c r="B719" s="180">
        <v>89211</v>
      </c>
      <c r="C719" s="180" t="s">
        <v>676</v>
      </c>
      <c r="D719" s="180" t="s">
        <v>16</v>
      </c>
      <c r="E719" s="181">
        <v>2.65</v>
      </c>
    </row>
    <row r="720" spans="2:5" ht="50.1" customHeight="1">
      <c r="B720" s="180">
        <v>89212</v>
      </c>
      <c r="C720" s="180" t="s">
        <v>677</v>
      </c>
      <c r="D720" s="180" t="s">
        <v>16</v>
      </c>
      <c r="E720" s="181">
        <v>17.8</v>
      </c>
    </row>
    <row r="721" spans="2:5" ht="50.1" customHeight="1">
      <c r="B721" s="180">
        <v>89213</v>
      </c>
      <c r="C721" s="180" t="s">
        <v>678</v>
      </c>
      <c r="D721" s="180" t="s">
        <v>16</v>
      </c>
      <c r="E721" s="181">
        <v>2.8</v>
      </c>
    </row>
    <row r="722" spans="2:5" ht="50.1" customHeight="1">
      <c r="B722" s="180">
        <v>89214</v>
      </c>
      <c r="C722" s="180" t="s">
        <v>679</v>
      </c>
      <c r="D722" s="180" t="s">
        <v>16</v>
      </c>
      <c r="E722" s="181">
        <v>16.71</v>
      </c>
    </row>
    <row r="723" spans="2:5" ht="50.1" customHeight="1">
      <c r="B723" s="180">
        <v>89215</v>
      </c>
      <c r="C723" s="180" t="s">
        <v>680</v>
      </c>
      <c r="D723" s="180" t="s">
        <v>16</v>
      </c>
      <c r="E723" s="181">
        <v>66.27</v>
      </c>
    </row>
    <row r="724" spans="2:5" ht="50.1" customHeight="1">
      <c r="B724" s="180">
        <v>89221</v>
      </c>
      <c r="C724" s="180" t="s">
        <v>681</v>
      </c>
      <c r="D724" s="180" t="s">
        <v>16</v>
      </c>
      <c r="E724" s="181">
        <v>1.19</v>
      </c>
    </row>
    <row r="725" spans="2:5" ht="50.1" customHeight="1">
      <c r="B725" s="180">
        <v>89222</v>
      </c>
      <c r="C725" s="180" t="s">
        <v>682</v>
      </c>
      <c r="D725" s="180" t="s">
        <v>16</v>
      </c>
      <c r="E725" s="181">
        <v>0.14000000000000001</v>
      </c>
    </row>
    <row r="726" spans="2:5" ht="50.1" customHeight="1">
      <c r="B726" s="180">
        <v>89223</v>
      </c>
      <c r="C726" s="180" t="s">
        <v>683</v>
      </c>
      <c r="D726" s="180" t="s">
        <v>16</v>
      </c>
      <c r="E726" s="181">
        <v>1.1200000000000001</v>
      </c>
    </row>
    <row r="727" spans="2:5" ht="50.1" customHeight="1">
      <c r="B727" s="180">
        <v>89224</v>
      </c>
      <c r="C727" s="180" t="s">
        <v>684</v>
      </c>
      <c r="D727" s="180" t="s">
        <v>16</v>
      </c>
      <c r="E727" s="181">
        <v>2.4700000000000002</v>
      </c>
    </row>
    <row r="728" spans="2:5" ht="50.1" customHeight="1">
      <c r="B728" s="180">
        <v>89228</v>
      </c>
      <c r="C728" s="180" t="s">
        <v>685</v>
      </c>
      <c r="D728" s="180" t="s">
        <v>16</v>
      </c>
      <c r="E728" s="181">
        <v>28.5</v>
      </c>
    </row>
    <row r="729" spans="2:5" ht="50.1" customHeight="1">
      <c r="B729" s="180">
        <v>89229</v>
      </c>
      <c r="C729" s="180" t="s">
        <v>686</v>
      </c>
      <c r="D729" s="180" t="s">
        <v>16</v>
      </c>
      <c r="E729" s="181">
        <v>5.13</v>
      </c>
    </row>
    <row r="730" spans="2:5" ht="50.1" customHeight="1">
      <c r="B730" s="180">
        <v>89230</v>
      </c>
      <c r="C730" s="180" t="s">
        <v>687</v>
      </c>
      <c r="D730" s="180" t="s">
        <v>16</v>
      </c>
      <c r="E730" s="181">
        <v>83.69</v>
      </c>
    </row>
    <row r="731" spans="2:5" ht="50.1" customHeight="1">
      <c r="B731" s="180">
        <v>89231</v>
      </c>
      <c r="C731" s="180" t="s">
        <v>688</v>
      </c>
      <c r="D731" s="180" t="s">
        <v>16</v>
      </c>
      <c r="E731" s="181">
        <v>13.26</v>
      </c>
    </row>
    <row r="732" spans="2:5" ht="50.1" customHeight="1">
      <c r="B732" s="180">
        <v>89232</v>
      </c>
      <c r="C732" s="180" t="s">
        <v>689</v>
      </c>
      <c r="D732" s="180" t="s">
        <v>16</v>
      </c>
      <c r="E732" s="181">
        <v>149.28</v>
      </c>
    </row>
    <row r="733" spans="2:5" ht="50.1" customHeight="1">
      <c r="B733" s="180">
        <v>89233</v>
      </c>
      <c r="C733" s="180" t="s">
        <v>690</v>
      </c>
      <c r="D733" s="180" t="s">
        <v>16</v>
      </c>
      <c r="E733" s="181">
        <v>119.26</v>
      </c>
    </row>
    <row r="734" spans="2:5" ht="50.1" customHeight="1">
      <c r="B734" s="180">
        <v>89236</v>
      </c>
      <c r="C734" s="180" t="s">
        <v>691</v>
      </c>
      <c r="D734" s="180" t="s">
        <v>16</v>
      </c>
      <c r="E734" s="181">
        <v>195.5</v>
      </c>
    </row>
    <row r="735" spans="2:5" ht="50.1" customHeight="1">
      <c r="B735" s="180">
        <v>89237</v>
      </c>
      <c r="C735" s="180" t="s">
        <v>692</v>
      </c>
      <c r="D735" s="180" t="s">
        <v>16</v>
      </c>
      <c r="E735" s="181">
        <v>30.97</v>
      </c>
    </row>
    <row r="736" spans="2:5" ht="50.1" customHeight="1">
      <c r="B736" s="180">
        <v>89238</v>
      </c>
      <c r="C736" s="180" t="s">
        <v>693</v>
      </c>
      <c r="D736" s="180" t="s">
        <v>16</v>
      </c>
      <c r="E736" s="181">
        <v>348.73</v>
      </c>
    </row>
    <row r="737" spans="2:5" ht="50.1" customHeight="1">
      <c r="B737" s="180">
        <v>89239</v>
      </c>
      <c r="C737" s="180" t="s">
        <v>694</v>
      </c>
      <c r="D737" s="180" t="s">
        <v>16</v>
      </c>
      <c r="E737" s="181">
        <v>315.38</v>
      </c>
    </row>
    <row r="738" spans="2:5" ht="50.1" customHeight="1">
      <c r="B738" s="180">
        <v>89240</v>
      </c>
      <c r="C738" s="180" t="s">
        <v>695</v>
      </c>
      <c r="D738" s="180" t="s">
        <v>16</v>
      </c>
      <c r="E738" s="181">
        <v>60</v>
      </c>
    </row>
    <row r="739" spans="2:5" ht="50.1" customHeight="1">
      <c r="B739" s="180">
        <v>89241</v>
      </c>
      <c r="C739" s="180" t="s">
        <v>696</v>
      </c>
      <c r="D739" s="180" t="s">
        <v>16</v>
      </c>
      <c r="E739" s="181">
        <v>10.8</v>
      </c>
    </row>
    <row r="740" spans="2:5" ht="50.1" customHeight="1">
      <c r="B740" s="180">
        <v>89246</v>
      </c>
      <c r="C740" s="180" t="s">
        <v>697</v>
      </c>
      <c r="D740" s="180" t="s">
        <v>16</v>
      </c>
      <c r="E740" s="181">
        <v>169.88</v>
      </c>
    </row>
    <row r="741" spans="2:5" ht="50.1" customHeight="1">
      <c r="B741" s="180">
        <v>89247</v>
      </c>
      <c r="C741" s="180" t="s">
        <v>698</v>
      </c>
      <c r="D741" s="180" t="s">
        <v>16</v>
      </c>
      <c r="E741" s="181">
        <v>26.91</v>
      </c>
    </row>
    <row r="742" spans="2:5" ht="50.1" customHeight="1">
      <c r="B742" s="180">
        <v>89248</v>
      </c>
      <c r="C742" s="180" t="s">
        <v>699</v>
      </c>
      <c r="D742" s="180" t="s">
        <v>16</v>
      </c>
      <c r="E742" s="181">
        <v>303.02</v>
      </c>
    </row>
    <row r="743" spans="2:5" ht="50.1" customHeight="1">
      <c r="B743" s="180">
        <v>89249</v>
      </c>
      <c r="C743" s="180" t="s">
        <v>700</v>
      </c>
      <c r="D743" s="180" t="s">
        <v>16</v>
      </c>
      <c r="E743" s="181">
        <v>268.83</v>
      </c>
    </row>
    <row r="744" spans="2:5" ht="50.1" customHeight="1">
      <c r="B744" s="180">
        <v>89253</v>
      </c>
      <c r="C744" s="180" t="s">
        <v>701</v>
      </c>
      <c r="D744" s="180" t="s">
        <v>16</v>
      </c>
      <c r="E744" s="181">
        <v>49.16</v>
      </c>
    </row>
    <row r="745" spans="2:5" ht="50.1" customHeight="1">
      <c r="B745" s="180">
        <v>89254</v>
      </c>
      <c r="C745" s="180" t="s">
        <v>702</v>
      </c>
      <c r="D745" s="180" t="s">
        <v>16</v>
      </c>
      <c r="E745" s="181">
        <v>8.85</v>
      </c>
    </row>
    <row r="746" spans="2:5" ht="50.1" customHeight="1">
      <c r="B746" s="180">
        <v>89255</v>
      </c>
      <c r="C746" s="180" t="s">
        <v>703</v>
      </c>
      <c r="D746" s="180" t="s">
        <v>16</v>
      </c>
      <c r="E746" s="181">
        <v>79.03</v>
      </c>
    </row>
    <row r="747" spans="2:5" ht="50.1" customHeight="1">
      <c r="B747" s="180">
        <v>89256</v>
      </c>
      <c r="C747" s="180" t="s">
        <v>704</v>
      </c>
      <c r="D747" s="180" t="s">
        <v>16</v>
      </c>
      <c r="E747" s="181">
        <v>60.5</v>
      </c>
    </row>
    <row r="748" spans="2:5" ht="50.1" customHeight="1">
      <c r="B748" s="180">
        <v>89259</v>
      </c>
      <c r="C748" s="180" t="s">
        <v>705</v>
      </c>
      <c r="D748" s="180" t="s">
        <v>16</v>
      </c>
      <c r="E748" s="181">
        <v>11.74</v>
      </c>
    </row>
    <row r="749" spans="2:5" ht="50.1" customHeight="1">
      <c r="B749" s="180">
        <v>89260</v>
      </c>
      <c r="C749" s="180" t="s">
        <v>706</v>
      </c>
      <c r="D749" s="180" t="s">
        <v>16</v>
      </c>
      <c r="E749" s="181">
        <v>2.4500000000000002</v>
      </c>
    </row>
    <row r="750" spans="2:5" ht="50.1" customHeight="1">
      <c r="B750" s="180">
        <v>89262</v>
      </c>
      <c r="C750" s="180" t="s">
        <v>707</v>
      </c>
      <c r="D750" s="180" t="s">
        <v>16</v>
      </c>
      <c r="E750" s="181">
        <v>22.03</v>
      </c>
    </row>
    <row r="751" spans="2:5" ht="50.1" customHeight="1">
      <c r="B751" s="180">
        <v>89264</v>
      </c>
      <c r="C751" s="180" t="s">
        <v>708</v>
      </c>
      <c r="D751" s="180" t="s">
        <v>16</v>
      </c>
      <c r="E751" s="181">
        <v>9.4600000000000009</v>
      </c>
    </row>
    <row r="752" spans="2:5" ht="50.1" customHeight="1">
      <c r="B752" s="180">
        <v>89265</v>
      </c>
      <c r="C752" s="180" t="s">
        <v>709</v>
      </c>
      <c r="D752" s="180" t="s">
        <v>16</v>
      </c>
      <c r="E752" s="181">
        <v>1.98</v>
      </c>
    </row>
    <row r="753" spans="2:5" ht="50.1" customHeight="1">
      <c r="B753" s="180">
        <v>89266</v>
      </c>
      <c r="C753" s="180" t="s">
        <v>710</v>
      </c>
      <c r="D753" s="180" t="s">
        <v>16</v>
      </c>
      <c r="E753" s="181">
        <v>0.76</v>
      </c>
    </row>
    <row r="754" spans="2:5" ht="50.1" customHeight="1">
      <c r="B754" s="180">
        <v>89267</v>
      </c>
      <c r="C754" s="180" t="s">
        <v>711</v>
      </c>
      <c r="D754" s="180" t="s">
        <v>16</v>
      </c>
      <c r="E754" s="181">
        <v>30.99</v>
      </c>
    </row>
    <row r="755" spans="2:5" ht="50.1" customHeight="1">
      <c r="B755" s="180">
        <v>89268</v>
      </c>
      <c r="C755" s="180" t="s">
        <v>712</v>
      </c>
      <c r="D755" s="180" t="s">
        <v>16</v>
      </c>
      <c r="E755" s="181">
        <v>5.57</v>
      </c>
    </row>
    <row r="756" spans="2:5" ht="50.1" customHeight="1">
      <c r="B756" s="180">
        <v>89269</v>
      </c>
      <c r="C756" s="180" t="s">
        <v>713</v>
      </c>
      <c r="D756" s="180" t="s">
        <v>16</v>
      </c>
      <c r="E756" s="181">
        <v>2.16</v>
      </c>
    </row>
    <row r="757" spans="2:5" ht="50.1" customHeight="1">
      <c r="B757" s="180">
        <v>89270</v>
      </c>
      <c r="C757" s="180" t="s">
        <v>714</v>
      </c>
      <c r="D757" s="180" t="s">
        <v>16</v>
      </c>
      <c r="E757" s="181">
        <v>49.82</v>
      </c>
    </row>
    <row r="758" spans="2:5" ht="50.1" customHeight="1">
      <c r="B758" s="180">
        <v>89271</v>
      </c>
      <c r="C758" s="180" t="s">
        <v>715</v>
      </c>
      <c r="D758" s="180" t="s">
        <v>16</v>
      </c>
      <c r="E758" s="181">
        <v>20.7</v>
      </c>
    </row>
    <row r="759" spans="2:5" ht="50.1" customHeight="1">
      <c r="B759" s="180">
        <v>89274</v>
      </c>
      <c r="C759" s="180" t="s">
        <v>716</v>
      </c>
      <c r="D759" s="180" t="s">
        <v>16</v>
      </c>
      <c r="E759" s="181">
        <v>1.45</v>
      </c>
    </row>
    <row r="760" spans="2:5" ht="50.1" customHeight="1">
      <c r="B760" s="180">
        <v>89275</v>
      </c>
      <c r="C760" s="180" t="s">
        <v>717</v>
      </c>
      <c r="D760" s="180" t="s">
        <v>16</v>
      </c>
      <c r="E760" s="181">
        <v>0.17</v>
      </c>
    </row>
    <row r="761" spans="2:5" ht="50.1" customHeight="1">
      <c r="B761" s="180">
        <v>89276</v>
      </c>
      <c r="C761" s="180" t="s">
        <v>718</v>
      </c>
      <c r="D761" s="180" t="s">
        <v>16</v>
      </c>
      <c r="E761" s="181">
        <v>1.36</v>
      </c>
    </row>
    <row r="762" spans="2:5" ht="50.1" customHeight="1">
      <c r="B762" s="180">
        <v>89277</v>
      </c>
      <c r="C762" s="180" t="s">
        <v>719</v>
      </c>
      <c r="D762" s="180" t="s">
        <v>16</v>
      </c>
      <c r="E762" s="181">
        <v>6.06</v>
      </c>
    </row>
    <row r="763" spans="2:5" ht="50.1" customHeight="1">
      <c r="B763" s="180">
        <v>89280</v>
      </c>
      <c r="C763" s="180" t="s">
        <v>720</v>
      </c>
      <c r="D763" s="180" t="s">
        <v>16</v>
      </c>
      <c r="E763" s="181">
        <v>23.5</v>
      </c>
    </row>
    <row r="764" spans="2:5" ht="50.1" customHeight="1">
      <c r="B764" s="180">
        <v>89281</v>
      </c>
      <c r="C764" s="180" t="s">
        <v>721</v>
      </c>
      <c r="D764" s="180" t="s">
        <v>16</v>
      </c>
      <c r="E764" s="181">
        <v>3.26</v>
      </c>
    </row>
    <row r="765" spans="2:5" ht="50.1" customHeight="1">
      <c r="B765" s="180">
        <v>89870</v>
      </c>
      <c r="C765" s="180" t="s">
        <v>722</v>
      </c>
      <c r="D765" s="180" t="s">
        <v>16</v>
      </c>
      <c r="E765" s="181">
        <v>23.21</v>
      </c>
    </row>
    <row r="766" spans="2:5" ht="50.1" customHeight="1">
      <c r="B766" s="180">
        <v>89871</v>
      </c>
      <c r="C766" s="180" t="s">
        <v>723</v>
      </c>
      <c r="D766" s="180" t="s">
        <v>16</v>
      </c>
      <c r="E766" s="181">
        <v>4.29</v>
      </c>
    </row>
    <row r="767" spans="2:5" ht="50.1" customHeight="1">
      <c r="B767" s="180">
        <v>89872</v>
      </c>
      <c r="C767" s="180" t="s">
        <v>724</v>
      </c>
      <c r="D767" s="180" t="s">
        <v>16</v>
      </c>
      <c r="E767" s="181">
        <v>1.67</v>
      </c>
    </row>
    <row r="768" spans="2:5" ht="50.1" customHeight="1">
      <c r="B768" s="180">
        <v>89873</v>
      </c>
      <c r="C768" s="180" t="s">
        <v>725</v>
      </c>
      <c r="D768" s="180" t="s">
        <v>16</v>
      </c>
      <c r="E768" s="181">
        <v>43.54</v>
      </c>
    </row>
    <row r="769" spans="2:5" ht="50.1" customHeight="1">
      <c r="B769" s="180">
        <v>89874</v>
      </c>
      <c r="C769" s="180" t="s">
        <v>726</v>
      </c>
      <c r="D769" s="180" t="s">
        <v>16</v>
      </c>
      <c r="E769" s="181">
        <v>125.83</v>
      </c>
    </row>
    <row r="770" spans="2:5" ht="50.1" customHeight="1">
      <c r="B770" s="180">
        <v>89878</v>
      </c>
      <c r="C770" s="180" t="s">
        <v>727</v>
      </c>
      <c r="D770" s="180" t="s">
        <v>16</v>
      </c>
      <c r="E770" s="181">
        <v>24.44</v>
      </c>
    </row>
    <row r="771" spans="2:5" ht="50.1" customHeight="1">
      <c r="B771" s="180">
        <v>89879</v>
      </c>
      <c r="C771" s="180" t="s">
        <v>728</v>
      </c>
      <c r="D771" s="180" t="s">
        <v>16</v>
      </c>
      <c r="E771" s="181">
        <v>4.5199999999999996</v>
      </c>
    </row>
    <row r="772" spans="2:5" ht="50.1" customHeight="1">
      <c r="B772" s="180">
        <v>89880</v>
      </c>
      <c r="C772" s="180" t="s">
        <v>729</v>
      </c>
      <c r="D772" s="180" t="s">
        <v>16</v>
      </c>
      <c r="E772" s="181">
        <v>1.77</v>
      </c>
    </row>
    <row r="773" spans="2:5" ht="50.1" customHeight="1">
      <c r="B773" s="180">
        <v>89881</v>
      </c>
      <c r="C773" s="180" t="s">
        <v>730</v>
      </c>
      <c r="D773" s="180" t="s">
        <v>16</v>
      </c>
      <c r="E773" s="181">
        <v>45.84</v>
      </c>
    </row>
    <row r="774" spans="2:5" ht="50.1" customHeight="1">
      <c r="B774" s="180">
        <v>89882</v>
      </c>
      <c r="C774" s="180" t="s">
        <v>731</v>
      </c>
      <c r="D774" s="180" t="s">
        <v>16</v>
      </c>
      <c r="E774" s="181">
        <v>145.18</v>
      </c>
    </row>
    <row r="775" spans="2:5" ht="50.1" customHeight="1">
      <c r="B775" s="180">
        <v>90582</v>
      </c>
      <c r="C775" s="180" t="s">
        <v>732</v>
      </c>
      <c r="D775" s="180" t="s">
        <v>16</v>
      </c>
      <c r="E775" s="181">
        <v>0.37</v>
      </c>
    </row>
    <row r="776" spans="2:5" ht="50.1" customHeight="1">
      <c r="B776" s="180">
        <v>90583</v>
      </c>
      <c r="C776" s="180" t="s">
        <v>733</v>
      </c>
      <c r="D776" s="180" t="s">
        <v>16</v>
      </c>
      <c r="E776" s="181">
        <v>0.04</v>
      </c>
    </row>
    <row r="777" spans="2:5" ht="50.1" customHeight="1">
      <c r="B777" s="180">
        <v>90584</v>
      </c>
      <c r="C777" s="180" t="s">
        <v>734</v>
      </c>
      <c r="D777" s="180" t="s">
        <v>16</v>
      </c>
      <c r="E777" s="181">
        <v>0.28999999999999998</v>
      </c>
    </row>
    <row r="778" spans="2:5" ht="50.1" customHeight="1">
      <c r="B778" s="180">
        <v>90585</v>
      </c>
      <c r="C778" s="180" t="s">
        <v>735</v>
      </c>
      <c r="D778" s="180" t="s">
        <v>16</v>
      </c>
      <c r="E778" s="181">
        <v>1.23</v>
      </c>
    </row>
    <row r="779" spans="2:5" ht="50.1" customHeight="1">
      <c r="B779" s="180">
        <v>90621</v>
      </c>
      <c r="C779" s="180" t="s">
        <v>736</v>
      </c>
      <c r="D779" s="180" t="s">
        <v>16</v>
      </c>
      <c r="E779" s="181">
        <v>1.1100000000000001</v>
      </c>
    </row>
    <row r="780" spans="2:5" ht="50.1" customHeight="1">
      <c r="B780" s="180">
        <v>90622</v>
      </c>
      <c r="C780" s="180" t="s">
        <v>737</v>
      </c>
      <c r="D780" s="180" t="s">
        <v>16</v>
      </c>
      <c r="E780" s="181">
        <v>0.13</v>
      </c>
    </row>
    <row r="781" spans="2:5" ht="50.1" customHeight="1">
      <c r="B781" s="180">
        <v>90623</v>
      </c>
      <c r="C781" s="180" t="s">
        <v>738</v>
      </c>
      <c r="D781" s="180" t="s">
        <v>16</v>
      </c>
      <c r="E781" s="181">
        <v>1.39</v>
      </c>
    </row>
    <row r="782" spans="2:5" ht="50.1" customHeight="1">
      <c r="B782" s="180">
        <v>90624</v>
      </c>
      <c r="C782" s="180" t="s">
        <v>739</v>
      </c>
      <c r="D782" s="180" t="s">
        <v>16</v>
      </c>
      <c r="E782" s="181">
        <v>3.09</v>
      </c>
    </row>
    <row r="783" spans="2:5" ht="50.1" customHeight="1">
      <c r="B783" s="180">
        <v>90627</v>
      </c>
      <c r="C783" s="180" t="s">
        <v>740</v>
      </c>
      <c r="D783" s="180" t="s">
        <v>16</v>
      </c>
      <c r="E783" s="181">
        <v>31.35</v>
      </c>
    </row>
    <row r="784" spans="2:5" ht="50.1" customHeight="1">
      <c r="B784" s="180">
        <v>90628</v>
      </c>
      <c r="C784" s="180" t="s">
        <v>741</v>
      </c>
      <c r="D784" s="180" t="s">
        <v>16</v>
      </c>
      <c r="E784" s="181">
        <v>4.47</v>
      </c>
    </row>
    <row r="785" spans="2:5" ht="50.1" customHeight="1">
      <c r="B785" s="180">
        <v>90629</v>
      </c>
      <c r="C785" s="180" t="s">
        <v>742</v>
      </c>
      <c r="D785" s="180" t="s">
        <v>16</v>
      </c>
      <c r="E785" s="181">
        <v>39.229999999999997</v>
      </c>
    </row>
    <row r="786" spans="2:5" ht="50.1" customHeight="1">
      <c r="B786" s="180">
        <v>90630</v>
      </c>
      <c r="C786" s="180" t="s">
        <v>743</v>
      </c>
      <c r="D786" s="180" t="s">
        <v>16</v>
      </c>
      <c r="E786" s="181">
        <v>12.55</v>
      </c>
    </row>
    <row r="787" spans="2:5" ht="50.1" customHeight="1">
      <c r="B787" s="180">
        <v>90633</v>
      </c>
      <c r="C787" s="180" t="s">
        <v>744</v>
      </c>
      <c r="D787" s="180" t="s">
        <v>16</v>
      </c>
      <c r="E787" s="181">
        <v>3.69</v>
      </c>
    </row>
    <row r="788" spans="2:5" ht="50.1" customHeight="1">
      <c r="B788" s="180">
        <v>90634</v>
      </c>
      <c r="C788" s="180" t="s">
        <v>745</v>
      </c>
      <c r="D788" s="180" t="s">
        <v>16</v>
      </c>
      <c r="E788" s="181">
        <v>0.43</v>
      </c>
    </row>
    <row r="789" spans="2:5" ht="50.1" customHeight="1">
      <c r="B789" s="180">
        <v>90635</v>
      </c>
      <c r="C789" s="180" t="s">
        <v>746</v>
      </c>
      <c r="D789" s="180" t="s">
        <v>16</v>
      </c>
      <c r="E789" s="181">
        <v>4.03</v>
      </c>
    </row>
    <row r="790" spans="2:5" ht="50.1" customHeight="1">
      <c r="B790" s="180">
        <v>90636</v>
      </c>
      <c r="C790" s="180" t="s">
        <v>747</v>
      </c>
      <c r="D790" s="180" t="s">
        <v>16</v>
      </c>
      <c r="E790" s="181">
        <v>6.19</v>
      </c>
    </row>
    <row r="791" spans="2:5" ht="50.1" customHeight="1">
      <c r="B791" s="180">
        <v>90639</v>
      </c>
      <c r="C791" s="180" t="s">
        <v>748</v>
      </c>
      <c r="D791" s="180" t="s">
        <v>16</v>
      </c>
      <c r="E791" s="181">
        <v>5.51</v>
      </c>
    </row>
    <row r="792" spans="2:5" ht="50.1" customHeight="1">
      <c r="B792" s="180">
        <v>90640</v>
      </c>
      <c r="C792" s="180" t="s">
        <v>749</v>
      </c>
      <c r="D792" s="180" t="s">
        <v>16</v>
      </c>
      <c r="E792" s="181">
        <v>0.65</v>
      </c>
    </row>
    <row r="793" spans="2:5" ht="50.1" customHeight="1">
      <c r="B793" s="180">
        <v>90641</v>
      </c>
      <c r="C793" s="180" t="s">
        <v>750</v>
      </c>
      <c r="D793" s="180" t="s">
        <v>16</v>
      </c>
      <c r="E793" s="181">
        <v>6.02</v>
      </c>
    </row>
    <row r="794" spans="2:5" ht="50.1" customHeight="1">
      <c r="B794" s="180">
        <v>90642</v>
      </c>
      <c r="C794" s="180" t="s">
        <v>751</v>
      </c>
      <c r="D794" s="180" t="s">
        <v>16</v>
      </c>
      <c r="E794" s="181">
        <v>6.57</v>
      </c>
    </row>
    <row r="795" spans="2:5" ht="50.1" customHeight="1">
      <c r="B795" s="180">
        <v>90646</v>
      </c>
      <c r="C795" s="180" t="s">
        <v>752</v>
      </c>
      <c r="D795" s="180" t="s">
        <v>16</v>
      </c>
      <c r="E795" s="181">
        <v>0.7</v>
      </c>
    </row>
    <row r="796" spans="2:5" ht="50.1" customHeight="1">
      <c r="B796" s="180">
        <v>90647</v>
      </c>
      <c r="C796" s="180" t="s">
        <v>753</v>
      </c>
      <c r="D796" s="180" t="s">
        <v>16</v>
      </c>
      <c r="E796" s="181">
        <v>0.08</v>
      </c>
    </row>
    <row r="797" spans="2:5" ht="50.1" customHeight="1">
      <c r="B797" s="180">
        <v>90648</v>
      </c>
      <c r="C797" s="180" t="s">
        <v>754</v>
      </c>
      <c r="D797" s="180" t="s">
        <v>16</v>
      </c>
      <c r="E797" s="181">
        <v>0.77</v>
      </c>
    </row>
    <row r="798" spans="2:5" ht="50.1" customHeight="1">
      <c r="B798" s="180">
        <v>90649</v>
      </c>
      <c r="C798" s="180" t="s">
        <v>755</v>
      </c>
      <c r="D798" s="180" t="s">
        <v>16</v>
      </c>
      <c r="E798" s="181">
        <v>9.6</v>
      </c>
    </row>
    <row r="799" spans="2:5" ht="50.1" customHeight="1">
      <c r="B799" s="180">
        <v>90652</v>
      </c>
      <c r="C799" s="180" t="s">
        <v>756</v>
      </c>
      <c r="D799" s="180" t="s">
        <v>16</v>
      </c>
      <c r="E799" s="181">
        <v>3.58</v>
      </c>
    </row>
    <row r="800" spans="2:5" ht="50.1" customHeight="1">
      <c r="B800" s="180">
        <v>90653</v>
      </c>
      <c r="C800" s="180" t="s">
        <v>757</v>
      </c>
      <c r="D800" s="180" t="s">
        <v>16</v>
      </c>
      <c r="E800" s="181">
        <v>0.42</v>
      </c>
    </row>
    <row r="801" spans="2:5" ht="50.1" customHeight="1">
      <c r="B801" s="180">
        <v>90654</v>
      </c>
      <c r="C801" s="180" t="s">
        <v>758</v>
      </c>
      <c r="D801" s="180" t="s">
        <v>16</v>
      </c>
      <c r="E801" s="181">
        <v>3.92</v>
      </c>
    </row>
    <row r="802" spans="2:5" ht="50.1" customHeight="1">
      <c r="B802" s="180">
        <v>90655</v>
      </c>
      <c r="C802" s="180" t="s">
        <v>759</v>
      </c>
      <c r="D802" s="180" t="s">
        <v>16</v>
      </c>
      <c r="E802" s="181">
        <v>6.32</v>
      </c>
    </row>
    <row r="803" spans="2:5" ht="50.1" customHeight="1">
      <c r="B803" s="180">
        <v>90658</v>
      </c>
      <c r="C803" s="180" t="s">
        <v>760</v>
      </c>
      <c r="D803" s="180" t="s">
        <v>16</v>
      </c>
      <c r="E803" s="181">
        <v>3.84</v>
      </c>
    </row>
    <row r="804" spans="2:5" ht="50.1" customHeight="1">
      <c r="B804" s="180">
        <v>90659</v>
      </c>
      <c r="C804" s="180" t="s">
        <v>761</v>
      </c>
      <c r="D804" s="180" t="s">
        <v>16</v>
      </c>
      <c r="E804" s="181">
        <v>0.45</v>
      </c>
    </row>
    <row r="805" spans="2:5" ht="50.1" customHeight="1">
      <c r="B805" s="180">
        <v>90660</v>
      </c>
      <c r="C805" s="180" t="s">
        <v>762</v>
      </c>
      <c r="D805" s="180" t="s">
        <v>16</v>
      </c>
      <c r="E805" s="181">
        <v>4.2</v>
      </c>
    </row>
    <row r="806" spans="2:5" ht="50.1" customHeight="1">
      <c r="B806" s="180">
        <v>90661</v>
      </c>
      <c r="C806" s="180" t="s">
        <v>763</v>
      </c>
      <c r="D806" s="180" t="s">
        <v>16</v>
      </c>
      <c r="E806" s="181">
        <v>6.32</v>
      </c>
    </row>
    <row r="807" spans="2:5" ht="50.1" customHeight="1">
      <c r="B807" s="180">
        <v>90664</v>
      </c>
      <c r="C807" s="180" t="s">
        <v>764</v>
      </c>
      <c r="D807" s="180" t="s">
        <v>16</v>
      </c>
      <c r="E807" s="181">
        <v>4.74</v>
      </c>
    </row>
    <row r="808" spans="2:5" ht="50.1" customHeight="1">
      <c r="B808" s="180">
        <v>90665</v>
      </c>
      <c r="C808" s="180" t="s">
        <v>765</v>
      </c>
      <c r="D808" s="180" t="s">
        <v>16</v>
      </c>
      <c r="E808" s="181">
        <v>0.54</v>
      </c>
    </row>
    <row r="809" spans="2:5" ht="50.1" customHeight="1">
      <c r="B809" s="180">
        <v>90666</v>
      </c>
      <c r="C809" s="180" t="s">
        <v>766</v>
      </c>
      <c r="D809" s="180" t="s">
        <v>16</v>
      </c>
      <c r="E809" s="181">
        <v>5.19</v>
      </c>
    </row>
    <row r="810" spans="2:5" ht="50.1" customHeight="1">
      <c r="B810" s="180">
        <v>90667</v>
      </c>
      <c r="C810" s="180" t="s">
        <v>767</v>
      </c>
      <c r="D810" s="180" t="s">
        <v>16</v>
      </c>
      <c r="E810" s="181">
        <v>10.67</v>
      </c>
    </row>
    <row r="811" spans="2:5" ht="50.1" customHeight="1">
      <c r="B811" s="180">
        <v>90670</v>
      </c>
      <c r="C811" s="180" t="s">
        <v>768</v>
      </c>
      <c r="D811" s="180" t="s">
        <v>16</v>
      </c>
      <c r="E811" s="181">
        <v>143.87</v>
      </c>
    </row>
    <row r="812" spans="2:5" ht="50.1" customHeight="1">
      <c r="B812" s="180">
        <v>90671</v>
      </c>
      <c r="C812" s="180" t="s">
        <v>769</v>
      </c>
      <c r="D812" s="180" t="s">
        <v>16</v>
      </c>
      <c r="E812" s="181">
        <v>19.97</v>
      </c>
    </row>
    <row r="813" spans="2:5" ht="50.1" customHeight="1">
      <c r="B813" s="180">
        <v>90672</v>
      </c>
      <c r="C813" s="180" t="s">
        <v>770</v>
      </c>
      <c r="D813" s="180" t="s">
        <v>16</v>
      </c>
      <c r="E813" s="181">
        <v>180.04</v>
      </c>
    </row>
    <row r="814" spans="2:5" ht="50.1" customHeight="1">
      <c r="B814" s="180">
        <v>90673</v>
      </c>
      <c r="C814" s="180" t="s">
        <v>771</v>
      </c>
      <c r="D814" s="180" t="s">
        <v>16</v>
      </c>
      <c r="E814" s="181">
        <v>85.4</v>
      </c>
    </row>
    <row r="815" spans="2:5" ht="50.1" customHeight="1">
      <c r="B815" s="180">
        <v>90676</v>
      </c>
      <c r="C815" s="180" t="s">
        <v>772</v>
      </c>
      <c r="D815" s="180" t="s">
        <v>16</v>
      </c>
      <c r="E815" s="181">
        <v>74.66</v>
      </c>
    </row>
    <row r="816" spans="2:5" ht="50.1" customHeight="1">
      <c r="B816" s="180">
        <v>90677</v>
      </c>
      <c r="C816" s="180" t="s">
        <v>773</v>
      </c>
      <c r="D816" s="180" t="s">
        <v>16</v>
      </c>
      <c r="E816" s="181">
        <v>10.36</v>
      </c>
    </row>
    <row r="817" spans="2:5" ht="50.1" customHeight="1">
      <c r="B817" s="180">
        <v>90678</v>
      </c>
      <c r="C817" s="180" t="s">
        <v>774</v>
      </c>
      <c r="D817" s="180" t="s">
        <v>16</v>
      </c>
      <c r="E817" s="181">
        <v>93.43</v>
      </c>
    </row>
    <row r="818" spans="2:5" ht="50.1" customHeight="1">
      <c r="B818" s="180">
        <v>90679</v>
      </c>
      <c r="C818" s="180" t="s">
        <v>775</v>
      </c>
      <c r="D818" s="180" t="s">
        <v>16</v>
      </c>
      <c r="E818" s="181">
        <v>65.45</v>
      </c>
    </row>
    <row r="819" spans="2:5" ht="50.1" customHeight="1">
      <c r="B819" s="180">
        <v>90682</v>
      </c>
      <c r="C819" s="180" t="s">
        <v>776</v>
      </c>
      <c r="D819" s="180" t="s">
        <v>16</v>
      </c>
      <c r="E819" s="181">
        <v>25.68</v>
      </c>
    </row>
    <row r="820" spans="2:5" ht="50.1" customHeight="1">
      <c r="B820" s="180">
        <v>90683</v>
      </c>
      <c r="C820" s="180" t="s">
        <v>777</v>
      </c>
      <c r="D820" s="180" t="s">
        <v>16</v>
      </c>
      <c r="E820" s="181">
        <v>3.04</v>
      </c>
    </row>
    <row r="821" spans="2:5" ht="50.1" customHeight="1">
      <c r="B821" s="180">
        <v>90684</v>
      </c>
      <c r="C821" s="180" t="s">
        <v>778</v>
      </c>
      <c r="D821" s="180" t="s">
        <v>16</v>
      </c>
      <c r="E821" s="181">
        <v>28.09</v>
      </c>
    </row>
    <row r="822" spans="2:5" ht="50.1" customHeight="1">
      <c r="B822" s="180">
        <v>90685</v>
      </c>
      <c r="C822" s="180" t="s">
        <v>779</v>
      </c>
      <c r="D822" s="180" t="s">
        <v>16</v>
      </c>
      <c r="E822" s="181">
        <v>40.6</v>
      </c>
    </row>
    <row r="823" spans="2:5" ht="50.1" customHeight="1">
      <c r="B823" s="180">
        <v>90688</v>
      </c>
      <c r="C823" s="180" t="s">
        <v>780</v>
      </c>
      <c r="D823" s="180" t="s">
        <v>16</v>
      </c>
      <c r="E823" s="181">
        <v>20.399999999999999</v>
      </c>
    </row>
    <row r="824" spans="2:5" ht="50.1" customHeight="1">
      <c r="B824" s="180">
        <v>90689</v>
      </c>
      <c r="C824" s="180" t="s">
        <v>781</v>
      </c>
      <c r="D824" s="180" t="s">
        <v>16</v>
      </c>
      <c r="E824" s="181">
        <v>2.06</v>
      </c>
    </row>
    <row r="825" spans="2:5" ht="50.1" customHeight="1">
      <c r="B825" s="180">
        <v>90690</v>
      </c>
      <c r="C825" s="180" t="s">
        <v>782</v>
      </c>
      <c r="D825" s="180" t="s">
        <v>16</v>
      </c>
      <c r="E825" s="181">
        <v>25.5</v>
      </c>
    </row>
    <row r="826" spans="2:5" ht="50.1" customHeight="1">
      <c r="B826" s="180">
        <v>90691</v>
      </c>
      <c r="C826" s="180" t="s">
        <v>783</v>
      </c>
      <c r="D826" s="180" t="s">
        <v>16</v>
      </c>
      <c r="E826" s="181">
        <v>37.4</v>
      </c>
    </row>
    <row r="827" spans="2:5" ht="50.1" customHeight="1">
      <c r="B827" s="180">
        <v>90957</v>
      </c>
      <c r="C827" s="180" t="s">
        <v>784</v>
      </c>
      <c r="D827" s="180" t="s">
        <v>16</v>
      </c>
      <c r="E827" s="181">
        <v>2.93</v>
      </c>
    </row>
    <row r="828" spans="2:5" ht="50.1" customHeight="1">
      <c r="B828" s="180">
        <v>90958</v>
      </c>
      <c r="C828" s="180" t="s">
        <v>785</v>
      </c>
      <c r="D828" s="180" t="s">
        <v>16</v>
      </c>
      <c r="E828" s="181">
        <v>0.4</v>
      </c>
    </row>
    <row r="829" spans="2:5" ht="50.1" customHeight="1">
      <c r="B829" s="180">
        <v>90960</v>
      </c>
      <c r="C829" s="180" t="s">
        <v>786</v>
      </c>
      <c r="D829" s="180" t="s">
        <v>16</v>
      </c>
      <c r="E829" s="181">
        <v>3.92</v>
      </c>
    </row>
    <row r="830" spans="2:5" ht="50.1" customHeight="1">
      <c r="B830" s="180">
        <v>90961</v>
      </c>
      <c r="C830" s="180" t="s">
        <v>787</v>
      </c>
      <c r="D830" s="180" t="s">
        <v>16</v>
      </c>
      <c r="E830" s="181">
        <v>0.54</v>
      </c>
    </row>
    <row r="831" spans="2:5" ht="50.1" customHeight="1">
      <c r="B831" s="180">
        <v>90962</v>
      </c>
      <c r="C831" s="180" t="s">
        <v>788</v>
      </c>
      <c r="D831" s="180" t="s">
        <v>16</v>
      </c>
      <c r="E831" s="181">
        <v>4.9000000000000004</v>
      </c>
    </row>
    <row r="832" spans="2:5" ht="50.1" customHeight="1">
      <c r="B832" s="180">
        <v>90963</v>
      </c>
      <c r="C832" s="180" t="s">
        <v>789</v>
      </c>
      <c r="D832" s="180" t="s">
        <v>16</v>
      </c>
      <c r="E832" s="181">
        <v>10.67</v>
      </c>
    </row>
    <row r="833" spans="2:5" ht="50.1" customHeight="1">
      <c r="B833" s="180">
        <v>90968</v>
      </c>
      <c r="C833" s="180" t="s">
        <v>790</v>
      </c>
      <c r="D833" s="180" t="s">
        <v>16</v>
      </c>
      <c r="E833" s="181">
        <v>3.93</v>
      </c>
    </row>
    <row r="834" spans="2:5" ht="50.1" customHeight="1">
      <c r="B834" s="180">
        <v>90969</v>
      </c>
      <c r="C834" s="180" t="s">
        <v>791</v>
      </c>
      <c r="D834" s="180" t="s">
        <v>16</v>
      </c>
      <c r="E834" s="181">
        <v>0.54</v>
      </c>
    </row>
    <row r="835" spans="2:5" ht="50.1" customHeight="1">
      <c r="B835" s="180">
        <v>90970</v>
      </c>
      <c r="C835" s="180" t="s">
        <v>792</v>
      </c>
      <c r="D835" s="180" t="s">
        <v>16</v>
      </c>
      <c r="E835" s="181">
        <v>4.92</v>
      </c>
    </row>
    <row r="836" spans="2:5" ht="50.1" customHeight="1">
      <c r="B836" s="180">
        <v>90971</v>
      </c>
      <c r="C836" s="180" t="s">
        <v>793</v>
      </c>
      <c r="D836" s="180" t="s">
        <v>16</v>
      </c>
      <c r="E836" s="181">
        <v>43.25</v>
      </c>
    </row>
    <row r="837" spans="2:5" ht="50.1" customHeight="1">
      <c r="B837" s="180">
        <v>90975</v>
      </c>
      <c r="C837" s="180" t="s">
        <v>794</v>
      </c>
      <c r="D837" s="180" t="s">
        <v>16</v>
      </c>
      <c r="E837" s="181">
        <v>9.98</v>
      </c>
    </row>
    <row r="838" spans="2:5" ht="50.1" customHeight="1">
      <c r="B838" s="180">
        <v>90976</v>
      </c>
      <c r="C838" s="180" t="s">
        <v>795</v>
      </c>
      <c r="D838" s="180" t="s">
        <v>16</v>
      </c>
      <c r="E838" s="181">
        <v>1.38</v>
      </c>
    </row>
    <row r="839" spans="2:5" ht="50.1" customHeight="1">
      <c r="B839" s="180">
        <v>90977</v>
      </c>
      <c r="C839" s="180" t="s">
        <v>796</v>
      </c>
      <c r="D839" s="180" t="s">
        <v>16</v>
      </c>
      <c r="E839" s="181">
        <v>12.49</v>
      </c>
    </row>
    <row r="840" spans="2:5" ht="50.1" customHeight="1">
      <c r="B840" s="180">
        <v>90978</v>
      </c>
      <c r="C840" s="180" t="s">
        <v>797</v>
      </c>
      <c r="D840" s="180" t="s">
        <v>16</v>
      </c>
      <c r="E840" s="181">
        <v>112.21</v>
      </c>
    </row>
    <row r="841" spans="2:5" ht="50.1" customHeight="1">
      <c r="B841" s="180">
        <v>90992</v>
      </c>
      <c r="C841" s="180" t="s">
        <v>798</v>
      </c>
      <c r="D841" s="180" t="s">
        <v>16</v>
      </c>
      <c r="E841" s="181">
        <v>4.66</v>
      </c>
    </row>
    <row r="842" spans="2:5" ht="50.1" customHeight="1">
      <c r="B842" s="180">
        <v>90993</v>
      </c>
      <c r="C842" s="180" t="s">
        <v>799</v>
      </c>
      <c r="D842" s="180" t="s">
        <v>16</v>
      </c>
      <c r="E842" s="181">
        <v>0.64</v>
      </c>
    </row>
    <row r="843" spans="2:5" ht="50.1" customHeight="1">
      <c r="B843" s="180">
        <v>90994</v>
      </c>
      <c r="C843" s="180" t="s">
        <v>800</v>
      </c>
      <c r="D843" s="180" t="s">
        <v>16</v>
      </c>
      <c r="E843" s="181">
        <v>5.83</v>
      </c>
    </row>
    <row r="844" spans="2:5" ht="50.1" customHeight="1">
      <c r="B844" s="180">
        <v>90995</v>
      </c>
      <c r="C844" s="180" t="s">
        <v>801</v>
      </c>
      <c r="D844" s="180" t="s">
        <v>16</v>
      </c>
      <c r="E844" s="181">
        <v>58.75</v>
      </c>
    </row>
    <row r="845" spans="2:5" ht="50.1" customHeight="1">
      <c r="B845" s="180">
        <v>91021</v>
      </c>
      <c r="C845" s="180" t="s">
        <v>802</v>
      </c>
      <c r="D845" s="180" t="s">
        <v>16</v>
      </c>
      <c r="E845" s="181">
        <v>4.0599999999999996</v>
      </c>
    </row>
    <row r="846" spans="2:5" ht="50.1" customHeight="1">
      <c r="B846" s="180">
        <v>91026</v>
      </c>
      <c r="C846" s="180" t="s">
        <v>803</v>
      </c>
      <c r="D846" s="180" t="s">
        <v>16</v>
      </c>
      <c r="E846" s="181">
        <v>13.42</v>
      </c>
    </row>
    <row r="847" spans="2:5" ht="50.1" customHeight="1">
      <c r="B847" s="180">
        <v>91027</v>
      </c>
      <c r="C847" s="180" t="s">
        <v>804</v>
      </c>
      <c r="D847" s="180" t="s">
        <v>16</v>
      </c>
      <c r="E847" s="181">
        <v>2.81</v>
      </c>
    </row>
    <row r="848" spans="2:5" ht="50.1" customHeight="1">
      <c r="B848" s="180">
        <v>91028</v>
      </c>
      <c r="C848" s="180" t="s">
        <v>805</v>
      </c>
      <c r="D848" s="180" t="s">
        <v>16</v>
      </c>
      <c r="E848" s="181">
        <v>1.0900000000000001</v>
      </c>
    </row>
    <row r="849" spans="2:5" ht="50.1" customHeight="1">
      <c r="B849" s="180">
        <v>91029</v>
      </c>
      <c r="C849" s="180" t="s">
        <v>806</v>
      </c>
      <c r="D849" s="180" t="s">
        <v>16</v>
      </c>
      <c r="E849" s="181">
        <v>25.17</v>
      </c>
    </row>
    <row r="850" spans="2:5" ht="50.1" customHeight="1">
      <c r="B850" s="180">
        <v>91030</v>
      </c>
      <c r="C850" s="180" t="s">
        <v>807</v>
      </c>
      <c r="D850" s="180" t="s">
        <v>16</v>
      </c>
      <c r="E850" s="181">
        <v>101.62</v>
      </c>
    </row>
    <row r="851" spans="2:5" ht="50.1" customHeight="1">
      <c r="B851" s="180">
        <v>91273</v>
      </c>
      <c r="C851" s="180" t="s">
        <v>808</v>
      </c>
      <c r="D851" s="180" t="s">
        <v>16</v>
      </c>
      <c r="E851" s="181">
        <v>0.47</v>
      </c>
    </row>
    <row r="852" spans="2:5" ht="50.1" customHeight="1">
      <c r="B852" s="180">
        <v>91274</v>
      </c>
      <c r="C852" s="180" t="s">
        <v>809</v>
      </c>
      <c r="D852" s="180" t="s">
        <v>16</v>
      </c>
      <c r="E852" s="181">
        <v>0.06</v>
      </c>
    </row>
    <row r="853" spans="2:5" ht="50.1" customHeight="1">
      <c r="B853" s="180">
        <v>91275</v>
      </c>
      <c r="C853" s="180" t="s">
        <v>810</v>
      </c>
      <c r="D853" s="180" t="s">
        <v>16</v>
      </c>
      <c r="E853" s="181">
        <v>0.59</v>
      </c>
    </row>
    <row r="854" spans="2:5" ht="50.1" customHeight="1">
      <c r="B854" s="180">
        <v>91276</v>
      </c>
      <c r="C854" s="180" t="s">
        <v>811</v>
      </c>
      <c r="D854" s="180" t="s">
        <v>16</v>
      </c>
      <c r="E854" s="181">
        <v>8.0500000000000007</v>
      </c>
    </row>
    <row r="855" spans="2:5" ht="50.1" customHeight="1">
      <c r="B855" s="180">
        <v>91279</v>
      </c>
      <c r="C855" s="180" t="s">
        <v>812</v>
      </c>
      <c r="D855" s="180" t="s">
        <v>16</v>
      </c>
      <c r="E855" s="181">
        <v>0.72</v>
      </c>
    </row>
    <row r="856" spans="2:5" ht="50.1" customHeight="1">
      <c r="B856" s="180">
        <v>91280</v>
      </c>
      <c r="C856" s="180" t="s">
        <v>813</v>
      </c>
      <c r="D856" s="180" t="s">
        <v>16</v>
      </c>
      <c r="E856" s="181">
        <v>0.08</v>
      </c>
    </row>
    <row r="857" spans="2:5" ht="50.1" customHeight="1">
      <c r="B857" s="180">
        <v>91281</v>
      </c>
      <c r="C857" s="180" t="s">
        <v>814</v>
      </c>
      <c r="D857" s="180" t="s">
        <v>16</v>
      </c>
      <c r="E857" s="181">
        <v>0.9</v>
      </c>
    </row>
    <row r="858" spans="2:5" ht="50.1" customHeight="1">
      <c r="B858" s="180">
        <v>91282</v>
      </c>
      <c r="C858" s="180" t="s">
        <v>815</v>
      </c>
      <c r="D858" s="180" t="s">
        <v>16</v>
      </c>
      <c r="E858" s="181">
        <v>19.239999999999998</v>
      </c>
    </row>
    <row r="859" spans="2:5" ht="50.1" customHeight="1">
      <c r="B859" s="180">
        <v>91354</v>
      </c>
      <c r="C859" s="180" t="s">
        <v>816</v>
      </c>
      <c r="D859" s="180" t="s">
        <v>16</v>
      </c>
      <c r="E859" s="181">
        <v>10.45</v>
      </c>
    </row>
    <row r="860" spans="2:5" ht="50.1" customHeight="1">
      <c r="B860" s="180">
        <v>91355</v>
      </c>
      <c r="C860" s="180" t="s">
        <v>817</v>
      </c>
      <c r="D860" s="180" t="s">
        <v>16</v>
      </c>
      <c r="E860" s="181">
        <v>2.19</v>
      </c>
    </row>
    <row r="861" spans="2:5" ht="50.1" customHeight="1">
      <c r="B861" s="180">
        <v>91356</v>
      </c>
      <c r="C861" s="180" t="s">
        <v>818</v>
      </c>
      <c r="D861" s="180" t="s">
        <v>16</v>
      </c>
      <c r="E861" s="181">
        <v>0.85</v>
      </c>
    </row>
    <row r="862" spans="2:5" ht="50.1" customHeight="1">
      <c r="B862" s="180">
        <v>91359</v>
      </c>
      <c r="C862" s="180" t="s">
        <v>819</v>
      </c>
      <c r="D862" s="180" t="s">
        <v>16</v>
      </c>
      <c r="E862" s="181">
        <v>11.81</v>
      </c>
    </row>
    <row r="863" spans="2:5" ht="50.1" customHeight="1">
      <c r="B863" s="180">
        <v>91360</v>
      </c>
      <c r="C863" s="180" t="s">
        <v>820</v>
      </c>
      <c r="D863" s="180" t="s">
        <v>16</v>
      </c>
      <c r="E863" s="181">
        <v>2.4700000000000002</v>
      </c>
    </row>
    <row r="864" spans="2:5" ht="50.1" customHeight="1">
      <c r="B864" s="180">
        <v>91361</v>
      </c>
      <c r="C864" s="180" t="s">
        <v>821</v>
      </c>
      <c r="D864" s="180" t="s">
        <v>16</v>
      </c>
      <c r="E864" s="181">
        <v>0.95</v>
      </c>
    </row>
    <row r="865" spans="2:5" ht="50.1" customHeight="1">
      <c r="B865" s="180">
        <v>91367</v>
      </c>
      <c r="C865" s="180" t="s">
        <v>822</v>
      </c>
      <c r="D865" s="180" t="s">
        <v>16</v>
      </c>
      <c r="E865" s="181">
        <v>15.19</v>
      </c>
    </row>
    <row r="866" spans="2:5" ht="50.1" customHeight="1">
      <c r="B866" s="180">
        <v>91368</v>
      </c>
      <c r="C866" s="180" t="s">
        <v>823</v>
      </c>
      <c r="D866" s="180" t="s">
        <v>16</v>
      </c>
      <c r="E866" s="181">
        <v>2.8</v>
      </c>
    </row>
    <row r="867" spans="2:5" ht="50.1" customHeight="1">
      <c r="B867" s="180">
        <v>91369</v>
      </c>
      <c r="C867" s="180" t="s">
        <v>824</v>
      </c>
      <c r="D867" s="180" t="s">
        <v>16</v>
      </c>
      <c r="E867" s="181">
        <v>1.0900000000000001</v>
      </c>
    </row>
    <row r="868" spans="2:5" ht="50.1" customHeight="1">
      <c r="B868" s="180">
        <v>91375</v>
      </c>
      <c r="C868" s="180" t="s">
        <v>825</v>
      </c>
      <c r="D868" s="180" t="s">
        <v>16</v>
      </c>
      <c r="E868" s="181">
        <v>8.8000000000000007</v>
      </c>
    </row>
    <row r="869" spans="2:5" ht="50.1" customHeight="1">
      <c r="B869" s="180">
        <v>91376</v>
      </c>
      <c r="C869" s="180" t="s">
        <v>826</v>
      </c>
      <c r="D869" s="180" t="s">
        <v>16</v>
      </c>
      <c r="E869" s="181">
        <v>1.84</v>
      </c>
    </row>
    <row r="870" spans="2:5" ht="50.1" customHeight="1">
      <c r="B870" s="180">
        <v>91377</v>
      </c>
      <c r="C870" s="180" t="s">
        <v>827</v>
      </c>
      <c r="D870" s="180" t="s">
        <v>16</v>
      </c>
      <c r="E870" s="181">
        <v>0.71</v>
      </c>
    </row>
    <row r="871" spans="2:5" ht="50.1" customHeight="1">
      <c r="B871" s="180">
        <v>91380</v>
      </c>
      <c r="C871" s="180" t="s">
        <v>828</v>
      </c>
      <c r="D871" s="180" t="s">
        <v>16</v>
      </c>
      <c r="E871" s="181">
        <v>17.13</v>
      </c>
    </row>
    <row r="872" spans="2:5" ht="50.1" customHeight="1">
      <c r="B872" s="180">
        <v>91381</v>
      </c>
      <c r="C872" s="180" t="s">
        <v>829</v>
      </c>
      <c r="D872" s="180" t="s">
        <v>16</v>
      </c>
      <c r="E872" s="181">
        <v>3.16</v>
      </c>
    </row>
    <row r="873" spans="2:5" ht="50.1" customHeight="1">
      <c r="B873" s="180">
        <v>91382</v>
      </c>
      <c r="C873" s="180" t="s">
        <v>830</v>
      </c>
      <c r="D873" s="180" t="s">
        <v>16</v>
      </c>
      <c r="E873" s="181">
        <v>1.23</v>
      </c>
    </row>
    <row r="874" spans="2:5" ht="50.1" customHeight="1">
      <c r="B874" s="180">
        <v>91383</v>
      </c>
      <c r="C874" s="180" t="s">
        <v>831</v>
      </c>
      <c r="D874" s="180" t="s">
        <v>16</v>
      </c>
      <c r="E874" s="181">
        <v>32.130000000000003</v>
      </c>
    </row>
    <row r="875" spans="2:5" ht="50.1" customHeight="1">
      <c r="B875" s="180">
        <v>91384</v>
      </c>
      <c r="C875" s="180" t="s">
        <v>832</v>
      </c>
      <c r="D875" s="180" t="s">
        <v>16</v>
      </c>
      <c r="E875" s="181">
        <v>101.19</v>
      </c>
    </row>
    <row r="876" spans="2:5" ht="50.1" customHeight="1">
      <c r="B876" s="180">
        <v>91390</v>
      </c>
      <c r="C876" s="180" t="s">
        <v>833</v>
      </c>
      <c r="D876" s="180" t="s">
        <v>16</v>
      </c>
      <c r="E876" s="181">
        <v>11.26</v>
      </c>
    </row>
    <row r="877" spans="2:5" ht="50.1" customHeight="1">
      <c r="B877" s="180">
        <v>91391</v>
      </c>
      <c r="C877" s="180" t="s">
        <v>834</v>
      </c>
      <c r="D877" s="180" t="s">
        <v>16</v>
      </c>
      <c r="E877" s="181">
        <v>2.36</v>
      </c>
    </row>
    <row r="878" spans="2:5" ht="50.1" customHeight="1">
      <c r="B878" s="180">
        <v>91392</v>
      </c>
      <c r="C878" s="180" t="s">
        <v>835</v>
      </c>
      <c r="D878" s="180" t="s">
        <v>16</v>
      </c>
      <c r="E878" s="181">
        <v>0.91</v>
      </c>
    </row>
    <row r="879" spans="2:5" ht="50.1" customHeight="1">
      <c r="B879" s="180">
        <v>91396</v>
      </c>
      <c r="C879" s="180" t="s">
        <v>836</v>
      </c>
      <c r="D879" s="180" t="s">
        <v>16</v>
      </c>
      <c r="E879" s="181">
        <v>15.16</v>
      </c>
    </row>
    <row r="880" spans="2:5" ht="50.1" customHeight="1">
      <c r="B880" s="180">
        <v>91397</v>
      </c>
      <c r="C880" s="180" t="s">
        <v>837</v>
      </c>
      <c r="D880" s="180" t="s">
        <v>16</v>
      </c>
      <c r="E880" s="181">
        <v>3.17</v>
      </c>
    </row>
    <row r="881" spans="2:5" ht="50.1" customHeight="1">
      <c r="B881" s="180">
        <v>91398</v>
      </c>
      <c r="C881" s="180" t="s">
        <v>838</v>
      </c>
      <c r="D881" s="180" t="s">
        <v>16</v>
      </c>
      <c r="E881" s="181">
        <v>1.23</v>
      </c>
    </row>
    <row r="882" spans="2:5" ht="50.1" customHeight="1">
      <c r="B882" s="180">
        <v>91402</v>
      </c>
      <c r="C882" s="180" t="s">
        <v>839</v>
      </c>
      <c r="D882" s="180" t="s">
        <v>16</v>
      </c>
      <c r="E882" s="181">
        <v>1.04</v>
      </c>
    </row>
    <row r="883" spans="2:5" ht="50.1" customHeight="1">
      <c r="B883" s="180">
        <v>91466</v>
      </c>
      <c r="C883" s="180" t="s">
        <v>840</v>
      </c>
      <c r="D883" s="180" t="s">
        <v>16</v>
      </c>
      <c r="E883" s="181">
        <v>0.95</v>
      </c>
    </row>
    <row r="884" spans="2:5" ht="50.1" customHeight="1">
      <c r="B884" s="180">
        <v>91467</v>
      </c>
      <c r="C884" s="180" t="s">
        <v>841</v>
      </c>
      <c r="D884" s="180" t="s">
        <v>16</v>
      </c>
      <c r="E884" s="181">
        <v>112.85</v>
      </c>
    </row>
    <row r="885" spans="2:5" ht="50.1" customHeight="1">
      <c r="B885" s="180">
        <v>91468</v>
      </c>
      <c r="C885" s="180" t="s">
        <v>842</v>
      </c>
      <c r="D885" s="180" t="s">
        <v>16</v>
      </c>
      <c r="E885" s="181">
        <v>16.059999999999999</v>
      </c>
    </row>
    <row r="886" spans="2:5" ht="50.1" customHeight="1">
      <c r="B886" s="180">
        <v>91469</v>
      </c>
      <c r="C886" s="180" t="s">
        <v>843</v>
      </c>
      <c r="D886" s="180" t="s">
        <v>16</v>
      </c>
      <c r="E886" s="181">
        <v>3.46</v>
      </c>
    </row>
    <row r="887" spans="2:5" ht="50.1" customHeight="1">
      <c r="B887" s="180">
        <v>91484</v>
      </c>
      <c r="C887" s="180" t="s">
        <v>844</v>
      </c>
      <c r="D887" s="180" t="s">
        <v>16</v>
      </c>
      <c r="E887" s="181">
        <v>1.1000000000000001</v>
      </c>
    </row>
    <row r="888" spans="2:5" ht="50.1" customHeight="1">
      <c r="B888" s="180">
        <v>91485</v>
      </c>
      <c r="C888" s="180" t="s">
        <v>845</v>
      </c>
      <c r="D888" s="180" t="s">
        <v>16</v>
      </c>
      <c r="E888" s="181">
        <v>153.16</v>
      </c>
    </row>
    <row r="889" spans="2:5" ht="50.1" customHeight="1">
      <c r="B889" s="180">
        <v>91529</v>
      </c>
      <c r="C889" s="180" t="s">
        <v>846</v>
      </c>
      <c r="D889" s="180" t="s">
        <v>16</v>
      </c>
      <c r="E889" s="181">
        <v>0.7</v>
      </c>
    </row>
    <row r="890" spans="2:5" ht="50.1" customHeight="1">
      <c r="B890" s="180">
        <v>91530</v>
      </c>
      <c r="C890" s="180" t="s">
        <v>847</v>
      </c>
      <c r="D890" s="180" t="s">
        <v>16</v>
      </c>
      <c r="E890" s="181">
        <v>0.09</v>
      </c>
    </row>
    <row r="891" spans="2:5" ht="50.1" customHeight="1">
      <c r="B891" s="180">
        <v>91531</v>
      </c>
      <c r="C891" s="180" t="s">
        <v>848</v>
      </c>
      <c r="D891" s="180" t="s">
        <v>16</v>
      </c>
      <c r="E891" s="181">
        <v>0.88</v>
      </c>
    </row>
    <row r="892" spans="2:5" ht="50.1" customHeight="1">
      <c r="B892" s="180">
        <v>91532</v>
      </c>
      <c r="C892" s="180" t="s">
        <v>849</v>
      </c>
      <c r="D892" s="180" t="s">
        <v>16</v>
      </c>
      <c r="E892" s="181">
        <v>5.84</v>
      </c>
    </row>
    <row r="893" spans="2:5" ht="50.1" customHeight="1">
      <c r="B893" s="180">
        <v>91629</v>
      </c>
      <c r="C893" s="180" t="s">
        <v>850</v>
      </c>
      <c r="D893" s="180" t="s">
        <v>16</v>
      </c>
      <c r="E893" s="181">
        <v>10.89</v>
      </c>
    </row>
    <row r="894" spans="2:5" ht="50.1" customHeight="1">
      <c r="B894" s="180">
        <v>91630</v>
      </c>
      <c r="C894" s="180" t="s">
        <v>851</v>
      </c>
      <c r="D894" s="180" t="s">
        <v>16</v>
      </c>
      <c r="E894" s="181">
        <v>2.2799999999999998</v>
      </c>
    </row>
    <row r="895" spans="2:5" ht="50.1" customHeight="1">
      <c r="B895" s="180">
        <v>91631</v>
      </c>
      <c r="C895" s="180" t="s">
        <v>852</v>
      </c>
      <c r="D895" s="180" t="s">
        <v>16</v>
      </c>
      <c r="E895" s="181">
        <v>0.88</v>
      </c>
    </row>
    <row r="896" spans="2:5" ht="50.1" customHeight="1">
      <c r="B896" s="180">
        <v>91632</v>
      </c>
      <c r="C896" s="180" t="s">
        <v>853</v>
      </c>
      <c r="D896" s="180" t="s">
        <v>16</v>
      </c>
      <c r="E896" s="181">
        <v>20.440000000000001</v>
      </c>
    </row>
    <row r="897" spans="2:5" ht="50.1" customHeight="1">
      <c r="B897" s="180">
        <v>91633</v>
      </c>
      <c r="C897" s="180" t="s">
        <v>854</v>
      </c>
      <c r="D897" s="180" t="s">
        <v>16</v>
      </c>
      <c r="E897" s="181">
        <v>95.51</v>
      </c>
    </row>
    <row r="898" spans="2:5" ht="50.1" customHeight="1">
      <c r="B898" s="180">
        <v>91640</v>
      </c>
      <c r="C898" s="180" t="s">
        <v>855</v>
      </c>
      <c r="D898" s="180" t="s">
        <v>16</v>
      </c>
      <c r="E898" s="181">
        <v>24.82</v>
      </c>
    </row>
    <row r="899" spans="2:5" ht="50.1" customHeight="1">
      <c r="B899" s="180">
        <v>91641</v>
      </c>
      <c r="C899" s="180" t="s">
        <v>856</v>
      </c>
      <c r="D899" s="180" t="s">
        <v>16</v>
      </c>
      <c r="E899" s="181">
        <v>5.2</v>
      </c>
    </row>
    <row r="900" spans="2:5" ht="50.1" customHeight="1">
      <c r="B900" s="180">
        <v>91642</v>
      </c>
      <c r="C900" s="180" t="s">
        <v>857</v>
      </c>
      <c r="D900" s="180" t="s">
        <v>16</v>
      </c>
      <c r="E900" s="181">
        <v>2.02</v>
      </c>
    </row>
    <row r="901" spans="2:5" ht="50.1" customHeight="1">
      <c r="B901" s="180">
        <v>91643</v>
      </c>
      <c r="C901" s="180" t="s">
        <v>858</v>
      </c>
      <c r="D901" s="180" t="s">
        <v>16</v>
      </c>
      <c r="E901" s="181">
        <v>46.54</v>
      </c>
    </row>
    <row r="902" spans="2:5" ht="50.1" customHeight="1">
      <c r="B902" s="180">
        <v>91644</v>
      </c>
      <c r="C902" s="180" t="s">
        <v>859</v>
      </c>
      <c r="D902" s="180" t="s">
        <v>16</v>
      </c>
      <c r="E902" s="181">
        <v>214.95</v>
      </c>
    </row>
    <row r="903" spans="2:5" ht="50.1" customHeight="1">
      <c r="B903" s="180">
        <v>91688</v>
      </c>
      <c r="C903" s="180" t="s">
        <v>860</v>
      </c>
      <c r="D903" s="180" t="s">
        <v>16</v>
      </c>
      <c r="E903" s="181">
        <v>0.08</v>
      </c>
    </row>
    <row r="904" spans="2:5" ht="50.1" customHeight="1">
      <c r="B904" s="180">
        <v>91689</v>
      </c>
      <c r="C904" s="180" t="s">
        <v>861</v>
      </c>
      <c r="D904" s="180" t="s">
        <v>16</v>
      </c>
      <c r="E904" s="181">
        <v>0.01</v>
      </c>
    </row>
    <row r="905" spans="2:5" ht="50.1" customHeight="1">
      <c r="B905" s="180">
        <v>91690</v>
      </c>
      <c r="C905" s="180" t="s">
        <v>862</v>
      </c>
      <c r="D905" s="180" t="s">
        <v>16</v>
      </c>
      <c r="E905" s="181">
        <v>0.05</v>
      </c>
    </row>
    <row r="906" spans="2:5" ht="50.1" customHeight="1">
      <c r="B906" s="180">
        <v>91691</v>
      </c>
      <c r="C906" s="180" t="s">
        <v>863</v>
      </c>
      <c r="D906" s="180" t="s">
        <v>16</v>
      </c>
      <c r="E906" s="181">
        <v>3.13</v>
      </c>
    </row>
    <row r="907" spans="2:5" ht="50.1" customHeight="1">
      <c r="B907" s="180">
        <v>92040</v>
      </c>
      <c r="C907" s="180" t="s">
        <v>864</v>
      </c>
      <c r="D907" s="180" t="s">
        <v>16</v>
      </c>
      <c r="E907" s="181">
        <v>4.67</v>
      </c>
    </row>
    <row r="908" spans="2:5" ht="50.1" customHeight="1">
      <c r="B908" s="180">
        <v>92041</v>
      </c>
      <c r="C908" s="180" t="s">
        <v>865</v>
      </c>
      <c r="D908" s="180" t="s">
        <v>16</v>
      </c>
      <c r="E908" s="181">
        <v>0.49</v>
      </c>
    </row>
    <row r="909" spans="2:5" ht="50.1" customHeight="1">
      <c r="B909" s="180">
        <v>92042</v>
      </c>
      <c r="C909" s="180" t="s">
        <v>866</v>
      </c>
      <c r="D909" s="180" t="s">
        <v>16</v>
      </c>
      <c r="E909" s="181">
        <v>3.89</v>
      </c>
    </row>
    <row r="910" spans="2:5" ht="50.1" customHeight="1">
      <c r="B910" s="180">
        <v>92101</v>
      </c>
      <c r="C910" s="180" t="s">
        <v>867</v>
      </c>
      <c r="D910" s="180" t="s">
        <v>16</v>
      </c>
      <c r="E910" s="181">
        <v>17.11</v>
      </c>
    </row>
    <row r="911" spans="2:5" ht="50.1" customHeight="1">
      <c r="B911" s="180">
        <v>92102</v>
      </c>
      <c r="C911" s="180" t="s">
        <v>868</v>
      </c>
      <c r="D911" s="180" t="s">
        <v>16</v>
      </c>
      <c r="E911" s="181">
        <v>3.58</v>
      </c>
    </row>
    <row r="912" spans="2:5" ht="50.1" customHeight="1">
      <c r="B912" s="180">
        <v>92103</v>
      </c>
      <c r="C912" s="180" t="s">
        <v>869</v>
      </c>
      <c r="D912" s="180" t="s">
        <v>16</v>
      </c>
      <c r="E912" s="181">
        <v>1.39</v>
      </c>
    </row>
    <row r="913" spans="2:5" ht="50.1" customHeight="1">
      <c r="B913" s="180">
        <v>92104</v>
      </c>
      <c r="C913" s="180" t="s">
        <v>870</v>
      </c>
      <c r="D913" s="180" t="s">
        <v>16</v>
      </c>
      <c r="E913" s="181">
        <v>32.08</v>
      </c>
    </row>
    <row r="914" spans="2:5" ht="50.1" customHeight="1">
      <c r="B914" s="180">
        <v>92105</v>
      </c>
      <c r="C914" s="180" t="s">
        <v>871</v>
      </c>
      <c r="D914" s="180" t="s">
        <v>16</v>
      </c>
      <c r="E914" s="181">
        <v>137.32</v>
      </c>
    </row>
    <row r="915" spans="2:5" ht="50.1" customHeight="1">
      <c r="B915" s="180">
        <v>92108</v>
      </c>
      <c r="C915" s="180" t="s">
        <v>872</v>
      </c>
      <c r="D915" s="180" t="s">
        <v>16</v>
      </c>
      <c r="E915" s="181">
        <v>0.86</v>
      </c>
    </row>
    <row r="916" spans="2:5" ht="50.1" customHeight="1">
      <c r="B916" s="180">
        <v>92109</v>
      </c>
      <c r="C916" s="180" t="s">
        <v>873</v>
      </c>
      <c r="D916" s="180" t="s">
        <v>16</v>
      </c>
      <c r="E916" s="181">
        <v>0.1</v>
      </c>
    </row>
    <row r="917" spans="2:5" ht="50.1" customHeight="1">
      <c r="B917" s="180">
        <v>92110</v>
      </c>
      <c r="C917" s="180" t="s">
        <v>874</v>
      </c>
      <c r="D917" s="180" t="s">
        <v>16</v>
      </c>
      <c r="E917" s="181">
        <v>0.67</v>
      </c>
    </row>
    <row r="918" spans="2:5" ht="50.1" customHeight="1">
      <c r="B918" s="180">
        <v>92111</v>
      </c>
      <c r="C918" s="180" t="s">
        <v>875</v>
      </c>
      <c r="D918" s="180" t="s">
        <v>16</v>
      </c>
      <c r="E918" s="181">
        <v>1.23</v>
      </c>
    </row>
    <row r="919" spans="2:5" ht="50.1" customHeight="1">
      <c r="B919" s="180">
        <v>92114</v>
      </c>
      <c r="C919" s="180" t="s">
        <v>876</v>
      </c>
      <c r="D919" s="180" t="s">
        <v>16</v>
      </c>
      <c r="E919" s="181">
        <v>0.09</v>
      </c>
    </row>
    <row r="920" spans="2:5" ht="50.1" customHeight="1">
      <c r="B920" s="180">
        <v>92115</v>
      </c>
      <c r="C920" s="180" t="s">
        <v>877</v>
      </c>
      <c r="D920" s="180" t="s">
        <v>16</v>
      </c>
      <c r="E920" s="181">
        <v>0.01</v>
      </c>
    </row>
    <row r="921" spans="2:5" ht="50.1" customHeight="1">
      <c r="B921" s="180">
        <v>92116</v>
      </c>
      <c r="C921" s="180" t="s">
        <v>878</v>
      </c>
      <c r="D921" s="180" t="s">
        <v>16</v>
      </c>
      <c r="E921" s="181">
        <v>0.12</v>
      </c>
    </row>
    <row r="922" spans="2:5" ht="50.1" customHeight="1">
      <c r="B922" s="180">
        <v>92133</v>
      </c>
      <c r="C922" s="180" t="s">
        <v>879</v>
      </c>
      <c r="D922" s="180" t="s">
        <v>16</v>
      </c>
      <c r="E922" s="181">
        <v>9.1</v>
      </c>
    </row>
    <row r="923" spans="2:5" ht="50.1" customHeight="1">
      <c r="B923" s="180">
        <v>92134</v>
      </c>
      <c r="C923" s="180" t="s">
        <v>880</v>
      </c>
      <c r="D923" s="180" t="s">
        <v>16</v>
      </c>
      <c r="E923" s="181">
        <v>1.44</v>
      </c>
    </row>
    <row r="924" spans="2:5" ht="50.1" customHeight="1">
      <c r="B924" s="180">
        <v>92135</v>
      </c>
      <c r="C924" s="180" t="s">
        <v>881</v>
      </c>
      <c r="D924" s="180" t="s">
        <v>16</v>
      </c>
      <c r="E924" s="181">
        <v>0.56000000000000005</v>
      </c>
    </row>
    <row r="925" spans="2:5" ht="50.1" customHeight="1">
      <c r="B925" s="180">
        <v>92136</v>
      </c>
      <c r="C925" s="180" t="s">
        <v>882</v>
      </c>
      <c r="D925" s="180" t="s">
        <v>16</v>
      </c>
      <c r="E925" s="181">
        <v>11.38</v>
      </c>
    </row>
    <row r="926" spans="2:5" ht="50.1" customHeight="1">
      <c r="B926" s="180">
        <v>92137</v>
      </c>
      <c r="C926" s="180" t="s">
        <v>883</v>
      </c>
      <c r="D926" s="180" t="s">
        <v>16</v>
      </c>
      <c r="E926" s="181">
        <v>28.26</v>
      </c>
    </row>
    <row r="927" spans="2:5" ht="50.1" customHeight="1">
      <c r="B927" s="180">
        <v>92140</v>
      </c>
      <c r="C927" s="180" t="s">
        <v>884</v>
      </c>
      <c r="D927" s="180" t="s">
        <v>16</v>
      </c>
      <c r="E927" s="181">
        <v>2.77</v>
      </c>
    </row>
    <row r="928" spans="2:5" ht="50.1" customHeight="1">
      <c r="B928" s="180">
        <v>92141</v>
      </c>
      <c r="C928" s="180" t="s">
        <v>885</v>
      </c>
      <c r="D928" s="180" t="s">
        <v>16</v>
      </c>
      <c r="E928" s="181">
        <v>0.43</v>
      </c>
    </row>
    <row r="929" spans="2:5" ht="50.1" customHeight="1">
      <c r="B929" s="180">
        <v>92142</v>
      </c>
      <c r="C929" s="180" t="s">
        <v>886</v>
      </c>
      <c r="D929" s="180" t="s">
        <v>16</v>
      </c>
      <c r="E929" s="181">
        <v>0.17</v>
      </c>
    </row>
    <row r="930" spans="2:5" ht="50.1" customHeight="1">
      <c r="B930" s="180">
        <v>92143</v>
      </c>
      <c r="C930" s="180" t="s">
        <v>887</v>
      </c>
      <c r="D930" s="180" t="s">
        <v>16</v>
      </c>
      <c r="E930" s="181">
        <v>3.47</v>
      </c>
    </row>
    <row r="931" spans="2:5" ht="50.1" customHeight="1">
      <c r="B931" s="180">
        <v>92144</v>
      </c>
      <c r="C931" s="180" t="s">
        <v>888</v>
      </c>
      <c r="D931" s="180" t="s">
        <v>16</v>
      </c>
      <c r="E931" s="181">
        <v>37.93</v>
      </c>
    </row>
    <row r="932" spans="2:5" ht="50.1" customHeight="1">
      <c r="B932" s="180">
        <v>92237</v>
      </c>
      <c r="C932" s="180" t="s">
        <v>889</v>
      </c>
      <c r="D932" s="180" t="s">
        <v>16</v>
      </c>
      <c r="E932" s="181">
        <v>18.16</v>
      </c>
    </row>
    <row r="933" spans="2:5" ht="50.1" customHeight="1">
      <c r="B933" s="180">
        <v>92238</v>
      </c>
      <c r="C933" s="180" t="s">
        <v>890</v>
      </c>
      <c r="D933" s="180" t="s">
        <v>16</v>
      </c>
      <c r="E933" s="181">
        <v>3.81</v>
      </c>
    </row>
    <row r="934" spans="2:5" ht="50.1" customHeight="1">
      <c r="B934" s="180">
        <v>92239</v>
      </c>
      <c r="C934" s="180" t="s">
        <v>891</v>
      </c>
      <c r="D934" s="180" t="s">
        <v>16</v>
      </c>
      <c r="E934" s="181">
        <v>1.47</v>
      </c>
    </row>
    <row r="935" spans="2:5" ht="50.1" customHeight="1">
      <c r="B935" s="180">
        <v>92240</v>
      </c>
      <c r="C935" s="180" t="s">
        <v>892</v>
      </c>
      <c r="D935" s="180" t="s">
        <v>16</v>
      </c>
      <c r="E935" s="181">
        <v>34.049999999999997</v>
      </c>
    </row>
    <row r="936" spans="2:5" ht="50.1" customHeight="1">
      <c r="B936" s="180">
        <v>92241</v>
      </c>
      <c r="C936" s="180" t="s">
        <v>893</v>
      </c>
      <c r="D936" s="180" t="s">
        <v>16</v>
      </c>
      <c r="E936" s="181">
        <v>197.06</v>
      </c>
    </row>
    <row r="937" spans="2:5" ht="50.1" customHeight="1">
      <c r="B937" s="180">
        <v>92712</v>
      </c>
      <c r="C937" s="180" t="s">
        <v>894</v>
      </c>
      <c r="D937" s="180" t="s">
        <v>16</v>
      </c>
      <c r="E937" s="181">
        <v>0.23</v>
      </c>
    </row>
    <row r="938" spans="2:5" ht="50.1" customHeight="1">
      <c r="B938" s="180">
        <v>92713</v>
      </c>
      <c r="C938" s="180" t="s">
        <v>895</v>
      </c>
      <c r="D938" s="180" t="s">
        <v>16</v>
      </c>
      <c r="E938" s="181">
        <v>0.02</v>
      </c>
    </row>
    <row r="939" spans="2:5" ht="50.1" customHeight="1">
      <c r="B939" s="180">
        <v>92714</v>
      </c>
      <c r="C939" s="180" t="s">
        <v>896</v>
      </c>
      <c r="D939" s="180" t="s">
        <v>16</v>
      </c>
      <c r="E939" s="181">
        <v>0.28999999999999998</v>
      </c>
    </row>
    <row r="940" spans="2:5" ht="50.1" customHeight="1">
      <c r="B940" s="180">
        <v>92715</v>
      </c>
      <c r="C940" s="180" t="s">
        <v>897</v>
      </c>
      <c r="D940" s="180" t="s">
        <v>16</v>
      </c>
      <c r="E940" s="181">
        <v>25.79</v>
      </c>
    </row>
    <row r="941" spans="2:5" ht="50.1" customHeight="1">
      <c r="B941" s="180">
        <v>92956</v>
      </c>
      <c r="C941" s="180" t="s">
        <v>898</v>
      </c>
      <c r="D941" s="180" t="s">
        <v>16</v>
      </c>
      <c r="E941" s="181">
        <v>2.14</v>
      </c>
    </row>
    <row r="942" spans="2:5" ht="50.1" customHeight="1">
      <c r="B942" s="180">
        <v>92957</v>
      </c>
      <c r="C942" s="180" t="s">
        <v>899</v>
      </c>
      <c r="D942" s="180" t="s">
        <v>16</v>
      </c>
      <c r="E942" s="181">
        <v>0.25</v>
      </c>
    </row>
    <row r="943" spans="2:5" ht="50.1" customHeight="1">
      <c r="B943" s="180">
        <v>92958</v>
      </c>
      <c r="C943" s="180" t="s">
        <v>900</v>
      </c>
      <c r="D943" s="180" t="s">
        <v>16</v>
      </c>
      <c r="E943" s="181">
        <v>2.34</v>
      </c>
    </row>
    <row r="944" spans="2:5" ht="50.1" customHeight="1">
      <c r="B944" s="180">
        <v>92959</v>
      </c>
      <c r="C944" s="180" t="s">
        <v>901</v>
      </c>
      <c r="D944" s="180" t="s">
        <v>16</v>
      </c>
      <c r="E944" s="181">
        <v>6.61</v>
      </c>
    </row>
    <row r="945" spans="2:5" ht="50.1" customHeight="1">
      <c r="B945" s="180">
        <v>92963</v>
      </c>
      <c r="C945" s="180" t="s">
        <v>902</v>
      </c>
      <c r="D945" s="180" t="s">
        <v>16</v>
      </c>
      <c r="E945" s="181">
        <v>0.85</v>
      </c>
    </row>
    <row r="946" spans="2:5" ht="50.1" customHeight="1">
      <c r="B946" s="180">
        <v>92964</v>
      </c>
      <c r="C946" s="180" t="s">
        <v>903</v>
      </c>
      <c r="D946" s="180" t="s">
        <v>16</v>
      </c>
      <c r="E946" s="181">
        <v>0.1</v>
      </c>
    </row>
    <row r="947" spans="2:5" ht="50.1" customHeight="1">
      <c r="B947" s="180">
        <v>92965</v>
      </c>
      <c r="C947" s="180" t="s">
        <v>904</v>
      </c>
      <c r="D947" s="180" t="s">
        <v>16</v>
      </c>
      <c r="E947" s="181">
        <v>1.07</v>
      </c>
    </row>
    <row r="948" spans="2:5" ht="50.1" customHeight="1">
      <c r="B948" s="180">
        <v>93220</v>
      </c>
      <c r="C948" s="180" t="s">
        <v>905</v>
      </c>
      <c r="D948" s="180" t="s">
        <v>16</v>
      </c>
      <c r="E948" s="181">
        <v>223.71</v>
      </c>
    </row>
    <row r="949" spans="2:5" ht="50.1" customHeight="1">
      <c r="B949" s="180">
        <v>93221</v>
      </c>
      <c r="C949" s="180" t="s">
        <v>906</v>
      </c>
      <c r="D949" s="180" t="s">
        <v>16</v>
      </c>
      <c r="E949" s="181">
        <v>31.06</v>
      </c>
    </row>
    <row r="950" spans="2:5" ht="50.1" customHeight="1">
      <c r="B950" s="180">
        <v>93222</v>
      </c>
      <c r="C950" s="180" t="s">
        <v>907</v>
      </c>
      <c r="D950" s="180" t="s">
        <v>16</v>
      </c>
      <c r="E950" s="181">
        <v>279.95999999999998</v>
      </c>
    </row>
    <row r="951" spans="2:5" ht="50.1" customHeight="1">
      <c r="B951" s="180">
        <v>93223</v>
      </c>
      <c r="C951" s="180" t="s">
        <v>908</v>
      </c>
      <c r="D951" s="180" t="s">
        <v>16</v>
      </c>
      <c r="E951" s="181">
        <v>111.53</v>
      </c>
    </row>
    <row r="952" spans="2:5" ht="50.1" customHeight="1">
      <c r="B952" s="180">
        <v>93229</v>
      </c>
      <c r="C952" s="180" t="s">
        <v>909</v>
      </c>
      <c r="D952" s="180" t="s">
        <v>16</v>
      </c>
      <c r="E952" s="181">
        <v>0.36</v>
      </c>
    </row>
    <row r="953" spans="2:5" ht="50.1" customHeight="1">
      <c r="B953" s="180">
        <v>93230</v>
      </c>
      <c r="C953" s="180" t="s">
        <v>910</v>
      </c>
      <c r="D953" s="180" t="s">
        <v>16</v>
      </c>
      <c r="E953" s="181">
        <v>0.04</v>
      </c>
    </row>
    <row r="954" spans="2:5" ht="50.1" customHeight="1">
      <c r="B954" s="180">
        <v>93231</v>
      </c>
      <c r="C954" s="180" t="s">
        <v>911</v>
      </c>
      <c r="D954" s="180" t="s">
        <v>16</v>
      </c>
      <c r="E954" s="181">
        <v>0.34</v>
      </c>
    </row>
    <row r="955" spans="2:5" ht="50.1" customHeight="1">
      <c r="B955" s="180">
        <v>93232</v>
      </c>
      <c r="C955" s="180" t="s">
        <v>912</v>
      </c>
      <c r="D955" s="180" t="s">
        <v>16</v>
      </c>
      <c r="E955" s="181">
        <v>8.16</v>
      </c>
    </row>
    <row r="956" spans="2:5" ht="50.1" customHeight="1">
      <c r="B956" s="180">
        <v>93235</v>
      </c>
      <c r="C956" s="180" t="s">
        <v>913</v>
      </c>
      <c r="D956" s="180" t="s">
        <v>16</v>
      </c>
      <c r="E956" s="181">
        <v>0.56999999999999995</v>
      </c>
    </row>
    <row r="957" spans="2:5" ht="50.1" customHeight="1">
      <c r="B957" s="180">
        <v>93238</v>
      </c>
      <c r="C957" s="180" t="s">
        <v>914</v>
      </c>
      <c r="D957" s="180" t="s">
        <v>16</v>
      </c>
      <c r="E957" s="181">
        <v>0.8</v>
      </c>
    </row>
    <row r="958" spans="2:5" ht="50.1" customHeight="1">
      <c r="B958" s="180">
        <v>93239</v>
      </c>
      <c r="C958" s="180" t="s">
        <v>915</v>
      </c>
      <c r="D958" s="180" t="s">
        <v>16</v>
      </c>
      <c r="E958" s="181">
        <v>3.63</v>
      </c>
    </row>
    <row r="959" spans="2:5" ht="50.1" customHeight="1">
      <c r="B959" s="180">
        <v>93240</v>
      </c>
      <c r="C959" s="180" t="s">
        <v>916</v>
      </c>
      <c r="D959" s="180" t="s">
        <v>16</v>
      </c>
      <c r="E959" s="181">
        <v>8.5399999999999991</v>
      </c>
    </row>
    <row r="960" spans="2:5" ht="50.1" customHeight="1">
      <c r="B960" s="180">
        <v>93267</v>
      </c>
      <c r="C960" s="180" t="s">
        <v>917</v>
      </c>
      <c r="D960" s="180" t="s">
        <v>16</v>
      </c>
      <c r="E960" s="181">
        <v>28.36</v>
      </c>
    </row>
    <row r="961" spans="2:5" ht="50.1" customHeight="1">
      <c r="B961" s="180">
        <v>93269</v>
      </c>
      <c r="C961" s="180" t="s">
        <v>918</v>
      </c>
      <c r="D961" s="180" t="s">
        <v>16</v>
      </c>
      <c r="E961" s="181">
        <v>3.36</v>
      </c>
    </row>
    <row r="962" spans="2:5" ht="50.1" customHeight="1">
      <c r="B962" s="180">
        <v>93270</v>
      </c>
      <c r="C962" s="180" t="s">
        <v>919</v>
      </c>
      <c r="D962" s="180" t="s">
        <v>16</v>
      </c>
      <c r="E962" s="181">
        <v>31.02</v>
      </c>
    </row>
    <row r="963" spans="2:5" ht="50.1" customHeight="1">
      <c r="B963" s="180">
        <v>93271</v>
      </c>
      <c r="C963" s="180" t="s">
        <v>920</v>
      </c>
      <c r="D963" s="180" t="s">
        <v>16</v>
      </c>
      <c r="E963" s="181">
        <v>9.25</v>
      </c>
    </row>
    <row r="964" spans="2:5" ht="50.1" customHeight="1">
      <c r="B964" s="180">
        <v>93277</v>
      </c>
      <c r="C964" s="180" t="s">
        <v>921</v>
      </c>
      <c r="D964" s="180" t="s">
        <v>16</v>
      </c>
      <c r="E964" s="181">
        <v>0.33</v>
      </c>
    </row>
    <row r="965" spans="2:5" ht="50.1" customHeight="1">
      <c r="B965" s="180">
        <v>93278</v>
      </c>
      <c r="C965" s="180" t="s">
        <v>922</v>
      </c>
      <c r="D965" s="180" t="s">
        <v>16</v>
      </c>
      <c r="E965" s="181">
        <v>0.04</v>
      </c>
    </row>
    <row r="966" spans="2:5" ht="50.1" customHeight="1">
      <c r="B966" s="180">
        <v>93279</v>
      </c>
      <c r="C966" s="180" t="s">
        <v>923</v>
      </c>
      <c r="D966" s="180" t="s">
        <v>16</v>
      </c>
      <c r="E966" s="181">
        <v>0.31</v>
      </c>
    </row>
    <row r="967" spans="2:5" ht="50.1" customHeight="1">
      <c r="B967" s="180">
        <v>93280</v>
      </c>
      <c r="C967" s="180" t="s">
        <v>924</v>
      </c>
      <c r="D967" s="180" t="s">
        <v>16</v>
      </c>
      <c r="E967" s="181">
        <v>0.77</v>
      </c>
    </row>
    <row r="968" spans="2:5" ht="50.1" customHeight="1">
      <c r="B968" s="180">
        <v>93283</v>
      </c>
      <c r="C968" s="180" t="s">
        <v>925</v>
      </c>
      <c r="D968" s="180" t="s">
        <v>16</v>
      </c>
      <c r="E968" s="181">
        <v>59.61</v>
      </c>
    </row>
    <row r="969" spans="2:5" ht="50.1" customHeight="1">
      <c r="B969" s="180">
        <v>93284</v>
      </c>
      <c r="C969" s="180" t="s">
        <v>926</v>
      </c>
      <c r="D969" s="180" t="s">
        <v>16</v>
      </c>
      <c r="E969" s="181">
        <v>11.32</v>
      </c>
    </row>
    <row r="970" spans="2:5" ht="50.1" customHeight="1">
      <c r="B970" s="180">
        <v>93285</v>
      </c>
      <c r="C970" s="180" t="s">
        <v>927</v>
      </c>
      <c r="D970" s="180" t="s">
        <v>16</v>
      </c>
      <c r="E970" s="181">
        <v>95.82</v>
      </c>
    </row>
    <row r="971" spans="2:5" ht="50.1" customHeight="1">
      <c r="B971" s="180">
        <v>93286</v>
      </c>
      <c r="C971" s="180" t="s">
        <v>928</v>
      </c>
      <c r="D971" s="180" t="s">
        <v>16</v>
      </c>
      <c r="E971" s="181">
        <v>218.79</v>
      </c>
    </row>
    <row r="972" spans="2:5" ht="50.1" customHeight="1">
      <c r="B972" s="180">
        <v>93296</v>
      </c>
      <c r="C972" s="180" t="s">
        <v>929</v>
      </c>
      <c r="D972" s="180" t="s">
        <v>16</v>
      </c>
      <c r="E972" s="181">
        <v>4.17</v>
      </c>
    </row>
    <row r="973" spans="2:5" ht="50.1" customHeight="1">
      <c r="B973" s="180">
        <v>93397</v>
      </c>
      <c r="C973" s="180" t="s">
        <v>930</v>
      </c>
      <c r="D973" s="180" t="s">
        <v>16</v>
      </c>
      <c r="E973" s="181">
        <v>10.89</v>
      </c>
    </row>
    <row r="974" spans="2:5" ht="50.1" customHeight="1">
      <c r="B974" s="180">
        <v>93398</v>
      </c>
      <c r="C974" s="180" t="s">
        <v>931</v>
      </c>
      <c r="D974" s="180" t="s">
        <v>16</v>
      </c>
      <c r="E974" s="181">
        <v>2.2799999999999998</v>
      </c>
    </row>
    <row r="975" spans="2:5" ht="50.1" customHeight="1">
      <c r="B975" s="180">
        <v>93399</v>
      </c>
      <c r="C975" s="180" t="s">
        <v>932</v>
      </c>
      <c r="D975" s="180" t="s">
        <v>16</v>
      </c>
      <c r="E975" s="181">
        <v>0.88</v>
      </c>
    </row>
    <row r="976" spans="2:5" ht="50.1" customHeight="1">
      <c r="B976" s="180">
        <v>93400</v>
      </c>
      <c r="C976" s="180" t="s">
        <v>933</v>
      </c>
      <c r="D976" s="180" t="s">
        <v>16</v>
      </c>
      <c r="E976" s="181">
        <v>20.440000000000001</v>
      </c>
    </row>
    <row r="977" spans="2:5" ht="50.1" customHeight="1">
      <c r="B977" s="180">
        <v>93401</v>
      </c>
      <c r="C977" s="180" t="s">
        <v>934</v>
      </c>
      <c r="D977" s="180" t="s">
        <v>16</v>
      </c>
      <c r="E977" s="181">
        <v>112.85</v>
      </c>
    </row>
    <row r="978" spans="2:5" ht="50.1" customHeight="1">
      <c r="B978" s="180">
        <v>93404</v>
      </c>
      <c r="C978" s="180" t="s">
        <v>19386</v>
      </c>
      <c r="D978" s="180" t="s">
        <v>16</v>
      </c>
      <c r="E978" s="181">
        <v>5.52</v>
      </c>
    </row>
    <row r="979" spans="2:5" ht="50.1" customHeight="1">
      <c r="B979" s="180">
        <v>93405</v>
      </c>
      <c r="C979" s="180" t="s">
        <v>19387</v>
      </c>
      <c r="D979" s="180" t="s">
        <v>16</v>
      </c>
      <c r="E979" s="181">
        <v>0.56000000000000005</v>
      </c>
    </row>
    <row r="980" spans="2:5" ht="50.1" customHeight="1">
      <c r="B980" s="180">
        <v>93406</v>
      </c>
      <c r="C980" s="180" t="s">
        <v>19388</v>
      </c>
      <c r="D980" s="180" t="s">
        <v>16</v>
      </c>
      <c r="E980" s="181">
        <v>6.91</v>
      </c>
    </row>
    <row r="981" spans="2:5" ht="50.1" customHeight="1">
      <c r="B981" s="180">
        <v>93407</v>
      </c>
      <c r="C981" s="180" t="s">
        <v>19389</v>
      </c>
      <c r="D981" s="180" t="s">
        <v>16</v>
      </c>
      <c r="E981" s="181">
        <v>33.64</v>
      </c>
    </row>
    <row r="982" spans="2:5" ht="50.1" customHeight="1">
      <c r="B982" s="180">
        <v>93411</v>
      </c>
      <c r="C982" s="180" t="s">
        <v>935</v>
      </c>
      <c r="D982" s="180" t="s">
        <v>16</v>
      </c>
      <c r="E982" s="181">
        <v>0.15</v>
      </c>
    </row>
    <row r="983" spans="2:5" ht="50.1" customHeight="1">
      <c r="B983" s="180">
        <v>93412</v>
      </c>
      <c r="C983" s="180" t="s">
        <v>936</v>
      </c>
      <c r="D983" s="180" t="s">
        <v>16</v>
      </c>
      <c r="E983" s="181">
        <v>0.02</v>
      </c>
    </row>
    <row r="984" spans="2:5" ht="50.1" customHeight="1">
      <c r="B984" s="180">
        <v>93413</v>
      </c>
      <c r="C984" s="180" t="s">
        <v>937</v>
      </c>
      <c r="D984" s="180" t="s">
        <v>16</v>
      </c>
      <c r="E984" s="181">
        <v>0.13</v>
      </c>
    </row>
    <row r="985" spans="2:5" ht="50.1" customHeight="1">
      <c r="B985" s="180">
        <v>93414</v>
      </c>
      <c r="C985" s="180" t="s">
        <v>938</v>
      </c>
      <c r="D985" s="180" t="s">
        <v>16</v>
      </c>
      <c r="E985" s="181">
        <v>14.07</v>
      </c>
    </row>
    <row r="986" spans="2:5" ht="50.1" customHeight="1">
      <c r="B986" s="180">
        <v>93417</v>
      </c>
      <c r="C986" s="180" t="s">
        <v>939</v>
      </c>
      <c r="D986" s="180" t="s">
        <v>16</v>
      </c>
      <c r="E986" s="181">
        <v>2</v>
      </c>
    </row>
    <row r="987" spans="2:5" ht="50.1" customHeight="1">
      <c r="B987" s="180">
        <v>93418</v>
      </c>
      <c r="C987" s="180" t="s">
        <v>940</v>
      </c>
      <c r="D987" s="180" t="s">
        <v>16</v>
      </c>
      <c r="E987" s="181">
        <v>0.36</v>
      </c>
    </row>
    <row r="988" spans="2:5" ht="50.1" customHeight="1">
      <c r="B988" s="180">
        <v>93419</v>
      </c>
      <c r="C988" s="180" t="s">
        <v>941</v>
      </c>
      <c r="D988" s="180" t="s">
        <v>16</v>
      </c>
      <c r="E988" s="181">
        <v>1.79</v>
      </c>
    </row>
    <row r="989" spans="2:5" ht="50.1" customHeight="1">
      <c r="B989" s="180">
        <v>93420</v>
      </c>
      <c r="C989" s="180" t="s">
        <v>942</v>
      </c>
      <c r="D989" s="180" t="s">
        <v>16</v>
      </c>
      <c r="E989" s="181">
        <v>47.86</v>
      </c>
    </row>
    <row r="990" spans="2:5" ht="50.1" customHeight="1">
      <c r="B990" s="180">
        <v>93423</v>
      </c>
      <c r="C990" s="180" t="s">
        <v>943</v>
      </c>
      <c r="D990" s="180" t="s">
        <v>16</v>
      </c>
      <c r="E990" s="181">
        <v>2.84</v>
      </c>
    </row>
    <row r="991" spans="2:5" ht="50.1" customHeight="1">
      <c r="B991" s="180">
        <v>93424</v>
      </c>
      <c r="C991" s="180" t="s">
        <v>944</v>
      </c>
      <c r="D991" s="180" t="s">
        <v>16</v>
      </c>
      <c r="E991" s="181">
        <v>0.51</v>
      </c>
    </row>
    <row r="992" spans="2:5" ht="50.1" customHeight="1">
      <c r="B992" s="180">
        <v>93425</v>
      </c>
      <c r="C992" s="180" t="s">
        <v>945</v>
      </c>
      <c r="D992" s="180" t="s">
        <v>16</v>
      </c>
      <c r="E992" s="181">
        <v>2.5299999999999998</v>
      </c>
    </row>
    <row r="993" spans="2:5" ht="50.1" customHeight="1">
      <c r="B993" s="180">
        <v>93426</v>
      </c>
      <c r="C993" s="180" t="s">
        <v>946</v>
      </c>
      <c r="D993" s="180" t="s">
        <v>16</v>
      </c>
      <c r="E993" s="181">
        <v>114.39</v>
      </c>
    </row>
    <row r="994" spans="2:5" ht="50.1" customHeight="1">
      <c r="B994" s="180">
        <v>93429</v>
      </c>
      <c r="C994" s="180" t="s">
        <v>947</v>
      </c>
      <c r="D994" s="180" t="s">
        <v>16</v>
      </c>
      <c r="E994" s="181">
        <v>72</v>
      </c>
    </row>
    <row r="995" spans="2:5" ht="50.1" customHeight="1">
      <c r="B995" s="180">
        <v>93430</v>
      </c>
      <c r="C995" s="180" t="s">
        <v>948</v>
      </c>
      <c r="D995" s="180" t="s">
        <v>16</v>
      </c>
      <c r="E995" s="181">
        <v>12.96</v>
      </c>
    </row>
    <row r="996" spans="2:5" ht="50.1" customHeight="1">
      <c r="B996" s="180">
        <v>93431</v>
      </c>
      <c r="C996" s="180" t="s">
        <v>949</v>
      </c>
      <c r="D996" s="180" t="s">
        <v>16</v>
      </c>
      <c r="E996" s="181">
        <v>115.74</v>
      </c>
    </row>
    <row r="997" spans="2:5" ht="50.1" customHeight="1">
      <c r="B997" s="180">
        <v>93432</v>
      </c>
      <c r="C997" s="180" t="s">
        <v>950</v>
      </c>
      <c r="D997" s="180" t="s">
        <v>16</v>
      </c>
      <c r="E997" s="182">
        <v>2049.6</v>
      </c>
    </row>
    <row r="998" spans="2:5" ht="50.1" customHeight="1">
      <c r="B998" s="180">
        <v>93435</v>
      </c>
      <c r="C998" s="180" t="s">
        <v>951</v>
      </c>
      <c r="D998" s="180" t="s">
        <v>16</v>
      </c>
      <c r="E998" s="181">
        <v>3.89</v>
      </c>
    </row>
    <row r="999" spans="2:5" ht="50.1" customHeight="1">
      <c r="B999" s="180">
        <v>93436</v>
      </c>
      <c r="C999" s="180" t="s">
        <v>952</v>
      </c>
      <c r="D999" s="180" t="s">
        <v>16</v>
      </c>
      <c r="E999" s="181">
        <v>0.81</v>
      </c>
    </row>
    <row r="1000" spans="2:5" ht="50.1" customHeight="1">
      <c r="B1000" s="180">
        <v>93437</v>
      </c>
      <c r="C1000" s="180" t="s">
        <v>953</v>
      </c>
      <c r="D1000" s="180" t="s">
        <v>16</v>
      </c>
      <c r="E1000" s="181">
        <v>7.3</v>
      </c>
    </row>
    <row r="1001" spans="2:5" ht="50.1" customHeight="1">
      <c r="B1001" s="180">
        <v>93438</v>
      </c>
      <c r="C1001" s="180" t="s">
        <v>954</v>
      </c>
      <c r="D1001" s="180" t="s">
        <v>16</v>
      </c>
      <c r="E1001" s="181">
        <v>21.18</v>
      </c>
    </row>
    <row r="1002" spans="2:5" ht="50.1" customHeight="1">
      <c r="B1002" s="180">
        <v>95114</v>
      </c>
      <c r="C1002" s="180" t="s">
        <v>955</v>
      </c>
      <c r="D1002" s="180" t="s">
        <v>16</v>
      </c>
      <c r="E1002" s="181">
        <v>0.83</v>
      </c>
    </row>
    <row r="1003" spans="2:5" ht="50.1" customHeight="1">
      <c r="B1003" s="180">
        <v>95115</v>
      </c>
      <c r="C1003" s="180" t="s">
        <v>956</v>
      </c>
      <c r="D1003" s="180" t="s">
        <v>16</v>
      </c>
      <c r="E1003" s="181">
        <v>0.09</v>
      </c>
    </row>
    <row r="1004" spans="2:5" ht="50.1" customHeight="1">
      <c r="B1004" s="180">
        <v>95116</v>
      </c>
      <c r="C1004" s="180" t="s">
        <v>957</v>
      </c>
      <c r="D1004" s="180" t="s">
        <v>16</v>
      </c>
      <c r="E1004" s="181">
        <v>31.99</v>
      </c>
    </row>
    <row r="1005" spans="2:5" ht="50.1" customHeight="1">
      <c r="B1005" s="180">
        <v>95117</v>
      </c>
      <c r="C1005" s="180" t="s">
        <v>958</v>
      </c>
      <c r="D1005" s="180" t="s">
        <v>16</v>
      </c>
      <c r="E1005" s="181">
        <v>5.04</v>
      </c>
    </row>
    <row r="1006" spans="2:5" ht="50.1" customHeight="1">
      <c r="B1006" s="180">
        <v>95118</v>
      </c>
      <c r="C1006" s="180" t="s">
        <v>959</v>
      </c>
      <c r="D1006" s="180" t="s">
        <v>16</v>
      </c>
      <c r="E1006" s="181">
        <v>37.14</v>
      </c>
    </row>
    <row r="1007" spans="2:5" ht="50.1" customHeight="1">
      <c r="B1007" s="180">
        <v>95119</v>
      </c>
      <c r="C1007" s="180" t="s">
        <v>960</v>
      </c>
      <c r="D1007" s="180" t="s">
        <v>16</v>
      </c>
      <c r="E1007" s="181">
        <v>6.68</v>
      </c>
    </row>
    <row r="1008" spans="2:5" ht="50.1" customHeight="1">
      <c r="B1008" s="180">
        <v>95120</v>
      </c>
      <c r="C1008" s="180" t="s">
        <v>961</v>
      </c>
      <c r="D1008" s="180" t="s">
        <v>16</v>
      </c>
      <c r="E1008" s="181">
        <v>63.11</v>
      </c>
    </row>
    <row r="1009" spans="2:5" ht="50.1" customHeight="1">
      <c r="B1009" s="180">
        <v>95123</v>
      </c>
      <c r="C1009" s="180" t="s">
        <v>962</v>
      </c>
      <c r="D1009" s="180" t="s">
        <v>16</v>
      </c>
      <c r="E1009" s="181">
        <v>12.9</v>
      </c>
    </row>
    <row r="1010" spans="2:5" ht="50.1" customHeight="1">
      <c r="B1010" s="180">
        <v>95124</v>
      </c>
      <c r="C1010" s="180" t="s">
        <v>963</v>
      </c>
      <c r="D1010" s="180" t="s">
        <v>16</v>
      </c>
      <c r="E1010" s="181">
        <v>2.0299999999999998</v>
      </c>
    </row>
    <row r="1011" spans="2:5" ht="50.1" customHeight="1">
      <c r="B1011" s="180">
        <v>95125</v>
      </c>
      <c r="C1011" s="180" t="s">
        <v>964</v>
      </c>
      <c r="D1011" s="180" t="s">
        <v>16</v>
      </c>
      <c r="E1011" s="181">
        <v>14.11</v>
      </c>
    </row>
    <row r="1012" spans="2:5" ht="50.1" customHeight="1">
      <c r="B1012" s="180">
        <v>95126</v>
      </c>
      <c r="C1012" s="180" t="s">
        <v>965</v>
      </c>
      <c r="D1012" s="180" t="s">
        <v>16</v>
      </c>
      <c r="E1012" s="181">
        <v>105.08</v>
      </c>
    </row>
    <row r="1013" spans="2:5" ht="50.1" customHeight="1">
      <c r="B1013" s="180">
        <v>95129</v>
      </c>
      <c r="C1013" s="180" t="s">
        <v>966</v>
      </c>
      <c r="D1013" s="180" t="s">
        <v>16</v>
      </c>
      <c r="E1013" s="181">
        <v>22.88</v>
      </c>
    </row>
    <row r="1014" spans="2:5" ht="50.1" customHeight="1">
      <c r="B1014" s="180">
        <v>95130</v>
      </c>
      <c r="C1014" s="180" t="s">
        <v>967</v>
      </c>
      <c r="D1014" s="180" t="s">
        <v>16</v>
      </c>
      <c r="E1014" s="181">
        <v>4.12</v>
      </c>
    </row>
    <row r="1015" spans="2:5" ht="50.1" customHeight="1">
      <c r="B1015" s="180">
        <v>95131</v>
      </c>
      <c r="C1015" s="180" t="s">
        <v>968</v>
      </c>
      <c r="D1015" s="180" t="s">
        <v>16</v>
      </c>
      <c r="E1015" s="181">
        <v>42.91</v>
      </c>
    </row>
    <row r="1016" spans="2:5" ht="50.1" customHeight="1">
      <c r="B1016" s="180">
        <v>95132</v>
      </c>
      <c r="C1016" s="180" t="s">
        <v>969</v>
      </c>
      <c r="D1016" s="180" t="s">
        <v>16</v>
      </c>
      <c r="E1016" s="181">
        <v>23.01</v>
      </c>
    </row>
    <row r="1017" spans="2:5" ht="50.1" customHeight="1">
      <c r="B1017" s="180">
        <v>95136</v>
      </c>
      <c r="C1017" s="180" t="s">
        <v>970</v>
      </c>
      <c r="D1017" s="180" t="s">
        <v>16</v>
      </c>
      <c r="E1017" s="181">
        <v>0.03</v>
      </c>
    </row>
    <row r="1018" spans="2:5" ht="50.1" customHeight="1">
      <c r="B1018" s="180">
        <v>95137</v>
      </c>
      <c r="C1018" s="180" t="s">
        <v>971</v>
      </c>
      <c r="D1018" s="180" t="s">
        <v>16</v>
      </c>
      <c r="E1018" s="181">
        <v>0.01</v>
      </c>
    </row>
    <row r="1019" spans="2:5" ht="50.1" customHeight="1">
      <c r="B1019" s="180">
        <v>95138</v>
      </c>
      <c r="C1019" s="180" t="s">
        <v>972</v>
      </c>
      <c r="D1019" s="180" t="s">
        <v>16</v>
      </c>
      <c r="E1019" s="181">
        <v>0.03</v>
      </c>
    </row>
    <row r="1020" spans="2:5" ht="50.1" customHeight="1">
      <c r="B1020" s="180">
        <v>95208</v>
      </c>
      <c r="C1020" s="180" t="s">
        <v>973</v>
      </c>
      <c r="D1020" s="180" t="s">
        <v>16</v>
      </c>
      <c r="E1020" s="181">
        <v>32.130000000000003</v>
      </c>
    </row>
    <row r="1021" spans="2:5" ht="50.1" customHeight="1">
      <c r="B1021" s="180">
        <v>95209</v>
      </c>
      <c r="C1021" s="180" t="s">
        <v>974</v>
      </c>
      <c r="D1021" s="180" t="s">
        <v>16</v>
      </c>
      <c r="E1021" s="181">
        <v>3.81</v>
      </c>
    </row>
    <row r="1022" spans="2:5" ht="50.1" customHeight="1">
      <c r="B1022" s="180">
        <v>95210</v>
      </c>
      <c r="C1022" s="180" t="s">
        <v>975</v>
      </c>
      <c r="D1022" s="180" t="s">
        <v>16</v>
      </c>
      <c r="E1022" s="181">
        <v>35.14</v>
      </c>
    </row>
    <row r="1023" spans="2:5" ht="50.1" customHeight="1">
      <c r="B1023" s="180">
        <v>95211</v>
      </c>
      <c r="C1023" s="180" t="s">
        <v>976</v>
      </c>
      <c r="D1023" s="180" t="s">
        <v>16</v>
      </c>
      <c r="E1023" s="181">
        <v>9.25</v>
      </c>
    </row>
    <row r="1024" spans="2:5" ht="50.1" customHeight="1">
      <c r="B1024" s="180">
        <v>95214</v>
      </c>
      <c r="C1024" s="180" t="s">
        <v>977</v>
      </c>
      <c r="D1024" s="180" t="s">
        <v>16</v>
      </c>
      <c r="E1024" s="181">
        <v>0.28999999999999998</v>
      </c>
    </row>
    <row r="1025" spans="2:5" ht="50.1" customHeight="1">
      <c r="B1025" s="180">
        <v>95215</v>
      </c>
      <c r="C1025" s="180" t="s">
        <v>978</v>
      </c>
      <c r="D1025" s="180" t="s">
        <v>16</v>
      </c>
      <c r="E1025" s="181">
        <v>0.03</v>
      </c>
    </row>
    <row r="1026" spans="2:5" ht="50.1" customHeight="1">
      <c r="B1026" s="180">
        <v>95216</v>
      </c>
      <c r="C1026" s="180" t="s">
        <v>979</v>
      </c>
      <c r="D1026" s="180" t="s">
        <v>16</v>
      </c>
      <c r="E1026" s="181">
        <v>0.2</v>
      </c>
    </row>
    <row r="1027" spans="2:5" ht="50.1" customHeight="1">
      <c r="B1027" s="180">
        <v>95217</v>
      </c>
      <c r="C1027" s="180" t="s">
        <v>980</v>
      </c>
      <c r="D1027" s="180" t="s">
        <v>16</v>
      </c>
      <c r="E1027" s="181">
        <v>0.62</v>
      </c>
    </row>
    <row r="1028" spans="2:5" ht="50.1" customHeight="1">
      <c r="B1028" s="180">
        <v>95255</v>
      </c>
      <c r="C1028" s="180" t="s">
        <v>981</v>
      </c>
      <c r="D1028" s="180" t="s">
        <v>16</v>
      </c>
      <c r="E1028" s="181">
        <v>0.74</v>
      </c>
    </row>
    <row r="1029" spans="2:5" ht="50.1" customHeight="1">
      <c r="B1029" s="180">
        <v>95256</v>
      </c>
      <c r="C1029" s="180" t="s">
        <v>982</v>
      </c>
      <c r="D1029" s="180" t="s">
        <v>16</v>
      </c>
      <c r="E1029" s="181">
        <v>0.08</v>
      </c>
    </row>
    <row r="1030" spans="2:5" ht="50.1" customHeight="1">
      <c r="B1030" s="180">
        <v>95257</v>
      </c>
      <c r="C1030" s="180" t="s">
        <v>983</v>
      </c>
      <c r="D1030" s="180" t="s">
        <v>16</v>
      </c>
      <c r="E1030" s="181">
        <v>0.92</v>
      </c>
    </row>
    <row r="1031" spans="2:5" ht="50.1" customHeight="1">
      <c r="B1031" s="180">
        <v>95260</v>
      </c>
      <c r="C1031" s="180" t="s">
        <v>984</v>
      </c>
      <c r="D1031" s="180" t="s">
        <v>16</v>
      </c>
      <c r="E1031" s="181">
        <v>0.56000000000000005</v>
      </c>
    </row>
    <row r="1032" spans="2:5" ht="50.1" customHeight="1">
      <c r="B1032" s="180">
        <v>95261</v>
      </c>
      <c r="C1032" s="180" t="s">
        <v>985</v>
      </c>
      <c r="D1032" s="180" t="s">
        <v>16</v>
      </c>
      <c r="E1032" s="181">
        <v>0.08</v>
      </c>
    </row>
    <row r="1033" spans="2:5" ht="50.1" customHeight="1">
      <c r="B1033" s="180">
        <v>95262</v>
      </c>
      <c r="C1033" s="180" t="s">
        <v>986</v>
      </c>
      <c r="D1033" s="180" t="s">
        <v>16</v>
      </c>
      <c r="E1033" s="181">
        <v>0.77</v>
      </c>
    </row>
    <row r="1034" spans="2:5" ht="50.1" customHeight="1">
      <c r="B1034" s="180">
        <v>95263</v>
      </c>
      <c r="C1034" s="180" t="s">
        <v>987</v>
      </c>
      <c r="D1034" s="180" t="s">
        <v>16</v>
      </c>
      <c r="E1034" s="181">
        <v>4.3600000000000003</v>
      </c>
    </row>
    <row r="1035" spans="2:5" ht="50.1" customHeight="1">
      <c r="B1035" s="180">
        <v>95266</v>
      </c>
      <c r="C1035" s="180" t="s">
        <v>988</v>
      </c>
      <c r="D1035" s="180" t="s">
        <v>16</v>
      </c>
      <c r="E1035" s="181">
        <v>0.41</v>
      </c>
    </row>
    <row r="1036" spans="2:5" ht="50.1" customHeight="1">
      <c r="B1036" s="180">
        <v>95267</v>
      </c>
      <c r="C1036" s="180" t="s">
        <v>989</v>
      </c>
      <c r="D1036" s="180" t="s">
        <v>16</v>
      </c>
      <c r="E1036" s="181">
        <v>0.04</v>
      </c>
    </row>
    <row r="1037" spans="2:5" ht="50.1" customHeight="1">
      <c r="B1037" s="180">
        <v>95268</v>
      </c>
      <c r="C1037" s="180" t="s">
        <v>990</v>
      </c>
      <c r="D1037" s="180" t="s">
        <v>16</v>
      </c>
      <c r="E1037" s="181">
        <v>0.4</v>
      </c>
    </row>
    <row r="1038" spans="2:5" ht="50.1" customHeight="1">
      <c r="B1038" s="180">
        <v>95269</v>
      </c>
      <c r="C1038" s="180" t="s">
        <v>991</v>
      </c>
      <c r="D1038" s="180" t="s">
        <v>16</v>
      </c>
      <c r="E1038" s="181">
        <v>8.16</v>
      </c>
    </row>
    <row r="1039" spans="2:5" ht="50.1" customHeight="1">
      <c r="B1039" s="180">
        <v>95272</v>
      </c>
      <c r="C1039" s="180" t="s">
        <v>992</v>
      </c>
      <c r="D1039" s="180" t="s">
        <v>16</v>
      </c>
      <c r="E1039" s="181">
        <v>0.4</v>
      </c>
    </row>
    <row r="1040" spans="2:5" ht="50.1" customHeight="1">
      <c r="B1040" s="180">
        <v>95273</v>
      </c>
      <c r="C1040" s="180" t="s">
        <v>993</v>
      </c>
      <c r="D1040" s="180" t="s">
        <v>16</v>
      </c>
      <c r="E1040" s="181">
        <v>0.04</v>
      </c>
    </row>
    <row r="1041" spans="2:5" ht="50.1" customHeight="1">
      <c r="B1041" s="180">
        <v>95274</v>
      </c>
      <c r="C1041" s="180" t="s">
        <v>994</v>
      </c>
      <c r="D1041" s="180" t="s">
        <v>16</v>
      </c>
      <c r="E1041" s="181">
        <v>0.31</v>
      </c>
    </row>
    <row r="1042" spans="2:5" ht="50.1" customHeight="1">
      <c r="B1042" s="180">
        <v>95275</v>
      </c>
      <c r="C1042" s="180" t="s">
        <v>995</v>
      </c>
      <c r="D1042" s="180" t="s">
        <v>16</v>
      </c>
      <c r="E1042" s="181">
        <v>2.5099999999999998</v>
      </c>
    </row>
    <row r="1043" spans="2:5" ht="50.1" customHeight="1">
      <c r="B1043" s="180">
        <v>95278</v>
      </c>
      <c r="C1043" s="180" t="s">
        <v>996</v>
      </c>
      <c r="D1043" s="180" t="s">
        <v>16</v>
      </c>
      <c r="E1043" s="181">
        <v>0.44</v>
      </c>
    </row>
    <row r="1044" spans="2:5" ht="50.1" customHeight="1">
      <c r="B1044" s="180">
        <v>95279</v>
      </c>
      <c r="C1044" s="180" t="s">
        <v>997</v>
      </c>
      <c r="D1044" s="180" t="s">
        <v>16</v>
      </c>
      <c r="E1044" s="181">
        <v>0.05</v>
      </c>
    </row>
    <row r="1045" spans="2:5" ht="50.1" customHeight="1">
      <c r="B1045" s="180">
        <v>95280</v>
      </c>
      <c r="C1045" s="180" t="s">
        <v>998</v>
      </c>
      <c r="D1045" s="180" t="s">
        <v>16</v>
      </c>
      <c r="E1045" s="181">
        <v>0.34</v>
      </c>
    </row>
    <row r="1046" spans="2:5" ht="50.1" customHeight="1">
      <c r="B1046" s="180">
        <v>95281</v>
      </c>
      <c r="C1046" s="180" t="s">
        <v>999</v>
      </c>
      <c r="D1046" s="180" t="s">
        <v>16</v>
      </c>
      <c r="E1046" s="181">
        <v>8.16</v>
      </c>
    </row>
    <row r="1047" spans="2:5" ht="50.1" customHeight="1">
      <c r="B1047" s="180">
        <v>95617</v>
      </c>
      <c r="C1047" s="180" t="s">
        <v>1000</v>
      </c>
      <c r="D1047" s="180" t="s">
        <v>16</v>
      </c>
      <c r="E1047" s="181">
        <v>0.6</v>
      </c>
    </row>
    <row r="1048" spans="2:5" ht="50.1" customHeight="1">
      <c r="B1048" s="180">
        <v>95618</v>
      </c>
      <c r="C1048" s="180" t="s">
        <v>1001</v>
      </c>
      <c r="D1048" s="180" t="s">
        <v>16</v>
      </c>
      <c r="E1048" s="181">
        <v>7.0000000000000007E-2</v>
      </c>
    </row>
    <row r="1049" spans="2:5" ht="50.1" customHeight="1">
      <c r="B1049" s="180">
        <v>95619</v>
      </c>
      <c r="C1049" s="180" t="s">
        <v>1002</v>
      </c>
      <c r="D1049" s="180" t="s">
        <v>16</v>
      </c>
      <c r="E1049" s="181">
        <v>0.76</v>
      </c>
    </row>
    <row r="1050" spans="2:5" ht="50.1" customHeight="1">
      <c r="B1050" s="180">
        <v>95627</v>
      </c>
      <c r="C1050" s="180" t="s">
        <v>1003</v>
      </c>
      <c r="D1050" s="180" t="s">
        <v>16</v>
      </c>
      <c r="E1050" s="181">
        <v>28.63</v>
      </c>
    </row>
    <row r="1051" spans="2:5" ht="50.1" customHeight="1">
      <c r="B1051" s="180">
        <v>95628</v>
      </c>
      <c r="C1051" s="180" t="s">
        <v>1004</v>
      </c>
      <c r="D1051" s="180" t="s">
        <v>16</v>
      </c>
      <c r="E1051" s="181">
        <v>3.97</v>
      </c>
    </row>
    <row r="1052" spans="2:5" ht="50.1" customHeight="1">
      <c r="B1052" s="180">
        <v>95629</v>
      </c>
      <c r="C1052" s="180" t="s">
        <v>1005</v>
      </c>
      <c r="D1052" s="180" t="s">
        <v>16</v>
      </c>
      <c r="E1052" s="181">
        <v>35.83</v>
      </c>
    </row>
    <row r="1053" spans="2:5" ht="50.1" customHeight="1">
      <c r="B1053" s="180">
        <v>95630</v>
      </c>
      <c r="C1053" s="180" t="s">
        <v>1006</v>
      </c>
      <c r="D1053" s="180" t="s">
        <v>16</v>
      </c>
      <c r="E1053" s="181">
        <v>63.7</v>
      </c>
    </row>
    <row r="1054" spans="2:5" ht="50.1" customHeight="1">
      <c r="B1054" s="180">
        <v>95698</v>
      </c>
      <c r="C1054" s="180" t="s">
        <v>1007</v>
      </c>
      <c r="D1054" s="180" t="s">
        <v>16</v>
      </c>
      <c r="E1054" s="181">
        <v>2.46</v>
      </c>
    </row>
    <row r="1055" spans="2:5" ht="50.1" customHeight="1">
      <c r="B1055" s="180">
        <v>95699</v>
      </c>
      <c r="C1055" s="180" t="s">
        <v>1008</v>
      </c>
      <c r="D1055" s="180" t="s">
        <v>16</v>
      </c>
      <c r="E1055" s="181">
        <v>0.28999999999999998</v>
      </c>
    </row>
    <row r="1056" spans="2:5" ht="50.1" customHeight="1">
      <c r="B1056" s="180">
        <v>95700</v>
      </c>
      <c r="C1056" s="180" t="s">
        <v>1009</v>
      </c>
      <c r="D1056" s="180" t="s">
        <v>16</v>
      </c>
      <c r="E1056" s="181">
        <v>3.08</v>
      </c>
    </row>
    <row r="1057" spans="2:5" ht="50.1" customHeight="1">
      <c r="B1057" s="180">
        <v>95701</v>
      </c>
      <c r="C1057" s="180" t="s">
        <v>1010</v>
      </c>
      <c r="D1057" s="180" t="s">
        <v>16</v>
      </c>
      <c r="E1057" s="181">
        <v>3.09</v>
      </c>
    </row>
    <row r="1058" spans="2:5" ht="50.1" customHeight="1">
      <c r="B1058" s="180">
        <v>95704</v>
      </c>
      <c r="C1058" s="180" t="s">
        <v>1011</v>
      </c>
      <c r="D1058" s="180" t="s">
        <v>16</v>
      </c>
      <c r="E1058" s="181">
        <v>30.04</v>
      </c>
    </row>
    <row r="1059" spans="2:5" ht="50.1" customHeight="1">
      <c r="B1059" s="180">
        <v>95705</v>
      </c>
      <c r="C1059" s="180" t="s">
        <v>1012</v>
      </c>
      <c r="D1059" s="180" t="s">
        <v>16</v>
      </c>
      <c r="E1059" s="181">
        <v>4.28</v>
      </c>
    </row>
    <row r="1060" spans="2:5" ht="50.1" customHeight="1">
      <c r="B1060" s="180">
        <v>95706</v>
      </c>
      <c r="C1060" s="180" t="s">
        <v>1013</v>
      </c>
      <c r="D1060" s="180" t="s">
        <v>16</v>
      </c>
      <c r="E1060" s="181">
        <v>37.6</v>
      </c>
    </row>
    <row r="1061" spans="2:5" ht="50.1" customHeight="1">
      <c r="B1061" s="180">
        <v>95707</v>
      </c>
      <c r="C1061" s="180" t="s">
        <v>1014</v>
      </c>
      <c r="D1061" s="180" t="s">
        <v>16</v>
      </c>
      <c r="E1061" s="181">
        <v>34.53</v>
      </c>
    </row>
    <row r="1062" spans="2:5" ht="50.1" customHeight="1">
      <c r="B1062" s="180">
        <v>95710</v>
      </c>
      <c r="C1062" s="180" t="s">
        <v>1015</v>
      </c>
      <c r="D1062" s="180" t="s">
        <v>16</v>
      </c>
      <c r="E1062" s="181">
        <v>36.11</v>
      </c>
    </row>
    <row r="1063" spans="2:5" ht="50.1" customHeight="1">
      <c r="B1063" s="180">
        <v>95711</v>
      </c>
      <c r="C1063" s="180" t="s">
        <v>1016</v>
      </c>
      <c r="D1063" s="180" t="s">
        <v>16</v>
      </c>
      <c r="E1063" s="181">
        <v>4.9000000000000004</v>
      </c>
    </row>
    <row r="1064" spans="2:5" ht="50.1" customHeight="1">
      <c r="B1064" s="180">
        <v>95712</v>
      </c>
      <c r="C1064" s="180" t="s">
        <v>1017</v>
      </c>
      <c r="D1064" s="180" t="s">
        <v>16</v>
      </c>
      <c r="E1064" s="181">
        <v>45.14</v>
      </c>
    </row>
    <row r="1065" spans="2:5" ht="50.1" customHeight="1">
      <c r="B1065" s="180">
        <v>95713</v>
      </c>
      <c r="C1065" s="180" t="s">
        <v>1018</v>
      </c>
      <c r="D1065" s="180" t="s">
        <v>16</v>
      </c>
      <c r="E1065" s="181">
        <v>64.17</v>
      </c>
    </row>
    <row r="1066" spans="2:5" ht="50.1" customHeight="1">
      <c r="B1066" s="180">
        <v>95716</v>
      </c>
      <c r="C1066" s="180" t="s">
        <v>1019</v>
      </c>
      <c r="D1066" s="180" t="s">
        <v>16</v>
      </c>
      <c r="E1066" s="181">
        <v>34.76</v>
      </c>
    </row>
    <row r="1067" spans="2:5" ht="50.1" customHeight="1">
      <c r="B1067" s="180">
        <v>95717</v>
      </c>
      <c r="C1067" s="180" t="s">
        <v>1020</v>
      </c>
      <c r="D1067" s="180" t="s">
        <v>16</v>
      </c>
      <c r="E1067" s="181">
        <v>4.71</v>
      </c>
    </row>
    <row r="1068" spans="2:5" ht="50.1" customHeight="1">
      <c r="B1068" s="180">
        <v>95718</v>
      </c>
      <c r="C1068" s="180" t="s">
        <v>1021</v>
      </c>
      <c r="D1068" s="180" t="s">
        <v>16</v>
      </c>
      <c r="E1068" s="181">
        <v>43.45</v>
      </c>
    </row>
    <row r="1069" spans="2:5" ht="50.1" customHeight="1">
      <c r="B1069" s="180">
        <v>95719</v>
      </c>
      <c r="C1069" s="180" t="s">
        <v>1022</v>
      </c>
      <c r="D1069" s="180" t="s">
        <v>16</v>
      </c>
      <c r="E1069" s="181">
        <v>64.17</v>
      </c>
    </row>
    <row r="1070" spans="2:5" ht="50.1" customHeight="1">
      <c r="B1070" s="180">
        <v>95869</v>
      </c>
      <c r="C1070" s="180" t="s">
        <v>1023</v>
      </c>
      <c r="D1070" s="180" t="s">
        <v>16</v>
      </c>
      <c r="E1070" s="181">
        <v>0.81</v>
      </c>
    </row>
    <row r="1071" spans="2:5" ht="50.1" customHeight="1">
      <c r="B1071" s="180">
        <v>95870</v>
      </c>
      <c r="C1071" s="180" t="s">
        <v>1024</v>
      </c>
      <c r="D1071" s="180" t="s">
        <v>16</v>
      </c>
      <c r="E1071" s="181">
        <v>4.05</v>
      </c>
    </row>
    <row r="1072" spans="2:5" ht="50.1" customHeight="1">
      <c r="B1072" s="180">
        <v>95871</v>
      </c>
      <c r="C1072" s="180" t="s">
        <v>1025</v>
      </c>
      <c r="D1072" s="180" t="s">
        <v>16</v>
      </c>
      <c r="E1072" s="181">
        <v>194.88</v>
      </c>
    </row>
    <row r="1073" spans="2:5" ht="50.1" customHeight="1">
      <c r="B1073" s="180">
        <v>95874</v>
      </c>
      <c r="C1073" s="180" t="s">
        <v>1026</v>
      </c>
      <c r="D1073" s="180" t="s">
        <v>16</v>
      </c>
      <c r="E1073" s="181">
        <v>4.54</v>
      </c>
    </row>
    <row r="1074" spans="2:5" ht="50.1" customHeight="1">
      <c r="B1074" s="180">
        <v>96008</v>
      </c>
      <c r="C1074" s="180" t="s">
        <v>1027</v>
      </c>
      <c r="D1074" s="180" t="s">
        <v>16</v>
      </c>
      <c r="E1074" s="181">
        <v>15.35</v>
      </c>
    </row>
    <row r="1075" spans="2:5" ht="50.1" customHeight="1">
      <c r="B1075" s="180">
        <v>96009</v>
      </c>
      <c r="C1075" s="180" t="s">
        <v>1028</v>
      </c>
      <c r="D1075" s="180" t="s">
        <v>16</v>
      </c>
      <c r="E1075" s="181">
        <v>2.13</v>
      </c>
    </row>
    <row r="1076" spans="2:5" ht="50.1" customHeight="1">
      <c r="B1076" s="180">
        <v>96011</v>
      </c>
      <c r="C1076" s="180" t="s">
        <v>1029</v>
      </c>
      <c r="D1076" s="180" t="s">
        <v>16</v>
      </c>
      <c r="E1076" s="181">
        <v>16.8</v>
      </c>
    </row>
    <row r="1077" spans="2:5" ht="50.1" customHeight="1">
      <c r="B1077" s="180">
        <v>96012</v>
      </c>
      <c r="C1077" s="180" t="s">
        <v>1030</v>
      </c>
      <c r="D1077" s="180" t="s">
        <v>16</v>
      </c>
      <c r="E1077" s="181">
        <v>122.67</v>
      </c>
    </row>
    <row r="1078" spans="2:5" ht="50.1" customHeight="1">
      <c r="B1078" s="180">
        <v>96015</v>
      </c>
      <c r="C1078" s="180" t="s">
        <v>1031</v>
      </c>
      <c r="D1078" s="180" t="s">
        <v>16</v>
      </c>
      <c r="E1078" s="181">
        <v>15.21</v>
      </c>
    </row>
    <row r="1079" spans="2:5" ht="50.1" customHeight="1">
      <c r="B1079" s="180">
        <v>96016</v>
      </c>
      <c r="C1079" s="180" t="s">
        <v>1032</v>
      </c>
      <c r="D1079" s="180" t="s">
        <v>16</v>
      </c>
      <c r="E1079" s="181">
        <v>2.11</v>
      </c>
    </row>
    <row r="1080" spans="2:5" ht="50.1" customHeight="1">
      <c r="B1080" s="180">
        <v>96018</v>
      </c>
      <c r="C1080" s="180" t="s">
        <v>1033</v>
      </c>
      <c r="D1080" s="180" t="s">
        <v>16</v>
      </c>
      <c r="E1080" s="181">
        <v>16.64</v>
      </c>
    </row>
    <row r="1081" spans="2:5" ht="50.1" customHeight="1">
      <c r="B1081" s="180">
        <v>96019</v>
      </c>
      <c r="C1081" s="180" t="s">
        <v>1034</v>
      </c>
      <c r="D1081" s="180" t="s">
        <v>16</v>
      </c>
      <c r="E1081" s="181">
        <v>122.67</v>
      </c>
    </row>
    <row r="1082" spans="2:5" ht="50.1" customHeight="1">
      <c r="B1082" s="180">
        <v>96023</v>
      </c>
      <c r="C1082" s="180" t="s">
        <v>1035</v>
      </c>
      <c r="D1082" s="180" t="s">
        <v>16</v>
      </c>
      <c r="E1082" s="181">
        <v>11.77</v>
      </c>
    </row>
    <row r="1083" spans="2:5" ht="50.1" customHeight="1">
      <c r="B1083" s="180">
        <v>96024</v>
      </c>
      <c r="C1083" s="180" t="s">
        <v>1036</v>
      </c>
      <c r="D1083" s="180" t="s">
        <v>16</v>
      </c>
      <c r="E1083" s="181">
        <v>1.63</v>
      </c>
    </row>
    <row r="1084" spans="2:5" ht="50.1" customHeight="1">
      <c r="B1084" s="180">
        <v>96026</v>
      </c>
      <c r="C1084" s="180" t="s">
        <v>1037</v>
      </c>
      <c r="D1084" s="180" t="s">
        <v>16</v>
      </c>
      <c r="E1084" s="181">
        <v>12.86</v>
      </c>
    </row>
    <row r="1085" spans="2:5" ht="50.1" customHeight="1">
      <c r="B1085" s="180">
        <v>96027</v>
      </c>
      <c r="C1085" s="180" t="s">
        <v>1038</v>
      </c>
      <c r="D1085" s="180" t="s">
        <v>16</v>
      </c>
      <c r="E1085" s="181">
        <v>85.48</v>
      </c>
    </row>
    <row r="1086" spans="2:5" ht="50.1" customHeight="1">
      <c r="B1086" s="180">
        <v>96030</v>
      </c>
      <c r="C1086" s="180" t="s">
        <v>1039</v>
      </c>
      <c r="D1086" s="180" t="s">
        <v>16</v>
      </c>
      <c r="E1086" s="181">
        <v>19.72</v>
      </c>
    </row>
    <row r="1087" spans="2:5" ht="50.1" customHeight="1">
      <c r="B1087" s="180">
        <v>96031</v>
      </c>
      <c r="C1087" s="180" t="s">
        <v>1040</v>
      </c>
      <c r="D1087" s="180" t="s">
        <v>16</v>
      </c>
      <c r="E1087" s="181">
        <v>3.64</v>
      </c>
    </row>
    <row r="1088" spans="2:5" ht="50.1" customHeight="1">
      <c r="B1088" s="180">
        <v>96032</v>
      </c>
      <c r="C1088" s="180" t="s">
        <v>1041</v>
      </c>
      <c r="D1088" s="180" t="s">
        <v>16</v>
      </c>
      <c r="E1088" s="181">
        <v>1.41</v>
      </c>
    </row>
    <row r="1089" spans="2:5" ht="50.1" customHeight="1">
      <c r="B1089" s="180">
        <v>96033</v>
      </c>
      <c r="C1089" s="180" t="s">
        <v>1042</v>
      </c>
      <c r="D1089" s="180" t="s">
        <v>16</v>
      </c>
      <c r="E1089" s="181">
        <v>36.99</v>
      </c>
    </row>
    <row r="1090" spans="2:5" ht="50.1" customHeight="1">
      <c r="B1090" s="180">
        <v>96034</v>
      </c>
      <c r="C1090" s="180" t="s">
        <v>1043</v>
      </c>
      <c r="D1090" s="180" t="s">
        <v>16</v>
      </c>
      <c r="E1090" s="181">
        <v>101.19</v>
      </c>
    </row>
    <row r="1091" spans="2:5" ht="50.1" customHeight="1">
      <c r="B1091" s="180">
        <v>96053</v>
      </c>
      <c r="C1091" s="180" t="s">
        <v>1044</v>
      </c>
      <c r="D1091" s="180" t="s">
        <v>16</v>
      </c>
      <c r="E1091" s="181">
        <v>11.91</v>
      </c>
    </row>
    <row r="1092" spans="2:5" ht="50.1" customHeight="1">
      <c r="B1092" s="180">
        <v>96054</v>
      </c>
      <c r="C1092" s="180" t="s">
        <v>1045</v>
      </c>
      <c r="D1092" s="180" t="s">
        <v>16</v>
      </c>
      <c r="E1092" s="181">
        <v>24.07</v>
      </c>
    </row>
    <row r="1093" spans="2:5" ht="50.1" customHeight="1">
      <c r="B1093" s="180">
        <v>96055</v>
      </c>
      <c r="C1093" s="180" t="s">
        <v>1046</v>
      </c>
      <c r="D1093" s="180" t="s">
        <v>16</v>
      </c>
      <c r="E1093" s="181">
        <v>1.65</v>
      </c>
    </row>
    <row r="1094" spans="2:5" ht="50.1" customHeight="1">
      <c r="B1094" s="180">
        <v>96056</v>
      </c>
      <c r="C1094" s="180" t="s">
        <v>1047</v>
      </c>
      <c r="D1094" s="180" t="s">
        <v>16</v>
      </c>
      <c r="E1094" s="181">
        <v>13.02</v>
      </c>
    </row>
    <row r="1095" spans="2:5" ht="50.1" customHeight="1">
      <c r="B1095" s="180">
        <v>96057</v>
      </c>
      <c r="C1095" s="180" t="s">
        <v>1048</v>
      </c>
      <c r="D1095" s="180" t="s">
        <v>16</v>
      </c>
      <c r="E1095" s="181">
        <v>85.48</v>
      </c>
    </row>
    <row r="1096" spans="2:5" ht="50.1" customHeight="1">
      <c r="B1096" s="180">
        <v>96060</v>
      </c>
      <c r="C1096" s="180" t="s">
        <v>1049</v>
      </c>
      <c r="D1096" s="180" t="s">
        <v>16</v>
      </c>
      <c r="E1096" s="181">
        <v>2.4300000000000002</v>
      </c>
    </row>
    <row r="1097" spans="2:5" ht="50.1" customHeight="1">
      <c r="B1097" s="180">
        <v>96061</v>
      </c>
      <c r="C1097" s="180" t="s">
        <v>1050</v>
      </c>
      <c r="D1097" s="180" t="s">
        <v>16</v>
      </c>
      <c r="E1097" s="181">
        <v>30.09</v>
      </c>
    </row>
    <row r="1098" spans="2:5" ht="50.1" customHeight="1">
      <c r="B1098" s="180">
        <v>96062</v>
      </c>
      <c r="C1098" s="180" t="s">
        <v>1051</v>
      </c>
      <c r="D1098" s="180" t="s">
        <v>16</v>
      </c>
      <c r="E1098" s="181">
        <v>37.4</v>
      </c>
    </row>
    <row r="1099" spans="2:5" ht="50.1" customHeight="1">
      <c r="B1099" s="180">
        <v>96241</v>
      </c>
      <c r="C1099" s="180" t="s">
        <v>1052</v>
      </c>
      <c r="D1099" s="180" t="s">
        <v>16</v>
      </c>
      <c r="E1099" s="181">
        <v>21.67</v>
      </c>
    </row>
    <row r="1100" spans="2:5" ht="50.1" customHeight="1">
      <c r="B1100" s="180">
        <v>96242</v>
      </c>
      <c r="C1100" s="180" t="s">
        <v>1053</v>
      </c>
      <c r="D1100" s="180" t="s">
        <v>16</v>
      </c>
      <c r="E1100" s="181">
        <v>2.94</v>
      </c>
    </row>
    <row r="1101" spans="2:5" ht="50.1" customHeight="1">
      <c r="B1101" s="180">
        <v>96243</v>
      </c>
      <c r="C1101" s="180" t="s">
        <v>1054</v>
      </c>
      <c r="D1101" s="180" t="s">
        <v>16</v>
      </c>
      <c r="E1101" s="181">
        <v>27.09</v>
      </c>
    </row>
    <row r="1102" spans="2:5" ht="50.1" customHeight="1">
      <c r="B1102" s="180">
        <v>96244</v>
      </c>
      <c r="C1102" s="180" t="s">
        <v>1055</v>
      </c>
      <c r="D1102" s="180" t="s">
        <v>16</v>
      </c>
      <c r="E1102" s="181">
        <v>12.42</v>
      </c>
    </row>
    <row r="1103" spans="2:5" ht="50.1" customHeight="1">
      <c r="B1103" s="180">
        <v>96298</v>
      </c>
      <c r="C1103" s="180" t="s">
        <v>1056</v>
      </c>
      <c r="D1103" s="180" t="s">
        <v>16</v>
      </c>
      <c r="E1103" s="181">
        <v>46.91</v>
      </c>
    </row>
    <row r="1104" spans="2:5" ht="50.1" customHeight="1">
      <c r="B1104" s="180">
        <v>96299</v>
      </c>
      <c r="C1104" s="180" t="s">
        <v>1057</v>
      </c>
      <c r="D1104" s="180" t="s">
        <v>16</v>
      </c>
      <c r="E1104" s="181">
        <v>6.51</v>
      </c>
    </row>
    <row r="1105" spans="2:5" ht="50.1" customHeight="1">
      <c r="B1105" s="180">
        <v>96300</v>
      </c>
      <c r="C1105" s="180" t="s">
        <v>1058</v>
      </c>
      <c r="D1105" s="180" t="s">
        <v>16</v>
      </c>
      <c r="E1105" s="181">
        <v>58.7</v>
      </c>
    </row>
    <row r="1106" spans="2:5" ht="50.1" customHeight="1">
      <c r="B1106" s="180">
        <v>96301</v>
      </c>
      <c r="C1106" s="180" t="s">
        <v>1059</v>
      </c>
      <c r="D1106" s="180" t="s">
        <v>16</v>
      </c>
      <c r="E1106" s="181">
        <v>35.049999999999997</v>
      </c>
    </row>
    <row r="1107" spans="2:5" ht="50.1" customHeight="1">
      <c r="B1107" s="180">
        <v>96304</v>
      </c>
      <c r="C1107" s="180" t="s">
        <v>1060</v>
      </c>
      <c r="D1107" s="180" t="s">
        <v>16</v>
      </c>
      <c r="E1107" s="181">
        <v>0.14000000000000001</v>
      </c>
    </row>
    <row r="1108" spans="2:5" ht="50.1" customHeight="1">
      <c r="B1108" s="180">
        <v>96305</v>
      </c>
      <c r="C1108" s="180" t="s">
        <v>1061</v>
      </c>
      <c r="D1108" s="180" t="s">
        <v>16</v>
      </c>
      <c r="E1108" s="181">
        <v>0.02</v>
      </c>
    </row>
    <row r="1109" spans="2:5" ht="50.1" customHeight="1">
      <c r="B1109" s="180">
        <v>96306</v>
      </c>
      <c r="C1109" s="180" t="s">
        <v>1062</v>
      </c>
      <c r="D1109" s="180" t="s">
        <v>16</v>
      </c>
      <c r="E1109" s="181">
        <v>0.18</v>
      </c>
    </row>
    <row r="1110" spans="2:5" ht="50.1" customHeight="1">
      <c r="B1110" s="180">
        <v>96307</v>
      </c>
      <c r="C1110" s="180" t="s">
        <v>1063</v>
      </c>
      <c r="D1110" s="180" t="s">
        <v>16</v>
      </c>
      <c r="E1110" s="181">
        <v>1.25</v>
      </c>
    </row>
    <row r="1111" spans="2:5" ht="50.1" customHeight="1">
      <c r="B1111" s="180">
        <v>96457</v>
      </c>
      <c r="C1111" s="180" t="s">
        <v>1064</v>
      </c>
      <c r="D1111" s="180" t="s">
        <v>16</v>
      </c>
      <c r="E1111" s="181">
        <v>45.56</v>
      </c>
    </row>
    <row r="1112" spans="2:5" ht="50.1" customHeight="1">
      <c r="B1112" s="180">
        <v>96458</v>
      </c>
      <c r="C1112" s="180" t="s">
        <v>1065</v>
      </c>
      <c r="D1112" s="180" t="s">
        <v>16</v>
      </c>
      <c r="E1112" s="181">
        <v>39.74</v>
      </c>
    </row>
    <row r="1113" spans="2:5" ht="50.1" customHeight="1">
      <c r="B1113" s="180">
        <v>96459</v>
      </c>
      <c r="C1113" s="180" t="s">
        <v>1066</v>
      </c>
      <c r="D1113" s="180" t="s">
        <v>16</v>
      </c>
      <c r="E1113" s="181">
        <v>4.4000000000000004</v>
      </c>
    </row>
    <row r="1114" spans="2:5" ht="50.1" customHeight="1">
      <c r="B1114" s="180">
        <v>96460</v>
      </c>
      <c r="C1114" s="180" t="s">
        <v>1067</v>
      </c>
      <c r="D1114" s="180" t="s">
        <v>16</v>
      </c>
      <c r="E1114" s="181">
        <v>31.75</v>
      </c>
    </row>
    <row r="1115" spans="2:5" ht="50.1" customHeight="1">
      <c r="B1115" s="180">
        <v>98760</v>
      </c>
      <c r="C1115" s="180" t="s">
        <v>1068</v>
      </c>
      <c r="D1115" s="180" t="s">
        <v>16</v>
      </c>
      <c r="E1115" s="181">
        <v>0.08</v>
      </c>
    </row>
    <row r="1116" spans="2:5" ht="50.1" customHeight="1">
      <c r="B1116" s="180">
        <v>98761</v>
      </c>
      <c r="C1116" s="180" t="s">
        <v>1069</v>
      </c>
      <c r="D1116" s="180" t="s">
        <v>16</v>
      </c>
      <c r="E1116" s="181">
        <v>0.02</v>
      </c>
    </row>
    <row r="1117" spans="2:5" ht="50.1" customHeight="1">
      <c r="B1117" s="180">
        <v>98762</v>
      </c>
      <c r="C1117" s="180" t="s">
        <v>1070</v>
      </c>
      <c r="D1117" s="180" t="s">
        <v>16</v>
      </c>
      <c r="E1117" s="181">
        <v>0.11</v>
      </c>
    </row>
    <row r="1118" spans="2:5" ht="50.1" customHeight="1">
      <c r="B1118" s="180">
        <v>98763</v>
      </c>
      <c r="C1118" s="180" t="s">
        <v>1071</v>
      </c>
      <c r="D1118" s="180" t="s">
        <v>16</v>
      </c>
      <c r="E1118" s="181">
        <v>4.54</v>
      </c>
    </row>
    <row r="1119" spans="2:5" ht="50.1" customHeight="1">
      <c r="B1119" s="180">
        <v>99829</v>
      </c>
      <c r="C1119" s="180" t="s">
        <v>13156</v>
      </c>
      <c r="D1119" s="180" t="s">
        <v>16</v>
      </c>
      <c r="E1119" s="181">
        <v>0.15</v>
      </c>
    </row>
    <row r="1120" spans="2:5" ht="50.1" customHeight="1">
      <c r="B1120" s="180">
        <v>99830</v>
      </c>
      <c r="C1120" s="180" t="s">
        <v>13157</v>
      </c>
      <c r="D1120" s="180" t="s">
        <v>16</v>
      </c>
      <c r="E1120" s="181">
        <v>0.01</v>
      </c>
    </row>
    <row r="1121" spans="2:5" ht="50.1" customHeight="1">
      <c r="B1121" s="180">
        <v>99831</v>
      </c>
      <c r="C1121" s="180" t="s">
        <v>13158</v>
      </c>
      <c r="D1121" s="180" t="s">
        <v>16</v>
      </c>
      <c r="E1121" s="181">
        <v>0.22</v>
      </c>
    </row>
    <row r="1122" spans="2:5" ht="50.1" customHeight="1">
      <c r="B1122" s="180">
        <v>99832</v>
      </c>
      <c r="C1122" s="180" t="s">
        <v>13159</v>
      </c>
      <c r="D1122" s="180" t="s">
        <v>16</v>
      </c>
      <c r="E1122" s="181">
        <v>1.17</v>
      </c>
    </row>
    <row r="1123" spans="2:5" ht="50.1" customHeight="1">
      <c r="B1123" s="180">
        <v>100637</v>
      </c>
      <c r="C1123" s="180" t="s">
        <v>18964</v>
      </c>
      <c r="D1123" s="180" t="s">
        <v>16</v>
      </c>
      <c r="E1123" s="181">
        <v>88.43</v>
      </c>
    </row>
    <row r="1124" spans="2:5" ht="50.1" customHeight="1">
      <c r="B1124" s="180">
        <v>100638</v>
      </c>
      <c r="C1124" s="180" t="s">
        <v>18965</v>
      </c>
      <c r="D1124" s="180" t="s">
        <v>16</v>
      </c>
      <c r="E1124" s="181">
        <v>15.91</v>
      </c>
    </row>
    <row r="1125" spans="2:5" ht="50.1" customHeight="1">
      <c r="B1125" s="180">
        <v>100639</v>
      </c>
      <c r="C1125" s="180" t="s">
        <v>18966</v>
      </c>
      <c r="D1125" s="180" t="s">
        <v>16</v>
      </c>
      <c r="E1125" s="181">
        <v>142.16</v>
      </c>
    </row>
    <row r="1126" spans="2:5" ht="50.1" customHeight="1">
      <c r="B1126" s="180">
        <v>100640</v>
      </c>
      <c r="C1126" s="180" t="s">
        <v>18967</v>
      </c>
      <c r="D1126" s="180" t="s">
        <v>16</v>
      </c>
      <c r="E1126" s="181">
        <v>235.62</v>
      </c>
    </row>
    <row r="1127" spans="2:5" ht="50.1" customHeight="1">
      <c r="B1127" s="180">
        <v>100643</v>
      </c>
      <c r="C1127" s="180" t="s">
        <v>18968</v>
      </c>
      <c r="D1127" s="180" t="s">
        <v>16</v>
      </c>
      <c r="E1127" s="181">
        <v>232.85</v>
      </c>
    </row>
    <row r="1128" spans="2:5" ht="50.1" customHeight="1">
      <c r="B1128" s="180">
        <v>100644</v>
      </c>
      <c r="C1128" s="180" t="s">
        <v>18969</v>
      </c>
      <c r="D1128" s="180" t="s">
        <v>16</v>
      </c>
      <c r="E1128" s="181">
        <v>41.91</v>
      </c>
    </row>
    <row r="1129" spans="2:5" ht="50.1" customHeight="1">
      <c r="B1129" s="180">
        <v>100645</v>
      </c>
      <c r="C1129" s="180" t="s">
        <v>18970</v>
      </c>
      <c r="D1129" s="180" t="s">
        <v>16</v>
      </c>
      <c r="E1129" s="181">
        <v>374.32</v>
      </c>
    </row>
    <row r="1130" spans="2:5" ht="50.1" customHeight="1">
      <c r="B1130" s="180">
        <v>100646</v>
      </c>
      <c r="C1130" s="180" t="s">
        <v>18971</v>
      </c>
      <c r="D1130" s="180" t="s">
        <v>16</v>
      </c>
      <c r="E1130" s="181">
        <v>336.6</v>
      </c>
    </row>
    <row r="1131" spans="2:5" ht="50.1" customHeight="1">
      <c r="B1131" s="180">
        <v>102270</v>
      </c>
      <c r="C1131" s="180" t="s">
        <v>19390</v>
      </c>
      <c r="D1131" s="180" t="s">
        <v>16</v>
      </c>
      <c r="E1131" s="181">
        <v>0.43</v>
      </c>
    </row>
    <row r="1132" spans="2:5" ht="50.1" customHeight="1">
      <c r="B1132" s="180">
        <v>102271</v>
      </c>
      <c r="C1132" s="180" t="s">
        <v>19391</v>
      </c>
      <c r="D1132" s="180" t="s">
        <v>16</v>
      </c>
      <c r="E1132" s="181">
        <v>0.12</v>
      </c>
    </row>
    <row r="1133" spans="2:5" ht="50.1" customHeight="1">
      <c r="B1133" s="180">
        <v>102272</v>
      </c>
      <c r="C1133" s="180" t="s">
        <v>19392</v>
      </c>
      <c r="D1133" s="180" t="s">
        <v>16</v>
      </c>
      <c r="E1133" s="181">
        <v>0.28000000000000003</v>
      </c>
    </row>
    <row r="1134" spans="2:5" ht="50.1" customHeight="1">
      <c r="B1134" s="180">
        <v>102273</v>
      </c>
      <c r="C1134" s="180" t="s">
        <v>19393</v>
      </c>
      <c r="D1134" s="180" t="s">
        <v>16</v>
      </c>
      <c r="E1134" s="181">
        <v>1.68</v>
      </c>
    </row>
    <row r="1135" spans="2:5" ht="50.1" customHeight="1">
      <c r="B1135" s="180">
        <v>92259</v>
      </c>
      <c r="C1135" s="180" t="s">
        <v>13399</v>
      </c>
      <c r="D1135" s="180" t="s">
        <v>3961</v>
      </c>
      <c r="E1135" s="181">
        <v>490.46</v>
      </c>
    </row>
    <row r="1136" spans="2:5" ht="50.1" customHeight="1">
      <c r="B1136" s="180">
        <v>92260</v>
      </c>
      <c r="C1136" s="180" t="s">
        <v>13400</v>
      </c>
      <c r="D1136" s="180" t="s">
        <v>3961</v>
      </c>
      <c r="E1136" s="181">
        <v>536.75</v>
      </c>
    </row>
    <row r="1137" spans="2:5" ht="50.1" customHeight="1">
      <c r="B1137" s="180">
        <v>92261</v>
      </c>
      <c r="C1137" s="180" t="s">
        <v>13401</v>
      </c>
      <c r="D1137" s="180" t="s">
        <v>3961</v>
      </c>
      <c r="E1137" s="181">
        <v>581.61</v>
      </c>
    </row>
    <row r="1138" spans="2:5" ht="50.1" customHeight="1">
      <c r="B1138" s="180">
        <v>92262</v>
      </c>
      <c r="C1138" s="180" t="s">
        <v>13402</v>
      </c>
      <c r="D1138" s="180" t="s">
        <v>3961</v>
      </c>
      <c r="E1138" s="181">
        <v>653.87</v>
      </c>
    </row>
    <row r="1139" spans="2:5" ht="50.1" customHeight="1">
      <c r="B1139" s="180">
        <v>92539</v>
      </c>
      <c r="C1139" s="180" t="s">
        <v>13403</v>
      </c>
      <c r="D1139" s="180" t="s">
        <v>4021</v>
      </c>
      <c r="E1139" s="181">
        <v>85</v>
      </c>
    </row>
    <row r="1140" spans="2:5" ht="50.1" customHeight="1">
      <c r="B1140" s="180">
        <v>92540</v>
      </c>
      <c r="C1140" s="180" t="s">
        <v>13404</v>
      </c>
      <c r="D1140" s="180" t="s">
        <v>4021</v>
      </c>
      <c r="E1140" s="181">
        <v>92.16</v>
      </c>
    </row>
    <row r="1141" spans="2:5" ht="50.1" customHeight="1">
      <c r="B1141" s="180">
        <v>92541</v>
      </c>
      <c r="C1141" s="180" t="s">
        <v>13405</v>
      </c>
      <c r="D1141" s="180" t="s">
        <v>4021</v>
      </c>
      <c r="E1141" s="181">
        <v>92.28</v>
      </c>
    </row>
    <row r="1142" spans="2:5" ht="50.1" customHeight="1">
      <c r="B1142" s="180">
        <v>92542</v>
      </c>
      <c r="C1142" s="180" t="s">
        <v>13406</v>
      </c>
      <c r="D1142" s="180" t="s">
        <v>4021</v>
      </c>
      <c r="E1142" s="181">
        <v>109.71</v>
      </c>
    </row>
    <row r="1143" spans="2:5" ht="50.1" customHeight="1">
      <c r="B1143" s="180">
        <v>92543</v>
      </c>
      <c r="C1143" s="180" t="s">
        <v>13407</v>
      </c>
      <c r="D1143" s="180" t="s">
        <v>4021</v>
      </c>
      <c r="E1143" s="181">
        <v>26.53</v>
      </c>
    </row>
    <row r="1144" spans="2:5" ht="50.1" customHeight="1">
      <c r="B1144" s="180">
        <v>92544</v>
      </c>
      <c r="C1144" s="180" t="s">
        <v>13408</v>
      </c>
      <c r="D1144" s="180" t="s">
        <v>4021</v>
      </c>
      <c r="E1144" s="181">
        <v>21.15</v>
      </c>
    </row>
    <row r="1145" spans="2:5" ht="50.1" customHeight="1">
      <c r="B1145" s="180">
        <v>92545</v>
      </c>
      <c r="C1145" s="180" t="s">
        <v>13409</v>
      </c>
      <c r="D1145" s="180" t="s">
        <v>3961</v>
      </c>
      <c r="E1145" s="182">
        <v>1044.17</v>
      </c>
    </row>
    <row r="1146" spans="2:5" ht="50.1" customHeight="1">
      <c r="B1146" s="180">
        <v>92546</v>
      </c>
      <c r="C1146" s="180" t="s">
        <v>13410</v>
      </c>
      <c r="D1146" s="180" t="s">
        <v>3961</v>
      </c>
      <c r="E1146" s="182">
        <v>1273.05</v>
      </c>
    </row>
    <row r="1147" spans="2:5" ht="50.1" customHeight="1">
      <c r="B1147" s="180">
        <v>92547</v>
      </c>
      <c r="C1147" s="180" t="s">
        <v>13411</v>
      </c>
      <c r="D1147" s="180" t="s">
        <v>3961</v>
      </c>
      <c r="E1147" s="182">
        <v>1361.67</v>
      </c>
    </row>
    <row r="1148" spans="2:5" ht="50.1" customHeight="1">
      <c r="B1148" s="180">
        <v>92548</v>
      </c>
      <c r="C1148" s="180" t="s">
        <v>13412</v>
      </c>
      <c r="D1148" s="180" t="s">
        <v>3961</v>
      </c>
      <c r="E1148" s="182">
        <v>1514.35</v>
      </c>
    </row>
    <row r="1149" spans="2:5" ht="50.1" customHeight="1">
      <c r="B1149" s="180">
        <v>92549</v>
      </c>
      <c r="C1149" s="180" t="s">
        <v>13413</v>
      </c>
      <c r="D1149" s="180" t="s">
        <v>3961</v>
      </c>
      <c r="E1149" s="182">
        <v>1852.2</v>
      </c>
    </row>
    <row r="1150" spans="2:5" ht="50.1" customHeight="1">
      <c r="B1150" s="180">
        <v>92550</v>
      </c>
      <c r="C1150" s="180" t="s">
        <v>13414</v>
      </c>
      <c r="D1150" s="180" t="s">
        <v>3961</v>
      </c>
      <c r="E1150" s="182">
        <v>2297.84</v>
      </c>
    </row>
    <row r="1151" spans="2:5" ht="50.1" customHeight="1">
      <c r="B1151" s="180">
        <v>92551</v>
      </c>
      <c r="C1151" s="180" t="s">
        <v>13415</v>
      </c>
      <c r="D1151" s="180" t="s">
        <v>3961</v>
      </c>
      <c r="E1151" s="182">
        <v>2412.2399999999998</v>
      </c>
    </row>
    <row r="1152" spans="2:5" ht="50.1" customHeight="1">
      <c r="B1152" s="180">
        <v>92552</v>
      </c>
      <c r="C1152" s="180" t="s">
        <v>13416</v>
      </c>
      <c r="D1152" s="180" t="s">
        <v>3961</v>
      </c>
      <c r="E1152" s="182">
        <v>2616.6799999999998</v>
      </c>
    </row>
    <row r="1153" spans="2:5" ht="50.1" customHeight="1">
      <c r="B1153" s="180">
        <v>92553</v>
      </c>
      <c r="C1153" s="180" t="s">
        <v>13417</v>
      </c>
      <c r="D1153" s="180" t="s">
        <v>3961</v>
      </c>
      <c r="E1153" s="182">
        <v>2964.13</v>
      </c>
    </row>
    <row r="1154" spans="2:5" ht="50.1" customHeight="1">
      <c r="B1154" s="180">
        <v>92554</v>
      </c>
      <c r="C1154" s="180" t="s">
        <v>13418</v>
      </c>
      <c r="D1154" s="180" t="s">
        <v>3961</v>
      </c>
      <c r="E1154" s="182">
        <v>3095.46</v>
      </c>
    </row>
    <row r="1155" spans="2:5" ht="50.1" customHeight="1">
      <c r="B1155" s="180">
        <v>92555</v>
      </c>
      <c r="C1155" s="180" t="s">
        <v>13419</v>
      </c>
      <c r="D1155" s="180" t="s">
        <v>3961</v>
      </c>
      <c r="E1155" s="182">
        <v>1026.4100000000001</v>
      </c>
    </row>
    <row r="1156" spans="2:5" ht="50.1" customHeight="1">
      <c r="B1156" s="180">
        <v>92556</v>
      </c>
      <c r="C1156" s="180" t="s">
        <v>13420</v>
      </c>
      <c r="D1156" s="180" t="s">
        <v>3961</v>
      </c>
      <c r="E1156" s="182">
        <v>1241.92</v>
      </c>
    </row>
    <row r="1157" spans="2:5" ht="50.1" customHeight="1">
      <c r="B1157" s="180">
        <v>92557</v>
      </c>
      <c r="C1157" s="180" t="s">
        <v>13421</v>
      </c>
      <c r="D1157" s="180" t="s">
        <v>3961</v>
      </c>
      <c r="E1157" s="182">
        <v>1330.54</v>
      </c>
    </row>
    <row r="1158" spans="2:5" ht="50.1" customHeight="1">
      <c r="B1158" s="180">
        <v>92558</v>
      </c>
      <c r="C1158" s="180" t="s">
        <v>13422</v>
      </c>
      <c r="D1158" s="180" t="s">
        <v>3961</v>
      </c>
      <c r="E1158" s="182">
        <v>1496.58</v>
      </c>
    </row>
    <row r="1159" spans="2:5" ht="50.1" customHeight="1">
      <c r="B1159" s="180">
        <v>92559</v>
      </c>
      <c r="C1159" s="180" t="s">
        <v>13423</v>
      </c>
      <c r="D1159" s="180" t="s">
        <v>3961</v>
      </c>
      <c r="E1159" s="182">
        <v>1819.11</v>
      </c>
    </row>
    <row r="1160" spans="2:5" ht="50.1" customHeight="1">
      <c r="B1160" s="180">
        <v>92560</v>
      </c>
      <c r="C1160" s="180" t="s">
        <v>13424</v>
      </c>
      <c r="D1160" s="180" t="s">
        <v>3961</v>
      </c>
      <c r="E1160" s="182">
        <v>2252.7800000000002</v>
      </c>
    </row>
    <row r="1161" spans="2:5" ht="50.1" customHeight="1">
      <c r="B1161" s="180">
        <v>92561</v>
      </c>
      <c r="C1161" s="180" t="s">
        <v>13425</v>
      </c>
      <c r="D1161" s="180" t="s">
        <v>3961</v>
      </c>
      <c r="E1161" s="182">
        <v>2368.4</v>
      </c>
    </row>
    <row r="1162" spans="2:5" ht="50.1" customHeight="1">
      <c r="B1162" s="180">
        <v>92562</v>
      </c>
      <c r="C1162" s="180" t="s">
        <v>13426</v>
      </c>
      <c r="D1162" s="180" t="s">
        <v>3961</v>
      </c>
      <c r="E1162" s="182">
        <v>2541.71</v>
      </c>
    </row>
    <row r="1163" spans="2:5" ht="50.1" customHeight="1">
      <c r="B1163" s="180">
        <v>92563</v>
      </c>
      <c r="C1163" s="180" t="s">
        <v>13427</v>
      </c>
      <c r="D1163" s="180" t="s">
        <v>3961</v>
      </c>
      <c r="E1163" s="182">
        <v>2876.46</v>
      </c>
    </row>
    <row r="1164" spans="2:5" ht="50.1" customHeight="1">
      <c r="B1164" s="180">
        <v>92564</v>
      </c>
      <c r="C1164" s="180" t="s">
        <v>13428</v>
      </c>
      <c r="D1164" s="180" t="s">
        <v>3961</v>
      </c>
      <c r="E1164" s="182">
        <v>2988.07</v>
      </c>
    </row>
    <row r="1165" spans="2:5" ht="50.1" customHeight="1">
      <c r="B1165" s="180">
        <v>92565</v>
      </c>
      <c r="C1165" s="180" t="s">
        <v>1072</v>
      </c>
      <c r="D1165" s="180" t="s">
        <v>4021</v>
      </c>
      <c r="E1165" s="181">
        <v>38.909999999999997</v>
      </c>
    </row>
    <row r="1166" spans="2:5" ht="50.1" customHeight="1">
      <c r="B1166" s="180">
        <v>92566</v>
      </c>
      <c r="C1166" s="180" t="s">
        <v>1073</v>
      </c>
      <c r="D1166" s="180" t="s">
        <v>4021</v>
      </c>
      <c r="E1166" s="181">
        <v>26.06</v>
      </c>
    </row>
    <row r="1167" spans="2:5" ht="50.1" customHeight="1">
      <c r="B1167" s="180">
        <v>92567</v>
      </c>
      <c r="C1167" s="180" t="s">
        <v>1074</v>
      </c>
      <c r="D1167" s="180" t="s">
        <v>4021</v>
      </c>
      <c r="E1167" s="181">
        <v>35.79</v>
      </c>
    </row>
    <row r="1168" spans="2:5" ht="50.1" customHeight="1">
      <c r="B1168" s="180">
        <v>100379</v>
      </c>
      <c r="C1168" s="180" t="s">
        <v>13429</v>
      </c>
      <c r="D1168" s="180" t="s">
        <v>4021</v>
      </c>
      <c r="E1168" s="181">
        <v>38.909999999999997</v>
      </c>
    </row>
    <row r="1169" spans="2:5" ht="50.1" customHeight="1">
      <c r="B1169" s="180">
        <v>100380</v>
      </c>
      <c r="C1169" s="180" t="s">
        <v>13430</v>
      </c>
      <c r="D1169" s="180" t="s">
        <v>4021</v>
      </c>
      <c r="E1169" s="181">
        <v>49.93</v>
      </c>
    </row>
    <row r="1170" spans="2:5" ht="50.1" customHeight="1">
      <c r="B1170" s="180">
        <v>100381</v>
      </c>
      <c r="C1170" s="180" t="s">
        <v>13431</v>
      </c>
      <c r="D1170" s="180" t="s">
        <v>4021</v>
      </c>
      <c r="E1170" s="181">
        <v>55.02</v>
      </c>
    </row>
    <row r="1171" spans="2:5" ht="50.1" customHeight="1">
      <c r="B1171" s="180">
        <v>100383</v>
      </c>
      <c r="C1171" s="180" t="s">
        <v>13432</v>
      </c>
      <c r="D1171" s="180" t="s">
        <v>4021</v>
      </c>
      <c r="E1171" s="181">
        <v>27.97</v>
      </c>
    </row>
    <row r="1172" spans="2:5" ht="50.1" customHeight="1">
      <c r="B1172" s="180">
        <v>100384</v>
      </c>
      <c r="C1172" s="180" t="s">
        <v>13433</v>
      </c>
      <c r="D1172" s="180" t="s">
        <v>4021</v>
      </c>
      <c r="E1172" s="181">
        <v>28.98</v>
      </c>
    </row>
    <row r="1173" spans="2:5" ht="50.1" customHeight="1">
      <c r="B1173" s="180">
        <v>100385</v>
      </c>
      <c r="C1173" s="180" t="s">
        <v>13434</v>
      </c>
      <c r="D1173" s="180" t="s">
        <v>4021</v>
      </c>
      <c r="E1173" s="181">
        <v>35.79</v>
      </c>
    </row>
    <row r="1174" spans="2:5" ht="50.1" customHeight="1">
      <c r="B1174" s="180">
        <v>100386</v>
      </c>
      <c r="C1174" s="180" t="s">
        <v>13435</v>
      </c>
      <c r="D1174" s="180" t="s">
        <v>4021</v>
      </c>
      <c r="E1174" s="181">
        <v>45.03</v>
      </c>
    </row>
    <row r="1175" spans="2:5" ht="50.1" customHeight="1">
      <c r="B1175" s="180">
        <v>100387</v>
      </c>
      <c r="C1175" s="180" t="s">
        <v>13436</v>
      </c>
      <c r="D1175" s="180" t="s">
        <v>4021</v>
      </c>
      <c r="E1175" s="181">
        <v>55.37</v>
      </c>
    </row>
    <row r="1176" spans="2:5" ht="50.1" customHeight="1">
      <c r="B1176" s="180">
        <v>100388</v>
      </c>
      <c r="C1176" s="180" t="s">
        <v>13437</v>
      </c>
      <c r="D1176" s="180" t="s">
        <v>4021</v>
      </c>
      <c r="E1176" s="181">
        <v>18.77</v>
      </c>
    </row>
    <row r="1177" spans="2:5" ht="50.1" customHeight="1">
      <c r="B1177" s="180">
        <v>100389</v>
      </c>
      <c r="C1177" s="180" t="s">
        <v>13438</v>
      </c>
      <c r="D1177" s="180" t="s">
        <v>4021</v>
      </c>
      <c r="E1177" s="181">
        <v>15.55</v>
      </c>
    </row>
    <row r="1178" spans="2:5" ht="50.1" customHeight="1">
      <c r="B1178" s="180">
        <v>100390</v>
      </c>
      <c r="C1178" s="180" t="s">
        <v>13439</v>
      </c>
      <c r="D1178" s="180" t="s">
        <v>4021</v>
      </c>
      <c r="E1178" s="181">
        <v>21.54</v>
      </c>
    </row>
    <row r="1179" spans="2:5" ht="50.1" customHeight="1">
      <c r="B1179" s="180">
        <v>100391</v>
      </c>
      <c r="C1179" s="180" t="s">
        <v>13440</v>
      </c>
      <c r="D1179" s="180" t="s">
        <v>4021</v>
      </c>
      <c r="E1179" s="181">
        <v>17.309999999999999</v>
      </c>
    </row>
    <row r="1180" spans="2:5" ht="50.1" customHeight="1">
      <c r="B1180" s="180">
        <v>100392</v>
      </c>
      <c r="C1180" s="180" t="s">
        <v>13441</v>
      </c>
      <c r="D1180" s="180" t="s">
        <v>4021</v>
      </c>
      <c r="E1180" s="181">
        <v>14.78</v>
      </c>
    </row>
    <row r="1181" spans="2:5" ht="50.1" customHeight="1">
      <c r="B1181" s="180">
        <v>100393</v>
      </c>
      <c r="C1181" s="180" t="s">
        <v>13442</v>
      </c>
      <c r="D1181" s="180" t="s">
        <v>4021</v>
      </c>
      <c r="E1181" s="181">
        <v>17.850000000000001</v>
      </c>
    </row>
    <row r="1182" spans="2:5" ht="50.1" customHeight="1">
      <c r="B1182" s="180">
        <v>100394</v>
      </c>
      <c r="C1182" s="180" t="s">
        <v>13443</v>
      </c>
      <c r="D1182" s="180" t="s">
        <v>4021</v>
      </c>
      <c r="E1182" s="181">
        <v>16.940000000000001</v>
      </c>
    </row>
    <row r="1183" spans="2:5" ht="50.1" customHeight="1">
      <c r="B1183" s="180">
        <v>100395</v>
      </c>
      <c r="C1183" s="180" t="s">
        <v>13444</v>
      </c>
      <c r="D1183" s="180" t="s">
        <v>4021</v>
      </c>
      <c r="E1183" s="181">
        <v>20.62</v>
      </c>
    </row>
    <row r="1184" spans="2:5" ht="50.1" customHeight="1">
      <c r="B1184" s="180">
        <v>94189</v>
      </c>
      <c r="C1184" s="180" t="s">
        <v>13445</v>
      </c>
      <c r="D1184" s="180" t="s">
        <v>4021</v>
      </c>
      <c r="E1184" s="181">
        <v>25.74</v>
      </c>
    </row>
    <row r="1185" spans="2:5" ht="50.1" customHeight="1">
      <c r="B1185" s="180">
        <v>94192</v>
      </c>
      <c r="C1185" s="180" t="s">
        <v>13446</v>
      </c>
      <c r="D1185" s="180" t="s">
        <v>4021</v>
      </c>
      <c r="E1185" s="181">
        <v>27.66</v>
      </c>
    </row>
    <row r="1186" spans="2:5" ht="50.1" customHeight="1">
      <c r="B1186" s="180">
        <v>94195</v>
      </c>
      <c r="C1186" s="180" t="s">
        <v>13447</v>
      </c>
      <c r="D1186" s="180" t="s">
        <v>4021</v>
      </c>
      <c r="E1186" s="181">
        <v>35.590000000000003</v>
      </c>
    </row>
    <row r="1187" spans="2:5" ht="50.1" customHeight="1">
      <c r="B1187" s="180">
        <v>94198</v>
      </c>
      <c r="C1187" s="180" t="s">
        <v>13448</v>
      </c>
      <c r="D1187" s="180" t="s">
        <v>4021</v>
      </c>
      <c r="E1187" s="181">
        <v>38.130000000000003</v>
      </c>
    </row>
    <row r="1188" spans="2:5" ht="50.1" customHeight="1">
      <c r="B1188" s="180">
        <v>94201</v>
      </c>
      <c r="C1188" s="180" t="s">
        <v>13449</v>
      </c>
      <c r="D1188" s="180" t="s">
        <v>4021</v>
      </c>
      <c r="E1188" s="181">
        <v>50.25</v>
      </c>
    </row>
    <row r="1189" spans="2:5" ht="50.1" customHeight="1">
      <c r="B1189" s="180">
        <v>94204</v>
      </c>
      <c r="C1189" s="180" t="s">
        <v>13450</v>
      </c>
      <c r="D1189" s="180" t="s">
        <v>4021</v>
      </c>
      <c r="E1189" s="181">
        <v>54.56</v>
      </c>
    </row>
    <row r="1190" spans="2:5" ht="50.1" customHeight="1">
      <c r="B1190" s="180">
        <v>94224</v>
      </c>
      <c r="C1190" s="180" t="s">
        <v>13451</v>
      </c>
      <c r="D1190" s="180" t="s">
        <v>4195</v>
      </c>
      <c r="E1190" s="181">
        <v>18.899999999999999</v>
      </c>
    </row>
    <row r="1191" spans="2:5" ht="50.1" customHeight="1">
      <c r="B1191" s="180">
        <v>94225</v>
      </c>
      <c r="C1191" s="180" t="s">
        <v>13452</v>
      </c>
      <c r="D1191" s="180" t="s">
        <v>4021</v>
      </c>
      <c r="E1191" s="181">
        <v>18.14</v>
      </c>
    </row>
    <row r="1192" spans="2:5" ht="50.1" customHeight="1">
      <c r="B1192" s="180">
        <v>94226</v>
      </c>
      <c r="C1192" s="180" t="s">
        <v>13453</v>
      </c>
      <c r="D1192" s="180" t="s">
        <v>4021</v>
      </c>
      <c r="E1192" s="181">
        <v>15.79</v>
      </c>
    </row>
    <row r="1193" spans="2:5" ht="50.1" customHeight="1">
      <c r="B1193" s="180">
        <v>94232</v>
      </c>
      <c r="C1193" s="180" t="s">
        <v>13454</v>
      </c>
      <c r="D1193" s="180" t="s">
        <v>3961</v>
      </c>
      <c r="E1193" s="181">
        <v>2.31</v>
      </c>
    </row>
    <row r="1194" spans="2:5" ht="50.1" customHeight="1">
      <c r="B1194" s="180">
        <v>94440</v>
      </c>
      <c r="C1194" s="180" t="s">
        <v>13455</v>
      </c>
      <c r="D1194" s="180" t="s">
        <v>4021</v>
      </c>
      <c r="E1194" s="181">
        <v>35.590000000000003</v>
      </c>
    </row>
    <row r="1195" spans="2:5" ht="50.1" customHeight="1">
      <c r="B1195" s="180">
        <v>94441</v>
      </c>
      <c r="C1195" s="180" t="s">
        <v>13456</v>
      </c>
      <c r="D1195" s="180" t="s">
        <v>4021</v>
      </c>
      <c r="E1195" s="181">
        <v>38.130000000000003</v>
      </c>
    </row>
    <row r="1196" spans="2:5" ht="50.1" customHeight="1">
      <c r="B1196" s="180">
        <v>94442</v>
      </c>
      <c r="C1196" s="180" t="s">
        <v>13457</v>
      </c>
      <c r="D1196" s="180" t="s">
        <v>4021</v>
      </c>
      <c r="E1196" s="181">
        <v>35.590000000000003</v>
      </c>
    </row>
    <row r="1197" spans="2:5" ht="50.1" customHeight="1">
      <c r="B1197" s="180">
        <v>94443</v>
      </c>
      <c r="C1197" s="180" t="s">
        <v>13458</v>
      </c>
      <c r="D1197" s="180" t="s">
        <v>4021</v>
      </c>
      <c r="E1197" s="181">
        <v>38.130000000000003</v>
      </c>
    </row>
    <row r="1198" spans="2:5" ht="50.1" customHeight="1">
      <c r="B1198" s="180">
        <v>94445</v>
      </c>
      <c r="C1198" s="180" t="s">
        <v>13459</v>
      </c>
      <c r="D1198" s="180" t="s">
        <v>4021</v>
      </c>
      <c r="E1198" s="181">
        <v>50.25</v>
      </c>
    </row>
    <row r="1199" spans="2:5" ht="50.1" customHeight="1">
      <c r="B1199" s="180">
        <v>94446</v>
      </c>
      <c r="C1199" s="180" t="s">
        <v>13460</v>
      </c>
      <c r="D1199" s="180" t="s">
        <v>4021</v>
      </c>
      <c r="E1199" s="181">
        <v>54.56</v>
      </c>
    </row>
    <row r="1200" spans="2:5" ht="50.1" customHeight="1">
      <c r="B1200" s="180">
        <v>94447</v>
      </c>
      <c r="C1200" s="180" t="s">
        <v>13461</v>
      </c>
      <c r="D1200" s="180" t="s">
        <v>4021</v>
      </c>
      <c r="E1200" s="181">
        <v>50.25</v>
      </c>
    </row>
    <row r="1201" spans="2:5" ht="50.1" customHeight="1">
      <c r="B1201" s="180">
        <v>94448</v>
      </c>
      <c r="C1201" s="180" t="s">
        <v>13462</v>
      </c>
      <c r="D1201" s="180" t="s">
        <v>4021</v>
      </c>
      <c r="E1201" s="181">
        <v>54.56</v>
      </c>
    </row>
    <row r="1202" spans="2:5" ht="50.1" customHeight="1">
      <c r="B1202" s="180">
        <v>94207</v>
      </c>
      <c r="C1202" s="180" t="s">
        <v>13463</v>
      </c>
      <c r="D1202" s="180" t="s">
        <v>4021</v>
      </c>
      <c r="E1202" s="181">
        <v>37.380000000000003</v>
      </c>
    </row>
    <row r="1203" spans="2:5" ht="50.1" customHeight="1">
      <c r="B1203" s="180">
        <v>94210</v>
      </c>
      <c r="C1203" s="180" t="s">
        <v>13464</v>
      </c>
      <c r="D1203" s="180" t="s">
        <v>4021</v>
      </c>
      <c r="E1203" s="181">
        <v>39.65</v>
      </c>
    </row>
    <row r="1204" spans="2:5" ht="50.1" customHeight="1">
      <c r="B1204" s="180">
        <v>94218</v>
      </c>
      <c r="C1204" s="180" t="s">
        <v>13465</v>
      </c>
      <c r="D1204" s="180" t="s">
        <v>4021</v>
      </c>
      <c r="E1204" s="181">
        <v>80.38</v>
      </c>
    </row>
    <row r="1205" spans="2:5" ht="50.1" customHeight="1">
      <c r="B1205" s="180">
        <v>94213</v>
      </c>
      <c r="C1205" s="180" t="s">
        <v>13466</v>
      </c>
      <c r="D1205" s="180" t="s">
        <v>4021</v>
      </c>
      <c r="E1205" s="181">
        <v>69.31</v>
      </c>
    </row>
    <row r="1206" spans="2:5" ht="50.1" customHeight="1">
      <c r="B1206" s="180">
        <v>94216</v>
      </c>
      <c r="C1206" s="180" t="s">
        <v>13467</v>
      </c>
      <c r="D1206" s="180" t="s">
        <v>4021</v>
      </c>
      <c r="E1206" s="181">
        <v>202.02</v>
      </c>
    </row>
    <row r="1207" spans="2:5" ht="50.1" customHeight="1">
      <c r="B1207" s="180">
        <v>94219</v>
      </c>
      <c r="C1207" s="180" t="s">
        <v>13468</v>
      </c>
      <c r="D1207" s="180" t="s">
        <v>4195</v>
      </c>
      <c r="E1207" s="181">
        <v>27.41</v>
      </c>
    </row>
    <row r="1208" spans="2:5" ht="50.1" customHeight="1">
      <c r="B1208" s="180">
        <v>94220</v>
      </c>
      <c r="C1208" s="180" t="s">
        <v>13469</v>
      </c>
      <c r="D1208" s="180" t="s">
        <v>4195</v>
      </c>
      <c r="E1208" s="181">
        <v>36.89</v>
      </c>
    </row>
    <row r="1209" spans="2:5" ht="50.1" customHeight="1">
      <c r="B1209" s="180">
        <v>94221</v>
      </c>
      <c r="C1209" s="180" t="s">
        <v>13470</v>
      </c>
      <c r="D1209" s="180" t="s">
        <v>4195</v>
      </c>
      <c r="E1209" s="181">
        <v>22.41</v>
      </c>
    </row>
    <row r="1210" spans="2:5" ht="50.1" customHeight="1">
      <c r="B1210" s="180">
        <v>94222</v>
      </c>
      <c r="C1210" s="180" t="s">
        <v>13471</v>
      </c>
      <c r="D1210" s="180" t="s">
        <v>4195</v>
      </c>
      <c r="E1210" s="181">
        <v>31.89</v>
      </c>
    </row>
    <row r="1211" spans="2:5" ht="50.1" customHeight="1">
      <c r="B1211" s="180">
        <v>94223</v>
      </c>
      <c r="C1211" s="180" t="s">
        <v>13472</v>
      </c>
      <c r="D1211" s="180" t="s">
        <v>4195</v>
      </c>
      <c r="E1211" s="181">
        <v>50.32</v>
      </c>
    </row>
    <row r="1212" spans="2:5" ht="50.1" customHeight="1">
      <c r="B1212" s="180">
        <v>94451</v>
      </c>
      <c r="C1212" s="180" t="s">
        <v>13473</v>
      </c>
      <c r="D1212" s="180" t="s">
        <v>4195</v>
      </c>
      <c r="E1212" s="181">
        <v>108.16</v>
      </c>
    </row>
    <row r="1213" spans="2:5" ht="50.1" customHeight="1">
      <c r="B1213" s="180">
        <v>100325</v>
      </c>
      <c r="C1213" s="180" t="s">
        <v>13474</v>
      </c>
      <c r="D1213" s="180" t="s">
        <v>4195</v>
      </c>
      <c r="E1213" s="181">
        <v>48.59</v>
      </c>
    </row>
    <row r="1214" spans="2:5" ht="50.1" customHeight="1">
      <c r="B1214" s="180">
        <v>100327</v>
      </c>
      <c r="C1214" s="180" t="s">
        <v>13475</v>
      </c>
      <c r="D1214" s="180" t="s">
        <v>4195</v>
      </c>
      <c r="E1214" s="181">
        <v>56.38</v>
      </c>
    </row>
    <row r="1215" spans="2:5" ht="50.1" customHeight="1">
      <c r="B1215" s="180">
        <v>100328</v>
      </c>
      <c r="C1215" s="180" t="s">
        <v>13476</v>
      </c>
      <c r="D1215" s="180" t="s">
        <v>4021</v>
      </c>
      <c r="E1215" s="181">
        <v>11.95</v>
      </c>
    </row>
    <row r="1216" spans="2:5" ht="50.1" customHeight="1">
      <c r="B1216" s="180">
        <v>100329</v>
      </c>
      <c r="C1216" s="180" t="s">
        <v>13477</v>
      </c>
      <c r="D1216" s="180" t="s">
        <v>4021</v>
      </c>
      <c r="E1216" s="181">
        <v>14.49</v>
      </c>
    </row>
    <row r="1217" spans="2:5" ht="50.1" customHeight="1">
      <c r="B1217" s="180">
        <v>100330</v>
      </c>
      <c r="C1217" s="180" t="s">
        <v>13478</v>
      </c>
      <c r="D1217" s="180" t="s">
        <v>4021</v>
      </c>
      <c r="E1217" s="181">
        <v>16.27</v>
      </c>
    </row>
    <row r="1218" spans="2:5" ht="50.1" customHeight="1">
      <c r="B1218" s="180">
        <v>100331</v>
      </c>
      <c r="C1218" s="180" t="s">
        <v>13479</v>
      </c>
      <c r="D1218" s="180" t="s">
        <v>4021</v>
      </c>
      <c r="E1218" s="181">
        <v>20.59</v>
      </c>
    </row>
    <row r="1219" spans="2:5" ht="50.1" customHeight="1">
      <c r="B1219" s="180">
        <v>100434</v>
      </c>
      <c r="C1219" s="180" t="s">
        <v>13664</v>
      </c>
      <c r="D1219" s="180" t="s">
        <v>4195</v>
      </c>
      <c r="E1219" s="181">
        <v>56.61</v>
      </c>
    </row>
    <row r="1220" spans="2:5" ht="50.1" customHeight="1">
      <c r="B1220" s="180">
        <v>100435</v>
      </c>
      <c r="C1220" s="180" t="s">
        <v>13665</v>
      </c>
      <c r="D1220" s="180" t="s">
        <v>4195</v>
      </c>
      <c r="E1220" s="181">
        <v>24.09</v>
      </c>
    </row>
    <row r="1221" spans="2:5" ht="50.1" customHeight="1">
      <c r="B1221" s="180">
        <v>94227</v>
      </c>
      <c r="C1221" s="180" t="s">
        <v>13480</v>
      </c>
      <c r="D1221" s="180" t="s">
        <v>4195</v>
      </c>
      <c r="E1221" s="181">
        <v>65.09</v>
      </c>
    </row>
    <row r="1222" spans="2:5" ht="50.1" customHeight="1">
      <c r="B1222" s="180">
        <v>94228</v>
      </c>
      <c r="C1222" s="180" t="s">
        <v>13481</v>
      </c>
      <c r="D1222" s="180" t="s">
        <v>4195</v>
      </c>
      <c r="E1222" s="181">
        <v>88.04</v>
      </c>
    </row>
    <row r="1223" spans="2:5" ht="50.1" customHeight="1">
      <c r="B1223" s="180">
        <v>94229</v>
      </c>
      <c r="C1223" s="180" t="s">
        <v>13482</v>
      </c>
      <c r="D1223" s="180" t="s">
        <v>4195</v>
      </c>
      <c r="E1223" s="181">
        <v>171.07</v>
      </c>
    </row>
    <row r="1224" spans="2:5" ht="50.1" customHeight="1">
      <c r="B1224" s="180">
        <v>94231</v>
      </c>
      <c r="C1224" s="180" t="s">
        <v>13483</v>
      </c>
      <c r="D1224" s="180" t="s">
        <v>4195</v>
      </c>
      <c r="E1224" s="181">
        <v>50</v>
      </c>
    </row>
    <row r="1225" spans="2:5" ht="50.1" customHeight="1">
      <c r="B1225" s="180">
        <v>94449</v>
      </c>
      <c r="C1225" s="180" t="s">
        <v>13484</v>
      </c>
      <c r="D1225" s="180" t="s">
        <v>4021</v>
      </c>
      <c r="E1225" s="181">
        <v>49.4</v>
      </c>
    </row>
    <row r="1226" spans="2:5" ht="50.1" customHeight="1">
      <c r="B1226" s="180">
        <v>92255</v>
      </c>
      <c r="C1226" s="180" t="s">
        <v>13485</v>
      </c>
      <c r="D1226" s="180" t="s">
        <v>3961</v>
      </c>
      <c r="E1226" s="181">
        <v>162.29</v>
      </c>
    </row>
    <row r="1227" spans="2:5" ht="50.1" customHeight="1">
      <c r="B1227" s="180">
        <v>92256</v>
      </c>
      <c r="C1227" s="180" t="s">
        <v>13486</v>
      </c>
      <c r="D1227" s="180" t="s">
        <v>3961</v>
      </c>
      <c r="E1227" s="181">
        <v>197.28</v>
      </c>
    </row>
    <row r="1228" spans="2:5" ht="50.1" customHeight="1">
      <c r="B1228" s="180">
        <v>92257</v>
      </c>
      <c r="C1228" s="180" t="s">
        <v>13487</v>
      </c>
      <c r="D1228" s="180" t="s">
        <v>3961</v>
      </c>
      <c r="E1228" s="181">
        <v>231.76</v>
      </c>
    </row>
    <row r="1229" spans="2:5" ht="50.1" customHeight="1">
      <c r="B1229" s="180">
        <v>92258</v>
      </c>
      <c r="C1229" s="180" t="s">
        <v>13488</v>
      </c>
      <c r="D1229" s="180" t="s">
        <v>3961</v>
      </c>
      <c r="E1229" s="181">
        <v>287.22000000000003</v>
      </c>
    </row>
    <row r="1230" spans="2:5" ht="50.1" customHeight="1">
      <c r="B1230" s="180">
        <v>92568</v>
      </c>
      <c r="C1230" s="180" t="s">
        <v>13489</v>
      </c>
      <c r="D1230" s="180" t="s">
        <v>4021</v>
      </c>
      <c r="E1230" s="181">
        <v>118.02</v>
      </c>
    </row>
    <row r="1231" spans="2:5" ht="50.1" customHeight="1">
      <c r="B1231" s="180">
        <v>92569</v>
      </c>
      <c r="C1231" s="180" t="s">
        <v>13490</v>
      </c>
      <c r="D1231" s="180" t="s">
        <v>4021</v>
      </c>
      <c r="E1231" s="181">
        <v>65.69</v>
      </c>
    </row>
    <row r="1232" spans="2:5" ht="50.1" customHeight="1">
      <c r="B1232" s="180">
        <v>92570</v>
      </c>
      <c r="C1232" s="180" t="s">
        <v>13491</v>
      </c>
      <c r="D1232" s="180" t="s">
        <v>4021</v>
      </c>
      <c r="E1232" s="181">
        <v>41.56</v>
      </c>
    </row>
    <row r="1233" spans="2:5" ht="50.1" customHeight="1">
      <c r="B1233" s="180">
        <v>92571</v>
      </c>
      <c r="C1233" s="180" t="s">
        <v>13492</v>
      </c>
      <c r="D1233" s="180" t="s">
        <v>4021</v>
      </c>
      <c r="E1233" s="181">
        <v>124.85</v>
      </c>
    </row>
    <row r="1234" spans="2:5" ht="50.1" customHeight="1">
      <c r="B1234" s="180">
        <v>92572</v>
      </c>
      <c r="C1234" s="180" t="s">
        <v>13493</v>
      </c>
      <c r="D1234" s="180" t="s">
        <v>4021</v>
      </c>
      <c r="E1234" s="181">
        <v>74.83</v>
      </c>
    </row>
    <row r="1235" spans="2:5" ht="50.1" customHeight="1">
      <c r="B1235" s="180">
        <v>92573</v>
      </c>
      <c r="C1235" s="180" t="s">
        <v>13494</v>
      </c>
      <c r="D1235" s="180" t="s">
        <v>4021</v>
      </c>
      <c r="E1235" s="181">
        <v>44.45</v>
      </c>
    </row>
    <row r="1236" spans="2:5" ht="50.1" customHeight="1">
      <c r="B1236" s="180">
        <v>92574</v>
      </c>
      <c r="C1236" s="180" t="s">
        <v>13495</v>
      </c>
      <c r="D1236" s="180" t="s">
        <v>4021</v>
      </c>
      <c r="E1236" s="181">
        <v>119.83</v>
      </c>
    </row>
    <row r="1237" spans="2:5" ht="50.1" customHeight="1">
      <c r="B1237" s="180">
        <v>92575</v>
      </c>
      <c r="C1237" s="180" t="s">
        <v>13496</v>
      </c>
      <c r="D1237" s="180" t="s">
        <v>4021</v>
      </c>
      <c r="E1237" s="181">
        <v>60.13</v>
      </c>
    </row>
    <row r="1238" spans="2:5" ht="50.1" customHeight="1">
      <c r="B1238" s="180">
        <v>92576</v>
      </c>
      <c r="C1238" s="180" t="s">
        <v>13497</v>
      </c>
      <c r="D1238" s="180" t="s">
        <v>4021</v>
      </c>
      <c r="E1238" s="181">
        <v>32.86</v>
      </c>
    </row>
    <row r="1239" spans="2:5" ht="50.1" customHeight="1">
      <c r="B1239" s="180">
        <v>92577</v>
      </c>
      <c r="C1239" s="180" t="s">
        <v>13498</v>
      </c>
      <c r="D1239" s="180" t="s">
        <v>4021</v>
      </c>
      <c r="E1239" s="181">
        <v>127.08</v>
      </c>
    </row>
    <row r="1240" spans="2:5" ht="50.1" customHeight="1">
      <c r="B1240" s="180">
        <v>92578</v>
      </c>
      <c r="C1240" s="180" t="s">
        <v>13499</v>
      </c>
      <c r="D1240" s="180" t="s">
        <v>4021</v>
      </c>
      <c r="E1240" s="181">
        <v>64.16</v>
      </c>
    </row>
    <row r="1241" spans="2:5" ht="50.1" customHeight="1">
      <c r="B1241" s="180">
        <v>92579</v>
      </c>
      <c r="C1241" s="180" t="s">
        <v>13500</v>
      </c>
      <c r="D1241" s="180" t="s">
        <v>4021</v>
      </c>
      <c r="E1241" s="181">
        <v>35.17</v>
      </c>
    </row>
    <row r="1242" spans="2:5" ht="50.1" customHeight="1">
      <c r="B1242" s="180">
        <v>92580</v>
      </c>
      <c r="C1242" s="180" t="s">
        <v>13501</v>
      </c>
      <c r="D1242" s="180" t="s">
        <v>4021</v>
      </c>
      <c r="E1242" s="181">
        <v>43.64</v>
      </c>
    </row>
    <row r="1243" spans="2:5" ht="50.1" customHeight="1">
      <c r="B1243" s="180">
        <v>92581</v>
      </c>
      <c r="C1243" s="180" t="s">
        <v>13502</v>
      </c>
      <c r="D1243" s="180" t="s">
        <v>4021</v>
      </c>
      <c r="E1243" s="181">
        <v>45.59</v>
      </c>
    </row>
    <row r="1244" spans="2:5" ht="50.1" customHeight="1">
      <c r="B1244" s="180">
        <v>92582</v>
      </c>
      <c r="C1244" s="180" t="s">
        <v>1075</v>
      </c>
      <c r="D1244" s="180" t="s">
        <v>3961</v>
      </c>
      <c r="E1244" s="181">
        <v>639.26</v>
      </c>
    </row>
    <row r="1245" spans="2:5" ht="50.1" customHeight="1">
      <c r="B1245" s="180">
        <v>92584</v>
      </c>
      <c r="C1245" s="180" t="s">
        <v>1076</v>
      </c>
      <c r="D1245" s="180" t="s">
        <v>3961</v>
      </c>
      <c r="E1245" s="181">
        <v>751.21</v>
      </c>
    </row>
    <row r="1246" spans="2:5" ht="50.1" customHeight="1">
      <c r="B1246" s="180">
        <v>92586</v>
      </c>
      <c r="C1246" s="180" t="s">
        <v>1077</v>
      </c>
      <c r="D1246" s="180" t="s">
        <v>3961</v>
      </c>
      <c r="E1246" s="181">
        <v>863.16</v>
      </c>
    </row>
    <row r="1247" spans="2:5" ht="50.1" customHeight="1">
      <c r="B1247" s="180">
        <v>92588</v>
      </c>
      <c r="C1247" s="180" t="s">
        <v>1078</v>
      </c>
      <c r="D1247" s="180" t="s">
        <v>3961</v>
      </c>
      <c r="E1247" s="182">
        <v>1088.82</v>
      </c>
    </row>
    <row r="1248" spans="2:5" ht="50.1" customHeight="1">
      <c r="B1248" s="180">
        <v>92590</v>
      </c>
      <c r="C1248" s="180" t="s">
        <v>1079</v>
      </c>
      <c r="D1248" s="180" t="s">
        <v>3961</v>
      </c>
      <c r="E1248" s="182">
        <v>1200.77</v>
      </c>
    </row>
    <row r="1249" spans="2:5" ht="50.1" customHeight="1">
      <c r="B1249" s="180">
        <v>92592</v>
      </c>
      <c r="C1249" s="180" t="s">
        <v>1080</v>
      </c>
      <c r="D1249" s="180" t="s">
        <v>3961</v>
      </c>
      <c r="E1249" s="182">
        <v>1347.2</v>
      </c>
    </row>
    <row r="1250" spans="2:5" ht="50.1" customHeight="1">
      <c r="B1250" s="180">
        <v>92593</v>
      </c>
      <c r="C1250" s="180" t="s">
        <v>1081</v>
      </c>
      <c r="D1250" s="180" t="s">
        <v>4440</v>
      </c>
      <c r="E1250" s="181">
        <v>10.210000000000001</v>
      </c>
    </row>
    <row r="1251" spans="2:5" ht="50.1" customHeight="1">
      <c r="B1251" s="180">
        <v>92594</v>
      </c>
      <c r="C1251" s="180" t="s">
        <v>1082</v>
      </c>
      <c r="D1251" s="180" t="s">
        <v>3961</v>
      </c>
      <c r="E1251" s="182">
        <v>1566.19</v>
      </c>
    </row>
    <row r="1252" spans="2:5" ht="50.1" customHeight="1">
      <c r="B1252" s="180">
        <v>92596</v>
      </c>
      <c r="C1252" s="180" t="s">
        <v>1083</v>
      </c>
      <c r="D1252" s="180" t="s">
        <v>3961</v>
      </c>
      <c r="E1252" s="182">
        <v>1738.39</v>
      </c>
    </row>
    <row r="1253" spans="2:5" ht="50.1" customHeight="1">
      <c r="B1253" s="180">
        <v>92598</v>
      </c>
      <c r="C1253" s="180" t="s">
        <v>1084</v>
      </c>
      <c r="D1253" s="180" t="s">
        <v>3961</v>
      </c>
      <c r="E1253" s="182">
        <v>1850.34</v>
      </c>
    </row>
    <row r="1254" spans="2:5" ht="50.1" customHeight="1">
      <c r="B1254" s="180">
        <v>92600</v>
      </c>
      <c r="C1254" s="180" t="s">
        <v>1085</v>
      </c>
      <c r="D1254" s="180" t="s">
        <v>3961</v>
      </c>
      <c r="E1254" s="182">
        <v>1990.62</v>
      </c>
    </row>
    <row r="1255" spans="2:5" ht="50.1" customHeight="1">
      <c r="B1255" s="180">
        <v>92602</v>
      </c>
      <c r="C1255" s="180" t="s">
        <v>1086</v>
      </c>
      <c r="D1255" s="180" t="s">
        <v>3961</v>
      </c>
      <c r="E1255" s="181">
        <v>639.26</v>
      </c>
    </row>
    <row r="1256" spans="2:5" ht="50.1" customHeight="1">
      <c r="B1256" s="180">
        <v>92604</v>
      </c>
      <c r="C1256" s="180" t="s">
        <v>1087</v>
      </c>
      <c r="D1256" s="180" t="s">
        <v>3961</v>
      </c>
      <c r="E1256" s="181">
        <v>722.88</v>
      </c>
    </row>
    <row r="1257" spans="2:5" ht="50.1" customHeight="1">
      <c r="B1257" s="180">
        <v>92606</v>
      </c>
      <c r="C1257" s="180" t="s">
        <v>1088</v>
      </c>
      <c r="D1257" s="180" t="s">
        <v>3961</v>
      </c>
      <c r="E1257" s="181">
        <v>834.83</v>
      </c>
    </row>
    <row r="1258" spans="2:5" ht="50.1" customHeight="1">
      <c r="B1258" s="180">
        <v>92608</v>
      </c>
      <c r="C1258" s="180" t="s">
        <v>1089</v>
      </c>
      <c r="D1258" s="180" t="s">
        <v>3961</v>
      </c>
      <c r="E1258" s="182">
        <v>1032.17</v>
      </c>
    </row>
    <row r="1259" spans="2:5" ht="50.1" customHeight="1">
      <c r="B1259" s="180">
        <v>92610</v>
      </c>
      <c r="C1259" s="180" t="s">
        <v>1090</v>
      </c>
      <c r="D1259" s="180" t="s">
        <v>3961</v>
      </c>
      <c r="E1259" s="182">
        <v>1144.1099999999999</v>
      </c>
    </row>
    <row r="1260" spans="2:5" ht="50.1" customHeight="1">
      <c r="B1260" s="180">
        <v>92612</v>
      </c>
      <c r="C1260" s="180" t="s">
        <v>1091</v>
      </c>
      <c r="D1260" s="180" t="s">
        <v>3961</v>
      </c>
      <c r="E1260" s="182">
        <v>1290.54</v>
      </c>
    </row>
    <row r="1261" spans="2:5" ht="50.1" customHeight="1">
      <c r="B1261" s="180">
        <v>92614</v>
      </c>
      <c r="C1261" s="180" t="s">
        <v>1092</v>
      </c>
      <c r="D1261" s="180" t="s">
        <v>3961</v>
      </c>
      <c r="E1261" s="182">
        <v>1452.88</v>
      </c>
    </row>
    <row r="1262" spans="2:5" ht="50.1" customHeight="1">
      <c r="B1262" s="180">
        <v>92616</v>
      </c>
      <c r="C1262" s="180" t="s">
        <v>1093</v>
      </c>
      <c r="D1262" s="180" t="s">
        <v>3961</v>
      </c>
      <c r="E1262" s="182">
        <v>1653.4</v>
      </c>
    </row>
    <row r="1263" spans="2:5" ht="50.1" customHeight="1">
      <c r="B1263" s="180">
        <v>92618</v>
      </c>
      <c r="C1263" s="180" t="s">
        <v>1094</v>
      </c>
      <c r="D1263" s="180" t="s">
        <v>3961</v>
      </c>
      <c r="E1263" s="182">
        <v>1765.35</v>
      </c>
    </row>
    <row r="1264" spans="2:5" ht="50.1" customHeight="1">
      <c r="B1264" s="180">
        <v>92620</v>
      </c>
      <c r="C1264" s="180" t="s">
        <v>1095</v>
      </c>
      <c r="D1264" s="180" t="s">
        <v>3961</v>
      </c>
      <c r="E1264" s="182">
        <v>1877.3</v>
      </c>
    </row>
    <row r="1265" spans="2:5" ht="50.1" customHeight="1">
      <c r="B1265" s="180">
        <v>100357</v>
      </c>
      <c r="C1265" s="180" t="s">
        <v>13503</v>
      </c>
      <c r="D1265" s="180" t="s">
        <v>3961</v>
      </c>
      <c r="E1265" s="182">
        <v>1095.3599999999999</v>
      </c>
    </row>
    <row r="1266" spans="2:5" ht="50.1" customHeight="1">
      <c r="B1266" s="180">
        <v>100358</v>
      </c>
      <c r="C1266" s="180" t="s">
        <v>13504</v>
      </c>
      <c r="D1266" s="180" t="s">
        <v>3961</v>
      </c>
      <c r="E1266" s="182">
        <v>1440.05</v>
      </c>
    </row>
    <row r="1267" spans="2:5" ht="50.1" customHeight="1">
      <c r="B1267" s="180">
        <v>100359</v>
      </c>
      <c r="C1267" s="180" t="s">
        <v>13505</v>
      </c>
      <c r="D1267" s="180" t="s">
        <v>3961</v>
      </c>
      <c r="E1267" s="182">
        <v>1531.08</v>
      </c>
    </row>
    <row r="1268" spans="2:5" ht="50.1" customHeight="1">
      <c r="B1268" s="180">
        <v>100360</v>
      </c>
      <c r="C1268" s="180" t="s">
        <v>13506</v>
      </c>
      <c r="D1268" s="180" t="s">
        <v>3961</v>
      </c>
      <c r="E1268" s="182">
        <v>1702.71</v>
      </c>
    </row>
    <row r="1269" spans="2:5" ht="50.1" customHeight="1">
      <c r="B1269" s="180">
        <v>100361</v>
      </c>
      <c r="C1269" s="180" t="s">
        <v>13507</v>
      </c>
      <c r="D1269" s="180" t="s">
        <v>3961</v>
      </c>
      <c r="E1269" s="182">
        <v>2086.8200000000002</v>
      </c>
    </row>
    <row r="1270" spans="2:5" ht="50.1" customHeight="1">
      <c r="B1270" s="180">
        <v>100362</v>
      </c>
      <c r="C1270" s="180" t="s">
        <v>13508</v>
      </c>
      <c r="D1270" s="180" t="s">
        <v>3961</v>
      </c>
      <c r="E1270" s="182">
        <v>2813.47</v>
      </c>
    </row>
    <row r="1271" spans="2:5" ht="50.1" customHeight="1">
      <c r="B1271" s="180">
        <v>100363</v>
      </c>
      <c r="C1271" s="180" t="s">
        <v>13509</v>
      </c>
      <c r="D1271" s="180" t="s">
        <v>3961</v>
      </c>
      <c r="E1271" s="182">
        <v>2923.1</v>
      </c>
    </row>
    <row r="1272" spans="2:5" ht="50.1" customHeight="1">
      <c r="B1272" s="180">
        <v>100364</v>
      </c>
      <c r="C1272" s="180" t="s">
        <v>13510</v>
      </c>
      <c r="D1272" s="180" t="s">
        <v>3961</v>
      </c>
      <c r="E1272" s="182">
        <v>3174.11</v>
      </c>
    </row>
    <row r="1273" spans="2:5" ht="50.1" customHeight="1">
      <c r="B1273" s="180">
        <v>100365</v>
      </c>
      <c r="C1273" s="180" t="s">
        <v>13511</v>
      </c>
      <c r="D1273" s="180" t="s">
        <v>3961</v>
      </c>
      <c r="E1273" s="182">
        <v>3624.37</v>
      </c>
    </row>
    <row r="1274" spans="2:5" ht="50.1" customHeight="1">
      <c r="B1274" s="180">
        <v>100366</v>
      </c>
      <c r="C1274" s="180" t="s">
        <v>13512</v>
      </c>
      <c r="D1274" s="180" t="s">
        <v>3961</v>
      </c>
      <c r="E1274" s="182">
        <v>3924.45</v>
      </c>
    </row>
    <row r="1275" spans="2:5" ht="50.1" customHeight="1">
      <c r="B1275" s="180">
        <v>100367</v>
      </c>
      <c r="C1275" s="180" t="s">
        <v>13513</v>
      </c>
      <c r="D1275" s="180" t="s">
        <v>3961</v>
      </c>
      <c r="E1275" s="182">
        <v>1059.83</v>
      </c>
    </row>
    <row r="1276" spans="2:5" ht="50.1" customHeight="1">
      <c r="B1276" s="180">
        <v>100368</v>
      </c>
      <c r="C1276" s="180" t="s">
        <v>13514</v>
      </c>
      <c r="D1276" s="180" t="s">
        <v>3961</v>
      </c>
      <c r="E1276" s="182">
        <v>1396.21</v>
      </c>
    </row>
    <row r="1277" spans="2:5" ht="50.1" customHeight="1">
      <c r="B1277" s="180">
        <v>100369</v>
      </c>
      <c r="C1277" s="180" t="s">
        <v>13515</v>
      </c>
      <c r="D1277" s="180" t="s">
        <v>3961</v>
      </c>
      <c r="E1277" s="182">
        <v>1487.24</v>
      </c>
    </row>
    <row r="1278" spans="2:5" ht="50.1" customHeight="1">
      <c r="B1278" s="180">
        <v>100370</v>
      </c>
      <c r="C1278" s="180" t="s">
        <v>13516</v>
      </c>
      <c r="D1278" s="180" t="s">
        <v>3961</v>
      </c>
      <c r="E1278" s="182">
        <v>1794.65</v>
      </c>
    </row>
    <row r="1279" spans="2:5" ht="50.1" customHeight="1">
      <c r="B1279" s="180">
        <v>100371</v>
      </c>
      <c r="C1279" s="180" t="s">
        <v>13517</v>
      </c>
      <c r="D1279" s="180" t="s">
        <v>3961</v>
      </c>
      <c r="E1279" s="182">
        <v>1969.91</v>
      </c>
    </row>
    <row r="1280" spans="2:5" ht="50.1" customHeight="1">
      <c r="B1280" s="180">
        <v>100372</v>
      </c>
      <c r="C1280" s="180" t="s">
        <v>13518</v>
      </c>
      <c r="D1280" s="180" t="s">
        <v>3961</v>
      </c>
      <c r="E1280" s="182">
        <v>2613.16</v>
      </c>
    </row>
    <row r="1281" spans="2:5" ht="50.1" customHeight="1">
      <c r="B1281" s="180">
        <v>100373</v>
      </c>
      <c r="C1281" s="180" t="s">
        <v>13519</v>
      </c>
      <c r="D1281" s="180" t="s">
        <v>3961</v>
      </c>
      <c r="E1281" s="182">
        <v>2723.63</v>
      </c>
    </row>
    <row r="1282" spans="2:5" ht="50.1" customHeight="1">
      <c r="B1282" s="180">
        <v>100374</v>
      </c>
      <c r="C1282" s="180" t="s">
        <v>13520</v>
      </c>
      <c r="D1282" s="180" t="s">
        <v>3961</v>
      </c>
      <c r="E1282" s="182">
        <v>2912.71</v>
      </c>
    </row>
    <row r="1283" spans="2:5" ht="50.1" customHeight="1">
      <c r="B1283" s="180">
        <v>100375</v>
      </c>
      <c r="C1283" s="180" t="s">
        <v>13521</v>
      </c>
      <c r="D1283" s="180" t="s">
        <v>3961</v>
      </c>
      <c r="E1283" s="182">
        <v>3233.34</v>
      </c>
    </row>
    <row r="1284" spans="2:5" ht="50.1" customHeight="1">
      <c r="B1284" s="180">
        <v>100376</v>
      </c>
      <c r="C1284" s="180" t="s">
        <v>13522</v>
      </c>
      <c r="D1284" s="180" t="s">
        <v>3961</v>
      </c>
      <c r="E1284" s="182">
        <v>3145.24</v>
      </c>
    </row>
    <row r="1285" spans="2:5" ht="50.1" customHeight="1">
      <c r="B1285" s="180">
        <v>100377</v>
      </c>
      <c r="C1285" s="180" t="s">
        <v>18650</v>
      </c>
      <c r="D1285" s="180" t="s">
        <v>4440</v>
      </c>
      <c r="E1285" s="181">
        <v>10.67</v>
      </c>
    </row>
    <row r="1286" spans="2:5" ht="50.1" customHeight="1">
      <c r="B1286" s="180">
        <v>100378</v>
      </c>
      <c r="C1286" s="180" t="s">
        <v>18651</v>
      </c>
      <c r="D1286" s="180" t="s">
        <v>4440</v>
      </c>
      <c r="E1286" s="181">
        <v>9.93</v>
      </c>
    </row>
    <row r="1287" spans="2:5" ht="50.1" customHeight="1">
      <c r="B1287" s="180">
        <v>100382</v>
      </c>
      <c r="C1287" s="180" t="s">
        <v>13523</v>
      </c>
      <c r="D1287" s="180" t="s">
        <v>4021</v>
      </c>
      <c r="E1287" s="181">
        <v>26.06</v>
      </c>
    </row>
    <row r="1288" spans="2:5" ht="50.1" customHeight="1">
      <c r="B1288" s="180">
        <v>94444</v>
      </c>
      <c r="C1288" s="180" t="s">
        <v>13524</v>
      </c>
      <c r="D1288" s="180" t="s">
        <v>4021</v>
      </c>
      <c r="E1288" s="181">
        <v>692.13</v>
      </c>
    </row>
    <row r="1289" spans="2:5" ht="50.1" customHeight="1">
      <c r="B1289" s="180" t="s">
        <v>1096</v>
      </c>
      <c r="C1289" s="180" t="s">
        <v>1097</v>
      </c>
      <c r="D1289" s="180" t="s">
        <v>4021</v>
      </c>
      <c r="E1289" s="181">
        <v>5.47</v>
      </c>
    </row>
    <row r="1290" spans="2:5" ht="50.1" customHeight="1">
      <c r="B1290" s="180" t="s">
        <v>1098</v>
      </c>
      <c r="C1290" s="180" t="s">
        <v>1099</v>
      </c>
      <c r="D1290" s="180" t="s">
        <v>17</v>
      </c>
      <c r="E1290" s="181">
        <v>121.54</v>
      </c>
    </row>
    <row r="1291" spans="2:5" ht="50.1" customHeight="1">
      <c r="B1291" s="180">
        <v>92743</v>
      </c>
      <c r="C1291" s="180" t="s">
        <v>1100</v>
      </c>
      <c r="D1291" s="180" t="s">
        <v>17</v>
      </c>
      <c r="E1291" s="181">
        <v>511.11</v>
      </c>
    </row>
    <row r="1292" spans="2:5" ht="50.1" customHeight="1">
      <c r="B1292" s="180">
        <v>92744</v>
      </c>
      <c r="C1292" s="180" t="s">
        <v>1101</v>
      </c>
      <c r="D1292" s="180" t="s">
        <v>17</v>
      </c>
      <c r="E1292" s="181">
        <v>494.61</v>
      </c>
    </row>
    <row r="1293" spans="2:5" ht="50.1" customHeight="1">
      <c r="B1293" s="180">
        <v>92745</v>
      </c>
      <c r="C1293" s="180" t="s">
        <v>1102</v>
      </c>
      <c r="D1293" s="180" t="s">
        <v>17</v>
      </c>
      <c r="E1293" s="181">
        <v>632.33000000000004</v>
      </c>
    </row>
    <row r="1294" spans="2:5" ht="50.1" customHeight="1">
      <c r="B1294" s="180">
        <v>92746</v>
      </c>
      <c r="C1294" s="180" t="s">
        <v>1103</v>
      </c>
      <c r="D1294" s="180" t="s">
        <v>17</v>
      </c>
      <c r="E1294" s="181">
        <v>583.66</v>
      </c>
    </row>
    <row r="1295" spans="2:5" ht="50.1" customHeight="1">
      <c r="B1295" s="180">
        <v>92747</v>
      </c>
      <c r="C1295" s="180" t="s">
        <v>1104</v>
      </c>
      <c r="D1295" s="180" t="s">
        <v>17</v>
      </c>
      <c r="E1295" s="181">
        <v>700.8</v>
      </c>
    </row>
    <row r="1296" spans="2:5" ht="50.1" customHeight="1">
      <c r="B1296" s="180">
        <v>92748</v>
      </c>
      <c r="C1296" s="180" t="s">
        <v>1105</v>
      </c>
      <c r="D1296" s="180" t="s">
        <v>17</v>
      </c>
      <c r="E1296" s="181">
        <v>634.11</v>
      </c>
    </row>
    <row r="1297" spans="2:5" ht="50.1" customHeight="1">
      <c r="B1297" s="180">
        <v>92749</v>
      </c>
      <c r="C1297" s="180" t="s">
        <v>1106</v>
      </c>
      <c r="D1297" s="180" t="s">
        <v>17</v>
      </c>
      <c r="E1297" s="181">
        <v>734.11</v>
      </c>
    </row>
    <row r="1298" spans="2:5" ht="50.1" customHeight="1">
      <c r="B1298" s="180">
        <v>92750</v>
      </c>
      <c r="C1298" s="180" t="s">
        <v>1107</v>
      </c>
      <c r="D1298" s="180" t="s">
        <v>17</v>
      </c>
      <c r="E1298" s="182">
        <v>1259.5999999999999</v>
      </c>
    </row>
    <row r="1299" spans="2:5" ht="50.1" customHeight="1">
      <c r="B1299" s="180">
        <v>92751</v>
      </c>
      <c r="C1299" s="180" t="s">
        <v>1108</v>
      </c>
      <c r="D1299" s="180" t="s">
        <v>17</v>
      </c>
      <c r="E1299" s="182">
        <v>1564.48</v>
      </c>
    </row>
    <row r="1300" spans="2:5" ht="50.1" customHeight="1">
      <c r="B1300" s="180">
        <v>92752</v>
      </c>
      <c r="C1300" s="180" t="s">
        <v>1109</v>
      </c>
      <c r="D1300" s="180" t="s">
        <v>17</v>
      </c>
      <c r="E1300" s="182">
        <v>1868.23</v>
      </c>
    </row>
    <row r="1301" spans="2:5" ht="50.1" customHeight="1">
      <c r="B1301" s="180">
        <v>92753</v>
      </c>
      <c r="C1301" s="180" t="s">
        <v>1110</v>
      </c>
      <c r="D1301" s="180" t="s">
        <v>17</v>
      </c>
      <c r="E1301" s="181">
        <v>480.51</v>
      </c>
    </row>
    <row r="1302" spans="2:5" ht="50.1" customHeight="1">
      <c r="B1302" s="180">
        <v>92754</v>
      </c>
      <c r="C1302" s="180" t="s">
        <v>1111</v>
      </c>
      <c r="D1302" s="180" t="s">
        <v>17</v>
      </c>
      <c r="E1302" s="181">
        <v>437.79</v>
      </c>
    </row>
    <row r="1303" spans="2:5" ht="50.1" customHeight="1">
      <c r="B1303" s="180">
        <v>92755</v>
      </c>
      <c r="C1303" s="180" t="s">
        <v>1112</v>
      </c>
      <c r="D1303" s="180" t="s">
        <v>4021</v>
      </c>
      <c r="E1303" s="181">
        <v>184.46</v>
      </c>
    </row>
    <row r="1304" spans="2:5" ht="50.1" customHeight="1">
      <c r="B1304" s="180">
        <v>92756</v>
      </c>
      <c r="C1304" s="180" t="s">
        <v>1113</v>
      </c>
      <c r="D1304" s="180" t="s">
        <v>4021</v>
      </c>
      <c r="E1304" s="181">
        <v>209.49</v>
      </c>
    </row>
    <row r="1305" spans="2:5" ht="50.1" customHeight="1">
      <c r="B1305" s="180">
        <v>92757</v>
      </c>
      <c r="C1305" s="180" t="s">
        <v>1114</v>
      </c>
      <c r="D1305" s="180" t="s">
        <v>4021</v>
      </c>
      <c r="E1305" s="181">
        <v>239.91</v>
      </c>
    </row>
    <row r="1306" spans="2:5" ht="50.1" customHeight="1">
      <c r="B1306" s="180">
        <v>92758</v>
      </c>
      <c r="C1306" s="180" t="s">
        <v>1115</v>
      </c>
      <c r="D1306" s="180" t="s">
        <v>17</v>
      </c>
      <c r="E1306" s="181">
        <v>579.72</v>
      </c>
    </row>
    <row r="1307" spans="2:5" ht="50.1" customHeight="1">
      <c r="B1307" s="180">
        <v>91069</v>
      </c>
      <c r="C1307" s="180" t="s">
        <v>1116</v>
      </c>
      <c r="D1307" s="180" t="s">
        <v>4021</v>
      </c>
      <c r="E1307" s="181">
        <v>106.03</v>
      </c>
    </row>
    <row r="1308" spans="2:5" ht="50.1" customHeight="1">
      <c r="B1308" s="180">
        <v>91070</v>
      </c>
      <c r="C1308" s="180" t="s">
        <v>1117</v>
      </c>
      <c r="D1308" s="180" t="s">
        <v>4021</v>
      </c>
      <c r="E1308" s="181">
        <v>115.97</v>
      </c>
    </row>
    <row r="1309" spans="2:5" ht="50.1" customHeight="1">
      <c r="B1309" s="180">
        <v>91071</v>
      </c>
      <c r="C1309" s="180" t="s">
        <v>1118</v>
      </c>
      <c r="D1309" s="180" t="s">
        <v>4021</v>
      </c>
      <c r="E1309" s="181">
        <v>139.04</v>
      </c>
    </row>
    <row r="1310" spans="2:5" ht="50.1" customHeight="1">
      <c r="B1310" s="180">
        <v>91072</v>
      </c>
      <c r="C1310" s="180" t="s">
        <v>1119</v>
      </c>
      <c r="D1310" s="180" t="s">
        <v>4021</v>
      </c>
      <c r="E1310" s="181">
        <v>148.94</v>
      </c>
    </row>
    <row r="1311" spans="2:5" ht="50.1" customHeight="1">
      <c r="B1311" s="180">
        <v>91073</v>
      </c>
      <c r="C1311" s="180" t="s">
        <v>1120</v>
      </c>
      <c r="D1311" s="180" t="s">
        <v>4021</v>
      </c>
      <c r="E1311" s="181">
        <v>117.85</v>
      </c>
    </row>
    <row r="1312" spans="2:5" ht="50.1" customHeight="1">
      <c r="B1312" s="180">
        <v>91074</v>
      </c>
      <c r="C1312" s="180" t="s">
        <v>1121</v>
      </c>
      <c r="D1312" s="180" t="s">
        <v>4021</v>
      </c>
      <c r="E1312" s="181">
        <v>128.99</v>
      </c>
    </row>
    <row r="1313" spans="2:5" ht="50.1" customHeight="1">
      <c r="B1313" s="180">
        <v>91075</v>
      </c>
      <c r="C1313" s="180" t="s">
        <v>1122</v>
      </c>
      <c r="D1313" s="180" t="s">
        <v>4021</v>
      </c>
      <c r="E1313" s="181">
        <v>152.84</v>
      </c>
    </row>
    <row r="1314" spans="2:5" ht="50.1" customHeight="1">
      <c r="B1314" s="180">
        <v>91076</v>
      </c>
      <c r="C1314" s="180" t="s">
        <v>1123</v>
      </c>
      <c r="D1314" s="180" t="s">
        <v>4021</v>
      </c>
      <c r="E1314" s="181">
        <v>163.96</v>
      </c>
    </row>
    <row r="1315" spans="2:5" ht="50.1" customHeight="1">
      <c r="B1315" s="180">
        <v>91077</v>
      </c>
      <c r="C1315" s="180" t="s">
        <v>1124</v>
      </c>
      <c r="D1315" s="180" t="s">
        <v>4021</v>
      </c>
      <c r="E1315" s="181">
        <v>117.59</v>
      </c>
    </row>
    <row r="1316" spans="2:5" ht="50.1" customHeight="1">
      <c r="B1316" s="180">
        <v>91078</v>
      </c>
      <c r="C1316" s="180" t="s">
        <v>1125</v>
      </c>
      <c r="D1316" s="180" t="s">
        <v>4021</v>
      </c>
      <c r="E1316" s="181">
        <v>138.46</v>
      </c>
    </row>
    <row r="1317" spans="2:5" ht="50.1" customHeight="1">
      <c r="B1317" s="180">
        <v>91079</v>
      </c>
      <c r="C1317" s="180" t="s">
        <v>1126</v>
      </c>
      <c r="D1317" s="180" t="s">
        <v>4021</v>
      </c>
      <c r="E1317" s="181">
        <v>122.3</v>
      </c>
    </row>
    <row r="1318" spans="2:5" ht="50.1" customHeight="1">
      <c r="B1318" s="180">
        <v>91080</v>
      </c>
      <c r="C1318" s="180" t="s">
        <v>1127</v>
      </c>
      <c r="D1318" s="180" t="s">
        <v>4021</v>
      </c>
      <c r="E1318" s="181">
        <v>142.97</v>
      </c>
    </row>
    <row r="1319" spans="2:5" ht="50.1" customHeight="1">
      <c r="B1319" s="180">
        <v>91081</v>
      </c>
      <c r="C1319" s="180" t="s">
        <v>1128</v>
      </c>
      <c r="D1319" s="180" t="s">
        <v>4021</v>
      </c>
      <c r="E1319" s="181">
        <v>130.80000000000001</v>
      </c>
    </row>
    <row r="1320" spans="2:5" ht="50.1" customHeight="1">
      <c r="B1320" s="180">
        <v>91082</v>
      </c>
      <c r="C1320" s="180" t="s">
        <v>1129</v>
      </c>
      <c r="D1320" s="180" t="s">
        <v>4021</v>
      </c>
      <c r="E1320" s="181">
        <v>152.72</v>
      </c>
    </row>
    <row r="1321" spans="2:5" ht="50.1" customHeight="1">
      <c r="B1321" s="180">
        <v>91083</v>
      </c>
      <c r="C1321" s="180" t="s">
        <v>1130</v>
      </c>
      <c r="D1321" s="180" t="s">
        <v>4021</v>
      </c>
      <c r="E1321" s="181">
        <v>138.99</v>
      </c>
    </row>
    <row r="1322" spans="2:5" ht="50.1" customHeight="1">
      <c r="B1322" s="180">
        <v>91084</v>
      </c>
      <c r="C1322" s="180" t="s">
        <v>1131</v>
      </c>
      <c r="D1322" s="180" t="s">
        <v>4021</v>
      </c>
      <c r="E1322" s="181">
        <v>160.71</v>
      </c>
    </row>
    <row r="1323" spans="2:5" ht="50.1" customHeight="1">
      <c r="B1323" s="180">
        <v>91086</v>
      </c>
      <c r="C1323" s="180" t="s">
        <v>1132</v>
      </c>
      <c r="D1323" s="180" t="s">
        <v>4021</v>
      </c>
      <c r="E1323" s="181">
        <v>115.1</v>
      </c>
    </row>
    <row r="1324" spans="2:5" ht="50.1" customHeight="1">
      <c r="B1324" s="180">
        <v>91087</v>
      </c>
      <c r="C1324" s="180" t="s">
        <v>1133</v>
      </c>
      <c r="D1324" s="180" t="s">
        <v>4021</v>
      </c>
      <c r="E1324" s="181">
        <v>125.3</v>
      </c>
    </row>
    <row r="1325" spans="2:5" ht="50.1" customHeight="1">
      <c r="B1325" s="180">
        <v>91088</v>
      </c>
      <c r="C1325" s="180" t="s">
        <v>1134</v>
      </c>
      <c r="D1325" s="180" t="s">
        <v>4021</v>
      </c>
      <c r="E1325" s="181">
        <v>149.24</v>
      </c>
    </row>
    <row r="1326" spans="2:5" ht="50.1" customHeight="1">
      <c r="B1326" s="180">
        <v>91089</v>
      </c>
      <c r="C1326" s="180" t="s">
        <v>1135</v>
      </c>
      <c r="D1326" s="180" t="s">
        <v>4021</v>
      </c>
      <c r="E1326" s="181">
        <v>159.55000000000001</v>
      </c>
    </row>
    <row r="1327" spans="2:5" ht="50.1" customHeight="1">
      <c r="B1327" s="180">
        <v>91090</v>
      </c>
      <c r="C1327" s="180" t="s">
        <v>1136</v>
      </c>
      <c r="D1327" s="180" t="s">
        <v>4021</v>
      </c>
      <c r="E1327" s="181">
        <v>125.26</v>
      </c>
    </row>
    <row r="1328" spans="2:5" ht="50.1" customHeight="1">
      <c r="B1328" s="180">
        <v>91091</v>
      </c>
      <c r="C1328" s="180" t="s">
        <v>1137</v>
      </c>
      <c r="D1328" s="180" t="s">
        <v>4021</v>
      </c>
      <c r="E1328" s="181">
        <v>136.84</v>
      </c>
    </row>
    <row r="1329" spans="2:5" ht="50.1" customHeight="1">
      <c r="B1329" s="180">
        <v>91092</v>
      </c>
      <c r="C1329" s="180" t="s">
        <v>1138</v>
      </c>
      <c r="D1329" s="180" t="s">
        <v>4021</v>
      </c>
      <c r="E1329" s="181">
        <v>160.97999999999999</v>
      </c>
    </row>
    <row r="1330" spans="2:5" ht="50.1" customHeight="1">
      <c r="B1330" s="180">
        <v>91093</v>
      </c>
      <c r="C1330" s="180" t="s">
        <v>1139</v>
      </c>
      <c r="D1330" s="180" t="s">
        <v>4021</v>
      </c>
      <c r="E1330" s="181">
        <v>172.8</v>
      </c>
    </row>
    <row r="1331" spans="2:5" ht="50.1" customHeight="1">
      <c r="B1331" s="180">
        <v>91094</v>
      </c>
      <c r="C1331" s="180" t="s">
        <v>1140</v>
      </c>
      <c r="D1331" s="180" t="s">
        <v>4021</v>
      </c>
      <c r="E1331" s="181">
        <v>122.77</v>
      </c>
    </row>
    <row r="1332" spans="2:5" ht="50.1" customHeight="1">
      <c r="B1332" s="180">
        <v>91095</v>
      </c>
      <c r="C1332" s="180" t="s">
        <v>1141</v>
      </c>
      <c r="D1332" s="180" t="s">
        <v>4021</v>
      </c>
      <c r="E1332" s="181">
        <v>143.97999999999999</v>
      </c>
    </row>
    <row r="1333" spans="2:5" ht="50.1" customHeight="1">
      <c r="B1333" s="180">
        <v>91096</v>
      </c>
      <c r="C1333" s="180" t="s">
        <v>1142</v>
      </c>
      <c r="D1333" s="180" t="s">
        <v>4021</v>
      </c>
      <c r="E1333" s="181">
        <v>125.07</v>
      </c>
    </row>
    <row r="1334" spans="2:5" ht="50.1" customHeight="1">
      <c r="B1334" s="180">
        <v>91097</v>
      </c>
      <c r="C1334" s="180" t="s">
        <v>1143</v>
      </c>
      <c r="D1334" s="180" t="s">
        <v>4021</v>
      </c>
      <c r="E1334" s="181">
        <v>146.1</v>
      </c>
    </row>
    <row r="1335" spans="2:5" ht="50.1" customHeight="1">
      <c r="B1335" s="180">
        <v>91098</v>
      </c>
      <c r="C1335" s="180" t="s">
        <v>1144</v>
      </c>
      <c r="D1335" s="180" t="s">
        <v>4021</v>
      </c>
      <c r="E1335" s="181">
        <v>135.80000000000001</v>
      </c>
    </row>
    <row r="1336" spans="2:5" ht="50.1" customHeight="1">
      <c r="B1336" s="180">
        <v>91099</v>
      </c>
      <c r="C1336" s="180" t="s">
        <v>1145</v>
      </c>
      <c r="D1336" s="180" t="s">
        <v>4021</v>
      </c>
      <c r="E1336" s="181">
        <v>158.19</v>
      </c>
    </row>
    <row r="1337" spans="2:5" ht="50.1" customHeight="1">
      <c r="B1337" s="180">
        <v>91100</v>
      </c>
      <c r="C1337" s="180" t="s">
        <v>1146</v>
      </c>
      <c r="D1337" s="180" t="s">
        <v>4021</v>
      </c>
      <c r="E1337" s="181">
        <v>142.25</v>
      </c>
    </row>
    <row r="1338" spans="2:5" ht="50.1" customHeight="1">
      <c r="B1338" s="180">
        <v>91101</v>
      </c>
      <c r="C1338" s="180" t="s">
        <v>1147</v>
      </c>
      <c r="D1338" s="180" t="s">
        <v>4021</v>
      </c>
      <c r="E1338" s="181">
        <v>164.5</v>
      </c>
    </row>
    <row r="1339" spans="2:5" ht="50.1" customHeight="1">
      <c r="B1339" s="180">
        <v>93952</v>
      </c>
      <c r="C1339" s="180" t="s">
        <v>1148</v>
      </c>
      <c r="D1339" s="180" t="s">
        <v>4195</v>
      </c>
      <c r="E1339" s="181">
        <v>184.91</v>
      </c>
    </row>
    <row r="1340" spans="2:5" ht="50.1" customHeight="1">
      <c r="B1340" s="180">
        <v>93953</v>
      </c>
      <c r="C1340" s="180" t="s">
        <v>1149</v>
      </c>
      <c r="D1340" s="180" t="s">
        <v>4195</v>
      </c>
      <c r="E1340" s="181">
        <v>172.5</v>
      </c>
    </row>
    <row r="1341" spans="2:5" ht="50.1" customHeight="1">
      <c r="B1341" s="180">
        <v>93954</v>
      </c>
      <c r="C1341" s="180" t="s">
        <v>1150</v>
      </c>
      <c r="D1341" s="180" t="s">
        <v>4195</v>
      </c>
      <c r="E1341" s="181">
        <v>165.09</v>
      </c>
    </row>
    <row r="1342" spans="2:5" ht="50.1" customHeight="1">
      <c r="B1342" s="180">
        <v>93955</v>
      </c>
      <c r="C1342" s="180" t="s">
        <v>1151</v>
      </c>
      <c r="D1342" s="180" t="s">
        <v>4195</v>
      </c>
      <c r="E1342" s="181">
        <v>159.80000000000001</v>
      </c>
    </row>
    <row r="1343" spans="2:5" ht="50.1" customHeight="1">
      <c r="B1343" s="180">
        <v>93956</v>
      </c>
      <c r="C1343" s="180" t="s">
        <v>1152</v>
      </c>
      <c r="D1343" s="180" t="s">
        <v>4195</v>
      </c>
      <c r="E1343" s="181">
        <v>155.66</v>
      </c>
    </row>
    <row r="1344" spans="2:5" ht="50.1" customHeight="1">
      <c r="B1344" s="180">
        <v>93957</v>
      </c>
      <c r="C1344" s="180" t="s">
        <v>1153</v>
      </c>
      <c r="D1344" s="180" t="s">
        <v>4195</v>
      </c>
      <c r="E1344" s="181">
        <v>199.31</v>
      </c>
    </row>
    <row r="1345" spans="2:5" ht="50.1" customHeight="1">
      <c r="B1345" s="180">
        <v>93958</v>
      </c>
      <c r="C1345" s="180" t="s">
        <v>1154</v>
      </c>
      <c r="D1345" s="180" t="s">
        <v>4195</v>
      </c>
      <c r="E1345" s="181">
        <v>186.16</v>
      </c>
    </row>
    <row r="1346" spans="2:5" ht="50.1" customHeight="1">
      <c r="B1346" s="180">
        <v>93959</v>
      </c>
      <c r="C1346" s="180" t="s">
        <v>1155</v>
      </c>
      <c r="D1346" s="180" t="s">
        <v>4195</v>
      </c>
      <c r="E1346" s="181">
        <v>178.35</v>
      </c>
    </row>
    <row r="1347" spans="2:5" ht="50.1" customHeight="1">
      <c r="B1347" s="180">
        <v>93960</v>
      </c>
      <c r="C1347" s="180" t="s">
        <v>1156</v>
      </c>
      <c r="D1347" s="180" t="s">
        <v>4195</v>
      </c>
      <c r="E1347" s="181">
        <v>172.82</v>
      </c>
    </row>
    <row r="1348" spans="2:5" ht="50.1" customHeight="1">
      <c r="B1348" s="180">
        <v>93961</v>
      </c>
      <c r="C1348" s="180" t="s">
        <v>1157</v>
      </c>
      <c r="D1348" s="180" t="s">
        <v>4195</v>
      </c>
      <c r="E1348" s="181">
        <v>168.52</v>
      </c>
    </row>
    <row r="1349" spans="2:5" ht="50.1" customHeight="1">
      <c r="B1349" s="180">
        <v>93962</v>
      </c>
      <c r="C1349" s="180" t="s">
        <v>1158</v>
      </c>
      <c r="D1349" s="180" t="s">
        <v>4195</v>
      </c>
      <c r="E1349" s="181">
        <v>174.37</v>
      </c>
    </row>
    <row r="1350" spans="2:5" ht="50.1" customHeight="1">
      <c r="B1350" s="180">
        <v>93963</v>
      </c>
      <c r="C1350" s="180" t="s">
        <v>1159</v>
      </c>
      <c r="D1350" s="180" t="s">
        <v>4195</v>
      </c>
      <c r="E1350" s="181">
        <v>162</v>
      </c>
    </row>
    <row r="1351" spans="2:5" ht="50.1" customHeight="1">
      <c r="B1351" s="180">
        <v>93964</v>
      </c>
      <c r="C1351" s="180" t="s">
        <v>1160</v>
      </c>
      <c r="D1351" s="180" t="s">
        <v>4195</v>
      </c>
      <c r="E1351" s="181">
        <v>154.59</v>
      </c>
    </row>
    <row r="1352" spans="2:5" ht="50.1" customHeight="1">
      <c r="B1352" s="180">
        <v>93965</v>
      </c>
      <c r="C1352" s="180" t="s">
        <v>1161</v>
      </c>
      <c r="D1352" s="180" t="s">
        <v>4195</v>
      </c>
      <c r="E1352" s="181">
        <v>147.26</v>
      </c>
    </row>
    <row r="1353" spans="2:5" ht="50.1" customHeight="1">
      <c r="B1353" s="180">
        <v>93966</v>
      </c>
      <c r="C1353" s="180" t="s">
        <v>1162</v>
      </c>
      <c r="D1353" s="180" t="s">
        <v>4195</v>
      </c>
      <c r="E1353" s="181">
        <v>145.22999999999999</v>
      </c>
    </row>
    <row r="1354" spans="2:5" ht="50.1" customHeight="1">
      <c r="B1354" s="180">
        <v>93967</v>
      </c>
      <c r="C1354" s="180" t="s">
        <v>1163</v>
      </c>
      <c r="D1354" s="180" t="s">
        <v>4195</v>
      </c>
      <c r="E1354" s="181">
        <v>188.78</v>
      </c>
    </row>
    <row r="1355" spans="2:5" ht="50.1" customHeight="1">
      <c r="B1355" s="180">
        <v>93968</v>
      </c>
      <c r="C1355" s="180" t="s">
        <v>1164</v>
      </c>
      <c r="D1355" s="180" t="s">
        <v>4195</v>
      </c>
      <c r="E1355" s="181">
        <v>175.65</v>
      </c>
    </row>
    <row r="1356" spans="2:5" ht="50.1" customHeight="1">
      <c r="B1356" s="180">
        <v>93969</v>
      </c>
      <c r="C1356" s="180" t="s">
        <v>1165</v>
      </c>
      <c r="D1356" s="180" t="s">
        <v>4195</v>
      </c>
      <c r="E1356" s="181">
        <v>167.84</v>
      </c>
    </row>
    <row r="1357" spans="2:5" ht="50.1" customHeight="1">
      <c r="B1357" s="180">
        <v>93970</v>
      </c>
      <c r="C1357" s="180" t="s">
        <v>1166</v>
      </c>
      <c r="D1357" s="180" t="s">
        <v>4195</v>
      </c>
      <c r="E1357" s="181">
        <v>162.36000000000001</v>
      </c>
    </row>
    <row r="1358" spans="2:5" ht="50.1" customHeight="1">
      <c r="B1358" s="180">
        <v>93971</v>
      </c>
      <c r="C1358" s="180" t="s">
        <v>1167</v>
      </c>
      <c r="D1358" s="180" t="s">
        <v>4195</v>
      </c>
      <c r="E1358" s="181">
        <v>153.75</v>
      </c>
    </row>
    <row r="1359" spans="2:5" ht="50.1" customHeight="1">
      <c r="B1359" s="180">
        <v>95108</v>
      </c>
      <c r="C1359" s="180" t="s">
        <v>1168</v>
      </c>
      <c r="D1359" s="180" t="s">
        <v>3961</v>
      </c>
      <c r="E1359" s="181">
        <v>22.76</v>
      </c>
    </row>
    <row r="1360" spans="2:5" ht="50.1" customHeight="1">
      <c r="B1360" s="180">
        <v>100332</v>
      </c>
      <c r="C1360" s="180" t="s">
        <v>13525</v>
      </c>
      <c r="D1360" s="180" t="s">
        <v>4021</v>
      </c>
      <c r="E1360" s="181">
        <v>742.5</v>
      </c>
    </row>
    <row r="1361" spans="2:5" ht="50.1" customHeight="1">
      <c r="B1361" s="180">
        <v>100333</v>
      </c>
      <c r="C1361" s="180" t="s">
        <v>13526</v>
      </c>
      <c r="D1361" s="180" t="s">
        <v>4021</v>
      </c>
      <c r="E1361" s="181">
        <v>444.93</v>
      </c>
    </row>
    <row r="1362" spans="2:5" ht="50.1" customHeight="1">
      <c r="B1362" s="180">
        <v>100334</v>
      </c>
      <c r="C1362" s="180" t="s">
        <v>13527</v>
      </c>
      <c r="D1362" s="180" t="s">
        <v>4021</v>
      </c>
      <c r="E1362" s="181">
        <v>581.53</v>
      </c>
    </row>
    <row r="1363" spans="2:5" ht="50.1" customHeight="1">
      <c r="B1363" s="180">
        <v>100335</v>
      </c>
      <c r="C1363" s="180" t="s">
        <v>13528</v>
      </c>
      <c r="D1363" s="180" t="s">
        <v>4021</v>
      </c>
      <c r="E1363" s="181">
        <v>358.36</v>
      </c>
    </row>
    <row r="1364" spans="2:5" ht="50.1" customHeight="1">
      <c r="B1364" s="180">
        <v>100341</v>
      </c>
      <c r="C1364" s="180" t="s">
        <v>13529</v>
      </c>
      <c r="D1364" s="180" t="s">
        <v>4021</v>
      </c>
      <c r="E1364" s="181">
        <v>24.09</v>
      </c>
    </row>
    <row r="1365" spans="2:5" ht="50.1" customHeight="1">
      <c r="B1365" s="180">
        <v>100342</v>
      </c>
      <c r="C1365" s="180" t="s">
        <v>13530</v>
      </c>
      <c r="D1365" s="180" t="s">
        <v>4440</v>
      </c>
      <c r="E1365" s="181">
        <v>14.96</v>
      </c>
    </row>
    <row r="1366" spans="2:5" ht="50.1" customHeight="1">
      <c r="B1366" s="180">
        <v>100343</v>
      </c>
      <c r="C1366" s="180" t="s">
        <v>13531</v>
      </c>
      <c r="D1366" s="180" t="s">
        <v>4440</v>
      </c>
      <c r="E1366" s="181">
        <v>14.38</v>
      </c>
    </row>
    <row r="1367" spans="2:5" ht="50.1" customHeight="1">
      <c r="B1367" s="180">
        <v>100344</v>
      </c>
      <c r="C1367" s="180" t="s">
        <v>13532</v>
      </c>
      <c r="D1367" s="180" t="s">
        <v>4440</v>
      </c>
      <c r="E1367" s="181">
        <v>13.03</v>
      </c>
    </row>
    <row r="1368" spans="2:5" ht="50.1" customHeight="1">
      <c r="B1368" s="180">
        <v>100345</v>
      </c>
      <c r="C1368" s="180" t="s">
        <v>13533</v>
      </c>
      <c r="D1368" s="180" t="s">
        <v>4440</v>
      </c>
      <c r="E1368" s="181">
        <v>11.08</v>
      </c>
    </row>
    <row r="1369" spans="2:5" ht="50.1" customHeight="1">
      <c r="B1369" s="180">
        <v>100346</v>
      </c>
      <c r="C1369" s="180" t="s">
        <v>13534</v>
      </c>
      <c r="D1369" s="180" t="s">
        <v>4440</v>
      </c>
      <c r="E1369" s="181">
        <v>10.66</v>
      </c>
    </row>
    <row r="1370" spans="2:5" ht="50.1" customHeight="1">
      <c r="B1370" s="180">
        <v>100347</v>
      </c>
      <c r="C1370" s="180" t="s">
        <v>13535</v>
      </c>
      <c r="D1370" s="180" t="s">
        <v>4440</v>
      </c>
      <c r="E1370" s="181">
        <v>12.12</v>
      </c>
    </row>
    <row r="1371" spans="2:5" ht="50.1" customHeight="1">
      <c r="B1371" s="180">
        <v>100348</v>
      </c>
      <c r="C1371" s="180" t="s">
        <v>13536</v>
      </c>
      <c r="D1371" s="180" t="s">
        <v>4440</v>
      </c>
      <c r="E1371" s="181">
        <v>11.91</v>
      </c>
    </row>
    <row r="1372" spans="2:5" ht="50.1" customHeight="1">
      <c r="B1372" s="180">
        <v>100349</v>
      </c>
      <c r="C1372" s="180" t="s">
        <v>13537</v>
      </c>
      <c r="D1372" s="180" t="s">
        <v>17</v>
      </c>
      <c r="E1372" s="181">
        <v>400.28</v>
      </c>
    </row>
    <row r="1373" spans="2:5" ht="50.1" customHeight="1">
      <c r="B1373" s="180" t="s">
        <v>1169</v>
      </c>
      <c r="C1373" s="180" t="s">
        <v>1170</v>
      </c>
      <c r="D1373" s="180" t="s">
        <v>3961</v>
      </c>
      <c r="E1373" s="181">
        <v>904.9</v>
      </c>
    </row>
    <row r="1374" spans="2:5" ht="50.1" customHeight="1">
      <c r="B1374" s="180" t="s">
        <v>1171</v>
      </c>
      <c r="C1374" s="180" t="s">
        <v>1172</v>
      </c>
      <c r="D1374" s="180" t="s">
        <v>3961</v>
      </c>
      <c r="E1374" s="182">
        <v>1456.79</v>
      </c>
    </row>
    <row r="1375" spans="2:5" ht="50.1" customHeight="1">
      <c r="B1375" s="180" t="s">
        <v>1173</v>
      </c>
      <c r="C1375" s="180" t="s">
        <v>1174</v>
      </c>
      <c r="D1375" s="180" t="s">
        <v>3961</v>
      </c>
      <c r="E1375" s="182">
        <v>2150.91</v>
      </c>
    </row>
    <row r="1376" spans="2:5" ht="50.1" customHeight="1">
      <c r="B1376" s="180" t="s">
        <v>1175</v>
      </c>
      <c r="C1376" s="180" t="s">
        <v>1176</v>
      </c>
      <c r="D1376" s="180" t="s">
        <v>3961</v>
      </c>
      <c r="E1376" s="182">
        <v>2993.93</v>
      </c>
    </row>
    <row r="1377" spans="2:5" ht="50.1" customHeight="1">
      <c r="B1377" s="180">
        <v>83716</v>
      </c>
      <c r="C1377" s="180" t="s">
        <v>1177</v>
      </c>
      <c r="D1377" s="180" t="s">
        <v>3961</v>
      </c>
      <c r="E1377" s="181">
        <v>300.24</v>
      </c>
    </row>
    <row r="1378" spans="2:5" ht="50.1" customHeight="1">
      <c r="B1378" s="180">
        <v>97933</v>
      </c>
      <c r="C1378" s="180" t="s">
        <v>19394</v>
      </c>
      <c r="D1378" s="180" t="s">
        <v>3961</v>
      </c>
      <c r="E1378" s="181">
        <v>683.01</v>
      </c>
    </row>
    <row r="1379" spans="2:5" ht="50.1" customHeight="1">
      <c r="B1379" s="180">
        <v>97934</v>
      </c>
      <c r="C1379" s="180" t="s">
        <v>19395</v>
      </c>
      <c r="D1379" s="180" t="s">
        <v>3961</v>
      </c>
      <c r="E1379" s="182">
        <v>1595.79</v>
      </c>
    </row>
    <row r="1380" spans="2:5" ht="50.1" customHeight="1">
      <c r="B1380" s="180">
        <v>97935</v>
      </c>
      <c r="C1380" s="180" t="s">
        <v>19396</v>
      </c>
      <c r="D1380" s="180" t="s">
        <v>3961</v>
      </c>
      <c r="E1380" s="181">
        <v>578.79</v>
      </c>
    </row>
    <row r="1381" spans="2:5" ht="50.1" customHeight="1">
      <c r="B1381" s="180">
        <v>97936</v>
      </c>
      <c r="C1381" s="180" t="s">
        <v>19397</v>
      </c>
      <c r="D1381" s="180" t="s">
        <v>3961</v>
      </c>
      <c r="E1381" s="182">
        <v>1429.49</v>
      </c>
    </row>
    <row r="1382" spans="2:5" ht="50.1" customHeight="1">
      <c r="B1382" s="180">
        <v>97947</v>
      </c>
      <c r="C1382" s="180" t="s">
        <v>19398</v>
      </c>
      <c r="D1382" s="180" t="s">
        <v>3961</v>
      </c>
      <c r="E1382" s="182">
        <v>1300.9100000000001</v>
      </c>
    </row>
    <row r="1383" spans="2:5" ht="50.1" customHeight="1">
      <c r="B1383" s="180">
        <v>97948</v>
      </c>
      <c r="C1383" s="180" t="s">
        <v>19399</v>
      </c>
      <c r="D1383" s="180" t="s">
        <v>3961</v>
      </c>
      <c r="E1383" s="182">
        <v>2395.08</v>
      </c>
    </row>
    <row r="1384" spans="2:5" ht="50.1" customHeight="1">
      <c r="B1384" s="180">
        <v>97949</v>
      </c>
      <c r="C1384" s="180" t="s">
        <v>19400</v>
      </c>
      <c r="D1384" s="180" t="s">
        <v>3961</v>
      </c>
      <c r="E1384" s="182">
        <v>1350.63</v>
      </c>
    </row>
    <row r="1385" spans="2:5" ht="50.1" customHeight="1">
      <c r="B1385" s="180">
        <v>97950</v>
      </c>
      <c r="C1385" s="180" t="s">
        <v>19401</v>
      </c>
      <c r="D1385" s="180" t="s">
        <v>3961</v>
      </c>
      <c r="E1385" s="182">
        <v>2382.79</v>
      </c>
    </row>
    <row r="1386" spans="2:5" ht="50.1" customHeight="1">
      <c r="B1386" s="180">
        <v>97951</v>
      </c>
      <c r="C1386" s="180" t="s">
        <v>19402</v>
      </c>
      <c r="D1386" s="180" t="s">
        <v>3961</v>
      </c>
      <c r="E1386" s="182">
        <v>2114.5300000000002</v>
      </c>
    </row>
    <row r="1387" spans="2:5" ht="50.1" customHeight="1">
      <c r="B1387" s="180">
        <v>97952</v>
      </c>
      <c r="C1387" s="180" t="s">
        <v>19403</v>
      </c>
      <c r="D1387" s="180" t="s">
        <v>3961</v>
      </c>
      <c r="E1387" s="182">
        <v>3646.93</v>
      </c>
    </row>
    <row r="1388" spans="2:5" ht="50.1" customHeight="1">
      <c r="B1388" s="180">
        <v>97953</v>
      </c>
      <c r="C1388" s="180" t="s">
        <v>19404</v>
      </c>
      <c r="D1388" s="180" t="s">
        <v>3961</v>
      </c>
      <c r="E1388" s="181">
        <v>911.74</v>
      </c>
    </row>
    <row r="1389" spans="2:5" ht="50.1" customHeight="1">
      <c r="B1389" s="180">
        <v>97955</v>
      </c>
      <c r="C1389" s="180" t="s">
        <v>19405</v>
      </c>
      <c r="D1389" s="180" t="s">
        <v>3961</v>
      </c>
      <c r="E1389" s="182">
        <v>2020.62</v>
      </c>
    </row>
    <row r="1390" spans="2:5" ht="50.1" customHeight="1">
      <c r="B1390" s="180">
        <v>97956</v>
      </c>
      <c r="C1390" s="180" t="s">
        <v>19406</v>
      </c>
      <c r="D1390" s="180" t="s">
        <v>3961</v>
      </c>
      <c r="E1390" s="182">
        <v>1019.66</v>
      </c>
    </row>
    <row r="1391" spans="2:5" ht="50.1" customHeight="1">
      <c r="B1391" s="180">
        <v>97957</v>
      </c>
      <c r="C1391" s="180" t="s">
        <v>19407</v>
      </c>
      <c r="D1391" s="180" t="s">
        <v>3961</v>
      </c>
      <c r="E1391" s="182">
        <v>1869.46</v>
      </c>
    </row>
    <row r="1392" spans="2:5" ht="50.1" customHeight="1">
      <c r="B1392" s="180">
        <v>97961</v>
      </c>
      <c r="C1392" s="180" t="s">
        <v>19408</v>
      </c>
      <c r="D1392" s="180" t="s">
        <v>3961</v>
      </c>
      <c r="E1392" s="182">
        <v>1629.93</v>
      </c>
    </row>
    <row r="1393" spans="2:5" ht="50.1" customHeight="1">
      <c r="B1393" s="180">
        <v>97973</v>
      </c>
      <c r="C1393" s="180" t="s">
        <v>19409</v>
      </c>
      <c r="D1393" s="180" t="s">
        <v>3961</v>
      </c>
      <c r="E1393" s="182">
        <v>3095.44</v>
      </c>
    </row>
    <row r="1394" spans="2:5" ht="50.1" customHeight="1">
      <c r="B1394" s="180">
        <v>97974</v>
      </c>
      <c r="C1394" s="180" t="s">
        <v>19410</v>
      </c>
      <c r="D1394" s="180" t="s">
        <v>3961</v>
      </c>
      <c r="E1394" s="181">
        <v>317.77</v>
      </c>
    </row>
    <row r="1395" spans="2:5" ht="50.1" customHeight="1">
      <c r="B1395" s="180">
        <v>97975</v>
      </c>
      <c r="C1395" s="180" t="s">
        <v>19411</v>
      </c>
      <c r="D1395" s="180" t="s">
        <v>3961</v>
      </c>
      <c r="E1395" s="181">
        <v>333.88</v>
      </c>
    </row>
    <row r="1396" spans="2:5" ht="50.1" customHeight="1">
      <c r="B1396" s="180">
        <v>97976</v>
      </c>
      <c r="C1396" s="180" t="s">
        <v>19412</v>
      </c>
      <c r="D1396" s="180" t="s">
        <v>3961</v>
      </c>
      <c r="E1396" s="181">
        <v>846.04</v>
      </c>
    </row>
    <row r="1397" spans="2:5" ht="50.1" customHeight="1">
      <c r="B1397" s="180">
        <v>97977</v>
      </c>
      <c r="C1397" s="180" t="s">
        <v>19413</v>
      </c>
      <c r="D1397" s="180" t="s">
        <v>3961</v>
      </c>
      <c r="E1397" s="182">
        <v>1174.9000000000001</v>
      </c>
    </row>
    <row r="1398" spans="2:5" ht="50.1" customHeight="1">
      <c r="B1398" s="180">
        <v>97978</v>
      </c>
      <c r="C1398" s="180" t="s">
        <v>19414</v>
      </c>
      <c r="D1398" s="180" t="s">
        <v>3961</v>
      </c>
      <c r="E1398" s="181">
        <v>643.23</v>
      </c>
    </row>
    <row r="1399" spans="2:5" ht="50.1" customHeight="1">
      <c r="B1399" s="180">
        <v>97980</v>
      </c>
      <c r="C1399" s="180" t="s">
        <v>19415</v>
      </c>
      <c r="D1399" s="180" t="s">
        <v>3961</v>
      </c>
      <c r="E1399" s="182">
        <v>1559.37</v>
      </c>
    </row>
    <row r="1400" spans="2:5" ht="50.1" customHeight="1">
      <c r="B1400" s="180">
        <v>97981</v>
      </c>
      <c r="C1400" s="180" t="s">
        <v>19416</v>
      </c>
      <c r="D1400" s="180" t="s">
        <v>4195</v>
      </c>
      <c r="E1400" s="181">
        <v>872.18</v>
      </c>
    </row>
    <row r="1401" spans="2:5" ht="50.1" customHeight="1">
      <c r="B1401" s="180">
        <v>97983</v>
      </c>
      <c r="C1401" s="180" t="s">
        <v>19417</v>
      </c>
      <c r="D1401" s="180" t="s">
        <v>4195</v>
      </c>
      <c r="E1401" s="181">
        <v>333.1</v>
      </c>
    </row>
    <row r="1402" spans="2:5" ht="50.1" customHeight="1">
      <c r="B1402" s="180">
        <v>97985</v>
      </c>
      <c r="C1402" s="180" t="s">
        <v>19418</v>
      </c>
      <c r="D1402" s="180" t="s">
        <v>4195</v>
      </c>
      <c r="E1402" s="182">
        <v>1053.29</v>
      </c>
    </row>
    <row r="1403" spans="2:5" ht="50.1" customHeight="1">
      <c r="B1403" s="180">
        <v>97987</v>
      </c>
      <c r="C1403" s="180" t="s">
        <v>19419</v>
      </c>
      <c r="D1403" s="180" t="s">
        <v>4195</v>
      </c>
      <c r="E1403" s="181">
        <v>442.29</v>
      </c>
    </row>
    <row r="1404" spans="2:5" ht="50.1" customHeight="1">
      <c r="B1404" s="180">
        <v>97988</v>
      </c>
      <c r="C1404" s="180" t="s">
        <v>19420</v>
      </c>
      <c r="D1404" s="180" t="s">
        <v>3961</v>
      </c>
      <c r="E1404" s="182">
        <v>2307.6999999999998</v>
      </c>
    </row>
    <row r="1405" spans="2:5" ht="50.1" customHeight="1">
      <c r="B1405" s="180">
        <v>97989</v>
      </c>
      <c r="C1405" s="180" t="s">
        <v>19421</v>
      </c>
      <c r="D1405" s="180" t="s">
        <v>4195</v>
      </c>
      <c r="E1405" s="182">
        <v>1234.43</v>
      </c>
    </row>
    <row r="1406" spans="2:5" ht="50.1" customHeight="1">
      <c r="B1406" s="180">
        <v>97991</v>
      </c>
      <c r="C1406" s="180" t="s">
        <v>19422</v>
      </c>
      <c r="D1406" s="180" t="s">
        <v>4195</v>
      </c>
      <c r="E1406" s="181">
        <v>628.25</v>
      </c>
    </row>
    <row r="1407" spans="2:5" ht="50.1" customHeight="1">
      <c r="B1407" s="180">
        <v>97992</v>
      </c>
      <c r="C1407" s="180" t="s">
        <v>19423</v>
      </c>
      <c r="D1407" s="180" t="s">
        <v>3961</v>
      </c>
      <c r="E1407" s="182">
        <v>2973.76</v>
      </c>
    </row>
    <row r="1408" spans="2:5" ht="50.1" customHeight="1">
      <c r="B1408" s="180">
        <v>97993</v>
      </c>
      <c r="C1408" s="180" t="s">
        <v>19424</v>
      </c>
      <c r="D1408" s="180" t="s">
        <v>4195</v>
      </c>
      <c r="E1408" s="182">
        <v>1506.11</v>
      </c>
    </row>
    <row r="1409" spans="2:5" ht="50.1" customHeight="1">
      <c r="B1409" s="180">
        <v>97994</v>
      </c>
      <c r="C1409" s="180" t="s">
        <v>19425</v>
      </c>
      <c r="D1409" s="180" t="s">
        <v>3961</v>
      </c>
      <c r="E1409" s="182">
        <v>1921.22</v>
      </c>
    </row>
    <row r="1410" spans="2:5" ht="50.1" customHeight="1">
      <c r="B1410" s="180">
        <v>97995</v>
      </c>
      <c r="C1410" s="180" t="s">
        <v>19426</v>
      </c>
      <c r="D1410" s="180" t="s">
        <v>4195</v>
      </c>
      <c r="E1410" s="181">
        <v>887.86</v>
      </c>
    </row>
    <row r="1411" spans="2:5" ht="50.1" customHeight="1">
      <c r="B1411" s="180">
        <v>97996</v>
      </c>
      <c r="C1411" s="180" t="s">
        <v>19427</v>
      </c>
      <c r="D1411" s="180" t="s">
        <v>3961</v>
      </c>
      <c r="E1411" s="182">
        <v>2437.31</v>
      </c>
    </row>
    <row r="1412" spans="2:5" ht="50.1" customHeight="1">
      <c r="B1412" s="180">
        <v>97997</v>
      </c>
      <c r="C1412" s="180" t="s">
        <v>19428</v>
      </c>
      <c r="D1412" s="180" t="s">
        <v>4195</v>
      </c>
      <c r="E1412" s="182">
        <v>1059.78</v>
      </c>
    </row>
    <row r="1413" spans="2:5" ht="50.1" customHeight="1">
      <c r="B1413" s="180">
        <v>97999</v>
      </c>
      <c r="C1413" s="180" t="s">
        <v>19429</v>
      </c>
      <c r="D1413" s="180" t="s">
        <v>4195</v>
      </c>
      <c r="E1413" s="182">
        <v>1231.75</v>
      </c>
    </row>
    <row r="1414" spans="2:5" ht="50.1" customHeight="1">
      <c r="B1414" s="180">
        <v>98001</v>
      </c>
      <c r="C1414" s="180" t="s">
        <v>19430</v>
      </c>
      <c r="D1414" s="180" t="s">
        <v>4195</v>
      </c>
      <c r="E1414" s="182">
        <v>1403.68</v>
      </c>
    </row>
    <row r="1415" spans="2:5" ht="50.1" customHeight="1">
      <c r="B1415" s="180">
        <v>98002</v>
      </c>
      <c r="C1415" s="180" t="s">
        <v>19431</v>
      </c>
      <c r="D1415" s="180" t="s">
        <v>3961</v>
      </c>
      <c r="E1415" s="182">
        <v>4005.53</v>
      </c>
    </row>
    <row r="1416" spans="2:5" ht="50.1" customHeight="1">
      <c r="B1416" s="180">
        <v>98003</v>
      </c>
      <c r="C1416" s="180" t="s">
        <v>19432</v>
      </c>
      <c r="D1416" s="180" t="s">
        <v>4195</v>
      </c>
      <c r="E1416" s="182">
        <v>1575.66</v>
      </c>
    </row>
    <row r="1417" spans="2:5" ht="50.1" customHeight="1">
      <c r="B1417" s="180">
        <v>98005</v>
      </c>
      <c r="C1417" s="180" t="s">
        <v>19433</v>
      </c>
      <c r="D1417" s="180" t="s">
        <v>4195</v>
      </c>
      <c r="E1417" s="182">
        <v>1747.63</v>
      </c>
    </row>
    <row r="1418" spans="2:5" ht="50.1" customHeight="1">
      <c r="B1418" s="180">
        <v>98006</v>
      </c>
      <c r="C1418" s="180" t="s">
        <v>19434</v>
      </c>
      <c r="D1418" s="180" t="s">
        <v>3961</v>
      </c>
      <c r="E1418" s="182">
        <v>5037.26</v>
      </c>
    </row>
    <row r="1419" spans="2:5" ht="50.1" customHeight="1">
      <c r="B1419" s="180">
        <v>98007</v>
      </c>
      <c r="C1419" s="180" t="s">
        <v>19435</v>
      </c>
      <c r="D1419" s="180" t="s">
        <v>4195</v>
      </c>
      <c r="E1419" s="182">
        <v>1919.55</v>
      </c>
    </row>
    <row r="1420" spans="2:5" ht="50.1" customHeight="1">
      <c r="B1420" s="180">
        <v>98008</v>
      </c>
      <c r="C1420" s="180" t="s">
        <v>19436</v>
      </c>
      <c r="D1420" s="180" t="s">
        <v>3961</v>
      </c>
      <c r="E1420" s="182">
        <v>3032.48</v>
      </c>
    </row>
    <row r="1421" spans="2:5" ht="50.1" customHeight="1">
      <c r="B1421" s="180">
        <v>98009</v>
      </c>
      <c r="C1421" s="180" t="s">
        <v>19437</v>
      </c>
      <c r="D1421" s="180" t="s">
        <v>4195</v>
      </c>
      <c r="E1421" s="182">
        <v>1231.75</v>
      </c>
    </row>
    <row r="1422" spans="2:5" ht="50.1" customHeight="1">
      <c r="B1422" s="180">
        <v>98010</v>
      </c>
      <c r="C1422" s="180" t="s">
        <v>19438</v>
      </c>
      <c r="D1422" s="180" t="s">
        <v>3961</v>
      </c>
      <c r="E1422" s="182">
        <v>3702.04</v>
      </c>
    </row>
    <row r="1423" spans="2:5" ht="50.1" customHeight="1">
      <c r="B1423" s="180">
        <v>98011</v>
      </c>
      <c r="C1423" s="180" t="s">
        <v>19439</v>
      </c>
      <c r="D1423" s="180" t="s">
        <v>4195</v>
      </c>
      <c r="E1423" s="182">
        <v>1403.68</v>
      </c>
    </row>
    <row r="1424" spans="2:5" ht="50.1" customHeight="1">
      <c r="B1424" s="180">
        <v>98012</v>
      </c>
      <c r="C1424" s="180" t="s">
        <v>19440</v>
      </c>
      <c r="D1424" s="180" t="s">
        <v>3961</v>
      </c>
      <c r="E1424" s="182">
        <v>4355.53</v>
      </c>
    </row>
    <row r="1425" spans="2:5" ht="50.1" customHeight="1">
      <c r="B1425" s="180">
        <v>98013</v>
      </c>
      <c r="C1425" s="180" t="s">
        <v>19441</v>
      </c>
      <c r="D1425" s="180" t="s">
        <v>4195</v>
      </c>
      <c r="E1425" s="182">
        <v>1575.66</v>
      </c>
    </row>
    <row r="1426" spans="2:5" ht="50.1" customHeight="1">
      <c r="B1426" s="180">
        <v>98014</v>
      </c>
      <c r="C1426" s="180" t="s">
        <v>19442</v>
      </c>
      <c r="D1426" s="180" t="s">
        <v>3961</v>
      </c>
      <c r="E1426" s="182">
        <v>5009.01</v>
      </c>
    </row>
    <row r="1427" spans="2:5" ht="50.1" customHeight="1">
      <c r="B1427" s="180">
        <v>98015</v>
      </c>
      <c r="C1427" s="180" t="s">
        <v>19443</v>
      </c>
      <c r="D1427" s="180" t="s">
        <v>4195</v>
      </c>
      <c r="E1427" s="182">
        <v>1747.63</v>
      </c>
    </row>
    <row r="1428" spans="2:5" ht="50.1" customHeight="1">
      <c r="B1428" s="180">
        <v>98016</v>
      </c>
      <c r="C1428" s="180" t="s">
        <v>19444</v>
      </c>
      <c r="D1428" s="180" t="s">
        <v>3961</v>
      </c>
      <c r="E1428" s="182">
        <v>5665.5</v>
      </c>
    </row>
    <row r="1429" spans="2:5" ht="50.1" customHeight="1">
      <c r="B1429" s="180">
        <v>98017</v>
      </c>
      <c r="C1429" s="180" t="s">
        <v>19445</v>
      </c>
      <c r="D1429" s="180" t="s">
        <v>4195</v>
      </c>
      <c r="E1429" s="182">
        <v>1919.55</v>
      </c>
    </row>
    <row r="1430" spans="2:5" ht="50.1" customHeight="1">
      <c r="B1430" s="180">
        <v>98018</v>
      </c>
      <c r="C1430" s="180" t="s">
        <v>19446</v>
      </c>
      <c r="D1430" s="180" t="s">
        <v>3961</v>
      </c>
      <c r="E1430" s="182">
        <v>6316</v>
      </c>
    </row>
    <row r="1431" spans="2:5" ht="50.1" customHeight="1">
      <c r="B1431" s="180">
        <v>98019</v>
      </c>
      <c r="C1431" s="180" t="s">
        <v>19447</v>
      </c>
      <c r="D1431" s="180" t="s">
        <v>4195</v>
      </c>
      <c r="E1431" s="182">
        <v>2107.87</v>
      </c>
    </row>
    <row r="1432" spans="2:5" ht="50.1" customHeight="1">
      <c r="B1432" s="180">
        <v>98020</v>
      </c>
      <c r="C1432" s="180" t="s">
        <v>19448</v>
      </c>
      <c r="D1432" s="180" t="s">
        <v>3961</v>
      </c>
      <c r="E1432" s="182">
        <v>4480.6000000000004</v>
      </c>
    </row>
    <row r="1433" spans="2:5" ht="50.1" customHeight="1">
      <c r="B1433" s="180">
        <v>98021</v>
      </c>
      <c r="C1433" s="180" t="s">
        <v>19449</v>
      </c>
      <c r="D1433" s="180" t="s">
        <v>4195</v>
      </c>
      <c r="E1433" s="182">
        <v>1592.07</v>
      </c>
    </row>
    <row r="1434" spans="2:5" ht="50.1" customHeight="1">
      <c r="B1434" s="180">
        <v>98022</v>
      </c>
      <c r="C1434" s="180" t="s">
        <v>19450</v>
      </c>
      <c r="D1434" s="180" t="s">
        <v>3961</v>
      </c>
      <c r="E1434" s="182">
        <v>5265.48</v>
      </c>
    </row>
    <row r="1435" spans="2:5" ht="50.1" customHeight="1">
      <c r="B1435" s="180">
        <v>98023</v>
      </c>
      <c r="C1435" s="180" t="s">
        <v>19451</v>
      </c>
      <c r="D1435" s="180" t="s">
        <v>4195</v>
      </c>
      <c r="E1435" s="182">
        <v>1763.99</v>
      </c>
    </row>
    <row r="1436" spans="2:5" ht="50.1" customHeight="1">
      <c r="B1436" s="180">
        <v>98024</v>
      </c>
      <c r="C1436" s="180" t="s">
        <v>19452</v>
      </c>
      <c r="D1436" s="180" t="s">
        <v>3961</v>
      </c>
      <c r="E1436" s="182">
        <v>6081.33</v>
      </c>
    </row>
    <row r="1437" spans="2:5" ht="50.1" customHeight="1">
      <c r="B1437" s="180">
        <v>98025</v>
      </c>
      <c r="C1437" s="180" t="s">
        <v>19453</v>
      </c>
      <c r="D1437" s="180" t="s">
        <v>4195</v>
      </c>
      <c r="E1437" s="182">
        <v>1935.97</v>
      </c>
    </row>
    <row r="1438" spans="2:5" ht="50.1" customHeight="1">
      <c r="B1438" s="180">
        <v>98026</v>
      </c>
      <c r="C1438" s="180" t="s">
        <v>19454</v>
      </c>
      <c r="D1438" s="180" t="s">
        <v>3961</v>
      </c>
      <c r="E1438" s="182">
        <v>6866.17</v>
      </c>
    </row>
    <row r="1439" spans="2:5" ht="50.1" customHeight="1">
      <c r="B1439" s="180">
        <v>98027</v>
      </c>
      <c r="C1439" s="180" t="s">
        <v>19455</v>
      </c>
      <c r="D1439" s="180" t="s">
        <v>4195</v>
      </c>
      <c r="E1439" s="182">
        <v>2107.87</v>
      </c>
    </row>
    <row r="1440" spans="2:5" ht="50.1" customHeight="1">
      <c r="B1440" s="180">
        <v>98028</v>
      </c>
      <c r="C1440" s="180" t="s">
        <v>19456</v>
      </c>
      <c r="D1440" s="180" t="s">
        <v>3961</v>
      </c>
      <c r="E1440" s="182">
        <v>7651.12</v>
      </c>
    </row>
    <row r="1441" spans="2:5" ht="50.1" customHeight="1">
      <c r="B1441" s="180">
        <v>98029</v>
      </c>
      <c r="C1441" s="180" t="s">
        <v>19457</v>
      </c>
      <c r="D1441" s="180" t="s">
        <v>4195</v>
      </c>
      <c r="E1441" s="182">
        <v>2283.25</v>
      </c>
    </row>
    <row r="1442" spans="2:5" ht="50.1" customHeight="1">
      <c r="B1442" s="180">
        <v>98030</v>
      </c>
      <c r="C1442" s="180" t="s">
        <v>19458</v>
      </c>
      <c r="D1442" s="180" t="s">
        <v>3961</v>
      </c>
      <c r="E1442" s="182">
        <v>6224.78</v>
      </c>
    </row>
    <row r="1443" spans="2:5" ht="50.1" customHeight="1">
      <c r="B1443" s="180">
        <v>98031</v>
      </c>
      <c r="C1443" s="180" t="s">
        <v>19459</v>
      </c>
      <c r="D1443" s="180" t="s">
        <v>4195</v>
      </c>
      <c r="E1443" s="182">
        <v>1939.4</v>
      </c>
    </row>
    <row r="1444" spans="2:5" ht="50.1" customHeight="1">
      <c r="B1444" s="180">
        <v>98032</v>
      </c>
      <c r="C1444" s="180" t="s">
        <v>19460</v>
      </c>
      <c r="D1444" s="180" t="s">
        <v>3961</v>
      </c>
      <c r="E1444" s="182">
        <v>7168.99</v>
      </c>
    </row>
    <row r="1445" spans="2:5" ht="50.1" customHeight="1">
      <c r="B1445" s="180">
        <v>98033</v>
      </c>
      <c r="C1445" s="180" t="s">
        <v>19461</v>
      </c>
      <c r="D1445" s="180" t="s">
        <v>4195</v>
      </c>
      <c r="E1445" s="182">
        <v>2111.29</v>
      </c>
    </row>
    <row r="1446" spans="2:5" ht="50.1" customHeight="1">
      <c r="B1446" s="180">
        <v>98034</v>
      </c>
      <c r="C1446" s="180" t="s">
        <v>19462</v>
      </c>
      <c r="D1446" s="180" t="s">
        <v>3961</v>
      </c>
      <c r="E1446" s="182">
        <v>8113.2</v>
      </c>
    </row>
    <row r="1447" spans="2:5" ht="50.1" customHeight="1">
      <c r="B1447" s="180">
        <v>98035</v>
      </c>
      <c r="C1447" s="180" t="s">
        <v>19463</v>
      </c>
      <c r="D1447" s="180" t="s">
        <v>4195</v>
      </c>
      <c r="E1447" s="182">
        <v>2283.25</v>
      </c>
    </row>
    <row r="1448" spans="2:5" ht="50.1" customHeight="1">
      <c r="B1448" s="180">
        <v>98036</v>
      </c>
      <c r="C1448" s="180" t="s">
        <v>19464</v>
      </c>
      <c r="D1448" s="180" t="s">
        <v>3961</v>
      </c>
      <c r="E1448" s="182">
        <v>9057.39</v>
      </c>
    </row>
    <row r="1449" spans="2:5" ht="50.1" customHeight="1">
      <c r="B1449" s="180">
        <v>98037</v>
      </c>
      <c r="C1449" s="180" t="s">
        <v>19465</v>
      </c>
      <c r="D1449" s="180" t="s">
        <v>4195</v>
      </c>
      <c r="E1449" s="182">
        <v>2458.61</v>
      </c>
    </row>
    <row r="1450" spans="2:5" ht="50.1" customHeight="1">
      <c r="B1450" s="180">
        <v>98038</v>
      </c>
      <c r="C1450" s="180" t="s">
        <v>19466</v>
      </c>
      <c r="D1450" s="180" t="s">
        <v>3961</v>
      </c>
      <c r="E1450" s="182">
        <v>8282.93</v>
      </c>
    </row>
    <row r="1451" spans="2:5" ht="50.1" customHeight="1">
      <c r="B1451" s="180">
        <v>98039</v>
      </c>
      <c r="C1451" s="180" t="s">
        <v>19467</v>
      </c>
      <c r="D1451" s="180" t="s">
        <v>4195</v>
      </c>
      <c r="E1451" s="182">
        <v>2286.66</v>
      </c>
    </row>
    <row r="1452" spans="2:5" ht="50.1" customHeight="1">
      <c r="B1452" s="180">
        <v>98040</v>
      </c>
      <c r="C1452" s="180" t="s">
        <v>19468</v>
      </c>
      <c r="D1452" s="180" t="s">
        <v>3961</v>
      </c>
      <c r="E1452" s="182">
        <v>9369.01</v>
      </c>
    </row>
    <row r="1453" spans="2:5" ht="50.1" customHeight="1">
      <c r="B1453" s="180">
        <v>98041</v>
      </c>
      <c r="C1453" s="180" t="s">
        <v>19469</v>
      </c>
      <c r="D1453" s="180" t="s">
        <v>4195</v>
      </c>
      <c r="E1453" s="182">
        <v>2458.61</v>
      </c>
    </row>
    <row r="1454" spans="2:5" ht="50.1" customHeight="1">
      <c r="B1454" s="180">
        <v>98042</v>
      </c>
      <c r="C1454" s="180" t="s">
        <v>19470</v>
      </c>
      <c r="D1454" s="180" t="s">
        <v>3961</v>
      </c>
      <c r="E1454" s="182">
        <v>10455.14</v>
      </c>
    </row>
    <row r="1455" spans="2:5" ht="50.1" customHeight="1">
      <c r="B1455" s="180">
        <v>98043</v>
      </c>
      <c r="C1455" s="180" t="s">
        <v>19471</v>
      </c>
      <c r="D1455" s="180" t="s">
        <v>4195</v>
      </c>
      <c r="E1455" s="182">
        <v>2633.99</v>
      </c>
    </row>
    <row r="1456" spans="2:5" ht="50.1" customHeight="1">
      <c r="B1456" s="180">
        <v>98044</v>
      </c>
      <c r="C1456" s="180" t="s">
        <v>19472</v>
      </c>
      <c r="D1456" s="180" t="s">
        <v>3961</v>
      </c>
      <c r="E1456" s="182">
        <v>10617.08</v>
      </c>
    </row>
    <row r="1457" spans="2:5" ht="50.1" customHeight="1">
      <c r="B1457" s="180">
        <v>98045</v>
      </c>
      <c r="C1457" s="180" t="s">
        <v>19473</v>
      </c>
      <c r="D1457" s="180" t="s">
        <v>4195</v>
      </c>
      <c r="E1457" s="182">
        <v>2633.99</v>
      </c>
    </row>
    <row r="1458" spans="2:5" ht="50.1" customHeight="1">
      <c r="B1458" s="180">
        <v>98046</v>
      </c>
      <c r="C1458" s="180" t="s">
        <v>19474</v>
      </c>
      <c r="D1458" s="180" t="s">
        <v>3961</v>
      </c>
      <c r="E1458" s="182">
        <v>11852.83</v>
      </c>
    </row>
    <row r="1459" spans="2:5" ht="50.1" customHeight="1">
      <c r="B1459" s="180">
        <v>98047</v>
      </c>
      <c r="C1459" s="180" t="s">
        <v>19475</v>
      </c>
      <c r="D1459" s="180" t="s">
        <v>4195</v>
      </c>
      <c r="E1459" s="182">
        <v>2809.34</v>
      </c>
    </row>
    <row r="1460" spans="2:5" ht="50.1" customHeight="1">
      <c r="B1460" s="180">
        <v>98048</v>
      </c>
      <c r="C1460" s="180" t="s">
        <v>19476</v>
      </c>
      <c r="D1460" s="180" t="s">
        <v>3961</v>
      </c>
      <c r="E1460" s="182">
        <v>13815.63</v>
      </c>
    </row>
    <row r="1461" spans="2:5" ht="50.1" customHeight="1">
      <c r="B1461" s="180">
        <v>98049</v>
      </c>
      <c r="C1461" s="180" t="s">
        <v>19477</v>
      </c>
      <c r="D1461" s="180" t="s">
        <v>4195</v>
      </c>
      <c r="E1461" s="182">
        <v>2951.24</v>
      </c>
    </row>
    <row r="1462" spans="2:5" ht="50.1" customHeight="1">
      <c r="B1462" s="180">
        <v>98050</v>
      </c>
      <c r="C1462" s="180" t="s">
        <v>19478</v>
      </c>
      <c r="D1462" s="180" t="s">
        <v>4195</v>
      </c>
      <c r="E1462" s="181">
        <v>183.85</v>
      </c>
    </row>
    <row r="1463" spans="2:5" ht="50.1" customHeight="1">
      <c r="B1463" s="180">
        <v>98051</v>
      </c>
      <c r="C1463" s="180" t="s">
        <v>19479</v>
      </c>
      <c r="D1463" s="180" t="s">
        <v>4195</v>
      </c>
      <c r="E1463" s="181">
        <v>698.52</v>
      </c>
    </row>
    <row r="1464" spans="2:5" ht="50.1" customHeight="1">
      <c r="B1464" s="180">
        <v>98405</v>
      </c>
      <c r="C1464" s="180" t="s">
        <v>19480</v>
      </c>
      <c r="D1464" s="180" t="s">
        <v>3961</v>
      </c>
      <c r="E1464" s="182">
        <v>1932.07</v>
      </c>
    </row>
    <row r="1465" spans="2:5" ht="50.1" customHeight="1">
      <c r="B1465" s="180">
        <v>98406</v>
      </c>
      <c r="C1465" s="180" t="s">
        <v>19481</v>
      </c>
      <c r="D1465" s="180" t="s">
        <v>3961</v>
      </c>
      <c r="E1465" s="182">
        <v>4524.07</v>
      </c>
    </row>
    <row r="1466" spans="2:5" ht="50.1" customHeight="1">
      <c r="B1466" s="180">
        <v>98407</v>
      </c>
      <c r="C1466" s="180" t="s">
        <v>19482</v>
      </c>
      <c r="D1466" s="180" t="s">
        <v>3961</v>
      </c>
      <c r="E1466" s="182">
        <v>2953.28</v>
      </c>
    </row>
    <row r="1467" spans="2:5" ht="50.1" customHeight="1">
      <c r="B1467" s="180">
        <v>98408</v>
      </c>
      <c r="C1467" s="180" t="s">
        <v>19483</v>
      </c>
      <c r="D1467" s="180" t="s">
        <v>3961</v>
      </c>
      <c r="E1467" s="182">
        <v>3469.34</v>
      </c>
    </row>
    <row r="1468" spans="2:5" ht="50.1" customHeight="1">
      <c r="B1468" s="180">
        <v>98409</v>
      </c>
      <c r="C1468" s="180" t="s">
        <v>19484</v>
      </c>
      <c r="D1468" s="180" t="s">
        <v>4195</v>
      </c>
      <c r="E1468" s="181">
        <v>252.85</v>
      </c>
    </row>
    <row r="1469" spans="2:5" ht="50.1" customHeight="1">
      <c r="B1469" s="180">
        <v>98410</v>
      </c>
      <c r="C1469" s="180" t="s">
        <v>19485</v>
      </c>
      <c r="D1469" s="180" t="s">
        <v>3961</v>
      </c>
      <c r="E1469" s="181">
        <v>847.15</v>
      </c>
    </row>
    <row r="1470" spans="2:5" ht="50.1" customHeight="1">
      <c r="B1470" s="180">
        <v>98414</v>
      </c>
      <c r="C1470" s="180" t="s">
        <v>19486</v>
      </c>
      <c r="D1470" s="180" t="s">
        <v>3961</v>
      </c>
      <c r="E1470" s="181">
        <v>839.29</v>
      </c>
    </row>
    <row r="1471" spans="2:5" ht="50.1" customHeight="1">
      <c r="B1471" s="180">
        <v>98415</v>
      </c>
      <c r="C1471" s="180" t="s">
        <v>1178</v>
      </c>
      <c r="D1471" s="180" t="s">
        <v>3961</v>
      </c>
      <c r="E1471" s="181">
        <v>994.29</v>
      </c>
    </row>
    <row r="1472" spans="2:5" ht="50.1" customHeight="1">
      <c r="B1472" s="180">
        <v>98416</v>
      </c>
      <c r="C1472" s="180" t="s">
        <v>1179</v>
      </c>
      <c r="D1472" s="180" t="s">
        <v>3961</v>
      </c>
      <c r="E1472" s="182">
        <v>1005.84</v>
      </c>
    </row>
    <row r="1473" spans="2:5" ht="50.1" customHeight="1">
      <c r="B1473" s="180">
        <v>98417</v>
      </c>
      <c r="C1473" s="180" t="s">
        <v>1180</v>
      </c>
      <c r="D1473" s="180" t="s">
        <v>3961</v>
      </c>
      <c r="E1473" s="182">
        <v>1172.3900000000001</v>
      </c>
    </row>
    <row r="1474" spans="2:5" ht="50.1" customHeight="1">
      <c r="B1474" s="180">
        <v>98418</v>
      </c>
      <c r="C1474" s="180" t="s">
        <v>1181</v>
      </c>
      <c r="D1474" s="180" t="s">
        <v>3961</v>
      </c>
      <c r="E1474" s="182">
        <v>1264.31</v>
      </c>
    </row>
    <row r="1475" spans="2:5" ht="50.1" customHeight="1">
      <c r="B1475" s="180">
        <v>98419</v>
      </c>
      <c r="C1475" s="180" t="s">
        <v>1182</v>
      </c>
      <c r="D1475" s="180" t="s">
        <v>3961</v>
      </c>
      <c r="E1475" s="182">
        <v>1356.24</v>
      </c>
    </row>
    <row r="1476" spans="2:5" ht="50.1" customHeight="1">
      <c r="B1476" s="180">
        <v>98420</v>
      </c>
      <c r="C1476" s="180" t="s">
        <v>1183</v>
      </c>
      <c r="D1476" s="180" t="s">
        <v>3961</v>
      </c>
      <c r="E1476" s="182">
        <v>1238.6099999999999</v>
      </c>
    </row>
    <row r="1477" spans="2:5" ht="50.1" customHeight="1">
      <c r="B1477" s="180">
        <v>98421</v>
      </c>
      <c r="C1477" s="180" t="s">
        <v>1184</v>
      </c>
      <c r="D1477" s="180" t="s">
        <v>3961</v>
      </c>
      <c r="E1477" s="182">
        <v>1405.16</v>
      </c>
    </row>
    <row r="1478" spans="2:5" ht="50.1" customHeight="1">
      <c r="B1478" s="180">
        <v>98422</v>
      </c>
      <c r="C1478" s="180" t="s">
        <v>1185</v>
      </c>
      <c r="D1478" s="180" t="s">
        <v>3961</v>
      </c>
      <c r="E1478" s="182">
        <v>1571.71</v>
      </c>
    </row>
    <row r="1479" spans="2:5" ht="50.1" customHeight="1">
      <c r="B1479" s="180">
        <v>98423</v>
      </c>
      <c r="C1479" s="180" t="s">
        <v>1186</v>
      </c>
      <c r="D1479" s="180" t="s">
        <v>3961</v>
      </c>
      <c r="E1479" s="182">
        <v>1663.63</v>
      </c>
    </row>
    <row r="1480" spans="2:5" ht="50.1" customHeight="1">
      <c r="B1480" s="180">
        <v>98424</v>
      </c>
      <c r="C1480" s="180" t="s">
        <v>1187</v>
      </c>
      <c r="D1480" s="180" t="s">
        <v>3961</v>
      </c>
      <c r="E1480" s="182">
        <v>1755.56</v>
      </c>
    </row>
    <row r="1481" spans="2:5" ht="50.1" customHeight="1">
      <c r="B1481" s="180">
        <v>98425</v>
      </c>
      <c r="C1481" s="180" t="s">
        <v>1188</v>
      </c>
      <c r="D1481" s="180" t="s">
        <v>3961</v>
      </c>
      <c r="E1481" s="182">
        <v>2307.6999999999998</v>
      </c>
    </row>
    <row r="1482" spans="2:5" ht="50.1" customHeight="1">
      <c r="B1482" s="180">
        <v>98426</v>
      </c>
      <c r="C1482" s="180" t="s">
        <v>1189</v>
      </c>
      <c r="D1482" s="180" t="s">
        <v>3961</v>
      </c>
      <c r="E1482" s="182">
        <v>2924.91</v>
      </c>
    </row>
    <row r="1483" spans="2:5" ht="50.1" customHeight="1">
      <c r="B1483" s="180">
        <v>98427</v>
      </c>
      <c r="C1483" s="180" t="s">
        <v>1190</v>
      </c>
      <c r="D1483" s="180" t="s">
        <v>3961</v>
      </c>
      <c r="E1483" s="182">
        <v>3542.13</v>
      </c>
    </row>
    <row r="1484" spans="2:5" ht="50.1" customHeight="1">
      <c r="B1484" s="180">
        <v>98428</v>
      </c>
      <c r="C1484" s="180" t="s">
        <v>1191</v>
      </c>
      <c r="D1484" s="180" t="s">
        <v>3961</v>
      </c>
      <c r="E1484" s="182">
        <v>3891.39</v>
      </c>
    </row>
    <row r="1485" spans="2:5" ht="50.1" customHeight="1">
      <c r="B1485" s="180">
        <v>98429</v>
      </c>
      <c r="C1485" s="180" t="s">
        <v>1192</v>
      </c>
      <c r="D1485" s="180" t="s">
        <v>3961</v>
      </c>
      <c r="E1485" s="182">
        <v>4240.6499999999996</v>
      </c>
    </row>
    <row r="1486" spans="2:5" ht="50.1" customHeight="1">
      <c r="B1486" s="180">
        <v>98430</v>
      </c>
      <c r="C1486" s="180" t="s">
        <v>1193</v>
      </c>
      <c r="D1486" s="180" t="s">
        <v>3961</v>
      </c>
      <c r="E1486" s="182">
        <v>2707.02</v>
      </c>
    </row>
    <row r="1487" spans="2:5" ht="50.1" customHeight="1">
      <c r="B1487" s="180">
        <v>98431</v>
      </c>
      <c r="C1487" s="180" t="s">
        <v>1194</v>
      </c>
      <c r="D1487" s="180" t="s">
        <v>3961</v>
      </c>
      <c r="E1487" s="182">
        <v>3324.23</v>
      </c>
    </row>
    <row r="1488" spans="2:5" ht="50.1" customHeight="1">
      <c r="B1488" s="180">
        <v>98432</v>
      </c>
      <c r="C1488" s="180" t="s">
        <v>1195</v>
      </c>
      <c r="D1488" s="180" t="s">
        <v>3961</v>
      </c>
      <c r="E1488" s="182">
        <v>3941.45</v>
      </c>
    </row>
    <row r="1489" spans="2:5" ht="50.1" customHeight="1">
      <c r="B1489" s="180">
        <v>98433</v>
      </c>
      <c r="C1489" s="180" t="s">
        <v>1196</v>
      </c>
      <c r="D1489" s="180" t="s">
        <v>3961</v>
      </c>
      <c r="E1489" s="182">
        <v>4290.71</v>
      </c>
    </row>
    <row r="1490" spans="2:5" ht="50.1" customHeight="1">
      <c r="B1490" s="180">
        <v>98434</v>
      </c>
      <c r="C1490" s="180" t="s">
        <v>1197</v>
      </c>
      <c r="D1490" s="180" t="s">
        <v>3961</v>
      </c>
      <c r="E1490" s="182">
        <v>4639.97</v>
      </c>
    </row>
    <row r="1491" spans="2:5" ht="50.1" customHeight="1">
      <c r="B1491" s="180">
        <v>99240</v>
      </c>
      <c r="C1491" s="180" t="s">
        <v>19487</v>
      </c>
      <c r="D1491" s="180" t="s">
        <v>4195</v>
      </c>
      <c r="E1491" s="181">
        <v>440.5</v>
      </c>
    </row>
    <row r="1492" spans="2:5" ht="50.1" customHeight="1">
      <c r="B1492" s="180">
        <v>99241</v>
      </c>
      <c r="C1492" s="180" t="s">
        <v>19488</v>
      </c>
      <c r="D1492" s="180" t="s">
        <v>4195</v>
      </c>
      <c r="E1492" s="182">
        <v>1194.1300000000001</v>
      </c>
    </row>
    <row r="1493" spans="2:5" ht="50.1" customHeight="1">
      <c r="B1493" s="180">
        <v>99242</v>
      </c>
      <c r="C1493" s="180" t="s">
        <v>19489</v>
      </c>
      <c r="D1493" s="180" t="s">
        <v>3961</v>
      </c>
      <c r="E1493" s="182">
        <v>2256.5500000000002</v>
      </c>
    </row>
    <row r="1494" spans="2:5" ht="50.1" customHeight="1">
      <c r="B1494" s="180">
        <v>99243</v>
      </c>
      <c r="C1494" s="180" t="s">
        <v>19490</v>
      </c>
      <c r="D1494" s="180" t="s">
        <v>4195</v>
      </c>
      <c r="E1494" s="182">
        <v>1185.98</v>
      </c>
    </row>
    <row r="1495" spans="2:5" ht="50.1" customHeight="1">
      <c r="B1495" s="180">
        <v>99244</v>
      </c>
      <c r="C1495" s="180" t="s">
        <v>19491</v>
      </c>
      <c r="D1495" s="180" t="s">
        <v>3961</v>
      </c>
      <c r="E1495" s="182">
        <v>3640.58</v>
      </c>
    </row>
    <row r="1496" spans="2:5" ht="50.1" customHeight="1">
      <c r="B1496" s="180">
        <v>99246</v>
      </c>
      <c r="C1496" s="180" t="s">
        <v>19492</v>
      </c>
      <c r="D1496" s="180" t="s">
        <v>4195</v>
      </c>
      <c r="E1496" s="181">
        <v>625.79999999999995</v>
      </c>
    </row>
    <row r="1497" spans="2:5" ht="50.1" customHeight="1">
      <c r="B1497" s="180">
        <v>99247</v>
      </c>
      <c r="C1497" s="180" t="s">
        <v>19493</v>
      </c>
      <c r="D1497" s="180" t="s">
        <v>4195</v>
      </c>
      <c r="E1497" s="182">
        <v>1360.54</v>
      </c>
    </row>
    <row r="1498" spans="2:5" ht="50.1" customHeight="1">
      <c r="B1498" s="180">
        <v>99248</v>
      </c>
      <c r="C1498" s="180" t="s">
        <v>19494</v>
      </c>
      <c r="D1498" s="180" t="s">
        <v>3961</v>
      </c>
      <c r="E1498" s="182">
        <v>3400.46</v>
      </c>
    </row>
    <row r="1499" spans="2:5" ht="50.1" customHeight="1">
      <c r="B1499" s="180">
        <v>99249</v>
      </c>
      <c r="C1499" s="180" t="s">
        <v>19495</v>
      </c>
      <c r="D1499" s="180" t="s">
        <v>4195</v>
      </c>
      <c r="E1499" s="182">
        <v>1450.12</v>
      </c>
    </row>
    <row r="1500" spans="2:5" ht="50.1" customHeight="1">
      <c r="B1500" s="180">
        <v>99252</v>
      </c>
      <c r="C1500" s="180" t="s">
        <v>19496</v>
      </c>
      <c r="D1500" s="180" t="s">
        <v>3961</v>
      </c>
      <c r="E1500" s="182">
        <v>1889.18</v>
      </c>
    </row>
    <row r="1501" spans="2:5" ht="50.1" customHeight="1">
      <c r="B1501" s="180">
        <v>99254</v>
      </c>
      <c r="C1501" s="180" t="s">
        <v>19497</v>
      </c>
      <c r="D1501" s="180" t="s">
        <v>4195</v>
      </c>
      <c r="E1501" s="181">
        <v>861.3</v>
      </c>
    </row>
    <row r="1502" spans="2:5" ht="50.1" customHeight="1">
      <c r="B1502" s="180">
        <v>99256</v>
      </c>
      <c r="C1502" s="180" t="s">
        <v>19498</v>
      </c>
      <c r="D1502" s="180" t="s">
        <v>3961</v>
      </c>
      <c r="E1502" s="182">
        <v>4290.96</v>
      </c>
    </row>
    <row r="1503" spans="2:5" ht="50.1" customHeight="1">
      <c r="B1503" s="180">
        <v>99259</v>
      </c>
      <c r="C1503" s="180" t="s">
        <v>19499</v>
      </c>
      <c r="D1503" s="180" t="s">
        <v>3961</v>
      </c>
      <c r="E1503" s="182">
        <v>2396.4299999999998</v>
      </c>
    </row>
    <row r="1504" spans="2:5" ht="50.1" customHeight="1">
      <c r="B1504" s="180">
        <v>99261</v>
      </c>
      <c r="C1504" s="180" t="s">
        <v>19500</v>
      </c>
      <c r="D1504" s="180" t="s">
        <v>4195</v>
      </c>
      <c r="E1504" s="182">
        <v>1027.7</v>
      </c>
    </row>
    <row r="1505" spans="2:5" ht="50.1" customHeight="1">
      <c r="B1505" s="180">
        <v>99263</v>
      </c>
      <c r="C1505" s="180" t="s">
        <v>19501</v>
      </c>
      <c r="D1505" s="180" t="s">
        <v>4195</v>
      </c>
      <c r="E1505" s="182">
        <v>1526.99</v>
      </c>
    </row>
    <row r="1506" spans="2:5" ht="50.1" customHeight="1">
      <c r="B1506" s="180">
        <v>99265</v>
      </c>
      <c r="C1506" s="180" t="s">
        <v>19502</v>
      </c>
      <c r="D1506" s="180" t="s">
        <v>3961</v>
      </c>
      <c r="E1506" s="182">
        <v>2903.54</v>
      </c>
    </row>
    <row r="1507" spans="2:5" ht="50.1" customHeight="1">
      <c r="B1507" s="180">
        <v>99266</v>
      </c>
      <c r="C1507" s="180" t="s">
        <v>19503</v>
      </c>
      <c r="D1507" s="180" t="s">
        <v>4195</v>
      </c>
      <c r="E1507" s="182">
        <v>1194.1300000000001</v>
      </c>
    </row>
    <row r="1508" spans="2:5" ht="50.1" customHeight="1">
      <c r="B1508" s="180">
        <v>99267</v>
      </c>
      <c r="C1508" s="180" t="s">
        <v>19504</v>
      </c>
      <c r="D1508" s="180" t="s">
        <v>3961</v>
      </c>
      <c r="E1508" s="182">
        <v>3412.26</v>
      </c>
    </row>
    <row r="1509" spans="2:5" ht="50.1" customHeight="1">
      <c r="B1509" s="180">
        <v>99268</v>
      </c>
      <c r="C1509" s="180" t="s">
        <v>19505</v>
      </c>
      <c r="D1509" s="180" t="s">
        <v>3961</v>
      </c>
      <c r="E1509" s="181">
        <v>315.48</v>
      </c>
    </row>
    <row r="1510" spans="2:5" ht="50.1" customHeight="1">
      <c r="B1510" s="180">
        <v>99269</v>
      </c>
      <c r="C1510" s="180" t="s">
        <v>19506</v>
      </c>
      <c r="D1510" s="180" t="s">
        <v>4195</v>
      </c>
      <c r="E1510" s="182">
        <v>1360.54</v>
      </c>
    </row>
    <row r="1511" spans="2:5" ht="50.1" customHeight="1">
      <c r="B1511" s="180">
        <v>99270</v>
      </c>
      <c r="C1511" s="180" t="s">
        <v>19507</v>
      </c>
      <c r="D1511" s="180" t="s">
        <v>3961</v>
      </c>
      <c r="E1511" s="181">
        <v>424.81</v>
      </c>
    </row>
    <row r="1512" spans="2:5" ht="50.1" customHeight="1">
      <c r="B1512" s="180">
        <v>99271</v>
      </c>
      <c r="C1512" s="180" t="s">
        <v>19508</v>
      </c>
      <c r="D1512" s="180" t="s">
        <v>3961</v>
      </c>
      <c r="E1512" s="182">
        <v>4925.3900000000003</v>
      </c>
    </row>
    <row r="1513" spans="2:5" ht="50.1" customHeight="1">
      <c r="B1513" s="180">
        <v>99272</v>
      </c>
      <c r="C1513" s="180" t="s">
        <v>19509</v>
      </c>
      <c r="D1513" s="180" t="s">
        <v>3961</v>
      </c>
      <c r="E1513" s="181">
        <v>823.01</v>
      </c>
    </row>
    <row r="1514" spans="2:5" ht="50.1" customHeight="1">
      <c r="B1514" s="180">
        <v>99273</v>
      </c>
      <c r="C1514" s="180" t="s">
        <v>19510</v>
      </c>
      <c r="D1514" s="180" t="s">
        <v>3961</v>
      </c>
      <c r="E1514" s="182">
        <v>1156.32</v>
      </c>
    </row>
    <row r="1515" spans="2:5" ht="50.1" customHeight="1">
      <c r="B1515" s="180">
        <v>99274</v>
      </c>
      <c r="C1515" s="180" t="s">
        <v>19511</v>
      </c>
      <c r="D1515" s="180" t="s">
        <v>3961</v>
      </c>
      <c r="E1515" s="182">
        <v>3938.14</v>
      </c>
    </row>
    <row r="1516" spans="2:5" ht="50.1" customHeight="1">
      <c r="B1516" s="180">
        <v>99275</v>
      </c>
      <c r="C1516" s="180" t="s">
        <v>19512</v>
      </c>
      <c r="D1516" s="180" t="s">
        <v>3961</v>
      </c>
      <c r="E1516" s="181">
        <v>638.74</v>
      </c>
    </row>
    <row r="1517" spans="2:5" ht="50.1" customHeight="1">
      <c r="B1517" s="180">
        <v>99276</v>
      </c>
      <c r="C1517" s="180" t="s">
        <v>19513</v>
      </c>
      <c r="D1517" s="180" t="s">
        <v>4195</v>
      </c>
      <c r="E1517" s="182">
        <v>1693.41</v>
      </c>
    </row>
    <row r="1518" spans="2:5" ht="50.1" customHeight="1">
      <c r="B1518" s="180">
        <v>99277</v>
      </c>
      <c r="C1518" s="180" t="s">
        <v>19514</v>
      </c>
      <c r="D1518" s="180" t="s">
        <v>4195</v>
      </c>
      <c r="E1518" s="182">
        <v>1526.99</v>
      </c>
    </row>
    <row r="1519" spans="2:5" ht="50.1" customHeight="1">
      <c r="B1519" s="180">
        <v>99278</v>
      </c>
      <c r="C1519" s="180" t="s">
        <v>19515</v>
      </c>
      <c r="D1519" s="180" t="s">
        <v>4195</v>
      </c>
      <c r="E1519" s="181">
        <v>251.76</v>
      </c>
    </row>
    <row r="1520" spans="2:5" ht="50.1" customHeight="1">
      <c r="B1520" s="180">
        <v>99279</v>
      </c>
      <c r="C1520" s="180" t="s">
        <v>19516</v>
      </c>
      <c r="D1520" s="180" t="s">
        <v>3961</v>
      </c>
      <c r="E1520" s="182">
        <v>4447.84</v>
      </c>
    </row>
    <row r="1521" spans="2:5" ht="50.1" customHeight="1">
      <c r="B1521" s="180">
        <v>99280</v>
      </c>
      <c r="C1521" s="180" t="s">
        <v>19517</v>
      </c>
      <c r="D1521" s="180" t="s">
        <v>3961</v>
      </c>
      <c r="E1521" s="182">
        <v>1519.03</v>
      </c>
    </row>
    <row r="1522" spans="2:5" ht="50.1" customHeight="1">
      <c r="B1522" s="180">
        <v>99281</v>
      </c>
      <c r="C1522" s="180" t="s">
        <v>19518</v>
      </c>
      <c r="D1522" s="180" t="s">
        <v>4195</v>
      </c>
      <c r="E1522" s="182">
        <v>1693.41</v>
      </c>
    </row>
    <row r="1523" spans="2:5" ht="50.1" customHeight="1">
      <c r="B1523" s="180">
        <v>99282</v>
      </c>
      <c r="C1523" s="180" t="s">
        <v>19519</v>
      </c>
      <c r="D1523" s="180" t="s">
        <v>4195</v>
      </c>
      <c r="E1523" s="182">
        <v>1877.64</v>
      </c>
    </row>
    <row r="1524" spans="2:5" ht="50.1" customHeight="1">
      <c r="B1524" s="180">
        <v>99283</v>
      </c>
      <c r="C1524" s="180" t="s">
        <v>19520</v>
      </c>
      <c r="D1524" s="180" t="s">
        <v>4195</v>
      </c>
      <c r="E1524" s="181">
        <v>833.79</v>
      </c>
    </row>
    <row r="1525" spans="2:5" ht="50.1" customHeight="1">
      <c r="B1525" s="180">
        <v>99284</v>
      </c>
      <c r="C1525" s="180" t="s">
        <v>19521</v>
      </c>
      <c r="D1525" s="180" t="s">
        <v>3961</v>
      </c>
      <c r="E1525" s="182">
        <v>5567.86</v>
      </c>
    </row>
    <row r="1526" spans="2:5" ht="50.1" customHeight="1">
      <c r="B1526" s="180">
        <v>99285</v>
      </c>
      <c r="C1526" s="180" t="s">
        <v>19522</v>
      </c>
      <c r="D1526" s="180" t="s">
        <v>3961</v>
      </c>
      <c r="E1526" s="181">
        <v>914.62</v>
      </c>
    </row>
    <row r="1527" spans="2:5" ht="50.1" customHeight="1">
      <c r="B1527" s="180">
        <v>99286</v>
      </c>
      <c r="C1527" s="180" t="s">
        <v>19523</v>
      </c>
      <c r="D1527" s="180" t="s">
        <v>3961</v>
      </c>
      <c r="E1527" s="182">
        <v>4952.18</v>
      </c>
    </row>
    <row r="1528" spans="2:5" ht="50.1" customHeight="1">
      <c r="B1528" s="180">
        <v>99287</v>
      </c>
      <c r="C1528" s="180" t="s">
        <v>19524</v>
      </c>
      <c r="D1528" s="180" t="s">
        <v>3961</v>
      </c>
      <c r="E1528" s="182">
        <v>7048.6</v>
      </c>
    </row>
    <row r="1529" spans="2:5" ht="50.1" customHeight="1">
      <c r="B1529" s="180">
        <v>99288</v>
      </c>
      <c r="C1529" s="180" t="s">
        <v>19525</v>
      </c>
      <c r="D1529" s="180" t="s">
        <v>4195</v>
      </c>
      <c r="E1529" s="181">
        <v>387.18</v>
      </c>
    </row>
    <row r="1530" spans="2:5" ht="50.1" customHeight="1">
      <c r="B1530" s="180">
        <v>99289</v>
      </c>
      <c r="C1530" s="180" t="s">
        <v>19526</v>
      </c>
      <c r="D1530" s="180" t="s">
        <v>4195</v>
      </c>
      <c r="E1530" s="182">
        <v>1824.66</v>
      </c>
    </row>
    <row r="1531" spans="2:5" ht="50.1" customHeight="1">
      <c r="B1531" s="180">
        <v>99290</v>
      </c>
      <c r="C1531" s="180" t="s">
        <v>19527</v>
      </c>
      <c r="D1531" s="180" t="s">
        <v>3961</v>
      </c>
      <c r="E1531" s="182">
        <v>2982.11</v>
      </c>
    </row>
    <row r="1532" spans="2:5" ht="50.1" customHeight="1">
      <c r="B1532" s="180">
        <v>99291</v>
      </c>
      <c r="C1532" s="180" t="s">
        <v>19528</v>
      </c>
      <c r="D1532" s="180" t="s">
        <v>4195</v>
      </c>
      <c r="E1532" s="182">
        <v>1859.81</v>
      </c>
    </row>
    <row r="1533" spans="2:5" ht="50.1" customHeight="1">
      <c r="B1533" s="180">
        <v>99292</v>
      </c>
      <c r="C1533" s="180" t="s">
        <v>19529</v>
      </c>
      <c r="D1533" s="180" t="s">
        <v>3961</v>
      </c>
      <c r="E1533" s="182">
        <v>1886.08</v>
      </c>
    </row>
    <row r="1534" spans="2:5" ht="50.1" customHeight="1">
      <c r="B1534" s="180">
        <v>99293</v>
      </c>
      <c r="C1534" s="180" t="s">
        <v>19530</v>
      </c>
      <c r="D1534" s="180" t="s">
        <v>4195</v>
      </c>
      <c r="E1534" s="182">
        <v>1009.87</v>
      </c>
    </row>
    <row r="1535" spans="2:5" ht="50.1" customHeight="1">
      <c r="B1535" s="180">
        <v>99294</v>
      </c>
      <c r="C1535" s="180" t="s">
        <v>19531</v>
      </c>
      <c r="D1535" s="180" t="s">
        <v>3961</v>
      </c>
      <c r="E1535" s="182">
        <v>6141.58</v>
      </c>
    </row>
    <row r="1536" spans="2:5" ht="50.1" customHeight="1">
      <c r="B1536" s="180">
        <v>99296</v>
      </c>
      <c r="C1536" s="180" t="s">
        <v>19532</v>
      </c>
      <c r="D1536" s="180" t="s">
        <v>4195</v>
      </c>
      <c r="E1536" s="182">
        <v>2044.01</v>
      </c>
    </row>
    <row r="1537" spans="2:5" ht="50.1" customHeight="1">
      <c r="B1537" s="180">
        <v>99297</v>
      </c>
      <c r="C1537" s="180" t="s">
        <v>19533</v>
      </c>
      <c r="D1537" s="180" t="s">
        <v>4195</v>
      </c>
      <c r="E1537" s="182">
        <v>2040.94</v>
      </c>
    </row>
    <row r="1538" spans="2:5" ht="50.1" customHeight="1">
      <c r="B1538" s="180">
        <v>99298</v>
      </c>
      <c r="C1538" s="180" t="s">
        <v>19534</v>
      </c>
      <c r="D1538" s="180" t="s">
        <v>3961</v>
      </c>
      <c r="E1538" s="182">
        <v>7976.48</v>
      </c>
    </row>
    <row r="1539" spans="2:5" ht="50.1" customHeight="1">
      <c r="B1539" s="180">
        <v>99299</v>
      </c>
      <c r="C1539" s="180" t="s">
        <v>19535</v>
      </c>
      <c r="D1539" s="180" t="s">
        <v>4195</v>
      </c>
      <c r="E1539" s="182">
        <v>2210.4299999999998</v>
      </c>
    </row>
    <row r="1540" spans="2:5" ht="50.1" customHeight="1">
      <c r="B1540" s="180">
        <v>99300</v>
      </c>
      <c r="C1540" s="180" t="s">
        <v>19536</v>
      </c>
      <c r="D1540" s="180" t="s">
        <v>3961</v>
      </c>
      <c r="E1540" s="182">
        <v>8904.4699999999993</v>
      </c>
    </row>
    <row r="1541" spans="2:5" ht="50.1" customHeight="1">
      <c r="B1541" s="180">
        <v>99301</v>
      </c>
      <c r="C1541" s="180" t="s">
        <v>19537</v>
      </c>
      <c r="D1541" s="180" t="s">
        <v>3961</v>
      </c>
      <c r="E1541" s="182">
        <v>4410.22</v>
      </c>
    </row>
    <row r="1542" spans="2:5" ht="50.1" customHeight="1">
      <c r="B1542" s="180">
        <v>99302</v>
      </c>
      <c r="C1542" s="180" t="s">
        <v>19538</v>
      </c>
      <c r="D1542" s="180" t="s">
        <v>4195</v>
      </c>
      <c r="E1542" s="182">
        <v>2379.92</v>
      </c>
    </row>
    <row r="1543" spans="2:5" ht="50.1" customHeight="1">
      <c r="B1543" s="180">
        <v>99303</v>
      </c>
      <c r="C1543" s="180" t="s">
        <v>19539</v>
      </c>
      <c r="D1543" s="180" t="s">
        <v>3961</v>
      </c>
      <c r="E1543" s="182">
        <v>8143.11</v>
      </c>
    </row>
    <row r="1544" spans="2:5" ht="50.1" customHeight="1">
      <c r="B1544" s="180">
        <v>99304</v>
      </c>
      <c r="C1544" s="180" t="s">
        <v>19540</v>
      </c>
      <c r="D1544" s="180" t="s">
        <v>4195</v>
      </c>
      <c r="E1544" s="182">
        <v>2213.5</v>
      </c>
    </row>
    <row r="1545" spans="2:5" ht="50.1" customHeight="1">
      <c r="B1545" s="180">
        <v>99305</v>
      </c>
      <c r="C1545" s="180" t="s">
        <v>19541</v>
      </c>
      <c r="D1545" s="180" t="s">
        <v>3961</v>
      </c>
      <c r="E1545" s="182">
        <v>9210.65</v>
      </c>
    </row>
    <row r="1546" spans="2:5" ht="50.1" customHeight="1">
      <c r="B1546" s="180">
        <v>99306</v>
      </c>
      <c r="C1546" s="180" t="s">
        <v>19542</v>
      </c>
      <c r="D1546" s="180" t="s">
        <v>4195</v>
      </c>
      <c r="E1546" s="182">
        <v>2379.92</v>
      </c>
    </row>
    <row r="1547" spans="2:5" ht="50.1" customHeight="1">
      <c r="B1547" s="180">
        <v>99307</v>
      </c>
      <c r="C1547" s="180" t="s">
        <v>19543</v>
      </c>
      <c r="D1547" s="180" t="s">
        <v>4195</v>
      </c>
      <c r="E1547" s="182">
        <v>1597.49</v>
      </c>
    </row>
    <row r="1548" spans="2:5" ht="50.1" customHeight="1">
      <c r="B1548" s="180">
        <v>99308</v>
      </c>
      <c r="C1548" s="180" t="s">
        <v>19544</v>
      </c>
      <c r="D1548" s="180" t="s">
        <v>3961</v>
      </c>
      <c r="E1548" s="182">
        <v>10273.299999999999</v>
      </c>
    </row>
    <row r="1549" spans="2:5" ht="50.1" customHeight="1">
      <c r="B1549" s="180">
        <v>99309</v>
      </c>
      <c r="C1549" s="180" t="s">
        <v>19545</v>
      </c>
      <c r="D1549" s="180" t="s">
        <v>4195</v>
      </c>
      <c r="E1549" s="182">
        <v>2549.42</v>
      </c>
    </row>
    <row r="1550" spans="2:5" ht="50.1" customHeight="1">
      <c r="B1550" s="180">
        <v>99310</v>
      </c>
      <c r="C1550" s="180" t="s">
        <v>19546</v>
      </c>
      <c r="D1550" s="180" t="s">
        <v>3961</v>
      </c>
      <c r="E1550" s="182">
        <v>10446.129999999999</v>
      </c>
    </row>
    <row r="1551" spans="2:5" ht="50.1" customHeight="1">
      <c r="B1551" s="180">
        <v>99311</v>
      </c>
      <c r="C1551" s="180" t="s">
        <v>19547</v>
      </c>
      <c r="D1551" s="180" t="s">
        <v>4195</v>
      </c>
      <c r="E1551" s="182">
        <v>2549.42</v>
      </c>
    </row>
    <row r="1552" spans="2:5" ht="50.1" customHeight="1">
      <c r="B1552" s="180">
        <v>99312</v>
      </c>
      <c r="C1552" s="180" t="s">
        <v>19548</v>
      </c>
      <c r="D1552" s="180" t="s">
        <v>3961</v>
      </c>
      <c r="E1552" s="182">
        <v>5177.5600000000004</v>
      </c>
    </row>
    <row r="1553" spans="2:5" ht="50.1" customHeight="1">
      <c r="B1553" s="180">
        <v>99313</v>
      </c>
      <c r="C1553" s="180" t="s">
        <v>19549</v>
      </c>
      <c r="D1553" s="180" t="s">
        <v>3961</v>
      </c>
      <c r="E1553" s="182">
        <v>11651.89</v>
      </c>
    </row>
    <row r="1554" spans="2:5" ht="50.1" customHeight="1">
      <c r="B1554" s="180">
        <v>99314</v>
      </c>
      <c r="C1554" s="180" t="s">
        <v>19550</v>
      </c>
      <c r="D1554" s="180" t="s">
        <v>4195</v>
      </c>
      <c r="E1554" s="182">
        <v>2718.9</v>
      </c>
    </row>
    <row r="1555" spans="2:5" ht="50.1" customHeight="1">
      <c r="B1555" s="180">
        <v>99315</v>
      </c>
      <c r="C1555" s="180" t="s">
        <v>19551</v>
      </c>
      <c r="D1555" s="180" t="s">
        <v>3961</v>
      </c>
      <c r="E1555" s="182">
        <v>13025.65</v>
      </c>
    </row>
    <row r="1556" spans="2:5" ht="50.1" customHeight="1">
      <c r="B1556" s="180">
        <v>99317</v>
      </c>
      <c r="C1556" s="180" t="s">
        <v>19552</v>
      </c>
      <c r="D1556" s="180" t="s">
        <v>4195</v>
      </c>
      <c r="E1556" s="182">
        <v>1708.11</v>
      </c>
    </row>
    <row r="1557" spans="2:5" ht="50.1" customHeight="1">
      <c r="B1557" s="180">
        <v>99318</v>
      </c>
      <c r="C1557" s="180" t="s">
        <v>19553</v>
      </c>
      <c r="D1557" s="180" t="s">
        <v>4195</v>
      </c>
      <c r="E1557" s="181">
        <v>183.36</v>
      </c>
    </row>
    <row r="1558" spans="2:5" ht="50.1" customHeight="1">
      <c r="B1558" s="180">
        <v>99319</v>
      </c>
      <c r="C1558" s="180" t="s">
        <v>19554</v>
      </c>
      <c r="D1558" s="180" t="s">
        <v>4195</v>
      </c>
      <c r="E1558" s="181">
        <v>666.4</v>
      </c>
    </row>
    <row r="1559" spans="2:5" ht="50.1" customHeight="1">
      <c r="B1559" s="180">
        <v>99320</v>
      </c>
      <c r="C1559" s="180" t="s">
        <v>19555</v>
      </c>
      <c r="D1559" s="180" t="s">
        <v>3961</v>
      </c>
      <c r="E1559" s="182">
        <v>5980.36</v>
      </c>
    </row>
    <row r="1560" spans="2:5" ht="50.1" customHeight="1">
      <c r="B1560" s="180">
        <v>99321</v>
      </c>
      <c r="C1560" s="180" t="s">
        <v>19556</v>
      </c>
      <c r="D1560" s="180" t="s">
        <v>4195</v>
      </c>
      <c r="E1560" s="182">
        <v>1874.56</v>
      </c>
    </row>
    <row r="1561" spans="2:5" ht="50.1" customHeight="1">
      <c r="B1561" s="180">
        <v>99322</v>
      </c>
      <c r="C1561" s="180" t="s">
        <v>19557</v>
      </c>
      <c r="D1561" s="180" t="s">
        <v>3961</v>
      </c>
      <c r="E1561" s="182">
        <v>6752.14</v>
      </c>
    </row>
    <row r="1562" spans="2:5" ht="50.1" customHeight="1">
      <c r="B1562" s="180">
        <v>99323</v>
      </c>
      <c r="C1562" s="180" t="s">
        <v>19558</v>
      </c>
      <c r="D1562" s="180" t="s">
        <v>4195</v>
      </c>
      <c r="E1562" s="182">
        <v>2040.94</v>
      </c>
    </row>
    <row r="1563" spans="2:5" ht="50.1" customHeight="1">
      <c r="B1563" s="180">
        <v>99324</v>
      </c>
      <c r="C1563" s="180" t="s">
        <v>19559</v>
      </c>
      <c r="D1563" s="180" t="s">
        <v>3961</v>
      </c>
      <c r="E1563" s="182">
        <v>7524.04</v>
      </c>
    </row>
    <row r="1564" spans="2:5" ht="50.1" customHeight="1">
      <c r="B1564" s="180">
        <v>99325</v>
      </c>
      <c r="C1564" s="180" t="s">
        <v>19560</v>
      </c>
      <c r="D1564" s="180" t="s">
        <v>4195</v>
      </c>
      <c r="E1564" s="182">
        <v>2210.4299999999998</v>
      </c>
    </row>
    <row r="1565" spans="2:5" ht="50.1" customHeight="1">
      <c r="B1565" s="180">
        <v>99326</v>
      </c>
      <c r="C1565" s="180" t="s">
        <v>19561</v>
      </c>
      <c r="D1565" s="180" t="s">
        <v>3961</v>
      </c>
      <c r="E1565" s="182">
        <v>6120.45</v>
      </c>
    </row>
    <row r="1566" spans="2:5" ht="50.1" customHeight="1">
      <c r="B1566" s="180">
        <v>99327</v>
      </c>
      <c r="C1566" s="180" t="s">
        <v>19562</v>
      </c>
      <c r="D1566" s="180" t="s">
        <v>4195</v>
      </c>
      <c r="E1566" s="182">
        <v>2858.3</v>
      </c>
    </row>
    <row r="1567" spans="2:5" ht="50.1" customHeight="1">
      <c r="B1567" s="180">
        <v>101800</v>
      </c>
      <c r="C1567" s="180" t="s">
        <v>19563</v>
      </c>
      <c r="D1567" s="180" t="s">
        <v>3961</v>
      </c>
      <c r="E1567" s="182">
        <v>1013.23</v>
      </c>
    </row>
    <row r="1568" spans="2:5" ht="50.1" customHeight="1">
      <c r="B1568" s="180">
        <v>101801</v>
      </c>
      <c r="C1568" s="180" t="s">
        <v>19564</v>
      </c>
      <c r="D1568" s="180" t="s">
        <v>3961</v>
      </c>
      <c r="E1568" s="181">
        <v>735.41</v>
      </c>
    </row>
    <row r="1569" spans="2:5" ht="50.1" customHeight="1">
      <c r="B1569" s="180">
        <v>101806</v>
      </c>
      <c r="C1569" s="180" t="s">
        <v>19565</v>
      </c>
      <c r="D1569" s="180" t="s">
        <v>3961</v>
      </c>
      <c r="E1569" s="181">
        <v>396.87</v>
      </c>
    </row>
    <row r="1570" spans="2:5" ht="50.1" customHeight="1">
      <c r="B1570" s="180">
        <v>101807</v>
      </c>
      <c r="C1570" s="180" t="s">
        <v>19566</v>
      </c>
      <c r="D1570" s="180" t="s">
        <v>3961</v>
      </c>
      <c r="E1570" s="181">
        <v>346.18</v>
      </c>
    </row>
    <row r="1571" spans="2:5" ht="50.1" customHeight="1">
      <c r="B1571" s="180">
        <v>101808</v>
      </c>
      <c r="C1571" s="180" t="s">
        <v>19567</v>
      </c>
      <c r="D1571" s="180" t="s">
        <v>3961</v>
      </c>
      <c r="E1571" s="181">
        <v>335.72</v>
      </c>
    </row>
    <row r="1572" spans="2:5" ht="50.1" customHeight="1">
      <c r="B1572" s="180">
        <v>101809</v>
      </c>
      <c r="C1572" s="180" t="s">
        <v>19568</v>
      </c>
      <c r="D1572" s="180" t="s">
        <v>3961</v>
      </c>
      <c r="E1572" s="182">
        <v>2374.5300000000002</v>
      </c>
    </row>
    <row r="1573" spans="2:5" ht="50.1" customHeight="1">
      <c r="B1573" s="180">
        <v>102139</v>
      </c>
      <c r="C1573" s="180" t="s">
        <v>19569</v>
      </c>
      <c r="D1573" s="180" t="s">
        <v>3961</v>
      </c>
      <c r="E1573" s="182">
        <v>1173.32</v>
      </c>
    </row>
    <row r="1574" spans="2:5" ht="50.1" customHeight="1">
      <c r="B1574" s="180">
        <v>102140</v>
      </c>
      <c r="C1574" s="180" t="s">
        <v>19529</v>
      </c>
      <c r="D1574" s="180" t="s">
        <v>3961</v>
      </c>
      <c r="E1574" s="182">
        <v>1349.22</v>
      </c>
    </row>
    <row r="1575" spans="2:5" ht="50.1" customHeight="1">
      <c r="B1575" s="180">
        <v>102141</v>
      </c>
      <c r="C1575" s="180" t="s">
        <v>19570</v>
      </c>
      <c r="D1575" s="180" t="s">
        <v>3961</v>
      </c>
      <c r="E1575" s="182">
        <v>1867.6</v>
      </c>
    </row>
    <row r="1576" spans="2:5" ht="50.1" customHeight="1">
      <c r="B1576" s="180">
        <v>102142</v>
      </c>
      <c r="C1576" s="180" t="s">
        <v>19571</v>
      </c>
      <c r="D1576" s="180" t="s">
        <v>3961</v>
      </c>
      <c r="E1576" s="182">
        <v>1847.31</v>
      </c>
    </row>
    <row r="1577" spans="2:5" ht="50.1" customHeight="1">
      <c r="B1577" s="180">
        <v>94263</v>
      </c>
      <c r="C1577" s="180" t="s">
        <v>1198</v>
      </c>
      <c r="D1577" s="180" t="s">
        <v>4195</v>
      </c>
      <c r="E1577" s="181">
        <v>22.65</v>
      </c>
    </row>
    <row r="1578" spans="2:5" ht="50.1" customHeight="1">
      <c r="B1578" s="180">
        <v>94264</v>
      </c>
      <c r="C1578" s="180" t="s">
        <v>1199</v>
      </c>
      <c r="D1578" s="180" t="s">
        <v>4195</v>
      </c>
      <c r="E1578" s="181">
        <v>25.2</v>
      </c>
    </row>
    <row r="1579" spans="2:5" ht="50.1" customHeight="1">
      <c r="B1579" s="180">
        <v>94265</v>
      </c>
      <c r="C1579" s="180" t="s">
        <v>1200</v>
      </c>
      <c r="D1579" s="180" t="s">
        <v>4195</v>
      </c>
      <c r="E1579" s="181">
        <v>29.49</v>
      </c>
    </row>
    <row r="1580" spans="2:5" ht="50.1" customHeight="1">
      <c r="B1580" s="180">
        <v>94266</v>
      </c>
      <c r="C1580" s="180" t="s">
        <v>1201</v>
      </c>
      <c r="D1580" s="180" t="s">
        <v>4195</v>
      </c>
      <c r="E1580" s="181">
        <v>32.43</v>
      </c>
    </row>
    <row r="1581" spans="2:5" ht="50.1" customHeight="1">
      <c r="B1581" s="180">
        <v>94267</v>
      </c>
      <c r="C1581" s="180" t="s">
        <v>1202</v>
      </c>
      <c r="D1581" s="180" t="s">
        <v>4195</v>
      </c>
      <c r="E1581" s="181">
        <v>35.03</v>
      </c>
    </row>
    <row r="1582" spans="2:5" ht="50.1" customHeight="1">
      <c r="B1582" s="180">
        <v>94268</v>
      </c>
      <c r="C1582" s="180" t="s">
        <v>1203</v>
      </c>
      <c r="D1582" s="180" t="s">
        <v>4195</v>
      </c>
      <c r="E1582" s="181">
        <v>38.25</v>
      </c>
    </row>
    <row r="1583" spans="2:5" ht="50.1" customHeight="1">
      <c r="B1583" s="180">
        <v>94269</v>
      </c>
      <c r="C1583" s="180" t="s">
        <v>1204</v>
      </c>
      <c r="D1583" s="180" t="s">
        <v>4195</v>
      </c>
      <c r="E1583" s="181">
        <v>49.81</v>
      </c>
    </row>
    <row r="1584" spans="2:5" ht="50.1" customHeight="1">
      <c r="B1584" s="180">
        <v>94270</v>
      </c>
      <c r="C1584" s="180" t="s">
        <v>1205</v>
      </c>
      <c r="D1584" s="180" t="s">
        <v>4195</v>
      </c>
      <c r="E1584" s="181">
        <v>54.3</v>
      </c>
    </row>
    <row r="1585" spans="2:5" ht="50.1" customHeight="1">
      <c r="B1585" s="180">
        <v>94271</v>
      </c>
      <c r="C1585" s="180" t="s">
        <v>1206</v>
      </c>
      <c r="D1585" s="180" t="s">
        <v>4195</v>
      </c>
      <c r="E1585" s="181">
        <v>60.69</v>
      </c>
    </row>
    <row r="1586" spans="2:5" ht="50.1" customHeight="1">
      <c r="B1586" s="180">
        <v>94272</v>
      </c>
      <c r="C1586" s="180" t="s">
        <v>1207</v>
      </c>
      <c r="D1586" s="180" t="s">
        <v>4195</v>
      </c>
      <c r="E1586" s="181">
        <v>66.66</v>
      </c>
    </row>
    <row r="1587" spans="2:5" ht="50.1" customHeight="1">
      <c r="B1587" s="180">
        <v>94273</v>
      </c>
      <c r="C1587" s="180" t="s">
        <v>1208</v>
      </c>
      <c r="D1587" s="180" t="s">
        <v>4195</v>
      </c>
      <c r="E1587" s="181">
        <v>36.74</v>
      </c>
    </row>
    <row r="1588" spans="2:5" ht="50.1" customHeight="1">
      <c r="B1588" s="180">
        <v>94274</v>
      </c>
      <c r="C1588" s="180" t="s">
        <v>1209</v>
      </c>
      <c r="D1588" s="180" t="s">
        <v>4195</v>
      </c>
      <c r="E1588" s="181">
        <v>39.75</v>
      </c>
    </row>
    <row r="1589" spans="2:5" ht="50.1" customHeight="1">
      <c r="B1589" s="180">
        <v>94275</v>
      </c>
      <c r="C1589" s="180" t="s">
        <v>1210</v>
      </c>
      <c r="D1589" s="180" t="s">
        <v>4195</v>
      </c>
      <c r="E1589" s="181">
        <v>35.130000000000003</v>
      </c>
    </row>
    <row r="1590" spans="2:5" ht="50.1" customHeight="1">
      <c r="B1590" s="180">
        <v>94276</v>
      </c>
      <c r="C1590" s="180" t="s">
        <v>1211</v>
      </c>
      <c r="D1590" s="180" t="s">
        <v>4195</v>
      </c>
      <c r="E1590" s="181">
        <v>38.130000000000003</v>
      </c>
    </row>
    <row r="1591" spans="2:5" ht="50.1" customHeight="1">
      <c r="B1591" s="180">
        <v>94281</v>
      </c>
      <c r="C1591" s="180" t="s">
        <v>1212</v>
      </c>
      <c r="D1591" s="180" t="s">
        <v>4195</v>
      </c>
      <c r="E1591" s="181">
        <v>38.94</v>
      </c>
    </row>
    <row r="1592" spans="2:5" ht="50.1" customHeight="1">
      <c r="B1592" s="180">
        <v>94282</v>
      </c>
      <c r="C1592" s="180" t="s">
        <v>1213</v>
      </c>
      <c r="D1592" s="180" t="s">
        <v>4195</v>
      </c>
      <c r="E1592" s="181">
        <v>48.09</v>
      </c>
    </row>
    <row r="1593" spans="2:5" ht="50.1" customHeight="1">
      <c r="B1593" s="180">
        <v>94283</v>
      </c>
      <c r="C1593" s="180" t="s">
        <v>1214</v>
      </c>
      <c r="D1593" s="180" t="s">
        <v>4195</v>
      </c>
      <c r="E1593" s="181">
        <v>49.17</v>
      </c>
    </row>
    <row r="1594" spans="2:5" ht="50.1" customHeight="1">
      <c r="B1594" s="180">
        <v>94284</v>
      </c>
      <c r="C1594" s="180" t="s">
        <v>1215</v>
      </c>
      <c r="D1594" s="180" t="s">
        <v>4195</v>
      </c>
      <c r="E1594" s="181">
        <v>58.31</v>
      </c>
    </row>
    <row r="1595" spans="2:5" ht="50.1" customHeight="1">
      <c r="B1595" s="180">
        <v>94285</v>
      </c>
      <c r="C1595" s="180" t="s">
        <v>1216</v>
      </c>
      <c r="D1595" s="180" t="s">
        <v>4195</v>
      </c>
      <c r="E1595" s="181">
        <v>58.98</v>
      </c>
    </row>
    <row r="1596" spans="2:5" ht="50.1" customHeight="1">
      <c r="B1596" s="180">
        <v>94286</v>
      </c>
      <c r="C1596" s="180" t="s">
        <v>1217</v>
      </c>
      <c r="D1596" s="180" t="s">
        <v>4195</v>
      </c>
      <c r="E1596" s="181">
        <v>68.12</v>
      </c>
    </row>
    <row r="1597" spans="2:5" ht="50.1" customHeight="1">
      <c r="B1597" s="180">
        <v>94287</v>
      </c>
      <c r="C1597" s="180" t="s">
        <v>1218</v>
      </c>
      <c r="D1597" s="180" t="s">
        <v>4195</v>
      </c>
      <c r="E1597" s="181">
        <v>30.31</v>
      </c>
    </row>
    <row r="1598" spans="2:5" ht="50.1" customHeight="1">
      <c r="B1598" s="180">
        <v>94288</v>
      </c>
      <c r="C1598" s="180" t="s">
        <v>1219</v>
      </c>
      <c r="D1598" s="180" t="s">
        <v>4195</v>
      </c>
      <c r="E1598" s="181">
        <v>38.32</v>
      </c>
    </row>
    <row r="1599" spans="2:5" ht="50.1" customHeight="1">
      <c r="B1599" s="180">
        <v>94289</v>
      </c>
      <c r="C1599" s="180" t="s">
        <v>1220</v>
      </c>
      <c r="D1599" s="180" t="s">
        <v>4195</v>
      </c>
      <c r="E1599" s="181">
        <v>37.69</v>
      </c>
    </row>
    <row r="1600" spans="2:5" ht="50.1" customHeight="1">
      <c r="B1600" s="180">
        <v>94290</v>
      </c>
      <c r="C1600" s="180" t="s">
        <v>1221</v>
      </c>
      <c r="D1600" s="180" t="s">
        <v>4195</v>
      </c>
      <c r="E1600" s="181">
        <v>45.68</v>
      </c>
    </row>
    <row r="1601" spans="2:5" ht="50.1" customHeight="1">
      <c r="B1601" s="180">
        <v>94291</v>
      </c>
      <c r="C1601" s="180" t="s">
        <v>1222</v>
      </c>
      <c r="D1601" s="180" t="s">
        <v>4195</v>
      </c>
      <c r="E1601" s="181">
        <v>44.66</v>
      </c>
    </row>
    <row r="1602" spans="2:5" ht="50.1" customHeight="1">
      <c r="B1602" s="180">
        <v>94292</v>
      </c>
      <c r="C1602" s="180" t="s">
        <v>1223</v>
      </c>
      <c r="D1602" s="180" t="s">
        <v>4195</v>
      </c>
      <c r="E1602" s="181">
        <v>52.65</v>
      </c>
    </row>
    <row r="1603" spans="2:5" ht="50.1" customHeight="1">
      <c r="B1603" s="180">
        <v>94293</v>
      </c>
      <c r="C1603" s="180" t="s">
        <v>1224</v>
      </c>
      <c r="D1603" s="180" t="s">
        <v>4195</v>
      </c>
      <c r="E1603" s="181">
        <v>118.27</v>
      </c>
    </row>
    <row r="1604" spans="2:5" ht="50.1" customHeight="1">
      <c r="B1604" s="180">
        <v>94294</v>
      </c>
      <c r="C1604" s="180" t="s">
        <v>1225</v>
      </c>
      <c r="D1604" s="180" t="s">
        <v>4195</v>
      </c>
      <c r="E1604" s="181">
        <v>6.64</v>
      </c>
    </row>
    <row r="1605" spans="2:5" ht="50.1" customHeight="1">
      <c r="B1605" s="180">
        <v>101570</v>
      </c>
      <c r="C1605" s="180" t="s">
        <v>19572</v>
      </c>
      <c r="D1605" s="180" t="s">
        <v>4021</v>
      </c>
      <c r="E1605" s="181">
        <v>19.75</v>
      </c>
    </row>
    <row r="1606" spans="2:5" ht="50.1" customHeight="1">
      <c r="B1606" s="180">
        <v>101571</v>
      </c>
      <c r="C1606" s="180" t="s">
        <v>19573</v>
      </c>
      <c r="D1606" s="180" t="s">
        <v>4021</v>
      </c>
      <c r="E1606" s="181">
        <v>25.76</v>
      </c>
    </row>
    <row r="1607" spans="2:5" ht="50.1" customHeight="1">
      <c r="B1607" s="180">
        <v>101572</v>
      </c>
      <c r="C1607" s="180" t="s">
        <v>19574</v>
      </c>
      <c r="D1607" s="180" t="s">
        <v>4021</v>
      </c>
      <c r="E1607" s="181">
        <v>15.8</v>
      </c>
    </row>
    <row r="1608" spans="2:5" ht="50.1" customHeight="1">
      <c r="B1608" s="180">
        <v>101573</v>
      </c>
      <c r="C1608" s="180" t="s">
        <v>19575</v>
      </c>
      <c r="D1608" s="180" t="s">
        <v>4021</v>
      </c>
      <c r="E1608" s="181">
        <v>21.81</v>
      </c>
    </row>
    <row r="1609" spans="2:5" ht="50.1" customHeight="1">
      <c r="B1609" s="180">
        <v>101574</v>
      </c>
      <c r="C1609" s="180" t="s">
        <v>19576</v>
      </c>
      <c r="D1609" s="180" t="s">
        <v>4021</v>
      </c>
      <c r="E1609" s="181">
        <v>12.65</v>
      </c>
    </row>
    <row r="1610" spans="2:5" ht="50.1" customHeight="1">
      <c r="B1610" s="180">
        <v>101575</v>
      </c>
      <c r="C1610" s="180" t="s">
        <v>19577</v>
      </c>
      <c r="D1610" s="180" t="s">
        <v>4021</v>
      </c>
      <c r="E1610" s="181">
        <v>18.809999999999999</v>
      </c>
    </row>
    <row r="1611" spans="2:5" ht="50.1" customHeight="1">
      <c r="B1611" s="180">
        <v>101576</v>
      </c>
      <c r="C1611" s="180" t="s">
        <v>19578</v>
      </c>
      <c r="D1611" s="180" t="s">
        <v>4021</v>
      </c>
      <c r="E1611" s="181">
        <v>39.4</v>
      </c>
    </row>
    <row r="1612" spans="2:5" ht="50.1" customHeight="1">
      <c r="B1612" s="180">
        <v>101577</v>
      </c>
      <c r="C1612" s="180" t="s">
        <v>19579</v>
      </c>
      <c r="D1612" s="180" t="s">
        <v>4021</v>
      </c>
      <c r="E1612" s="181">
        <v>47.07</v>
      </c>
    </row>
    <row r="1613" spans="2:5" ht="50.1" customHeight="1">
      <c r="B1613" s="180">
        <v>101578</v>
      </c>
      <c r="C1613" s="180" t="s">
        <v>19580</v>
      </c>
      <c r="D1613" s="180" t="s">
        <v>4021</v>
      </c>
      <c r="E1613" s="181">
        <v>33.369999999999997</v>
      </c>
    </row>
    <row r="1614" spans="2:5" ht="50.1" customHeight="1">
      <c r="B1614" s="180">
        <v>101579</v>
      </c>
      <c r="C1614" s="180" t="s">
        <v>19581</v>
      </c>
      <c r="D1614" s="180" t="s">
        <v>4021</v>
      </c>
      <c r="E1614" s="181">
        <v>41.05</v>
      </c>
    </row>
    <row r="1615" spans="2:5" ht="50.1" customHeight="1">
      <c r="B1615" s="180">
        <v>101580</v>
      </c>
      <c r="C1615" s="180" t="s">
        <v>19582</v>
      </c>
      <c r="D1615" s="180" t="s">
        <v>4021</v>
      </c>
      <c r="E1615" s="181">
        <v>31.18</v>
      </c>
    </row>
    <row r="1616" spans="2:5" ht="50.1" customHeight="1">
      <c r="B1616" s="180">
        <v>101581</v>
      </c>
      <c r="C1616" s="180" t="s">
        <v>19583</v>
      </c>
      <c r="D1616" s="180" t="s">
        <v>4021</v>
      </c>
      <c r="E1616" s="181">
        <v>39.01</v>
      </c>
    </row>
    <row r="1617" spans="2:5" ht="50.1" customHeight="1">
      <c r="B1617" s="180">
        <v>101582</v>
      </c>
      <c r="C1617" s="180" t="s">
        <v>19584</v>
      </c>
      <c r="D1617" s="180" t="s">
        <v>4021</v>
      </c>
      <c r="E1617" s="181">
        <v>65.430000000000007</v>
      </c>
    </row>
    <row r="1618" spans="2:5" ht="50.1" customHeight="1">
      <c r="B1618" s="180">
        <v>101583</v>
      </c>
      <c r="C1618" s="180" t="s">
        <v>19585</v>
      </c>
      <c r="D1618" s="180" t="s">
        <v>4021</v>
      </c>
      <c r="E1618" s="181">
        <v>77.36</v>
      </c>
    </row>
    <row r="1619" spans="2:5" ht="50.1" customHeight="1">
      <c r="B1619" s="180">
        <v>101584</v>
      </c>
      <c r="C1619" s="180" t="s">
        <v>19586</v>
      </c>
      <c r="D1619" s="180" t="s">
        <v>4021</v>
      </c>
      <c r="E1619" s="181">
        <v>55.01</v>
      </c>
    </row>
    <row r="1620" spans="2:5" ht="50.1" customHeight="1">
      <c r="B1620" s="180">
        <v>101585</v>
      </c>
      <c r="C1620" s="180" t="s">
        <v>19587</v>
      </c>
      <c r="D1620" s="180" t="s">
        <v>4021</v>
      </c>
      <c r="E1620" s="181">
        <v>66.94</v>
      </c>
    </row>
    <row r="1621" spans="2:5" ht="50.1" customHeight="1">
      <c r="B1621" s="180">
        <v>101586</v>
      </c>
      <c r="C1621" s="180" t="s">
        <v>19588</v>
      </c>
      <c r="D1621" s="180" t="s">
        <v>4021</v>
      </c>
      <c r="E1621" s="181">
        <v>49.92</v>
      </c>
    </row>
    <row r="1622" spans="2:5" ht="50.1" customHeight="1">
      <c r="B1622" s="180">
        <v>101587</v>
      </c>
      <c r="C1622" s="180" t="s">
        <v>19589</v>
      </c>
      <c r="D1622" s="180" t="s">
        <v>4021</v>
      </c>
      <c r="E1622" s="181">
        <v>61.99</v>
      </c>
    </row>
    <row r="1623" spans="2:5" ht="50.1" customHeight="1">
      <c r="B1623" s="180">
        <v>101588</v>
      </c>
      <c r="C1623" s="180" t="s">
        <v>19590</v>
      </c>
      <c r="D1623" s="180" t="s">
        <v>4021</v>
      </c>
      <c r="E1623" s="181">
        <v>64.599999999999994</v>
      </c>
    </row>
    <row r="1624" spans="2:5" ht="50.1" customHeight="1">
      <c r="B1624" s="180">
        <v>101589</v>
      </c>
      <c r="C1624" s="180" t="s">
        <v>19591</v>
      </c>
      <c r="D1624" s="180" t="s">
        <v>4021</v>
      </c>
      <c r="E1624" s="181">
        <v>93.06</v>
      </c>
    </row>
    <row r="1625" spans="2:5" ht="50.1" customHeight="1">
      <c r="B1625" s="180">
        <v>101590</v>
      </c>
      <c r="C1625" s="180" t="s">
        <v>19592</v>
      </c>
      <c r="D1625" s="180" t="s">
        <v>4021</v>
      </c>
      <c r="E1625" s="181">
        <v>49.52</v>
      </c>
    </row>
    <row r="1626" spans="2:5" ht="50.1" customHeight="1">
      <c r="B1626" s="180">
        <v>101591</v>
      </c>
      <c r="C1626" s="180" t="s">
        <v>19593</v>
      </c>
      <c r="D1626" s="180" t="s">
        <v>4021</v>
      </c>
      <c r="E1626" s="181">
        <v>77.959999999999994</v>
      </c>
    </row>
    <row r="1627" spans="2:5" ht="50.1" customHeight="1">
      <c r="B1627" s="180">
        <v>101592</v>
      </c>
      <c r="C1627" s="180" t="s">
        <v>19594</v>
      </c>
      <c r="D1627" s="180" t="s">
        <v>4021</v>
      </c>
      <c r="E1627" s="181">
        <v>36.340000000000003</v>
      </c>
    </row>
    <row r="1628" spans="2:5" ht="50.1" customHeight="1">
      <c r="B1628" s="180">
        <v>101593</v>
      </c>
      <c r="C1628" s="180" t="s">
        <v>19595</v>
      </c>
      <c r="D1628" s="180" t="s">
        <v>4021</v>
      </c>
      <c r="E1628" s="181">
        <v>64.91</v>
      </c>
    </row>
    <row r="1629" spans="2:5" ht="50.1" customHeight="1">
      <c r="B1629" s="180">
        <v>101600</v>
      </c>
      <c r="C1629" s="180" t="s">
        <v>19596</v>
      </c>
      <c r="D1629" s="180" t="s">
        <v>4021</v>
      </c>
      <c r="E1629" s="181">
        <v>11.63</v>
      </c>
    </row>
    <row r="1630" spans="2:5" ht="50.1" customHeight="1">
      <c r="B1630" s="180">
        <v>101601</v>
      </c>
      <c r="C1630" s="180" t="s">
        <v>19597</v>
      </c>
      <c r="D1630" s="180" t="s">
        <v>4021</v>
      </c>
      <c r="E1630" s="181">
        <v>17.21</v>
      </c>
    </row>
    <row r="1631" spans="2:5" ht="50.1" customHeight="1">
      <c r="B1631" s="180">
        <v>101602</v>
      </c>
      <c r="C1631" s="180" t="s">
        <v>19598</v>
      </c>
      <c r="D1631" s="180" t="s">
        <v>4021</v>
      </c>
      <c r="E1631" s="181">
        <v>8.6199999999999992</v>
      </c>
    </row>
    <row r="1632" spans="2:5" ht="50.1" customHeight="1">
      <c r="B1632" s="180">
        <v>101603</v>
      </c>
      <c r="C1632" s="180" t="s">
        <v>19599</v>
      </c>
      <c r="D1632" s="180" t="s">
        <v>4021</v>
      </c>
      <c r="E1632" s="181">
        <v>14.2</v>
      </c>
    </row>
    <row r="1633" spans="2:5" ht="50.1" customHeight="1">
      <c r="B1633" s="180">
        <v>101604</v>
      </c>
      <c r="C1633" s="180" t="s">
        <v>19600</v>
      </c>
      <c r="D1633" s="180" t="s">
        <v>4021</v>
      </c>
      <c r="E1633" s="181">
        <v>5.64</v>
      </c>
    </row>
    <row r="1634" spans="2:5" ht="50.1" customHeight="1">
      <c r="B1634" s="180">
        <v>101605</v>
      </c>
      <c r="C1634" s="180" t="s">
        <v>19601</v>
      </c>
      <c r="D1634" s="180" t="s">
        <v>4021</v>
      </c>
      <c r="E1634" s="181">
        <v>11.22</v>
      </c>
    </row>
    <row r="1635" spans="2:5" ht="50.1" customHeight="1">
      <c r="B1635" s="180">
        <v>90788</v>
      </c>
      <c r="C1635" s="180" t="s">
        <v>18972</v>
      </c>
      <c r="D1635" s="180" t="s">
        <v>3961</v>
      </c>
      <c r="E1635" s="181">
        <v>579.41</v>
      </c>
    </row>
    <row r="1636" spans="2:5" ht="50.1" customHeight="1">
      <c r="B1636" s="180">
        <v>90789</v>
      </c>
      <c r="C1636" s="180" t="s">
        <v>18973</v>
      </c>
      <c r="D1636" s="180" t="s">
        <v>3961</v>
      </c>
      <c r="E1636" s="181">
        <v>580.6</v>
      </c>
    </row>
    <row r="1637" spans="2:5" ht="50.1" customHeight="1">
      <c r="B1637" s="180">
        <v>90790</v>
      </c>
      <c r="C1637" s="180" t="s">
        <v>18974</v>
      </c>
      <c r="D1637" s="180" t="s">
        <v>3961</v>
      </c>
      <c r="E1637" s="181">
        <v>598.79</v>
      </c>
    </row>
    <row r="1638" spans="2:5" ht="50.1" customHeight="1">
      <c r="B1638" s="180">
        <v>90791</v>
      </c>
      <c r="C1638" s="180" t="s">
        <v>19602</v>
      </c>
      <c r="D1638" s="180" t="s">
        <v>3961</v>
      </c>
      <c r="E1638" s="181">
        <v>701.65</v>
      </c>
    </row>
    <row r="1639" spans="2:5" ht="50.1" customHeight="1">
      <c r="B1639" s="180">
        <v>90793</v>
      </c>
      <c r="C1639" s="180" t="s">
        <v>19603</v>
      </c>
      <c r="D1639" s="180" t="s">
        <v>3961</v>
      </c>
      <c r="E1639" s="181">
        <v>743.24</v>
      </c>
    </row>
    <row r="1640" spans="2:5" ht="50.1" customHeight="1">
      <c r="B1640" s="180">
        <v>90794</v>
      </c>
      <c r="C1640" s="180" t="s">
        <v>19604</v>
      </c>
      <c r="D1640" s="180" t="s">
        <v>3961</v>
      </c>
      <c r="E1640" s="181">
        <v>501.64</v>
      </c>
    </row>
    <row r="1641" spans="2:5" ht="50.1" customHeight="1">
      <c r="B1641" s="180">
        <v>90795</v>
      </c>
      <c r="C1641" s="180" t="s">
        <v>19605</v>
      </c>
      <c r="D1641" s="180" t="s">
        <v>3961</v>
      </c>
      <c r="E1641" s="181">
        <v>506.86</v>
      </c>
    </row>
    <row r="1642" spans="2:5" ht="50.1" customHeight="1">
      <c r="B1642" s="180">
        <v>90796</v>
      </c>
      <c r="C1642" s="180" t="s">
        <v>19606</v>
      </c>
      <c r="D1642" s="180" t="s">
        <v>3961</v>
      </c>
      <c r="E1642" s="181">
        <v>512.05999999999995</v>
      </c>
    </row>
    <row r="1643" spans="2:5" ht="50.1" customHeight="1">
      <c r="B1643" s="180">
        <v>90797</v>
      </c>
      <c r="C1643" s="180" t="s">
        <v>19607</v>
      </c>
      <c r="D1643" s="180" t="s">
        <v>3961</v>
      </c>
      <c r="E1643" s="181">
        <v>517.28</v>
      </c>
    </row>
    <row r="1644" spans="2:5" ht="50.1" customHeight="1">
      <c r="B1644" s="180">
        <v>90798</v>
      </c>
      <c r="C1644" s="180" t="s">
        <v>19608</v>
      </c>
      <c r="D1644" s="180" t="s">
        <v>3961</v>
      </c>
      <c r="E1644" s="181">
        <v>748.78</v>
      </c>
    </row>
    <row r="1645" spans="2:5" ht="50.1" customHeight="1">
      <c r="B1645" s="180">
        <v>90799</v>
      </c>
      <c r="C1645" s="180" t="s">
        <v>19609</v>
      </c>
      <c r="D1645" s="180" t="s">
        <v>3961</v>
      </c>
      <c r="E1645" s="181">
        <v>772.88</v>
      </c>
    </row>
    <row r="1646" spans="2:5" ht="50.1" customHeight="1">
      <c r="B1646" s="180">
        <v>90801</v>
      </c>
      <c r="C1646" s="180" t="s">
        <v>18975</v>
      </c>
      <c r="D1646" s="180" t="s">
        <v>3961</v>
      </c>
      <c r="E1646" s="181">
        <v>218.7</v>
      </c>
    </row>
    <row r="1647" spans="2:5" ht="50.1" customHeight="1">
      <c r="B1647" s="180">
        <v>90806</v>
      </c>
      <c r="C1647" s="180" t="s">
        <v>18976</v>
      </c>
      <c r="D1647" s="180" t="s">
        <v>3961</v>
      </c>
      <c r="E1647" s="181">
        <v>283.48</v>
      </c>
    </row>
    <row r="1648" spans="2:5" ht="50.1" customHeight="1">
      <c r="B1648" s="180">
        <v>90820</v>
      </c>
      <c r="C1648" s="180" t="s">
        <v>18977</v>
      </c>
      <c r="D1648" s="180" t="s">
        <v>3961</v>
      </c>
      <c r="E1648" s="181">
        <v>214.48</v>
      </c>
    </row>
    <row r="1649" spans="2:5" ht="50.1" customHeight="1">
      <c r="B1649" s="180">
        <v>90821</v>
      </c>
      <c r="C1649" s="180" t="s">
        <v>18978</v>
      </c>
      <c r="D1649" s="180" t="s">
        <v>3961</v>
      </c>
      <c r="E1649" s="181">
        <v>219.01</v>
      </c>
    </row>
    <row r="1650" spans="2:5" ht="50.1" customHeight="1">
      <c r="B1650" s="180">
        <v>90822</v>
      </c>
      <c r="C1650" s="180" t="s">
        <v>18979</v>
      </c>
      <c r="D1650" s="180" t="s">
        <v>3961</v>
      </c>
      <c r="E1650" s="181">
        <v>235.52</v>
      </c>
    </row>
    <row r="1651" spans="2:5" ht="50.1" customHeight="1">
      <c r="B1651" s="180">
        <v>90823</v>
      </c>
      <c r="C1651" s="180" t="s">
        <v>18980</v>
      </c>
      <c r="D1651" s="180" t="s">
        <v>3961</v>
      </c>
      <c r="E1651" s="181">
        <v>291.39999999999998</v>
      </c>
    </row>
    <row r="1652" spans="2:5" ht="50.1" customHeight="1">
      <c r="B1652" s="180">
        <v>90824</v>
      </c>
      <c r="C1652" s="180" t="s">
        <v>18981</v>
      </c>
      <c r="D1652" s="180" t="s">
        <v>3961</v>
      </c>
      <c r="E1652" s="181">
        <v>420.29</v>
      </c>
    </row>
    <row r="1653" spans="2:5" ht="50.1" customHeight="1">
      <c r="B1653" s="180">
        <v>90825</v>
      </c>
      <c r="C1653" s="180" t="s">
        <v>18982</v>
      </c>
      <c r="D1653" s="180" t="s">
        <v>3961</v>
      </c>
      <c r="E1653" s="181">
        <v>469.03</v>
      </c>
    </row>
    <row r="1654" spans="2:5" ht="50.1" customHeight="1">
      <c r="B1654" s="180">
        <v>90830</v>
      </c>
      <c r="C1654" s="180" t="s">
        <v>18983</v>
      </c>
      <c r="D1654" s="180" t="s">
        <v>3961</v>
      </c>
      <c r="E1654" s="181">
        <v>121.51</v>
      </c>
    </row>
    <row r="1655" spans="2:5" ht="50.1" customHeight="1">
      <c r="B1655" s="180">
        <v>90831</v>
      </c>
      <c r="C1655" s="180" t="s">
        <v>18984</v>
      </c>
      <c r="D1655" s="180" t="s">
        <v>3961</v>
      </c>
      <c r="E1655" s="181">
        <v>106.64</v>
      </c>
    </row>
    <row r="1656" spans="2:5" ht="50.1" customHeight="1">
      <c r="B1656" s="180">
        <v>90841</v>
      </c>
      <c r="C1656" s="180" t="s">
        <v>18985</v>
      </c>
      <c r="D1656" s="180" t="s">
        <v>3961</v>
      </c>
      <c r="E1656" s="181">
        <v>672.37</v>
      </c>
    </row>
    <row r="1657" spans="2:5" ht="50.1" customHeight="1">
      <c r="B1657" s="180">
        <v>90842</v>
      </c>
      <c r="C1657" s="180" t="s">
        <v>18986</v>
      </c>
      <c r="D1657" s="180" t="s">
        <v>3961</v>
      </c>
      <c r="E1657" s="181">
        <v>678.31</v>
      </c>
    </row>
    <row r="1658" spans="2:5" ht="50.1" customHeight="1">
      <c r="B1658" s="180">
        <v>90843</v>
      </c>
      <c r="C1658" s="180" t="s">
        <v>18987</v>
      </c>
      <c r="D1658" s="180" t="s">
        <v>3961</v>
      </c>
      <c r="E1658" s="181">
        <v>711.11</v>
      </c>
    </row>
    <row r="1659" spans="2:5" ht="50.1" customHeight="1">
      <c r="B1659" s="180">
        <v>90844</v>
      </c>
      <c r="C1659" s="180" t="s">
        <v>18988</v>
      </c>
      <c r="D1659" s="180" t="s">
        <v>3961</v>
      </c>
      <c r="E1659" s="181">
        <v>768.4</v>
      </c>
    </row>
    <row r="1660" spans="2:5" ht="50.1" customHeight="1">
      <c r="B1660" s="180">
        <v>90845</v>
      </c>
      <c r="C1660" s="180" t="s">
        <v>19610</v>
      </c>
      <c r="D1660" s="180" t="s">
        <v>3961</v>
      </c>
      <c r="E1660" s="181">
        <v>895.88</v>
      </c>
    </row>
    <row r="1661" spans="2:5" ht="50.1" customHeight="1">
      <c r="B1661" s="180">
        <v>90846</v>
      </c>
      <c r="C1661" s="180" t="s">
        <v>19611</v>
      </c>
      <c r="D1661" s="180" t="s">
        <v>3961</v>
      </c>
      <c r="E1661" s="181">
        <v>946.03</v>
      </c>
    </row>
    <row r="1662" spans="2:5" ht="50.1" customHeight="1">
      <c r="B1662" s="180">
        <v>90847</v>
      </c>
      <c r="C1662" s="180" t="s">
        <v>18989</v>
      </c>
      <c r="D1662" s="180" t="s">
        <v>3961</v>
      </c>
      <c r="E1662" s="181">
        <v>565.73</v>
      </c>
    </row>
    <row r="1663" spans="2:5" ht="50.1" customHeight="1">
      <c r="B1663" s="180">
        <v>90848</v>
      </c>
      <c r="C1663" s="180" t="s">
        <v>18990</v>
      </c>
      <c r="D1663" s="180" t="s">
        <v>3961</v>
      </c>
      <c r="E1663" s="181">
        <v>571.66999999999996</v>
      </c>
    </row>
    <row r="1664" spans="2:5" ht="50.1" customHeight="1">
      <c r="B1664" s="180">
        <v>90849</v>
      </c>
      <c r="C1664" s="180" t="s">
        <v>18991</v>
      </c>
      <c r="D1664" s="180" t="s">
        <v>3961</v>
      </c>
      <c r="E1664" s="181">
        <v>589.6</v>
      </c>
    </row>
    <row r="1665" spans="2:5" ht="50.1" customHeight="1">
      <c r="B1665" s="180">
        <v>90850</v>
      </c>
      <c r="C1665" s="180" t="s">
        <v>18992</v>
      </c>
      <c r="D1665" s="180" t="s">
        <v>3961</v>
      </c>
      <c r="E1665" s="181">
        <v>646.89</v>
      </c>
    </row>
    <row r="1666" spans="2:5" ht="50.1" customHeight="1">
      <c r="B1666" s="180">
        <v>90851</v>
      </c>
      <c r="C1666" s="180" t="s">
        <v>19612</v>
      </c>
      <c r="D1666" s="180" t="s">
        <v>3961</v>
      </c>
      <c r="E1666" s="181">
        <v>774.37</v>
      </c>
    </row>
    <row r="1667" spans="2:5" ht="50.1" customHeight="1">
      <c r="B1667" s="180">
        <v>90852</v>
      </c>
      <c r="C1667" s="180" t="s">
        <v>19613</v>
      </c>
      <c r="D1667" s="180" t="s">
        <v>3961</v>
      </c>
      <c r="E1667" s="181">
        <v>824.52</v>
      </c>
    </row>
    <row r="1668" spans="2:5" ht="50.1" customHeight="1">
      <c r="B1668" s="180">
        <v>91009</v>
      </c>
      <c r="C1668" s="180" t="s">
        <v>18993</v>
      </c>
      <c r="D1668" s="180" t="s">
        <v>3961</v>
      </c>
      <c r="E1668" s="181">
        <v>222.36</v>
      </c>
    </row>
    <row r="1669" spans="2:5" ht="50.1" customHeight="1">
      <c r="B1669" s="180">
        <v>91010</v>
      </c>
      <c r="C1669" s="180" t="s">
        <v>18994</v>
      </c>
      <c r="D1669" s="180" t="s">
        <v>3961</v>
      </c>
      <c r="E1669" s="181">
        <v>227.27</v>
      </c>
    </row>
    <row r="1670" spans="2:5" ht="50.1" customHeight="1">
      <c r="B1670" s="180">
        <v>91011</v>
      </c>
      <c r="C1670" s="180" t="s">
        <v>18995</v>
      </c>
      <c r="D1670" s="180" t="s">
        <v>3961</v>
      </c>
      <c r="E1670" s="181">
        <v>267.52</v>
      </c>
    </row>
    <row r="1671" spans="2:5" ht="50.1" customHeight="1">
      <c r="B1671" s="180">
        <v>91012</v>
      </c>
      <c r="C1671" s="180" t="s">
        <v>18996</v>
      </c>
      <c r="D1671" s="180" t="s">
        <v>3961</v>
      </c>
      <c r="E1671" s="181">
        <v>298.39</v>
      </c>
    </row>
    <row r="1672" spans="2:5" ht="50.1" customHeight="1">
      <c r="B1672" s="180">
        <v>91013</v>
      </c>
      <c r="C1672" s="180" t="s">
        <v>18997</v>
      </c>
      <c r="D1672" s="180" t="s">
        <v>3961</v>
      </c>
      <c r="E1672" s="181">
        <v>573.61</v>
      </c>
    </row>
    <row r="1673" spans="2:5" ht="50.1" customHeight="1">
      <c r="B1673" s="180">
        <v>91014</v>
      </c>
      <c r="C1673" s="180" t="s">
        <v>18998</v>
      </c>
      <c r="D1673" s="180" t="s">
        <v>3961</v>
      </c>
      <c r="E1673" s="181">
        <v>579.92999999999995</v>
      </c>
    </row>
    <row r="1674" spans="2:5" ht="50.1" customHeight="1">
      <c r="B1674" s="180">
        <v>91015</v>
      </c>
      <c r="C1674" s="180" t="s">
        <v>18999</v>
      </c>
      <c r="D1674" s="180" t="s">
        <v>3961</v>
      </c>
      <c r="E1674" s="181">
        <v>621.6</v>
      </c>
    </row>
    <row r="1675" spans="2:5" ht="50.1" customHeight="1">
      <c r="B1675" s="180">
        <v>91016</v>
      </c>
      <c r="C1675" s="180" t="s">
        <v>19000</v>
      </c>
      <c r="D1675" s="180" t="s">
        <v>3961</v>
      </c>
      <c r="E1675" s="181">
        <v>653.88</v>
      </c>
    </row>
    <row r="1676" spans="2:5" ht="50.1" customHeight="1">
      <c r="B1676" s="180">
        <v>91287</v>
      </c>
      <c r="C1676" s="180" t="s">
        <v>19001</v>
      </c>
      <c r="D1676" s="180" t="s">
        <v>3961</v>
      </c>
      <c r="E1676" s="181">
        <v>167.83</v>
      </c>
    </row>
    <row r="1677" spans="2:5" ht="50.1" customHeight="1">
      <c r="B1677" s="180">
        <v>91292</v>
      </c>
      <c r="C1677" s="180" t="s">
        <v>19002</v>
      </c>
      <c r="D1677" s="180" t="s">
        <v>3961</v>
      </c>
      <c r="E1677" s="181">
        <v>232.61</v>
      </c>
    </row>
    <row r="1678" spans="2:5" ht="50.1" customHeight="1">
      <c r="B1678" s="180">
        <v>91295</v>
      </c>
      <c r="C1678" s="180" t="s">
        <v>19003</v>
      </c>
      <c r="D1678" s="180" t="s">
        <v>3961</v>
      </c>
      <c r="E1678" s="181">
        <v>229.18</v>
      </c>
    </row>
    <row r="1679" spans="2:5" ht="50.1" customHeight="1">
      <c r="B1679" s="180">
        <v>91296</v>
      </c>
      <c r="C1679" s="180" t="s">
        <v>19004</v>
      </c>
      <c r="D1679" s="180" t="s">
        <v>3961</v>
      </c>
      <c r="E1679" s="181">
        <v>246.34</v>
      </c>
    </row>
    <row r="1680" spans="2:5" ht="50.1" customHeight="1">
      <c r="B1680" s="180">
        <v>91297</v>
      </c>
      <c r="C1680" s="180" t="s">
        <v>19005</v>
      </c>
      <c r="D1680" s="180" t="s">
        <v>3961</v>
      </c>
      <c r="E1680" s="181">
        <v>272.07</v>
      </c>
    </row>
    <row r="1681" spans="2:5" ht="50.1" customHeight="1">
      <c r="B1681" s="180">
        <v>91298</v>
      </c>
      <c r="C1681" s="180" t="s">
        <v>19006</v>
      </c>
      <c r="D1681" s="180" t="s">
        <v>3961</v>
      </c>
      <c r="E1681" s="181">
        <v>887.29</v>
      </c>
    </row>
    <row r="1682" spans="2:5" ht="50.1" customHeight="1">
      <c r="B1682" s="180">
        <v>91299</v>
      </c>
      <c r="C1682" s="180" t="s">
        <v>19007</v>
      </c>
      <c r="D1682" s="180" t="s">
        <v>3961</v>
      </c>
      <c r="E1682" s="182">
        <v>1256.56</v>
      </c>
    </row>
    <row r="1683" spans="2:5" ht="50.1" customHeight="1">
      <c r="B1683" s="180">
        <v>91304</v>
      </c>
      <c r="C1683" s="180" t="s">
        <v>19008</v>
      </c>
      <c r="D1683" s="180" t="s">
        <v>3961</v>
      </c>
      <c r="E1683" s="181">
        <v>73.62</v>
      </c>
    </row>
    <row r="1684" spans="2:5" ht="50.1" customHeight="1">
      <c r="B1684" s="180">
        <v>91305</v>
      </c>
      <c r="C1684" s="180" t="s">
        <v>19009</v>
      </c>
      <c r="D1684" s="180" t="s">
        <v>3961</v>
      </c>
      <c r="E1684" s="181">
        <v>73.69</v>
      </c>
    </row>
    <row r="1685" spans="2:5" ht="50.1" customHeight="1">
      <c r="B1685" s="180">
        <v>91306</v>
      </c>
      <c r="C1685" s="180" t="s">
        <v>19010</v>
      </c>
      <c r="D1685" s="180" t="s">
        <v>3961</v>
      </c>
      <c r="E1685" s="181">
        <v>106.64</v>
      </c>
    </row>
    <row r="1686" spans="2:5" ht="50.1" customHeight="1">
      <c r="B1686" s="180">
        <v>91307</v>
      </c>
      <c r="C1686" s="180" t="s">
        <v>19011</v>
      </c>
      <c r="D1686" s="180" t="s">
        <v>3961</v>
      </c>
      <c r="E1686" s="181">
        <v>62.58</v>
      </c>
    </row>
    <row r="1687" spans="2:5" ht="50.1" customHeight="1">
      <c r="B1687" s="180">
        <v>91312</v>
      </c>
      <c r="C1687" s="180" t="s">
        <v>19012</v>
      </c>
      <c r="D1687" s="180" t="s">
        <v>3961</v>
      </c>
      <c r="E1687" s="181">
        <v>576.74</v>
      </c>
    </row>
    <row r="1688" spans="2:5" ht="50.1" customHeight="1">
      <c r="B1688" s="180">
        <v>91313</v>
      </c>
      <c r="C1688" s="180" t="s">
        <v>19013</v>
      </c>
      <c r="D1688" s="180" t="s">
        <v>3961</v>
      </c>
      <c r="E1688" s="181">
        <v>571.33000000000004</v>
      </c>
    </row>
    <row r="1689" spans="2:5" ht="50.1" customHeight="1">
      <c r="B1689" s="180">
        <v>91314</v>
      </c>
      <c r="C1689" s="180" t="s">
        <v>19014</v>
      </c>
      <c r="D1689" s="180" t="s">
        <v>3961</v>
      </c>
      <c r="E1689" s="181">
        <v>600.04999999999995</v>
      </c>
    </row>
    <row r="1690" spans="2:5" ht="50.1" customHeight="1">
      <c r="B1690" s="180">
        <v>91315</v>
      </c>
      <c r="C1690" s="180" t="s">
        <v>19015</v>
      </c>
      <c r="D1690" s="180" t="s">
        <v>3961</v>
      </c>
      <c r="E1690" s="181">
        <v>657.09</v>
      </c>
    </row>
    <row r="1691" spans="2:5" ht="50.1" customHeight="1">
      <c r="B1691" s="180">
        <v>91316</v>
      </c>
      <c r="C1691" s="180" t="s">
        <v>19614</v>
      </c>
      <c r="D1691" s="180" t="s">
        <v>3961</v>
      </c>
      <c r="E1691" s="181">
        <v>784.82</v>
      </c>
    </row>
    <row r="1692" spans="2:5" ht="50.1" customHeight="1">
      <c r="B1692" s="180">
        <v>91317</v>
      </c>
      <c r="C1692" s="180" t="s">
        <v>19615</v>
      </c>
      <c r="D1692" s="180" t="s">
        <v>3961</v>
      </c>
      <c r="E1692" s="181">
        <v>834.72</v>
      </c>
    </row>
    <row r="1693" spans="2:5" ht="50.1" customHeight="1">
      <c r="B1693" s="180">
        <v>91318</v>
      </c>
      <c r="C1693" s="180" t="s">
        <v>19016</v>
      </c>
      <c r="D1693" s="180" t="s">
        <v>3961</v>
      </c>
      <c r="E1693" s="181">
        <v>503.05</v>
      </c>
    </row>
    <row r="1694" spans="2:5" ht="50.1" customHeight="1">
      <c r="B1694" s="180">
        <v>91319</v>
      </c>
      <c r="C1694" s="180" t="s">
        <v>19017</v>
      </c>
      <c r="D1694" s="180" t="s">
        <v>3961</v>
      </c>
      <c r="E1694" s="181">
        <v>508.75</v>
      </c>
    </row>
    <row r="1695" spans="2:5" ht="50.1" customHeight="1">
      <c r="B1695" s="180">
        <v>91320</v>
      </c>
      <c r="C1695" s="180" t="s">
        <v>19018</v>
      </c>
      <c r="D1695" s="180" t="s">
        <v>3961</v>
      </c>
      <c r="E1695" s="181">
        <v>526.42999999999995</v>
      </c>
    </row>
    <row r="1696" spans="2:5" ht="50.1" customHeight="1">
      <c r="B1696" s="180">
        <v>91321</v>
      </c>
      <c r="C1696" s="180" t="s">
        <v>19019</v>
      </c>
      <c r="D1696" s="180" t="s">
        <v>3961</v>
      </c>
      <c r="E1696" s="181">
        <v>583.47</v>
      </c>
    </row>
    <row r="1697" spans="2:5" ht="50.1" customHeight="1">
      <c r="B1697" s="180">
        <v>91322</v>
      </c>
      <c r="C1697" s="180" t="s">
        <v>19616</v>
      </c>
      <c r="D1697" s="180" t="s">
        <v>3961</v>
      </c>
      <c r="E1697" s="181">
        <v>711.2</v>
      </c>
    </row>
    <row r="1698" spans="2:5" ht="50.1" customHeight="1">
      <c r="B1698" s="180">
        <v>91323</v>
      </c>
      <c r="C1698" s="180" t="s">
        <v>19617</v>
      </c>
      <c r="D1698" s="180" t="s">
        <v>3961</v>
      </c>
      <c r="E1698" s="181">
        <v>761.1</v>
      </c>
    </row>
    <row r="1699" spans="2:5" ht="50.1" customHeight="1">
      <c r="B1699" s="180">
        <v>91324</v>
      </c>
      <c r="C1699" s="180" t="s">
        <v>19020</v>
      </c>
      <c r="D1699" s="180" t="s">
        <v>3961</v>
      </c>
      <c r="E1699" s="181">
        <v>510.93</v>
      </c>
    </row>
    <row r="1700" spans="2:5" ht="50.1" customHeight="1">
      <c r="B1700" s="180">
        <v>91325</v>
      </c>
      <c r="C1700" s="180" t="s">
        <v>19021</v>
      </c>
      <c r="D1700" s="180" t="s">
        <v>3961</v>
      </c>
      <c r="E1700" s="181">
        <v>517.01</v>
      </c>
    </row>
    <row r="1701" spans="2:5" ht="50.1" customHeight="1">
      <c r="B1701" s="180">
        <v>91326</v>
      </c>
      <c r="C1701" s="180" t="s">
        <v>19022</v>
      </c>
      <c r="D1701" s="180" t="s">
        <v>3961</v>
      </c>
      <c r="E1701" s="181">
        <v>558.42999999999995</v>
      </c>
    </row>
    <row r="1702" spans="2:5" ht="50.1" customHeight="1">
      <c r="B1702" s="180">
        <v>91327</v>
      </c>
      <c r="C1702" s="180" t="s">
        <v>19023</v>
      </c>
      <c r="D1702" s="180" t="s">
        <v>3961</v>
      </c>
      <c r="E1702" s="181">
        <v>590.46</v>
      </c>
    </row>
    <row r="1703" spans="2:5" ht="50.1" customHeight="1">
      <c r="B1703" s="180">
        <v>91328</v>
      </c>
      <c r="C1703" s="180" t="s">
        <v>19024</v>
      </c>
      <c r="D1703" s="180" t="s">
        <v>3961</v>
      </c>
      <c r="E1703" s="181">
        <v>580.42999999999995</v>
      </c>
    </row>
    <row r="1704" spans="2:5" ht="50.1" customHeight="1">
      <c r="B1704" s="180">
        <v>91329</v>
      </c>
      <c r="C1704" s="180" t="s">
        <v>19025</v>
      </c>
      <c r="D1704" s="180" t="s">
        <v>3961</v>
      </c>
      <c r="E1704" s="181">
        <v>517.75</v>
      </c>
    </row>
    <row r="1705" spans="2:5" ht="50.1" customHeight="1">
      <c r="B1705" s="180">
        <v>91330</v>
      </c>
      <c r="C1705" s="180" t="s">
        <v>19026</v>
      </c>
      <c r="D1705" s="180" t="s">
        <v>3961</v>
      </c>
      <c r="E1705" s="181">
        <v>599</v>
      </c>
    </row>
    <row r="1706" spans="2:5" ht="50.1" customHeight="1">
      <c r="B1706" s="180">
        <v>91331</v>
      </c>
      <c r="C1706" s="180" t="s">
        <v>19027</v>
      </c>
      <c r="D1706" s="180" t="s">
        <v>3961</v>
      </c>
      <c r="E1706" s="181">
        <v>536.08000000000004</v>
      </c>
    </row>
    <row r="1707" spans="2:5" ht="50.1" customHeight="1">
      <c r="B1707" s="180">
        <v>91332</v>
      </c>
      <c r="C1707" s="180" t="s">
        <v>19028</v>
      </c>
      <c r="D1707" s="180" t="s">
        <v>3961</v>
      </c>
      <c r="E1707" s="181">
        <v>626.15</v>
      </c>
    </row>
    <row r="1708" spans="2:5" ht="50.1" customHeight="1">
      <c r="B1708" s="180">
        <v>91333</v>
      </c>
      <c r="C1708" s="180" t="s">
        <v>19029</v>
      </c>
      <c r="D1708" s="180" t="s">
        <v>3961</v>
      </c>
      <c r="E1708" s="181">
        <v>562.98</v>
      </c>
    </row>
    <row r="1709" spans="2:5" ht="50.1" customHeight="1">
      <c r="B1709" s="180">
        <v>91334</v>
      </c>
      <c r="C1709" s="180" t="s">
        <v>19030</v>
      </c>
      <c r="D1709" s="180" t="s">
        <v>3961</v>
      </c>
      <c r="E1709" s="182">
        <v>1241.3699999999999</v>
      </c>
    </row>
    <row r="1710" spans="2:5" ht="50.1" customHeight="1">
      <c r="B1710" s="180">
        <v>91335</v>
      </c>
      <c r="C1710" s="180" t="s">
        <v>19031</v>
      </c>
      <c r="D1710" s="180" t="s">
        <v>3961</v>
      </c>
      <c r="E1710" s="182">
        <v>1178.2</v>
      </c>
    </row>
    <row r="1711" spans="2:5" ht="50.1" customHeight="1">
      <c r="B1711" s="180">
        <v>91336</v>
      </c>
      <c r="C1711" s="180" t="s">
        <v>19032</v>
      </c>
      <c r="D1711" s="180" t="s">
        <v>3961</v>
      </c>
      <c r="E1711" s="182">
        <v>1610.64</v>
      </c>
    </row>
    <row r="1712" spans="2:5" ht="50.1" customHeight="1">
      <c r="B1712" s="180">
        <v>91337</v>
      </c>
      <c r="C1712" s="180" t="s">
        <v>19033</v>
      </c>
      <c r="D1712" s="180" t="s">
        <v>3961</v>
      </c>
      <c r="E1712" s="182">
        <v>1547.47</v>
      </c>
    </row>
    <row r="1713" spans="2:5" ht="50.1" customHeight="1">
      <c r="B1713" s="180">
        <v>100659</v>
      </c>
      <c r="C1713" s="180" t="s">
        <v>19034</v>
      </c>
      <c r="D1713" s="180" t="s">
        <v>4195</v>
      </c>
      <c r="E1713" s="181">
        <v>7.06</v>
      </c>
    </row>
    <row r="1714" spans="2:5" ht="50.1" customHeight="1">
      <c r="B1714" s="180">
        <v>100660</v>
      </c>
      <c r="C1714" s="180" t="s">
        <v>19035</v>
      </c>
      <c r="D1714" s="180" t="s">
        <v>4195</v>
      </c>
      <c r="E1714" s="181">
        <v>5.83</v>
      </c>
    </row>
    <row r="1715" spans="2:5" ht="50.1" customHeight="1">
      <c r="B1715" s="180">
        <v>100675</v>
      </c>
      <c r="C1715" s="180" t="s">
        <v>19036</v>
      </c>
      <c r="D1715" s="180" t="s">
        <v>3961</v>
      </c>
      <c r="E1715" s="181">
        <v>662.64</v>
      </c>
    </row>
    <row r="1716" spans="2:5" ht="50.1" customHeight="1">
      <c r="B1716" s="180">
        <v>100676</v>
      </c>
      <c r="C1716" s="180" t="s">
        <v>19037</v>
      </c>
      <c r="D1716" s="180" t="s">
        <v>3961</v>
      </c>
      <c r="E1716" s="181">
        <v>138.91</v>
      </c>
    </row>
    <row r="1717" spans="2:5" ht="50.1" customHeight="1">
      <c r="B1717" s="180">
        <v>100678</v>
      </c>
      <c r="C1717" s="180" t="s">
        <v>19038</v>
      </c>
      <c r="D1717" s="180" t="s">
        <v>3961</v>
      </c>
      <c r="E1717" s="181">
        <v>680.25</v>
      </c>
    </row>
    <row r="1718" spans="2:5" ht="50.1" customHeight="1">
      <c r="B1718" s="180">
        <v>100679</v>
      </c>
      <c r="C1718" s="180" t="s">
        <v>19039</v>
      </c>
      <c r="D1718" s="180" t="s">
        <v>3961</v>
      </c>
      <c r="E1718" s="181">
        <v>584.62</v>
      </c>
    </row>
    <row r="1719" spans="2:5" ht="50.1" customHeight="1">
      <c r="B1719" s="180">
        <v>100680</v>
      </c>
      <c r="C1719" s="180" t="s">
        <v>19040</v>
      </c>
      <c r="D1719" s="180" t="s">
        <v>3961</v>
      </c>
      <c r="E1719" s="181">
        <v>686.57</v>
      </c>
    </row>
    <row r="1720" spans="2:5" ht="50.1" customHeight="1">
      <c r="B1720" s="180">
        <v>100681</v>
      </c>
      <c r="C1720" s="180" t="s">
        <v>19041</v>
      </c>
      <c r="D1720" s="180" t="s">
        <v>3961</v>
      </c>
      <c r="E1720" s="181">
        <v>705.64</v>
      </c>
    </row>
    <row r="1721" spans="2:5" ht="50.1" customHeight="1">
      <c r="B1721" s="180">
        <v>100682</v>
      </c>
      <c r="C1721" s="180" t="s">
        <v>19042</v>
      </c>
      <c r="D1721" s="180" t="s">
        <v>3961</v>
      </c>
      <c r="E1721" s="181">
        <v>598.66</v>
      </c>
    </row>
    <row r="1722" spans="2:5" ht="50.1" customHeight="1">
      <c r="B1722" s="180">
        <v>100683</v>
      </c>
      <c r="C1722" s="180" t="s">
        <v>19043</v>
      </c>
      <c r="D1722" s="180" t="s">
        <v>3961</v>
      </c>
      <c r="E1722" s="181">
        <v>743.11</v>
      </c>
    </row>
    <row r="1723" spans="2:5" ht="50.1" customHeight="1">
      <c r="B1723" s="180">
        <v>100684</v>
      </c>
      <c r="C1723" s="180" t="s">
        <v>19044</v>
      </c>
      <c r="D1723" s="180" t="s">
        <v>3961</v>
      </c>
      <c r="E1723" s="181">
        <v>632.04999999999995</v>
      </c>
    </row>
    <row r="1724" spans="2:5" ht="50.1" customHeight="1">
      <c r="B1724" s="180">
        <v>100685</v>
      </c>
      <c r="C1724" s="180" t="s">
        <v>19045</v>
      </c>
      <c r="D1724" s="180" t="s">
        <v>3961</v>
      </c>
      <c r="E1724" s="181">
        <v>775.39</v>
      </c>
    </row>
    <row r="1725" spans="2:5" ht="50.1" customHeight="1">
      <c r="B1725" s="180">
        <v>100686</v>
      </c>
      <c r="C1725" s="180" t="s">
        <v>19046</v>
      </c>
      <c r="D1725" s="180" t="s">
        <v>3961</v>
      </c>
      <c r="E1725" s="181">
        <v>664.08</v>
      </c>
    </row>
    <row r="1726" spans="2:5" ht="50.1" customHeight="1">
      <c r="B1726" s="180">
        <v>100687</v>
      </c>
      <c r="C1726" s="180" t="s">
        <v>19047</v>
      </c>
      <c r="D1726" s="180" t="s">
        <v>3961</v>
      </c>
      <c r="E1726" s="181">
        <v>687.07</v>
      </c>
    </row>
    <row r="1727" spans="2:5" ht="50.1" customHeight="1">
      <c r="B1727" s="180">
        <v>100688</v>
      </c>
      <c r="C1727" s="180" t="s">
        <v>19048</v>
      </c>
      <c r="D1727" s="180" t="s">
        <v>3961</v>
      </c>
      <c r="E1727" s="181">
        <v>591.44000000000005</v>
      </c>
    </row>
    <row r="1728" spans="2:5" ht="50.1" customHeight="1">
      <c r="B1728" s="180">
        <v>100689</v>
      </c>
      <c r="C1728" s="180" t="s">
        <v>19049</v>
      </c>
      <c r="D1728" s="180" t="s">
        <v>3961</v>
      </c>
      <c r="E1728" s="181">
        <v>747.66</v>
      </c>
    </row>
    <row r="1729" spans="2:5" ht="50.1" customHeight="1">
      <c r="B1729" s="180">
        <v>100690</v>
      </c>
      <c r="C1729" s="180" t="s">
        <v>19050</v>
      </c>
      <c r="D1729" s="180" t="s">
        <v>3961</v>
      </c>
      <c r="E1729" s="181">
        <v>636.6</v>
      </c>
    </row>
    <row r="1730" spans="2:5" ht="50.1" customHeight="1">
      <c r="B1730" s="180">
        <v>100691</v>
      </c>
      <c r="C1730" s="180" t="s">
        <v>19051</v>
      </c>
      <c r="D1730" s="180" t="s">
        <v>3961</v>
      </c>
      <c r="E1730" s="182">
        <v>1362.88</v>
      </c>
    </row>
    <row r="1731" spans="2:5" ht="50.1" customHeight="1">
      <c r="B1731" s="180">
        <v>100692</v>
      </c>
      <c r="C1731" s="180" t="s">
        <v>19052</v>
      </c>
      <c r="D1731" s="180" t="s">
        <v>3961</v>
      </c>
      <c r="E1731" s="182">
        <v>1251.82</v>
      </c>
    </row>
    <row r="1732" spans="2:5" ht="50.1" customHeight="1">
      <c r="B1732" s="180">
        <v>100693</v>
      </c>
      <c r="C1732" s="180" t="s">
        <v>19053</v>
      </c>
      <c r="D1732" s="180" t="s">
        <v>3961</v>
      </c>
      <c r="E1732" s="182">
        <v>1732.15</v>
      </c>
    </row>
    <row r="1733" spans="2:5" ht="50.1" customHeight="1">
      <c r="B1733" s="180">
        <v>100694</v>
      </c>
      <c r="C1733" s="180" t="s">
        <v>19054</v>
      </c>
      <c r="D1733" s="180" t="s">
        <v>3961</v>
      </c>
      <c r="E1733" s="182">
        <v>1621.09</v>
      </c>
    </row>
    <row r="1734" spans="2:5" ht="50.1" customHeight="1">
      <c r="B1734" s="180">
        <v>100695</v>
      </c>
      <c r="C1734" s="180" t="s">
        <v>19055</v>
      </c>
      <c r="D1734" s="180" t="s">
        <v>3961</v>
      </c>
      <c r="E1734" s="181">
        <v>40.799999999999997</v>
      </c>
    </row>
    <row r="1735" spans="2:5" ht="50.1" customHeight="1">
      <c r="B1735" s="180">
        <v>100696</v>
      </c>
      <c r="C1735" s="180" t="s">
        <v>19056</v>
      </c>
      <c r="D1735" s="180" t="s">
        <v>3961</v>
      </c>
      <c r="E1735" s="181">
        <v>45.34</v>
      </c>
    </row>
    <row r="1736" spans="2:5" ht="50.1" customHeight="1">
      <c r="B1736" s="180">
        <v>100697</v>
      </c>
      <c r="C1736" s="180" t="s">
        <v>19057</v>
      </c>
      <c r="D1736" s="180" t="s">
        <v>3961</v>
      </c>
      <c r="E1736" s="181">
        <v>49.92</v>
      </c>
    </row>
    <row r="1737" spans="2:5" ht="50.1" customHeight="1">
      <c r="B1737" s="180">
        <v>100698</v>
      </c>
      <c r="C1737" s="180" t="s">
        <v>19058</v>
      </c>
      <c r="D1737" s="180" t="s">
        <v>3961</v>
      </c>
      <c r="E1737" s="181">
        <v>54.48</v>
      </c>
    </row>
    <row r="1738" spans="2:5" ht="50.1" customHeight="1">
      <c r="B1738" s="180">
        <v>100699</v>
      </c>
      <c r="C1738" s="180" t="s">
        <v>19059</v>
      </c>
      <c r="D1738" s="180" t="s">
        <v>3961</v>
      </c>
      <c r="E1738" s="181">
        <v>64.66</v>
      </c>
    </row>
    <row r="1739" spans="2:5" ht="50.1" customHeight="1">
      <c r="B1739" s="180">
        <v>100700</v>
      </c>
      <c r="C1739" s="180" t="s">
        <v>19060</v>
      </c>
      <c r="D1739" s="180" t="s">
        <v>3961</v>
      </c>
      <c r="E1739" s="181">
        <v>583.41999999999996</v>
      </c>
    </row>
    <row r="1740" spans="2:5" ht="50.1" customHeight="1">
      <c r="B1740" s="180">
        <v>100712</v>
      </c>
      <c r="C1740" s="180" t="s">
        <v>19061</v>
      </c>
      <c r="D1740" s="180" t="s">
        <v>3961</v>
      </c>
      <c r="E1740" s="181">
        <v>579.59</v>
      </c>
    </row>
    <row r="1741" spans="2:5" ht="50.1" customHeight="1">
      <c r="B1741" s="180">
        <v>100665</v>
      </c>
      <c r="C1741" s="180" t="s">
        <v>19062</v>
      </c>
      <c r="D1741" s="180" t="s">
        <v>4021</v>
      </c>
      <c r="E1741" s="181">
        <v>707.8</v>
      </c>
    </row>
    <row r="1742" spans="2:5" ht="50.1" customHeight="1">
      <c r="B1742" s="180">
        <v>100666</v>
      </c>
      <c r="C1742" s="180" t="s">
        <v>19063</v>
      </c>
      <c r="D1742" s="180" t="s">
        <v>4021</v>
      </c>
      <c r="E1742" s="181">
        <v>560.57000000000005</v>
      </c>
    </row>
    <row r="1743" spans="2:5" ht="50.1" customHeight="1">
      <c r="B1743" s="180">
        <v>100667</v>
      </c>
      <c r="C1743" s="180" t="s">
        <v>19064</v>
      </c>
      <c r="D1743" s="180" t="s">
        <v>4021</v>
      </c>
      <c r="E1743" s="181">
        <v>915.93</v>
      </c>
    </row>
    <row r="1744" spans="2:5" ht="50.1" customHeight="1">
      <c r="B1744" s="180">
        <v>100668</v>
      </c>
      <c r="C1744" s="180" t="s">
        <v>19065</v>
      </c>
      <c r="D1744" s="180" t="s">
        <v>4021</v>
      </c>
      <c r="E1744" s="182">
        <v>1098.23</v>
      </c>
    </row>
    <row r="1745" spans="2:5" ht="50.1" customHeight="1">
      <c r="B1745" s="180">
        <v>100669</v>
      </c>
      <c r="C1745" s="180" t="s">
        <v>19066</v>
      </c>
      <c r="D1745" s="180" t="s">
        <v>4021</v>
      </c>
      <c r="E1745" s="181">
        <v>654.23</v>
      </c>
    </row>
    <row r="1746" spans="2:5" ht="50.1" customHeight="1">
      <c r="B1746" s="180">
        <v>100670</v>
      </c>
      <c r="C1746" s="180" t="s">
        <v>19067</v>
      </c>
      <c r="D1746" s="180" t="s">
        <v>4021</v>
      </c>
      <c r="E1746" s="181">
        <v>878.91</v>
      </c>
    </row>
    <row r="1747" spans="2:5" ht="50.1" customHeight="1">
      <c r="B1747" s="180">
        <v>100671</v>
      </c>
      <c r="C1747" s="180" t="s">
        <v>19068</v>
      </c>
      <c r="D1747" s="180" t="s">
        <v>4021</v>
      </c>
      <c r="E1747" s="182">
        <v>1090.5</v>
      </c>
    </row>
    <row r="1748" spans="2:5" ht="50.1" customHeight="1">
      <c r="B1748" s="180">
        <v>100672</v>
      </c>
      <c r="C1748" s="180" t="s">
        <v>19069</v>
      </c>
      <c r="D1748" s="180" t="s">
        <v>4021</v>
      </c>
      <c r="E1748" s="181">
        <v>704.49</v>
      </c>
    </row>
    <row r="1749" spans="2:5" ht="50.1" customHeight="1">
      <c r="B1749" s="180">
        <v>100701</v>
      </c>
      <c r="C1749" s="180" t="s">
        <v>19070</v>
      </c>
      <c r="D1749" s="180" t="s">
        <v>4021</v>
      </c>
      <c r="E1749" s="181">
        <v>404.64</v>
      </c>
    </row>
    <row r="1750" spans="2:5" ht="50.1" customHeight="1">
      <c r="B1750" s="180">
        <v>94559</v>
      </c>
      <c r="C1750" s="180" t="s">
        <v>19071</v>
      </c>
      <c r="D1750" s="180" t="s">
        <v>4021</v>
      </c>
      <c r="E1750" s="181">
        <v>571.08000000000004</v>
      </c>
    </row>
    <row r="1751" spans="2:5" ht="50.1" customHeight="1">
      <c r="B1751" s="180">
        <v>94560</v>
      </c>
      <c r="C1751" s="180" t="s">
        <v>19072</v>
      </c>
      <c r="D1751" s="180" t="s">
        <v>4021</v>
      </c>
      <c r="E1751" s="181">
        <v>518.88</v>
      </c>
    </row>
    <row r="1752" spans="2:5" ht="50.1" customHeight="1">
      <c r="B1752" s="180">
        <v>94562</v>
      </c>
      <c r="C1752" s="180" t="s">
        <v>19073</v>
      </c>
      <c r="D1752" s="180" t="s">
        <v>4021</v>
      </c>
      <c r="E1752" s="181">
        <v>544.77</v>
      </c>
    </row>
    <row r="1753" spans="2:5" ht="50.1" customHeight="1">
      <c r="B1753" s="180">
        <v>94563</v>
      </c>
      <c r="C1753" s="180" t="s">
        <v>19074</v>
      </c>
      <c r="D1753" s="180" t="s">
        <v>4021</v>
      </c>
      <c r="E1753" s="181">
        <v>684.66</v>
      </c>
    </row>
    <row r="1754" spans="2:5" ht="50.1" customHeight="1">
      <c r="B1754" s="180">
        <v>94587</v>
      </c>
      <c r="C1754" s="180" t="s">
        <v>19075</v>
      </c>
      <c r="D1754" s="180" t="s">
        <v>4195</v>
      </c>
      <c r="E1754" s="181">
        <v>53.9</v>
      </c>
    </row>
    <row r="1755" spans="2:5" ht="50.1" customHeight="1">
      <c r="B1755" s="180">
        <v>94588</v>
      </c>
      <c r="C1755" s="180" t="s">
        <v>19076</v>
      </c>
      <c r="D1755" s="180" t="s">
        <v>4195</v>
      </c>
      <c r="E1755" s="181">
        <v>47.25</v>
      </c>
    </row>
    <row r="1756" spans="2:5" ht="50.1" customHeight="1">
      <c r="B1756" s="180">
        <v>99837</v>
      </c>
      <c r="C1756" s="180" t="s">
        <v>13160</v>
      </c>
      <c r="D1756" s="180" t="s">
        <v>4195</v>
      </c>
      <c r="E1756" s="181">
        <v>518.95000000000005</v>
      </c>
    </row>
    <row r="1757" spans="2:5" ht="50.1" customHeight="1">
      <c r="B1757" s="180">
        <v>99839</v>
      </c>
      <c r="C1757" s="180" t="s">
        <v>13161</v>
      </c>
      <c r="D1757" s="180" t="s">
        <v>4195</v>
      </c>
      <c r="E1757" s="181">
        <v>411.68</v>
      </c>
    </row>
    <row r="1758" spans="2:5" ht="50.1" customHeight="1">
      <c r="B1758" s="180">
        <v>99841</v>
      </c>
      <c r="C1758" s="180" t="s">
        <v>13162</v>
      </c>
      <c r="D1758" s="180" t="s">
        <v>4195</v>
      </c>
      <c r="E1758" s="181">
        <v>937.04</v>
      </c>
    </row>
    <row r="1759" spans="2:5" ht="50.1" customHeight="1">
      <c r="B1759" s="180">
        <v>99855</v>
      </c>
      <c r="C1759" s="180" t="s">
        <v>13163</v>
      </c>
      <c r="D1759" s="180" t="s">
        <v>4195</v>
      </c>
      <c r="E1759" s="181">
        <v>94.02</v>
      </c>
    </row>
    <row r="1760" spans="2:5" ht="50.1" customHeight="1">
      <c r="B1760" s="180">
        <v>99857</v>
      </c>
      <c r="C1760" s="180" t="s">
        <v>13164</v>
      </c>
      <c r="D1760" s="180" t="s">
        <v>4195</v>
      </c>
      <c r="E1760" s="181">
        <v>78.48</v>
      </c>
    </row>
    <row r="1761" spans="2:5" ht="50.1" customHeight="1">
      <c r="B1761" s="180">
        <v>99861</v>
      </c>
      <c r="C1761" s="180" t="s">
        <v>13165</v>
      </c>
      <c r="D1761" s="180" t="s">
        <v>4021</v>
      </c>
      <c r="E1761" s="181">
        <v>486.21</v>
      </c>
    </row>
    <row r="1762" spans="2:5" ht="50.1" customHeight="1">
      <c r="B1762" s="180">
        <v>99862</v>
      </c>
      <c r="C1762" s="180" t="s">
        <v>13166</v>
      </c>
      <c r="D1762" s="180" t="s">
        <v>4021</v>
      </c>
      <c r="E1762" s="181">
        <v>539.17999999999995</v>
      </c>
    </row>
    <row r="1763" spans="2:5" ht="50.1" customHeight="1">
      <c r="B1763" s="180">
        <v>90838</v>
      </c>
      <c r="C1763" s="180" t="s">
        <v>19077</v>
      </c>
      <c r="D1763" s="180" t="s">
        <v>3961</v>
      </c>
      <c r="E1763" s="181">
        <v>913.1</v>
      </c>
    </row>
    <row r="1764" spans="2:5" ht="50.1" customHeight="1">
      <c r="B1764" s="180">
        <v>91338</v>
      </c>
      <c r="C1764" s="180" t="s">
        <v>19078</v>
      </c>
      <c r="D1764" s="180" t="s">
        <v>4021</v>
      </c>
      <c r="E1764" s="181">
        <v>655.88</v>
      </c>
    </row>
    <row r="1765" spans="2:5" ht="50.1" customHeight="1">
      <c r="B1765" s="180">
        <v>91341</v>
      </c>
      <c r="C1765" s="180" t="s">
        <v>19079</v>
      </c>
      <c r="D1765" s="180" t="s">
        <v>4021</v>
      </c>
      <c r="E1765" s="181">
        <v>478.62</v>
      </c>
    </row>
    <row r="1766" spans="2:5" ht="50.1" customHeight="1">
      <c r="B1766" s="180">
        <v>94805</v>
      </c>
      <c r="C1766" s="180" t="s">
        <v>19080</v>
      </c>
      <c r="D1766" s="180" t="s">
        <v>3961</v>
      </c>
      <c r="E1766" s="181">
        <v>761.53</v>
      </c>
    </row>
    <row r="1767" spans="2:5" ht="50.1" customHeight="1">
      <c r="B1767" s="180">
        <v>94806</v>
      </c>
      <c r="C1767" s="180" t="s">
        <v>19081</v>
      </c>
      <c r="D1767" s="180" t="s">
        <v>3961</v>
      </c>
      <c r="E1767" s="181">
        <v>416.03</v>
      </c>
    </row>
    <row r="1768" spans="2:5" ht="50.1" customHeight="1">
      <c r="B1768" s="180">
        <v>94807</v>
      </c>
      <c r="C1768" s="180" t="s">
        <v>19082</v>
      </c>
      <c r="D1768" s="180" t="s">
        <v>3961</v>
      </c>
      <c r="E1768" s="181">
        <v>502.59</v>
      </c>
    </row>
    <row r="1769" spans="2:5" ht="50.1" customHeight="1">
      <c r="B1769" s="180">
        <v>100702</v>
      </c>
      <c r="C1769" s="180" t="s">
        <v>19083</v>
      </c>
      <c r="D1769" s="180" t="s">
        <v>4021</v>
      </c>
      <c r="E1769" s="181">
        <v>397.05</v>
      </c>
    </row>
    <row r="1770" spans="2:5" ht="50.1" customHeight="1">
      <c r="B1770" s="180">
        <v>102188</v>
      </c>
      <c r="C1770" s="180" t="s">
        <v>19618</v>
      </c>
      <c r="D1770" s="180" t="s">
        <v>3961</v>
      </c>
      <c r="E1770" s="181">
        <v>663.17</v>
      </c>
    </row>
    <row r="1771" spans="2:5" ht="50.1" customHeight="1">
      <c r="B1771" s="180">
        <v>102189</v>
      </c>
      <c r="C1771" s="180" t="s">
        <v>19619</v>
      </c>
      <c r="D1771" s="180" t="s">
        <v>3961</v>
      </c>
      <c r="E1771" s="181">
        <v>174.12</v>
      </c>
    </row>
    <row r="1772" spans="2:5" ht="50.1" customHeight="1">
      <c r="B1772" s="180">
        <v>100703</v>
      </c>
      <c r="C1772" s="180" t="s">
        <v>19084</v>
      </c>
      <c r="D1772" s="180" t="s">
        <v>3961</v>
      </c>
      <c r="E1772" s="181">
        <v>26.42</v>
      </c>
    </row>
    <row r="1773" spans="2:5" ht="50.1" customHeight="1">
      <c r="B1773" s="180">
        <v>100704</v>
      </c>
      <c r="C1773" s="180" t="s">
        <v>19085</v>
      </c>
      <c r="D1773" s="180" t="s">
        <v>3961</v>
      </c>
      <c r="E1773" s="181">
        <v>57.37</v>
      </c>
    </row>
    <row r="1774" spans="2:5" ht="50.1" customHeight="1">
      <c r="B1774" s="180">
        <v>100705</v>
      </c>
      <c r="C1774" s="180" t="s">
        <v>19086</v>
      </c>
      <c r="D1774" s="180" t="s">
        <v>3961</v>
      </c>
      <c r="E1774" s="181">
        <v>63.71</v>
      </c>
    </row>
    <row r="1775" spans="2:5" ht="50.1" customHeight="1">
      <c r="B1775" s="180">
        <v>100706</v>
      </c>
      <c r="C1775" s="180" t="s">
        <v>19087</v>
      </c>
      <c r="D1775" s="180" t="s">
        <v>3961</v>
      </c>
      <c r="E1775" s="181">
        <v>53.96</v>
      </c>
    </row>
    <row r="1776" spans="2:5" ht="50.1" customHeight="1">
      <c r="B1776" s="180">
        <v>100707</v>
      </c>
      <c r="C1776" s="180" t="s">
        <v>19088</v>
      </c>
      <c r="D1776" s="180" t="s">
        <v>3961</v>
      </c>
      <c r="E1776" s="181">
        <v>121.34</v>
      </c>
    </row>
    <row r="1777" spans="2:5" ht="50.1" customHeight="1">
      <c r="B1777" s="180">
        <v>100708</v>
      </c>
      <c r="C1777" s="180" t="s">
        <v>19089</v>
      </c>
      <c r="D1777" s="180" t="s">
        <v>3961</v>
      </c>
      <c r="E1777" s="181">
        <v>153.19</v>
      </c>
    </row>
    <row r="1778" spans="2:5" ht="50.1" customHeight="1">
      <c r="B1778" s="180">
        <v>100709</v>
      </c>
      <c r="C1778" s="180" t="s">
        <v>19090</v>
      </c>
      <c r="D1778" s="180" t="s">
        <v>3961</v>
      </c>
      <c r="E1778" s="181">
        <v>29.62</v>
      </c>
    </row>
    <row r="1779" spans="2:5" ht="50.1" customHeight="1">
      <c r="B1779" s="180">
        <v>100710</v>
      </c>
      <c r="C1779" s="180" t="s">
        <v>19091</v>
      </c>
      <c r="D1779" s="180" t="s">
        <v>3961</v>
      </c>
      <c r="E1779" s="181">
        <v>67.510000000000005</v>
      </c>
    </row>
    <row r="1780" spans="2:5" ht="50.1" customHeight="1">
      <c r="B1780" s="180">
        <v>102151</v>
      </c>
      <c r="C1780" s="180" t="s">
        <v>19620</v>
      </c>
      <c r="D1780" s="180" t="s">
        <v>4021</v>
      </c>
      <c r="E1780" s="181">
        <v>116.67</v>
      </c>
    </row>
    <row r="1781" spans="2:5" ht="50.1" customHeight="1">
      <c r="B1781" s="180">
        <v>102152</v>
      </c>
      <c r="C1781" s="180" t="s">
        <v>19621</v>
      </c>
      <c r="D1781" s="180" t="s">
        <v>4021</v>
      </c>
      <c r="E1781" s="181">
        <v>146.66</v>
      </c>
    </row>
    <row r="1782" spans="2:5" ht="50.1" customHeight="1">
      <c r="B1782" s="180">
        <v>102153</v>
      </c>
      <c r="C1782" s="180" t="s">
        <v>19622</v>
      </c>
      <c r="D1782" s="180" t="s">
        <v>4021</v>
      </c>
      <c r="E1782" s="181">
        <v>186.67</v>
      </c>
    </row>
    <row r="1783" spans="2:5" ht="50.1" customHeight="1">
      <c r="B1783" s="180">
        <v>102154</v>
      </c>
      <c r="C1783" s="180" t="s">
        <v>19623</v>
      </c>
      <c r="D1783" s="180" t="s">
        <v>4021</v>
      </c>
      <c r="E1783" s="181">
        <v>161.43</v>
      </c>
    </row>
    <row r="1784" spans="2:5" ht="50.1" customHeight="1">
      <c r="B1784" s="180">
        <v>102155</v>
      </c>
      <c r="C1784" s="180" t="s">
        <v>19624</v>
      </c>
      <c r="D1784" s="180" t="s">
        <v>4021</v>
      </c>
      <c r="E1784" s="181">
        <v>194.14</v>
      </c>
    </row>
    <row r="1785" spans="2:5" ht="50.1" customHeight="1">
      <c r="B1785" s="180">
        <v>102156</v>
      </c>
      <c r="C1785" s="180" t="s">
        <v>19625</v>
      </c>
      <c r="D1785" s="180" t="s">
        <v>4021</v>
      </c>
      <c r="E1785" s="181">
        <v>186.42</v>
      </c>
    </row>
    <row r="1786" spans="2:5" ht="50.1" customHeight="1">
      <c r="B1786" s="180">
        <v>102157</v>
      </c>
      <c r="C1786" s="180" t="s">
        <v>19626</v>
      </c>
      <c r="D1786" s="180" t="s">
        <v>4021</v>
      </c>
      <c r="E1786" s="181">
        <v>256.42</v>
      </c>
    </row>
    <row r="1787" spans="2:5" ht="50.1" customHeight="1">
      <c r="B1787" s="180">
        <v>102158</v>
      </c>
      <c r="C1787" s="180" t="s">
        <v>19627</v>
      </c>
      <c r="D1787" s="180" t="s">
        <v>4021</v>
      </c>
      <c r="E1787" s="181">
        <v>260.19</v>
      </c>
    </row>
    <row r="1788" spans="2:5" ht="50.1" customHeight="1">
      <c r="B1788" s="180">
        <v>102159</v>
      </c>
      <c r="C1788" s="180" t="s">
        <v>19628</v>
      </c>
      <c r="D1788" s="180" t="s">
        <v>4021</v>
      </c>
      <c r="E1788" s="181">
        <v>310.66000000000003</v>
      </c>
    </row>
    <row r="1789" spans="2:5" ht="50.1" customHeight="1">
      <c r="B1789" s="180">
        <v>102160</v>
      </c>
      <c r="C1789" s="180" t="s">
        <v>19629</v>
      </c>
      <c r="D1789" s="180" t="s">
        <v>4021</v>
      </c>
      <c r="E1789" s="181">
        <v>126.66</v>
      </c>
    </row>
    <row r="1790" spans="2:5" ht="50.1" customHeight="1">
      <c r="B1790" s="180">
        <v>102161</v>
      </c>
      <c r="C1790" s="180" t="s">
        <v>19630</v>
      </c>
      <c r="D1790" s="180" t="s">
        <v>4021</v>
      </c>
      <c r="E1790" s="181">
        <v>184.26</v>
      </c>
    </row>
    <row r="1791" spans="2:5" ht="50.1" customHeight="1">
      <c r="B1791" s="180">
        <v>102162</v>
      </c>
      <c r="C1791" s="180" t="s">
        <v>19631</v>
      </c>
      <c r="D1791" s="180" t="s">
        <v>4021</v>
      </c>
      <c r="E1791" s="181">
        <v>214.25</v>
      </c>
    </row>
    <row r="1792" spans="2:5" ht="50.1" customHeight="1">
      <c r="B1792" s="180">
        <v>102163</v>
      </c>
      <c r="C1792" s="180" t="s">
        <v>19632</v>
      </c>
      <c r="D1792" s="180" t="s">
        <v>4021</v>
      </c>
      <c r="E1792" s="181">
        <v>254.26</v>
      </c>
    </row>
    <row r="1793" spans="2:5" ht="50.1" customHeight="1">
      <c r="B1793" s="180">
        <v>102164</v>
      </c>
      <c r="C1793" s="180" t="s">
        <v>19633</v>
      </c>
      <c r="D1793" s="180" t="s">
        <v>4021</v>
      </c>
      <c r="E1793" s="181">
        <v>216.58</v>
      </c>
    </row>
    <row r="1794" spans="2:5" ht="50.1" customHeight="1">
      <c r="B1794" s="180">
        <v>102165</v>
      </c>
      <c r="C1794" s="180" t="s">
        <v>19634</v>
      </c>
      <c r="D1794" s="180" t="s">
        <v>4021</v>
      </c>
      <c r="E1794" s="181">
        <v>249.29</v>
      </c>
    </row>
    <row r="1795" spans="2:5" ht="50.1" customHeight="1">
      <c r="B1795" s="180">
        <v>102166</v>
      </c>
      <c r="C1795" s="180" t="s">
        <v>19635</v>
      </c>
      <c r="D1795" s="180" t="s">
        <v>4021</v>
      </c>
      <c r="E1795" s="181">
        <v>229.13</v>
      </c>
    </row>
    <row r="1796" spans="2:5" ht="50.1" customHeight="1">
      <c r="B1796" s="180">
        <v>102167</v>
      </c>
      <c r="C1796" s="180" t="s">
        <v>19636</v>
      </c>
      <c r="D1796" s="180" t="s">
        <v>4021</v>
      </c>
      <c r="E1796" s="181">
        <v>299.13</v>
      </c>
    </row>
    <row r="1797" spans="2:5" ht="50.1" customHeight="1">
      <c r="B1797" s="180">
        <v>102168</v>
      </c>
      <c r="C1797" s="180" t="s">
        <v>19637</v>
      </c>
      <c r="D1797" s="180" t="s">
        <v>4021</v>
      </c>
      <c r="E1797" s="181">
        <v>291.85000000000002</v>
      </c>
    </row>
    <row r="1798" spans="2:5" ht="50.1" customHeight="1">
      <c r="B1798" s="180">
        <v>102169</v>
      </c>
      <c r="C1798" s="180" t="s">
        <v>19638</v>
      </c>
      <c r="D1798" s="180" t="s">
        <v>4021</v>
      </c>
      <c r="E1798" s="181">
        <v>338.22</v>
      </c>
    </row>
    <row r="1799" spans="2:5" ht="50.1" customHeight="1">
      <c r="B1799" s="180">
        <v>102170</v>
      </c>
      <c r="C1799" s="180" t="s">
        <v>19639</v>
      </c>
      <c r="D1799" s="180" t="s">
        <v>4021</v>
      </c>
      <c r="E1799" s="181">
        <v>194.25</v>
      </c>
    </row>
    <row r="1800" spans="2:5" ht="50.1" customHeight="1">
      <c r="B1800" s="180">
        <v>102171</v>
      </c>
      <c r="C1800" s="180" t="s">
        <v>19640</v>
      </c>
      <c r="D1800" s="180" t="s">
        <v>4021</v>
      </c>
      <c r="E1800" s="181">
        <v>376.57</v>
      </c>
    </row>
    <row r="1801" spans="2:5" ht="50.1" customHeight="1">
      <c r="B1801" s="180">
        <v>102172</v>
      </c>
      <c r="C1801" s="180" t="s">
        <v>19641</v>
      </c>
      <c r="D1801" s="180" t="s">
        <v>4021</v>
      </c>
      <c r="E1801" s="181">
        <v>369.12</v>
      </c>
    </row>
    <row r="1802" spans="2:5" ht="50.1" customHeight="1">
      <c r="B1802" s="180">
        <v>102176</v>
      </c>
      <c r="C1802" s="180" t="s">
        <v>19642</v>
      </c>
      <c r="D1802" s="180" t="s">
        <v>4021</v>
      </c>
      <c r="E1802" s="181">
        <v>713.31</v>
      </c>
    </row>
    <row r="1803" spans="2:5" ht="50.1" customHeight="1">
      <c r="B1803" s="180">
        <v>102177</v>
      </c>
      <c r="C1803" s="180" t="s">
        <v>19643</v>
      </c>
      <c r="D1803" s="180" t="s">
        <v>4021</v>
      </c>
      <c r="E1803" s="182">
        <v>1422.9</v>
      </c>
    </row>
    <row r="1804" spans="2:5" ht="50.1" customHeight="1">
      <c r="B1804" s="180">
        <v>102178</v>
      </c>
      <c r="C1804" s="180" t="s">
        <v>19644</v>
      </c>
      <c r="D1804" s="180" t="s">
        <v>4021</v>
      </c>
      <c r="E1804" s="182">
        <v>1630.71</v>
      </c>
    </row>
    <row r="1805" spans="2:5" ht="50.1" customHeight="1">
      <c r="B1805" s="180">
        <v>102179</v>
      </c>
      <c r="C1805" s="180" t="s">
        <v>19645</v>
      </c>
      <c r="D1805" s="180" t="s">
        <v>4021</v>
      </c>
      <c r="E1805" s="181">
        <v>253.21</v>
      </c>
    </row>
    <row r="1806" spans="2:5" ht="50.1" customHeight="1">
      <c r="B1806" s="180">
        <v>102180</v>
      </c>
      <c r="C1806" s="180" t="s">
        <v>19646</v>
      </c>
      <c r="D1806" s="180" t="s">
        <v>4021</v>
      </c>
      <c r="E1806" s="181">
        <v>284.86</v>
      </c>
    </row>
    <row r="1807" spans="2:5" ht="50.1" customHeight="1">
      <c r="B1807" s="180">
        <v>102181</v>
      </c>
      <c r="C1807" s="180" t="s">
        <v>19647</v>
      </c>
      <c r="D1807" s="180" t="s">
        <v>4021</v>
      </c>
      <c r="E1807" s="181">
        <v>329.99</v>
      </c>
    </row>
    <row r="1808" spans="2:5" ht="50.1" customHeight="1">
      <c r="B1808" s="180">
        <v>102182</v>
      </c>
      <c r="C1808" s="180" t="s">
        <v>19648</v>
      </c>
      <c r="D1808" s="180" t="s">
        <v>3961</v>
      </c>
      <c r="E1808" s="181">
        <v>653.03</v>
      </c>
    </row>
    <row r="1809" spans="2:5" ht="50.1" customHeight="1">
      <c r="B1809" s="180">
        <v>102183</v>
      </c>
      <c r="C1809" s="180" t="s">
        <v>19649</v>
      </c>
      <c r="D1809" s="180" t="s">
        <v>3961</v>
      </c>
      <c r="E1809" s="182">
        <v>1313.99</v>
      </c>
    </row>
    <row r="1810" spans="2:5" ht="50.1" customHeight="1">
      <c r="B1810" s="180">
        <v>102184</v>
      </c>
      <c r="C1810" s="180" t="s">
        <v>19650</v>
      </c>
      <c r="D1810" s="180" t="s">
        <v>3961</v>
      </c>
      <c r="E1810" s="182">
        <v>1301.48</v>
      </c>
    </row>
    <row r="1811" spans="2:5" ht="50.1" customHeight="1">
      <c r="B1811" s="180">
        <v>102185</v>
      </c>
      <c r="C1811" s="180" t="s">
        <v>19651</v>
      </c>
      <c r="D1811" s="180" t="s">
        <v>3961</v>
      </c>
      <c r="E1811" s="182">
        <v>2610.67</v>
      </c>
    </row>
    <row r="1812" spans="2:5" ht="50.1" customHeight="1">
      <c r="B1812" s="180">
        <v>102190</v>
      </c>
      <c r="C1812" s="180" t="s">
        <v>19652</v>
      </c>
      <c r="D1812" s="180" t="s">
        <v>4021</v>
      </c>
      <c r="E1812" s="181">
        <v>12.16</v>
      </c>
    </row>
    <row r="1813" spans="2:5" ht="50.1" customHeight="1">
      <c r="B1813" s="180">
        <v>102191</v>
      </c>
      <c r="C1813" s="180" t="s">
        <v>19653</v>
      </c>
      <c r="D1813" s="180" t="s">
        <v>4021</v>
      </c>
      <c r="E1813" s="181">
        <v>14.77</v>
      </c>
    </row>
    <row r="1814" spans="2:5" ht="50.1" customHeight="1">
      <c r="B1814" s="180">
        <v>102192</v>
      </c>
      <c r="C1814" s="180" t="s">
        <v>19654</v>
      </c>
      <c r="D1814" s="180" t="s">
        <v>4021</v>
      </c>
      <c r="E1814" s="181">
        <v>10.54</v>
      </c>
    </row>
    <row r="1815" spans="2:5" ht="50.1" customHeight="1">
      <c r="B1815" s="180">
        <v>94569</v>
      </c>
      <c r="C1815" s="180" t="s">
        <v>19092</v>
      </c>
      <c r="D1815" s="180" t="s">
        <v>4021</v>
      </c>
      <c r="E1815" s="181">
        <v>409.77</v>
      </c>
    </row>
    <row r="1816" spans="2:5" ht="50.1" customHeight="1">
      <c r="B1816" s="180">
        <v>94570</v>
      </c>
      <c r="C1816" s="180" t="s">
        <v>19093</v>
      </c>
      <c r="D1816" s="180" t="s">
        <v>4021</v>
      </c>
      <c r="E1816" s="181">
        <v>255.96</v>
      </c>
    </row>
    <row r="1817" spans="2:5" ht="50.1" customHeight="1">
      <c r="B1817" s="180">
        <v>94572</v>
      </c>
      <c r="C1817" s="180" t="s">
        <v>19094</v>
      </c>
      <c r="D1817" s="180" t="s">
        <v>4021</v>
      </c>
      <c r="E1817" s="181">
        <v>384.42</v>
      </c>
    </row>
    <row r="1818" spans="2:5" ht="50.1" customHeight="1">
      <c r="B1818" s="180">
        <v>94573</v>
      </c>
      <c r="C1818" s="180" t="s">
        <v>19095</v>
      </c>
      <c r="D1818" s="180" t="s">
        <v>4021</v>
      </c>
      <c r="E1818" s="181">
        <v>296.82</v>
      </c>
    </row>
    <row r="1819" spans="2:5" ht="50.1" customHeight="1">
      <c r="B1819" s="180">
        <v>94580</v>
      </c>
      <c r="C1819" s="180" t="s">
        <v>19096</v>
      </c>
      <c r="D1819" s="180" t="s">
        <v>4021</v>
      </c>
      <c r="E1819" s="181">
        <v>435</v>
      </c>
    </row>
    <row r="1820" spans="2:5" ht="50.1" customHeight="1">
      <c r="B1820" s="180">
        <v>100674</v>
      </c>
      <c r="C1820" s="180" t="s">
        <v>19097</v>
      </c>
      <c r="D1820" s="180" t="s">
        <v>4021</v>
      </c>
      <c r="E1820" s="181">
        <v>283.29000000000002</v>
      </c>
    </row>
    <row r="1821" spans="2:5" ht="50.1" customHeight="1">
      <c r="B1821" s="180">
        <v>101096</v>
      </c>
      <c r="C1821" s="180" t="s">
        <v>19655</v>
      </c>
      <c r="D1821" s="180" t="s">
        <v>17</v>
      </c>
      <c r="E1821" s="182">
        <v>1046.5899999999999</v>
      </c>
    </row>
    <row r="1822" spans="2:5" ht="50.1" customHeight="1">
      <c r="B1822" s="180">
        <v>101097</v>
      </c>
      <c r="C1822" s="180" t="s">
        <v>19656</v>
      </c>
      <c r="D1822" s="180" t="s">
        <v>17</v>
      </c>
      <c r="E1822" s="181">
        <v>991.98</v>
      </c>
    </row>
    <row r="1823" spans="2:5" ht="50.1" customHeight="1">
      <c r="B1823" s="180">
        <v>101098</v>
      </c>
      <c r="C1823" s="180" t="s">
        <v>19657</v>
      </c>
      <c r="D1823" s="180" t="s">
        <v>17</v>
      </c>
      <c r="E1823" s="181">
        <v>923.71</v>
      </c>
    </row>
    <row r="1824" spans="2:5" ht="50.1" customHeight="1">
      <c r="B1824" s="180">
        <v>101099</v>
      </c>
      <c r="C1824" s="180" t="s">
        <v>19658</v>
      </c>
      <c r="D1824" s="180" t="s">
        <v>17</v>
      </c>
      <c r="E1824" s="181">
        <v>841.07</v>
      </c>
    </row>
    <row r="1825" spans="2:5" ht="50.1" customHeight="1">
      <c r="B1825" s="180">
        <v>101100</v>
      </c>
      <c r="C1825" s="180" t="s">
        <v>19659</v>
      </c>
      <c r="D1825" s="180" t="s">
        <v>17</v>
      </c>
      <c r="E1825" s="181">
        <v>751.07</v>
      </c>
    </row>
    <row r="1826" spans="2:5" ht="50.1" customHeight="1">
      <c r="B1826" s="180">
        <v>101101</v>
      </c>
      <c r="C1826" s="180" t="s">
        <v>19660</v>
      </c>
      <c r="D1826" s="180" t="s">
        <v>17</v>
      </c>
      <c r="E1826" s="181">
        <v>737.34</v>
      </c>
    </row>
    <row r="1827" spans="2:5" ht="50.1" customHeight="1">
      <c r="B1827" s="180">
        <v>101102</v>
      </c>
      <c r="C1827" s="180" t="s">
        <v>19661</v>
      </c>
      <c r="D1827" s="180" t="s">
        <v>17</v>
      </c>
      <c r="E1827" s="181">
        <v>725.31</v>
      </c>
    </row>
    <row r="1828" spans="2:5" ht="50.1" customHeight="1">
      <c r="B1828" s="180">
        <v>101103</v>
      </c>
      <c r="C1828" s="180" t="s">
        <v>19662</v>
      </c>
      <c r="D1828" s="180" t="s">
        <v>17</v>
      </c>
      <c r="E1828" s="181">
        <v>679.23</v>
      </c>
    </row>
    <row r="1829" spans="2:5" ht="50.1" customHeight="1">
      <c r="B1829" s="180">
        <v>101104</v>
      </c>
      <c r="C1829" s="180" t="s">
        <v>19663</v>
      </c>
      <c r="D1829" s="180" t="s">
        <v>17</v>
      </c>
      <c r="E1829" s="181">
        <v>974.52</v>
      </c>
    </row>
    <row r="1830" spans="2:5" ht="50.1" customHeight="1">
      <c r="B1830" s="180">
        <v>101105</v>
      </c>
      <c r="C1830" s="180" t="s">
        <v>19664</v>
      </c>
      <c r="D1830" s="180" t="s">
        <v>17</v>
      </c>
      <c r="E1830" s="181">
        <v>921.2</v>
      </c>
    </row>
    <row r="1831" spans="2:5" ht="50.1" customHeight="1">
      <c r="B1831" s="180">
        <v>101106</v>
      </c>
      <c r="C1831" s="180" t="s">
        <v>19665</v>
      </c>
      <c r="D1831" s="180" t="s">
        <v>17</v>
      </c>
      <c r="E1831" s="181">
        <v>855.18</v>
      </c>
    </row>
    <row r="1832" spans="2:5" ht="50.1" customHeight="1">
      <c r="B1832" s="180">
        <v>101107</v>
      </c>
      <c r="C1832" s="180" t="s">
        <v>19666</v>
      </c>
      <c r="D1832" s="180" t="s">
        <v>17</v>
      </c>
      <c r="E1832" s="181">
        <v>775.16</v>
      </c>
    </row>
    <row r="1833" spans="2:5" ht="50.1" customHeight="1">
      <c r="B1833" s="180">
        <v>101108</v>
      </c>
      <c r="C1833" s="180" t="s">
        <v>19667</v>
      </c>
      <c r="D1833" s="180" t="s">
        <v>17</v>
      </c>
      <c r="E1833" s="181">
        <v>673.7</v>
      </c>
    </row>
    <row r="1834" spans="2:5" ht="50.1" customHeight="1">
      <c r="B1834" s="180">
        <v>101109</v>
      </c>
      <c r="C1834" s="180" t="s">
        <v>19668</v>
      </c>
      <c r="D1834" s="180" t="s">
        <v>17</v>
      </c>
      <c r="E1834" s="181">
        <v>661.57</v>
      </c>
    </row>
    <row r="1835" spans="2:5" ht="50.1" customHeight="1">
      <c r="B1835" s="180">
        <v>101110</v>
      </c>
      <c r="C1835" s="180" t="s">
        <v>19669</v>
      </c>
      <c r="D1835" s="180" t="s">
        <v>17</v>
      </c>
      <c r="E1835" s="181">
        <v>652.38</v>
      </c>
    </row>
    <row r="1836" spans="2:5" ht="50.1" customHeight="1">
      <c r="B1836" s="180">
        <v>101111</v>
      </c>
      <c r="C1836" s="180" t="s">
        <v>19670</v>
      </c>
      <c r="D1836" s="180" t="s">
        <v>17</v>
      </c>
      <c r="E1836" s="181">
        <v>609.51</v>
      </c>
    </row>
    <row r="1837" spans="2:5" ht="50.1" customHeight="1">
      <c r="B1837" s="180">
        <v>101112</v>
      </c>
      <c r="C1837" s="180" t="s">
        <v>19671</v>
      </c>
      <c r="D1837" s="180" t="s">
        <v>17</v>
      </c>
      <c r="E1837" s="181">
        <v>689.99</v>
      </c>
    </row>
    <row r="1838" spans="2:5" ht="50.1" customHeight="1">
      <c r="B1838" s="180">
        <v>101113</v>
      </c>
      <c r="C1838" s="180" t="s">
        <v>19672</v>
      </c>
      <c r="D1838" s="180" t="s">
        <v>17</v>
      </c>
      <c r="E1838" s="181">
        <v>619.86</v>
      </c>
    </row>
    <row r="1839" spans="2:5" ht="50.1" customHeight="1">
      <c r="B1839" s="180">
        <v>95601</v>
      </c>
      <c r="C1839" s="180" t="s">
        <v>1226</v>
      </c>
      <c r="D1839" s="180" t="s">
        <v>3961</v>
      </c>
      <c r="E1839" s="181">
        <v>16.62</v>
      </c>
    </row>
    <row r="1840" spans="2:5" ht="50.1" customHeight="1">
      <c r="B1840" s="180">
        <v>95602</v>
      </c>
      <c r="C1840" s="180" t="s">
        <v>1227</v>
      </c>
      <c r="D1840" s="180" t="s">
        <v>3961</v>
      </c>
      <c r="E1840" s="181">
        <v>21.12</v>
      </c>
    </row>
    <row r="1841" spans="2:5" ht="50.1" customHeight="1">
      <c r="B1841" s="180">
        <v>95603</v>
      </c>
      <c r="C1841" s="180" t="s">
        <v>1228</v>
      </c>
      <c r="D1841" s="180" t="s">
        <v>3961</v>
      </c>
      <c r="E1841" s="181">
        <v>27.74</v>
      </c>
    </row>
    <row r="1842" spans="2:5" ht="50.1" customHeight="1">
      <c r="B1842" s="180">
        <v>95604</v>
      </c>
      <c r="C1842" s="180" t="s">
        <v>1229</v>
      </c>
      <c r="D1842" s="180" t="s">
        <v>3961</v>
      </c>
      <c r="E1842" s="181">
        <v>36.520000000000003</v>
      </c>
    </row>
    <row r="1843" spans="2:5" ht="50.1" customHeight="1">
      <c r="B1843" s="180">
        <v>95605</v>
      </c>
      <c r="C1843" s="180" t="s">
        <v>1230</v>
      </c>
      <c r="D1843" s="180" t="s">
        <v>3961</v>
      </c>
      <c r="E1843" s="181">
        <v>57.26</v>
      </c>
    </row>
    <row r="1844" spans="2:5" ht="50.1" customHeight="1">
      <c r="B1844" s="180">
        <v>95607</v>
      </c>
      <c r="C1844" s="180" t="s">
        <v>1231</v>
      </c>
      <c r="D1844" s="180" t="s">
        <v>3961</v>
      </c>
      <c r="E1844" s="181">
        <v>5.51</v>
      </c>
    </row>
    <row r="1845" spans="2:5" ht="50.1" customHeight="1">
      <c r="B1845" s="180">
        <v>95608</v>
      </c>
      <c r="C1845" s="180" t="s">
        <v>1232</v>
      </c>
      <c r="D1845" s="180" t="s">
        <v>3961</v>
      </c>
      <c r="E1845" s="181">
        <v>6.35</v>
      </c>
    </row>
    <row r="1846" spans="2:5" ht="50.1" customHeight="1">
      <c r="B1846" s="180">
        <v>95609</v>
      </c>
      <c r="C1846" s="180" t="s">
        <v>1233</v>
      </c>
      <c r="D1846" s="180" t="s">
        <v>3961</v>
      </c>
      <c r="E1846" s="181">
        <v>7.07</v>
      </c>
    </row>
    <row r="1847" spans="2:5" ht="50.1" customHeight="1">
      <c r="B1847" s="180">
        <v>100651</v>
      </c>
      <c r="C1847" s="180" t="s">
        <v>19673</v>
      </c>
      <c r="D1847" s="180" t="s">
        <v>4195</v>
      </c>
      <c r="E1847" s="181">
        <v>100.26</v>
      </c>
    </row>
    <row r="1848" spans="2:5" ht="50.1" customHeight="1">
      <c r="B1848" s="180">
        <v>100652</v>
      </c>
      <c r="C1848" s="180" t="s">
        <v>19674</v>
      </c>
      <c r="D1848" s="180" t="s">
        <v>4195</v>
      </c>
      <c r="E1848" s="181">
        <v>185.19</v>
      </c>
    </row>
    <row r="1849" spans="2:5" ht="50.1" customHeight="1">
      <c r="B1849" s="180">
        <v>100653</v>
      </c>
      <c r="C1849" s="180" t="s">
        <v>19675</v>
      </c>
      <c r="D1849" s="180" t="s">
        <v>4195</v>
      </c>
      <c r="E1849" s="181">
        <v>305.95</v>
      </c>
    </row>
    <row r="1850" spans="2:5" ht="50.1" customHeight="1">
      <c r="B1850" s="180">
        <v>100654</v>
      </c>
      <c r="C1850" s="180" t="s">
        <v>19676</v>
      </c>
      <c r="D1850" s="180" t="s">
        <v>4195</v>
      </c>
      <c r="E1850" s="181">
        <v>430.31</v>
      </c>
    </row>
    <row r="1851" spans="2:5" ht="50.1" customHeight="1">
      <c r="B1851" s="180">
        <v>100655</v>
      </c>
      <c r="C1851" s="180" t="s">
        <v>19677</v>
      </c>
      <c r="D1851" s="180" t="s">
        <v>4195</v>
      </c>
      <c r="E1851" s="181">
        <v>488.76</v>
      </c>
    </row>
    <row r="1852" spans="2:5" ht="50.1" customHeight="1">
      <c r="B1852" s="180">
        <v>100656</v>
      </c>
      <c r="C1852" s="180" t="s">
        <v>19098</v>
      </c>
      <c r="D1852" s="180" t="s">
        <v>4195</v>
      </c>
      <c r="E1852" s="181">
        <v>82.08</v>
      </c>
    </row>
    <row r="1853" spans="2:5" ht="50.1" customHeight="1">
      <c r="B1853" s="180">
        <v>100657</v>
      </c>
      <c r="C1853" s="180" t="s">
        <v>19099</v>
      </c>
      <c r="D1853" s="180" t="s">
        <v>4195</v>
      </c>
      <c r="E1853" s="181">
        <v>105.91</v>
      </c>
    </row>
    <row r="1854" spans="2:5" ht="50.1" customHeight="1">
      <c r="B1854" s="180">
        <v>100658</v>
      </c>
      <c r="C1854" s="180" t="s">
        <v>19100</v>
      </c>
      <c r="D1854" s="180" t="s">
        <v>4195</v>
      </c>
      <c r="E1854" s="181">
        <v>243.03</v>
      </c>
    </row>
    <row r="1855" spans="2:5" ht="50.1" customHeight="1">
      <c r="B1855" s="180">
        <v>100889</v>
      </c>
      <c r="C1855" s="180" t="s">
        <v>19678</v>
      </c>
      <c r="D1855" s="180" t="s">
        <v>4440</v>
      </c>
      <c r="E1855" s="181">
        <v>12.31</v>
      </c>
    </row>
    <row r="1856" spans="2:5" ht="50.1" customHeight="1">
      <c r="B1856" s="180">
        <v>100890</v>
      </c>
      <c r="C1856" s="180" t="s">
        <v>19679</v>
      </c>
      <c r="D1856" s="180" t="s">
        <v>4440</v>
      </c>
      <c r="E1856" s="181">
        <v>12.18</v>
      </c>
    </row>
    <row r="1857" spans="2:5" ht="50.1" customHeight="1">
      <c r="B1857" s="180">
        <v>100892</v>
      </c>
      <c r="C1857" s="180" t="s">
        <v>19680</v>
      </c>
      <c r="D1857" s="180" t="s">
        <v>4440</v>
      </c>
      <c r="E1857" s="181">
        <v>11.7</v>
      </c>
    </row>
    <row r="1858" spans="2:5" ht="50.1" customHeight="1">
      <c r="B1858" s="180">
        <v>100893</v>
      </c>
      <c r="C1858" s="180" t="s">
        <v>19681</v>
      </c>
      <c r="D1858" s="180" t="s">
        <v>4440</v>
      </c>
      <c r="E1858" s="181">
        <v>11.56</v>
      </c>
    </row>
    <row r="1859" spans="2:5" ht="50.1" customHeight="1">
      <c r="B1859" s="180">
        <v>100894</v>
      </c>
      <c r="C1859" s="180" t="s">
        <v>19682</v>
      </c>
      <c r="D1859" s="180" t="s">
        <v>4440</v>
      </c>
      <c r="E1859" s="181">
        <v>11.49</v>
      </c>
    </row>
    <row r="1860" spans="2:5" ht="50.1" customHeight="1">
      <c r="B1860" s="180">
        <v>100896</v>
      </c>
      <c r="C1860" s="180" t="s">
        <v>19683</v>
      </c>
      <c r="D1860" s="180" t="s">
        <v>4195</v>
      </c>
      <c r="E1860" s="181">
        <v>43.32</v>
      </c>
    </row>
    <row r="1861" spans="2:5" ht="50.1" customHeight="1">
      <c r="B1861" s="180">
        <v>100897</v>
      </c>
      <c r="C1861" s="180" t="s">
        <v>19684</v>
      </c>
      <c r="D1861" s="180" t="s">
        <v>4195</v>
      </c>
      <c r="E1861" s="181">
        <v>82.04</v>
      </c>
    </row>
    <row r="1862" spans="2:5" ht="50.1" customHeight="1">
      <c r="B1862" s="180">
        <v>100898</v>
      </c>
      <c r="C1862" s="180" t="s">
        <v>19685</v>
      </c>
      <c r="D1862" s="180" t="s">
        <v>4195</v>
      </c>
      <c r="E1862" s="181">
        <v>155.84</v>
      </c>
    </row>
    <row r="1863" spans="2:5" ht="50.1" customHeight="1">
      <c r="B1863" s="180">
        <v>100899</v>
      </c>
      <c r="C1863" s="180" t="s">
        <v>19686</v>
      </c>
      <c r="D1863" s="180" t="s">
        <v>4195</v>
      </c>
      <c r="E1863" s="181">
        <v>59.4</v>
      </c>
    </row>
    <row r="1864" spans="2:5" ht="50.1" customHeight="1">
      <c r="B1864" s="180">
        <v>100900</v>
      </c>
      <c r="C1864" s="180" t="s">
        <v>19687</v>
      </c>
      <c r="D1864" s="180" t="s">
        <v>4195</v>
      </c>
      <c r="E1864" s="181">
        <v>177.04</v>
      </c>
    </row>
    <row r="1865" spans="2:5" ht="50.1" customHeight="1">
      <c r="B1865" s="180">
        <v>100929</v>
      </c>
      <c r="C1865" s="180" t="s">
        <v>19688</v>
      </c>
      <c r="D1865" s="180" t="s">
        <v>4195</v>
      </c>
      <c r="E1865" s="181">
        <v>245.29</v>
      </c>
    </row>
    <row r="1866" spans="2:5" ht="50.1" customHeight="1">
      <c r="B1866" s="180">
        <v>100930</v>
      </c>
      <c r="C1866" s="180" t="s">
        <v>19689</v>
      </c>
      <c r="D1866" s="180" t="s">
        <v>4195</v>
      </c>
      <c r="E1866" s="181">
        <v>349.89</v>
      </c>
    </row>
    <row r="1867" spans="2:5" ht="50.1" customHeight="1">
      <c r="B1867" s="180">
        <v>100931</v>
      </c>
      <c r="C1867" s="180" t="s">
        <v>19690</v>
      </c>
      <c r="D1867" s="180" t="s">
        <v>4195</v>
      </c>
      <c r="E1867" s="181">
        <v>430.4</v>
      </c>
    </row>
    <row r="1868" spans="2:5" ht="50.1" customHeight="1">
      <c r="B1868" s="180">
        <v>100932</v>
      </c>
      <c r="C1868" s="180" t="s">
        <v>19691</v>
      </c>
      <c r="D1868" s="180" t="s">
        <v>4195</v>
      </c>
      <c r="E1868" s="181">
        <v>589.33000000000004</v>
      </c>
    </row>
    <row r="1869" spans="2:5" ht="50.1" customHeight="1">
      <c r="B1869" s="180">
        <v>100933</v>
      </c>
      <c r="C1869" s="180" t="s">
        <v>19692</v>
      </c>
      <c r="D1869" s="180" t="s">
        <v>4195</v>
      </c>
      <c r="E1869" s="181">
        <v>301.45999999999998</v>
      </c>
    </row>
    <row r="1870" spans="2:5" ht="50.1" customHeight="1">
      <c r="B1870" s="180">
        <v>100934</v>
      </c>
      <c r="C1870" s="180" t="s">
        <v>19693</v>
      </c>
      <c r="D1870" s="180" t="s">
        <v>4195</v>
      </c>
      <c r="E1870" s="181">
        <v>420.11</v>
      </c>
    </row>
    <row r="1871" spans="2:5" ht="50.1" customHeight="1">
      <c r="B1871" s="180">
        <v>100935</v>
      </c>
      <c r="C1871" s="180" t="s">
        <v>19694</v>
      </c>
      <c r="D1871" s="180" t="s">
        <v>4195</v>
      </c>
      <c r="E1871" s="181">
        <v>518.70000000000005</v>
      </c>
    </row>
    <row r="1872" spans="2:5" ht="50.1" customHeight="1">
      <c r="B1872" s="180">
        <v>100936</v>
      </c>
      <c r="C1872" s="180" t="s">
        <v>19695</v>
      </c>
      <c r="D1872" s="180" t="s">
        <v>4195</v>
      </c>
      <c r="E1872" s="181">
        <v>692.3</v>
      </c>
    </row>
    <row r="1873" spans="2:5" ht="50.1" customHeight="1">
      <c r="B1873" s="180">
        <v>101173</v>
      </c>
      <c r="C1873" s="180" t="s">
        <v>19696</v>
      </c>
      <c r="D1873" s="180" t="s">
        <v>4195</v>
      </c>
      <c r="E1873" s="181">
        <v>48.65</v>
      </c>
    </row>
    <row r="1874" spans="2:5" ht="50.1" customHeight="1">
      <c r="B1874" s="180">
        <v>101174</v>
      </c>
      <c r="C1874" s="180" t="s">
        <v>19697</v>
      </c>
      <c r="D1874" s="180" t="s">
        <v>4195</v>
      </c>
      <c r="E1874" s="181">
        <v>65.91</v>
      </c>
    </row>
    <row r="1875" spans="2:5" ht="50.1" customHeight="1">
      <c r="B1875" s="180">
        <v>101175</v>
      </c>
      <c r="C1875" s="180" t="s">
        <v>19698</v>
      </c>
      <c r="D1875" s="180" t="s">
        <v>4195</v>
      </c>
      <c r="E1875" s="181">
        <v>89.94</v>
      </c>
    </row>
    <row r="1876" spans="2:5" ht="50.1" customHeight="1">
      <c r="B1876" s="180">
        <v>101176</v>
      </c>
      <c r="C1876" s="180" t="s">
        <v>19699</v>
      </c>
      <c r="D1876" s="180" t="s">
        <v>4195</v>
      </c>
      <c r="E1876" s="181">
        <v>122.83</v>
      </c>
    </row>
    <row r="1877" spans="2:5" ht="50.1" customHeight="1">
      <c r="B1877" s="180">
        <v>95240</v>
      </c>
      <c r="C1877" s="180" t="s">
        <v>19700</v>
      </c>
      <c r="D1877" s="180" t="s">
        <v>4021</v>
      </c>
      <c r="E1877" s="181">
        <v>13.45</v>
      </c>
    </row>
    <row r="1878" spans="2:5" ht="50.1" customHeight="1">
      <c r="B1878" s="180">
        <v>95241</v>
      </c>
      <c r="C1878" s="180" t="s">
        <v>19701</v>
      </c>
      <c r="D1878" s="180" t="s">
        <v>4021</v>
      </c>
      <c r="E1878" s="181">
        <v>22.42</v>
      </c>
    </row>
    <row r="1879" spans="2:5" ht="50.1" customHeight="1">
      <c r="B1879" s="180">
        <v>96616</v>
      </c>
      <c r="C1879" s="180" t="s">
        <v>1234</v>
      </c>
      <c r="D1879" s="180" t="s">
        <v>17</v>
      </c>
      <c r="E1879" s="181">
        <v>467.07</v>
      </c>
    </row>
    <row r="1880" spans="2:5" ht="50.1" customHeight="1">
      <c r="B1880" s="180">
        <v>96617</v>
      </c>
      <c r="C1880" s="180" t="s">
        <v>1235</v>
      </c>
      <c r="D1880" s="180" t="s">
        <v>4021</v>
      </c>
      <c r="E1880" s="181">
        <v>13.99</v>
      </c>
    </row>
    <row r="1881" spans="2:5" ht="50.1" customHeight="1">
      <c r="B1881" s="180">
        <v>96619</v>
      </c>
      <c r="C1881" s="180" t="s">
        <v>1236</v>
      </c>
      <c r="D1881" s="180" t="s">
        <v>4021</v>
      </c>
      <c r="E1881" s="181">
        <v>23.34</v>
      </c>
    </row>
    <row r="1882" spans="2:5" ht="50.1" customHeight="1">
      <c r="B1882" s="180">
        <v>96620</v>
      </c>
      <c r="C1882" s="180" t="s">
        <v>19702</v>
      </c>
      <c r="D1882" s="180" t="s">
        <v>17</v>
      </c>
      <c r="E1882" s="181">
        <v>448.87</v>
      </c>
    </row>
    <row r="1883" spans="2:5" ht="50.1" customHeight="1">
      <c r="B1883" s="180">
        <v>96621</v>
      </c>
      <c r="C1883" s="180" t="s">
        <v>1237</v>
      </c>
      <c r="D1883" s="180" t="s">
        <v>17</v>
      </c>
      <c r="E1883" s="181">
        <v>174.98</v>
      </c>
    </row>
    <row r="1884" spans="2:5" ht="50.1" customHeight="1">
      <c r="B1884" s="180">
        <v>96622</v>
      </c>
      <c r="C1884" s="180" t="s">
        <v>19703</v>
      </c>
      <c r="D1884" s="180" t="s">
        <v>17</v>
      </c>
      <c r="E1884" s="181">
        <v>121.44</v>
      </c>
    </row>
    <row r="1885" spans="2:5" ht="50.1" customHeight="1">
      <c r="B1885" s="180">
        <v>96623</v>
      </c>
      <c r="C1885" s="180" t="s">
        <v>1238</v>
      </c>
      <c r="D1885" s="180" t="s">
        <v>17</v>
      </c>
      <c r="E1885" s="181">
        <v>162.52000000000001</v>
      </c>
    </row>
    <row r="1886" spans="2:5" ht="50.1" customHeight="1">
      <c r="B1886" s="180">
        <v>96624</v>
      </c>
      <c r="C1886" s="180" t="s">
        <v>19704</v>
      </c>
      <c r="D1886" s="180" t="s">
        <v>17</v>
      </c>
      <c r="E1886" s="181">
        <v>117.04</v>
      </c>
    </row>
    <row r="1887" spans="2:5" ht="50.1" customHeight="1">
      <c r="B1887" s="180">
        <v>97082</v>
      </c>
      <c r="C1887" s="180" t="s">
        <v>1239</v>
      </c>
      <c r="D1887" s="180" t="s">
        <v>17</v>
      </c>
      <c r="E1887" s="181">
        <v>40.97</v>
      </c>
    </row>
    <row r="1888" spans="2:5" ht="50.1" customHeight="1">
      <c r="B1888" s="180">
        <v>97083</v>
      </c>
      <c r="C1888" s="180" t="s">
        <v>1240</v>
      </c>
      <c r="D1888" s="180" t="s">
        <v>4021</v>
      </c>
      <c r="E1888" s="181">
        <v>2.29</v>
      </c>
    </row>
    <row r="1889" spans="2:5" ht="50.1" customHeight="1">
      <c r="B1889" s="180">
        <v>97084</v>
      </c>
      <c r="C1889" s="180" t="s">
        <v>1241</v>
      </c>
      <c r="D1889" s="180" t="s">
        <v>4021</v>
      </c>
      <c r="E1889" s="181">
        <v>0.47</v>
      </c>
    </row>
    <row r="1890" spans="2:5" ht="50.1" customHeight="1">
      <c r="B1890" s="180">
        <v>97086</v>
      </c>
      <c r="C1890" s="180" t="s">
        <v>1242</v>
      </c>
      <c r="D1890" s="180" t="s">
        <v>4021</v>
      </c>
      <c r="E1890" s="181">
        <v>105.4</v>
      </c>
    </row>
    <row r="1891" spans="2:5" ht="50.1" customHeight="1">
      <c r="B1891" s="180">
        <v>97087</v>
      </c>
      <c r="C1891" s="180" t="s">
        <v>19705</v>
      </c>
      <c r="D1891" s="180" t="s">
        <v>4021</v>
      </c>
      <c r="E1891" s="181">
        <v>1.96</v>
      </c>
    </row>
    <row r="1892" spans="2:5" ht="50.1" customHeight="1">
      <c r="B1892" s="180">
        <v>97088</v>
      </c>
      <c r="C1892" s="180" t="s">
        <v>19706</v>
      </c>
      <c r="D1892" s="180" t="s">
        <v>4440</v>
      </c>
      <c r="E1892" s="181">
        <v>24.13</v>
      </c>
    </row>
    <row r="1893" spans="2:5" ht="50.1" customHeight="1">
      <c r="B1893" s="180">
        <v>97089</v>
      </c>
      <c r="C1893" s="180" t="s">
        <v>19707</v>
      </c>
      <c r="D1893" s="180" t="s">
        <v>4440</v>
      </c>
      <c r="E1893" s="181">
        <v>22.1</v>
      </c>
    </row>
    <row r="1894" spans="2:5" ht="50.1" customHeight="1">
      <c r="B1894" s="180">
        <v>97090</v>
      </c>
      <c r="C1894" s="180" t="s">
        <v>19708</v>
      </c>
      <c r="D1894" s="180" t="s">
        <v>4440</v>
      </c>
      <c r="E1894" s="181">
        <v>21.78</v>
      </c>
    </row>
    <row r="1895" spans="2:5" ht="50.1" customHeight="1">
      <c r="B1895" s="180">
        <v>97091</v>
      </c>
      <c r="C1895" s="180" t="s">
        <v>19709</v>
      </c>
      <c r="D1895" s="180" t="s">
        <v>4440</v>
      </c>
      <c r="E1895" s="181">
        <v>21.14</v>
      </c>
    </row>
    <row r="1896" spans="2:5" ht="50.1" customHeight="1">
      <c r="B1896" s="180">
        <v>97092</v>
      </c>
      <c r="C1896" s="180" t="s">
        <v>19710</v>
      </c>
      <c r="D1896" s="180" t="s">
        <v>4440</v>
      </c>
      <c r="E1896" s="181">
        <v>20.53</v>
      </c>
    </row>
    <row r="1897" spans="2:5" ht="50.1" customHeight="1">
      <c r="B1897" s="180">
        <v>97093</v>
      </c>
      <c r="C1897" s="180" t="s">
        <v>19711</v>
      </c>
      <c r="D1897" s="180" t="s">
        <v>4440</v>
      </c>
      <c r="E1897" s="181">
        <v>19.329999999999998</v>
      </c>
    </row>
    <row r="1898" spans="2:5" ht="50.1" customHeight="1">
      <c r="B1898" s="180">
        <v>97094</v>
      </c>
      <c r="C1898" s="180" t="s">
        <v>1243</v>
      </c>
      <c r="D1898" s="180" t="s">
        <v>17</v>
      </c>
      <c r="E1898" s="181">
        <v>416.44</v>
      </c>
    </row>
    <row r="1899" spans="2:5" ht="50.1" customHeight="1">
      <c r="B1899" s="180">
        <v>97095</v>
      </c>
      <c r="C1899" s="180" t="s">
        <v>1244</v>
      </c>
      <c r="D1899" s="180" t="s">
        <v>17</v>
      </c>
      <c r="E1899" s="181">
        <v>390.99</v>
      </c>
    </row>
    <row r="1900" spans="2:5" ht="50.1" customHeight="1">
      <c r="B1900" s="180">
        <v>97096</v>
      </c>
      <c r="C1900" s="180" t="s">
        <v>1245</v>
      </c>
      <c r="D1900" s="180" t="s">
        <v>17</v>
      </c>
      <c r="E1900" s="181">
        <v>377.92</v>
      </c>
    </row>
    <row r="1901" spans="2:5" ht="50.1" customHeight="1">
      <c r="B1901" s="180">
        <v>97097</v>
      </c>
      <c r="C1901" s="180" t="s">
        <v>19712</v>
      </c>
      <c r="D1901" s="180" t="s">
        <v>4021</v>
      </c>
      <c r="E1901" s="181">
        <v>19.7</v>
      </c>
    </row>
    <row r="1902" spans="2:5" ht="50.1" customHeight="1">
      <c r="B1902" s="180">
        <v>97101</v>
      </c>
      <c r="C1902" s="180" t="s">
        <v>19713</v>
      </c>
      <c r="D1902" s="180" t="s">
        <v>4021</v>
      </c>
      <c r="E1902" s="181">
        <v>190.92</v>
      </c>
    </row>
    <row r="1903" spans="2:5" ht="50.1" customHeight="1">
      <c r="B1903" s="180">
        <v>97102</v>
      </c>
      <c r="C1903" s="180" t="s">
        <v>19714</v>
      </c>
      <c r="D1903" s="180" t="s">
        <v>4021</v>
      </c>
      <c r="E1903" s="181">
        <v>210.03</v>
      </c>
    </row>
    <row r="1904" spans="2:5" ht="50.1" customHeight="1">
      <c r="B1904" s="180">
        <v>97103</v>
      </c>
      <c r="C1904" s="180" t="s">
        <v>19715</v>
      </c>
      <c r="D1904" s="180" t="s">
        <v>4021</v>
      </c>
      <c r="E1904" s="181">
        <v>277.19</v>
      </c>
    </row>
    <row r="1905" spans="2:5" ht="50.1" customHeight="1">
      <c r="B1905" s="180">
        <v>100322</v>
      </c>
      <c r="C1905" s="180" t="s">
        <v>19716</v>
      </c>
      <c r="D1905" s="180" t="s">
        <v>17</v>
      </c>
      <c r="E1905" s="181">
        <v>111.51</v>
      </c>
    </row>
    <row r="1906" spans="2:5" ht="50.1" customHeight="1">
      <c r="B1906" s="180">
        <v>100323</v>
      </c>
      <c r="C1906" s="180" t="s">
        <v>19717</v>
      </c>
      <c r="D1906" s="180" t="s">
        <v>17</v>
      </c>
      <c r="E1906" s="181">
        <v>103.51</v>
      </c>
    </row>
    <row r="1907" spans="2:5" ht="50.1" customHeight="1">
      <c r="B1907" s="180">
        <v>100324</v>
      </c>
      <c r="C1907" s="180" t="s">
        <v>19718</v>
      </c>
      <c r="D1907" s="180" t="s">
        <v>17</v>
      </c>
      <c r="E1907" s="181">
        <v>116.79</v>
      </c>
    </row>
    <row r="1908" spans="2:5" ht="50.1" customHeight="1">
      <c r="B1908" s="180">
        <v>90996</v>
      </c>
      <c r="C1908" s="180" t="s">
        <v>1246</v>
      </c>
      <c r="D1908" s="180" t="s">
        <v>4021</v>
      </c>
      <c r="E1908" s="181">
        <v>12.73</v>
      </c>
    </row>
    <row r="1909" spans="2:5" ht="50.1" customHeight="1">
      <c r="B1909" s="180">
        <v>90997</v>
      </c>
      <c r="C1909" s="180" t="s">
        <v>1247</v>
      </c>
      <c r="D1909" s="180" t="s">
        <v>4021</v>
      </c>
      <c r="E1909" s="181">
        <v>16.93</v>
      </c>
    </row>
    <row r="1910" spans="2:5" ht="50.1" customHeight="1">
      <c r="B1910" s="180">
        <v>90998</v>
      </c>
      <c r="C1910" s="180" t="s">
        <v>1248</v>
      </c>
      <c r="D1910" s="180" t="s">
        <v>4021</v>
      </c>
      <c r="E1910" s="181">
        <v>20.22</v>
      </c>
    </row>
    <row r="1911" spans="2:5" ht="50.1" customHeight="1">
      <c r="B1911" s="180">
        <v>91000</v>
      </c>
      <c r="C1911" s="180" t="s">
        <v>1249</v>
      </c>
      <c r="D1911" s="180" t="s">
        <v>4021</v>
      </c>
      <c r="E1911" s="181">
        <v>15.69</v>
      </c>
    </row>
    <row r="1912" spans="2:5" ht="50.1" customHeight="1">
      <c r="B1912" s="180">
        <v>91002</v>
      </c>
      <c r="C1912" s="180" t="s">
        <v>1250</v>
      </c>
      <c r="D1912" s="180" t="s">
        <v>4021</v>
      </c>
      <c r="E1912" s="181">
        <v>14.51</v>
      </c>
    </row>
    <row r="1913" spans="2:5" ht="50.1" customHeight="1">
      <c r="B1913" s="180">
        <v>91003</v>
      </c>
      <c r="C1913" s="180" t="s">
        <v>1251</v>
      </c>
      <c r="D1913" s="180" t="s">
        <v>4021</v>
      </c>
      <c r="E1913" s="181">
        <v>16.63</v>
      </c>
    </row>
    <row r="1914" spans="2:5" ht="50.1" customHeight="1">
      <c r="B1914" s="180">
        <v>91004</v>
      </c>
      <c r="C1914" s="180" t="s">
        <v>1252</v>
      </c>
      <c r="D1914" s="180" t="s">
        <v>4021</v>
      </c>
      <c r="E1914" s="181">
        <v>12.99</v>
      </c>
    </row>
    <row r="1915" spans="2:5" ht="50.1" customHeight="1">
      <c r="B1915" s="180">
        <v>91005</v>
      </c>
      <c r="C1915" s="180" t="s">
        <v>1253</v>
      </c>
      <c r="D1915" s="180" t="s">
        <v>4021</v>
      </c>
      <c r="E1915" s="181">
        <v>15.45</v>
      </c>
    </row>
    <row r="1916" spans="2:5" ht="50.1" customHeight="1">
      <c r="B1916" s="180">
        <v>91006</v>
      </c>
      <c r="C1916" s="180" t="s">
        <v>1254</v>
      </c>
      <c r="D1916" s="180" t="s">
        <v>4021</v>
      </c>
      <c r="E1916" s="181">
        <v>12.06</v>
      </c>
    </row>
    <row r="1917" spans="2:5" ht="50.1" customHeight="1">
      <c r="B1917" s="180">
        <v>91007</v>
      </c>
      <c r="C1917" s="180" t="s">
        <v>1255</v>
      </c>
      <c r="D1917" s="180" t="s">
        <v>4021</v>
      </c>
      <c r="E1917" s="181">
        <v>10.89</v>
      </c>
    </row>
    <row r="1918" spans="2:5" ht="50.1" customHeight="1">
      <c r="B1918" s="180">
        <v>91008</v>
      </c>
      <c r="C1918" s="180" t="s">
        <v>1256</v>
      </c>
      <c r="D1918" s="180" t="s">
        <v>4021</v>
      </c>
      <c r="E1918" s="181">
        <v>13.01</v>
      </c>
    </row>
    <row r="1919" spans="2:5" ht="50.1" customHeight="1">
      <c r="B1919" s="180">
        <v>92263</v>
      </c>
      <c r="C1919" s="180" t="s">
        <v>19719</v>
      </c>
      <c r="D1919" s="180" t="s">
        <v>4021</v>
      </c>
      <c r="E1919" s="181">
        <v>112.82</v>
      </c>
    </row>
    <row r="1920" spans="2:5" ht="50.1" customHeight="1">
      <c r="B1920" s="180">
        <v>92264</v>
      </c>
      <c r="C1920" s="180" t="s">
        <v>19720</v>
      </c>
      <c r="D1920" s="180" t="s">
        <v>4021</v>
      </c>
      <c r="E1920" s="181">
        <v>121.46</v>
      </c>
    </row>
    <row r="1921" spans="2:5" ht="50.1" customHeight="1">
      <c r="B1921" s="180">
        <v>92265</v>
      </c>
      <c r="C1921" s="180" t="s">
        <v>19721</v>
      </c>
      <c r="D1921" s="180" t="s">
        <v>4021</v>
      </c>
      <c r="E1921" s="181">
        <v>82.95</v>
      </c>
    </row>
    <row r="1922" spans="2:5" ht="50.1" customHeight="1">
      <c r="B1922" s="180">
        <v>92266</v>
      </c>
      <c r="C1922" s="180" t="s">
        <v>19722</v>
      </c>
      <c r="D1922" s="180" t="s">
        <v>4021</v>
      </c>
      <c r="E1922" s="181">
        <v>90.36</v>
      </c>
    </row>
    <row r="1923" spans="2:5" ht="50.1" customHeight="1">
      <c r="B1923" s="180">
        <v>92267</v>
      </c>
      <c r="C1923" s="180" t="s">
        <v>19723</v>
      </c>
      <c r="D1923" s="180" t="s">
        <v>4021</v>
      </c>
      <c r="E1923" s="181">
        <v>36.299999999999997</v>
      </c>
    </row>
    <row r="1924" spans="2:5" ht="50.1" customHeight="1">
      <c r="B1924" s="180">
        <v>92268</v>
      </c>
      <c r="C1924" s="180" t="s">
        <v>19724</v>
      </c>
      <c r="D1924" s="180" t="s">
        <v>4021</v>
      </c>
      <c r="E1924" s="181">
        <v>43.09</v>
      </c>
    </row>
    <row r="1925" spans="2:5" ht="50.1" customHeight="1">
      <c r="B1925" s="180">
        <v>92269</v>
      </c>
      <c r="C1925" s="180" t="s">
        <v>19725</v>
      </c>
      <c r="D1925" s="180" t="s">
        <v>4021</v>
      </c>
      <c r="E1925" s="181">
        <v>255.52</v>
      </c>
    </row>
    <row r="1926" spans="2:5" ht="50.1" customHeight="1">
      <c r="B1926" s="180">
        <v>92270</v>
      </c>
      <c r="C1926" s="180" t="s">
        <v>19726</v>
      </c>
      <c r="D1926" s="180" t="s">
        <v>4021</v>
      </c>
      <c r="E1926" s="181">
        <v>188.45</v>
      </c>
    </row>
    <row r="1927" spans="2:5" ht="50.1" customHeight="1">
      <c r="B1927" s="180">
        <v>92271</v>
      </c>
      <c r="C1927" s="180" t="s">
        <v>19727</v>
      </c>
      <c r="D1927" s="180" t="s">
        <v>4021</v>
      </c>
      <c r="E1927" s="181">
        <v>133.93</v>
      </c>
    </row>
    <row r="1928" spans="2:5" ht="50.1" customHeight="1">
      <c r="B1928" s="180">
        <v>92272</v>
      </c>
      <c r="C1928" s="180" t="s">
        <v>19728</v>
      </c>
      <c r="D1928" s="180" t="s">
        <v>4195</v>
      </c>
      <c r="E1928" s="181">
        <v>23</v>
      </c>
    </row>
    <row r="1929" spans="2:5" ht="50.1" customHeight="1">
      <c r="B1929" s="180">
        <v>92273</v>
      </c>
      <c r="C1929" s="180" t="s">
        <v>19729</v>
      </c>
      <c r="D1929" s="180" t="s">
        <v>4195</v>
      </c>
      <c r="E1929" s="181">
        <v>10.43</v>
      </c>
    </row>
    <row r="1930" spans="2:5" ht="50.1" customHeight="1">
      <c r="B1930" s="180">
        <v>92409</v>
      </c>
      <c r="C1930" s="180" t="s">
        <v>19730</v>
      </c>
      <c r="D1930" s="180" t="s">
        <v>4021</v>
      </c>
      <c r="E1930" s="181">
        <v>328.85</v>
      </c>
    </row>
    <row r="1931" spans="2:5" ht="50.1" customHeight="1">
      <c r="B1931" s="180">
        <v>92411</v>
      </c>
      <c r="C1931" s="180" t="s">
        <v>19731</v>
      </c>
      <c r="D1931" s="180" t="s">
        <v>4021</v>
      </c>
      <c r="E1931" s="181">
        <v>195.69</v>
      </c>
    </row>
    <row r="1932" spans="2:5" ht="50.1" customHeight="1">
      <c r="B1932" s="180">
        <v>92413</v>
      </c>
      <c r="C1932" s="180" t="s">
        <v>19732</v>
      </c>
      <c r="D1932" s="180" t="s">
        <v>4021</v>
      </c>
      <c r="E1932" s="181">
        <v>116.75</v>
      </c>
    </row>
    <row r="1933" spans="2:5" ht="50.1" customHeight="1">
      <c r="B1933" s="180">
        <v>92415</v>
      </c>
      <c r="C1933" s="180" t="s">
        <v>19733</v>
      </c>
      <c r="D1933" s="180" t="s">
        <v>4021</v>
      </c>
      <c r="E1933" s="181">
        <v>94.8</v>
      </c>
    </row>
    <row r="1934" spans="2:5" ht="50.1" customHeight="1">
      <c r="B1934" s="180">
        <v>92417</v>
      </c>
      <c r="C1934" s="180" t="s">
        <v>19734</v>
      </c>
      <c r="D1934" s="180" t="s">
        <v>4021</v>
      </c>
      <c r="E1934" s="181">
        <v>111.1</v>
      </c>
    </row>
    <row r="1935" spans="2:5" ht="50.1" customHeight="1">
      <c r="B1935" s="180">
        <v>92419</v>
      </c>
      <c r="C1935" s="180" t="s">
        <v>19735</v>
      </c>
      <c r="D1935" s="180" t="s">
        <v>4021</v>
      </c>
      <c r="E1935" s="181">
        <v>59.45</v>
      </c>
    </row>
    <row r="1936" spans="2:5" ht="50.1" customHeight="1">
      <c r="B1936" s="180">
        <v>92421</v>
      </c>
      <c r="C1936" s="180" t="s">
        <v>19736</v>
      </c>
      <c r="D1936" s="180" t="s">
        <v>4021</v>
      </c>
      <c r="E1936" s="181">
        <v>71.94</v>
      </c>
    </row>
    <row r="1937" spans="2:5" ht="50.1" customHeight="1">
      <c r="B1937" s="180">
        <v>92423</v>
      </c>
      <c r="C1937" s="180" t="s">
        <v>19737</v>
      </c>
      <c r="D1937" s="180" t="s">
        <v>4021</v>
      </c>
      <c r="E1937" s="181">
        <v>48.44</v>
      </c>
    </row>
    <row r="1938" spans="2:5" ht="50.1" customHeight="1">
      <c r="B1938" s="180">
        <v>92425</v>
      </c>
      <c r="C1938" s="180" t="s">
        <v>19738</v>
      </c>
      <c r="D1938" s="180" t="s">
        <v>4021</v>
      </c>
      <c r="E1938" s="181">
        <v>59.3</v>
      </c>
    </row>
    <row r="1939" spans="2:5" ht="50.1" customHeight="1">
      <c r="B1939" s="180">
        <v>92427</v>
      </c>
      <c r="C1939" s="180" t="s">
        <v>19739</v>
      </c>
      <c r="D1939" s="180" t="s">
        <v>4021</v>
      </c>
      <c r="E1939" s="181">
        <v>42.87</v>
      </c>
    </row>
    <row r="1940" spans="2:5" ht="50.1" customHeight="1">
      <c r="B1940" s="180">
        <v>92429</v>
      </c>
      <c r="C1940" s="180" t="s">
        <v>19740</v>
      </c>
      <c r="D1940" s="180" t="s">
        <v>4021</v>
      </c>
      <c r="E1940" s="181">
        <v>52.93</v>
      </c>
    </row>
    <row r="1941" spans="2:5" ht="50.1" customHeight="1">
      <c r="B1941" s="180">
        <v>92431</v>
      </c>
      <c r="C1941" s="180" t="s">
        <v>19741</v>
      </c>
      <c r="D1941" s="180" t="s">
        <v>4021</v>
      </c>
      <c r="E1941" s="181">
        <v>37.92</v>
      </c>
    </row>
    <row r="1942" spans="2:5" ht="50.1" customHeight="1">
      <c r="B1942" s="180">
        <v>92433</v>
      </c>
      <c r="C1942" s="180" t="s">
        <v>19742</v>
      </c>
      <c r="D1942" s="180" t="s">
        <v>4021</v>
      </c>
      <c r="E1942" s="181">
        <v>47.47</v>
      </c>
    </row>
    <row r="1943" spans="2:5" ht="50.1" customHeight="1">
      <c r="B1943" s="180">
        <v>92435</v>
      </c>
      <c r="C1943" s="180" t="s">
        <v>19743</v>
      </c>
      <c r="D1943" s="180" t="s">
        <v>4021</v>
      </c>
      <c r="E1943" s="181">
        <v>36.06</v>
      </c>
    </row>
    <row r="1944" spans="2:5" ht="50.1" customHeight="1">
      <c r="B1944" s="180">
        <v>92437</v>
      </c>
      <c r="C1944" s="180" t="s">
        <v>19744</v>
      </c>
      <c r="D1944" s="180" t="s">
        <v>4021</v>
      </c>
      <c r="E1944" s="181">
        <v>45.3</v>
      </c>
    </row>
    <row r="1945" spans="2:5" ht="50.1" customHeight="1">
      <c r="B1945" s="180">
        <v>92439</v>
      </c>
      <c r="C1945" s="180" t="s">
        <v>19745</v>
      </c>
      <c r="D1945" s="180" t="s">
        <v>4021</v>
      </c>
      <c r="E1945" s="181">
        <v>34.74</v>
      </c>
    </row>
    <row r="1946" spans="2:5" ht="50.1" customHeight="1">
      <c r="B1946" s="180">
        <v>92441</v>
      </c>
      <c r="C1946" s="180" t="s">
        <v>19746</v>
      </c>
      <c r="D1946" s="180" t="s">
        <v>4021</v>
      </c>
      <c r="E1946" s="181">
        <v>43.74</v>
      </c>
    </row>
    <row r="1947" spans="2:5" ht="50.1" customHeight="1">
      <c r="B1947" s="180">
        <v>92443</v>
      </c>
      <c r="C1947" s="180" t="s">
        <v>19747</v>
      </c>
      <c r="D1947" s="180" t="s">
        <v>4021</v>
      </c>
      <c r="E1947" s="181">
        <v>31.93</v>
      </c>
    </row>
    <row r="1948" spans="2:5" ht="50.1" customHeight="1">
      <c r="B1948" s="180">
        <v>92445</v>
      </c>
      <c r="C1948" s="180" t="s">
        <v>19748</v>
      </c>
      <c r="D1948" s="180" t="s">
        <v>4021</v>
      </c>
      <c r="E1948" s="181">
        <v>40.619999999999997</v>
      </c>
    </row>
    <row r="1949" spans="2:5" ht="50.1" customHeight="1">
      <c r="B1949" s="180">
        <v>92446</v>
      </c>
      <c r="C1949" s="180" t="s">
        <v>19749</v>
      </c>
      <c r="D1949" s="180" t="s">
        <v>4021</v>
      </c>
      <c r="E1949" s="181">
        <v>288.25</v>
      </c>
    </row>
    <row r="1950" spans="2:5" ht="50.1" customHeight="1">
      <c r="B1950" s="180">
        <v>92447</v>
      </c>
      <c r="C1950" s="180" t="s">
        <v>19750</v>
      </c>
      <c r="D1950" s="180" t="s">
        <v>4021</v>
      </c>
      <c r="E1950" s="181">
        <v>193.37</v>
      </c>
    </row>
    <row r="1951" spans="2:5" ht="50.1" customHeight="1">
      <c r="B1951" s="180">
        <v>92448</v>
      </c>
      <c r="C1951" s="180" t="s">
        <v>19751</v>
      </c>
      <c r="D1951" s="180" t="s">
        <v>4021</v>
      </c>
      <c r="E1951" s="181">
        <v>145.36000000000001</v>
      </c>
    </row>
    <row r="1952" spans="2:5" ht="50.1" customHeight="1">
      <c r="B1952" s="180">
        <v>92449</v>
      </c>
      <c r="C1952" s="180" t="s">
        <v>19752</v>
      </c>
      <c r="D1952" s="180" t="s">
        <v>4021</v>
      </c>
      <c r="E1952" s="181">
        <v>189.68</v>
      </c>
    </row>
    <row r="1953" spans="2:5" ht="50.1" customHeight="1">
      <c r="B1953" s="180">
        <v>92450</v>
      </c>
      <c r="C1953" s="180" t="s">
        <v>19753</v>
      </c>
      <c r="D1953" s="180" t="s">
        <v>4021</v>
      </c>
      <c r="E1953" s="181">
        <v>227.6</v>
      </c>
    </row>
    <row r="1954" spans="2:5" ht="50.1" customHeight="1">
      <c r="B1954" s="180">
        <v>92451</v>
      </c>
      <c r="C1954" s="180" t="s">
        <v>19754</v>
      </c>
      <c r="D1954" s="180" t="s">
        <v>4021</v>
      </c>
      <c r="E1954" s="181">
        <v>130.54</v>
      </c>
    </row>
    <row r="1955" spans="2:5" ht="50.1" customHeight="1">
      <c r="B1955" s="180">
        <v>92452</v>
      </c>
      <c r="C1955" s="180" t="s">
        <v>19755</v>
      </c>
      <c r="D1955" s="180" t="s">
        <v>4021</v>
      </c>
      <c r="E1955" s="181">
        <v>114.16</v>
      </c>
    </row>
    <row r="1956" spans="2:5" ht="50.1" customHeight="1">
      <c r="B1956" s="180">
        <v>92453</v>
      </c>
      <c r="C1956" s="180" t="s">
        <v>19756</v>
      </c>
      <c r="D1956" s="180" t="s">
        <v>4021</v>
      </c>
      <c r="E1956" s="181">
        <v>160.6</v>
      </c>
    </row>
    <row r="1957" spans="2:5" ht="50.1" customHeight="1">
      <c r="B1957" s="180">
        <v>92454</v>
      </c>
      <c r="C1957" s="180" t="s">
        <v>19757</v>
      </c>
      <c r="D1957" s="180" t="s">
        <v>4021</v>
      </c>
      <c r="E1957" s="181">
        <v>206.46</v>
      </c>
    </row>
    <row r="1958" spans="2:5" ht="50.1" customHeight="1">
      <c r="B1958" s="180">
        <v>92455</v>
      </c>
      <c r="C1958" s="180" t="s">
        <v>19758</v>
      </c>
      <c r="D1958" s="180" t="s">
        <v>4021</v>
      </c>
      <c r="E1958" s="181">
        <v>106</v>
      </c>
    </row>
    <row r="1959" spans="2:5" ht="50.1" customHeight="1">
      <c r="B1959" s="180">
        <v>92456</v>
      </c>
      <c r="C1959" s="180" t="s">
        <v>19759</v>
      </c>
      <c r="D1959" s="180" t="s">
        <v>4021</v>
      </c>
      <c r="E1959" s="181">
        <v>92.84</v>
      </c>
    </row>
    <row r="1960" spans="2:5" ht="50.1" customHeight="1">
      <c r="B1960" s="180">
        <v>92457</v>
      </c>
      <c r="C1960" s="180" t="s">
        <v>19760</v>
      </c>
      <c r="D1960" s="180" t="s">
        <v>4021</v>
      </c>
      <c r="E1960" s="181">
        <v>140.1</v>
      </c>
    </row>
    <row r="1961" spans="2:5" ht="50.1" customHeight="1">
      <c r="B1961" s="180">
        <v>92458</v>
      </c>
      <c r="C1961" s="180" t="s">
        <v>1257</v>
      </c>
      <c r="D1961" s="180" t="s">
        <v>4021</v>
      </c>
      <c r="E1961" s="181">
        <v>193.04</v>
      </c>
    </row>
    <row r="1962" spans="2:5" ht="50.1" customHeight="1">
      <c r="B1962" s="180">
        <v>92459</v>
      </c>
      <c r="C1962" s="180" t="s">
        <v>19761</v>
      </c>
      <c r="D1962" s="180" t="s">
        <v>4021</v>
      </c>
      <c r="E1962" s="181">
        <v>90.44</v>
      </c>
    </row>
    <row r="1963" spans="2:5" ht="50.1" customHeight="1">
      <c r="B1963" s="180">
        <v>92460</v>
      </c>
      <c r="C1963" s="180" t="s">
        <v>19762</v>
      </c>
      <c r="D1963" s="180" t="s">
        <v>4021</v>
      </c>
      <c r="E1963" s="181">
        <v>75.819999999999993</v>
      </c>
    </row>
    <row r="1964" spans="2:5" ht="50.1" customHeight="1">
      <c r="B1964" s="180">
        <v>92461</v>
      </c>
      <c r="C1964" s="180" t="s">
        <v>19763</v>
      </c>
      <c r="D1964" s="180" t="s">
        <v>4021</v>
      </c>
      <c r="E1964" s="181">
        <v>129.47999999999999</v>
      </c>
    </row>
    <row r="1965" spans="2:5" ht="50.1" customHeight="1">
      <c r="B1965" s="180">
        <v>92462</v>
      </c>
      <c r="C1965" s="180" t="s">
        <v>19764</v>
      </c>
      <c r="D1965" s="180" t="s">
        <v>4021</v>
      </c>
      <c r="E1965" s="181">
        <v>184.55</v>
      </c>
    </row>
    <row r="1966" spans="2:5" ht="50.1" customHeight="1">
      <c r="B1966" s="180">
        <v>92463</v>
      </c>
      <c r="C1966" s="180" t="s">
        <v>19765</v>
      </c>
      <c r="D1966" s="180" t="s">
        <v>4021</v>
      </c>
      <c r="E1966" s="181">
        <v>82.16</v>
      </c>
    </row>
    <row r="1967" spans="2:5" ht="50.1" customHeight="1">
      <c r="B1967" s="180">
        <v>92464</v>
      </c>
      <c r="C1967" s="180" t="s">
        <v>19766</v>
      </c>
      <c r="D1967" s="180" t="s">
        <v>4021</v>
      </c>
      <c r="E1967" s="181">
        <v>71.5</v>
      </c>
    </row>
    <row r="1968" spans="2:5" ht="50.1" customHeight="1">
      <c r="B1968" s="180">
        <v>92465</v>
      </c>
      <c r="C1968" s="180" t="s">
        <v>19767</v>
      </c>
      <c r="D1968" s="180" t="s">
        <v>4021</v>
      </c>
      <c r="E1968" s="181">
        <v>102.13</v>
      </c>
    </row>
    <row r="1969" spans="2:5" ht="50.1" customHeight="1">
      <c r="B1969" s="180">
        <v>92466</v>
      </c>
      <c r="C1969" s="180" t="s">
        <v>19768</v>
      </c>
      <c r="D1969" s="180" t="s">
        <v>4021</v>
      </c>
      <c r="E1969" s="181">
        <v>176.72</v>
      </c>
    </row>
    <row r="1970" spans="2:5" ht="50.1" customHeight="1">
      <c r="B1970" s="180">
        <v>92467</v>
      </c>
      <c r="C1970" s="180" t="s">
        <v>19769</v>
      </c>
      <c r="D1970" s="180" t="s">
        <v>4021</v>
      </c>
      <c r="E1970" s="181">
        <v>65.77</v>
      </c>
    </row>
    <row r="1971" spans="2:5" ht="50.1" customHeight="1">
      <c r="B1971" s="180">
        <v>92468</v>
      </c>
      <c r="C1971" s="180" t="s">
        <v>19770</v>
      </c>
      <c r="D1971" s="180" t="s">
        <v>4021</v>
      </c>
      <c r="E1971" s="181">
        <v>63.96</v>
      </c>
    </row>
    <row r="1972" spans="2:5" ht="50.1" customHeight="1">
      <c r="B1972" s="180">
        <v>92469</v>
      </c>
      <c r="C1972" s="180" t="s">
        <v>19771</v>
      </c>
      <c r="D1972" s="180" t="s">
        <v>4021</v>
      </c>
      <c r="E1972" s="181">
        <v>93.62</v>
      </c>
    </row>
    <row r="1973" spans="2:5" ht="50.1" customHeight="1">
      <c r="B1973" s="180">
        <v>92470</v>
      </c>
      <c r="C1973" s="180" t="s">
        <v>19772</v>
      </c>
      <c r="D1973" s="180" t="s">
        <v>4021</v>
      </c>
      <c r="E1973" s="181">
        <v>172.28</v>
      </c>
    </row>
    <row r="1974" spans="2:5" ht="50.1" customHeight="1">
      <c r="B1974" s="180">
        <v>92471</v>
      </c>
      <c r="C1974" s="180" t="s">
        <v>19773</v>
      </c>
      <c r="D1974" s="180" t="s">
        <v>4021</v>
      </c>
      <c r="E1974" s="181">
        <v>60.39</v>
      </c>
    </row>
    <row r="1975" spans="2:5" ht="50.1" customHeight="1">
      <c r="B1975" s="180">
        <v>92472</v>
      </c>
      <c r="C1975" s="180" t="s">
        <v>19774</v>
      </c>
      <c r="D1975" s="180" t="s">
        <v>4021</v>
      </c>
      <c r="E1975" s="181">
        <v>60.11</v>
      </c>
    </row>
    <row r="1976" spans="2:5" ht="50.1" customHeight="1">
      <c r="B1976" s="180">
        <v>92473</v>
      </c>
      <c r="C1976" s="180" t="s">
        <v>19775</v>
      </c>
      <c r="D1976" s="180" t="s">
        <v>4021</v>
      </c>
      <c r="E1976" s="181">
        <v>86.69</v>
      </c>
    </row>
    <row r="1977" spans="2:5" ht="50.1" customHeight="1">
      <c r="B1977" s="180">
        <v>92474</v>
      </c>
      <c r="C1977" s="180" t="s">
        <v>19776</v>
      </c>
      <c r="D1977" s="180" t="s">
        <v>4021</v>
      </c>
      <c r="E1977" s="181">
        <v>168.42</v>
      </c>
    </row>
    <row r="1978" spans="2:5" ht="50.1" customHeight="1">
      <c r="B1978" s="180">
        <v>92475</v>
      </c>
      <c r="C1978" s="180" t="s">
        <v>19777</v>
      </c>
      <c r="D1978" s="180" t="s">
        <v>4021</v>
      </c>
      <c r="E1978" s="181">
        <v>56</v>
      </c>
    </row>
    <row r="1979" spans="2:5" ht="50.1" customHeight="1">
      <c r="B1979" s="180">
        <v>92476</v>
      </c>
      <c r="C1979" s="180" t="s">
        <v>19778</v>
      </c>
      <c r="D1979" s="180" t="s">
        <v>4021</v>
      </c>
      <c r="E1979" s="181">
        <v>56.82</v>
      </c>
    </row>
    <row r="1980" spans="2:5" ht="50.1" customHeight="1">
      <c r="B1980" s="180">
        <v>92477</v>
      </c>
      <c r="C1980" s="180" t="s">
        <v>19779</v>
      </c>
      <c r="D1980" s="180" t="s">
        <v>4021</v>
      </c>
      <c r="E1980" s="181">
        <v>71.97</v>
      </c>
    </row>
    <row r="1981" spans="2:5" ht="50.1" customHeight="1">
      <c r="B1981" s="180">
        <v>92478</v>
      </c>
      <c r="C1981" s="180" t="s">
        <v>19780</v>
      </c>
      <c r="D1981" s="180" t="s">
        <v>4021</v>
      </c>
      <c r="E1981" s="181">
        <v>160.88</v>
      </c>
    </row>
    <row r="1982" spans="2:5" ht="50.1" customHeight="1">
      <c r="B1982" s="180">
        <v>92479</v>
      </c>
      <c r="C1982" s="180" t="s">
        <v>19781</v>
      </c>
      <c r="D1982" s="180" t="s">
        <v>4021</v>
      </c>
      <c r="E1982" s="181">
        <v>46.68</v>
      </c>
    </row>
    <row r="1983" spans="2:5" ht="50.1" customHeight="1">
      <c r="B1983" s="180">
        <v>92480</v>
      </c>
      <c r="C1983" s="180" t="s">
        <v>19782</v>
      </c>
      <c r="D1983" s="180" t="s">
        <v>4021</v>
      </c>
      <c r="E1983" s="181">
        <v>50.31</v>
      </c>
    </row>
    <row r="1984" spans="2:5" ht="50.1" customHeight="1">
      <c r="B1984" s="180">
        <v>92482</v>
      </c>
      <c r="C1984" s="180" t="s">
        <v>19783</v>
      </c>
      <c r="D1984" s="180" t="s">
        <v>4021</v>
      </c>
      <c r="E1984" s="181">
        <v>332.13</v>
      </c>
    </row>
    <row r="1985" spans="2:5" ht="50.1" customHeight="1">
      <c r="B1985" s="180">
        <v>92484</v>
      </c>
      <c r="C1985" s="180" t="s">
        <v>19784</v>
      </c>
      <c r="D1985" s="180" t="s">
        <v>4021</v>
      </c>
      <c r="E1985" s="181">
        <v>222.95</v>
      </c>
    </row>
    <row r="1986" spans="2:5" ht="50.1" customHeight="1">
      <c r="B1986" s="180">
        <v>92486</v>
      </c>
      <c r="C1986" s="180" t="s">
        <v>19785</v>
      </c>
      <c r="D1986" s="180" t="s">
        <v>4021</v>
      </c>
      <c r="E1986" s="181">
        <v>147.34</v>
      </c>
    </row>
    <row r="1987" spans="2:5" ht="50.1" customHeight="1">
      <c r="B1987" s="180">
        <v>92488</v>
      </c>
      <c r="C1987" s="180" t="s">
        <v>19786</v>
      </c>
      <c r="D1987" s="180" t="s">
        <v>4021</v>
      </c>
      <c r="E1987" s="181">
        <v>69.62</v>
      </c>
    </row>
    <row r="1988" spans="2:5" ht="50.1" customHeight="1">
      <c r="B1988" s="180">
        <v>92490</v>
      </c>
      <c r="C1988" s="180" t="s">
        <v>19787</v>
      </c>
      <c r="D1988" s="180" t="s">
        <v>4021</v>
      </c>
      <c r="E1988" s="181">
        <v>40.049999999999997</v>
      </c>
    </row>
    <row r="1989" spans="2:5" ht="50.1" customHeight="1">
      <c r="B1989" s="180">
        <v>92492</v>
      </c>
      <c r="C1989" s="180" t="s">
        <v>19788</v>
      </c>
      <c r="D1989" s="180" t="s">
        <v>4021</v>
      </c>
      <c r="E1989" s="181">
        <v>66.989999999999995</v>
      </c>
    </row>
    <row r="1990" spans="2:5" ht="50.1" customHeight="1">
      <c r="B1990" s="180">
        <v>92494</v>
      </c>
      <c r="C1990" s="180" t="s">
        <v>19789</v>
      </c>
      <c r="D1990" s="180" t="s">
        <v>4021</v>
      </c>
      <c r="E1990" s="181">
        <v>37.78</v>
      </c>
    </row>
    <row r="1991" spans="2:5" ht="50.1" customHeight="1">
      <c r="B1991" s="180">
        <v>92496</v>
      </c>
      <c r="C1991" s="180" t="s">
        <v>19790</v>
      </c>
      <c r="D1991" s="180" t="s">
        <v>4021</v>
      </c>
      <c r="E1991" s="181">
        <v>65.2</v>
      </c>
    </row>
    <row r="1992" spans="2:5" ht="50.1" customHeight="1">
      <c r="B1992" s="180">
        <v>92498</v>
      </c>
      <c r="C1992" s="180" t="s">
        <v>19791</v>
      </c>
      <c r="D1992" s="180" t="s">
        <v>4021</v>
      </c>
      <c r="E1992" s="181">
        <v>36.24</v>
      </c>
    </row>
    <row r="1993" spans="2:5" ht="50.1" customHeight="1">
      <c r="B1993" s="180">
        <v>92500</v>
      </c>
      <c r="C1993" s="180" t="s">
        <v>19792</v>
      </c>
      <c r="D1993" s="180" t="s">
        <v>4021</v>
      </c>
      <c r="E1993" s="181">
        <v>64.180000000000007</v>
      </c>
    </row>
    <row r="1994" spans="2:5" ht="50.1" customHeight="1">
      <c r="B1994" s="180">
        <v>92502</v>
      </c>
      <c r="C1994" s="180" t="s">
        <v>19793</v>
      </c>
      <c r="D1994" s="180" t="s">
        <v>4021</v>
      </c>
      <c r="E1994" s="181">
        <v>35.39</v>
      </c>
    </row>
    <row r="1995" spans="2:5" ht="50.1" customHeight="1">
      <c r="B1995" s="180">
        <v>92504</v>
      </c>
      <c r="C1995" s="180" t="s">
        <v>19794</v>
      </c>
      <c r="D1995" s="180" t="s">
        <v>4021</v>
      </c>
      <c r="E1995" s="181">
        <v>40.49</v>
      </c>
    </row>
    <row r="1996" spans="2:5" ht="50.1" customHeight="1">
      <c r="B1996" s="180">
        <v>92506</v>
      </c>
      <c r="C1996" s="180" t="s">
        <v>19795</v>
      </c>
      <c r="D1996" s="180" t="s">
        <v>4021</v>
      </c>
      <c r="E1996" s="181">
        <v>33.909999999999997</v>
      </c>
    </row>
    <row r="1997" spans="2:5" ht="50.1" customHeight="1">
      <c r="B1997" s="180">
        <v>92508</v>
      </c>
      <c r="C1997" s="180" t="s">
        <v>19796</v>
      </c>
      <c r="D1997" s="180" t="s">
        <v>4021</v>
      </c>
      <c r="E1997" s="181">
        <v>74.05</v>
      </c>
    </row>
    <row r="1998" spans="2:5" ht="50.1" customHeight="1">
      <c r="B1998" s="180">
        <v>92510</v>
      </c>
      <c r="C1998" s="180" t="s">
        <v>19797</v>
      </c>
      <c r="D1998" s="180" t="s">
        <v>4021</v>
      </c>
      <c r="E1998" s="181">
        <v>40.950000000000003</v>
      </c>
    </row>
    <row r="1999" spans="2:5" ht="50.1" customHeight="1">
      <c r="B1999" s="180">
        <v>92512</v>
      </c>
      <c r="C1999" s="180" t="s">
        <v>19798</v>
      </c>
      <c r="D1999" s="180" t="s">
        <v>4021</v>
      </c>
      <c r="E1999" s="181">
        <v>59.34</v>
      </c>
    </row>
    <row r="2000" spans="2:5" ht="50.1" customHeight="1">
      <c r="B2000" s="180">
        <v>92514</v>
      </c>
      <c r="C2000" s="180" t="s">
        <v>19799</v>
      </c>
      <c r="D2000" s="180" t="s">
        <v>4021</v>
      </c>
      <c r="E2000" s="181">
        <v>28.82</v>
      </c>
    </row>
    <row r="2001" spans="2:5" ht="50.1" customHeight="1">
      <c r="B2001" s="180">
        <v>92515</v>
      </c>
      <c r="C2001" s="180" t="s">
        <v>19800</v>
      </c>
      <c r="D2001" s="180" t="s">
        <v>4021</v>
      </c>
      <c r="E2001" s="181">
        <v>53.17</v>
      </c>
    </row>
    <row r="2002" spans="2:5" ht="50.1" customHeight="1">
      <c r="B2002" s="180">
        <v>92518</v>
      </c>
      <c r="C2002" s="180" t="s">
        <v>19801</v>
      </c>
      <c r="D2002" s="180" t="s">
        <v>4021</v>
      </c>
      <c r="E2002" s="181">
        <v>23.79</v>
      </c>
    </row>
    <row r="2003" spans="2:5" ht="50.1" customHeight="1">
      <c r="B2003" s="180">
        <v>92520</v>
      </c>
      <c r="C2003" s="180" t="s">
        <v>19802</v>
      </c>
      <c r="D2003" s="180" t="s">
        <v>4021</v>
      </c>
      <c r="E2003" s="181">
        <v>50.02</v>
      </c>
    </row>
    <row r="2004" spans="2:5" ht="50.1" customHeight="1">
      <c r="B2004" s="180">
        <v>92522</v>
      </c>
      <c r="C2004" s="180" t="s">
        <v>19803</v>
      </c>
      <c r="D2004" s="180" t="s">
        <v>4021</v>
      </c>
      <c r="E2004" s="181">
        <v>21.19</v>
      </c>
    </row>
    <row r="2005" spans="2:5" ht="50.1" customHeight="1">
      <c r="B2005" s="180">
        <v>92524</v>
      </c>
      <c r="C2005" s="180" t="s">
        <v>19804</v>
      </c>
      <c r="D2005" s="180" t="s">
        <v>4021</v>
      </c>
      <c r="E2005" s="181">
        <v>47.97</v>
      </c>
    </row>
    <row r="2006" spans="2:5" ht="50.1" customHeight="1">
      <c r="B2006" s="180">
        <v>92526</v>
      </c>
      <c r="C2006" s="180" t="s">
        <v>19805</v>
      </c>
      <c r="D2006" s="180" t="s">
        <v>4021</v>
      </c>
      <c r="E2006" s="181">
        <v>19.5</v>
      </c>
    </row>
    <row r="2007" spans="2:5" ht="50.1" customHeight="1">
      <c r="B2007" s="180">
        <v>92528</v>
      </c>
      <c r="C2007" s="180" t="s">
        <v>19806</v>
      </c>
      <c r="D2007" s="180" t="s">
        <v>4021</v>
      </c>
      <c r="E2007" s="181">
        <v>46.83</v>
      </c>
    </row>
    <row r="2008" spans="2:5" ht="50.1" customHeight="1">
      <c r="B2008" s="180">
        <v>92530</v>
      </c>
      <c r="C2008" s="180" t="s">
        <v>19807</v>
      </c>
      <c r="D2008" s="180" t="s">
        <v>4021</v>
      </c>
      <c r="E2008" s="181">
        <v>18.559999999999999</v>
      </c>
    </row>
    <row r="2009" spans="2:5" ht="50.1" customHeight="1">
      <c r="B2009" s="180">
        <v>92532</v>
      </c>
      <c r="C2009" s="180" t="s">
        <v>19808</v>
      </c>
      <c r="D2009" s="180" t="s">
        <v>4021</v>
      </c>
      <c r="E2009" s="181">
        <v>45.96</v>
      </c>
    </row>
    <row r="2010" spans="2:5" ht="50.1" customHeight="1">
      <c r="B2010" s="180">
        <v>92534</v>
      </c>
      <c r="C2010" s="180" t="s">
        <v>19809</v>
      </c>
      <c r="D2010" s="180" t="s">
        <v>4021</v>
      </c>
      <c r="E2010" s="181">
        <v>17.91</v>
      </c>
    </row>
    <row r="2011" spans="2:5" ht="50.1" customHeight="1">
      <c r="B2011" s="180">
        <v>92536</v>
      </c>
      <c r="C2011" s="180" t="s">
        <v>19810</v>
      </c>
      <c r="D2011" s="180" t="s">
        <v>4021</v>
      </c>
      <c r="E2011" s="181">
        <v>44.41</v>
      </c>
    </row>
    <row r="2012" spans="2:5" ht="50.1" customHeight="1">
      <c r="B2012" s="180">
        <v>92538</v>
      </c>
      <c r="C2012" s="180" t="s">
        <v>19811</v>
      </c>
      <c r="D2012" s="180" t="s">
        <v>4021</v>
      </c>
      <c r="E2012" s="181">
        <v>16.55</v>
      </c>
    </row>
    <row r="2013" spans="2:5" ht="50.1" customHeight="1">
      <c r="B2013" s="180">
        <v>96252</v>
      </c>
      <c r="C2013" s="180" t="s">
        <v>1258</v>
      </c>
      <c r="D2013" s="180" t="s">
        <v>4021</v>
      </c>
      <c r="E2013" s="181">
        <v>195.2</v>
      </c>
    </row>
    <row r="2014" spans="2:5" ht="50.1" customHeight="1">
      <c r="B2014" s="180">
        <v>96257</v>
      </c>
      <c r="C2014" s="180" t="s">
        <v>1259</v>
      </c>
      <c r="D2014" s="180" t="s">
        <v>4021</v>
      </c>
      <c r="E2014" s="181">
        <v>154.26</v>
      </c>
    </row>
    <row r="2015" spans="2:5" ht="50.1" customHeight="1">
      <c r="B2015" s="180">
        <v>96258</v>
      </c>
      <c r="C2015" s="180" t="s">
        <v>1260</v>
      </c>
      <c r="D2015" s="180" t="s">
        <v>4021</v>
      </c>
      <c r="E2015" s="181">
        <v>145.38</v>
      </c>
    </row>
    <row r="2016" spans="2:5" ht="50.1" customHeight="1">
      <c r="B2016" s="180">
        <v>96259</v>
      </c>
      <c r="C2016" s="180" t="s">
        <v>1261</v>
      </c>
      <c r="D2016" s="180" t="s">
        <v>4021</v>
      </c>
      <c r="E2016" s="181">
        <v>171.55</v>
      </c>
    </row>
    <row r="2017" spans="2:5" ht="50.1" customHeight="1">
      <c r="B2017" s="180">
        <v>96529</v>
      </c>
      <c r="C2017" s="180" t="s">
        <v>1262</v>
      </c>
      <c r="D2017" s="180" t="s">
        <v>4021</v>
      </c>
      <c r="E2017" s="181">
        <v>319.2</v>
      </c>
    </row>
    <row r="2018" spans="2:5" ht="50.1" customHeight="1">
      <c r="B2018" s="180">
        <v>96530</v>
      </c>
      <c r="C2018" s="180" t="s">
        <v>1263</v>
      </c>
      <c r="D2018" s="180" t="s">
        <v>4021</v>
      </c>
      <c r="E2018" s="181">
        <v>190.25</v>
      </c>
    </row>
    <row r="2019" spans="2:5" ht="50.1" customHeight="1">
      <c r="B2019" s="180">
        <v>96531</v>
      </c>
      <c r="C2019" s="180" t="s">
        <v>1264</v>
      </c>
      <c r="D2019" s="180" t="s">
        <v>4021</v>
      </c>
      <c r="E2019" s="181">
        <v>123.86</v>
      </c>
    </row>
    <row r="2020" spans="2:5" ht="50.1" customHeight="1">
      <c r="B2020" s="180">
        <v>96532</v>
      </c>
      <c r="C2020" s="180" t="s">
        <v>1265</v>
      </c>
      <c r="D2020" s="180" t="s">
        <v>4021</v>
      </c>
      <c r="E2020" s="181">
        <v>193.8</v>
      </c>
    </row>
    <row r="2021" spans="2:5" ht="50.1" customHeight="1">
      <c r="B2021" s="180">
        <v>96533</v>
      </c>
      <c r="C2021" s="180" t="s">
        <v>1266</v>
      </c>
      <c r="D2021" s="180" t="s">
        <v>4021</v>
      </c>
      <c r="E2021" s="181">
        <v>111.81</v>
      </c>
    </row>
    <row r="2022" spans="2:5" ht="50.1" customHeight="1">
      <c r="B2022" s="180">
        <v>96534</v>
      </c>
      <c r="C2022" s="180" t="s">
        <v>1267</v>
      </c>
      <c r="D2022" s="180" t="s">
        <v>4021</v>
      </c>
      <c r="E2022" s="181">
        <v>80.67</v>
      </c>
    </row>
    <row r="2023" spans="2:5" ht="50.1" customHeight="1">
      <c r="B2023" s="180">
        <v>96535</v>
      </c>
      <c r="C2023" s="180" t="s">
        <v>1268</v>
      </c>
      <c r="D2023" s="180" t="s">
        <v>4021</v>
      </c>
      <c r="E2023" s="181">
        <v>128.51</v>
      </c>
    </row>
    <row r="2024" spans="2:5" ht="50.1" customHeight="1">
      <c r="B2024" s="180">
        <v>96536</v>
      </c>
      <c r="C2024" s="180" t="s">
        <v>1269</v>
      </c>
      <c r="D2024" s="180" t="s">
        <v>4021</v>
      </c>
      <c r="E2024" s="181">
        <v>70.989999999999995</v>
      </c>
    </row>
    <row r="2025" spans="2:5" ht="50.1" customHeight="1">
      <c r="B2025" s="180">
        <v>96537</v>
      </c>
      <c r="C2025" s="180" t="s">
        <v>1270</v>
      </c>
      <c r="D2025" s="180" t="s">
        <v>4021</v>
      </c>
      <c r="E2025" s="181">
        <v>153.69</v>
      </c>
    </row>
    <row r="2026" spans="2:5" ht="50.1" customHeight="1">
      <c r="B2026" s="180">
        <v>96538</v>
      </c>
      <c r="C2026" s="180" t="s">
        <v>1271</v>
      </c>
      <c r="D2026" s="180" t="s">
        <v>4021</v>
      </c>
      <c r="E2026" s="181">
        <v>194.37</v>
      </c>
    </row>
    <row r="2027" spans="2:5" ht="50.1" customHeight="1">
      <c r="B2027" s="180">
        <v>96539</v>
      </c>
      <c r="C2027" s="180" t="s">
        <v>1272</v>
      </c>
      <c r="D2027" s="180" t="s">
        <v>4021</v>
      </c>
      <c r="E2027" s="181">
        <v>88.02</v>
      </c>
    </row>
    <row r="2028" spans="2:5" ht="50.1" customHeight="1">
      <c r="B2028" s="180">
        <v>96540</v>
      </c>
      <c r="C2028" s="180" t="s">
        <v>1273</v>
      </c>
      <c r="D2028" s="180" t="s">
        <v>4021</v>
      </c>
      <c r="E2028" s="181">
        <v>104.22</v>
      </c>
    </row>
    <row r="2029" spans="2:5" ht="50.1" customHeight="1">
      <c r="B2029" s="180">
        <v>96541</v>
      </c>
      <c r="C2029" s="180" t="s">
        <v>1274</v>
      </c>
      <c r="D2029" s="180" t="s">
        <v>4021</v>
      </c>
      <c r="E2029" s="181">
        <v>137.41</v>
      </c>
    </row>
    <row r="2030" spans="2:5" ht="50.1" customHeight="1">
      <c r="B2030" s="180">
        <v>96542</v>
      </c>
      <c r="C2030" s="180" t="s">
        <v>1275</v>
      </c>
      <c r="D2030" s="180" t="s">
        <v>4021</v>
      </c>
      <c r="E2030" s="181">
        <v>65.98</v>
      </c>
    </row>
    <row r="2031" spans="2:5" ht="50.1" customHeight="1">
      <c r="B2031" s="180">
        <v>96543</v>
      </c>
      <c r="C2031" s="180" t="s">
        <v>1276</v>
      </c>
      <c r="D2031" s="180" t="s">
        <v>4440</v>
      </c>
      <c r="E2031" s="181">
        <v>17.149999999999999</v>
      </c>
    </row>
    <row r="2032" spans="2:5" ht="50.1" customHeight="1">
      <c r="B2032" s="180">
        <v>97747</v>
      </c>
      <c r="C2032" s="180" t="s">
        <v>1277</v>
      </c>
      <c r="D2032" s="180" t="s">
        <v>4021</v>
      </c>
      <c r="E2032" s="181">
        <v>160.29</v>
      </c>
    </row>
    <row r="2033" spans="2:5" ht="50.1" customHeight="1">
      <c r="B2033" s="180">
        <v>101791</v>
      </c>
      <c r="C2033" s="180" t="s">
        <v>19812</v>
      </c>
      <c r="D2033" s="180" t="s">
        <v>4195</v>
      </c>
      <c r="E2033" s="181">
        <v>17.64</v>
      </c>
    </row>
    <row r="2034" spans="2:5" ht="50.1" customHeight="1">
      <c r="B2034" s="180">
        <v>101792</v>
      </c>
      <c r="C2034" s="180" t="s">
        <v>19813</v>
      </c>
      <c r="D2034" s="180" t="s">
        <v>17</v>
      </c>
      <c r="E2034" s="181">
        <v>13.18</v>
      </c>
    </row>
    <row r="2035" spans="2:5" ht="50.1" customHeight="1">
      <c r="B2035" s="180">
        <v>101793</v>
      </c>
      <c r="C2035" s="180" t="s">
        <v>19814</v>
      </c>
      <c r="D2035" s="180" t="s">
        <v>17</v>
      </c>
      <c r="E2035" s="181">
        <v>18.87</v>
      </c>
    </row>
    <row r="2036" spans="2:5" ht="50.1" customHeight="1">
      <c r="B2036" s="180">
        <v>101969</v>
      </c>
      <c r="C2036" s="180" t="s">
        <v>19815</v>
      </c>
      <c r="D2036" s="180" t="s">
        <v>4021</v>
      </c>
      <c r="E2036" s="181">
        <v>109.99</v>
      </c>
    </row>
    <row r="2037" spans="2:5" ht="50.1" customHeight="1">
      <c r="B2037" s="180">
        <v>101971</v>
      </c>
      <c r="C2037" s="180" t="s">
        <v>19816</v>
      </c>
      <c r="D2037" s="180" t="s">
        <v>4021</v>
      </c>
      <c r="E2037" s="181">
        <v>102.24</v>
      </c>
    </row>
    <row r="2038" spans="2:5" ht="50.1" customHeight="1">
      <c r="B2038" s="180">
        <v>101973</v>
      </c>
      <c r="C2038" s="180" t="s">
        <v>19817</v>
      </c>
      <c r="D2038" s="180" t="s">
        <v>4021</v>
      </c>
      <c r="E2038" s="181">
        <v>232.26</v>
      </c>
    </row>
    <row r="2039" spans="2:5" ht="50.1" customHeight="1">
      <c r="B2039" s="180">
        <v>101974</v>
      </c>
      <c r="C2039" s="180" t="s">
        <v>19818</v>
      </c>
      <c r="D2039" s="180" t="s">
        <v>4021</v>
      </c>
      <c r="E2039" s="181">
        <v>434.15</v>
      </c>
    </row>
    <row r="2040" spans="2:5" ht="50.1" customHeight="1">
      <c r="B2040" s="180">
        <v>101975</v>
      </c>
      <c r="C2040" s="180" t="s">
        <v>19819</v>
      </c>
      <c r="D2040" s="180" t="s">
        <v>4021</v>
      </c>
      <c r="E2040" s="181">
        <v>373.59</v>
      </c>
    </row>
    <row r="2041" spans="2:5" ht="50.1" customHeight="1">
      <c r="B2041" s="180">
        <v>101977</v>
      </c>
      <c r="C2041" s="180" t="s">
        <v>19820</v>
      </c>
      <c r="D2041" s="180" t="s">
        <v>4021</v>
      </c>
      <c r="E2041" s="181">
        <v>203.2</v>
      </c>
    </row>
    <row r="2042" spans="2:5" ht="50.1" customHeight="1">
      <c r="B2042" s="180">
        <v>101980</v>
      </c>
      <c r="C2042" s="180" t="s">
        <v>19821</v>
      </c>
      <c r="D2042" s="180" t="s">
        <v>4021</v>
      </c>
      <c r="E2042" s="181">
        <v>182.44</v>
      </c>
    </row>
    <row r="2043" spans="2:5" ht="50.1" customHeight="1">
      <c r="B2043" s="180">
        <v>101981</v>
      </c>
      <c r="C2043" s="180" t="s">
        <v>19822</v>
      </c>
      <c r="D2043" s="180" t="s">
        <v>4021</v>
      </c>
      <c r="E2043" s="181">
        <v>144.22</v>
      </c>
    </row>
    <row r="2044" spans="2:5" ht="50.1" customHeight="1">
      <c r="B2044" s="180">
        <v>101982</v>
      </c>
      <c r="C2044" s="180" t="s">
        <v>19823</v>
      </c>
      <c r="D2044" s="180" t="s">
        <v>4021</v>
      </c>
      <c r="E2044" s="181">
        <v>128.24</v>
      </c>
    </row>
    <row r="2045" spans="2:5" ht="50.1" customHeight="1">
      <c r="B2045" s="180">
        <v>101983</v>
      </c>
      <c r="C2045" s="180" t="s">
        <v>19824</v>
      </c>
      <c r="D2045" s="180" t="s">
        <v>4021</v>
      </c>
      <c r="E2045" s="181">
        <v>118.2</v>
      </c>
    </row>
    <row r="2046" spans="2:5" ht="50.1" customHeight="1">
      <c r="B2046" s="180">
        <v>101985</v>
      </c>
      <c r="C2046" s="180" t="s">
        <v>19825</v>
      </c>
      <c r="D2046" s="180" t="s">
        <v>4021</v>
      </c>
      <c r="E2046" s="181">
        <v>110.5</v>
      </c>
    </row>
    <row r="2047" spans="2:5" ht="50.1" customHeight="1">
      <c r="B2047" s="180">
        <v>101986</v>
      </c>
      <c r="C2047" s="180" t="s">
        <v>19826</v>
      </c>
      <c r="D2047" s="180" t="s">
        <v>4021</v>
      </c>
      <c r="E2047" s="181">
        <v>100.65</v>
      </c>
    </row>
    <row r="2048" spans="2:5" ht="50.1" customHeight="1">
      <c r="B2048" s="180">
        <v>101987</v>
      </c>
      <c r="C2048" s="180" t="s">
        <v>19827</v>
      </c>
      <c r="D2048" s="180" t="s">
        <v>4021</v>
      </c>
      <c r="E2048" s="181">
        <v>280.5</v>
      </c>
    </row>
    <row r="2049" spans="2:5" ht="50.1" customHeight="1">
      <c r="B2049" s="180">
        <v>101988</v>
      </c>
      <c r="C2049" s="180" t="s">
        <v>19828</v>
      </c>
      <c r="D2049" s="180" t="s">
        <v>4021</v>
      </c>
      <c r="E2049" s="181">
        <v>115.65</v>
      </c>
    </row>
    <row r="2050" spans="2:5" ht="50.1" customHeight="1">
      <c r="B2050" s="180">
        <v>101989</v>
      </c>
      <c r="C2050" s="180" t="s">
        <v>19829</v>
      </c>
      <c r="D2050" s="180" t="s">
        <v>4021</v>
      </c>
      <c r="E2050" s="181">
        <v>107.99</v>
      </c>
    </row>
    <row r="2051" spans="2:5" ht="50.1" customHeight="1">
      <c r="B2051" s="180">
        <v>101990</v>
      </c>
      <c r="C2051" s="180" t="s">
        <v>19830</v>
      </c>
      <c r="D2051" s="180" t="s">
        <v>4021</v>
      </c>
      <c r="E2051" s="181">
        <v>250.1</v>
      </c>
    </row>
    <row r="2052" spans="2:5" ht="50.1" customHeight="1">
      <c r="B2052" s="180">
        <v>101991</v>
      </c>
      <c r="C2052" s="180" t="s">
        <v>19831</v>
      </c>
      <c r="D2052" s="180" t="s">
        <v>4021</v>
      </c>
      <c r="E2052" s="181">
        <v>112.2</v>
      </c>
    </row>
    <row r="2053" spans="2:5" ht="50.1" customHeight="1">
      <c r="B2053" s="180">
        <v>101992</v>
      </c>
      <c r="C2053" s="180" t="s">
        <v>19832</v>
      </c>
      <c r="D2053" s="180" t="s">
        <v>4021</v>
      </c>
      <c r="E2053" s="181">
        <v>102.78</v>
      </c>
    </row>
    <row r="2054" spans="2:5" ht="50.1" customHeight="1">
      <c r="B2054" s="180">
        <v>101993</v>
      </c>
      <c r="C2054" s="180" t="s">
        <v>19833</v>
      </c>
      <c r="D2054" s="180" t="s">
        <v>4021</v>
      </c>
      <c r="E2054" s="181">
        <v>332.15</v>
      </c>
    </row>
    <row r="2055" spans="2:5" ht="50.1" customHeight="1">
      <c r="B2055" s="180">
        <v>101994</v>
      </c>
      <c r="C2055" s="180" t="s">
        <v>19834</v>
      </c>
      <c r="D2055" s="180" t="s">
        <v>4021</v>
      </c>
      <c r="E2055" s="181">
        <v>121.16</v>
      </c>
    </row>
    <row r="2056" spans="2:5" ht="50.1" customHeight="1">
      <c r="B2056" s="180">
        <v>101995</v>
      </c>
      <c r="C2056" s="180" t="s">
        <v>19835</v>
      </c>
      <c r="D2056" s="180" t="s">
        <v>4021</v>
      </c>
      <c r="E2056" s="181">
        <v>112.56</v>
      </c>
    </row>
    <row r="2057" spans="2:5" ht="50.1" customHeight="1">
      <c r="B2057" s="180">
        <v>101996</v>
      </c>
      <c r="C2057" s="180" t="s">
        <v>19836</v>
      </c>
      <c r="D2057" s="180" t="s">
        <v>4021</v>
      </c>
      <c r="E2057" s="181">
        <v>270.63</v>
      </c>
    </row>
    <row r="2058" spans="2:5" ht="50.1" customHeight="1">
      <c r="B2058" s="180">
        <v>101997</v>
      </c>
      <c r="C2058" s="180" t="s">
        <v>19837</v>
      </c>
      <c r="D2058" s="180" t="s">
        <v>4021</v>
      </c>
      <c r="E2058" s="181">
        <v>111.39</v>
      </c>
    </row>
    <row r="2059" spans="2:5" ht="50.1" customHeight="1">
      <c r="B2059" s="180">
        <v>101998</v>
      </c>
      <c r="C2059" s="180" t="s">
        <v>19838</v>
      </c>
      <c r="D2059" s="180" t="s">
        <v>4021</v>
      </c>
      <c r="E2059" s="181">
        <v>101.76</v>
      </c>
    </row>
    <row r="2060" spans="2:5" ht="50.1" customHeight="1">
      <c r="B2060" s="180">
        <v>101999</v>
      </c>
      <c r="C2060" s="180" t="s">
        <v>19839</v>
      </c>
      <c r="D2060" s="180" t="s">
        <v>4021</v>
      </c>
      <c r="E2060" s="181">
        <v>357.33</v>
      </c>
    </row>
    <row r="2061" spans="2:5" ht="50.1" customHeight="1">
      <c r="B2061" s="180">
        <v>102000</v>
      </c>
      <c r="C2061" s="180" t="s">
        <v>19840</v>
      </c>
      <c r="D2061" s="180" t="s">
        <v>4021</v>
      </c>
      <c r="E2061" s="181">
        <v>465.24</v>
      </c>
    </row>
    <row r="2062" spans="2:5" ht="50.1" customHeight="1">
      <c r="B2062" s="180">
        <v>102001</v>
      </c>
      <c r="C2062" s="180" t="s">
        <v>19841</v>
      </c>
      <c r="D2062" s="180" t="s">
        <v>4021</v>
      </c>
      <c r="E2062" s="181">
        <v>407.14</v>
      </c>
    </row>
    <row r="2063" spans="2:5" ht="50.1" customHeight="1">
      <c r="B2063" s="180">
        <v>102002</v>
      </c>
      <c r="C2063" s="180" t="s">
        <v>19842</v>
      </c>
      <c r="D2063" s="180" t="s">
        <v>4021</v>
      </c>
      <c r="E2063" s="181">
        <v>201.16</v>
      </c>
    </row>
    <row r="2064" spans="2:5" ht="50.1" customHeight="1">
      <c r="B2064" s="180">
        <v>102003</v>
      </c>
      <c r="C2064" s="180" t="s">
        <v>19843</v>
      </c>
      <c r="D2064" s="180" t="s">
        <v>4021</v>
      </c>
      <c r="E2064" s="181">
        <v>181.22</v>
      </c>
    </row>
    <row r="2065" spans="2:5" ht="50.1" customHeight="1">
      <c r="B2065" s="180">
        <v>102004</v>
      </c>
      <c r="C2065" s="180" t="s">
        <v>19844</v>
      </c>
      <c r="D2065" s="180" t="s">
        <v>4021</v>
      </c>
      <c r="E2065" s="181">
        <v>142.9</v>
      </c>
    </row>
    <row r="2066" spans="2:5" ht="50.1" customHeight="1">
      <c r="B2066" s="180">
        <v>102005</v>
      </c>
      <c r="C2066" s="180" t="s">
        <v>19845</v>
      </c>
      <c r="D2066" s="180" t="s">
        <v>4021</v>
      </c>
      <c r="E2066" s="181">
        <v>126.86</v>
      </c>
    </row>
    <row r="2067" spans="2:5" ht="50.1" customHeight="1">
      <c r="B2067" s="180">
        <v>102006</v>
      </c>
      <c r="C2067" s="180" t="s">
        <v>19846</v>
      </c>
      <c r="D2067" s="180" t="s">
        <v>4021</v>
      </c>
      <c r="E2067" s="181">
        <v>116.79</v>
      </c>
    </row>
    <row r="2068" spans="2:5" ht="50.1" customHeight="1">
      <c r="B2068" s="180">
        <v>102007</v>
      </c>
      <c r="C2068" s="180" t="s">
        <v>19847</v>
      </c>
      <c r="D2068" s="180" t="s">
        <v>4021</v>
      </c>
      <c r="E2068" s="181">
        <v>433.93</v>
      </c>
    </row>
    <row r="2069" spans="2:5" ht="50.1" customHeight="1">
      <c r="B2069" s="180">
        <v>102008</v>
      </c>
      <c r="C2069" s="180" t="s">
        <v>19848</v>
      </c>
      <c r="D2069" s="180" t="s">
        <v>4021</v>
      </c>
      <c r="E2069" s="181">
        <v>365.78</v>
      </c>
    </row>
    <row r="2070" spans="2:5" ht="50.1" customHeight="1">
      <c r="B2070" s="180">
        <v>102009</v>
      </c>
      <c r="C2070" s="180" t="s">
        <v>19849</v>
      </c>
      <c r="D2070" s="180" t="s">
        <v>4021</v>
      </c>
      <c r="E2070" s="181">
        <v>205.61</v>
      </c>
    </row>
    <row r="2071" spans="2:5" ht="50.1" customHeight="1">
      <c r="B2071" s="180">
        <v>102010</v>
      </c>
      <c r="C2071" s="180" t="s">
        <v>19850</v>
      </c>
      <c r="D2071" s="180" t="s">
        <v>4021</v>
      </c>
      <c r="E2071" s="181">
        <v>183.34</v>
      </c>
    </row>
    <row r="2072" spans="2:5" ht="50.1" customHeight="1">
      <c r="B2072" s="180">
        <v>102011</v>
      </c>
      <c r="C2072" s="180" t="s">
        <v>19851</v>
      </c>
      <c r="D2072" s="180" t="s">
        <v>4021</v>
      </c>
      <c r="E2072" s="181">
        <v>144.04</v>
      </c>
    </row>
    <row r="2073" spans="2:5" ht="50.1" customHeight="1">
      <c r="B2073" s="180">
        <v>102012</v>
      </c>
      <c r="C2073" s="180" t="s">
        <v>19852</v>
      </c>
      <c r="D2073" s="180" t="s">
        <v>4021</v>
      </c>
      <c r="E2073" s="181">
        <v>127.43</v>
      </c>
    </row>
    <row r="2074" spans="2:5" ht="50.1" customHeight="1">
      <c r="B2074" s="180">
        <v>102013</v>
      </c>
      <c r="C2074" s="180" t="s">
        <v>19853</v>
      </c>
      <c r="D2074" s="180" t="s">
        <v>4021</v>
      </c>
      <c r="E2074" s="181">
        <v>118.16</v>
      </c>
    </row>
    <row r="2075" spans="2:5" ht="50.1" customHeight="1">
      <c r="B2075" s="180">
        <v>102014</v>
      </c>
      <c r="C2075" s="180" t="s">
        <v>19854</v>
      </c>
      <c r="D2075" s="180" t="s">
        <v>4021</v>
      </c>
      <c r="E2075" s="181">
        <v>517.44000000000005</v>
      </c>
    </row>
    <row r="2076" spans="2:5" ht="50.1" customHeight="1">
      <c r="B2076" s="180">
        <v>102015</v>
      </c>
      <c r="C2076" s="180" t="s">
        <v>19855</v>
      </c>
      <c r="D2076" s="180" t="s">
        <v>4021</v>
      </c>
      <c r="E2076" s="181">
        <v>437.08</v>
      </c>
    </row>
    <row r="2077" spans="2:5" ht="50.1" customHeight="1">
      <c r="B2077" s="180">
        <v>102016</v>
      </c>
      <c r="C2077" s="180" t="s">
        <v>19856</v>
      </c>
      <c r="D2077" s="180" t="s">
        <v>4021</v>
      </c>
      <c r="E2077" s="181">
        <v>200.79</v>
      </c>
    </row>
    <row r="2078" spans="2:5" ht="50.1" customHeight="1">
      <c r="B2078" s="180">
        <v>102017</v>
      </c>
      <c r="C2078" s="180" t="s">
        <v>19857</v>
      </c>
      <c r="D2078" s="180" t="s">
        <v>4021</v>
      </c>
      <c r="E2078" s="181">
        <v>179.63</v>
      </c>
    </row>
    <row r="2079" spans="2:5" ht="50.1" customHeight="1">
      <c r="B2079" s="180">
        <v>102036</v>
      </c>
      <c r="C2079" s="180" t="s">
        <v>19858</v>
      </c>
      <c r="D2079" s="180" t="s">
        <v>4021</v>
      </c>
      <c r="E2079" s="181">
        <v>141.13999999999999</v>
      </c>
    </row>
    <row r="2080" spans="2:5" ht="50.1" customHeight="1">
      <c r="B2080" s="180">
        <v>102037</v>
      </c>
      <c r="C2080" s="180" t="s">
        <v>19859</v>
      </c>
      <c r="D2080" s="180" t="s">
        <v>4021</v>
      </c>
      <c r="E2080" s="181">
        <v>124.92</v>
      </c>
    </row>
    <row r="2081" spans="2:5" ht="50.1" customHeight="1">
      <c r="B2081" s="180">
        <v>102038</v>
      </c>
      <c r="C2081" s="180" t="s">
        <v>19860</v>
      </c>
      <c r="D2081" s="180" t="s">
        <v>4021</v>
      </c>
      <c r="E2081" s="181">
        <v>115.84</v>
      </c>
    </row>
    <row r="2082" spans="2:5" ht="50.1" customHeight="1">
      <c r="B2082" s="180">
        <v>102039</v>
      </c>
      <c r="C2082" s="180" t="s">
        <v>19861</v>
      </c>
      <c r="D2082" s="180" t="s">
        <v>4021</v>
      </c>
      <c r="E2082" s="181">
        <v>460.12</v>
      </c>
    </row>
    <row r="2083" spans="2:5" ht="50.1" customHeight="1">
      <c r="B2083" s="180">
        <v>102040</v>
      </c>
      <c r="C2083" s="180" t="s">
        <v>19862</v>
      </c>
      <c r="D2083" s="180" t="s">
        <v>4021</v>
      </c>
      <c r="E2083" s="181">
        <v>386.28</v>
      </c>
    </row>
    <row r="2084" spans="2:5" ht="50.1" customHeight="1">
      <c r="B2084" s="180">
        <v>102041</v>
      </c>
      <c r="C2084" s="180" t="s">
        <v>19863</v>
      </c>
      <c r="D2084" s="180" t="s">
        <v>4021</v>
      </c>
      <c r="E2084" s="181">
        <v>206.77</v>
      </c>
    </row>
    <row r="2085" spans="2:5" ht="50.1" customHeight="1">
      <c r="B2085" s="180">
        <v>102042</v>
      </c>
      <c r="C2085" s="180" t="s">
        <v>19864</v>
      </c>
      <c r="D2085" s="180" t="s">
        <v>4021</v>
      </c>
      <c r="E2085" s="181">
        <v>182.93</v>
      </c>
    </row>
    <row r="2086" spans="2:5" ht="50.1" customHeight="1">
      <c r="B2086" s="180">
        <v>102043</v>
      </c>
      <c r="C2086" s="180" t="s">
        <v>19865</v>
      </c>
      <c r="D2086" s="180" t="s">
        <v>4021</v>
      </c>
      <c r="E2086" s="181">
        <v>143.58000000000001</v>
      </c>
    </row>
    <row r="2087" spans="2:5" ht="50.1" customHeight="1">
      <c r="B2087" s="180">
        <v>102044</v>
      </c>
      <c r="C2087" s="180" t="s">
        <v>19866</v>
      </c>
      <c r="D2087" s="180" t="s">
        <v>4021</v>
      </c>
      <c r="E2087" s="181">
        <v>127.58</v>
      </c>
    </row>
    <row r="2088" spans="2:5" ht="50.1" customHeight="1">
      <c r="B2088" s="180">
        <v>102045</v>
      </c>
      <c r="C2088" s="180" t="s">
        <v>19867</v>
      </c>
      <c r="D2088" s="180" t="s">
        <v>4021</v>
      </c>
      <c r="E2088" s="181">
        <v>117.97</v>
      </c>
    </row>
    <row r="2089" spans="2:5" ht="50.1" customHeight="1">
      <c r="B2089" s="180">
        <v>102046</v>
      </c>
      <c r="C2089" s="180" t="s">
        <v>19868</v>
      </c>
      <c r="D2089" s="180" t="s">
        <v>4021</v>
      </c>
      <c r="E2089" s="181">
        <v>534.6</v>
      </c>
    </row>
    <row r="2090" spans="2:5" ht="50.1" customHeight="1">
      <c r="B2090" s="180">
        <v>102047</v>
      </c>
      <c r="C2090" s="180" t="s">
        <v>19869</v>
      </c>
      <c r="D2090" s="180" t="s">
        <v>4021</v>
      </c>
      <c r="E2090" s="181">
        <v>461.23</v>
      </c>
    </row>
    <row r="2091" spans="2:5" ht="50.1" customHeight="1">
      <c r="B2091" s="180">
        <v>102048</v>
      </c>
      <c r="C2091" s="180" t="s">
        <v>19870</v>
      </c>
      <c r="D2091" s="180" t="s">
        <v>4021</v>
      </c>
      <c r="E2091" s="181">
        <v>197.43</v>
      </c>
    </row>
    <row r="2092" spans="2:5" ht="50.1" customHeight="1">
      <c r="B2092" s="180">
        <v>102049</v>
      </c>
      <c r="C2092" s="180" t="s">
        <v>19871</v>
      </c>
      <c r="D2092" s="180" t="s">
        <v>4021</v>
      </c>
      <c r="E2092" s="181">
        <v>174.56</v>
      </c>
    </row>
    <row r="2093" spans="2:5" ht="50.1" customHeight="1">
      <c r="B2093" s="180">
        <v>102050</v>
      </c>
      <c r="C2093" s="180" t="s">
        <v>19872</v>
      </c>
      <c r="D2093" s="180" t="s">
        <v>4021</v>
      </c>
      <c r="E2093" s="181">
        <v>137.46</v>
      </c>
    </row>
    <row r="2094" spans="2:5" ht="50.1" customHeight="1">
      <c r="B2094" s="180">
        <v>102051</v>
      </c>
      <c r="C2094" s="180" t="s">
        <v>19873</v>
      </c>
      <c r="D2094" s="180" t="s">
        <v>4021</v>
      </c>
      <c r="E2094" s="181">
        <v>121.33</v>
      </c>
    </row>
    <row r="2095" spans="2:5" ht="50.1" customHeight="1">
      <c r="B2095" s="180">
        <v>102052</v>
      </c>
      <c r="C2095" s="180" t="s">
        <v>19874</v>
      </c>
      <c r="D2095" s="180" t="s">
        <v>4021</v>
      </c>
      <c r="E2095" s="181">
        <v>112.3</v>
      </c>
    </row>
    <row r="2096" spans="2:5" ht="50.1" customHeight="1">
      <c r="B2096" s="180">
        <v>102059</v>
      </c>
      <c r="C2096" s="180" t="s">
        <v>19875</v>
      </c>
      <c r="D2096" s="180" t="s">
        <v>4021</v>
      </c>
      <c r="E2096" s="181">
        <v>428.19</v>
      </c>
    </row>
    <row r="2097" spans="2:5" ht="50.1" customHeight="1">
      <c r="B2097" s="180">
        <v>102060</v>
      </c>
      <c r="C2097" s="180" t="s">
        <v>19876</v>
      </c>
      <c r="D2097" s="180" t="s">
        <v>4021</v>
      </c>
      <c r="E2097" s="181">
        <v>362.84</v>
      </c>
    </row>
    <row r="2098" spans="2:5" ht="50.1" customHeight="1">
      <c r="B2098" s="180">
        <v>102061</v>
      </c>
      <c r="C2098" s="180" t="s">
        <v>19877</v>
      </c>
      <c r="D2098" s="180" t="s">
        <v>4021</v>
      </c>
      <c r="E2098" s="181">
        <v>189.98</v>
      </c>
    </row>
    <row r="2099" spans="2:5" ht="50.1" customHeight="1">
      <c r="B2099" s="180">
        <v>102062</v>
      </c>
      <c r="C2099" s="180" t="s">
        <v>19878</v>
      </c>
      <c r="D2099" s="180" t="s">
        <v>4021</v>
      </c>
      <c r="E2099" s="181">
        <v>171.49</v>
      </c>
    </row>
    <row r="2100" spans="2:5" ht="50.1" customHeight="1">
      <c r="B2100" s="180">
        <v>102063</v>
      </c>
      <c r="C2100" s="180" t="s">
        <v>19879</v>
      </c>
      <c r="D2100" s="180" t="s">
        <v>4021</v>
      </c>
      <c r="E2100" s="181">
        <v>133.41999999999999</v>
      </c>
    </row>
    <row r="2101" spans="2:5" ht="50.1" customHeight="1">
      <c r="B2101" s="180">
        <v>102064</v>
      </c>
      <c r="C2101" s="180" t="s">
        <v>19880</v>
      </c>
      <c r="D2101" s="180" t="s">
        <v>4021</v>
      </c>
      <c r="E2101" s="181">
        <v>117.3</v>
      </c>
    </row>
    <row r="2102" spans="2:5" ht="50.1" customHeight="1">
      <c r="B2102" s="180">
        <v>102065</v>
      </c>
      <c r="C2102" s="180" t="s">
        <v>19881</v>
      </c>
      <c r="D2102" s="180" t="s">
        <v>4021</v>
      </c>
      <c r="E2102" s="181">
        <v>108.34</v>
      </c>
    </row>
    <row r="2103" spans="2:5" ht="50.1" customHeight="1">
      <c r="B2103" s="180">
        <v>102066</v>
      </c>
      <c r="C2103" s="180" t="s">
        <v>19882</v>
      </c>
      <c r="D2103" s="180" t="s">
        <v>4021</v>
      </c>
      <c r="E2103" s="181">
        <v>467.04</v>
      </c>
    </row>
    <row r="2104" spans="2:5" ht="50.1" customHeight="1">
      <c r="B2104" s="180">
        <v>102067</v>
      </c>
      <c r="C2104" s="180" t="s">
        <v>19883</v>
      </c>
      <c r="D2104" s="180" t="s">
        <v>4021</v>
      </c>
      <c r="E2104" s="181">
        <v>405.35</v>
      </c>
    </row>
    <row r="2105" spans="2:5" ht="50.1" customHeight="1">
      <c r="B2105" s="180">
        <v>102068</v>
      </c>
      <c r="C2105" s="180" t="s">
        <v>19884</v>
      </c>
      <c r="D2105" s="180" t="s">
        <v>4021</v>
      </c>
      <c r="E2105" s="181">
        <v>178.91</v>
      </c>
    </row>
    <row r="2106" spans="2:5" ht="50.1" customHeight="1">
      <c r="B2106" s="180">
        <v>102069</v>
      </c>
      <c r="C2106" s="180" t="s">
        <v>19885</v>
      </c>
      <c r="D2106" s="180" t="s">
        <v>4021</v>
      </c>
      <c r="E2106" s="181">
        <v>161.54</v>
      </c>
    </row>
    <row r="2107" spans="2:5" ht="50.1" customHeight="1">
      <c r="B2107" s="180">
        <v>102070</v>
      </c>
      <c r="C2107" s="180" t="s">
        <v>19886</v>
      </c>
      <c r="D2107" s="180" t="s">
        <v>4021</v>
      </c>
      <c r="E2107" s="181">
        <v>126.29</v>
      </c>
    </row>
    <row r="2108" spans="2:5" ht="50.1" customHeight="1">
      <c r="B2108" s="180">
        <v>102071</v>
      </c>
      <c r="C2108" s="180" t="s">
        <v>19887</v>
      </c>
      <c r="D2108" s="180" t="s">
        <v>4021</v>
      </c>
      <c r="E2108" s="181">
        <v>111.38</v>
      </c>
    </row>
    <row r="2109" spans="2:5" ht="50.1" customHeight="1">
      <c r="B2109" s="180">
        <v>102072</v>
      </c>
      <c r="C2109" s="180" t="s">
        <v>19888</v>
      </c>
      <c r="D2109" s="180" t="s">
        <v>4021</v>
      </c>
      <c r="E2109" s="181">
        <v>107.21</v>
      </c>
    </row>
    <row r="2110" spans="2:5" ht="50.1" customHeight="1">
      <c r="B2110" s="180">
        <v>102073</v>
      </c>
      <c r="C2110" s="180" t="s">
        <v>19889</v>
      </c>
      <c r="D2110" s="180" t="s">
        <v>17</v>
      </c>
      <c r="E2110" s="182">
        <v>2675.72</v>
      </c>
    </row>
    <row r="2111" spans="2:5" ht="50.1" customHeight="1">
      <c r="B2111" s="180">
        <v>102074</v>
      </c>
      <c r="C2111" s="180" t="s">
        <v>19890</v>
      </c>
      <c r="D2111" s="180" t="s">
        <v>17</v>
      </c>
      <c r="E2111" s="182">
        <v>3388.59</v>
      </c>
    </row>
    <row r="2112" spans="2:5" ht="50.1" customHeight="1">
      <c r="B2112" s="180">
        <v>102075</v>
      </c>
      <c r="C2112" s="180" t="s">
        <v>19891</v>
      </c>
      <c r="D2112" s="180" t="s">
        <v>17</v>
      </c>
      <c r="E2112" s="182">
        <v>3618.02</v>
      </c>
    </row>
    <row r="2113" spans="2:5" ht="50.1" customHeight="1">
      <c r="B2113" s="180">
        <v>102076</v>
      </c>
      <c r="C2113" s="180" t="s">
        <v>19892</v>
      </c>
      <c r="D2113" s="180" t="s">
        <v>17</v>
      </c>
      <c r="E2113" s="182">
        <v>3687.8</v>
      </c>
    </row>
    <row r="2114" spans="2:5" ht="50.1" customHeight="1">
      <c r="B2114" s="180">
        <v>102077</v>
      </c>
      <c r="C2114" s="180" t="s">
        <v>19893</v>
      </c>
      <c r="D2114" s="180" t="s">
        <v>17</v>
      </c>
      <c r="E2114" s="182">
        <v>4015</v>
      </c>
    </row>
    <row r="2115" spans="2:5" ht="50.1" customHeight="1">
      <c r="B2115" s="180">
        <v>102078</v>
      </c>
      <c r="C2115" s="180" t="s">
        <v>19894</v>
      </c>
      <c r="D2115" s="180" t="s">
        <v>17</v>
      </c>
      <c r="E2115" s="182">
        <v>4010.35</v>
      </c>
    </row>
    <row r="2116" spans="2:5" ht="50.1" customHeight="1">
      <c r="B2116" s="180">
        <v>102079</v>
      </c>
      <c r="C2116" s="180" t="s">
        <v>19895</v>
      </c>
      <c r="D2116" s="180" t="s">
        <v>17</v>
      </c>
      <c r="E2116" s="182">
        <v>3938.65</v>
      </c>
    </row>
    <row r="2117" spans="2:5" ht="50.1" customHeight="1">
      <c r="B2117" s="180">
        <v>102080</v>
      </c>
      <c r="C2117" s="180" t="s">
        <v>19896</v>
      </c>
      <c r="D2117" s="180" t="s">
        <v>17</v>
      </c>
      <c r="E2117" s="182">
        <v>3519.49</v>
      </c>
    </row>
    <row r="2118" spans="2:5" ht="50.1" customHeight="1">
      <c r="B2118" s="180">
        <v>102086</v>
      </c>
      <c r="C2118" s="180" t="s">
        <v>19897</v>
      </c>
      <c r="D2118" s="180" t="s">
        <v>4021</v>
      </c>
      <c r="E2118" s="181">
        <v>116.8</v>
      </c>
    </row>
    <row r="2119" spans="2:5" ht="50.1" customHeight="1">
      <c r="B2119" s="180">
        <v>102087</v>
      </c>
      <c r="C2119" s="180" t="s">
        <v>19898</v>
      </c>
      <c r="D2119" s="180" t="s">
        <v>4021</v>
      </c>
      <c r="E2119" s="181">
        <v>108.76</v>
      </c>
    </row>
    <row r="2120" spans="2:5" ht="50.1" customHeight="1">
      <c r="B2120" s="180">
        <v>102088</v>
      </c>
      <c r="C2120" s="180" t="s">
        <v>19899</v>
      </c>
      <c r="D2120" s="180" t="s">
        <v>4021</v>
      </c>
      <c r="E2120" s="181">
        <v>250.29</v>
      </c>
    </row>
    <row r="2121" spans="2:5" ht="50.1" customHeight="1">
      <c r="B2121" s="180">
        <v>102089</v>
      </c>
      <c r="C2121" s="180" t="s">
        <v>19900</v>
      </c>
      <c r="D2121" s="180" t="s">
        <v>4021</v>
      </c>
      <c r="E2121" s="181">
        <v>105.77</v>
      </c>
    </row>
    <row r="2122" spans="2:5" ht="50.1" customHeight="1">
      <c r="B2122" s="180">
        <v>102090</v>
      </c>
      <c r="C2122" s="180" t="s">
        <v>19901</v>
      </c>
      <c r="D2122" s="180" t="s">
        <v>4021</v>
      </c>
      <c r="E2122" s="181">
        <v>96.66</v>
      </c>
    </row>
    <row r="2123" spans="2:5" ht="50.1" customHeight="1">
      <c r="B2123" s="180">
        <v>102091</v>
      </c>
      <c r="C2123" s="180" t="s">
        <v>19902</v>
      </c>
      <c r="D2123" s="180" t="s">
        <v>4021</v>
      </c>
      <c r="E2123" s="181">
        <v>298.85000000000002</v>
      </c>
    </row>
    <row r="2124" spans="2:5" ht="50.1" customHeight="1">
      <c r="B2124" s="180">
        <v>89996</v>
      </c>
      <c r="C2124" s="180" t="s">
        <v>1278</v>
      </c>
      <c r="D2124" s="180" t="s">
        <v>4440</v>
      </c>
      <c r="E2124" s="181">
        <v>11.59</v>
      </c>
    </row>
    <row r="2125" spans="2:5" ht="50.1" customHeight="1">
      <c r="B2125" s="180">
        <v>89997</v>
      </c>
      <c r="C2125" s="180" t="s">
        <v>1279</v>
      </c>
      <c r="D2125" s="180" t="s">
        <v>4440</v>
      </c>
      <c r="E2125" s="181">
        <v>9.6300000000000008</v>
      </c>
    </row>
    <row r="2126" spans="2:5" ht="50.1" customHeight="1">
      <c r="B2126" s="180">
        <v>89998</v>
      </c>
      <c r="C2126" s="180" t="s">
        <v>1280</v>
      </c>
      <c r="D2126" s="180" t="s">
        <v>4440</v>
      </c>
      <c r="E2126" s="181">
        <v>11.19</v>
      </c>
    </row>
    <row r="2127" spans="2:5" ht="50.1" customHeight="1">
      <c r="B2127" s="180">
        <v>89999</v>
      </c>
      <c r="C2127" s="180" t="s">
        <v>1281</v>
      </c>
      <c r="D2127" s="180" t="s">
        <v>4440</v>
      </c>
      <c r="E2127" s="181">
        <v>14.82</v>
      </c>
    </row>
    <row r="2128" spans="2:5" ht="50.1" customHeight="1">
      <c r="B2128" s="180">
        <v>90000</v>
      </c>
      <c r="C2128" s="180" t="s">
        <v>1282</v>
      </c>
      <c r="D2128" s="180" t="s">
        <v>4440</v>
      </c>
      <c r="E2128" s="181">
        <v>12.61</v>
      </c>
    </row>
    <row r="2129" spans="2:5" ht="50.1" customHeight="1">
      <c r="B2129" s="180">
        <v>91593</v>
      </c>
      <c r="C2129" s="180" t="s">
        <v>13234</v>
      </c>
      <c r="D2129" s="180" t="s">
        <v>4440</v>
      </c>
      <c r="E2129" s="181">
        <v>15.1</v>
      </c>
    </row>
    <row r="2130" spans="2:5" ht="50.1" customHeight="1">
      <c r="B2130" s="180">
        <v>91594</v>
      </c>
      <c r="C2130" s="180" t="s">
        <v>13235</v>
      </c>
      <c r="D2130" s="180" t="s">
        <v>4440</v>
      </c>
      <c r="E2130" s="181">
        <v>15.42</v>
      </c>
    </row>
    <row r="2131" spans="2:5" ht="50.1" customHeight="1">
      <c r="B2131" s="180">
        <v>91595</v>
      </c>
      <c r="C2131" s="180" t="s">
        <v>13236</v>
      </c>
      <c r="D2131" s="180" t="s">
        <v>4440</v>
      </c>
      <c r="E2131" s="181">
        <v>15.84</v>
      </c>
    </row>
    <row r="2132" spans="2:5" ht="50.1" customHeight="1">
      <c r="B2132" s="180">
        <v>91596</v>
      </c>
      <c r="C2132" s="180" t="s">
        <v>13237</v>
      </c>
      <c r="D2132" s="180" t="s">
        <v>4440</v>
      </c>
      <c r="E2132" s="181">
        <v>15.34</v>
      </c>
    </row>
    <row r="2133" spans="2:5" ht="50.1" customHeight="1">
      <c r="B2133" s="180">
        <v>91597</v>
      </c>
      <c r="C2133" s="180" t="s">
        <v>13238</v>
      </c>
      <c r="D2133" s="180" t="s">
        <v>4440</v>
      </c>
      <c r="E2133" s="181">
        <v>10.66</v>
      </c>
    </row>
    <row r="2134" spans="2:5" ht="50.1" customHeight="1">
      <c r="B2134" s="180">
        <v>91598</v>
      </c>
      <c r="C2134" s="180" t="s">
        <v>13239</v>
      </c>
      <c r="D2134" s="180" t="s">
        <v>4440</v>
      </c>
      <c r="E2134" s="181">
        <v>14.87</v>
      </c>
    </row>
    <row r="2135" spans="2:5" ht="50.1" customHeight="1">
      <c r="B2135" s="180">
        <v>91599</v>
      </c>
      <c r="C2135" s="180" t="s">
        <v>13240</v>
      </c>
      <c r="D2135" s="180" t="s">
        <v>4440</v>
      </c>
      <c r="E2135" s="181">
        <v>10.99</v>
      </c>
    </row>
    <row r="2136" spans="2:5" ht="50.1" customHeight="1">
      <c r="B2136" s="180">
        <v>91600</v>
      </c>
      <c r="C2136" s="180" t="s">
        <v>13241</v>
      </c>
      <c r="D2136" s="180" t="s">
        <v>4440</v>
      </c>
      <c r="E2136" s="181">
        <v>17.23</v>
      </c>
    </row>
    <row r="2137" spans="2:5" ht="50.1" customHeight="1">
      <c r="B2137" s="180">
        <v>91601</v>
      </c>
      <c r="C2137" s="180" t="s">
        <v>13242</v>
      </c>
      <c r="D2137" s="180" t="s">
        <v>4440</v>
      </c>
      <c r="E2137" s="181">
        <v>13.52</v>
      </c>
    </row>
    <row r="2138" spans="2:5" ht="50.1" customHeight="1">
      <c r="B2138" s="180">
        <v>91602</v>
      </c>
      <c r="C2138" s="180" t="s">
        <v>13243</v>
      </c>
      <c r="D2138" s="180" t="s">
        <v>4440</v>
      </c>
      <c r="E2138" s="181">
        <v>12.83</v>
      </c>
    </row>
    <row r="2139" spans="2:5" ht="50.1" customHeight="1">
      <c r="B2139" s="180">
        <v>91603</v>
      </c>
      <c r="C2139" s="180" t="s">
        <v>13244</v>
      </c>
      <c r="D2139" s="180" t="s">
        <v>4440</v>
      </c>
      <c r="E2139" s="181">
        <v>12.11</v>
      </c>
    </row>
    <row r="2140" spans="2:5" ht="50.1" customHeight="1">
      <c r="B2140" s="180">
        <v>92759</v>
      </c>
      <c r="C2140" s="180" t="s">
        <v>1283</v>
      </c>
      <c r="D2140" s="180" t="s">
        <v>4440</v>
      </c>
      <c r="E2140" s="181">
        <v>15</v>
      </c>
    </row>
    <row r="2141" spans="2:5" ht="50.1" customHeight="1">
      <c r="B2141" s="180">
        <v>92760</v>
      </c>
      <c r="C2141" s="180" t="s">
        <v>1284</v>
      </c>
      <c r="D2141" s="180" t="s">
        <v>4440</v>
      </c>
      <c r="E2141" s="181">
        <v>14.66</v>
      </c>
    </row>
    <row r="2142" spans="2:5" ht="50.1" customHeight="1">
      <c r="B2142" s="180">
        <v>92761</v>
      </c>
      <c r="C2142" s="180" t="s">
        <v>1285</v>
      </c>
      <c r="D2142" s="180" t="s">
        <v>4440</v>
      </c>
      <c r="E2142" s="181">
        <v>14.16</v>
      </c>
    </row>
    <row r="2143" spans="2:5" ht="50.1" customHeight="1">
      <c r="B2143" s="180">
        <v>92762</v>
      </c>
      <c r="C2143" s="180" t="s">
        <v>1286</v>
      </c>
      <c r="D2143" s="180" t="s">
        <v>4440</v>
      </c>
      <c r="E2143" s="181">
        <v>12.86</v>
      </c>
    </row>
    <row r="2144" spans="2:5" ht="50.1" customHeight="1">
      <c r="B2144" s="180">
        <v>92763</v>
      </c>
      <c r="C2144" s="180" t="s">
        <v>1287</v>
      </c>
      <c r="D2144" s="180" t="s">
        <v>4440</v>
      </c>
      <c r="E2144" s="181">
        <v>10.95</v>
      </c>
    </row>
    <row r="2145" spans="2:5" ht="50.1" customHeight="1">
      <c r="B2145" s="180">
        <v>92764</v>
      </c>
      <c r="C2145" s="180" t="s">
        <v>1288</v>
      </c>
      <c r="D2145" s="180" t="s">
        <v>4440</v>
      </c>
      <c r="E2145" s="181">
        <v>10.57</v>
      </c>
    </row>
    <row r="2146" spans="2:5" ht="50.1" customHeight="1">
      <c r="B2146" s="180">
        <v>92765</v>
      </c>
      <c r="C2146" s="180" t="s">
        <v>1289</v>
      </c>
      <c r="D2146" s="180" t="s">
        <v>4440</v>
      </c>
      <c r="E2146" s="181">
        <v>12.06</v>
      </c>
    </row>
    <row r="2147" spans="2:5" ht="50.1" customHeight="1">
      <c r="B2147" s="180">
        <v>92766</v>
      </c>
      <c r="C2147" s="180" t="s">
        <v>1290</v>
      </c>
      <c r="D2147" s="180" t="s">
        <v>4440</v>
      </c>
      <c r="E2147" s="181">
        <v>11.87</v>
      </c>
    </row>
    <row r="2148" spans="2:5" ht="50.1" customHeight="1">
      <c r="B2148" s="180">
        <v>92767</v>
      </c>
      <c r="C2148" s="180" t="s">
        <v>1291</v>
      </c>
      <c r="D2148" s="180" t="s">
        <v>4440</v>
      </c>
      <c r="E2148" s="181">
        <v>15.21</v>
      </c>
    </row>
    <row r="2149" spans="2:5" ht="50.1" customHeight="1">
      <c r="B2149" s="180">
        <v>92768</v>
      </c>
      <c r="C2149" s="180" t="s">
        <v>1292</v>
      </c>
      <c r="D2149" s="180" t="s">
        <v>4440</v>
      </c>
      <c r="E2149" s="181">
        <v>13.9</v>
      </c>
    </row>
    <row r="2150" spans="2:5" ht="50.1" customHeight="1">
      <c r="B2150" s="180">
        <v>92769</v>
      </c>
      <c r="C2150" s="180" t="s">
        <v>1293</v>
      </c>
      <c r="D2150" s="180" t="s">
        <v>4440</v>
      </c>
      <c r="E2150" s="181">
        <v>13.84</v>
      </c>
    </row>
    <row r="2151" spans="2:5" ht="50.1" customHeight="1">
      <c r="B2151" s="180">
        <v>92770</v>
      </c>
      <c r="C2151" s="180" t="s">
        <v>1294</v>
      </c>
      <c r="D2151" s="180" t="s">
        <v>4440</v>
      </c>
      <c r="E2151" s="181">
        <v>13.52</v>
      </c>
    </row>
    <row r="2152" spans="2:5" ht="50.1" customHeight="1">
      <c r="B2152" s="180">
        <v>92771</v>
      </c>
      <c r="C2152" s="180" t="s">
        <v>1295</v>
      </c>
      <c r="D2152" s="180" t="s">
        <v>4440</v>
      </c>
      <c r="E2152" s="181">
        <v>12.35</v>
      </c>
    </row>
    <row r="2153" spans="2:5" ht="50.1" customHeight="1">
      <c r="B2153" s="180">
        <v>92772</v>
      </c>
      <c r="C2153" s="180" t="s">
        <v>1296</v>
      </c>
      <c r="D2153" s="180" t="s">
        <v>4440</v>
      </c>
      <c r="E2153" s="181">
        <v>10.56</v>
      </c>
    </row>
    <row r="2154" spans="2:5" ht="50.1" customHeight="1">
      <c r="B2154" s="180">
        <v>92773</v>
      </c>
      <c r="C2154" s="180" t="s">
        <v>1297</v>
      </c>
      <c r="D2154" s="180" t="s">
        <v>4440</v>
      </c>
      <c r="E2154" s="181">
        <v>10.28</v>
      </c>
    </row>
    <row r="2155" spans="2:5" ht="50.1" customHeight="1">
      <c r="B2155" s="180">
        <v>92774</v>
      </c>
      <c r="C2155" s="180" t="s">
        <v>1298</v>
      </c>
      <c r="D2155" s="180" t="s">
        <v>4440</v>
      </c>
      <c r="E2155" s="181">
        <v>11.86</v>
      </c>
    </row>
    <row r="2156" spans="2:5" ht="50.1" customHeight="1">
      <c r="B2156" s="180">
        <v>92775</v>
      </c>
      <c r="C2156" s="180" t="s">
        <v>1299</v>
      </c>
      <c r="D2156" s="180" t="s">
        <v>4440</v>
      </c>
      <c r="E2156" s="181">
        <v>17.190000000000001</v>
      </c>
    </row>
    <row r="2157" spans="2:5" ht="50.1" customHeight="1">
      <c r="B2157" s="180">
        <v>92776</v>
      </c>
      <c r="C2157" s="180" t="s">
        <v>1300</v>
      </c>
      <c r="D2157" s="180" t="s">
        <v>4440</v>
      </c>
      <c r="E2157" s="181">
        <v>16.350000000000001</v>
      </c>
    </row>
    <row r="2158" spans="2:5" ht="50.1" customHeight="1">
      <c r="B2158" s="180">
        <v>92777</v>
      </c>
      <c r="C2158" s="180" t="s">
        <v>1301</v>
      </c>
      <c r="D2158" s="180" t="s">
        <v>4440</v>
      </c>
      <c r="E2158" s="181">
        <v>15.41</v>
      </c>
    </row>
    <row r="2159" spans="2:5" ht="50.1" customHeight="1">
      <c r="B2159" s="180">
        <v>92778</v>
      </c>
      <c r="C2159" s="180" t="s">
        <v>1302</v>
      </c>
      <c r="D2159" s="180" t="s">
        <v>4440</v>
      </c>
      <c r="E2159" s="181">
        <v>13.8</v>
      </c>
    </row>
    <row r="2160" spans="2:5" ht="50.1" customHeight="1">
      <c r="B2160" s="180">
        <v>92779</v>
      </c>
      <c r="C2160" s="180" t="s">
        <v>1303</v>
      </c>
      <c r="D2160" s="180" t="s">
        <v>4440</v>
      </c>
      <c r="E2160" s="181">
        <v>11.63</v>
      </c>
    </row>
    <row r="2161" spans="2:5" ht="50.1" customHeight="1">
      <c r="B2161" s="180">
        <v>92780</v>
      </c>
      <c r="C2161" s="180" t="s">
        <v>1304</v>
      </c>
      <c r="D2161" s="180" t="s">
        <v>4440</v>
      </c>
      <c r="E2161" s="181">
        <v>11.04</v>
      </c>
    </row>
    <row r="2162" spans="2:5" ht="50.1" customHeight="1">
      <c r="B2162" s="180">
        <v>92781</v>
      </c>
      <c r="C2162" s="180" t="s">
        <v>1305</v>
      </c>
      <c r="D2162" s="180" t="s">
        <v>4440</v>
      </c>
      <c r="E2162" s="181">
        <v>12.36</v>
      </c>
    </row>
    <row r="2163" spans="2:5" ht="50.1" customHeight="1">
      <c r="B2163" s="180">
        <v>92782</v>
      </c>
      <c r="C2163" s="180" t="s">
        <v>1306</v>
      </c>
      <c r="D2163" s="180" t="s">
        <v>4440</v>
      </c>
      <c r="E2163" s="181">
        <v>12.05</v>
      </c>
    </row>
    <row r="2164" spans="2:5" ht="50.1" customHeight="1">
      <c r="B2164" s="180">
        <v>92783</v>
      </c>
      <c r="C2164" s="180" t="s">
        <v>1307</v>
      </c>
      <c r="D2164" s="180" t="s">
        <v>4440</v>
      </c>
      <c r="E2164" s="181">
        <v>17.059999999999999</v>
      </c>
    </row>
    <row r="2165" spans="2:5" ht="50.1" customHeight="1">
      <c r="B2165" s="180">
        <v>92784</v>
      </c>
      <c r="C2165" s="180" t="s">
        <v>1308</v>
      </c>
      <c r="D2165" s="180" t="s">
        <v>4440</v>
      </c>
      <c r="E2165" s="181">
        <v>15.42</v>
      </c>
    </row>
    <row r="2166" spans="2:5" ht="50.1" customHeight="1">
      <c r="B2166" s="180">
        <v>92785</v>
      </c>
      <c r="C2166" s="180" t="s">
        <v>1309</v>
      </c>
      <c r="D2166" s="180" t="s">
        <v>4440</v>
      </c>
      <c r="E2166" s="181">
        <v>14.98</v>
      </c>
    </row>
    <row r="2167" spans="2:5" ht="50.1" customHeight="1">
      <c r="B2167" s="180">
        <v>92786</v>
      </c>
      <c r="C2167" s="180" t="s">
        <v>1310</v>
      </c>
      <c r="D2167" s="180" t="s">
        <v>4440</v>
      </c>
      <c r="E2167" s="181">
        <v>14.36</v>
      </c>
    </row>
    <row r="2168" spans="2:5" ht="50.1" customHeight="1">
      <c r="B2168" s="180">
        <v>92787</v>
      </c>
      <c r="C2168" s="180" t="s">
        <v>1311</v>
      </c>
      <c r="D2168" s="180" t="s">
        <v>4440</v>
      </c>
      <c r="E2168" s="181">
        <v>12.97</v>
      </c>
    </row>
    <row r="2169" spans="2:5" ht="50.1" customHeight="1">
      <c r="B2169" s="180">
        <v>92788</v>
      </c>
      <c r="C2169" s="180" t="s">
        <v>1312</v>
      </c>
      <c r="D2169" s="180" t="s">
        <v>4440</v>
      </c>
      <c r="E2169" s="181">
        <v>11</v>
      </c>
    </row>
    <row r="2170" spans="2:5" ht="50.1" customHeight="1">
      <c r="B2170" s="180">
        <v>92789</v>
      </c>
      <c r="C2170" s="180" t="s">
        <v>1313</v>
      </c>
      <c r="D2170" s="180" t="s">
        <v>4440</v>
      </c>
      <c r="E2170" s="181">
        <v>10.56</v>
      </c>
    </row>
    <row r="2171" spans="2:5" ht="50.1" customHeight="1">
      <c r="B2171" s="180">
        <v>92790</v>
      </c>
      <c r="C2171" s="180" t="s">
        <v>1314</v>
      </c>
      <c r="D2171" s="180" t="s">
        <v>4440</v>
      </c>
      <c r="E2171" s="181">
        <v>12.03</v>
      </c>
    </row>
    <row r="2172" spans="2:5" ht="50.1" customHeight="1">
      <c r="B2172" s="180">
        <v>92791</v>
      </c>
      <c r="C2172" s="180" t="s">
        <v>1315</v>
      </c>
      <c r="D2172" s="180" t="s">
        <v>4440</v>
      </c>
      <c r="E2172" s="181">
        <v>11.52</v>
      </c>
    </row>
    <row r="2173" spans="2:5" ht="50.1" customHeight="1">
      <c r="B2173" s="180">
        <v>92792</v>
      </c>
      <c r="C2173" s="180" t="s">
        <v>1316</v>
      </c>
      <c r="D2173" s="180" t="s">
        <v>4440</v>
      </c>
      <c r="E2173" s="181">
        <v>11.88</v>
      </c>
    </row>
    <row r="2174" spans="2:5" ht="50.1" customHeight="1">
      <c r="B2174" s="180">
        <v>92793</v>
      </c>
      <c r="C2174" s="180" t="s">
        <v>1317</v>
      </c>
      <c r="D2174" s="180" t="s">
        <v>4440</v>
      </c>
      <c r="E2174" s="181">
        <v>11.94</v>
      </c>
    </row>
    <row r="2175" spans="2:5" ht="50.1" customHeight="1">
      <c r="B2175" s="180">
        <v>92794</v>
      </c>
      <c r="C2175" s="180" t="s">
        <v>1318</v>
      </c>
      <c r="D2175" s="180" t="s">
        <v>4440</v>
      </c>
      <c r="E2175" s="181">
        <v>11.07</v>
      </c>
    </row>
    <row r="2176" spans="2:5" ht="50.1" customHeight="1">
      <c r="B2176" s="180">
        <v>92795</v>
      </c>
      <c r="C2176" s="180" t="s">
        <v>1319</v>
      </c>
      <c r="D2176" s="180" t="s">
        <v>4440</v>
      </c>
      <c r="E2176" s="181">
        <v>9.5</v>
      </c>
    </row>
    <row r="2177" spans="2:5" ht="50.1" customHeight="1">
      <c r="B2177" s="180">
        <v>92796</v>
      </c>
      <c r="C2177" s="180" t="s">
        <v>1320</v>
      </c>
      <c r="D2177" s="180" t="s">
        <v>4440</v>
      </c>
      <c r="E2177" s="181">
        <v>9.43</v>
      </c>
    </row>
    <row r="2178" spans="2:5" ht="50.1" customHeight="1">
      <c r="B2178" s="180">
        <v>92797</v>
      </c>
      <c r="C2178" s="180" t="s">
        <v>1321</v>
      </c>
      <c r="D2178" s="180" t="s">
        <v>4440</v>
      </c>
      <c r="E2178" s="181">
        <v>11.12</v>
      </c>
    </row>
    <row r="2179" spans="2:5" ht="50.1" customHeight="1">
      <c r="B2179" s="180">
        <v>92798</v>
      </c>
      <c r="C2179" s="180" t="s">
        <v>1322</v>
      </c>
      <c r="D2179" s="180" t="s">
        <v>4440</v>
      </c>
      <c r="E2179" s="181">
        <v>11.11</v>
      </c>
    </row>
    <row r="2180" spans="2:5" ht="50.1" customHeight="1">
      <c r="B2180" s="180">
        <v>92799</v>
      </c>
      <c r="C2180" s="180" t="s">
        <v>1323</v>
      </c>
      <c r="D2180" s="180" t="s">
        <v>4440</v>
      </c>
      <c r="E2180" s="181">
        <v>11.87</v>
      </c>
    </row>
    <row r="2181" spans="2:5" ht="50.1" customHeight="1">
      <c r="B2181" s="180">
        <v>92800</v>
      </c>
      <c r="C2181" s="180" t="s">
        <v>1324</v>
      </c>
      <c r="D2181" s="180" t="s">
        <v>4440</v>
      </c>
      <c r="E2181" s="181">
        <v>11.11</v>
      </c>
    </row>
    <row r="2182" spans="2:5" ht="50.1" customHeight="1">
      <c r="B2182" s="180">
        <v>92801</v>
      </c>
      <c r="C2182" s="180" t="s">
        <v>1325</v>
      </c>
      <c r="D2182" s="180" t="s">
        <v>4440</v>
      </c>
      <c r="E2182" s="181">
        <v>11.65</v>
      </c>
    </row>
    <row r="2183" spans="2:5" ht="50.1" customHeight="1">
      <c r="B2183" s="180">
        <v>92802</v>
      </c>
      <c r="C2183" s="180" t="s">
        <v>1326</v>
      </c>
      <c r="D2183" s="180" t="s">
        <v>4440</v>
      </c>
      <c r="E2183" s="181">
        <v>11.81</v>
      </c>
    </row>
    <row r="2184" spans="2:5" ht="50.1" customHeight="1">
      <c r="B2184" s="180">
        <v>92803</v>
      </c>
      <c r="C2184" s="180" t="s">
        <v>1327</v>
      </c>
      <c r="D2184" s="180" t="s">
        <v>4440</v>
      </c>
      <c r="E2184" s="181">
        <v>10.99</v>
      </c>
    </row>
    <row r="2185" spans="2:5" ht="50.1" customHeight="1">
      <c r="B2185" s="180">
        <v>92804</v>
      </c>
      <c r="C2185" s="180" t="s">
        <v>1328</v>
      </c>
      <c r="D2185" s="180" t="s">
        <v>4440</v>
      </c>
      <c r="E2185" s="181">
        <v>9.4600000000000009</v>
      </c>
    </row>
    <row r="2186" spans="2:5" ht="50.1" customHeight="1">
      <c r="B2186" s="180">
        <v>92805</v>
      </c>
      <c r="C2186" s="180" t="s">
        <v>1329</v>
      </c>
      <c r="D2186" s="180" t="s">
        <v>4440</v>
      </c>
      <c r="E2186" s="181">
        <v>9.4</v>
      </c>
    </row>
    <row r="2187" spans="2:5" ht="50.1" customHeight="1">
      <c r="B2187" s="180">
        <v>92806</v>
      </c>
      <c r="C2187" s="180" t="s">
        <v>1330</v>
      </c>
      <c r="D2187" s="180" t="s">
        <v>4440</v>
      </c>
      <c r="E2187" s="181">
        <v>11.11</v>
      </c>
    </row>
    <row r="2188" spans="2:5" ht="50.1" customHeight="1">
      <c r="B2188" s="180">
        <v>92875</v>
      </c>
      <c r="C2188" s="180" t="s">
        <v>1331</v>
      </c>
      <c r="D2188" s="180" t="s">
        <v>4440</v>
      </c>
      <c r="E2188" s="181">
        <v>10.89</v>
      </c>
    </row>
    <row r="2189" spans="2:5" ht="50.1" customHeight="1">
      <c r="B2189" s="180">
        <v>92876</v>
      </c>
      <c r="C2189" s="180" t="s">
        <v>1332</v>
      </c>
      <c r="D2189" s="180" t="s">
        <v>4440</v>
      </c>
      <c r="E2189" s="181">
        <v>10.84</v>
      </c>
    </row>
    <row r="2190" spans="2:5" ht="50.1" customHeight="1">
      <c r="B2190" s="180">
        <v>92877</v>
      </c>
      <c r="C2190" s="180" t="s">
        <v>1333</v>
      </c>
      <c r="D2190" s="180" t="s">
        <v>4440</v>
      </c>
      <c r="E2190" s="181">
        <v>11.88</v>
      </c>
    </row>
    <row r="2191" spans="2:5" ht="50.1" customHeight="1">
      <c r="B2191" s="180">
        <v>92878</v>
      </c>
      <c r="C2191" s="180" t="s">
        <v>1334</v>
      </c>
      <c r="D2191" s="180" t="s">
        <v>4440</v>
      </c>
      <c r="E2191" s="181">
        <v>11.76</v>
      </c>
    </row>
    <row r="2192" spans="2:5" ht="50.1" customHeight="1">
      <c r="B2192" s="180">
        <v>92879</v>
      </c>
      <c r="C2192" s="180" t="s">
        <v>1335</v>
      </c>
      <c r="D2192" s="180" t="s">
        <v>4440</v>
      </c>
      <c r="E2192" s="181">
        <v>11.69</v>
      </c>
    </row>
    <row r="2193" spans="2:5" ht="50.1" customHeight="1">
      <c r="B2193" s="180">
        <v>92880</v>
      </c>
      <c r="C2193" s="180" t="s">
        <v>1336</v>
      </c>
      <c r="D2193" s="180" t="s">
        <v>4440</v>
      </c>
      <c r="E2193" s="181">
        <v>11.96</v>
      </c>
    </row>
    <row r="2194" spans="2:5" ht="50.1" customHeight="1">
      <c r="B2194" s="180">
        <v>92881</v>
      </c>
      <c r="C2194" s="180" t="s">
        <v>1337</v>
      </c>
      <c r="D2194" s="180" t="s">
        <v>4440</v>
      </c>
      <c r="E2194" s="181">
        <v>11.95</v>
      </c>
    </row>
    <row r="2195" spans="2:5" ht="50.1" customHeight="1">
      <c r="B2195" s="180">
        <v>92882</v>
      </c>
      <c r="C2195" s="180" t="s">
        <v>1338</v>
      </c>
      <c r="D2195" s="180" t="s">
        <v>4440</v>
      </c>
      <c r="E2195" s="181">
        <v>13.67</v>
      </c>
    </row>
    <row r="2196" spans="2:5" ht="50.1" customHeight="1">
      <c r="B2196" s="180">
        <v>92883</v>
      </c>
      <c r="C2196" s="180" t="s">
        <v>1339</v>
      </c>
      <c r="D2196" s="180" t="s">
        <v>4440</v>
      </c>
      <c r="E2196" s="181">
        <v>13.06</v>
      </c>
    </row>
    <row r="2197" spans="2:5" ht="50.1" customHeight="1">
      <c r="B2197" s="180">
        <v>92884</v>
      </c>
      <c r="C2197" s="180" t="s">
        <v>1340</v>
      </c>
      <c r="D2197" s="180" t="s">
        <v>4440</v>
      </c>
      <c r="E2197" s="181">
        <v>13.67</v>
      </c>
    </row>
    <row r="2198" spans="2:5" ht="50.1" customHeight="1">
      <c r="B2198" s="180">
        <v>92885</v>
      </c>
      <c r="C2198" s="180" t="s">
        <v>1341</v>
      </c>
      <c r="D2198" s="180" t="s">
        <v>4440</v>
      </c>
      <c r="E2198" s="181">
        <v>13.21</v>
      </c>
    </row>
    <row r="2199" spans="2:5" ht="50.1" customHeight="1">
      <c r="B2199" s="180">
        <v>92886</v>
      </c>
      <c r="C2199" s="180" t="s">
        <v>1342</v>
      </c>
      <c r="D2199" s="180" t="s">
        <v>4440</v>
      </c>
      <c r="E2199" s="181">
        <v>12.83</v>
      </c>
    </row>
    <row r="2200" spans="2:5" ht="50.1" customHeight="1">
      <c r="B2200" s="180">
        <v>92887</v>
      </c>
      <c r="C2200" s="180" t="s">
        <v>1343</v>
      </c>
      <c r="D2200" s="180" t="s">
        <v>4440</v>
      </c>
      <c r="E2200" s="181">
        <v>12.9</v>
      </c>
    </row>
    <row r="2201" spans="2:5" ht="50.1" customHeight="1">
      <c r="B2201" s="180">
        <v>92888</v>
      </c>
      <c r="C2201" s="180" t="s">
        <v>1344</v>
      </c>
      <c r="D2201" s="180" t="s">
        <v>4440</v>
      </c>
      <c r="E2201" s="181">
        <v>12.71</v>
      </c>
    </row>
    <row r="2202" spans="2:5" ht="50.1" customHeight="1">
      <c r="B2202" s="180">
        <v>92915</v>
      </c>
      <c r="C2202" s="180" t="s">
        <v>1345</v>
      </c>
      <c r="D2202" s="180" t="s">
        <v>4440</v>
      </c>
      <c r="E2202" s="181">
        <v>16.100000000000001</v>
      </c>
    </row>
    <row r="2203" spans="2:5" ht="50.1" customHeight="1">
      <c r="B2203" s="180">
        <v>92916</v>
      </c>
      <c r="C2203" s="180" t="s">
        <v>1346</v>
      </c>
      <c r="D2203" s="180" t="s">
        <v>4440</v>
      </c>
      <c r="E2203" s="181">
        <v>15.51</v>
      </c>
    </row>
    <row r="2204" spans="2:5" ht="50.1" customHeight="1">
      <c r="B2204" s="180">
        <v>92917</v>
      </c>
      <c r="C2204" s="180" t="s">
        <v>1347</v>
      </c>
      <c r="D2204" s="180" t="s">
        <v>4440</v>
      </c>
      <c r="E2204" s="181">
        <v>14.79</v>
      </c>
    </row>
    <row r="2205" spans="2:5" ht="50.1" customHeight="1">
      <c r="B2205" s="180">
        <v>92919</v>
      </c>
      <c r="C2205" s="180" t="s">
        <v>1348</v>
      </c>
      <c r="D2205" s="180" t="s">
        <v>4440</v>
      </c>
      <c r="E2205" s="181">
        <v>13.32</v>
      </c>
    </row>
    <row r="2206" spans="2:5" ht="50.1" customHeight="1">
      <c r="B2206" s="180">
        <v>92921</v>
      </c>
      <c r="C2206" s="180" t="s">
        <v>1349</v>
      </c>
      <c r="D2206" s="180" t="s">
        <v>4440</v>
      </c>
      <c r="E2206" s="181">
        <v>11.29</v>
      </c>
    </row>
    <row r="2207" spans="2:5" ht="50.1" customHeight="1">
      <c r="B2207" s="180">
        <v>92922</v>
      </c>
      <c r="C2207" s="180" t="s">
        <v>1350</v>
      </c>
      <c r="D2207" s="180" t="s">
        <v>4440</v>
      </c>
      <c r="E2207" s="181">
        <v>10.8</v>
      </c>
    </row>
    <row r="2208" spans="2:5" ht="50.1" customHeight="1">
      <c r="B2208" s="180">
        <v>92923</v>
      </c>
      <c r="C2208" s="180" t="s">
        <v>1351</v>
      </c>
      <c r="D2208" s="180" t="s">
        <v>4440</v>
      </c>
      <c r="E2208" s="181">
        <v>12.21</v>
      </c>
    </row>
    <row r="2209" spans="2:5" ht="50.1" customHeight="1">
      <c r="B2209" s="180">
        <v>92924</v>
      </c>
      <c r="C2209" s="180" t="s">
        <v>1352</v>
      </c>
      <c r="D2209" s="180" t="s">
        <v>4440</v>
      </c>
      <c r="E2209" s="181">
        <v>11.96</v>
      </c>
    </row>
    <row r="2210" spans="2:5" ht="50.1" customHeight="1">
      <c r="B2210" s="180">
        <v>95445</v>
      </c>
      <c r="C2210" s="180" t="s">
        <v>1353</v>
      </c>
      <c r="D2210" s="180" t="s">
        <v>4440</v>
      </c>
      <c r="E2210" s="181">
        <v>9.76</v>
      </c>
    </row>
    <row r="2211" spans="2:5" ht="50.1" customHeight="1">
      <c r="B2211" s="180">
        <v>95446</v>
      </c>
      <c r="C2211" s="180" t="s">
        <v>1354</v>
      </c>
      <c r="D2211" s="180" t="s">
        <v>4440</v>
      </c>
      <c r="E2211" s="181">
        <v>10.68</v>
      </c>
    </row>
    <row r="2212" spans="2:5" ht="50.1" customHeight="1">
      <c r="B2212" s="180">
        <v>95448</v>
      </c>
      <c r="C2212" s="180" t="s">
        <v>19903</v>
      </c>
      <c r="D2212" s="180" t="s">
        <v>4440</v>
      </c>
      <c r="E2212" s="181">
        <v>12.2</v>
      </c>
    </row>
    <row r="2213" spans="2:5" ht="50.1" customHeight="1">
      <c r="B2213" s="180">
        <v>95576</v>
      </c>
      <c r="C2213" s="180" t="s">
        <v>1355</v>
      </c>
      <c r="D2213" s="180" t="s">
        <v>4440</v>
      </c>
      <c r="E2213" s="181">
        <v>14.21</v>
      </c>
    </row>
    <row r="2214" spans="2:5" ht="50.1" customHeight="1">
      <c r="B2214" s="180">
        <v>95577</v>
      </c>
      <c r="C2214" s="180" t="s">
        <v>1356</v>
      </c>
      <c r="D2214" s="180" t="s">
        <v>4440</v>
      </c>
      <c r="E2214" s="181">
        <v>12.98</v>
      </c>
    </row>
    <row r="2215" spans="2:5" ht="50.1" customHeight="1">
      <c r="B2215" s="180">
        <v>95578</v>
      </c>
      <c r="C2215" s="180" t="s">
        <v>1357</v>
      </c>
      <c r="D2215" s="180" t="s">
        <v>4440</v>
      </c>
      <c r="E2215" s="181">
        <v>11.13</v>
      </c>
    </row>
    <row r="2216" spans="2:5" ht="50.1" customHeight="1">
      <c r="B2216" s="180">
        <v>95579</v>
      </c>
      <c r="C2216" s="180" t="s">
        <v>1358</v>
      </c>
      <c r="D2216" s="180" t="s">
        <v>4440</v>
      </c>
      <c r="E2216" s="181">
        <v>10.79</v>
      </c>
    </row>
    <row r="2217" spans="2:5" ht="50.1" customHeight="1">
      <c r="B2217" s="180">
        <v>95580</v>
      </c>
      <c r="C2217" s="180" t="s">
        <v>1359</v>
      </c>
      <c r="D2217" s="180" t="s">
        <v>4440</v>
      </c>
      <c r="E2217" s="181">
        <v>12.31</v>
      </c>
    </row>
    <row r="2218" spans="2:5" ht="50.1" customHeight="1">
      <c r="B2218" s="180">
        <v>95581</v>
      </c>
      <c r="C2218" s="180" t="s">
        <v>1360</v>
      </c>
      <c r="D2218" s="180" t="s">
        <v>4440</v>
      </c>
      <c r="E2218" s="181">
        <v>12.15</v>
      </c>
    </row>
    <row r="2219" spans="2:5" ht="50.1" customHeight="1">
      <c r="B2219" s="180">
        <v>95582</v>
      </c>
      <c r="C2219" s="180" t="s">
        <v>19904</v>
      </c>
      <c r="D2219" s="180" t="s">
        <v>4440</v>
      </c>
      <c r="E2219" s="181">
        <v>13.12</v>
      </c>
    </row>
    <row r="2220" spans="2:5" ht="50.1" customHeight="1">
      <c r="B2220" s="180">
        <v>95583</v>
      </c>
      <c r="C2220" s="180" t="s">
        <v>1361</v>
      </c>
      <c r="D2220" s="180" t="s">
        <v>4440</v>
      </c>
      <c r="E2220" s="181">
        <v>16.09</v>
      </c>
    </row>
    <row r="2221" spans="2:5" ht="50.1" customHeight="1">
      <c r="B2221" s="180">
        <v>95584</v>
      </c>
      <c r="C2221" s="180" t="s">
        <v>1362</v>
      </c>
      <c r="D2221" s="180" t="s">
        <v>4440</v>
      </c>
      <c r="E2221" s="181">
        <v>14.79</v>
      </c>
    </row>
    <row r="2222" spans="2:5" ht="50.1" customHeight="1">
      <c r="B2222" s="180">
        <v>95585</v>
      </c>
      <c r="C2222" s="180" t="s">
        <v>1363</v>
      </c>
      <c r="D2222" s="180" t="s">
        <v>4440</v>
      </c>
      <c r="E2222" s="181">
        <v>14.59</v>
      </c>
    </row>
    <row r="2223" spans="2:5" ht="50.1" customHeight="1">
      <c r="B2223" s="180">
        <v>95586</v>
      </c>
      <c r="C2223" s="180" t="s">
        <v>1364</v>
      </c>
      <c r="D2223" s="180" t="s">
        <v>4440</v>
      </c>
      <c r="E2223" s="181">
        <v>13.27</v>
      </c>
    </row>
    <row r="2224" spans="2:5" ht="50.1" customHeight="1">
      <c r="B2224" s="180">
        <v>95587</v>
      </c>
      <c r="C2224" s="180" t="s">
        <v>1365</v>
      </c>
      <c r="D2224" s="180" t="s">
        <v>4440</v>
      </c>
      <c r="E2224" s="181">
        <v>11.37</v>
      </c>
    </row>
    <row r="2225" spans="2:5" ht="50.1" customHeight="1">
      <c r="B2225" s="180">
        <v>95588</v>
      </c>
      <c r="C2225" s="180" t="s">
        <v>1366</v>
      </c>
      <c r="D2225" s="180" t="s">
        <v>4440</v>
      </c>
      <c r="E2225" s="181">
        <v>10.98</v>
      </c>
    </row>
    <row r="2226" spans="2:5" ht="50.1" customHeight="1">
      <c r="B2226" s="180">
        <v>95589</v>
      </c>
      <c r="C2226" s="180" t="s">
        <v>1367</v>
      </c>
      <c r="D2226" s="180" t="s">
        <v>4440</v>
      </c>
      <c r="E2226" s="181">
        <v>12.46</v>
      </c>
    </row>
    <row r="2227" spans="2:5" ht="50.1" customHeight="1">
      <c r="B2227" s="180">
        <v>95590</v>
      </c>
      <c r="C2227" s="180" t="s">
        <v>1368</v>
      </c>
      <c r="D2227" s="180" t="s">
        <v>4440</v>
      </c>
      <c r="E2227" s="181">
        <v>12.28</v>
      </c>
    </row>
    <row r="2228" spans="2:5" ht="50.1" customHeight="1">
      <c r="B2228" s="180">
        <v>95591</v>
      </c>
      <c r="C2228" s="180" t="s">
        <v>19905</v>
      </c>
      <c r="D2228" s="180" t="s">
        <v>4440</v>
      </c>
      <c r="E2228" s="181">
        <v>13.2</v>
      </c>
    </row>
    <row r="2229" spans="2:5" ht="50.1" customHeight="1">
      <c r="B2229" s="180">
        <v>95592</v>
      </c>
      <c r="C2229" s="180" t="s">
        <v>1369</v>
      </c>
      <c r="D2229" s="180" t="s">
        <v>4440</v>
      </c>
      <c r="E2229" s="181">
        <v>19.03</v>
      </c>
    </row>
    <row r="2230" spans="2:5" ht="50.1" customHeight="1">
      <c r="B2230" s="180">
        <v>95593</v>
      </c>
      <c r="C2230" s="180" t="s">
        <v>1370</v>
      </c>
      <c r="D2230" s="180" t="s">
        <v>4440</v>
      </c>
      <c r="E2230" s="181">
        <v>16.71</v>
      </c>
    </row>
    <row r="2231" spans="2:5" ht="50.1" customHeight="1">
      <c r="B2231" s="180">
        <v>95943</v>
      </c>
      <c r="C2231" s="180" t="s">
        <v>19906</v>
      </c>
      <c r="D2231" s="180" t="s">
        <v>4440</v>
      </c>
      <c r="E2231" s="181">
        <v>19.829999999999998</v>
      </c>
    </row>
    <row r="2232" spans="2:5" ht="50.1" customHeight="1">
      <c r="B2232" s="180">
        <v>95944</v>
      </c>
      <c r="C2232" s="180" t="s">
        <v>19907</v>
      </c>
      <c r="D2232" s="180" t="s">
        <v>4440</v>
      </c>
      <c r="E2232" s="181">
        <v>18.82</v>
      </c>
    </row>
    <row r="2233" spans="2:5" ht="50.1" customHeight="1">
      <c r="B2233" s="180">
        <v>95945</v>
      </c>
      <c r="C2233" s="180" t="s">
        <v>19908</v>
      </c>
      <c r="D2233" s="180" t="s">
        <v>4440</v>
      </c>
      <c r="E2233" s="181">
        <v>16.29</v>
      </c>
    </row>
    <row r="2234" spans="2:5" ht="50.1" customHeight="1">
      <c r="B2234" s="180">
        <v>95946</v>
      </c>
      <c r="C2234" s="180" t="s">
        <v>19909</v>
      </c>
      <c r="D2234" s="180" t="s">
        <v>4440</v>
      </c>
      <c r="E2234" s="181">
        <v>13.66</v>
      </c>
    </row>
    <row r="2235" spans="2:5" ht="50.1" customHeight="1">
      <c r="B2235" s="180">
        <v>95947</v>
      </c>
      <c r="C2235" s="180" t="s">
        <v>19910</v>
      </c>
      <c r="D2235" s="180" t="s">
        <v>4440</v>
      </c>
      <c r="E2235" s="181">
        <v>10.97</v>
      </c>
    </row>
    <row r="2236" spans="2:5" ht="50.1" customHeight="1">
      <c r="B2236" s="180">
        <v>95948</v>
      </c>
      <c r="C2236" s="180" t="s">
        <v>19911</v>
      </c>
      <c r="D2236" s="180" t="s">
        <v>4440</v>
      </c>
      <c r="E2236" s="181">
        <v>10.11</v>
      </c>
    </row>
    <row r="2237" spans="2:5" ht="50.1" customHeight="1">
      <c r="B2237" s="180">
        <v>96544</v>
      </c>
      <c r="C2237" s="180" t="s">
        <v>1371</v>
      </c>
      <c r="D2237" s="180" t="s">
        <v>4440</v>
      </c>
      <c r="E2237" s="181">
        <v>16.3</v>
      </c>
    </row>
    <row r="2238" spans="2:5" ht="50.1" customHeight="1">
      <c r="B2238" s="180">
        <v>96545</v>
      </c>
      <c r="C2238" s="180" t="s">
        <v>1372</v>
      </c>
      <c r="D2238" s="180" t="s">
        <v>4440</v>
      </c>
      <c r="E2238" s="181">
        <v>15.42</v>
      </c>
    </row>
    <row r="2239" spans="2:5" ht="50.1" customHeight="1">
      <c r="B2239" s="180">
        <v>96546</v>
      </c>
      <c r="C2239" s="180" t="s">
        <v>1373</v>
      </c>
      <c r="D2239" s="180" t="s">
        <v>4440</v>
      </c>
      <c r="E2239" s="181">
        <v>13.85</v>
      </c>
    </row>
    <row r="2240" spans="2:5" ht="50.1" customHeight="1">
      <c r="B2240" s="180">
        <v>96547</v>
      </c>
      <c r="C2240" s="180" t="s">
        <v>1374</v>
      </c>
      <c r="D2240" s="180" t="s">
        <v>4440</v>
      </c>
      <c r="E2240" s="181">
        <v>11.74</v>
      </c>
    </row>
    <row r="2241" spans="2:5" ht="50.1" customHeight="1">
      <c r="B2241" s="180">
        <v>96548</v>
      </c>
      <c r="C2241" s="180" t="s">
        <v>1375</v>
      </c>
      <c r="D2241" s="180" t="s">
        <v>4440</v>
      </c>
      <c r="E2241" s="181">
        <v>11.2</v>
      </c>
    </row>
    <row r="2242" spans="2:5" ht="50.1" customHeight="1">
      <c r="B2242" s="180">
        <v>96549</v>
      </c>
      <c r="C2242" s="180" t="s">
        <v>1376</v>
      </c>
      <c r="D2242" s="180" t="s">
        <v>4440</v>
      </c>
      <c r="E2242" s="181">
        <v>12.57</v>
      </c>
    </row>
    <row r="2243" spans="2:5" ht="50.1" customHeight="1">
      <c r="B2243" s="180">
        <v>96550</v>
      </c>
      <c r="C2243" s="180" t="s">
        <v>1377</v>
      </c>
      <c r="D2243" s="180" t="s">
        <v>4440</v>
      </c>
      <c r="E2243" s="181">
        <v>12.29</v>
      </c>
    </row>
    <row r="2244" spans="2:5" ht="50.1" customHeight="1">
      <c r="B2244" s="180">
        <v>100066</v>
      </c>
      <c r="C2244" s="180" t="s">
        <v>13245</v>
      </c>
      <c r="D2244" s="180" t="s">
        <v>4440</v>
      </c>
      <c r="E2244" s="181">
        <v>15.35</v>
      </c>
    </row>
    <row r="2245" spans="2:5" ht="50.1" customHeight="1">
      <c r="B2245" s="180">
        <v>100067</v>
      </c>
      <c r="C2245" s="180" t="s">
        <v>13246</v>
      </c>
      <c r="D2245" s="180" t="s">
        <v>4440</v>
      </c>
      <c r="E2245" s="181">
        <v>12.82</v>
      </c>
    </row>
    <row r="2246" spans="2:5" ht="50.1" customHeight="1">
      <c r="B2246" s="180">
        <v>100068</v>
      </c>
      <c r="C2246" s="180" t="s">
        <v>13247</v>
      </c>
      <c r="D2246" s="180" t="s">
        <v>4440</v>
      </c>
      <c r="E2246" s="181">
        <v>10.42</v>
      </c>
    </row>
    <row r="2247" spans="2:5" ht="50.1" customHeight="1">
      <c r="B2247" s="180">
        <v>89993</v>
      </c>
      <c r="C2247" s="180" t="s">
        <v>1378</v>
      </c>
      <c r="D2247" s="180" t="s">
        <v>17</v>
      </c>
      <c r="E2247" s="181">
        <v>663.14</v>
      </c>
    </row>
    <row r="2248" spans="2:5" ht="50.1" customHeight="1">
      <c r="B2248" s="180">
        <v>89994</v>
      </c>
      <c r="C2248" s="180" t="s">
        <v>1379</v>
      </c>
      <c r="D2248" s="180" t="s">
        <v>17</v>
      </c>
      <c r="E2248" s="181">
        <v>563.37</v>
      </c>
    </row>
    <row r="2249" spans="2:5" ht="50.1" customHeight="1">
      <c r="B2249" s="180">
        <v>89995</v>
      </c>
      <c r="C2249" s="180" t="s">
        <v>1380</v>
      </c>
      <c r="D2249" s="180" t="s">
        <v>17</v>
      </c>
      <c r="E2249" s="181">
        <v>637.62</v>
      </c>
    </row>
    <row r="2250" spans="2:5" ht="50.1" customHeight="1">
      <c r="B2250" s="180">
        <v>90278</v>
      </c>
      <c r="C2250" s="180" t="s">
        <v>1381</v>
      </c>
      <c r="D2250" s="180" t="s">
        <v>17</v>
      </c>
      <c r="E2250" s="181">
        <v>330.87</v>
      </c>
    </row>
    <row r="2251" spans="2:5" ht="50.1" customHeight="1">
      <c r="B2251" s="180">
        <v>90279</v>
      </c>
      <c r="C2251" s="180" t="s">
        <v>1382</v>
      </c>
      <c r="D2251" s="180" t="s">
        <v>17</v>
      </c>
      <c r="E2251" s="181">
        <v>351.82</v>
      </c>
    </row>
    <row r="2252" spans="2:5" ht="50.1" customHeight="1">
      <c r="B2252" s="180">
        <v>90280</v>
      </c>
      <c r="C2252" s="180" t="s">
        <v>1383</v>
      </c>
      <c r="D2252" s="180" t="s">
        <v>17</v>
      </c>
      <c r="E2252" s="181">
        <v>393.16</v>
      </c>
    </row>
    <row r="2253" spans="2:5" ht="50.1" customHeight="1">
      <c r="B2253" s="180">
        <v>90281</v>
      </c>
      <c r="C2253" s="180" t="s">
        <v>1384</v>
      </c>
      <c r="D2253" s="180" t="s">
        <v>17</v>
      </c>
      <c r="E2253" s="181">
        <v>449.61</v>
      </c>
    </row>
    <row r="2254" spans="2:5" ht="50.1" customHeight="1">
      <c r="B2254" s="180">
        <v>90282</v>
      </c>
      <c r="C2254" s="180" t="s">
        <v>1385</v>
      </c>
      <c r="D2254" s="180" t="s">
        <v>17</v>
      </c>
      <c r="E2254" s="181">
        <v>333.67</v>
      </c>
    </row>
    <row r="2255" spans="2:5" ht="50.1" customHeight="1">
      <c r="B2255" s="180">
        <v>90283</v>
      </c>
      <c r="C2255" s="180" t="s">
        <v>1386</v>
      </c>
      <c r="D2255" s="180" t="s">
        <v>17</v>
      </c>
      <c r="E2255" s="181">
        <v>355.49</v>
      </c>
    </row>
    <row r="2256" spans="2:5" ht="50.1" customHeight="1">
      <c r="B2256" s="180">
        <v>90284</v>
      </c>
      <c r="C2256" s="180" t="s">
        <v>1387</v>
      </c>
      <c r="D2256" s="180" t="s">
        <v>17</v>
      </c>
      <c r="E2256" s="181">
        <v>397.23</v>
      </c>
    </row>
    <row r="2257" spans="2:5" ht="50.1" customHeight="1">
      <c r="B2257" s="180">
        <v>90285</v>
      </c>
      <c r="C2257" s="180" t="s">
        <v>1388</v>
      </c>
      <c r="D2257" s="180" t="s">
        <v>17</v>
      </c>
      <c r="E2257" s="181">
        <v>455.74</v>
      </c>
    </row>
    <row r="2258" spans="2:5" ht="50.1" customHeight="1">
      <c r="B2258" s="180">
        <v>90853</v>
      </c>
      <c r="C2258" s="180" t="s">
        <v>1389</v>
      </c>
      <c r="D2258" s="180" t="s">
        <v>17</v>
      </c>
      <c r="E2258" s="181">
        <v>420.03</v>
      </c>
    </row>
    <row r="2259" spans="2:5" ht="50.1" customHeight="1">
      <c r="B2259" s="180">
        <v>90854</v>
      </c>
      <c r="C2259" s="180" t="s">
        <v>1390</v>
      </c>
      <c r="D2259" s="180" t="s">
        <v>17</v>
      </c>
      <c r="E2259" s="181">
        <v>407.23</v>
      </c>
    </row>
    <row r="2260" spans="2:5" ht="50.1" customHeight="1">
      <c r="B2260" s="180">
        <v>90855</v>
      </c>
      <c r="C2260" s="180" t="s">
        <v>1391</v>
      </c>
      <c r="D2260" s="180" t="s">
        <v>17</v>
      </c>
      <c r="E2260" s="181">
        <v>445.39</v>
      </c>
    </row>
    <row r="2261" spans="2:5" ht="50.1" customHeight="1">
      <c r="B2261" s="180">
        <v>90856</v>
      </c>
      <c r="C2261" s="180" t="s">
        <v>1392</v>
      </c>
      <c r="D2261" s="180" t="s">
        <v>17</v>
      </c>
      <c r="E2261" s="181">
        <v>423.43</v>
      </c>
    </row>
    <row r="2262" spans="2:5" ht="50.1" customHeight="1">
      <c r="B2262" s="180">
        <v>90857</v>
      </c>
      <c r="C2262" s="180" t="s">
        <v>1393</v>
      </c>
      <c r="D2262" s="180" t="s">
        <v>17</v>
      </c>
      <c r="E2262" s="181">
        <v>409.49</v>
      </c>
    </row>
    <row r="2263" spans="2:5" ht="50.1" customHeight="1">
      <c r="B2263" s="180">
        <v>90858</v>
      </c>
      <c r="C2263" s="180" t="s">
        <v>1394</v>
      </c>
      <c r="D2263" s="180" t="s">
        <v>17</v>
      </c>
      <c r="E2263" s="181">
        <v>461.01</v>
      </c>
    </row>
    <row r="2264" spans="2:5" ht="50.1" customHeight="1">
      <c r="B2264" s="180">
        <v>90859</v>
      </c>
      <c r="C2264" s="180" t="s">
        <v>1395</v>
      </c>
      <c r="D2264" s="180" t="s">
        <v>17</v>
      </c>
      <c r="E2264" s="181">
        <v>421.53</v>
      </c>
    </row>
    <row r="2265" spans="2:5" ht="50.1" customHeight="1">
      <c r="B2265" s="180">
        <v>90860</v>
      </c>
      <c r="C2265" s="180" t="s">
        <v>1396</v>
      </c>
      <c r="D2265" s="180" t="s">
        <v>17</v>
      </c>
      <c r="E2265" s="181">
        <v>426.22</v>
      </c>
    </row>
    <row r="2266" spans="2:5" ht="50.1" customHeight="1">
      <c r="B2266" s="180">
        <v>90861</v>
      </c>
      <c r="C2266" s="180" t="s">
        <v>1397</v>
      </c>
      <c r="D2266" s="180" t="s">
        <v>17</v>
      </c>
      <c r="E2266" s="181">
        <v>413.4</v>
      </c>
    </row>
    <row r="2267" spans="2:5" ht="50.1" customHeight="1">
      <c r="B2267" s="180">
        <v>90862</v>
      </c>
      <c r="C2267" s="180" t="s">
        <v>1398</v>
      </c>
      <c r="D2267" s="180" t="s">
        <v>17</v>
      </c>
      <c r="E2267" s="181">
        <v>396.35</v>
      </c>
    </row>
    <row r="2268" spans="2:5" ht="50.1" customHeight="1">
      <c r="B2268" s="180">
        <v>92718</v>
      </c>
      <c r="C2268" s="180" t="s">
        <v>1399</v>
      </c>
      <c r="D2268" s="180" t="s">
        <v>17</v>
      </c>
      <c r="E2268" s="181">
        <v>491.15</v>
      </c>
    </row>
    <row r="2269" spans="2:5" ht="50.1" customHeight="1">
      <c r="B2269" s="180">
        <v>92719</v>
      </c>
      <c r="C2269" s="180" t="s">
        <v>1400</v>
      </c>
      <c r="D2269" s="180" t="s">
        <v>17</v>
      </c>
      <c r="E2269" s="181">
        <v>368.2</v>
      </c>
    </row>
    <row r="2270" spans="2:5" ht="50.1" customHeight="1">
      <c r="B2270" s="180">
        <v>92720</v>
      </c>
      <c r="C2270" s="180" t="s">
        <v>1401</v>
      </c>
      <c r="D2270" s="180" t="s">
        <v>17</v>
      </c>
      <c r="E2270" s="181">
        <v>392.14</v>
      </c>
    </row>
    <row r="2271" spans="2:5" ht="50.1" customHeight="1">
      <c r="B2271" s="180">
        <v>92721</v>
      </c>
      <c r="C2271" s="180" t="s">
        <v>1402</v>
      </c>
      <c r="D2271" s="180" t="s">
        <v>17</v>
      </c>
      <c r="E2271" s="181">
        <v>360.68</v>
      </c>
    </row>
    <row r="2272" spans="2:5" ht="50.1" customHeight="1">
      <c r="B2272" s="180">
        <v>92722</v>
      </c>
      <c r="C2272" s="180" t="s">
        <v>1403</v>
      </c>
      <c r="D2272" s="180" t="s">
        <v>17</v>
      </c>
      <c r="E2272" s="181">
        <v>389.06</v>
      </c>
    </row>
    <row r="2273" spans="2:5" ht="50.1" customHeight="1">
      <c r="B2273" s="180">
        <v>92723</v>
      </c>
      <c r="C2273" s="180" t="s">
        <v>1404</v>
      </c>
      <c r="D2273" s="180" t="s">
        <v>17</v>
      </c>
      <c r="E2273" s="181">
        <v>382.11</v>
      </c>
    </row>
    <row r="2274" spans="2:5" ht="50.1" customHeight="1">
      <c r="B2274" s="180">
        <v>92724</v>
      </c>
      <c r="C2274" s="180" t="s">
        <v>1405</v>
      </c>
      <c r="D2274" s="180" t="s">
        <v>17</v>
      </c>
      <c r="E2274" s="181">
        <v>379.34</v>
      </c>
    </row>
    <row r="2275" spans="2:5" ht="50.1" customHeight="1">
      <c r="B2275" s="180">
        <v>92725</v>
      </c>
      <c r="C2275" s="180" t="s">
        <v>1406</v>
      </c>
      <c r="D2275" s="180" t="s">
        <v>17</v>
      </c>
      <c r="E2275" s="181">
        <v>378.16</v>
      </c>
    </row>
    <row r="2276" spans="2:5" ht="50.1" customHeight="1">
      <c r="B2276" s="180">
        <v>92726</v>
      </c>
      <c r="C2276" s="180" t="s">
        <v>1407</v>
      </c>
      <c r="D2276" s="180" t="s">
        <v>17</v>
      </c>
      <c r="E2276" s="181">
        <v>376.19</v>
      </c>
    </row>
    <row r="2277" spans="2:5" ht="50.1" customHeight="1">
      <c r="B2277" s="180">
        <v>92727</v>
      </c>
      <c r="C2277" s="180" t="s">
        <v>1408</v>
      </c>
      <c r="D2277" s="180" t="s">
        <v>17</v>
      </c>
      <c r="E2277" s="181">
        <v>435.46</v>
      </c>
    </row>
    <row r="2278" spans="2:5" ht="50.1" customHeight="1">
      <c r="B2278" s="180">
        <v>92728</v>
      </c>
      <c r="C2278" s="180" t="s">
        <v>1409</v>
      </c>
      <c r="D2278" s="180" t="s">
        <v>17</v>
      </c>
      <c r="E2278" s="181">
        <v>416.05</v>
      </c>
    </row>
    <row r="2279" spans="2:5" ht="50.1" customHeight="1">
      <c r="B2279" s="180">
        <v>92729</v>
      </c>
      <c r="C2279" s="180" t="s">
        <v>1410</v>
      </c>
      <c r="D2279" s="180" t="s">
        <v>17</v>
      </c>
      <c r="E2279" s="181">
        <v>407.83</v>
      </c>
    </row>
    <row r="2280" spans="2:5" ht="50.1" customHeight="1">
      <c r="B2280" s="180">
        <v>92730</v>
      </c>
      <c r="C2280" s="180" t="s">
        <v>1411</v>
      </c>
      <c r="D2280" s="180" t="s">
        <v>17</v>
      </c>
      <c r="E2280" s="181">
        <v>394.13</v>
      </c>
    </row>
    <row r="2281" spans="2:5" ht="50.1" customHeight="1">
      <c r="B2281" s="180">
        <v>92731</v>
      </c>
      <c r="C2281" s="180" t="s">
        <v>1412</v>
      </c>
      <c r="D2281" s="180" t="s">
        <v>17</v>
      </c>
      <c r="E2281" s="181">
        <v>409.73</v>
      </c>
    </row>
    <row r="2282" spans="2:5" ht="50.1" customHeight="1">
      <c r="B2282" s="180">
        <v>92732</v>
      </c>
      <c r="C2282" s="180" t="s">
        <v>1413</v>
      </c>
      <c r="D2282" s="180" t="s">
        <v>17</v>
      </c>
      <c r="E2282" s="181">
        <v>396.46</v>
      </c>
    </row>
    <row r="2283" spans="2:5" ht="50.1" customHeight="1">
      <c r="B2283" s="180">
        <v>92733</v>
      </c>
      <c r="C2283" s="180" t="s">
        <v>1414</v>
      </c>
      <c r="D2283" s="180" t="s">
        <v>17</v>
      </c>
      <c r="E2283" s="181">
        <v>390.83</v>
      </c>
    </row>
    <row r="2284" spans="2:5" ht="50.1" customHeight="1">
      <c r="B2284" s="180">
        <v>92734</v>
      </c>
      <c r="C2284" s="180" t="s">
        <v>1415</v>
      </c>
      <c r="D2284" s="180" t="s">
        <v>17</v>
      </c>
      <c r="E2284" s="181">
        <v>381.48</v>
      </c>
    </row>
    <row r="2285" spans="2:5" ht="50.1" customHeight="1">
      <c r="B2285" s="180">
        <v>92735</v>
      </c>
      <c r="C2285" s="180" t="s">
        <v>1416</v>
      </c>
      <c r="D2285" s="180" t="s">
        <v>17</v>
      </c>
      <c r="E2285" s="181">
        <v>388.9</v>
      </c>
    </row>
    <row r="2286" spans="2:5" ht="50.1" customHeight="1">
      <c r="B2286" s="180">
        <v>92736</v>
      </c>
      <c r="C2286" s="180" t="s">
        <v>1417</v>
      </c>
      <c r="D2286" s="180" t="s">
        <v>17</v>
      </c>
      <c r="E2286" s="181">
        <v>378.43</v>
      </c>
    </row>
    <row r="2287" spans="2:5" ht="50.1" customHeight="1">
      <c r="B2287" s="180">
        <v>92739</v>
      </c>
      <c r="C2287" s="180" t="s">
        <v>1418</v>
      </c>
      <c r="D2287" s="180" t="s">
        <v>17</v>
      </c>
      <c r="E2287" s="181">
        <v>363.23</v>
      </c>
    </row>
    <row r="2288" spans="2:5" ht="50.1" customHeight="1">
      <c r="B2288" s="180">
        <v>92740</v>
      </c>
      <c r="C2288" s="180" t="s">
        <v>1419</v>
      </c>
      <c r="D2288" s="180" t="s">
        <v>17</v>
      </c>
      <c r="E2288" s="181">
        <v>358.05</v>
      </c>
    </row>
    <row r="2289" spans="2:5" ht="50.1" customHeight="1">
      <c r="B2289" s="180">
        <v>92741</v>
      </c>
      <c r="C2289" s="180" t="s">
        <v>1420</v>
      </c>
      <c r="D2289" s="180" t="s">
        <v>17</v>
      </c>
      <c r="E2289" s="181">
        <v>543.12</v>
      </c>
    </row>
    <row r="2290" spans="2:5" ht="50.1" customHeight="1">
      <c r="B2290" s="180">
        <v>92742</v>
      </c>
      <c r="C2290" s="180" t="s">
        <v>1421</v>
      </c>
      <c r="D2290" s="180" t="s">
        <v>17</v>
      </c>
      <c r="E2290" s="181">
        <v>738.44</v>
      </c>
    </row>
    <row r="2291" spans="2:5" ht="50.1" customHeight="1">
      <c r="B2291" s="180">
        <v>92873</v>
      </c>
      <c r="C2291" s="180" t="s">
        <v>1422</v>
      </c>
      <c r="D2291" s="180" t="s">
        <v>17</v>
      </c>
      <c r="E2291" s="181">
        <v>152.02000000000001</v>
      </c>
    </row>
    <row r="2292" spans="2:5" ht="50.1" customHeight="1">
      <c r="B2292" s="180">
        <v>92874</v>
      </c>
      <c r="C2292" s="180" t="s">
        <v>1423</v>
      </c>
      <c r="D2292" s="180" t="s">
        <v>17</v>
      </c>
      <c r="E2292" s="181">
        <v>24.75</v>
      </c>
    </row>
    <row r="2293" spans="2:5" ht="50.1" customHeight="1">
      <c r="B2293" s="180">
        <v>94962</v>
      </c>
      <c r="C2293" s="180" t="s">
        <v>1424</v>
      </c>
      <c r="D2293" s="180" t="s">
        <v>17</v>
      </c>
      <c r="E2293" s="181">
        <v>286.07</v>
      </c>
    </row>
    <row r="2294" spans="2:5" ht="50.1" customHeight="1">
      <c r="B2294" s="180">
        <v>94963</v>
      </c>
      <c r="C2294" s="180" t="s">
        <v>1425</v>
      </c>
      <c r="D2294" s="180" t="s">
        <v>17</v>
      </c>
      <c r="E2294" s="181">
        <v>319.08999999999997</v>
      </c>
    </row>
    <row r="2295" spans="2:5" ht="50.1" customHeight="1">
      <c r="B2295" s="180">
        <v>94964</v>
      </c>
      <c r="C2295" s="180" t="s">
        <v>1426</v>
      </c>
      <c r="D2295" s="180" t="s">
        <v>17</v>
      </c>
      <c r="E2295" s="181">
        <v>350.1</v>
      </c>
    </row>
    <row r="2296" spans="2:5" ht="50.1" customHeight="1">
      <c r="B2296" s="180">
        <v>94965</v>
      </c>
      <c r="C2296" s="180" t="s">
        <v>1427</v>
      </c>
      <c r="D2296" s="180" t="s">
        <v>17</v>
      </c>
      <c r="E2296" s="181">
        <v>365.13</v>
      </c>
    </row>
    <row r="2297" spans="2:5" ht="50.1" customHeight="1">
      <c r="B2297" s="180">
        <v>94966</v>
      </c>
      <c r="C2297" s="180" t="s">
        <v>1428</v>
      </c>
      <c r="D2297" s="180" t="s">
        <v>17</v>
      </c>
      <c r="E2297" s="181">
        <v>378.41</v>
      </c>
    </row>
    <row r="2298" spans="2:5" ht="50.1" customHeight="1">
      <c r="B2298" s="180">
        <v>94967</v>
      </c>
      <c r="C2298" s="180" t="s">
        <v>1429</v>
      </c>
      <c r="D2298" s="180" t="s">
        <v>17</v>
      </c>
      <c r="E2298" s="181">
        <v>433.39</v>
      </c>
    </row>
    <row r="2299" spans="2:5" ht="50.1" customHeight="1">
      <c r="B2299" s="180">
        <v>94968</v>
      </c>
      <c r="C2299" s="180" t="s">
        <v>1430</v>
      </c>
      <c r="D2299" s="180" t="s">
        <v>17</v>
      </c>
      <c r="E2299" s="181">
        <v>284.23</v>
      </c>
    </row>
    <row r="2300" spans="2:5" ht="50.1" customHeight="1">
      <c r="B2300" s="180">
        <v>94969</v>
      </c>
      <c r="C2300" s="180" t="s">
        <v>1431</v>
      </c>
      <c r="D2300" s="180" t="s">
        <v>17</v>
      </c>
      <c r="E2300" s="181">
        <v>314.82</v>
      </c>
    </row>
    <row r="2301" spans="2:5" ht="50.1" customHeight="1">
      <c r="B2301" s="180">
        <v>94970</v>
      </c>
      <c r="C2301" s="180" t="s">
        <v>1432</v>
      </c>
      <c r="D2301" s="180" t="s">
        <v>17</v>
      </c>
      <c r="E2301" s="181">
        <v>341.51</v>
      </c>
    </row>
    <row r="2302" spans="2:5" ht="50.1" customHeight="1">
      <c r="B2302" s="180">
        <v>94971</v>
      </c>
      <c r="C2302" s="180" t="s">
        <v>1433</v>
      </c>
      <c r="D2302" s="180" t="s">
        <v>17</v>
      </c>
      <c r="E2302" s="181">
        <v>360.95</v>
      </c>
    </row>
    <row r="2303" spans="2:5" ht="50.1" customHeight="1">
      <c r="B2303" s="180">
        <v>94972</v>
      </c>
      <c r="C2303" s="180" t="s">
        <v>1434</v>
      </c>
      <c r="D2303" s="180" t="s">
        <v>17</v>
      </c>
      <c r="E2303" s="181">
        <v>374.05</v>
      </c>
    </row>
    <row r="2304" spans="2:5" ht="50.1" customHeight="1">
      <c r="B2304" s="180">
        <v>94973</v>
      </c>
      <c r="C2304" s="180" t="s">
        <v>1435</v>
      </c>
      <c r="D2304" s="180" t="s">
        <v>17</v>
      </c>
      <c r="E2304" s="181">
        <v>427.96</v>
      </c>
    </row>
    <row r="2305" spans="2:5" ht="50.1" customHeight="1">
      <c r="B2305" s="180">
        <v>94974</v>
      </c>
      <c r="C2305" s="180" t="s">
        <v>1436</v>
      </c>
      <c r="D2305" s="180" t="s">
        <v>17</v>
      </c>
      <c r="E2305" s="181">
        <v>372.83</v>
      </c>
    </row>
    <row r="2306" spans="2:5" ht="50.1" customHeight="1">
      <c r="B2306" s="180">
        <v>94975</v>
      </c>
      <c r="C2306" s="180" t="s">
        <v>1437</v>
      </c>
      <c r="D2306" s="180" t="s">
        <v>17</v>
      </c>
      <c r="E2306" s="181">
        <v>403.8</v>
      </c>
    </row>
    <row r="2307" spans="2:5" ht="50.1" customHeight="1">
      <c r="B2307" s="180">
        <v>96555</v>
      </c>
      <c r="C2307" s="180" t="s">
        <v>1438</v>
      </c>
      <c r="D2307" s="180" t="s">
        <v>17</v>
      </c>
      <c r="E2307" s="181">
        <v>512.54</v>
      </c>
    </row>
    <row r="2308" spans="2:5" ht="50.1" customHeight="1">
      <c r="B2308" s="180">
        <v>96556</v>
      </c>
      <c r="C2308" s="180" t="s">
        <v>1439</v>
      </c>
      <c r="D2308" s="180" t="s">
        <v>17</v>
      </c>
      <c r="E2308" s="181">
        <v>574.30999999999995</v>
      </c>
    </row>
    <row r="2309" spans="2:5" ht="50.1" customHeight="1">
      <c r="B2309" s="180">
        <v>96557</v>
      </c>
      <c r="C2309" s="180" t="s">
        <v>1440</v>
      </c>
      <c r="D2309" s="180" t="s">
        <v>17</v>
      </c>
      <c r="E2309" s="181">
        <v>409.82</v>
      </c>
    </row>
    <row r="2310" spans="2:5" ht="50.1" customHeight="1">
      <c r="B2310" s="180">
        <v>96558</v>
      </c>
      <c r="C2310" s="180" t="s">
        <v>1441</v>
      </c>
      <c r="D2310" s="180" t="s">
        <v>17</v>
      </c>
      <c r="E2310" s="181">
        <v>415.24</v>
      </c>
    </row>
    <row r="2311" spans="2:5" ht="50.1" customHeight="1">
      <c r="B2311" s="180">
        <v>99235</v>
      </c>
      <c r="C2311" s="180" t="s">
        <v>1442</v>
      </c>
      <c r="D2311" s="180" t="s">
        <v>17</v>
      </c>
      <c r="E2311" s="181">
        <v>400.62</v>
      </c>
    </row>
    <row r="2312" spans="2:5" ht="50.1" customHeight="1">
      <c r="B2312" s="180">
        <v>99431</v>
      </c>
      <c r="C2312" s="180" t="s">
        <v>1443</v>
      </c>
      <c r="D2312" s="180" t="s">
        <v>17</v>
      </c>
      <c r="E2312" s="181">
        <v>418.32</v>
      </c>
    </row>
    <row r="2313" spans="2:5" ht="50.1" customHeight="1">
      <c r="B2313" s="180">
        <v>99432</v>
      </c>
      <c r="C2313" s="180" t="s">
        <v>1444</v>
      </c>
      <c r="D2313" s="180" t="s">
        <v>17</v>
      </c>
      <c r="E2313" s="181">
        <v>405.57</v>
      </c>
    </row>
    <row r="2314" spans="2:5" ht="50.1" customHeight="1">
      <c r="B2314" s="180">
        <v>99433</v>
      </c>
      <c r="C2314" s="180" t="s">
        <v>1445</v>
      </c>
      <c r="D2314" s="180" t="s">
        <v>17</v>
      </c>
      <c r="E2314" s="181">
        <v>443.62</v>
      </c>
    </row>
    <row r="2315" spans="2:5" ht="50.1" customHeight="1">
      <c r="B2315" s="180">
        <v>99434</v>
      </c>
      <c r="C2315" s="180" t="s">
        <v>1446</v>
      </c>
      <c r="D2315" s="180" t="s">
        <v>17</v>
      </c>
      <c r="E2315" s="181">
        <v>421.72</v>
      </c>
    </row>
    <row r="2316" spans="2:5" ht="50.1" customHeight="1">
      <c r="B2316" s="180">
        <v>99435</v>
      </c>
      <c r="C2316" s="180" t="s">
        <v>1447</v>
      </c>
      <c r="D2316" s="180" t="s">
        <v>17</v>
      </c>
      <c r="E2316" s="181">
        <v>407.83</v>
      </c>
    </row>
    <row r="2317" spans="2:5" ht="50.1" customHeight="1">
      <c r="B2317" s="180">
        <v>99436</v>
      </c>
      <c r="C2317" s="180" t="s">
        <v>1448</v>
      </c>
      <c r="D2317" s="180" t="s">
        <v>17</v>
      </c>
      <c r="E2317" s="181">
        <v>459.24</v>
      </c>
    </row>
    <row r="2318" spans="2:5" ht="50.1" customHeight="1">
      <c r="B2318" s="180">
        <v>99437</v>
      </c>
      <c r="C2318" s="180" t="s">
        <v>1449</v>
      </c>
      <c r="D2318" s="180" t="s">
        <v>17</v>
      </c>
      <c r="E2318" s="181">
        <v>426.03</v>
      </c>
    </row>
    <row r="2319" spans="2:5" ht="50.1" customHeight="1">
      <c r="B2319" s="180">
        <v>99438</v>
      </c>
      <c r="C2319" s="180" t="s">
        <v>1450</v>
      </c>
      <c r="D2319" s="180" t="s">
        <v>17</v>
      </c>
      <c r="E2319" s="181">
        <v>430.72</v>
      </c>
    </row>
    <row r="2320" spans="2:5" ht="50.1" customHeight="1">
      <c r="B2320" s="180">
        <v>99439</v>
      </c>
      <c r="C2320" s="180" t="s">
        <v>1451</v>
      </c>
      <c r="D2320" s="180" t="s">
        <v>17</v>
      </c>
      <c r="E2320" s="181">
        <v>411.72</v>
      </c>
    </row>
    <row r="2321" spans="2:5" ht="50.1" customHeight="1">
      <c r="B2321" s="180">
        <v>101963</v>
      </c>
      <c r="C2321" s="180" t="s">
        <v>19912</v>
      </c>
      <c r="D2321" s="180" t="s">
        <v>4021</v>
      </c>
      <c r="E2321" s="181">
        <v>165.26</v>
      </c>
    </row>
    <row r="2322" spans="2:5" ht="50.1" customHeight="1">
      <c r="B2322" s="180">
        <v>101964</v>
      </c>
      <c r="C2322" s="180" t="s">
        <v>19913</v>
      </c>
      <c r="D2322" s="180" t="s">
        <v>4021</v>
      </c>
      <c r="E2322" s="181">
        <v>155.68</v>
      </c>
    </row>
    <row r="2323" spans="2:5" ht="50.1" customHeight="1">
      <c r="B2323" s="180">
        <v>101165</v>
      </c>
      <c r="C2323" s="180" t="s">
        <v>19914</v>
      </c>
      <c r="D2323" s="180" t="s">
        <v>17</v>
      </c>
      <c r="E2323" s="181">
        <v>631.48</v>
      </c>
    </row>
    <row r="2324" spans="2:5" ht="50.1" customHeight="1">
      <c r="B2324" s="180">
        <v>101166</v>
      </c>
      <c r="C2324" s="180" t="s">
        <v>19915</v>
      </c>
      <c r="D2324" s="180" t="s">
        <v>17</v>
      </c>
      <c r="E2324" s="181">
        <v>498.32</v>
      </c>
    </row>
    <row r="2325" spans="2:5" ht="50.1" customHeight="1">
      <c r="B2325" s="180">
        <v>98576</v>
      </c>
      <c r="C2325" s="180" t="s">
        <v>1452</v>
      </c>
      <c r="D2325" s="180" t="s">
        <v>4195</v>
      </c>
      <c r="E2325" s="181">
        <v>14.42</v>
      </c>
    </row>
    <row r="2326" spans="2:5" ht="50.1" customHeight="1">
      <c r="B2326" s="180">
        <v>93182</v>
      </c>
      <c r="C2326" s="180" t="s">
        <v>1453</v>
      </c>
      <c r="D2326" s="180" t="s">
        <v>4195</v>
      </c>
      <c r="E2326" s="181">
        <v>48.86</v>
      </c>
    </row>
    <row r="2327" spans="2:5" ht="50.1" customHeight="1">
      <c r="B2327" s="180">
        <v>93183</v>
      </c>
      <c r="C2327" s="180" t="s">
        <v>1454</v>
      </c>
      <c r="D2327" s="180" t="s">
        <v>4195</v>
      </c>
      <c r="E2327" s="181">
        <v>62.96</v>
      </c>
    </row>
    <row r="2328" spans="2:5" ht="50.1" customHeight="1">
      <c r="B2328" s="180">
        <v>93184</v>
      </c>
      <c r="C2328" s="180" t="s">
        <v>1455</v>
      </c>
      <c r="D2328" s="180" t="s">
        <v>4195</v>
      </c>
      <c r="E2328" s="181">
        <v>35.75</v>
      </c>
    </row>
    <row r="2329" spans="2:5" ht="50.1" customHeight="1">
      <c r="B2329" s="180">
        <v>93185</v>
      </c>
      <c r="C2329" s="180" t="s">
        <v>1456</v>
      </c>
      <c r="D2329" s="180" t="s">
        <v>4195</v>
      </c>
      <c r="E2329" s="181">
        <v>62.08</v>
      </c>
    </row>
    <row r="2330" spans="2:5" ht="50.1" customHeight="1">
      <c r="B2330" s="180">
        <v>93186</v>
      </c>
      <c r="C2330" s="180" t="s">
        <v>1457</v>
      </c>
      <c r="D2330" s="180" t="s">
        <v>4195</v>
      </c>
      <c r="E2330" s="181">
        <v>90.99</v>
      </c>
    </row>
    <row r="2331" spans="2:5" ht="50.1" customHeight="1">
      <c r="B2331" s="180">
        <v>93187</v>
      </c>
      <c r="C2331" s="180" t="s">
        <v>1458</v>
      </c>
      <c r="D2331" s="180" t="s">
        <v>4195</v>
      </c>
      <c r="E2331" s="181">
        <v>104.91</v>
      </c>
    </row>
    <row r="2332" spans="2:5" ht="50.1" customHeight="1">
      <c r="B2332" s="180">
        <v>93188</v>
      </c>
      <c r="C2332" s="180" t="s">
        <v>1459</v>
      </c>
      <c r="D2332" s="180" t="s">
        <v>4195</v>
      </c>
      <c r="E2332" s="181">
        <v>82.31</v>
      </c>
    </row>
    <row r="2333" spans="2:5" ht="50.1" customHeight="1">
      <c r="B2333" s="180">
        <v>93189</v>
      </c>
      <c r="C2333" s="180" t="s">
        <v>1460</v>
      </c>
      <c r="D2333" s="180" t="s">
        <v>4195</v>
      </c>
      <c r="E2333" s="181">
        <v>105.52</v>
      </c>
    </row>
    <row r="2334" spans="2:5" ht="50.1" customHeight="1">
      <c r="B2334" s="180">
        <v>93190</v>
      </c>
      <c r="C2334" s="180" t="s">
        <v>1461</v>
      </c>
      <c r="D2334" s="180" t="s">
        <v>4195</v>
      </c>
      <c r="E2334" s="181">
        <v>35.67</v>
      </c>
    </row>
    <row r="2335" spans="2:5" ht="50.1" customHeight="1">
      <c r="B2335" s="180">
        <v>93191</v>
      </c>
      <c r="C2335" s="180" t="s">
        <v>1462</v>
      </c>
      <c r="D2335" s="180" t="s">
        <v>4195</v>
      </c>
      <c r="E2335" s="181">
        <v>38.270000000000003</v>
      </c>
    </row>
    <row r="2336" spans="2:5" ht="50.1" customHeight="1">
      <c r="B2336" s="180">
        <v>93192</v>
      </c>
      <c r="C2336" s="180" t="s">
        <v>1463</v>
      </c>
      <c r="D2336" s="180" t="s">
        <v>4195</v>
      </c>
      <c r="E2336" s="181">
        <v>38.340000000000003</v>
      </c>
    </row>
    <row r="2337" spans="2:5" ht="50.1" customHeight="1">
      <c r="B2337" s="180">
        <v>93193</v>
      </c>
      <c r="C2337" s="180" t="s">
        <v>1464</v>
      </c>
      <c r="D2337" s="180" t="s">
        <v>4195</v>
      </c>
      <c r="E2337" s="181">
        <v>39.06</v>
      </c>
    </row>
    <row r="2338" spans="2:5" ht="50.1" customHeight="1">
      <c r="B2338" s="180">
        <v>93194</v>
      </c>
      <c r="C2338" s="180" t="s">
        <v>1465</v>
      </c>
      <c r="D2338" s="180" t="s">
        <v>4195</v>
      </c>
      <c r="E2338" s="181">
        <v>47.73</v>
      </c>
    </row>
    <row r="2339" spans="2:5" ht="50.1" customHeight="1">
      <c r="B2339" s="180">
        <v>93195</v>
      </c>
      <c r="C2339" s="180" t="s">
        <v>1466</v>
      </c>
      <c r="D2339" s="180" t="s">
        <v>4195</v>
      </c>
      <c r="E2339" s="181">
        <v>58.59</v>
      </c>
    </row>
    <row r="2340" spans="2:5" ht="50.1" customHeight="1">
      <c r="B2340" s="180">
        <v>93196</v>
      </c>
      <c r="C2340" s="180" t="s">
        <v>1467</v>
      </c>
      <c r="D2340" s="180" t="s">
        <v>4195</v>
      </c>
      <c r="E2340" s="181">
        <v>89.04</v>
      </c>
    </row>
    <row r="2341" spans="2:5" ht="50.1" customHeight="1">
      <c r="B2341" s="180">
        <v>93197</v>
      </c>
      <c r="C2341" s="180" t="s">
        <v>1468</v>
      </c>
      <c r="D2341" s="180" t="s">
        <v>4195</v>
      </c>
      <c r="E2341" s="181">
        <v>100.09</v>
      </c>
    </row>
    <row r="2342" spans="2:5" ht="50.1" customHeight="1">
      <c r="B2342" s="180">
        <v>93198</v>
      </c>
      <c r="C2342" s="180" t="s">
        <v>1469</v>
      </c>
      <c r="D2342" s="180" t="s">
        <v>4195</v>
      </c>
      <c r="E2342" s="181">
        <v>29.55</v>
      </c>
    </row>
    <row r="2343" spans="2:5" ht="50.1" customHeight="1">
      <c r="B2343" s="180">
        <v>93199</v>
      </c>
      <c r="C2343" s="180" t="s">
        <v>1470</v>
      </c>
      <c r="D2343" s="180" t="s">
        <v>4195</v>
      </c>
      <c r="E2343" s="181">
        <v>29.11</v>
      </c>
    </row>
    <row r="2344" spans="2:5" ht="50.1" customHeight="1">
      <c r="B2344" s="180">
        <v>93200</v>
      </c>
      <c r="C2344" s="180" t="s">
        <v>1471</v>
      </c>
      <c r="D2344" s="180" t="s">
        <v>4195</v>
      </c>
      <c r="E2344" s="181">
        <v>2.25</v>
      </c>
    </row>
    <row r="2345" spans="2:5" ht="50.1" customHeight="1">
      <c r="B2345" s="180">
        <v>93201</v>
      </c>
      <c r="C2345" s="180" t="s">
        <v>1472</v>
      </c>
      <c r="D2345" s="180" t="s">
        <v>4195</v>
      </c>
      <c r="E2345" s="181">
        <v>4.6500000000000004</v>
      </c>
    </row>
    <row r="2346" spans="2:5" ht="50.1" customHeight="1">
      <c r="B2346" s="180">
        <v>93202</v>
      </c>
      <c r="C2346" s="180" t="s">
        <v>1473</v>
      </c>
      <c r="D2346" s="180" t="s">
        <v>4195</v>
      </c>
      <c r="E2346" s="181">
        <v>20.059999999999999</v>
      </c>
    </row>
    <row r="2347" spans="2:5" ht="50.1" customHeight="1">
      <c r="B2347" s="180">
        <v>93203</v>
      </c>
      <c r="C2347" s="180" t="s">
        <v>1474</v>
      </c>
      <c r="D2347" s="180" t="s">
        <v>4195</v>
      </c>
      <c r="E2347" s="181">
        <v>11.77</v>
      </c>
    </row>
    <row r="2348" spans="2:5" ht="50.1" customHeight="1">
      <c r="B2348" s="180">
        <v>93204</v>
      </c>
      <c r="C2348" s="180" t="s">
        <v>1475</v>
      </c>
      <c r="D2348" s="180" t="s">
        <v>4195</v>
      </c>
      <c r="E2348" s="181">
        <v>63.06</v>
      </c>
    </row>
    <row r="2349" spans="2:5" ht="50.1" customHeight="1">
      <c r="B2349" s="180">
        <v>93205</v>
      </c>
      <c r="C2349" s="180" t="s">
        <v>1476</v>
      </c>
      <c r="D2349" s="180" t="s">
        <v>4195</v>
      </c>
      <c r="E2349" s="181">
        <v>29.81</v>
      </c>
    </row>
    <row r="2350" spans="2:5" ht="50.1" customHeight="1">
      <c r="B2350" s="180">
        <v>95952</v>
      </c>
      <c r="C2350" s="180" t="s">
        <v>1477</v>
      </c>
      <c r="D2350" s="180" t="s">
        <v>17</v>
      </c>
      <c r="E2350" s="182">
        <v>1825.63</v>
      </c>
    </row>
    <row r="2351" spans="2:5" ht="50.1" customHeight="1">
      <c r="B2351" s="180">
        <v>95953</v>
      </c>
      <c r="C2351" s="180" t="s">
        <v>1478</v>
      </c>
      <c r="D2351" s="180" t="s">
        <v>17</v>
      </c>
      <c r="E2351" s="182">
        <v>2932.21</v>
      </c>
    </row>
    <row r="2352" spans="2:5" ht="50.1" customHeight="1">
      <c r="B2352" s="180">
        <v>95954</v>
      </c>
      <c r="C2352" s="180" t="s">
        <v>1479</v>
      </c>
      <c r="D2352" s="180" t="s">
        <v>17</v>
      </c>
      <c r="E2352" s="182">
        <v>2147.36</v>
      </c>
    </row>
    <row r="2353" spans="2:5" ht="50.1" customHeight="1">
      <c r="B2353" s="180">
        <v>95955</v>
      </c>
      <c r="C2353" s="180" t="s">
        <v>1480</v>
      </c>
      <c r="D2353" s="180" t="s">
        <v>17</v>
      </c>
      <c r="E2353" s="182">
        <v>2687.92</v>
      </c>
    </row>
    <row r="2354" spans="2:5" ht="50.1" customHeight="1">
      <c r="B2354" s="180">
        <v>95956</v>
      </c>
      <c r="C2354" s="180" t="s">
        <v>1481</v>
      </c>
      <c r="D2354" s="180" t="s">
        <v>17</v>
      </c>
      <c r="E2354" s="182">
        <v>2168.14</v>
      </c>
    </row>
    <row r="2355" spans="2:5" ht="50.1" customHeight="1">
      <c r="B2355" s="180">
        <v>95957</v>
      </c>
      <c r="C2355" s="180" t="s">
        <v>1482</v>
      </c>
      <c r="D2355" s="180" t="s">
        <v>17</v>
      </c>
      <c r="E2355" s="182">
        <v>2772.54</v>
      </c>
    </row>
    <row r="2356" spans="2:5" ht="50.1" customHeight="1">
      <c r="B2356" s="180">
        <v>95969</v>
      </c>
      <c r="C2356" s="180" t="s">
        <v>1483</v>
      </c>
      <c r="D2356" s="180" t="s">
        <v>17</v>
      </c>
      <c r="E2356" s="182">
        <v>2447.0700000000002</v>
      </c>
    </row>
    <row r="2357" spans="2:5" ht="50.1" customHeight="1">
      <c r="B2357" s="180">
        <v>97733</v>
      </c>
      <c r="C2357" s="180" t="s">
        <v>1484</v>
      </c>
      <c r="D2357" s="180" t="s">
        <v>17</v>
      </c>
      <c r="E2357" s="182">
        <v>2609.0500000000002</v>
      </c>
    </row>
    <row r="2358" spans="2:5" ht="50.1" customHeight="1">
      <c r="B2358" s="180">
        <v>97734</v>
      </c>
      <c r="C2358" s="180" t="s">
        <v>1485</v>
      </c>
      <c r="D2358" s="180" t="s">
        <v>17</v>
      </c>
      <c r="E2358" s="182">
        <v>2229.0300000000002</v>
      </c>
    </row>
    <row r="2359" spans="2:5" ht="50.1" customHeight="1">
      <c r="B2359" s="180">
        <v>97735</v>
      </c>
      <c r="C2359" s="180" t="s">
        <v>1486</v>
      </c>
      <c r="D2359" s="180" t="s">
        <v>17</v>
      </c>
      <c r="E2359" s="182">
        <v>1880.23</v>
      </c>
    </row>
    <row r="2360" spans="2:5" ht="50.1" customHeight="1">
      <c r="B2360" s="180">
        <v>97736</v>
      </c>
      <c r="C2360" s="180" t="s">
        <v>1487</v>
      </c>
      <c r="D2360" s="180" t="s">
        <v>17</v>
      </c>
      <c r="E2360" s="182">
        <v>1229.29</v>
      </c>
    </row>
    <row r="2361" spans="2:5" ht="50.1" customHeight="1">
      <c r="B2361" s="180">
        <v>97737</v>
      </c>
      <c r="C2361" s="180" t="s">
        <v>1488</v>
      </c>
      <c r="D2361" s="180" t="s">
        <v>17</v>
      </c>
      <c r="E2361" s="182">
        <v>2728.3</v>
      </c>
    </row>
    <row r="2362" spans="2:5" ht="50.1" customHeight="1">
      <c r="B2362" s="180">
        <v>97738</v>
      </c>
      <c r="C2362" s="180" t="s">
        <v>1489</v>
      </c>
      <c r="D2362" s="180" t="s">
        <v>17</v>
      </c>
      <c r="E2362" s="182">
        <v>3476.18</v>
      </c>
    </row>
    <row r="2363" spans="2:5" ht="50.1" customHeight="1">
      <c r="B2363" s="180">
        <v>97739</v>
      </c>
      <c r="C2363" s="180" t="s">
        <v>1490</v>
      </c>
      <c r="D2363" s="180" t="s">
        <v>17</v>
      </c>
      <c r="E2363" s="182">
        <v>2142.0700000000002</v>
      </c>
    </row>
    <row r="2364" spans="2:5" ht="50.1" customHeight="1">
      <c r="B2364" s="180">
        <v>97740</v>
      </c>
      <c r="C2364" s="180" t="s">
        <v>1491</v>
      </c>
      <c r="D2364" s="180" t="s">
        <v>17</v>
      </c>
      <c r="E2364" s="182">
        <v>1614.01</v>
      </c>
    </row>
    <row r="2365" spans="2:5" ht="50.1" customHeight="1">
      <c r="B2365" s="180">
        <v>98615</v>
      </c>
      <c r="C2365" s="180" t="s">
        <v>1492</v>
      </c>
      <c r="D2365" s="180" t="s">
        <v>4021</v>
      </c>
      <c r="E2365" s="181">
        <v>93.76</v>
      </c>
    </row>
    <row r="2366" spans="2:5" ht="50.1" customHeight="1">
      <c r="B2366" s="180">
        <v>98616</v>
      </c>
      <c r="C2366" s="180" t="s">
        <v>1493</v>
      </c>
      <c r="D2366" s="180" t="s">
        <v>4021</v>
      </c>
      <c r="E2366" s="181">
        <v>72.62</v>
      </c>
    </row>
    <row r="2367" spans="2:5" ht="50.1" customHeight="1">
      <c r="B2367" s="180">
        <v>98617</v>
      </c>
      <c r="C2367" s="180" t="s">
        <v>1494</v>
      </c>
      <c r="D2367" s="180" t="s">
        <v>4021</v>
      </c>
      <c r="E2367" s="181">
        <v>66.849999999999994</v>
      </c>
    </row>
    <row r="2368" spans="2:5" ht="50.1" customHeight="1">
      <c r="B2368" s="180">
        <v>98618</v>
      </c>
      <c r="C2368" s="180" t="s">
        <v>1495</v>
      </c>
      <c r="D2368" s="180" t="s">
        <v>4021</v>
      </c>
      <c r="E2368" s="181">
        <v>91.92</v>
      </c>
    </row>
    <row r="2369" spans="2:5" ht="50.1" customHeight="1">
      <c r="B2369" s="180">
        <v>98619</v>
      </c>
      <c r="C2369" s="180" t="s">
        <v>1496</v>
      </c>
      <c r="D2369" s="180" t="s">
        <v>4021</v>
      </c>
      <c r="E2369" s="181">
        <v>83.17</v>
      </c>
    </row>
    <row r="2370" spans="2:5" ht="50.1" customHeight="1">
      <c r="B2370" s="180">
        <v>98620</v>
      </c>
      <c r="C2370" s="180" t="s">
        <v>1497</v>
      </c>
      <c r="D2370" s="180" t="s">
        <v>4021</v>
      </c>
      <c r="E2370" s="181">
        <v>78.77</v>
      </c>
    </row>
    <row r="2371" spans="2:5" ht="50.1" customHeight="1">
      <c r="B2371" s="180">
        <v>98621</v>
      </c>
      <c r="C2371" s="180" t="s">
        <v>1498</v>
      </c>
      <c r="D2371" s="180" t="s">
        <v>4021</v>
      </c>
      <c r="E2371" s="181">
        <v>103.6</v>
      </c>
    </row>
    <row r="2372" spans="2:5" ht="50.1" customHeight="1">
      <c r="B2372" s="180">
        <v>98622</v>
      </c>
      <c r="C2372" s="180" t="s">
        <v>1499</v>
      </c>
      <c r="D2372" s="180" t="s">
        <v>4021</v>
      </c>
      <c r="E2372" s="181">
        <v>96.57</v>
      </c>
    </row>
    <row r="2373" spans="2:5" ht="50.1" customHeight="1">
      <c r="B2373" s="180">
        <v>98623</v>
      </c>
      <c r="C2373" s="180" t="s">
        <v>1500</v>
      </c>
      <c r="D2373" s="180" t="s">
        <v>4021</v>
      </c>
      <c r="E2373" s="181">
        <v>92.99</v>
      </c>
    </row>
    <row r="2374" spans="2:5" ht="50.1" customHeight="1">
      <c r="B2374" s="180">
        <v>98624</v>
      </c>
      <c r="C2374" s="180" t="s">
        <v>1501</v>
      </c>
      <c r="D2374" s="180" t="s">
        <v>4021</v>
      </c>
      <c r="E2374" s="181">
        <v>116.45</v>
      </c>
    </row>
    <row r="2375" spans="2:5" ht="50.1" customHeight="1">
      <c r="B2375" s="180">
        <v>98625</v>
      </c>
      <c r="C2375" s="180" t="s">
        <v>1502</v>
      </c>
      <c r="D2375" s="180" t="s">
        <v>4021</v>
      </c>
      <c r="E2375" s="181">
        <v>110.54</v>
      </c>
    </row>
    <row r="2376" spans="2:5" ht="50.1" customHeight="1">
      <c r="B2376" s="180">
        <v>98626</v>
      </c>
      <c r="C2376" s="180" t="s">
        <v>1503</v>
      </c>
      <c r="D2376" s="180" t="s">
        <v>4021</v>
      </c>
      <c r="E2376" s="181">
        <v>107.47</v>
      </c>
    </row>
    <row r="2377" spans="2:5" ht="50.1" customHeight="1">
      <c r="B2377" s="180">
        <v>98655</v>
      </c>
      <c r="C2377" s="180" t="s">
        <v>1504</v>
      </c>
      <c r="D2377" s="180" t="s">
        <v>4195</v>
      </c>
      <c r="E2377" s="181">
        <v>548.79</v>
      </c>
    </row>
    <row r="2378" spans="2:5" ht="50.1" customHeight="1">
      <c r="B2378" s="180">
        <v>98656</v>
      </c>
      <c r="C2378" s="180" t="s">
        <v>1505</v>
      </c>
      <c r="D2378" s="180" t="s">
        <v>4195</v>
      </c>
      <c r="E2378" s="181">
        <v>556.26</v>
      </c>
    </row>
    <row r="2379" spans="2:5" ht="50.1" customHeight="1">
      <c r="B2379" s="180">
        <v>98657</v>
      </c>
      <c r="C2379" s="180" t="s">
        <v>1506</v>
      </c>
      <c r="D2379" s="180" t="s">
        <v>4195</v>
      </c>
      <c r="E2379" s="181">
        <v>563.75</v>
      </c>
    </row>
    <row r="2380" spans="2:5" ht="50.1" customHeight="1">
      <c r="B2380" s="180">
        <v>98658</v>
      </c>
      <c r="C2380" s="180" t="s">
        <v>1507</v>
      </c>
      <c r="D2380" s="180" t="s">
        <v>4195</v>
      </c>
      <c r="E2380" s="181">
        <v>571.20000000000005</v>
      </c>
    </row>
    <row r="2381" spans="2:5" ht="50.1" customHeight="1">
      <c r="B2381" s="180">
        <v>98659</v>
      </c>
      <c r="C2381" s="180" t="s">
        <v>1508</v>
      </c>
      <c r="D2381" s="180" t="s">
        <v>4195</v>
      </c>
      <c r="E2381" s="181">
        <v>586.16</v>
      </c>
    </row>
    <row r="2382" spans="2:5" ht="50.1" customHeight="1">
      <c r="B2382" s="180">
        <v>98746</v>
      </c>
      <c r="C2382" s="180" t="s">
        <v>1509</v>
      </c>
      <c r="D2382" s="180" t="s">
        <v>4195</v>
      </c>
      <c r="E2382" s="181">
        <v>55.1</v>
      </c>
    </row>
    <row r="2383" spans="2:5" ht="50.1" customHeight="1">
      <c r="B2383" s="180">
        <v>98749</v>
      </c>
      <c r="C2383" s="180" t="s">
        <v>1510</v>
      </c>
      <c r="D2383" s="180" t="s">
        <v>4195</v>
      </c>
      <c r="E2383" s="181">
        <v>68.319999999999993</v>
      </c>
    </row>
    <row r="2384" spans="2:5" ht="50.1" customHeight="1">
      <c r="B2384" s="180">
        <v>98750</v>
      </c>
      <c r="C2384" s="180" t="s">
        <v>1511</v>
      </c>
      <c r="D2384" s="180" t="s">
        <v>4195</v>
      </c>
      <c r="E2384" s="181">
        <v>84.54</v>
      </c>
    </row>
    <row r="2385" spans="2:5" ht="50.1" customHeight="1">
      <c r="B2385" s="180">
        <v>98751</v>
      </c>
      <c r="C2385" s="180" t="s">
        <v>1512</v>
      </c>
      <c r="D2385" s="180" t="s">
        <v>4195</v>
      </c>
      <c r="E2385" s="181">
        <v>127</v>
      </c>
    </row>
    <row r="2386" spans="2:5" ht="50.1" customHeight="1">
      <c r="B2386" s="180">
        <v>98752</v>
      </c>
      <c r="C2386" s="180" t="s">
        <v>1513</v>
      </c>
      <c r="D2386" s="180" t="s">
        <v>4195</v>
      </c>
      <c r="E2386" s="181">
        <v>178.46</v>
      </c>
    </row>
    <row r="2387" spans="2:5" ht="50.1" customHeight="1">
      <c r="B2387" s="180">
        <v>98753</v>
      </c>
      <c r="C2387" s="180" t="s">
        <v>1514</v>
      </c>
      <c r="D2387" s="180" t="s">
        <v>4195</v>
      </c>
      <c r="E2387" s="181">
        <v>242.73</v>
      </c>
    </row>
    <row r="2388" spans="2:5" ht="50.1" customHeight="1">
      <c r="B2388" s="180">
        <v>100763</v>
      </c>
      <c r="C2388" s="180" t="s">
        <v>19916</v>
      </c>
      <c r="D2388" s="180" t="s">
        <v>4440</v>
      </c>
      <c r="E2388" s="181">
        <v>13.89</v>
      </c>
    </row>
    <row r="2389" spans="2:5" ht="50.1" customHeight="1">
      <c r="B2389" s="180">
        <v>100764</v>
      </c>
      <c r="C2389" s="180" t="s">
        <v>19917</v>
      </c>
      <c r="D2389" s="180" t="s">
        <v>4440</v>
      </c>
      <c r="E2389" s="181">
        <v>13.74</v>
      </c>
    </row>
    <row r="2390" spans="2:5" ht="50.1" customHeight="1">
      <c r="B2390" s="180">
        <v>100765</v>
      </c>
      <c r="C2390" s="180" t="s">
        <v>19918</v>
      </c>
      <c r="D2390" s="180" t="s">
        <v>4440</v>
      </c>
      <c r="E2390" s="181">
        <v>13.14</v>
      </c>
    </row>
    <row r="2391" spans="2:5" ht="50.1" customHeight="1">
      <c r="B2391" s="180">
        <v>100766</v>
      </c>
      <c r="C2391" s="180" t="s">
        <v>19919</v>
      </c>
      <c r="D2391" s="180" t="s">
        <v>4440</v>
      </c>
      <c r="E2391" s="181">
        <v>13.32</v>
      </c>
    </row>
    <row r="2392" spans="2:5" ht="50.1" customHeight="1">
      <c r="B2392" s="180">
        <v>100767</v>
      </c>
      <c r="C2392" s="180" t="s">
        <v>19920</v>
      </c>
      <c r="D2392" s="180" t="s">
        <v>4440</v>
      </c>
      <c r="E2392" s="181">
        <v>13.81</v>
      </c>
    </row>
    <row r="2393" spans="2:5" ht="50.1" customHeight="1">
      <c r="B2393" s="180">
        <v>100768</v>
      </c>
      <c r="C2393" s="180" t="s">
        <v>19921</v>
      </c>
      <c r="D2393" s="180" t="s">
        <v>4440</v>
      </c>
      <c r="E2393" s="181">
        <v>19.760000000000002</v>
      </c>
    </row>
    <row r="2394" spans="2:5" ht="50.1" customHeight="1">
      <c r="B2394" s="180">
        <v>100769</v>
      </c>
      <c r="C2394" s="180" t="s">
        <v>19922</v>
      </c>
      <c r="D2394" s="180" t="s">
        <v>4440</v>
      </c>
      <c r="E2394" s="181">
        <v>19.61</v>
      </c>
    </row>
    <row r="2395" spans="2:5" ht="50.1" customHeight="1">
      <c r="B2395" s="180">
        <v>100770</v>
      </c>
      <c r="C2395" s="180" t="s">
        <v>19923</v>
      </c>
      <c r="D2395" s="180" t="s">
        <v>4440</v>
      </c>
      <c r="E2395" s="181">
        <v>18.95</v>
      </c>
    </row>
    <row r="2396" spans="2:5" ht="50.1" customHeight="1">
      <c r="B2396" s="180">
        <v>100771</v>
      </c>
      <c r="C2396" s="180" t="s">
        <v>19924</v>
      </c>
      <c r="D2396" s="180" t="s">
        <v>4440</v>
      </c>
      <c r="E2396" s="181">
        <v>21.56</v>
      </c>
    </row>
    <row r="2397" spans="2:5" ht="50.1" customHeight="1">
      <c r="B2397" s="180">
        <v>100772</v>
      </c>
      <c r="C2397" s="180" t="s">
        <v>19925</v>
      </c>
      <c r="D2397" s="180" t="s">
        <v>4440</v>
      </c>
      <c r="E2397" s="181">
        <v>13.43</v>
      </c>
    </row>
    <row r="2398" spans="2:5" ht="50.1" customHeight="1">
      <c r="B2398" s="180">
        <v>100773</v>
      </c>
      <c r="C2398" s="180" t="s">
        <v>19926</v>
      </c>
      <c r="D2398" s="180" t="s">
        <v>4440</v>
      </c>
      <c r="E2398" s="181">
        <v>17.02</v>
      </c>
    </row>
    <row r="2399" spans="2:5" ht="50.1" customHeight="1">
      <c r="B2399" s="180">
        <v>100774</v>
      </c>
      <c r="C2399" s="180" t="s">
        <v>19927</v>
      </c>
      <c r="D2399" s="180" t="s">
        <v>4440</v>
      </c>
      <c r="E2399" s="181">
        <v>10.039999999999999</v>
      </c>
    </row>
    <row r="2400" spans="2:5" ht="50.1" customHeight="1">
      <c r="B2400" s="180">
        <v>100775</v>
      </c>
      <c r="C2400" s="180" t="s">
        <v>19928</v>
      </c>
      <c r="D2400" s="180" t="s">
        <v>4440</v>
      </c>
      <c r="E2400" s="181">
        <v>11.81</v>
      </c>
    </row>
    <row r="2401" spans="2:5" ht="50.1" customHeight="1">
      <c r="B2401" s="180">
        <v>100776</v>
      </c>
      <c r="C2401" s="180" t="s">
        <v>19929</v>
      </c>
      <c r="D2401" s="180" t="s">
        <v>4440</v>
      </c>
      <c r="E2401" s="181">
        <v>17.13</v>
      </c>
    </row>
    <row r="2402" spans="2:5" ht="50.1" customHeight="1">
      <c r="B2402" s="180">
        <v>100777</v>
      </c>
      <c r="C2402" s="180" t="s">
        <v>19930</v>
      </c>
      <c r="D2402" s="180" t="s">
        <v>4440</v>
      </c>
      <c r="E2402" s="181">
        <v>12.7</v>
      </c>
    </row>
    <row r="2403" spans="2:5" ht="50.1" customHeight="1">
      <c r="B2403" s="180">
        <v>100778</v>
      </c>
      <c r="C2403" s="180" t="s">
        <v>19931</v>
      </c>
      <c r="D2403" s="180" t="s">
        <v>4440</v>
      </c>
      <c r="E2403" s="181">
        <v>8.6999999999999993</v>
      </c>
    </row>
    <row r="2404" spans="2:5" ht="50.1" customHeight="1">
      <c r="B2404" s="180">
        <v>98560</v>
      </c>
      <c r="C2404" s="180" t="s">
        <v>1515</v>
      </c>
      <c r="D2404" s="180" t="s">
        <v>4021</v>
      </c>
      <c r="E2404" s="181">
        <v>35.36</v>
      </c>
    </row>
    <row r="2405" spans="2:5" ht="50.1" customHeight="1">
      <c r="B2405" s="180">
        <v>98561</v>
      </c>
      <c r="C2405" s="180" t="s">
        <v>1516</v>
      </c>
      <c r="D2405" s="180" t="s">
        <v>4021</v>
      </c>
      <c r="E2405" s="181">
        <v>31</v>
      </c>
    </row>
    <row r="2406" spans="2:5" ht="50.1" customHeight="1">
      <c r="B2406" s="180">
        <v>98562</v>
      </c>
      <c r="C2406" s="180" t="s">
        <v>1517</v>
      </c>
      <c r="D2406" s="180" t="s">
        <v>4021</v>
      </c>
      <c r="E2406" s="181">
        <v>30.88</v>
      </c>
    </row>
    <row r="2407" spans="2:5" ht="50.1" customHeight="1">
      <c r="B2407" s="180">
        <v>98555</v>
      </c>
      <c r="C2407" s="180" t="s">
        <v>13226</v>
      </c>
      <c r="D2407" s="180" t="s">
        <v>4021</v>
      </c>
      <c r="E2407" s="181">
        <v>17.61</v>
      </c>
    </row>
    <row r="2408" spans="2:5" ht="50.1" customHeight="1">
      <c r="B2408" s="180">
        <v>98556</v>
      </c>
      <c r="C2408" s="180" t="s">
        <v>13227</v>
      </c>
      <c r="D2408" s="180" t="s">
        <v>4021</v>
      </c>
      <c r="E2408" s="181">
        <v>33.520000000000003</v>
      </c>
    </row>
    <row r="2409" spans="2:5" ht="50.1" customHeight="1">
      <c r="B2409" s="180">
        <v>98558</v>
      </c>
      <c r="C2409" s="180" t="s">
        <v>13228</v>
      </c>
      <c r="D2409" s="180" t="s">
        <v>3961</v>
      </c>
      <c r="E2409" s="181">
        <v>5.08</v>
      </c>
    </row>
    <row r="2410" spans="2:5" ht="50.1" customHeight="1">
      <c r="B2410" s="180">
        <v>98559</v>
      </c>
      <c r="C2410" s="180" t="s">
        <v>1518</v>
      </c>
      <c r="D2410" s="180" t="s">
        <v>4195</v>
      </c>
      <c r="E2410" s="181">
        <v>3.16</v>
      </c>
    </row>
    <row r="2411" spans="2:5" ht="50.1" customHeight="1">
      <c r="B2411" s="180">
        <v>98546</v>
      </c>
      <c r="C2411" s="180" t="s">
        <v>1519</v>
      </c>
      <c r="D2411" s="180" t="s">
        <v>4021</v>
      </c>
      <c r="E2411" s="181">
        <v>70.760000000000005</v>
      </c>
    </row>
    <row r="2412" spans="2:5" ht="50.1" customHeight="1">
      <c r="B2412" s="180">
        <v>98547</v>
      </c>
      <c r="C2412" s="180" t="s">
        <v>1520</v>
      </c>
      <c r="D2412" s="180" t="s">
        <v>4021</v>
      </c>
      <c r="E2412" s="181">
        <v>130.69999999999999</v>
      </c>
    </row>
    <row r="2413" spans="2:5" ht="50.1" customHeight="1">
      <c r="B2413" s="180">
        <v>98553</v>
      </c>
      <c r="C2413" s="180" t="s">
        <v>19932</v>
      </c>
      <c r="D2413" s="180" t="s">
        <v>4021</v>
      </c>
      <c r="E2413" s="181">
        <v>71.5</v>
      </c>
    </row>
    <row r="2414" spans="2:5" ht="50.1" customHeight="1">
      <c r="B2414" s="180">
        <v>98554</v>
      </c>
      <c r="C2414" s="180" t="s">
        <v>19933</v>
      </c>
      <c r="D2414" s="180" t="s">
        <v>4021</v>
      </c>
      <c r="E2414" s="181">
        <v>27.39</v>
      </c>
    </row>
    <row r="2415" spans="2:5" ht="50.1" customHeight="1">
      <c r="B2415" s="180">
        <v>98557</v>
      </c>
      <c r="C2415" s="180" t="s">
        <v>1521</v>
      </c>
      <c r="D2415" s="180" t="s">
        <v>4021</v>
      </c>
      <c r="E2415" s="181">
        <v>28.89</v>
      </c>
    </row>
    <row r="2416" spans="2:5" ht="50.1" customHeight="1">
      <c r="B2416" s="180">
        <v>98563</v>
      </c>
      <c r="C2416" s="180" t="s">
        <v>1522</v>
      </c>
      <c r="D2416" s="180" t="s">
        <v>4021</v>
      </c>
      <c r="E2416" s="181">
        <v>25.11</v>
      </c>
    </row>
    <row r="2417" spans="2:5" ht="50.1" customHeight="1">
      <c r="B2417" s="180">
        <v>98564</v>
      </c>
      <c r="C2417" s="180" t="s">
        <v>1523</v>
      </c>
      <c r="D2417" s="180" t="s">
        <v>4021</v>
      </c>
      <c r="E2417" s="181">
        <v>40.79</v>
      </c>
    </row>
    <row r="2418" spans="2:5" ht="50.1" customHeight="1">
      <c r="B2418" s="180">
        <v>98565</v>
      </c>
      <c r="C2418" s="180" t="s">
        <v>1524</v>
      </c>
      <c r="D2418" s="180" t="s">
        <v>4021</v>
      </c>
      <c r="E2418" s="181">
        <v>36.229999999999997</v>
      </c>
    </row>
    <row r="2419" spans="2:5" ht="50.1" customHeight="1">
      <c r="B2419" s="180">
        <v>98566</v>
      </c>
      <c r="C2419" s="180" t="s">
        <v>1525</v>
      </c>
      <c r="D2419" s="180" t="s">
        <v>4021</v>
      </c>
      <c r="E2419" s="181">
        <v>51.89</v>
      </c>
    </row>
    <row r="2420" spans="2:5" ht="50.1" customHeight="1">
      <c r="B2420" s="180">
        <v>98567</v>
      </c>
      <c r="C2420" s="180" t="s">
        <v>1526</v>
      </c>
      <c r="D2420" s="180" t="s">
        <v>4021</v>
      </c>
      <c r="E2420" s="181">
        <v>46.78</v>
      </c>
    </row>
    <row r="2421" spans="2:5" ht="50.1" customHeight="1">
      <c r="B2421" s="180">
        <v>98568</v>
      </c>
      <c r="C2421" s="180" t="s">
        <v>1527</v>
      </c>
      <c r="D2421" s="180" t="s">
        <v>4021</v>
      </c>
      <c r="E2421" s="181">
        <v>62.43</v>
      </c>
    </row>
    <row r="2422" spans="2:5" ht="50.1" customHeight="1">
      <c r="B2422" s="180">
        <v>98569</v>
      </c>
      <c r="C2422" s="180" t="s">
        <v>1528</v>
      </c>
      <c r="D2422" s="180" t="s">
        <v>4021</v>
      </c>
      <c r="E2422" s="181">
        <v>57.88</v>
      </c>
    </row>
    <row r="2423" spans="2:5" ht="50.1" customHeight="1">
      <c r="B2423" s="180">
        <v>98570</v>
      </c>
      <c r="C2423" s="180" t="s">
        <v>1529</v>
      </c>
      <c r="D2423" s="180" t="s">
        <v>4021</v>
      </c>
      <c r="E2423" s="181">
        <v>73.56</v>
      </c>
    </row>
    <row r="2424" spans="2:5" ht="50.1" customHeight="1">
      <c r="B2424" s="180">
        <v>98571</v>
      </c>
      <c r="C2424" s="180" t="s">
        <v>1530</v>
      </c>
      <c r="D2424" s="180" t="s">
        <v>4021</v>
      </c>
      <c r="E2424" s="181">
        <v>28.35</v>
      </c>
    </row>
    <row r="2425" spans="2:5" ht="50.1" customHeight="1">
      <c r="B2425" s="180">
        <v>98572</v>
      </c>
      <c r="C2425" s="180" t="s">
        <v>1531</v>
      </c>
      <c r="D2425" s="180" t="s">
        <v>4021</v>
      </c>
      <c r="E2425" s="181">
        <v>34.99</v>
      </c>
    </row>
    <row r="2426" spans="2:5" ht="50.1" customHeight="1">
      <c r="B2426" s="180">
        <v>98573</v>
      </c>
      <c r="C2426" s="180" t="s">
        <v>1532</v>
      </c>
      <c r="D2426" s="180" t="s">
        <v>4021</v>
      </c>
      <c r="E2426" s="181">
        <v>50.35</v>
      </c>
    </row>
    <row r="2427" spans="2:5" ht="50.1" customHeight="1">
      <c r="B2427" s="180">
        <v>91831</v>
      </c>
      <c r="C2427" s="180" t="s">
        <v>1533</v>
      </c>
      <c r="D2427" s="180" t="s">
        <v>4195</v>
      </c>
      <c r="E2427" s="181">
        <v>5.42</v>
      </c>
    </row>
    <row r="2428" spans="2:5" ht="50.1" customHeight="1">
      <c r="B2428" s="180">
        <v>91833</v>
      </c>
      <c r="C2428" s="180" t="s">
        <v>13167</v>
      </c>
      <c r="D2428" s="180" t="s">
        <v>4195</v>
      </c>
      <c r="E2428" s="181">
        <v>5.78</v>
      </c>
    </row>
    <row r="2429" spans="2:5" ht="50.1" customHeight="1">
      <c r="B2429" s="180">
        <v>91834</v>
      </c>
      <c r="C2429" s="180" t="s">
        <v>1534</v>
      </c>
      <c r="D2429" s="180" t="s">
        <v>4195</v>
      </c>
      <c r="E2429" s="181">
        <v>6.07</v>
      </c>
    </row>
    <row r="2430" spans="2:5" ht="50.1" customHeight="1">
      <c r="B2430" s="180">
        <v>91835</v>
      </c>
      <c r="C2430" s="180" t="s">
        <v>13168</v>
      </c>
      <c r="D2430" s="180" t="s">
        <v>4195</v>
      </c>
      <c r="E2430" s="181">
        <v>7.01</v>
      </c>
    </row>
    <row r="2431" spans="2:5" ht="50.1" customHeight="1">
      <c r="B2431" s="180">
        <v>91836</v>
      </c>
      <c r="C2431" s="180" t="s">
        <v>1535</v>
      </c>
      <c r="D2431" s="180" t="s">
        <v>4195</v>
      </c>
      <c r="E2431" s="181">
        <v>8.06</v>
      </c>
    </row>
    <row r="2432" spans="2:5" ht="50.1" customHeight="1">
      <c r="B2432" s="180">
        <v>91837</v>
      </c>
      <c r="C2432" s="180" t="s">
        <v>13169</v>
      </c>
      <c r="D2432" s="180" t="s">
        <v>4195</v>
      </c>
      <c r="E2432" s="181">
        <v>10.26</v>
      </c>
    </row>
    <row r="2433" spans="2:5" ht="50.1" customHeight="1">
      <c r="B2433" s="180">
        <v>91839</v>
      </c>
      <c r="C2433" s="180" t="s">
        <v>13170</v>
      </c>
      <c r="D2433" s="180" t="s">
        <v>4195</v>
      </c>
      <c r="E2433" s="181">
        <v>7.35</v>
      </c>
    </row>
    <row r="2434" spans="2:5" ht="50.1" customHeight="1">
      <c r="B2434" s="180">
        <v>91840</v>
      </c>
      <c r="C2434" s="180" t="s">
        <v>13171</v>
      </c>
      <c r="D2434" s="180" t="s">
        <v>4195</v>
      </c>
      <c r="E2434" s="181">
        <v>9.3800000000000008</v>
      </c>
    </row>
    <row r="2435" spans="2:5" ht="50.1" customHeight="1">
      <c r="B2435" s="180">
        <v>91841</v>
      </c>
      <c r="C2435" s="180" t="s">
        <v>13172</v>
      </c>
      <c r="D2435" s="180" t="s">
        <v>4195</v>
      </c>
      <c r="E2435" s="181">
        <v>8.83</v>
      </c>
    </row>
    <row r="2436" spans="2:5" ht="50.1" customHeight="1">
      <c r="B2436" s="180">
        <v>91842</v>
      </c>
      <c r="C2436" s="180" t="s">
        <v>1536</v>
      </c>
      <c r="D2436" s="180" t="s">
        <v>4195</v>
      </c>
      <c r="E2436" s="181">
        <v>4.1900000000000004</v>
      </c>
    </row>
    <row r="2437" spans="2:5" ht="50.1" customHeight="1">
      <c r="B2437" s="180">
        <v>91843</v>
      </c>
      <c r="C2437" s="180" t="s">
        <v>13173</v>
      </c>
      <c r="D2437" s="180" t="s">
        <v>4195</v>
      </c>
      <c r="E2437" s="181">
        <v>4.55</v>
      </c>
    </row>
    <row r="2438" spans="2:5" ht="50.1" customHeight="1">
      <c r="B2438" s="180">
        <v>91844</v>
      </c>
      <c r="C2438" s="180" t="s">
        <v>1537</v>
      </c>
      <c r="D2438" s="180" t="s">
        <v>4195</v>
      </c>
      <c r="E2438" s="181">
        <v>4.8499999999999996</v>
      </c>
    </row>
    <row r="2439" spans="2:5" ht="50.1" customHeight="1">
      <c r="B2439" s="180">
        <v>91845</v>
      </c>
      <c r="C2439" s="180" t="s">
        <v>13174</v>
      </c>
      <c r="D2439" s="180" t="s">
        <v>4195</v>
      </c>
      <c r="E2439" s="181">
        <v>5.79</v>
      </c>
    </row>
    <row r="2440" spans="2:5" ht="50.1" customHeight="1">
      <c r="B2440" s="180">
        <v>91846</v>
      </c>
      <c r="C2440" s="180" t="s">
        <v>1538</v>
      </c>
      <c r="D2440" s="180" t="s">
        <v>4195</v>
      </c>
      <c r="E2440" s="181">
        <v>6.85</v>
      </c>
    </row>
    <row r="2441" spans="2:5" ht="50.1" customHeight="1">
      <c r="B2441" s="180">
        <v>91847</v>
      </c>
      <c r="C2441" s="180" t="s">
        <v>13175</v>
      </c>
      <c r="D2441" s="180" t="s">
        <v>4195</v>
      </c>
      <c r="E2441" s="181">
        <v>9.0500000000000007</v>
      </c>
    </row>
    <row r="2442" spans="2:5" ht="50.1" customHeight="1">
      <c r="B2442" s="180">
        <v>91849</v>
      </c>
      <c r="C2442" s="180" t="s">
        <v>13176</v>
      </c>
      <c r="D2442" s="180" t="s">
        <v>4195</v>
      </c>
      <c r="E2442" s="181">
        <v>6.14</v>
      </c>
    </row>
    <row r="2443" spans="2:5" ht="50.1" customHeight="1">
      <c r="B2443" s="180">
        <v>91850</v>
      </c>
      <c r="C2443" s="180" t="s">
        <v>13177</v>
      </c>
      <c r="D2443" s="180" t="s">
        <v>4195</v>
      </c>
      <c r="E2443" s="181">
        <v>8.2100000000000009</v>
      </c>
    </row>
    <row r="2444" spans="2:5" ht="50.1" customHeight="1">
      <c r="B2444" s="180">
        <v>91851</v>
      </c>
      <c r="C2444" s="180" t="s">
        <v>13178</v>
      </c>
      <c r="D2444" s="180" t="s">
        <v>4195</v>
      </c>
      <c r="E2444" s="181">
        <v>7.66</v>
      </c>
    </row>
    <row r="2445" spans="2:5" ht="50.1" customHeight="1">
      <c r="B2445" s="180">
        <v>91852</v>
      </c>
      <c r="C2445" s="180" t="s">
        <v>1539</v>
      </c>
      <c r="D2445" s="180" t="s">
        <v>4195</v>
      </c>
      <c r="E2445" s="181">
        <v>6.02</v>
      </c>
    </row>
    <row r="2446" spans="2:5" ht="50.1" customHeight="1">
      <c r="B2446" s="180">
        <v>91853</v>
      </c>
      <c r="C2446" s="180" t="s">
        <v>13179</v>
      </c>
      <c r="D2446" s="180" t="s">
        <v>4195</v>
      </c>
      <c r="E2446" s="181">
        <v>6.36</v>
      </c>
    </row>
    <row r="2447" spans="2:5" ht="50.1" customHeight="1">
      <c r="B2447" s="180">
        <v>91854</v>
      </c>
      <c r="C2447" s="180" t="s">
        <v>1540</v>
      </c>
      <c r="D2447" s="180" t="s">
        <v>4195</v>
      </c>
      <c r="E2447" s="181">
        <v>6.67</v>
      </c>
    </row>
    <row r="2448" spans="2:5" ht="50.1" customHeight="1">
      <c r="B2448" s="180">
        <v>91855</v>
      </c>
      <c r="C2448" s="180" t="s">
        <v>13180</v>
      </c>
      <c r="D2448" s="180" t="s">
        <v>4195</v>
      </c>
      <c r="E2448" s="181">
        <v>7.55</v>
      </c>
    </row>
    <row r="2449" spans="2:5" ht="50.1" customHeight="1">
      <c r="B2449" s="180">
        <v>91856</v>
      </c>
      <c r="C2449" s="180" t="s">
        <v>1541</v>
      </c>
      <c r="D2449" s="180" t="s">
        <v>4195</v>
      </c>
      <c r="E2449" s="181">
        <v>8.56</v>
      </c>
    </row>
    <row r="2450" spans="2:5" ht="50.1" customHeight="1">
      <c r="B2450" s="180">
        <v>91857</v>
      </c>
      <c r="C2450" s="180" t="s">
        <v>13181</v>
      </c>
      <c r="D2450" s="180" t="s">
        <v>4195</v>
      </c>
      <c r="E2450" s="181">
        <v>10.6</v>
      </c>
    </row>
    <row r="2451" spans="2:5" ht="50.1" customHeight="1">
      <c r="B2451" s="180">
        <v>91859</v>
      </c>
      <c r="C2451" s="180" t="s">
        <v>13182</v>
      </c>
      <c r="D2451" s="180" t="s">
        <v>4195</v>
      </c>
      <c r="E2451" s="181">
        <v>7.91</v>
      </c>
    </row>
    <row r="2452" spans="2:5" ht="50.1" customHeight="1">
      <c r="B2452" s="180">
        <v>91860</v>
      </c>
      <c r="C2452" s="180" t="s">
        <v>13183</v>
      </c>
      <c r="D2452" s="180" t="s">
        <v>4195</v>
      </c>
      <c r="E2452" s="181">
        <v>9.8800000000000008</v>
      </c>
    </row>
    <row r="2453" spans="2:5" ht="50.1" customHeight="1">
      <c r="B2453" s="180">
        <v>91861</v>
      </c>
      <c r="C2453" s="180" t="s">
        <v>13184</v>
      </c>
      <c r="D2453" s="180" t="s">
        <v>4195</v>
      </c>
      <c r="E2453" s="181">
        <v>9.3699999999999992</v>
      </c>
    </row>
    <row r="2454" spans="2:5" ht="50.1" customHeight="1">
      <c r="B2454" s="180">
        <v>91862</v>
      </c>
      <c r="C2454" s="180" t="s">
        <v>1542</v>
      </c>
      <c r="D2454" s="180" t="s">
        <v>4195</v>
      </c>
      <c r="E2454" s="181">
        <v>6.65</v>
      </c>
    </row>
    <row r="2455" spans="2:5" ht="50.1" customHeight="1">
      <c r="B2455" s="180">
        <v>91863</v>
      </c>
      <c r="C2455" s="180" t="s">
        <v>1543</v>
      </c>
      <c r="D2455" s="180" t="s">
        <v>4195</v>
      </c>
      <c r="E2455" s="181">
        <v>7.86</v>
      </c>
    </row>
    <row r="2456" spans="2:5" ht="50.1" customHeight="1">
      <c r="B2456" s="180">
        <v>91864</v>
      </c>
      <c r="C2456" s="180" t="s">
        <v>1544</v>
      </c>
      <c r="D2456" s="180" t="s">
        <v>4195</v>
      </c>
      <c r="E2456" s="181">
        <v>10.48</v>
      </c>
    </row>
    <row r="2457" spans="2:5" ht="50.1" customHeight="1">
      <c r="B2457" s="180">
        <v>91865</v>
      </c>
      <c r="C2457" s="180" t="s">
        <v>1545</v>
      </c>
      <c r="D2457" s="180" t="s">
        <v>4195</v>
      </c>
      <c r="E2457" s="181">
        <v>13.09</v>
      </c>
    </row>
    <row r="2458" spans="2:5" ht="50.1" customHeight="1">
      <c r="B2458" s="180">
        <v>91866</v>
      </c>
      <c r="C2458" s="180" t="s">
        <v>1546</v>
      </c>
      <c r="D2458" s="180" t="s">
        <v>4195</v>
      </c>
      <c r="E2458" s="181">
        <v>5.53</v>
      </c>
    </row>
    <row r="2459" spans="2:5" ht="50.1" customHeight="1">
      <c r="B2459" s="180">
        <v>91867</v>
      </c>
      <c r="C2459" s="180" t="s">
        <v>1547</v>
      </c>
      <c r="D2459" s="180" t="s">
        <v>4195</v>
      </c>
      <c r="E2459" s="181">
        <v>6.74</v>
      </c>
    </row>
    <row r="2460" spans="2:5" ht="50.1" customHeight="1">
      <c r="B2460" s="180">
        <v>91868</v>
      </c>
      <c r="C2460" s="180" t="s">
        <v>1548</v>
      </c>
      <c r="D2460" s="180" t="s">
        <v>4195</v>
      </c>
      <c r="E2460" s="181">
        <v>9.3699999999999992</v>
      </c>
    </row>
    <row r="2461" spans="2:5" ht="50.1" customHeight="1">
      <c r="B2461" s="180">
        <v>91869</v>
      </c>
      <c r="C2461" s="180" t="s">
        <v>1549</v>
      </c>
      <c r="D2461" s="180" t="s">
        <v>4195</v>
      </c>
      <c r="E2461" s="181">
        <v>11.99</v>
      </c>
    </row>
    <row r="2462" spans="2:5" ht="50.1" customHeight="1">
      <c r="B2462" s="180">
        <v>91870</v>
      </c>
      <c r="C2462" s="180" t="s">
        <v>1550</v>
      </c>
      <c r="D2462" s="180" t="s">
        <v>4195</v>
      </c>
      <c r="E2462" s="181">
        <v>7.84</v>
      </c>
    </row>
    <row r="2463" spans="2:5" ht="50.1" customHeight="1">
      <c r="B2463" s="180">
        <v>91871</v>
      </c>
      <c r="C2463" s="180" t="s">
        <v>1551</v>
      </c>
      <c r="D2463" s="180" t="s">
        <v>4195</v>
      </c>
      <c r="E2463" s="181">
        <v>9.08</v>
      </c>
    </row>
    <row r="2464" spans="2:5" ht="50.1" customHeight="1">
      <c r="B2464" s="180">
        <v>91872</v>
      </c>
      <c r="C2464" s="180" t="s">
        <v>1552</v>
      </c>
      <c r="D2464" s="180" t="s">
        <v>4195</v>
      </c>
      <c r="E2464" s="181">
        <v>11.7</v>
      </c>
    </row>
    <row r="2465" spans="2:5" ht="50.1" customHeight="1">
      <c r="B2465" s="180">
        <v>91873</v>
      </c>
      <c r="C2465" s="180" t="s">
        <v>1553</v>
      </c>
      <c r="D2465" s="180" t="s">
        <v>4195</v>
      </c>
      <c r="E2465" s="181">
        <v>14.28</v>
      </c>
    </row>
    <row r="2466" spans="2:5" ht="50.1" customHeight="1">
      <c r="B2466" s="180">
        <v>93008</v>
      </c>
      <c r="C2466" s="180" t="s">
        <v>1554</v>
      </c>
      <c r="D2466" s="180" t="s">
        <v>4195</v>
      </c>
      <c r="E2466" s="181">
        <v>11.73</v>
      </c>
    </row>
    <row r="2467" spans="2:5" ht="50.1" customHeight="1">
      <c r="B2467" s="180">
        <v>93009</v>
      </c>
      <c r="C2467" s="180" t="s">
        <v>1555</v>
      </c>
      <c r="D2467" s="180" t="s">
        <v>4195</v>
      </c>
      <c r="E2467" s="181">
        <v>17.28</v>
      </c>
    </row>
    <row r="2468" spans="2:5" ht="50.1" customHeight="1">
      <c r="B2468" s="180">
        <v>93010</v>
      </c>
      <c r="C2468" s="180" t="s">
        <v>1556</v>
      </c>
      <c r="D2468" s="180" t="s">
        <v>4195</v>
      </c>
      <c r="E2468" s="181">
        <v>24.03</v>
      </c>
    </row>
    <row r="2469" spans="2:5" ht="50.1" customHeight="1">
      <c r="B2469" s="180">
        <v>93011</v>
      </c>
      <c r="C2469" s="180" t="s">
        <v>1557</v>
      </c>
      <c r="D2469" s="180" t="s">
        <v>4195</v>
      </c>
      <c r="E2469" s="181">
        <v>29.36</v>
      </c>
    </row>
    <row r="2470" spans="2:5" ht="50.1" customHeight="1">
      <c r="B2470" s="180">
        <v>93012</v>
      </c>
      <c r="C2470" s="180" t="s">
        <v>1558</v>
      </c>
      <c r="D2470" s="180" t="s">
        <v>4195</v>
      </c>
      <c r="E2470" s="181">
        <v>44.32</v>
      </c>
    </row>
    <row r="2471" spans="2:5" ht="50.1" customHeight="1">
      <c r="B2471" s="180">
        <v>95726</v>
      </c>
      <c r="C2471" s="180" t="s">
        <v>1559</v>
      </c>
      <c r="D2471" s="180" t="s">
        <v>4195</v>
      </c>
      <c r="E2471" s="181">
        <v>4.43</v>
      </c>
    </row>
    <row r="2472" spans="2:5" ht="50.1" customHeight="1">
      <c r="B2472" s="180">
        <v>95727</v>
      </c>
      <c r="C2472" s="180" t="s">
        <v>1560</v>
      </c>
      <c r="D2472" s="180" t="s">
        <v>4195</v>
      </c>
      <c r="E2472" s="181">
        <v>5.1100000000000003</v>
      </c>
    </row>
    <row r="2473" spans="2:5" ht="50.1" customHeight="1">
      <c r="B2473" s="180">
        <v>95728</v>
      </c>
      <c r="C2473" s="180" t="s">
        <v>1561</v>
      </c>
      <c r="D2473" s="180" t="s">
        <v>4195</v>
      </c>
      <c r="E2473" s="181">
        <v>6.54</v>
      </c>
    </row>
    <row r="2474" spans="2:5" ht="50.1" customHeight="1">
      <c r="B2474" s="180">
        <v>95729</v>
      </c>
      <c r="C2474" s="180" t="s">
        <v>1562</v>
      </c>
      <c r="D2474" s="180" t="s">
        <v>4195</v>
      </c>
      <c r="E2474" s="181">
        <v>5.91</v>
      </c>
    </row>
    <row r="2475" spans="2:5" ht="50.1" customHeight="1">
      <c r="B2475" s="180">
        <v>95730</v>
      </c>
      <c r="C2475" s="180" t="s">
        <v>1563</v>
      </c>
      <c r="D2475" s="180" t="s">
        <v>4195</v>
      </c>
      <c r="E2475" s="181">
        <v>6.58</v>
      </c>
    </row>
    <row r="2476" spans="2:5" ht="50.1" customHeight="1">
      <c r="B2476" s="180">
        <v>95731</v>
      </c>
      <c r="C2476" s="180" t="s">
        <v>1564</v>
      </c>
      <c r="D2476" s="180" t="s">
        <v>4195</v>
      </c>
      <c r="E2476" s="181">
        <v>8.01</v>
      </c>
    </row>
    <row r="2477" spans="2:5" ht="50.1" customHeight="1">
      <c r="B2477" s="180">
        <v>95732</v>
      </c>
      <c r="C2477" s="180" t="s">
        <v>1565</v>
      </c>
      <c r="D2477" s="180" t="s">
        <v>3961</v>
      </c>
      <c r="E2477" s="181">
        <v>3.4</v>
      </c>
    </row>
    <row r="2478" spans="2:5" ht="50.1" customHeight="1">
      <c r="B2478" s="180">
        <v>95745</v>
      </c>
      <c r="C2478" s="180" t="s">
        <v>1566</v>
      </c>
      <c r="D2478" s="180" t="s">
        <v>4195</v>
      </c>
      <c r="E2478" s="181">
        <v>17.23</v>
      </c>
    </row>
    <row r="2479" spans="2:5" ht="50.1" customHeight="1">
      <c r="B2479" s="180">
        <v>95746</v>
      </c>
      <c r="C2479" s="180" t="s">
        <v>1567</v>
      </c>
      <c r="D2479" s="180" t="s">
        <v>4195</v>
      </c>
      <c r="E2479" s="181">
        <v>21.56</v>
      </c>
    </row>
    <row r="2480" spans="2:5" ht="50.1" customHeight="1">
      <c r="B2480" s="180">
        <v>95747</v>
      </c>
      <c r="C2480" s="180" t="s">
        <v>1568</v>
      </c>
      <c r="D2480" s="180" t="s">
        <v>4195</v>
      </c>
      <c r="E2480" s="181">
        <v>36.43</v>
      </c>
    </row>
    <row r="2481" spans="2:5" ht="50.1" customHeight="1">
      <c r="B2481" s="180">
        <v>95748</v>
      </c>
      <c r="C2481" s="180" t="s">
        <v>1569</v>
      </c>
      <c r="D2481" s="180" t="s">
        <v>4195</v>
      </c>
      <c r="E2481" s="181">
        <v>39.21</v>
      </c>
    </row>
    <row r="2482" spans="2:5" ht="50.1" customHeight="1">
      <c r="B2482" s="180">
        <v>95749</v>
      </c>
      <c r="C2482" s="180" t="s">
        <v>1570</v>
      </c>
      <c r="D2482" s="180" t="s">
        <v>4195</v>
      </c>
      <c r="E2482" s="181">
        <v>22.05</v>
      </c>
    </row>
    <row r="2483" spans="2:5" ht="50.1" customHeight="1">
      <c r="B2483" s="180">
        <v>95750</v>
      </c>
      <c r="C2483" s="180" t="s">
        <v>1571</v>
      </c>
      <c r="D2483" s="180" t="s">
        <v>4195</v>
      </c>
      <c r="E2483" s="181">
        <v>26.27</v>
      </c>
    </row>
    <row r="2484" spans="2:5" ht="50.1" customHeight="1">
      <c r="B2484" s="180">
        <v>95751</v>
      </c>
      <c r="C2484" s="180" t="s">
        <v>1572</v>
      </c>
      <c r="D2484" s="180" t="s">
        <v>4195</v>
      </c>
      <c r="E2484" s="181">
        <v>40.99</v>
      </c>
    </row>
    <row r="2485" spans="2:5" ht="50.1" customHeight="1">
      <c r="B2485" s="180">
        <v>95752</v>
      </c>
      <c r="C2485" s="180" t="s">
        <v>1573</v>
      </c>
      <c r="D2485" s="180" t="s">
        <v>4195</v>
      </c>
      <c r="E2485" s="181">
        <v>43.6</v>
      </c>
    </row>
    <row r="2486" spans="2:5" ht="50.1" customHeight="1">
      <c r="B2486" s="180">
        <v>97667</v>
      </c>
      <c r="C2486" s="180" t="s">
        <v>13185</v>
      </c>
      <c r="D2486" s="180" t="s">
        <v>4195</v>
      </c>
      <c r="E2486" s="181">
        <v>6.28</v>
      </c>
    </row>
    <row r="2487" spans="2:5" ht="50.1" customHeight="1">
      <c r="B2487" s="180">
        <v>97668</v>
      </c>
      <c r="C2487" s="180" t="s">
        <v>13186</v>
      </c>
      <c r="D2487" s="180" t="s">
        <v>4195</v>
      </c>
      <c r="E2487" s="181">
        <v>9.6</v>
      </c>
    </row>
    <row r="2488" spans="2:5" ht="50.1" customHeight="1">
      <c r="B2488" s="180">
        <v>97669</v>
      </c>
      <c r="C2488" s="180" t="s">
        <v>13187</v>
      </c>
      <c r="D2488" s="180" t="s">
        <v>4195</v>
      </c>
      <c r="E2488" s="181">
        <v>15.14</v>
      </c>
    </row>
    <row r="2489" spans="2:5" ht="50.1" customHeight="1">
      <c r="B2489" s="180">
        <v>97670</v>
      </c>
      <c r="C2489" s="180" t="s">
        <v>13188</v>
      </c>
      <c r="D2489" s="180" t="s">
        <v>4195</v>
      </c>
      <c r="E2489" s="181">
        <v>19.61</v>
      </c>
    </row>
    <row r="2490" spans="2:5" ht="50.1" customHeight="1">
      <c r="B2490" s="180">
        <v>91874</v>
      </c>
      <c r="C2490" s="180" t="s">
        <v>1574</v>
      </c>
      <c r="D2490" s="180" t="s">
        <v>3961</v>
      </c>
      <c r="E2490" s="181">
        <v>3.65</v>
      </c>
    </row>
    <row r="2491" spans="2:5" ht="50.1" customHeight="1">
      <c r="B2491" s="180">
        <v>91875</v>
      </c>
      <c r="C2491" s="180" t="s">
        <v>1575</v>
      </c>
      <c r="D2491" s="180" t="s">
        <v>3961</v>
      </c>
      <c r="E2491" s="181">
        <v>4.8600000000000003</v>
      </c>
    </row>
    <row r="2492" spans="2:5" ht="50.1" customHeight="1">
      <c r="B2492" s="180">
        <v>91876</v>
      </c>
      <c r="C2492" s="180" t="s">
        <v>1576</v>
      </c>
      <c r="D2492" s="180" t="s">
        <v>3961</v>
      </c>
      <c r="E2492" s="181">
        <v>6.41</v>
      </c>
    </row>
    <row r="2493" spans="2:5" ht="50.1" customHeight="1">
      <c r="B2493" s="180">
        <v>91877</v>
      </c>
      <c r="C2493" s="180" t="s">
        <v>1577</v>
      </c>
      <c r="D2493" s="180" t="s">
        <v>3961</v>
      </c>
      <c r="E2493" s="181">
        <v>8.58</v>
      </c>
    </row>
    <row r="2494" spans="2:5" ht="50.1" customHeight="1">
      <c r="B2494" s="180">
        <v>91878</v>
      </c>
      <c r="C2494" s="180" t="s">
        <v>1578</v>
      </c>
      <c r="D2494" s="180" t="s">
        <v>3961</v>
      </c>
      <c r="E2494" s="181">
        <v>4.66</v>
      </c>
    </row>
    <row r="2495" spans="2:5" ht="50.1" customHeight="1">
      <c r="B2495" s="180">
        <v>91879</v>
      </c>
      <c r="C2495" s="180" t="s">
        <v>1579</v>
      </c>
      <c r="D2495" s="180" t="s">
        <v>3961</v>
      </c>
      <c r="E2495" s="181">
        <v>5.83</v>
      </c>
    </row>
    <row r="2496" spans="2:5" ht="50.1" customHeight="1">
      <c r="B2496" s="180">
        <v>91880</v>
      </c>
      <c r="C2496" s="180" t="s">
        <v>1580</v>
      </c>
      <c r="D2496" s="180" t="s">
        <v>3961</v>
      </c>
      <c r="E2496" s="181">
        <v>7.42</v>
      </c>
    </row>
    <row r="2497" spans="2:5" ht="50.1" customHeight="1">
      <c r="B2497" s="180">
        <v>91881</v>
      </c>
      <c r="C2497" s="180" t="s">
        <v>1581</v>
      </c>
      <c r="D2497" s="180" t="s">
        <v>3961</v>
      </c>
      <c r="E2497" s="181">
        <v>9.6</v>
      </c>
    </row>
    <row r="2498" spans="2:5" ht="50.1" customHeight="1">
      <c r="B2498" s="180">
        <v>91882</v>
      </c>
      <c r="C2498" s="180" t="s">
        <v>1582</v>
      </c>
      <c r="D2498" s="180" t="s">
        <v>3961</v>
      </c>
      <c r="E2498" s="181">
        <v>5.74</v>
      </c>
    </row>
    <row r="2499" spans="2:5" ht="50.1" customHeight="1">
      <c r="B2499" s="180">
        <v>91884</v>
      </c>
      <c r="C2499" s="180" t="s">
        <v>1583</v>
      </c>
      <c r="D2499" s="180" t="s">
        <v>3961</v>
      </c>
      <c r="E2499" s="181">
        <v>6.67</v>
      </c>
    </row>
    <row r="2500" spans="2:5" ht="50.1" customHeight="1">
      <c r="B2500" s="180">
        <v>91885</v>
      </c>
      <c r="C2500" s="180" t="s">
        <v>1584</v>
      </c>
      <c r="D2500" s="180" t="s">
        <v>3961</v>
      </c>
      <c r="E2500" s="181">
        <v>7.91</v>
      </c>
    </row>
    <row r="2501" spans="2:5" ht="50.1" customHeight="1">
      <c r="B2501" s="180">
        <v>91886</v>
      </c>
      <c r="C2501" s="180" t="s">
        <v>1585</v>
      </c>
      <c r="D2501" s="180" t="s">
        <v>3961</v>
      </c>
      <c r="E2501" s="181">
        <v>9.6999999999999993</v>
      </c>
    </row>
    <row r="2502" spans="2:5" ht="50.1" customHeight="1">
      <c r="B2502" s="180">
        <v>91887</v>
      </c>
      <c r="C2502" s="180" t="s">
        <v>1586</v>
      </c>
      <c r="D2502" s="180" t="s">
        <v>3961</v>
      </c>
      <c r="E2502" s="181">
        <v>6.92</v>
      </c>
    </row>
    <row r="2503" spans="2:5" ht="50.1" customHeight="1">
      <c r="B2503" s="180">
        <v>91889</v>
      </c>
      <c r="C2503" s="180" t="s">
        <v>1587</v>
      </c>
      <c r="D2503" s="180" t="s">
        <v>3961</v>
      </c>
      <c r="E2503" s="181">
        <v>6.64</v>
      </c>
    </row>
    <row r="2504" spans="2:5" ht="50.1" customHeight="1">
      <c r="B2504" s="180">
        <v>91890</v>
      </c>
      <c r="C2504" s="180" t="s">
        <v>1588</v>
      </c>
      <c r="D2504" s="180" t="s">
        <v>3961</v>
      </c>
      <c r="E2504" s="181">
        <v>8.18</v>
      </c>
    </row>
    <row r="2505" spans="2:5" ht="50.1" customHeight="1">
      <c r="B2505" s="180">
        <v>91892</v>
      </c>
      <c r="C2505" s="180" t="s">
        <v>1589</v>
      </c>
      <c r="D2505" s="180" t="s">
        <v>3961</v>
      </c>
      <c r="E2505" s="181">
        <v>10.039999999999999</v>
      </c>
    </row>
    <row r="2506" spans="2:5" ht="50.1" customHeight="1">
      <c r="B2506" s="180">
        <v>91893</v>
      </c>
      <c r="C2506" s="180" t="s">
        <v>1590</v>
      </c>
      <c r="D2506" s="180" t="s">
        <v>3961</v>
      </c>
      <c r="E2506" s="181">
        <v>11.23</v>
      </c>
    </row>
    <row r="2507" spans="2:5" ht="50.1" customHeight="1">
      <c r="B2507" s="180">
        <v>91895</v>
      </c>
      <c r="C2507" s="180" t="s">
        <v>13189</v>
      </c>
      <c r="D2507" s="180" t="s">
        <v>3961</v>
      </c>
      <c r="E2507" s="181">
        <v>13.13</v>
      </c>
    </row>
    <row r="2508" spans="2:5" ht="50.1" customHeight="1">
      <c r="B2508" s="180">
        <v>91896</v>
      </c>
      <c r="C2508" s="180" t="s">
        <v>1591</v>
      </c>
      <c r="D2508" s="180" t="s">
        <v>3961</v>
      </c>
      <c r="E2508" s="181">
        <v>13.66</v>
      </c>
    </row>
    <row r="2509" spans="2:5" ht="50.1" customHeight="1">
      <c r="B2509" s="180">
        <v>91898</v>
      </c>
      <c r="C2509" s="180" t="s">
        <v>1592</v>
      </c>
      <c r="D2509" s="180" t="s">
        <v>3961</v>
      </c>
      <c r="E2509" s="181">
        <v>15.69</v>
      </c>
    </row>
    <row r="2510" spans="2:5" ht="50.1" customHeight="1">
      <c r="B2510" s="180">
        <v>91899</v>
      </c>
      <c r="C2510" s="180" t="s">
        <v>1593</v>
      </c>
      <c r="D2510" s="180" t="s">
        <v>3961</v>
      </c>
      <c r="E2510" s="181">
        <v>8.39</v>
      </c>
    </row>
    <row r="2511" spans="2:5" ht="50.1" customHeight="1">
      <c r="B2511" s="180">
        <v>91901</v>
      </c>
      <c r="C2511" s="180" t="s">
        <v>1594</v>
      </c>
      <c r="D2511" s="180" t="s">
        <v>3961</v>
      </c>
      <c r="E2511" s="181">
        <v>8.11</v>
      </c>
    </row>
    <row r="2512" spans="2:5" ht="50.1" customHeight="1">
      <c r="B2512" s="180">
        <v>91902</v>
      </c>
      <c r="C2512" s="180" t="s">
        <v>1595</v>
      </c>
      <c r="D2512" s="180" t="s">
        <v>3961</v>
      </c>
      <c r="E2512" s="181">
        <v>9.64</v>
      </c>
    </row>
    <row r="2513" spans="2:5" ht="50.1" customHeight="1">
      <c r="B2513" s="180">
        <v>91904</v>
      </c>
      <c r="C2513" s="180" t="s">
        <v>1596</v>
      </c>
      <c r="D2513" s="180" t="s">
        <v>3961</v>
      </c>
      <c r="E2513" s="181">
        <v>11.5</v>
      </c>
    </row>
    <row r="2514" spans="2:5" ht="50.1" customHeight="1">
      <c r="B2514" s="180">
        <v>91905</v>
      </c>
      <c r="C2514" s="180" t="s">
        <v>1597</v>
      </c>
      <c r="D2514" s="180" t="s">
        <v>3961</v>
      </c>
      <c r="E2514" s="181">
        <v>12.69</v>
      </c>
    </row>
    <row r="2515" spans="2:5" ht="50.1" customHeight="1">
      <c r="B2515" s="180">
        <v>91907</v>
      </c>
      <c r="C2515" s="180" t="s">
        <v>13190</v>
      </c>
      <c r="D2515" s="180" t="s">
        <v>3961</v>
      </c>
      <c r="E2515" s="181">
        <v>14.59</v>
      </c>
    </row>
    <row r="2516" spans="2:5" ht="50.1" customHeight="1">
      <c r="B2516" s="180">
        <v>91908</v>
      </c>
      <c r="C2516" s="180" t="s">
        <v>1598</v>
      </c>
      <c r="D2516" s="180" t="s">
        <v>3961</v>
      </c>
      <c r="E2516" s="181">
        <v>15.16</v>
      </c>
    </row>
    <row r="2517" spans="2:5" ht="50.1" customHeight="1">
      <c r="B2517" s="180">
        <v>91910</v>
      </c>
      <c r="C2517" s="180" t="s">
        <v>1599</v>
      </c>
      <c r="D2517" s="180" t="s">
        <v>3961</v>
      </c>
      <c r="E2517" s="181">
        <v>17.190000000000001</v>
      </c>
    </row>
    <row r="2518" spans="2:5" ht="50.1" customHeight="1">
      <c r="B2518" s="180">
        <v>91911</v>
      </c>
      <c r="C2518" s="180" t="s">
        <v>1600</v>
      </c>
      <c r="D2518" s="180" t="s">
        <v>3961</v>
      </c>
      <c r="E2518" s="181">
        <v>10.07</v>
      </c>
    </row>
    <row r="2519" spans="2:5" ht="50.1" customHeight="1">
      <c r="B2519" s="180">
        <v>91913</v>
      </c>
      <c r="C2519" s="180" t="s">
        <v>1601</v>
      </c>
      <c r="D2519" s="180" t="s">
        <v>3961</v>
      </c>
      <c r="E2519" s="181">
        <v>9.7899999999999991</v>
      </c>
    </row>
    <row r="2520" spans="2:5" ht="50.1" customHeight="1">
      <c r="B2520" s="180">
        <v>91914</v>
      </c>
      <c r="C2520" s="180" t="s">
        <v>1602</v>
      </c>
      <c r="D2520" s="180" t="s">
        <v>3961</v>
      </c>
      <c r="E2520" s="181">
        <v>10.93</v>
      </c>
    </row>
    <row r="2521" spans="2:5" ht="50.1" customHeight="1">
      <c r="B2521" s="180">
        <v>91916</v>
      </c>
      <c r="C2521" s="180" t="s">
        <v>1603</v>
      </c>
      <c r="D2521" s="180" t="s">
        <v>3961</v>
      </c>
      <c r="E2521" s="181">
        <v>12.79</v>
      </c>
    </row>
    <row r="2522" spans="2:5" ht="50.1" customHeight="1">
      <c r="B2522" s="180">
        <v>91917</v>
      </c>
      <c r="C2522" s="180" t="s">
        <v>1604</v>
      </c>
      <c r="D2522" s="180" t="s">
        <v>3961</v>
      </c>
      <c r="E2522" s="181">
        <v>13.46</v>
      </c>
    </row>
    <row r="2523" spans="2:5" ht="50.1" customHeight="1">
      <c r="B2523" s="180">
        <v>91919</v>
      </c>
      <c r="C2523" s="180" t="s">
        <v>13191</v>
      </c>
      <c r="D2523" s="180" t="s">
        <v>3961</v>
      </c>
      <c r="E2523" s="181">
        <v>15.36</v>
      </c>
    </row>
    <row r="2524" spans="2:5" ht="50.1" customHeight="1">
      <c r="B2524" s="180">
        <v>91920</v>
      </c>
      <c r="C2524" s="180" t="s">
        <v>1605</v>
      </c>
      <c r="D2524" s="180" t="s">
        <v>3961</v>
      </c>
      <c r="E2524" s="181">
        <v>15.33</v>
      </c>
    </row>
    <row r="2525" spans="2:5" ht="50.1" customHeight="1">
      <c r="B2525" s="180">
        <v>91922</v>
      </c>
      <c r="C2525" s="180" t="s">
        <v>1606</v>
      </c>
      <c r="D2525" s="180" t="s">
        <v>3961</v>
      </c>
      <c r="E2525" s="181">
        <v>17.36</v>
      </c>
    </row>
    <row r="2526" spans="2:5" ht="50.1" customHeight="1">
      <c r="B2526" s="180">
        <v>93013</v>
      </c>
      <c r="C2526" s="180" t="s">
        <v>1607</v>
      </c>
      <c r="D2526" s="180" t="s">
        <v>3961</v>
      </c>
      <c r="E2526" s="181">
        <v>11.17</v>
      </c>
    </row>
    <row r="2527" spans="2:5" ht="50.1" customHeight="1">
      <c r="B2527" s="180">
        <v>93014</v>
      </c>
      <c r="C2527" s="180" t="s">
        <v>1608</v>
      </c>
      <c r="D2527" s="180" t="s">
        <v>3961</v>
      </c>
      <c r="E2527" s="181">
        <v>13.87</v>
      </c>
    </row>
    <row r="2528" spans="2:5" ht="50.1" customHeight="1">
      <c r="B2528" s="180">
        <v>93015</v>
      </c>
      <c r="C2528" s="180" t="s">
        <v>1609</v>
      </c>
      <c r="D2528" s="180" t="s">
        <v>3961</v>
      </c>
      <c r="E2528" s="181">
        <v>21.57</v>
      </c>
    </row>
    <row r="2529" spans="2:5" ht="50.1" customHeight="1">
      <c r="B2529" s="180">
        <v>93016</v>
      </c>
      <c r="C2529" s="180" t="s">
        <v>1610</v>
      </c>
      <c r="D2529" s="180" t="s">
        <v>3961</v>
      </c>
      <c r="E2529" s="181">
        <v>26.47</v>
      </c>
    </row>
    <row r="2530" spans="2:5" ht="50.1" customHeight="1">
      <c r="B2530" s="180">
        <v>93017</v>
      </c>
      <c r="C2530" s="180" t="s">
        <v>1611</v>
      </c>
      <c r="D2530" s="180" t="s">
        <v>3961</v>
      </c>
      <c r="E2530" s="181">
        <v>40.409999999999997</v>
      </c>
    </row>
    <row r="2531" spans="2:5" ht="50.1" customHeight="1">
      <c r="B2531" s="180">
        <v>93018</v>
      </c>
      <c r="C2531" s="180" t="s">
        <v>1612</v>
      </c>
      <c r="D2531" s="180" t="s">
        <v>3961</v>
      </c>
      <c r="E2531" s="181">
        <v>17.11</v>
      </c>
    </row>
    <row r="2532" spans="2:5" ht="50.1" customHeight="1">
      <c r="B2532" s="180">
        <v>93020</v>
      </c>
      <c r="C2532" s="180" t="s">
        <v>1613</v>
      </c>
      <c r="D2532" s="180" t="s">
        <v>3961</v>
      </c>
      <c r="E2532" s="181">
        <v>22.26</v>
      </c>
    </row>
    <row r="2533" spans="2:5" ht="50.1" customHeight="1">
      <c r="B2533" s="180">
        <v>93022</v>
      </c>
      <c r="C2533" s="180" t="s">
        <v>1614</v>
      </c>
      <c r="D2533" s="180" t="s">
        <v>3961</v>
      </c>
      <c r="E2533" s="181">
        <v>38.49</v>
      </c>
    </row>
    <row r="2534" spans="2:5" ht="50.1" customHeight="1">
      <c r="B2534" s="180">
        <v>93024</v>
      </c>
      <c r="C2534" s="180" t="s">
        <v>1615</v>
      </c>
      <c r="D2534" s="180" t="s">
        <v>3961</v>
      </c>
      <c r="E2534" s="181">
        <v>40.270000000000003</v>
      </c>
    </row>
    <row r="2535" spans="2:5" ht="50.1" customHeight="1">
      <c r="B2535" s="180">
        <v>93026</v>
      </c>
      <c r="C2535" s="180" t="s">
        <v>1616</v>
      </c>
      <c r="D2535" s="180" t="s">
        <v>3961</v>
      </c>
      <c r="E2535" s="181">
        <v>67.25</v>
      </c>
    </row>
    <row r="2536" spans="2:5" ht="50.1" customHeight="1">
      <c r="B2536" s="180">
        <v>95733</v>
      </c>
      <c r="C2536" s="180" t="s">
        <v>1617</v>
      </c>
      <c r="D2536" s="180" t="s">
        <v>3961</v>
      </c>
      <c r="E2536" s="181">
        <v>4.47</v>
      </c>
    </row>
    <row r="2537" spans="2:5" ht="50.1" customHeight="1">
      <c r="B2537" s="180">
        <v>95734</v>
      </c>
      <c r="C2537" s="180" t="s">
        <v>1618</v>
      </c>
      <c r="D2537" s="180" t="s">
        <v>3961</v>
      </c>
      <c r="E2537" s="181">
        <v>5.96</v>
      </c>
    </row>
    <row r="2538" spans="2:5" ht="50.1" customHeight="1">
      <c r="B2538" s="180">
        <v>95735</v>
      </c>
      <c r="C2538" s="180" t="s">
        <v>1619</v>
      </c>
      <c r="D2538" s="180" t="s">
        <v>3961</v>
      </c>
      <c r="E2538" s="181">
        <v>4.95</v>
      </c>
    </row>
    <row r="2539" spans="2:5" ht="50.1" customHeight="1">
      <c r="B2539" s="180">
        <v>95736</v>
      </c>
      <c r="C2539" s="180" t="s">
        <v>1620</v>
      </c>
      <c r="D2539" s="180" t="s">
        <v>3961</v>
      </c>
      <c r="E2539" s="181">
        <v>5.83</v>
      </c>
    </row>
    <row r="2540" spans="2:5" ht="50.1" customHeight="1">
      <c r="B2540" s="180">
        <v>95738</v>
      </c>
      <c r="C2540" s="180" t="s">
        <v>1621</v>
      </c>
      <c r="D2540" s="180" t="s">
        <v>3961</v>
      </c>
      <c r="E2540" s="181">
        <v>7.07</v>
      </c>
    </row>
    <row r="2541" spans="2:5" ht="50.1" customHeight="1">
      <c r="B2541" s="180">
        <v>95753</v>
      </c>
      <c r="C2541" s="180" t="s">
        <v>1622</v>
      </c>
      <c r="D2541" s="180" t="s">
        <v>3961</v>
      </c>
      <c r="E2541" s="181">
        <v>5.55</v>
      </c>
    </row>
    <row r="2542" spans="2:5" ht="50.1" customHeight="1">
      <c r="B2542" s="180">
        <v>95754</v>
      </c>
      <c r="C2542" s="180" t="s">
        <v>1623</v>
      </c>
      <c r="D2542" s="180" t="s">
        <v>3961</v>
      </c>
      <c r="E2542" s="181">
        <v>6.9</v>
      </c>
    </row>
    <row r="2543" spans="2:5" ht="50.1" customHeight="1">
      <c r="B2543" s="180">
        <v>95755</v>
      </c>
      <c r="C2543" s="180" t="s">
        <v>1624</v>
      </c>
      <c r="D2543" s="180" t="s">
        <v>3961</v>
      </c>
      <c r="E2543" s="181">
        <v>10.029999999999999</v>
      </c>
    </row>
    <row r="2544" spans="2:5" ht="50.1" customHeight="1">
      <c r="B2544" s="180">
        <v>95756</v>
      </c>
      <c r="C2544" s="180" t="s">
        <v>1625</v>
      </c>
      <c r="D2544" s="180" t="s">
        <v>3961</v>
      </c>
      <c r="E2544" s="181">
        <v>13.42</v>
      </c>
    </row>
    <row r="2545" spans="2:5" ht="50.1" customHeight="1">
      <c r="B2545" s="180">
        <v>95757</v>
      </c>
      <c r="C2545" s="180" t="s">
        <v>1626</v>
      </c>
      <c r="D2545" s="180" t="s">
        <v>3961</v>
      </c>
      <c r="E2545" s="181">
        <v>8.24</v>
      </c>
    </row>
    <row r="2546" spans="2:5" ht="50.1" customHeight="1">
      <c r="B2546" s="180">
        <v>95758</v>
      </c>
      <c r="C2546" s="180" t="s">
        <v>1627</v>
      </c>
      <c r="D2546" s="180" t="s">
        <v>3961</v>
      </c>
      <c r="E2546" s="181">
        <v>9.26</v>
      </c>
    </row>
    <row r="2547" spans="2:5" ht="50.1" customHeight="1">
      <c r="B2547" s="180">
        <v>95759</v>
      </c>
      <c r="C2547" s="180" t="s">
        <v>1628</v>
      </c>
      <c r="D2547" s="180" t="s">
        <v>3961</v>
      </c>
      <c r="E2547" s="181">
        <v>11.96</v>
      </c>
    </row>
    <row r="2548" spans="2:5" ht="50.1" customHeight="1">
      <c r="B2548" s="180">
        <v>95760</v>
      </c>
      <c r="C2548" s="180" t="s">
        <v>1629</v>
      </c>
      <c r="D2548" s="180" t="s">
        <v>3961</v>
      </c>
      <c r="E2548" s="181">
        <v>14.84</v>
      </c>
    </row>
    <row r="2549" spans="2:5" ht="50.1" customHeight="1">
      <c r="B2549" s="180">
        <v>97559</v>
      </c>
      <c r="C2549" s="180" t="s">
        <v>13192</v>
      </c>
      <c r="D2549" s="180" t="s">
        <v>3961</v>
      </c>
      <c r="E2549" s="181">
        <v>7.97</v>
      </c>
    </row>
    <row r="2550" spans="2:5" ht="50.1" customHeight="1">
      <c r="B2550" s="180">
        <v>97562</v>
      </c>
      <c r="C2550" s="180" t="s">
        <v>13193</v>
      </c>
      <c r="D2550" s="180" t="s">
        <v>3961</v>
      </c>
      <c r="E2550" s="181">
        <v>9.43</v>
      </c>
    </row>
    <row r="2551" spans="2:5" ht="50.1" customHeight="1">
      <c r="B2551" s="180">
        <v>97564</v>
      </c>
      <c r="C2551" s="180" t="s">
        <v>13194</v>
      </c>
      <c r="D2551" s="180" t="s">
        <v>3961</v>
      </c>
      <c r="E2551" s="181">
        <v>10.72</v>
      </c>
    </row>
    <row r="2552" spans="2:5" ht="50.1" customHeight="1">
      <c r="B2552" s="180">
        <v>91924</v>
      </c>
      <c r="C2552" s="180" t="s">
        <v>1630</v>
      </c>
      <c r="D2552" s="180" t="s">
        <v>4195</v>
      </c>
      <c r="E2552" s="181">
        <v>2.3199999999999998</v>
      </c>
    </row>
    <row r="2553" spans="2:5" ht="50.1" customHeight="1">
      <c r="B2553" s="180">
        <v>91925</v>
      </c>
      <c r="C2553" s="180" t="s">
        <v>1631</v>
      </c>
      <c r="D2553" s="180" t="s">
        <v>4195</v>
      </c>
      <c r="E2553" s="181">
        <v>3.37</v>
      </c>
    </row>
    <row r="2554" spans="2:5" ht="50.1" customHeight="1">
      <c r="B2554" s="180">
        <v>91926</v>
      </c>
      <c r="C2554" s="180" t="s">
        <v>1632</v>
      </c>
      <c r="D2554" s="180" t="s">
        <v>4195</v>
      </c>
      <c r="E2554" s="181">
        <v>3.41</v>
      </c>
    </row>
    <row r="2555" spans="2:5" ht="50.1" customHeight="1">
      <c r="B2555" s="180">
        <v>91927</v>
      </c>
      <c r="C2555" s="180" t="s">
        <v>1633</v>
      </c>
      <c r="D2555" s="180" t="s">
        <v>4195</v>
      </c>
      <c r="E2555" s="181">
        <v>4.55</v>
      </c>
    </row>
    <row r="2556" spans="2:5" ht="50.1" customHeight="1">
      <c r="B2556" s="180">
        <v>91928</v>
      </c>
      <c r="C2556" s="180" t="s">
        <v>1634</v>
      </c>
      <c r="D2556" s="180" t="s">
        <v>4195</v>
      </c>
      <c r="E2556" s="181">
        <v>5.63</v>
      </c>
    </row>
    <row r="2557" spans="2:5" ht="50.1" customHeight="1">
      <c r="B2557" s="180">
        <v>91929</v>
      </c>
      <c r="C2557" s="180" t="s">
        <v>1635</v>
      </c>
      <c r="D2557" s="180" t="s">
        <v>4195</v>
      </c>
      <c r="E2557" s="181">
        <v>6.44</v>
      </c>
    </row>
    <row r="2558" spans="2:5" ht="50.1" customHeight="1">
      <c r="B2558" s="180">
        <v>91930</v>
      </c>
      <c r="C2558" s="180" t="s">
        <v>1636</v>
      </c>
      <c r="D2558" s="180" t="s">
        <v>4195</v>
      </c>
      <c r="E2558" s="181">
        <v>7.74</v>
      </c>
    </row>
    <row r="2559" spans="2:5" ht="50.1" customHeight="1">
      <c r="B2559" s="180">
        <v>91931</v>
      </c>
      <c r="C2559" s="180" t="s">
        <v>1637</v>
      </c>
      <c r="D2559" s="180" t="s">
        <v>4195</v>
      </c>
      <c r="E2559" s="181">
        <v>8.6999999999999993</v>
      </c>
    </row>
    <row r="2560" spans="2:5" ht="50.1" customHeight="1">
      <c r="B2560" s="180">
        <v>91932</v>
      </c>
      <c r="C2560" s="180" t="s">
        <v>1638</v>
      </c>
      <c r="D2560" s="180" t="s">
        <v>4195</v>
      </c>
      <c r="E2560" s="181">
        <v>12.8</v>
      </c>
    </row>
    <row r="2561" spans="2:5" ht="50.1" customHeight="1">
      <c r="B2561" s="180">
        <v>91933</v>
      </c>
      <c r="C2561" s="180" t="s">
        <v>1639</v>
      </c>
      <c r="D2561" s="180" t="s">
        <v>4195</v>
      </c>
      <c r="E2561" s="181">
        <v>13.71</v>
      </c>
    </row>
    <row r="2562" spans="2:5" ht="50.1" customHeight="1">
      <c r="B2562" s="180">
        <v>91934</v>
      </c>
      <c r="C2562" s="180" t="s">
        <v>1640</v>
      </c>
      <c r="D2562" s="180" t="s">
        <v>4195</v>
      </c>
      <c r="E2562" s="181">
        <v>22.72</v>
      </c>
    </row>
    <row r="2563" spans="2:5" ht="50.1" customHeight="1">
      <c r="B2563" s="180">
        <v>91935</v>
      </c>
      <c r="C2563" s="180" t="s">
        <v>1641</v>
      </c>
      <c r="D2563" s="180" t="s">
        <v>4195</v>
      </c>
      <c r="E2563" s="181">
        <v>20.92</v>
      </c>
    </row>
    <row r="2564" spans="2:5" ht="50.1" customHeight="1">
      <c r="B2564" s="180">
        <v>92979</v>
      </c>
      <c r="C2564" s="180" t="s">
        <v>1642</v>
      </c>
      <c r="D2564" s="180" t="s">
        <v>4195</v>
      </c>
      <c r="E2564" s="181">
        <v>9.0399999999999991</v>
      </c>
    </row>
    <row r="2565" spans="2:5" ht="50.1" customHeight="1">
      <c r="B2565" s="180">
        <v>92980</v>
      </c>
      <c r="C2565" s="180" t="s">
        <v>1643</v>
      </c>
      <c r="D2565" s="180" t="s">
        <v>4195</v>
      </c>
      <c r="E2565" s="181">
        <v>9.84</v>
      </c>
    </row>
    <row r="2566" spans="2:5" ht="50.1" customHeight="1">
      <c r="B2566" s="180">
        <v>92981</v>
      </c>
      <c r="C2566" s="180" t="s">
        <v>1644</v>
      </c>
      <c r="D2566" s="180" t="s">
        <v>4195</v>
      </c>
      <c r="E2566" s="181">
        <v>16.61</v>
      </c>
    </row>
    <row r="2567" spans="2:5" ht="50.1" customHeight="1">
      <c r="B2567" s="180">
        <v>92982</v>
      </c>
      <c r="C2567" s="180" t="s">
        <v>1645</v>
      </c>
      <c r="D2567" s="180" t="s">
        <v>4195</v>
      </c>
      <c r="E2567" s="181">
        <v>15.06</v>
      </c>
    </row>
    <row r="2568" spans="2:5" ht="50.1" customHeight="1">
      <c r="B2568" s="180">
        <v>92983</v>
      </c>
      <c r="C2568" s="180" t="s">
        <v>1646</v>
      </c>
      <c r="D2568" s="180" t="s">
        <v>4195</v>
      </c>
      <c r="E2568" s="181">
        <v>23.56</v>
      </c>
    </row>
    <row r="2569" spans="2:5" ht="50.1" customHeight="1">
      <c r="B2569" s="180">
        <v>92984</v>
      </c>
      <c r="C2569" s="180" t="s">
        <v>1647</v>
      </c>
      <c r="D2569" s="180" t="s">
        <v>4195</v>
      </c>
      <c r="E2569" s="181">
        <v>24.2</v>
      </c>
    </row>
    <row r="2570" spans="2:5" ht="50.1" customHeight="1">
      <c r="B2570" s="180">
        <v>92985</v>
      </c>
      <c r="C2570" s="180" t="s">
        <v>1648</v>
      </c>
      <c r="D2570" s="180" t="s">
        <v>4195</v>
      </c>
      <c r="E2570" s="181">
        <v>31.88</v>
      </c>
    </row>
    <row r="2571" spans="2:5" ht="50.1" customHeight="1">
      <c r="B2571" s="180">
        <v>92986</v>
      </c>
      <c r="C2571" s="180" t="s">
        <v>1649</v>
      </c>
      <c r="D2571" s="180" t="s">
        <v>4195</v>
      </c>
      <c r="E2571" s="181">
        <v>32.83</v>
      </c>
    </row>
    <row r="2572" spans="2:5" ht="50.1" customHeight="1">
      <c r="B2572" s="180">
        <v>92987</v>
      </c>
      <c r="C2572" s="180" t="s">
        <v>1650</v>
      </c>
      <c r="D2572" s="180" t="s">
        <v>4195</v>
      </c>
      <c r="E2572" s="181">
        <v>46.08</v>
      </c>
    </row>
    <row r="2573" spans="2:5" ht="50.1" customHeight="1">
      <c r="B2573" s="180">
        <v>92988</v>
      </c>
      <c r="C2573" s="180" t="s">
        <v>1651</v>
      </c>
      <c r="D2573" s="180" t="s">
        <v>4195</v>
      </c>
      <c r="E2573" s="181">
        <v>46.19</v>
      </c>
    </row>
    <row r="2574" spans="2:5" ht="50.1" customHeight="1">
      <c r="B2574" s="180">
        <v>92989</v>
      </c>
      <c r="C2574" s="180" t="s">
        <v>1652</v>
      </c>
      <c r="D2574" s="180" t="s">
        <v>4195</v>
      </c>
      <c r="E2574" s="181">
        <v>64.209999999999994</v>
      </c>
    </row>
    <row r="2575" spans="2:5" ht="50.1" customHeight="1">
      <c r="B2575" s="180">
        <v>92990</v>
      </c>
      <c r="C2575" s="180" t="s">
        <v>1653</v>
      </c>
      <c r="D2575" s="180" t="s">
        <v>4195</v>
      </c>
      <c r="E2575" s="181">
        <v>63.45</v>
      </c>
    </row>
    <row r="2576" spans="2:5" ht="50.1" customHeight="1">
      <c r="B2576" s="180">
        <v>92991</v>
      </c>
      <c r="C2576" s="180" t="s">
        <v>1654</v>
      </c>
      <c r="D2576" s="180" t="s">
        <v>4195</v>
      </c>
      <c r="E2576" s="181">
        <v>83.83</v>
      </c>
    </row>
    <row r="2577" spans="2:5" ht="50.1" customHeight="1">
      <c r="B2577" s="180">
        <v>92992</v>
      </c>
      <c r="C2577" s="180" t="s">
        <v>1655</v>
      </c>
      <c r="D2577" s="180" t="s">
        <v>4195</v>
      </c>
      <c r="E2577" s="181">
        <v>83.89</v>
      </c>
    </row>
    <row r="2578" spans="2:5" ht="50.1" customHeight="1">
      <c r="B2578" s="180">
        <v>92993</v>
      </c>
      <c r="C2578" s="180" t="s">
        <v>1656</v>
      </c>
      <c r="D2578" s="180" t="s">
        <v>4195</v>
      </c>
      <c r="E2578" s="181">
        <v>107.61</v>
      </c>
    </row>
    <row r="2579" spans="2:5" ht="50.1" customHeight="1">
      <c r="B2579" s="180">
        <v>92994</v>
      </c>
      <c r="C2579" s="180" t="s">
        <v>1657</v>
      </c>
      <c r="D2579" s="180" t="s">
        <v>4195</v>
      </c>
      <c r="E2579" s="181">
        <v>108.68</v>
      </c>
    </row>
    <row r="2580" spans="2:5" ht="50.1" customHeight="1">
      <c r="B2580" s="180">
        <v>92995</v>
      </c>
      <c r="C2580" s="180" t="s">
        <v>1658</v>
      </c>
      <c r="D2580" s="180" t="s">
        <v>4195</v>
      </c>
      <c r="E2580" s="181">
        <v>133.96</v>
      </c>
    </row>
    <row r="2581" spans="2:5" ht="50.1" customHeight="1">
      <c r="B2581" s="180">
        <v>92996</v>
      </c>
      <c r="C2581" s="180" t="s">
        <v>1659</v>
      </c>
      <c r="D2581" s="180" t="s">
        <v>4195</v>
      </c>
      <c r="E2581" s="181">
        <v>134.34</v>
      </c>
    </row>
    <row r="2582" spans="2:5" ht="50.1" customHeight="1">
      <c r="B2582" s="180">
        <v>92997</v>
      </c>
      <c r="C2582" s="180" t="s">
        <v>1660</v>
      </c>
      <c r="D2582" s="180" t="s">
        <v>4195</v>
      </c>
      <c r="E2582" s="181">
        <v>162.83000000000001</v>
      </c>
    </row>
    <row r="2583" spans="2:5" ht="50.1" customHeight="1">
      <c r="B2583" s="180">
        <v>92998</v>
      </c>
      <c r="C2583" s="180" t="s">
        <v>1661</v>
      </c>
      <c r="D2583" s="180" t="s">
        <v>4195</v>
      </c>
      <c r="E2583" s="181">
        <v>164.42</v>
      </c>
    </row>
    <row r="2584" spans="2:5" ht="50.1" customHeight="1">
      <c r="B2584" s="180">
        <v>92999</v>
      </c>
      <c r="C2584" s="180" t="s">
        <v>1662</v>
      </c>
      <c r="D2584" s="180" t="s">
        <v>4195</v>
      </c>
      <c r="E2584" s="181">
        <v>214.61</v>
      </c>
    </row>
    <row r="2585" spans="2:5" ht="50.1" customHeight="1">
      <c r="B2585" s="180">
        <v>93000</v>
      </c>
      <c r="C2585" s="180" t="s">
        <v>1663</v>
      </c>
      <c r="D2585" s="180" t="s">
        <v>4195</v>
      </c>
      <c r="E2585" s="181">
        <v>215.94</v>
      </c>
    </row>
    <row r="2586" spans="2:5" ht="50.1" customHeight="1">
      <c r="B2586" s="180">
        <v>93001</v>
      </c>
      <c r="C2586" s="180" t="s">
        <v>1664</v>
      </c>
      <c r="D2586" s="180" t="s">
        <v>4195</v>
      </c>
      <c r="E2586" s="181">
        <v>262.22000000000003</v>
      </c>
    </row>
    <row r="2587" spans="2:5" ht="50.1" customHeight="1">
      <c r="B2587" s="180">
        <v>93002</v>
      </c>
      <c r="C2587" s="180" t="s">
        <v>1665</v>
      </c>
      <c r="D2587" s="180" t="s">
        <v>4195</v>
      </c>
      <c r="E2587" s="181">
        <v>269.62</v>
      </c>
    </row>
    <row r="2588" spans="2:5" ht="50.1" customHeight="1">
      <c r="B2588" s="180">
        <v>101884</v>
      </c>
      <c r="C2588" s="180" t="s">
        <v>19934</v>
      </c>
      <c r="D2588" s="180" t="s">
        <v>4195</v>
      </c>
      <c r="E2588" s="181">
        <v>8.86</v>
      </c>
    </row>
    <row r="2589" spans="2:5" ht="50.1" customHeight="1">
      <c r="B2589" s="180">
        <v>101885</v>
      </c>
      <c r="C2589" s="180" t="s">
        <v>19935</v>
      </c>
      <c r="D2589" s="180" t="s">
        <v>4195</v>
      </c>
      <c r="E2589" s="181">
        <v>9.66</v>
      </c>
    </row>
    <row r="2590" spans="2:5" ht="50.1" customHeight="1">
      <c r="B2590" s="180">
        <v>101886</v>
      </c>
      <c r="C2590" s="180" t="s">
        <v>19936</v>
      </c>
      <c r="D2590" s="180" t="s">
        <v>4195</v>
      </c>
      <c r="E2590" s="181">
        <v>16.41</v>
      </c>
    </row>
    <row r="2591" spans="2:5" ht="50.1" customHeight="1">
      <c r="B2591" s="180">
        <v>101887</v>
      </c>
      <c r="C2591" s="180" t="s">
        <v>19937</v>
      </c>
      <c r="D2591" s="180" t="s">
        <v>4195</v>
      </c>
      <c r="E2591" s="181">
        <v>14.86</v>
      </c>
    </row>
    <row r="2592" spans="2:5" ht="50.1" customHeight="1">
      <c r="B2592" s="180">
        <v>101888</v>
      </c>
      <c r="C2592" s="180" t="s">
        <v>19938</v>
      </c>
      <c r="D2592" s="180" t="s">
        <v>4195</v>
      </c>
      <c r="E2592" s="181">
        <v>22</v>
      </c>
    </row>
    <row r="2593" spans="2:5" ht="50.1" customHeight="1">
      <c r="B2593" s="180">
        <v>101889</v>
      </c>
      <c r="C2593" s="180" t="s">
        <v>19939</v>
      </c>
      <c r="D2593" s="180" t="s">
        <v>4195</v>
      </c>
      <c r="E2593" s="181">
        <v>22.65</v>
      </c>
    </row>
    <row r="2594" spans="2:5" ht="50.1" customHeight="1">
      <c r="B2594" s="180">
        <v>91936</v>
      </c>
      <c r="C2594" s="180" t="s">
        <v>1666</v>
      </c>
      <c r="D2594" s="180" t="s">
        <v>3961</v>
      </c>
      <c r="E2594" s="181">
        <v>10.79</v>
      </c>
    </row>
    <row r="2595" spans="2:5" ht="50.1" customHeight="1">
      <c r="B2595" s="180">
        <v>91937</v>
      </c>
      <c r="C2595" s="180" t="s">
        <v>1667</v>
      </c>
      <c r="D2595" s="180" t="s">
        <v>3961</v>
      </c>
      <c r="E2595" s="181">
        <v>9</v>
      </c>
    </row>
    <row r="2596" spans="2:5" ht="50.1" customHeight="1">
      <c r="B2596" s="180">
        <v>91939</v>
      </c>
      <c r="C2596" s="180" t="s">
        <v>1668</v>
      </c>
      <c r="D2596" s="180" t="s">
        <v>3961</v>
      </c>
      <c r="E2596" s="181">
        <v>20.77</v>
      </c>
    </row>
    <row r="2597" spans="2:5" ht="50.1" customHeight="1">
      <c r="B2597" s="180">
        <v>91940</v>
      </c>
      <c r="C2597" s="180" t="s">
        <v>1669</v>
      </c>
      <c r="D2597" s="180" t="s">
        <v>3961</v>
      </c>
      <c r="E2597" s="181">
        <v>11.27</v>
      </c>
    </row>
    <row r="2598" spans="2:5" ht="50.1" customHeight="1">
      <c r="B2598" s="180">
        <v>91941</v>
      </c>
      <c r="C2598" s="180" t="s">
        <v>1670</v>
      </c>
      <c r="D2598" s="180" t="s">
        <v>3961</v>
      </c>
      <c r="E2598" s="181">
        <v>7.71</v>
      </c>
    </row>
    <row r="2599" spans="2:5" ht="50.1" customHeight="1">
      <c r="B2599" s="180">
        <v>91942</v>
      </c>
      <c r="C2599" s="180" t="s">
        <v>1671</v>
      </c>
      <c r="D2599" s="180" t="s">
        <v>3961</v>
      </c>
      <c r="E2599" s="181">
        <v>25.82</v>
      </c>
    </row>
    <row r="2600" spans="2:5" ht="50.1" customHeight="1">
      <c r="B2600" s="180">
        <v>91943</v>
      </c>
      <c r="C2600" s="180" t="s">
        <v>1672</v>
      </c>
      <c r="D2600" s="180" t="s">
        <v>3961</v>
      </c>
      <c r="E2600" s="181">
        <v>14.89</v>
      </c>
    </row>
    <row r="2601" spans="2:5" ht="50.1" customHeight="1">
      <c r="B2601" s="180">
        <v>91944</v>
      </c>
      <c r="C2601" s="180" t="s">
        <v>1673</v>
      </c>
      <c r="D2601" s="180" t="s">
        <v>3961</v>
      </c>
      <c r="E2601" s="181">
        <v>10.81</v>
      </c>
    </row>
    <row r="2602" spans="2:5" ht="50.1" customHeight="1">
      <c r="B2602" s="180">
        <v>92865</v>
      </c>
      <c r="C2602" s="180" t="s">
        <v>1674</v>
      </c>
      <c r="D2602" s="180" t="s">
        <v>3961</v>
      </c>
      <c r="E2602" s="181">
        <v>8.7799999999999994</v>
      </c>
    </row>
    <row r="2603" spans="2:5" ht="50.1" customHeight="1">
      <c r="B2603" s="180">
        <v>92866</v>
      </c>
      <c r="C2603" s="180" t="s">
        <v>1675</v>
      </c>
      <c r="D2603" s="180" t="s">
        <v>3961</v>
      </c>
      <c r="E2603" s="181">
        <v>6.71</v>
      </c>
    </row>
    <row r="2604" spans="2:5" ht="50.1" customHeight="1">
      <c r="B2604" s="180">
        <v>92867</v>
      </c>
      <c r="C2604" s="180" t="s">
        <v>1676</v>
      </c>
      <c r="D2604" s="180" t="s">
        <v>3961</v>
      </c>
      <c r="E2604" s="181">
        <v>20.32</v>
      </c>
    </row>
    <row r="2605" spans="2:5" ht="50.1" customHeight="1">
      <c r="B2605" s="180">
        <v>92868</v>
      </c>
      <c r="C2605" s="180" t="s">
        <v>1677</v>
      </c>
      <c r="D2605" s="180" t="s">
        <v>3961</v>
      </c>
      <c r="E2605" s="181">
        <v>10.82</v>
      </c>
    </row>
    <row r="2606" spans="2:5" ht="50.1" customHeight="1">
      <c r="B2606" s="180">
        <v>92869</v>
      </c>
      <c r="C2606" s="180" t="s">
        <v>1678</v>
      </c>
      <c r="D2606" s="180" t="s">
        <v>3961</v>
      </c>
      <c r="E2606" s="181">
        <v>7.26</v>
      </c>
    </row>
    <row r="2607" spans="2:5" ht="50.1" customHeight="1">
      <c r="B2607" s="180">
        <v>92870</v>
      </c>
      <c r="C2607" s="180" t="s">
        <v>1679</v>
      </c>
      <c r="D2607" s="180" t="s">
        <v>3961</v>
      </c>
      <c r="E2607" s="181">
        <v>25.16</v>
      </c>
    </row>
    <row r="2608" spans="2:5" ht="50.1" customHeight="1">
      <c r="B2608" s="180">
        <v>92871</v>
      </c>
      <c r="C2608" s="180" t="s">
        <v>1680</v>
      </c>
      <c r="D2608" s="180" t="s">
        <v>3961</v>
      </c>
      <c r="E2608" s="181">
        <v>14.23</v>
      </c>
    </row>
    <row r="2609" spans="2:5" ht="50.1" customHeight="1">
      <c r="B2609" s="180">
        <v>92872</v>
      </c>
      <c r="C2609" s="180" t="s">
        <v>1681</v>
      </c>
      <c r="D2609" s="180" t="s">
        <v>3961</v>
      </c>
      <c r="E2609" s="181">
        <v>10.15</v>
      </c>
    </row>
    <row r="2610" spans="2:5" ht="50.1" customHeight="1">
      <c r="B2610" s="180">
        <v>95777</v>
      </c>
      <c r="C2610" s="180" t="s">
        <v>1682</v>
      </c>
      <c r="D2610" s="180" t="s">
        <v>3961</v>
      </c>
      <c r="E2610" s="181">
        <v>20.68</v>
      </c>
    </row>
    <row r="2611" spans="2:5" ht="50.1" customHeight="1">
      <c r="B2611" s="180">
        <v>95778</v>
      </c>
      <c r="C2611" s="180" t="s">
        <v>1683</v>
      </c>
      <c r="D2611" s="180" t="s">
        <v>3961</v>
      </c>
      <c r="E2611" s="181">
        <v>21.19</v>
      </c>
    </row>
    <row r="2612" spans="2:5" ht="50.1" customHeight="1">
      <c r="B2612" s="180">
        <v>95779</v>
      </c>
      <c r="C2612" s="180" t="s">
        <v>1684</v>
      </c>
      <c r="D2612" s="180" t="s">
        <v>3961</v>
      </c>
      <c r="E2612" s="181">
        <v>19.48</v>
      </c>
    </row>
    <row r="2613" spans="2:5" ht="50.1" customHeight="1">
      <c r="B2613" s="180">
        <v>95780</v>
      </c>
      <c r="C2613" s="180" t="s">
        <v>1685</v>
      </c>
      <c r="D2613" s="180" t="s">
        <v>3961</v>
      </c>
      <c r="E2613" s="181">
        <v>23.53</v>
      </c>
    </row>
    <row r="2614" spans="2:5" ht="50.1" customHeight="1">
      <c r="B2614" s="180">
        <v>95781</v>
      </c>
      <c r="C2614" s="180" t="s">
        <v>1686</v>
      </c>
      <c r="D2614" s="180" t="s">
        <v>3961</v>
      </c>
      <c r="E2614" s="181">
        <v>23.9</v>
      </c>
    </row>
    <row r="2615" spans="2:5" ht="50.1" customHeight="1">
      <c r="B2615" s="180">
        <v>95782</v>
      </c>
      <c r="C2615" s="180" t="s">
        <v>1687</v>
      </c>
      <c r="D2615" s="180" t="s">
        <v>3961</v>
      </c>
      <c r="E2615" s="181">
        <v>24.89</v>
      </c>
    </row>
    <row r="2616" spans="2:5" ht="50.1" customHeight="1">
      <c r="B2616" s="180">
        <v>95785</v>
      </c>
      <c r="C2616" s="180" t="s">
        <v>1688</v>
      </c>
      <c r="D2616" s="180" t="s">
        <v>3961</v>
      </c>
      <c r="E2616" s="181">
        <v>28.32</v>
      </c>
    </row>
    <row r="2617" spans="2:5" ht="50.1" customHeight="1">
      <c r="B2617" s="180">
        <v>95787</v>
      </c>
      <c r="C2617" s="180" t="s">
        <v>1689</v>
      </c>
      <c r="D2617" s="180" t="s">
        <v>3961</v>
      </c>
      <c r="E2617" s="181">
        <v>20.89</v>
      </c>
    </row>
    <row r="2618" spans="2:5" ht="50.1" customHeight="1">
      <c r="B2618" s="180">
        <v>95789</v>
      </c>
      <c r="C2618" s="180" t="s">
        <v>1690</v>
      </c>
      <c r="D2618" s="180" t="s">
        <v>3961</v>
      </c>
      <c r="E2618" s="181">
        <v>25.92</v>
      </c>
    </row>
    <row r="2619" spans="2:5" ht="50.1" customHeight="1">
      <c r="B2619" s="180">
        <v>95791</v>
      </c>
      <c r="C2619" s="180" t="s">
        <v>1691</v>
      </c>
      <c r="D2619" s="180" t="s">
        <v>3961</v>
      </c>
      <c r="E2619" s="181">
        <v>33.409999999999997</v>
      </c>
    </row>
    <row r="2620" spans="2:5" ht="50.1" customHeight="1">
      <c r="B2620" s="180">
        <v>95795</v>
      </c>
      <c r="C2620" s="180" t="s">
        <v>1692</v>
      </c>
      <c r="D2620" s="180" t="s">
        <v>3961</v>
      </c>
      <c r="E2620" s="181">
        <v>24.14</v>
      </c>
    </row>
    <row r="2621" spans="2:5" ht="50.1" customHeight="1">
      <c r="B2621" s="180">
        <v>95796</v>
      </c>
      <c r="C2621" s="180" t="s">
        <v>1693</v>
      </c>
      <c r="D2621" s="180" t="s">
        <v>3961</v>
      </c>
      <c r="E2621" s="181">
        <v>30.51</v>
      </c>
    </row>
    <row r="2622" spans="2:5" ht="50.1" customHeight="1">
      <c r="B2622" s="180">
        <v>95797</v>
      </c>
      <c r="C2622" s="180" t="s">
        <v>1694</v>
      </c>
      <c r="D2622" s="180" t="s">
        <v>3961</v>
      </c>
      <c r="E2622" s="181">
        <v>38.81</v>
      </c>
    </row>
    <row r="2623" spans="2:5" ht="50.1" customHeight="1">
      <c r="B2623" s="180">
        <v>95801</v>
      </c>
      <c r="C2623" s="180" t="s">
        <v>1695</v>
      </c>
      <c r="D2623" s="180" t="s">
        <v>3961</v>
      </c>
      <c r="E2623" s="181">
        <v>29</v>
      </c>
    </row>
    <row r="2624" spans="2:5" ht="50.1" customHeight="1">
      <c r="B2624" s="180">
        <v>95802</v>
      </c>
      <c r="C2624" s="180" t="s">
        <v>1696</v>
      </c>
      <c r="D2624" s="180" t="s">
        <v>3961</v>
      </c>
      <c r="E2624" s="181">
        <v>32.369999999999997</v>
      </c>
    </row>
    <row r="2625" spans="2:5" ht="50.1" customHeight="1">
      <c r="B2625" s="180">
        <v>95803</v>
      </c>
      <c r="C2625" s="180" t="s">
        <v>1697</v>
      </c>
      <c r="D2625" s="180" t="s">
        <v>3961</v>
      </c>
      <c r="E2625" s="181">
        <v>42.98</v>
      </c>
    </row>
    <row r="2626" spans="2:5" ht="50.1" customHeight="1">
      <c r="B2626" s="180">
        <v>95804</v>
      </c>
      <c r="C2626" s="180" t="s">
        <v>1698</v>
      </c>
      <c r="D2626" s="180" t="s">
        <v>3961</v>
      </c>
      <c r="E2626" s="181">
        <v>19.59</v>
      </c>
    </row>
    <row r="2627" spans="2:5" ht="50.1" customHeight="1">
      <c r="B2627" s="180">
        <v>95805</v>
      </c>
      <c r="C2627" s="180" t="s">
        <v>1699</v>
      </c>
      <c r="D2627" s="180" t="s">
        <v>3961</v>
      </c>
      <c r="E2627" s="181">
        <v>19.75</v>
      </c>
    </row>
    <row r="2628" spans="2:5" ht="50.1" customHeight="1">
      <c r="B2628" s="180">
        <v>95806</v>
      </c>
      <c r="C2628" s="180" t="s">
        <v>1700</v>
      </c>
      <c r="D2628" s="180" t="s">
        <v>3961</v>
      </c>
      <c r="E2628" s="181">
        <v>20.41</v>
      </c>
    </row>
    <row r="2629" spans="2:5" ht="50.1" customHeight="1">
      <c r="B2629" s="180">
        <v>95807</v>
      </c>
      <c r="C2629" s="180" t="s">
        <v>1701</v>
      </c>
      <c r="D2629" s="180" t="s">
        <v>3961</v>
      </c>
      <c r="E2629" s="181">
        <v>22.44</v>
      </c>
    </row>
    <row r="2630" spans="2:5" ht="50.1" customHeight="1">
      <c r="B2630" s="180">
        <v>95808</v>
      </c>
      <c r="C2630" s="180" t="s">
        <v>1702</v>
      </c>
      <c r="D2630" s="180" t="s">
        <v>3961</v>
      </c>
      <c r="E2630" s="181">
        <v>22.93</v>
      </c>
    </row>
    <row r="2631" spans="2:5" ht="50.1" customHeight="1">
      <c r="B2631" s="180">
        <v>95809</v>
      </c>
      <c r="C2631" s="180" t="s">
        <v>1703</v>
      </c>
      <c r="D2631" s="180" t="s">
        <v>3961</v>
      </c>
      <c r="E2631" s="181">
        <v>25.33</v>
      </c>
    </row>
    <row r="2632" spans="2:5" ht="50.1" customHeight="1">
      <c r="B2632" s="180">
        <v>95810</v>
      </c>
      <c r="C2632" s="180" t="s">
        <v>1704</v>
      </c>
      <c r="D2632" s="180" t="s">
        <v>3961</v>
      </c>
      <c r="E2632" s="181">
        <v>13.22</v>
      </c>
    </row>
    <row r="2633" spans="2:5" ht="50.1" customHeight="1">
      <c r="B2633" s="180">
        <v>95811</v>
      </c>
      <c r="C2633" s="180" t="s">
        <v>1705</v>
      </c>
      <c r="D2633" s="180" t="s">
        <v>3961</v>
      </c>
      <c r="E2633" s="181">
        <v>13.71</v>
      </c>
    </row>
    <row r="2634" spans="2:5" ht="50.1" customHeight="1">
      <c r="B2634" s="180">
        <v>95812</v>
      </c>
      <c r="C2634" s="180" t="s">
        <v>1706</v>
      </c>
      <c r="D2634" s="180" t="s">
        <v>3961</v>
      </c>
      <c r="E2634" s="181">
        <v>16.11</v>
      </c>
    </row>
    <row r="2635" spans="2:5" ht="50.1" customHeight="1">
      <c r="B2635" s="180">
        <v>95813</v>
      </c>
      <c r="C2635" s="180" t="s">
        <v>1707</v>
      </c>
      <c r="D2635" s="180" t="s">
        <v>3961</v>
      </c>
      <c r="E2635" s="181">
        <v>15.71</v>
      </c>
    </row>
    <row r="2636" spans="2:5" ht="50.1" customHeight="1">
      <c r="B2636" s="180">
        <v>95814</v>
      </c>
      <c r="C2636" s="180" t="s">
        <v>1708</v>
      </c>
      <c r="D2636" s="180" t="s">
        <v>3961</v>
      </c>
      <c r="E2636" s="181">
        <v>16.45</v>
      </c>
    </row>
    <row r="2637" spans="2:5" ht="50.1" customHeight="1">
      <c r="B2637" s="180">
        <v>95815</v>
      </c>
      <c r="C2637" s="180" t="s">
        <v>1709</v>
      </c>
      <c r="D2637" s="180" t="s">
        <v>3961</v>
      </c>
      <c r="E2637" s="181">
        <v>21.14</v>
      </c>
    </row>
    <row r="2638" spans="2:5" ht="50.1" customHeight="1">
      <c r="B2638" s="180">
        <v>95816</v>
      </c>
      <c r="C2638" s="180" t="s">
        <v>1710</v>
      </c>
      <c r="D2638" s="180" t="s">
        <v>3961</v>
      </c>
      <c r="E2638" s="181">
        <v>27.65</v>
      </c>
    </row>
    <row r="2639" spans="2:5" ht="50.1" customHeight="1">
      <c r="B2639" s="180">
        <v>95817</v>
      </c>
      <c r="C2639" s="180" t="s">
        <v>1711</v>
      </c>
      <c r="D2639" s="180" t="s">
        <v>3961</v>
      </c>
      <c r="E2639" s="181">
        <v>28.21</v>
      </c>
    </row>
    <row r="2640" spans="2:5" ht="50.1" customHeight="1">
      <c r="B2640" s="180">
        <v>95818</v>
      </c>
      <c r="C2640" s="180" t="s">
        <v>1712</v>
      </c>
      <c r="D2640" s="180" t="s">
        <v>3961</v>
      </c>
      <c r="E2640" s="181">
        <v>34.53</v>
      </c>
    </row>
    <row r="2641" spans="2:5" ht="50.1" customHeight="1">
      <c r="B2641" s="180">
        <v>97881</v>
      </c>
      <c r="C2641" s="180" t="s">
        <v>19940</v>
      </c>
      <c r="D2641" s="180" t="s">
        <v>3961</v>
      </c>
      <c r="E2641" s="181">
        <v>91.16</v>
      </c>
    </row>
    <row r="2642" spans="2:5" ht="50.1" customHeight="1">
      <c r="B2642" s="180">
        <v>97882</v>
      </c>
      <c r="C2642" s="180" t="s">
        <v>19941</v>
      </c>
      <c r="D2642" s="180" t="s">
        <v>3961</v>
      </c>
      <c r="E2642" s="181">
        <v>141.94999999999999</v>
      </c>
    </row>
    <row r="2643" spans="2:5" ht="50.1" customHeight="1">
      <c r="B2643" s="180">
        <v>97883</v>
      </c>
      <c r="C2643" s="180" t="s">
        <v>19942</v>
      </c>
      <c r="D2643" s="180" t="s">
        <v>3961</v>
      </c>
      <c r="E2643" s="181">
        <v>273.62</v>
      </c>
    </row>
    <row r="2644" spans="2:5" ht="50.1" customHeight="1">
      <c r="B2644" s="180">
        <v>97884</v>
      </c>
      <c r="C2644" s="180" t="s">
        <v>19943</v>
      </c>
      <c r="D2644" s="180" t="s">
        <v>3961</v>
      </c>
      <c r="E2644" s="181">
        <v>524.17999999999995</v>
      </c>
    </row>
    <row r="2645" spans="2:5" ht="50.1" customHeight="1">
      <c r="B2645" s="180">
        <v>97885</v>
      </c>
      <c r="C2645" s="180" t="s">
        <v>19944</v>
      </c>
      <c r="D2645" s="180" t="s">
        <v>3961</v>
      </c>
      <c r="E2645" s="181">
        <v>809.86</v>
      </c>
    </row>
    <row r="2646" spans="2:5" ht="50.1" customHeight="1">
      <c r="B2646" s="180">
        <v>97886</v>
      </c>
      <c r="C2646" s="180" t="s">
        <v>19945</v>
      </c>
      <c r="D2646" s="180" t="s">
        <v>3961</v>
      </c>
      <c r="E2646" s="181">
        <v>137.24</v>
      </c>
    </row>
    <row r="2647" spans="2:5" ht="50.1" customHeight="1">
      <c r="B2647" s="180">
        <v>97887</v>
      </c>
      <c r="C2647" s="180" t="s">
        <v>19946</v>
      </c>
      <c r="D2647" s="180" t="s">
        <v>3961</v>
      </c>
      <c r="E2647" s="181">
        <v>216.99</v>
      </c>
    </row>
    <row r="2648" spans="2:5" ht="50.1" customHeight="1">
      <c r="B2648" s="180">
        <v>97888</v>
      </c>
      <c r="C2648" s="180" t="s">
        <v>19947</v>
      </c>
      <c r="D2648" s="180" t="s">
        <v>3961</v>
      </c>
      <c r="E2648" s="181">
        <v>422.53</v>
      </c>
    </row>
    <row r="2649" spans="2:5" ht="50.1" customHeight="1">
      <c r="B2649" s="180">
        <v>97889</v>
      </c>
      <c r="C2649" s="180" t="s">
        <v>19948</v>
      </c>
      <c r="D2649" s="180" t="s">
        <v>3961</v>
      </c>
      <c r="E2649" s="181">
        <v>561.27</v>
      </c>
    </row>
    <row r="2650" spans="2:5" ht="50.1" customHeight="1">
      <c r="B2650" s="180">
        <v>97890</v>
      </c>
      <c r="C2650" s="180" t="s">
        <v>19949</v>
      </c>
      <c r="D2650" s="180" t="s">
        <v>3961</v>
      </c>
      <c r="E2650" s="181">
        <v>650.32000000000005</v>
      </c>
    </row>
    <row r="2651" spans="2:5" ht="50.1" customHeight="1">
      <c r="B2651" s="180">
        <v>97891</v>
      </c>
      <c r="C2651" s="180" t="s">
        <v>19950</v>
      </c>
      <c r="D2651" s="180" t="s">
        <v>3961</v>
      </c>
      <c r="E2651" s="181">
        <v>153.06</v>
      </c>
    </row>
    <row r="2652" spans="2:5" ht="50.1" customHeight="1">
      <c r="B2652" s="180">
        <v>97892</v>
      </c>
      <c r="C2652" s="180" t="s">
        <v>19951</v>
      </c>
      <c r="D2652" s="180" t="s">
        <v>3961</v>
      </c>
      <c r="E2652" s="181">
        <v>287.36</v>
      </c>
    </row>
    <row r="2653" spans="2:5" ht="50.1" customHeight="1">
      <c r="B2653" s="180">
        <v>97893</v>
      </c>
      <c r="C2653" s="180" t="s">
        <v>19952</v>
      </c>
      <c r="D2653" s="180" t="s">
        <v>3961</v>
      </c>
      <c r="E2653" s="181">
        <v>388.88</v>
      </c>
    </row>
    <row r="2654" spans="2:5" ht="50.1" customHeight="1">
      <c r="B2654" s="180">
        <v>97894</v>
      </c>
      <c r="C2654" s="180" t="s">
        <v>19953</v>
      </c>
      <c r="D2654" s="180" t="s">
        <v>3961</v>
      </c>
      <c r="E2654" s="181">
        <v>441.44</v>
      </c>
    </row>
    <row r="2655" spans="2:5" ht="50.1" customHeight="1">
      <c r="B2655" s="180">
        <v>93653</v>
      </c>
      <c r="C2655" s="180" t="s">
        <v>19954</v>
      </c>
      <c r="D2655" s="180" t="s">
        <v>3961</v>
      </c>
      <c r="E2655" s="181">
        <v>14.03</v>
      </c>
    </row>
    <row r="2656" spans="2:5" ht="50.1" customHeight="1">
      <c r="B2656" s="180">
        <v>93654</v>
      </c>
      <c r="C2656" s="180" t="s">
        <v>19955</v>
      </c>
      <c r="D2656" s="180" t="s">
        <v>3961</v>
      </c>
      <c r="E2656" s="181">
        <v>14.46</v>
      </c>
    </row>
    <row r="2657" spans="2:5" ht="50.1" customHeight="1">
      <c r="B2657" s="180">
        <v>93655</v>
      </c>
      <c r="C2657" s="180" t="s">
        <v>19956</v>
      </c>
      <c r="D2657" s="180" t="s">
        <v>3961</v>
      </c>
      <c r="E2657" s="181">
        <v>15.39</v>
      </c>
    </row>
    <row r="2658" spans="2:5" ht="50.1" customHeight="1">
      <c r="B2658" s="180">
        <v>93656</v>
      </c>
      <c r="C2658" s="180" t="s">
        <v>19957</v>
      </c>
      <c r="D2658" s="180" t="s">
        <v>3961</v>
      </c>
      <c r="E2658" s="181">
        <v>15.39</v>
      </c>
    </row>
    <row r="2659" spans="2:5" ht="50.1" customHeight="1">
      <c r="B2659" s="180">
        <v>93657</v>
      </c>
      <c r="C2659" s="180" t="s">
        <v>19958</v>
      </c>
      <c r="D2659" s="180" t="s">
        <v>3961</v>
      </c>
      <c r="E2659" s="181">
        <v>16.48</v>
      </c>
    </row>
    <row r="2660" spans="2:5" ht="50.1" customHeight="1">
      <c r="B2660" s="180">
        <v>93658</v>
      </c>
      <c r="C2660" s="180" t="s">
        <v>19959</v>
      </c>
      <c r="D2660" s="180" t="s">
        <v>3961</v>
      </c>
      <c r="E2660" s="181">
        <v>23.88</v>
      </c>
    </row>
    <row r="2661" spans="2:5" ht="50.1" customHeight="1">
      <c r="B2661" s="180">
        <v>93659</v>
      </c>
      <c r="C2661" s="180" t="s">
        <v>19960</v>
      </c>
      <c r="D2661" s="180" t="s">
        <v>3961</v>
      </c>
      <c r="E2661" s="181">
        <v>26.04</v>
      </c>
    </row>
    <row r="2662" spans="2:5" ht="50.1" customHeight="1">
      <c r="B2662" s="180">
        <v>93660</v>
      </c>
      <c r="C2662" s="180" t="s">
        <v>19961</v>
      </c>
      <c r="D2662" s="180" t="s">
        <v>3961</v>
      </c>
      <c r="E2662" s="181">
        <v>72.45</v>
      </c>
    </row>
    <row r="2663" spans="2:5" ht="50.1" customHeight="1">
      <c r="B2663" s="180">
        <v>93661</v>
      </c>
      <c r="C2663" s="180" t="s">
        <v>19962</v>
      </c>
      <c r="D2663" s="180" t="s">
        <v>3961</v>
      </c>
      <c r="E2663" s="181">
        <v>73.31</v>
      </c>
    </row>
    <row r="2664" spans="2:5" ht="50.1" customHeight="1">
      <c r="B2664" s="180">
        <v>93662</v>
      </c>
      <c r="C2664" s="180" t="s">
        <v>19963</v>
      </c>
      <c r="D2664" s="180" t="s">
        <v>3961</v>
      </c>
      <c r="E2664" s="181">
        <v>75.150000000000006</v>
      </c>
    </row>
    <row r="2665" spans="2:5" ht="50.1" customHeight="1">
      <c r="B2665" s="180">
        <v>93663</v>
      </c>
      <c r="C2665" s="180" t="s">
        <v>19964</v>
      </c>
      <c r="D2665" s="180" t="s">
        <v>3961</v>
      </c>
      <c r="E2665" s="181">
        <v>75.150000000000006</v>
      </c>
    </row>
    <row r="2666" spans="2:5" ht="50.1" customHeight="1">
      <c r="B2666" s="180">
        <v>93664</v>
      </c>
      <c r="C2666" s="180" t="s">
        <v>19965</v>
      </c>
      <c r="D2666" s="180" t="s">
        <v>3961</v>
      </c>
      <c r="E2666" s="181">
        <v>77.36</v>
      </c>
    </row>
    <row r="2667" spans="2:5" ht="50.1" customHeight="1">
      <c r="B2667" s="180">
        <v>93665</v>
      </c>
      <c r="C2667" s="180" t="s">
        <v>19966</v>
      </c>
      <c r="D2667" s="180" t="s">
        <v>3961</v>
      </c>
      <c r="E2667" s="181">
        <v>79.63</v>
      </c>
    </row>
    <row r="2668" spans="2:5" ht="50.1" customHeight="1">
      <c r="B2668" s="180">
        <v>93666</v>
      </c>
      <c r="C2668" s="180" t="s">
        <v>19967</v>
      </c>
      <c r="D2668" s="180" t="s">
        <v>3961</v>
      </c>
      <c r="E2668" s="181">
        <v>83.95</v>
      </c>
    </row>
    <row r="2669" spans="2:5" ht="50.1" customHeight="1">
      <c r="B2669" s="180">
        <v>93667</v>
      </c>
      <c r="C2669" s="180" t="s">
        <v>19968</v>
      </c>
      <c r="D2669" s="180" t="s">
        <v>3961</v>
      </c>
      <c r="E2669" s="181">
        <v>89.95</v>
      </c>
    </row>
    <row r="2670" spans="2:5" ht="50.1" customHeight="1">
      <c r="B2670" s="180">
        <v>93668</v>
      </c>
      <c r="C2670" s="180" t="s">
        <v>19969</v>
      </c>
      <c r="D2670" s="180" t="s">
        <v>3961</v>
      </c>
      <c r="E2670" s="181">
        <v>91.25</v>
      </c>
    </row>
    <row r="2671" spans="2:5" ht="50.1" customHeight="1">
      <c r="B2671" s="180">
        <v>93669</v>
      </c>
      <c r="C2671" s="180" t="s">
        <v>19970</v>
      </c>
      <c r="D2671" s="180" t="s">
        <v>3961</v>
      </c>
      <c r="E2671" s="181">
        <v>94.01</v>
      </c>
    </row>
    <row r="2672" spans="2:5" ht="50.1" customHeight="1">
      <c r="B2672" s="180">
        <v>93670</v>
      </c>
      <c r="C2672" s="180" t="s">
        <v>19971</v>
      </c>
      <c r="D2672" s="180" t="s">
        <v>3961</v>
      </c>
      <c r="E2672" s="181">
        <v>94.01</v>
      </c>
    </row>
    <row r="2673" spans="2:5" ht="50.1" customHeight="1">
      <c r="B2673" s="180">
        <v>93671</v>
      </c>
      <c r="C2673" s="180" t="s">
        <v>19972</v>
      </c>
      <c r="D2673" s="180" t="s">
        <v>3961</v>
      </c>
      <c r="E2673" s="181">
        <v>97.3</v>
      </c>
    </row>
    <row r="2674" spans="2:5" ht="50.1" customHeight="1">
      <c r="B2674" s="180">
        <v>93672</v>
      </c>
      <c r="C2674" s="180" t="s">
        <v>19973</v>
      </c>
      <c r="D2674" s="180" t="s">
        <v>3961</v>
      </c>
      <c r="E2674" s="181">
        <v>102.29</v>
      </c>
    </row>
    <row r="2675" spans="2:5" ht="50.1" customHeight="1">
      <c r="B2675" s="180">
        <v>93673</v>
      </c>
      <c r="C2675" s="180" t="s">
        <v>19974</v>
      </c>
      <c r="D2675" s="180" t="s">
        <v>3961</v>
      </c>
      <c r="E2675" s="181">
        <v>108.78</v>
      </c>
    </row>
    <row r="2676" spans="2:5" ht="50.1" customHeight="1">
      <c r="B2676" s="180">
        <v>97359</v>
      </c>
      <c r="C2676" s="180" t="s">
        <v>19975</v>
      </c>
      <c r="D2676" s="180" t="s">
        <v>3961</v>
      </c>
      <c r="E2676" s="182">
        <v>2087.2399999999998</v>
      </c>
    </row>
    <row r="2677" spans="2:5" ht="50.1" customHeight="1">
      <c r="B2677" s="180">
        <v>97360</v>
      </c>
      <c r="C2677" s="180" t="s">
        <v>19976</v>
      </c>
      <c r="D2677" s="180" t="s">
        <v>3961</v>
      </c>
      <c r="E2677" s="182">
        <v>4012.64</v>
      </c>
    </row>
    <row r="2678" spans="2:5" ht="50.1" customHeight="1">
      <c r="B2678" s="180">
        <v>97361</v>
      </c>
      <c r="C2678" s="180" t="s">
        <v>19977</v>
      </c>
      <c r="D2678" s="180" t="s">
        <v>3961</v>
      </c>
      <c r="E2678" s="182">
        <v>5350.19</v>
      </c>
    </row>
    <row r="2679" spans="2:5" ht="50.1" customHeight="1">
      <c r="B2679" s="180">
        <v>97362</v>
      </c>
      <c r="C2679" s="180" t="s">
        <v>19978</v>
      </c>
      <c r="D2679" s="180" t="s">
        <v>3961</v>
      </c>
      <c r="E2679" s="182">
        <v>2037.16</v>
      </c>
    </row>
    <row r="2680" spans="2:5" ht="50.1" customHeight="1">
      <c r="B2680" s="180">
        <v>101875</v>
      </c>
      <c r="C2680" s="180" t="s">
        <v>19979</v>
      </c>
      <c r="D2680" s="180" t="s">
        <v>3961</v>
      </c>
      <c r="E2680" s="181">
        <v>428.93</v>
      </c>
    </row>
    <row r="2681" spans="2:5" ht="50.1" customHeight="1">
      <c r="B2681" s="180">
        <v>101876</v>
      </c>
      <c r="C2681" s="180" t="s">
        <v>19980</v>
      </c>
      <c r="D2681" s="180" t="s">
        <v>3961</v>
      </c>
      <c r="E2681" s="181">
        <v>48.84</v>
      </c>
    </row>
    <row r="2682" spans="2:5" ht="50.1" customHeight="1">
      <c r="B2682" s="180">
        <v>101877</v>
      </c>
      <c r="C2682" s="180" t="s">
        <v>19981</v>
      </c>
      <c r="D2682" s="180" t="s">
        <v>3961</v>
      </c>
      <c r="E2682" s="181">
        <v>34.17</v>
      </c>
    </row>
    <row r="2683" spans="2:5" ht="50.1" customHeight="1">
      <c r="B2683" s="180">
        <v>101878</v>
      </c>
      <c r="C2683" s="180" t="s">
        <v>19982</v>
      </c>
      <c r="D2683" s="180" t="s">
        <v>3961</v>
      </c>
      <c r="E2683" s="181">
        <v>580.72</v>
      </c>
    </row>
    <row r="2684" spans="2:5" ht="50.1" customHeight="1">
      <c r="B2684" s="180">
        <v>101879</v>
      </c>
      <c r="C2684" s="180" t="s">
        <v>19983</v>
      </c>
      <c r="D2684" s="180" t="s">
        <v>3961</v>
      </c>
      <c r="E2684" s="181">
        <v>624.33000000000004</v>
      </c>
    </row>
    <row r="2685" spans="2:5" ht="50.1" customHeight="1">
      <c r="B2685" s="180">
        <v>101880</v>
      </c>
      <c r="C2685" s="180" t="s">
        <v>19984</v>
      </c>
      <c r="D2685" s="180" t="s">
        <v>3961</v>
      </c>
      <c r="E2685" s="181">
        <v>717.95</v>
      </c>
    </row>
    <row r="2686" spans="2:5" ht="50.1" customHeight="1">
      <c r="B2686" s="180">
        <v>101881</v>
      </c>
      <c r="C2686" s="180" t="s">
        <v>19985</v>
      </c>
      <c r="D2686" s="180" t="s">
        <v>3961</v>
      </c>
      <c r="E2686" s="182">
        <v>1039.02</v>
      </c>
    </row>
    <row r="2687" spans="2:5" ht="50.1" customHeight="1">
      <c r="B2687" s="180">
        <v>101882</v>
      </c>
      <c r="C2687" s="180" t="s">
        <v>19986</v>
      </c>
      <c r="D2687" s="180" t="s">
        <v>3961</v>
      </c>
      <c r="E2687" s="182">
        <v>1481.49</v>
      </c>
    </row>
    <row r="2688" spans="2:5" ht="50.1" customHeight="1">
      <c r="B2688" s="180">
        <v>101883</v>
      </c>
      <c r="C2688" s="180" t="s">
        <v>19987</v>
      </c>
      <c r="D2688" s="180" t="s">
        <v>3961</v>
      </c>
      <c r="E2688" s="181">
        <v>594.82000000000005</v>
      </c>
    </row>
    <row r="2689" spans="2:5" ht="50.1" customHeight="1">
      <c r="B2689" s="180">
        <v>101890</v>
      </c>
      <c r="C2689" s="180" t="s">
        <v>19988</v>
      </c>
      <c r="D2689" s="180" t="s">
        <v>3961</v>
      </c>
      <c r="E2689" s="181">
        <v>18.899999999999999</v>
      </c>
    </row>
    <row r="2690" spans="2:5" ht="50.1" customHeight="1">
      <c r="B2690" s="180">
        <v>101891</v>
      </c>
      <c r="C2690" s="180" t="s">
        <v>19989</v>
      </c>
      <c r="D2690" s="180" t="s">
        <v>3961</v>
      </c>
      <c r="E2690" s="181">
        <v>32.08</v>
      </c>
    </row>
    <row r="2691" spans="2:5" ht="50.1" customHeight="1">
      <c r="B2691" s="180">
        <v>101892</v>
      </c>
      <c r="C2691" s="180" t="s">
        <v>19990</v>
      </c>
      <c r="D2691" s="180" t="s">
        <v>3961</v>
      </c>
      <c r="E2691" s="181">
        <v>89.87</v>
      </c>
    </row>
    <row r="2692" spans="2:5" ht="50.1" customHeight="1">
      <c r="B2692" s="180">
        <v>101893</v>
      </c>
      <c r="C2692" s="180" t="s">
        <v>19991</v>
      </c>
      <c r="D2692" s="180" t="s">
        <v>3961</v>
      </c>
      <c r="E2692" s="181">
        <v>113.88</v>
      </c>
    </row>
    <row r="2693" spans="2:5" ht="50.1" customHeight="1">
      <c r="B2693" s="180">
        <v>101894</v>
      </c>
      <c r="C2693" s="180" t="s">
        <v>19992</v>
      </c>
      <c r="D2693" s="180" t="s">
        <v>3961</v>
      </c>
      <c r="E2693" s="181">
        <v>180.56</v>
      </c>
    </row>
    <row r="2694" spans="2:5" ht="50.1" customHeight="1">
      <c r="B2694" s="180">
        <v>101895</v>
      </c>
      <c r="C2694" s="180" t="s">
        <v>19993</v>
      </c>
      <c r="D2694" s="180" t="s">
        <v>3961</v>
      </c>
      <c r="E2694" s="181">
        <v>516.49</v>
      </c>
    </row>
    <row r="2695" spans="2:5" ht="50.1" customHeight="1">
      <c r="B2695" s="180">
        <v>101896</v>
      </c>
      <c r="C2695" s="180" t="s">
        <v>19994</v>
      </c>
      <c r="D2695" s="180" t="s">
        <v>3961</v>
      </c>
      <c r="E2695" s="181">
        <v>794.15</v>
      </c>
    </row>
    <row r="2696" spans="2:5" ht="50.1" customHeight="1">
      <c r="B2696" s="180">
        <v>101897</v>
      </c>
      <c r="C2696" s="180" t="s">
        <v>19995</v>
      </c>
      <c r="D2696" s="180" t="s">
        <v>3961</v>
      </c>
      <c r="E2696" s="182">
        <v>1292.6300000000001</v>
      </c>
    </row>
    <row r="2697" spans="2:5" ht="50.1" customHeight="1">
      <c r="B2697" s="180">
        <v>101898</v>
      </c>
      <c r="C2697" s="180" t="s">
        <v>19996</v>
      </c>
      <c r="D2697" s="180" t="s">
        <v>3961</v>
      </c>
      <c r="E2697" s="182">
        <v>1746.39</v>
      </c>
    </row>
    <row r="2698" spans="2:5" ht="50.1" customHeight="1">
      <c r="B2698" s="180">
        <v>101899</v>
      </c>
      <c r="C2698" s="180" t="s">
        <v>19997</v>
      </c>
      <c r="D2698" s="180" t="s">
        <v>3961</v>
      </c>
      <c r="E2698" s="182">
        <v>2825.7</v>
      </c>
    </row>
    <row r="2699" spans="2:5" ht="50.1" customHeight="1">
      <c r="B2699" s="180">
        <v>101900</v>
      </c>
      <c r="C2699" s="180" t="s">
        <v>19998</v>
      </c>
      <c r="D2699" s="180" t="s">
        <v>3961</v>
      </c>
      <c r="E2699" s="182">
        <v>5951.87</v>
      </c>
    </row>
    <row r="2700" spans="2:5" ht="50.1" customHeight="1">
      <c r="B2700" s="180">
        <v>101901</v>
      </c>
      <c r="C2700" s="180" t="s">
        <v>19999</v>
      </c>
      <c r="D2700" s="180" t="s">
        <v>3961</v>
      </c>
      <c r="E2700" s="181">
        <v>275.88</v>
      </c>
    </row>
    <row r="2701" spans="2:5" ht="50.1" customHeight="1">
      <c r="B2701" s="180">
        <v>101902</v>
      </c>
      <c r="C2701" s="180" t="s">
        <v>20000</v>
      </c>
      <c r="D2701" s="180" t="s">
        <v>3961</v>
      </c>
      <c r="E2701" s="181">
        <v>339.28</v>
      </c>
    </row>
    <row r="2702" spans="2:5" ht="50.1" customHeight="1">
      <c r="B2702" s="180">
        <v>101903</v>
      </c>
      <c r="C2702" s="180" t="s">
        <v>20001</v>
      </c>
      <c r="D2702" s="180" t="s">
        <v>3961</v>
      </c>
      <c r="E2702" s="181">
        <v>711.37</v>
      </c>
    </row>
    <row r="2703" spans="2:5" ht="50.1" customHeight="1">
      <c r="B2703" s="180">
        <v>101904</v>
      </c>
      <c r="C2703" s="180" t="s">
        <v>20002</v>
      </c>
      <c r="D2703" s="180" t="s">
        <v>3961</v>
      </c>
      <c r="E2703" s="182">
        <v>2669.4</v>
      </c>
    </row>
    <row r="2704" spans="2:5" ht="50.1" customHeight="1">
      <c r="B2704" s="180">
        <v>101938</v>
      </c>
      <c r="C2704" s="180" t="s">
        <v>20003</v>
      </c>
      <c r="D2704" s="180" t="s">
        <v>3961</v>
      </c>
      <c r="E2704" s="181">
        <v>65.510000000000005</v>
      </c>
    </row>
    <row r="2705" spans="2:5" ht="50.1" customHeight="1">
      <c r="B2705" s="180">
        <v>101946</v>
      </c>
      <c r="C2705" s="180" t="s">
        <v>20004</v>
      </c>
      <c r="D2705" s="180" t="s">
        <v>3961</v>
      </c>
      <c r="E2705" s="181">
        <v>101.41</v>
      </c>
    </row>
    <row r="2706" spans="2:5" ht="50.1" customHeight="1">
      <c r="B2706" s="180">
        <v>91945</v>
      </c>
      <c r="C2706" s="180" t="s">
        <v>1713</v>
      </c>
      <c r="D2706" s="180" t="s">
        <v>3961</v>
      </c>
      <c r="E2706" s="181">
        <v>7.01</v>
      </c>
    </row>
    <row r="2707" spans="2:5" ht="50.1" customHeight="1">
      <c r="B2707" s="180">
        <v>91946</v>
      </c>
      <c r="C2707" s="180" t="s">
        <v>1714</v>
      </c>
      <c r="D2707" s="180" t="s">
        <v>3961</v>
      </c>
      <c r="E2707" s="181">
        <v>5.86</v>
      </c>
    </row>
    <row r="2708" spans="2:5" ht="50.1" customHeight="1">
      <c r="B2708" s="180">
        <v>91947</v>
      </c>
      <c r="C2708" s="180" t="s">
        <v>1715</v>
      </c>
      <c r="D2708" s="180" t="s">
        <v>3961</v>
      </c>
      <c r="E2708" s="181">
        <v>5.15</v>
      </c>
    </row>
    <row r="2709" spans="2:5" ht="50.1" customHeight="1">
      <c r="B2709" s="180">
        <v>91949</v>
      </c>
      <c r="C2709" s="180" t="s">
        <v>1716</v>
      </c>
      <c r="D2709" s="180" t="s">
        <v>3961</v>
      </c>
      <c r="E2709" s="181">
        <v>10.76</v>
      </c>
    </row>
    <row r="2710" spans="2:5" ht="50.1" customHeight="1">
      <c r="B2710" s="180">
        <v>91950</v>
      </c>
      <c r="C2710" s="180" t="s">
        <v>1717</v>
      </c>
      <c r="D2710" s="180" t="s">
        <v>3961</v>
      </c>
      <c r="E2710" s="181">
        <v>9.3699999999999992</v>
      </c>
    </row>
    <row r="2711" spans="2:5" ht="50.1" customHeight="1">
      <c r="B2711" s="180">
        <v>91951</v>
      </c>
      <c r="C2711" s="180" t="s">
        <v>1718</v>
      </c>
      <c r="D2711" s="180" t="s">
        <v>3961</v>
      </c>
      <c r="E2711" s="181">
        <v>8.5399999999999991</v>
      </c>
    </row>
    <row r="2712" spans="2:5" ht="50.1" customHeight="1">
      <c r="B2712" s="180">
        <v>91952</v>
      </c>
      <c r="C2712" s="180" t="s">
        <v>1719</v>
      </c>
      <c r="D2712" s="180" t="s">
        <v>3961</v>
      </c>
      <c r="E2712" s="181">
        <v>13.15</v>
      </c>
    </row>
    <row r="2713" spans="2:5" ht="50.1" customHeight="1">
      <c r="B2713" s="180">
        <v>91953</v>
      </c>
      <c r="C2713" s="180" t="s">
        <v>1720</v>
      </c>
      <c r="D2713" s="180" t="s">
        <v>3961</v>
      </c>
      <c r="E2713" s="181">
        <v>19.010000000000002</v>
      </c>
    </row>
    <row r="2714" spans="2:5" ht="50.1" customHeight="1">
      <c r="B2714" s="180">
        <v>91954</v>
      </c>
      <c r="C2714" s="180" t="s">
        <v>1721</v>
      </c>
      <c r="D2714" s="180" t="s">
        <v>3961</v>
      </c>
      <c r="E2714" s="181">
        <v>17.649999999999999</v>
      </c>
    </row>
    <row r="2715" spans="2:5" ht="50.1" customHeight="1">
      <c r="B2715" s="180">
        <v>91955</v>
      </c>
      <c r="C2715" s="180" t="s">
        <v>1722</v>
      </c>
      <c r="D2715" s="180" t="s">
        <v>3961</v>
      </c>
      <c r="E2715" s="181">
        <v>23.51</v>
      </c>
    </row>
    <row r="2716" spans="2:5" ht="50.1" customHeight="1">
      <c r="B2716" s="180">
        <v>91956</v>
      </c>
      <c r="C2716" s="180" t="s">
        <v>1723</v>
      </c>
      <c r="D2716" s="180" t="s">
        <v>3961</v>
      </c>
      <c r="E2716" s="181">
        <v>28.69</v>
      </c>
    </row>
    <row r="2717" spans="2:5" ht="50.1" customHeight="1">
      <c r="B2717" s="180">
        <v>91957</v>
      </c>
      <c r="C2717" s="180" t="s">
        <v>1724</v>
      </c>
      <c r="D2717" s="180" t="s">
        <v>3961</v>
      </c>
      <c r="E2717" s="181">
        <v>34.549999999999997</v>
      </c>
    </row>
    <row r="2718" spans="2:5" ht="50.1" customHeight="1">
      <c r="B2718" s="180">
        <v>91958</v>
      </c>
      <c r="C2718" s="180" t="s">
        <v>1725</v>
      </c>
      <c r="D2718" s="180" t="s">
        <v>3961</v>
      </c>
      <c r="E2718" s="181">
        <v>24.22</v>
      </c>
    </row>
    <row r="2719" spans="2:5" ht="50.1" customHeight="1">
      <c r="B2719" s="180">
        <v>91959</v>
      </c>
      <c r="C2719" s="180" t="s">
        <v>1726</v>
      </c>
      <c r="D2719" s="180" t="s">
        <v>3961</v>
      </c>
      <c r="E2719" s="181">
        <v>30.08</v>
      </c>
    </row>
    <row r="2720" spans="2:5" ht="50.1" customHeight="1">
      <c r="B2720" s="180">
        <v>91960</v>
      </c>
      <c r="C2720" s="180" t="s">
        <v>1727</v>
      </c>
      <c r="D2720" s="180" t="s">
        <v>3961</v>
      </c>
      <c r="E2720" s="181">
        <v>33.19</v>
      </c>
    </row>
    <row r="2721" spans="2:5" ht="50.1" customHeight="1">
      <c r="B2721" s="180">
        <v>91961</v>
      </c>
      <c r="C2721" s="180" t="s">
        <v>1728</v>
      </c>
      <c r="D2721" s="180" t="s">
        <v>3961</v>
      </c>
      <c r="E2721" s="181">
        <v>39.049999999999997</v>
      </c>
    </row>
    <row r="2722" spans="2:5" ht="50.1" customHeight="1">
      <c r="B2722" s="180">
        <v>91962</v>
      </c>
      <c r="C2722" s="180" t="s">
        <v>1729</v>
      </c>
      <c r="D2722" s="180" t="s">
        <v>3961</v>
      </c>
      <c r="E2722" s="181">
        <v>44.26</v>
      </c>
    </row>
    <row r="2723" spans="2:5" ht="50.1" customHeight="1">
      <c r="B2723" s="180">
        <v>91963</v>
      </c>
      <c r="C2723" s="180" t="s">
        <v>1730</v>
      </c>
      <c r="D2723" s="180" t="s">
        <v>3961</v>
      </c>
      <c r="E2723" s="181">
        <v>50.12</v>
      </c>
    </row>
    <row r="2724" spans="2:5" ht="50.1" customHeight="1">
      <c r="B2724" s="180">
        <v>91964</v>
      </c>
      <c r="C2724" s="180" t="s">
        <v>1731</v>
      </c>
      <c r="D2724" s="180" t="s">
        <v>3961</v>
      </c>
      <c r="E2724" s="181">
        <v>39.76</v>
      </c>
    </row>
    <row r="2725" spans="2:5" ht="50.1" customHeight="1">
      <c r="B2725" s="180">
        <v>91965</v>
      </c>
      <c r="C2725" s="180" t="s">
        <v>1732</v>
      </c>
      <c r="D2725" s="180" t="s">
        <v>3961</v>
      </c>
      <c r="E2725" s="181">
        <v>45.62</v>
      </c>
    </row>
    <row r="2726" spans="2:5" ht="50.1" customHeight="1">
      <c r="B2726" s="180">
        <v>91966</v>
      </c>
      <c r="C2726" s="180" t="s">
        <v>1733</v>
      </c>
      <c r="D2726" s="180" t="s">
        <v>3961</v>
      </c>
      <c r="E2726" s="181">
        <v>35.299999999999997</v>
      </c>
    </row>
    <row r="2727" spans="2:5" ht="50.1" customHeight="1">
      <c r="B2727" s="180">
        <v>91967</v>
      </c>
      <c r="C2727" s="180" t="s">
        <v>1734</v>
      </c>
      <c r="D2727" s="180" t="s">
        <v>3961</v>
      </c>
      <c r="E2727" s="181">
        <v>41.16</v>
      </c>
    </row>
    <row r="2728" spans="2:5" ht="50.1" customHeight="1">
      <c r="B2728" s="180">
        <v>91968</v>
      </c>
      <c r="C2728" s="180" t="s">
        <v>1735</v>
      </c>
      <c r="D2728" s="180" t="s">
        <v>3961</v>
      </c>
      <c r="E2728" s="181">
        <v>48.72</v>
      </c>
    </row>
    <row r="2729" spans="2:5" ht="50.1" customHeight="1">
      <c r="B2729" s="180">
        <v>91969</v>
      </c>
      <c r="C2729" s="180" t="s">
        <v>1736</v>
      </c>
      <c r="D2729" s="180" t="s">
        <v>3961</v>
      </c>
      <c r="E2729" s="181">
        <v>54.58</v>
      </c>
    </row>
    <row r="2730" spans="2:5" ht="50.1" customHeight="1">
      <c r="B2730" s="180">
        <v>91970</v>
      </c>
      <c r="C2730" s="180" t="s">
        <v>1737</v>
      </c>
      <c r="D2730" s="180" t="s">
        <v>3961</v>
      </c>
      <c r="E2730" s="181">
        <v>51.07</v>
      </c>
    </row>
    <row r="2731" spans="2:5" ht="50.1" customHeight="1">
      <c r="B2731" s="180">
        <v>91971</v>
      </c>
      <c r="C2731" s="180" t="s">
        <v>1738</v>
      </c>
      <c r="D2731" s="180" t="s">
        <v>3961</v>
      </c>
      <c r="E2731" s="181">
        <v>60.44</v>
      </c>
    </row>
    <row r="2732" spans="2:5" ht="50.1" customHeight="1">
      <c r="B2732" s="180">
        <v>91972</v>
      </c>
      <c r="C2732" s="180" t="s">
        <v>1739</v>
      </c>
      <c r="D2732" s="180" t="s">
        <v>3961</v>
      </c>
      <c r="E2732" s="181">
        <v>55.57</v>
      </c>
    </row>
    <row r="2733" spans="2:5" ht="50.1" customHeight="1">
      <c r="B2733" s="180">
        <v>91973</v>
      </c>
      <c r="C2733" s="180" t="s">
        <v>1740</v>
      </c>
      <c r="D2733" s="180" t="s">
        <v>3961</v>
      </c>
      <c r="E2733" s="181">
        <v>64.94</v>
      </c>
    </row>
    <row r="2734" spans="2:5" ht="50.1" customHeight="1">
      <c r="B2734" s="180">
        <v>91974</v>
      </c>
      <c r="C2734" s="180" t="s">
        <v>1741</v>
      </c>
      <c r="D2734" s="180" t="s">
        <v>3961</v>
      </c>
      <c r="E2734" s="181">
        <v>46.57</v>
      </c>
    </row>
    <row r="2735" spans="2:5" ht="50.1" customHeight="1">
      <c r="B2735" s="180">
        <v>91975</v>
      </c>
      <c r="C2735" s="180" t="s">
        <v>1742</v>
      </c>
      <c r="D2735" s="180" t="s">
        <v>3961</v>
      </c>
      <c r="E2735" s="181">
        <v>55.94</v>
      </c>
    </row>
    <row r="2736" spans="2:5" ht="50.1" customHeight="1">
      <c r="B2736" s="180">
        <v>91976</v>
      </c>
      <c r="C2736" s="180" t="s">
        <v>1743</v>
      </c>
      <c r="D2736" s="180" t="s">
        <v>3961</v>
      </c>
      <c r="E2736" s="181">
        <v>68.78</v>
      </c>
    </row>
    <row r="2737" spans="2:5" ht="50.1" customHeight="1">
      <c r="B2737" s="180">
        <v>91977</v>
      </c>
      <c r="C2737" s="180" t="s">
        <v>1744</v>
      </c>
      <c r="D2737" s="180" t="s">
        <v>3961</v>
      </c>
      <c r="E2737" s="181">
        <v>78.150000000000006</v>
      </c>
    </row>
    <row r="2738" spans="2:5" ht="50.1" customHeight="1">
      <c r="B2738" s="180">
        <v>91978</v>
      </c>
      <c r="C2738" s="180" t="s">
        <v>1745</v>
      </c>
      <c r="D2738" s="180" t="s">
        <v>3961</v>
      </c>
      <c r="E2738" s="181">
        <v>28.29</v>
      </c>
    </row>
    <row r="2739" spans="2:5" ht="50.1" customHeight="1">
      <c r="B2739" s="180">
        <v>91979</v>
      </c>
      <c r="C2739" s="180" t="s">
        <v>1746</v>
      </c>
      <c r="D2739" s="180" t="s">
        <v>3961</v>
      </c>
      <c r="E2739" s="181">
        <v>34.15</v>
      </c>
    </row>
    <row r="2740" spans="2:5" ht="50.1" customHeight="1">
      <c r="B2740" s="180">
        <v>91980</v>
      </c>
      <c r="C2740" s="180" t="s">
        <v>1747</v>
      </c>
      <c r="D2740" s="180" t="s">
        <v>3961</v>
      </c>
      <c r="E2740" s="181">
        <v>27.35</v>
      </c>
    </row>
    <row r="2741" spans="2:5" ht="50.1" customHeight="1">
      <c r="B2741" s="180">
        <v>91981</v>
      </c>
      <c r="C2741" s="180" t="s">
        <v>1748</v>
      </c>
      <c r="D2741" s="180" t="s">
        <v>3961</v>
      </c>
      <c r="E2741" s="181">
        <v>33.21</v>
      </c>
    </row>
    <row r="2742" spans="2:5" ht="50.1" customHeight="1">
      <c r="B2742" s="180">
        <v>91982</v>
      </c>
      <c r="C2742" s="180" t="s">
        <v>1749</v>
      </c>
      <c r="D2742" s="180" t="s">
        <v>3961</v>
      </c>
      <c r="E2742" s="181">
        <v>66.930000000000007</v>
      </c>
    </row>
    <row r="2743" spans="2:5" ht="50.1" customHeight="1">
      <c r="B2743" s="180">
        <v>91983</v>
      </c>
      <c r="C2743" s="180" t="s">
        <v>1750</v>
      </c>
      <c r="D2743" s="180" t="s">
        <v>3961</v>
      </c>
      <c r="E2743" s="181">
        <v>72.790000000000006</v>
      </c>
    </row>
    <row r="2744" spans="2:5" ht="50.1" customHeight="1">
      <c r="B2744" s="180">
        <v>91984</v>
      </c>
      <c r="C2744" s="180" t="s">
        <v>1751</v>
      </c>
      <c r="D2744" s="180" t="s">
        <v>3961</v>
      </c>
      <c r="E2744" s="181">
        <v>12.29</v>
      </c>
    </row>
    <row r="2745" spans="2:5" ht="50.1" customHeight="1">
      <c r="B2745" s="180">
        <v>91985</v>
      </c>
      <c r="C2745" s="180" t="s">
        <v>1752</v>
      </c>
      <c r="D2745" s="180" t="s">
        <v>3961</v>
      </c>
      <c r="E2745" s="181">
        <v>18.149999999999999</v>
      </c>
    </row>
    <row r="2746" spans="2:5" ht="50.1" customHeight="1">
      <c r="B2746" s="180">
        <v>91986</v>
      </c>
      <c r="C2746" s="180" t="s">
        <v>1753</v>
      </c>
      <c r="D2746" s="180" t="s">
        <v>3961</v>
      </c>
      <c r="E2746" s="181">
        <v>26.47</v>
      </c>
    </row>
    <row r="2747" spans="2:5" ht="50.1" customHeight="1">
      <c r="B2747" s="180">
        <v>91987</v>
      </c>
      <c r="C2747" s="180" t="s">
        <v>1754</v>
      </c>
      <c r="D2747" s="180" t="s">
        <v>3961</v>
      </c>
      <c r="E2747" s="181">
        <v>32.33</v>
      </c>
    </row>
    <row r="2748" spans="2:5" ht="50.1" customHeight="1">
      <c r="B2748" s="180">
        <v>91988</v>
      </c>
      <c r="C2748" s="180" t="s">
        <v>1755</v>
      </c>
      <c r="D2748" s="180" t="s">
        <v>3961</v>
      </c>
      <c r="E2748" s="181">
        <v>15.41</v>
      </c>
    </row>
    <row r="2749" spans="2:5" ht="50.1" customHeight="1">
      <c r="B2749" s="180">
        <v>91989</v>
      </c>
      <c r="C2749" s="180" t="s">
        <v>1756</v>
      </c>
      <c r="D2749" s="180" t="s">
        <v>3961</v>
      </c>
      <c r="E2749" s="181">
        <v>21.27</v>
      </c>
    </row>
    <row r="2750" spans="2:5" ht="50.1" customHeight="1">
      <c r="B2750" s="180">
        <v>91990</v>
      </c>
      <c r="C2750" s="180" t="s">
        <v>1757</v>
      </c>
      <c r="D2750" s="180" t="s">
        <v>3961</v>
      </c>
      <c r="E2750" s="181">
        <v>23.35</v>
      </c>
    </row>
    <row r="2751" spans="2:5" ht="50.1" customHeight="1">
      <c r="B2751" s="180">
        <v>91991</v>
      </c>
      <c r="C2751" s="180" t="s">
        <v>1758</v>
      </c>
      <c r="D2751" s="180" t="s">
        <v>3961</v>
      </c>
      <c r="E2751" s="181">
        <v>25.04</v>
      </c>
    </row>
    <row r="2752" spans="2:5" ht="50.1" customHeight="1">
      <c r="B2752" s="180">
        <v>91992</v>
      </c>
      <c r="C2752" s="180" t="s">
        <v>1759</v>
      </c>
      <c r="D2752" s="180" t="s">
        <v>3961</v>
      </c>
      <c r="E2752" s="181">
        <v>29.21</v>
      </c>
    </row>
    <row r="2753" spans="2:5" ht="50.1" customHeight="1">
      <c r="B2753" s="180">
        <v>91993</v>
      </c>
      <c r="C2753" s="180" t="s">
        <v>1760</v>
      </c>
      <c r="D2753" s="180" t="s">
        <v>3961</v>
      </c>
      <c r="E2753" s="181">
        <v>30.9</v>
      </c>
    </row>
    <row r="2754" spans="2:5" ht="50.1" customHeight="1">
      <c r="B2754" s="180">
        <v>91994</v>
      </c>
      <c r="C2754" s="180" t="s">
        <v>1761</v>
      </c>
      <c r="D2754" s="180" t="s">
        <v>3961</v>
      </c>
      <c r="E2754" s="181">
        <v>16.78</v>
      </c>
    </row>
    <row r="2755" spans="2:5" ht="50.1" customHeight="1">
      <c r="B2755" s="180">
        <v>91995</v>
      </c>
      <c r="C2755" s="180" t="s">
        <v>1762</v>
      </c>
      <c r="D2755" s="180" t="s">
        <v>3961</v>
      </c>
      <c r="E2755" s="181">
        <v>18.47</v>
      </c>
    </row>
    <row r="2756" spans="2:5" ht="50.1" customHeight="1">
      <c r="B2756" s="180">
        <v>91996</v>
      </c>
      <c r="C2756" s="180" t="s">
        <v>1763</v>
      </c>
      <c r="D2756" s="180" t="s">
        <v>3961</v>
      </c>
      <c r="E2756" s="181">
        <v>22.64</v>
      </c>
    </row>
    <row r="2757" spans="2:5" ht="50.1" customHeight="1">
      <c r="B2757" s="180">
        <v>91997</v>
      </c>
      <c r="C2757" s="180" t="s">
        <v>1764</v>
      </c>
      <c r="D2757" s="180" t="s">
        <v>3961</v>
      </c>
      <c r="E2757" s="181">
        <v>24.33</v>
      </c>
    </row>
    <row r="2758" spans="2:5" ht="50.1" customHeight="1">
      <c r="B2758" s="180">
        <v>91998</v>
      </c>
      <c r="C2758" s="180" t="s">
        <v>1765</v>
      </c>
      <c r="D2758" s="180" t="s">
        <v>3961</v>
      </c>
      <c r="E2758" s="181">
        <v>14.23</v>
      </c>
    </row>
    <row r="2759" spans="2:5" ht="50.1" customHeight="1">
      <c r="B2759" s="180">
        <v>91999</v>
      </c>
      <c r="C2759" s="180" t="s">
        <v>1766</v>
      </c>
      <c r="D2759" s="180" t="s">
        <v>3961</v>
      </c>
      <c r="E2759" s="181">
        <v>15.92</v>
      </c>
    </row>
    <row r="2760" spans="2:5" ht="50.1" customHeight="1">
      <c r="B2760" s="180">
        <v>92000</v>
      </c>
      <c r="C2760" s="180" t="s">
        <v>1767</v>
      </c>
      <c r="D2760" s="180" t="s">
        <v>3961</v>
      </c>
      <c r="E2760" s="181">
        <v>20.09</v>
      </c>
    </row>
    <row r="2761" spans="2:5" ht="50.1" customHeight="1">
      <c r="B2761" s="180">
        <v>92001</v>
      </c>
      <c r="C2761" s="180" t="s">
        <v>1768</v>
      </c>
      <c r="D2761" s="180" t="s">
        <v>3961</v>
      </c>
      <c r="E2761" s="181">
        <v>21.78</v>
      </c>
    </row>
    <row r="2762" spans="2:5" ht="50.1" customHeight="1">
      <c r="B2762" s="180">
        <v>92002</v>
      </c>
      <c r="C2762" s="180" t="s">
        <v>1769</v>
      </c>
      <c r="D2762" s="180" t="s">
        <v>3961</v>
      </c>
      <c r="E2762" s="181">
        <v>31.45</v>
      </c>
    </row>
    <row r="2763" spans="2:5" ht="50.1" customHeight="1">
      <c r="B2763" s="180">
        <v>92003</v>
      </c>
      <c r="C2763" s="180" t="s">
        <v>1770</v>
      </c>
      <c r="D2763" s="180" t="s">
        <v>3961</v>
      </c>
      <c r="E2763" s="181">
        <v>34.83</v>
      </c>
    </row>
    <row r="2764" spans="2:5" ht="50.1" customHeight="1">
      <c r="B2764" s="180">
        <v>92004</v>
      </c>
      <c r="C2764" s="180" t="s">
        <v>1771</v>
      </c>
      <c r="D2764" s="180" t="s">
        <v>3961</v>
      </c>
      <c r="E2764" s="181">
        <v>37.31</v>
      </c>
    </row>
    <row r="2765" spans="2:5" ht="50.1" customHeight="1">
      <c r="B2765" s="180">
        <v>92005</v>
      </c>
      <c r="C2765" s="180" t="s">
        <v>1772</v>
      </c>
      <c r="D2765" s="180" t="s">
        <v>3961</v>
      </c>
      <c r="E2765" s="181">
        <v>40.69</v>
      </c>
    </row>
    <row r="2766" spans="2:5" ht="50.1" customHeight="1">
      <c r="B2766" s="180">
        <v>92006</v>
      </c>
      <c r="C2766" s="180" t="s">
        <v>1773</v>
      </c>
      <c r="D2766" s="180" t="s">
        <v>3961</v>
      </c>
      <c r="E2766" s="181">
        <v>26.35</v>
      </c>
    </row>
    <row r="2767" spans="2:5" ht="50.1" customHeight="1">
      <c r="B2767" s="180">
        <v>92007</v>
      </c>
      <c r="C2767" s="180" t="s">
        <v>1774</v>
      </c>
      <c r="D2767" s="180" t="s">
        <v>3961</v>
      </c>
      <c r="E2767" s="181">
        <v>29.73</v>
      </c>
    </row>
    <row r="2768" spans="2:5" ht="50.1" customHeight="1">
      <c r="B2768" s="180">
        <v>92008</v>
      </c>
      <c r="C2768" s="180" t="s">
        <v>1775</v>
      </c>
      <c r="D2768" s="180" t="s">
        <v>3961</v>
      </c>
      <c r="E2768" s="181">
        <v>32.21</v>
      </c>
    </row>
    <row r="2769" spans="2:5" ht="50.1" customHeight="1">
      <c r="B2769" s="180">
        <v>92009</v>
      </c>
      <c r="C2769" s="180" t="s">
        <v>1776</v>
      </c>
      <c r="D2769" s="180" t="s">
        <v>3961</v>
      </c>
      <c r="E2769" s="181">
        <v>35.590000000000003</v>
      </c>
    </row>
    <row r="2770" spans="2:5" ht="50.1" customHeight="1">
      <c r="B2770" s="180">
        <v>92010</v>
      </c>
      <c r="C2770" s="180" t="s">
        <v>1777</v>
      </c>
      <c r="D2770" s="180" t="s">
        <v>3961</v>
      </c>
      <c r="E2770" s="181">
        <v>46.11</v>
      </c>
    </row>
    <row r="2771" spans="2:5" ht="50.1" customHeight="1">
      <c r="B2771" s="180">
        <v>92011</v>
      </c>
      <c r="C2771" s="180" t="s">
        <v>1778</v>
      </c>
      <c r="D2771" s="180" t="s">
        <v>3961</v>
      </c>
      <c r="E2771" s="181">
        <v>51.18</v>
      </c>
    </row>
    <row r="2772" spans="2:5" ht="50.1" customHeight="1">
      <c r="B2772" s="180">
        <v>92012</v>
      </c>
      <c r="C2772" s="180" t="s">
        <v>1779</v>
      </c>
      <c r="D2772" s="180" t="s">
        <v>3961</v>
      </c>
      <c r="E2772" s="181">
        <v>51.97</v>
      </c>
    </row>
    <row r="2773" spans="2:5" ht="50.1" customHeight="1">
      <c r="B2773" s="180">
        <v>92013</v>
      </c>
      <c r="C2773" s="180" t="s">
        <v>1780</v>
      </c>
      <c r="D2773" s="180" t="s">
        <v>3961</v>
      </c>
      <c r="E2773" s="181">
        <v>57.04</v>
      </c>
    </row>
    <row r="2774" spans="2:5" ht="50.1" customHeight="1">
      <c r="B2774" s="180">
        <v>92014</v>
      </c>
      <c r="C2774" s="180" t="s">
        <v>1781</v>
      </c>
      <c r="D2774" s="180" t="s">
        <v>3961</v>
      </c>
      <c r="E2774" s="181">
        <v>38.46</v>
      </c>
    </row>
    <row r="2775" spans="2:5" ht="50.1" customHeight="1">
      <c r="B2775" s="180">
        <v>92015</v>
      </c>
      <c r="C2775" s="180" t="s">
        <v>1782</v>
      </c>
      <c r="D2775" s="180" t="s">
        <v>3961</v>
      </c>
      <c r="E2775" s="181">
        <v>43.53</v>
      </c>
    </row>
    <row r="2776" spans="2:5" ht="50.1" customHeight="1">
      <c r="B2776" s="180">
        <v>92016</v>
      </c>
      <c r="C2776" s="180" t="s">
        <v>1783</v>
      </c>
      <c r="D2776" s="180" t="s">
        <v>3961</v>
      </c>
      <c r="E2776" s="181">
        <v>44.32</v>
      </c>
    </row>
    <row r="2777" spans="2:5" ht="50.1" customHeight="1">
      <c r="B2777" s="180">
        <v>92017</v>
      </c>
      <c r="C2777" s="180" t="s">
        <v>1784</v>
      </c>
      <c r="D2777" s="180" t="s">
        <v>3961</v>
      </c>
      <c r="E2777" s="181">
        <v>49.39</v>
      </c>
    </row>
    <row r="2778" spans="2:5" ht="50.1" customHeight="1">
      <c r="B2778" s="180">
        <v>92018</v>
      </c>
      <c r="C2778" s="180" t="s">
        <v>1785</v>
      </c>
      <c r="D2778" s="180" t="s">
        <v>3961</v>
      </c>
      <c r="E2778" s="181">
        <v>50.93</v>
      </c>
    </row>
    <row r="2779" spans="2:5" ht="50.1" customHeight="1">
      <c r="B2779" s="180">
        <v>92019</v>
      </c>
      <c r="C2779" s="180" t="s">
        <v>1786</v>
      </c>
      <c r="D2779" s="180" t="s">
        <v>3961</v>
      </c>
      <c r="E2779" s="181">
        <v>60.3</v>
      </c>
    </row>
    <row r="2780" spans="2:5" ht="50.1" customHeight="1">
      <c r="B2780" s="180">
        <v>92020</v>
      </c>
      <c r="C2780" s="180" t="s">
        <v>1787</v>
      </c>
      <c r="D2780" s="180" t="s">
        <v>3961</v>
      </c>
      <c r="E2780" s="181">
        <v>75.33</v>
      </c>
    </row>
    <row r="2781" spans="2:5" ht="50.1" customHeight="1">
      <c r="B2781" s="180">
        <v>92021</v>
      </c>
      <c r="C2781" s="180" t="s">
        <v>1788</v>
      </c>
      <c r="D2781" s="180" t="s">
        <v>3961</v>
      </c>
      <c r="E2781" s="181">
        <v>84.7</v>
      </c>
    </row>
    <row r="2782" spans="2:5" ht="50.1" customHeight="1">
      <c r="B2782" s="180">
        <v>92022</v>
      </c>
      <c r="C2782" s="180" t="s">
        <v>1789</v>
      </c>
      <c r="D2782" s="180" t="s">
        <v>3961</v>
      </c>
      <c r="E2782" s="181">
        <v>27.82</v>
      </c>
    </row>
    <row r="2783" spans="2:5" ht="50.1" customHeight="1">
      <c r="B2783" s="180">
        <v>92023</v>
      </c>
      <c r="C2783" s="180" t="s">
        <v>1790</v>
      </c>
      <c r="D2783" s="180" t="s">
        <v>3961</v>
      </c>
      <c r="E2783" s="181">
        <v>33.68</v>
      </c>
    </row>
    <row r="2784" spans="2:5" ht="50.1" customHeight="1">
      <c r="B2784" s="180">
        <v>92024</v>
      </c>
      <c r="C2784" s="180" t="s">
        <v>1791</v>
      </c>
      <c r="D2784" s="180" t="s">
        <v>3961</v>
      </c>
      <c r="E2784" s="181">
        <v>42.52</v>
      </c>
    </row>
    <row r="2785" spans="2:5" ht="50.1" customHeight="1">
      <c r="B2785" s="180">
        <v>92025</v>
      </c>
      <c r="C2785" s="180" t="s">
        <v>1792</v>
      </c>
      <c r="D2785" s="180" t="s">
        <v>3961</v>
      </c>
      <c r="E2785" s="181">
        <v>48.38</v>
      </c>
    </row>
    <row r="2786" spans="2:5" ht="50.1" customHeight="1">
      <c r="B2786" s="180">
        <v>92026</v>
      </c>
      <c r="C2786" s="180" t="s">
        <v>1793</v>
      </c>
      <c r="D2786" s="180" t="s">
        <v>3961</v>
      </c>
      <c r="E2786" s="181">
        <v>38.89</v>
      </c>
    </row>
    <row r="2787" spans="2:5" ht="50.1" customHeight="1">
      <c r="B2787" s="180">
        <v>92027</v>
      </c>
      <c r="C2787" s="180" t="s">
        <v>1794</v>
      </c>
      <c r="D2787" s="180" t="s">
        <v>3961</v>
      </c>
      <c r="E2787" s="181">
        <v>44.75</v>
      </c>
    </row>
    <row r="2788" spans="2:5" ht="50.1" customHeight="1">
      <c r="B2788" s="180">
        <v>92028</v>
      </c>
      <c r="C2788" s="180" t="s">
        <v>1795</v>
      </c>
      <c r="D2788" s="180" t="s">
        <v>3961</v>
      </c>
      <c r="E2788" s="181">
        <v>32.32</v>
      </c>
    </row>
    <row r="2789" spans="2:5" ht="50.1" customHeight="1">
      <c r="B2789" s="180">
        <v>92029</v>
      </c>
      <c r="C2789" s="180" t="s">
        <v>1796</v>
      </c>
      <c r="D2789" s="180" t="s">
        <v>3961</v>
      </c>
      <c r="E2789" s="181">
        <v>38.18</v>
      </c>
    </row>
    <row r="2790" spans="2:5" ht="50.1" customHeight="1">
      <c r="B2790" s="180">
        <v>92030</v>
      </c>
      <c r="C2790" s="180" t="s">
        <v>1797</v>
      </c>
      <c r="D2790" s="180" t="s">
        <v>3961</v>
      </c>
      <c r="E2790" s="181">
        <v>46.98</v>
      </c>
    </row>
    <row r="2791" spans="2:5" ht="50.1" customHeight="1">
      <c r="B2791" s="180">
        <v>92031</v>
      </c>
      <c r="C2791" s="180" t="s">
        <v>1798</v>
      </c>
      <c r="D2791" s="180" t="s">
        <v>3961</v>
      </c>
      <c r="E2791" s="181">
        <v>52.84</v>
      </c>
    </row>
    <row r="2792" spans="2:5" ht="50.1" customHeight="1">
      <c r="B2792" s="180">
        <v>92032</v>
      </c>
      <c r="C2792" s="180" t="s">
        <v>1799</v>
      </c>
      <c r="D2792" s="180" t="s">
        <v>3961</v>
      </c>
      <c r="E2792" s="181">
        <v>47.85</v>
      </c>
    </row>
    <row r="2793" spans="2:5" ht="50.1" customHeight="1">
      <c r="B2793" s="180">
        <v>92033</v>
      </c>
      <c r="C2793" s="180" t="s">
        <v>1800</v>
      </c>
      <c r="D2793" s="180" t="s">
        <v>3961</v>
      </c>
      <c r="E2793" s="181">
        <v>53.71</v>
      </c>
    </row>
    <row r="2794" spans="2:5" ht="50.1" customHeight="1">
      <c r="B2794" s="180">
        <v>92034</v>
      </c>
      <c r="C2794" s="180" t="s">
        <v>1801</v>
      </c>
      <c r="D2794" s="180" t="s">
        <v>3961</v>
      </c>
      <c r="E2794" s="181">
        <v>43.39</v>
      </c>
    </row>
    <row r="2795" spans="2:5" ht="50.1" customHeight="1">
      <c r="B2795" s="180">
        <v>92035</v>
      </c>
      <c r="C2795" s="180" t="s">
        <v>1802</v>
      </c>
      <c r="D2795" s="180" t="s">
        <v>3961</v>
      </c>
      <c r="E2795" s="181">
        <v>49.25</v>
      </c>
    </row>
    <row r="2796" spans="2:5" ht="50.1" customHeight="1">
      <c r="B2796" s="180">
        <v>97583</v>
      </c>
      <c r="C2796" s="180" t="s">
        <v>20005</v>
      </c>
      <c r="D2796" s="180" t="s">
        <v>3961</v>
      </c>
      <c r="E2796" s="181">
        <v>58.9</v>
      </c>
    </row>
    <row r="2797" spans="2:5" ht="50.1" customHeight="1">
      <c r="B2797" s="180">
        <v>97584</v>
      </c>
      <c r="C2797" s="180" t="s">
        <v>20006</v>
      </c>
      <c r="D2797" s="180" t="s">
        <v>3961</v>
      </c>
      <c r="E2797" s="181">
        <v>82.39</v>
      </c>
    </row>
    <row r="2798" spans="2:5" ht="50.1" customHeight="1">
      <c r="B2798" s="180">
        <v>97585</v>
      </c>
      <c r="C2798" s="180" t="s">
        <v>20007</v>
      </c>
      <c r="D2798" s="180" t="s">
        <v>3961</v>
      </c>
      <c r="E2798" s="181">
        <v>79.260000000000005</v>
      </c>
    </row>
    <row r="2799" spans="2:5" ht="50.1" customHeight="1">
      <c r="B2799" s="180">
        <v>97586</v>
      </c>
      <c r="C2799" s="180" t="s">
        <v>20008</v>
      </c>
      <c r="D2799" s="180" t="s">
        <v>3961</v>
      </c>
      <c r="E2799" s="181">
        <v>107.62</v>
      </c>
    </row>
    <row r="2800" spans="2:5" ht="50.1" customHeight="1">
      <c r="B2800" s="180">
        <v>97587</v>
      </c>
      <c r="C2800" s="180" t="s">
        <v>20009</v>
      </c>
      <c r="D2800" s="180" t="s">
        <v>3961</v>
      </c>
      <c r="E2800" s="181">
        <v>196.34</v>
      </c>
    </row>
    <row r="2801" spans="2:5" ht="50.1" customHeight="1">
      <c r="B2801" s="180">
        <v>97589</v>
      </c>
      <c r="C2801" s="180" t="s">
        <v>20010</v>
      </c>
      <c r="D2801" s="180" t="s">
        <v>3961</v>
      </c>
      <c r="E2801" s="181">
        <v>31.78</v>
      </c>
    </row>
    <row r="2802" spans="2:5" ht="50.1" customHeight="1">
      <c r="B2802" s="180">
        <v>97590</v>
      </c>
      <c r="C2802" s="180" t="s">
        <v>20011</v>
      </c>
      <c r="D2802" s="180" t="s">
        <v>3961</v>
      </c>
      <c r="E2802" s="181">
        <v>70.959999999999994</v>
      </c>
    </row>
    <row r="2803" spans="2:5" ht="50.1" customHeight="1">
      <c r="B2803" s="180">
        <v>97591</v>
      </c>
      <c r="C2803" s="180" t="s">
        <v>20012</v>
      </c>
      <c r="D2803" s="180" t="s">
        <v>3961</v>
      </c>
      <c r="E2803" s="181">
        <v>95.13</v>
      </c>
    </row>
    <row r="2804" spans="2:5" ht="50.1" customHeight="1">
      <c r="B2804" s="180">
        <v>97592</v>
      </c>
      <c r="C2804" s="180" t="s">
        <v>20013</v>
      </c>
      <c r="D2804" s="180" t="s">
        <v>3961</v>
      </c>
      <c r="E2804" s="181">
        <v>36.72</v>
      </c>
    </row>
    <row r="2805" spans="2:5" ht="50.1" customHeight="1">
      <c r="B2805" s="180">
        <v>97593</v>
      </c>
      <c r="C2805" s="180" t="s">
        <v>20014</v>
      </c>
      <c r="D2805" s="180" t="s">
        <v>3961</v>
      </c>
      <c r="E2805" s="181">
        <v>100.99</v>
      </c>
    </row>
    <row r="2806" spans="2:5" ht="50.1" customHeight="1">
      <c r="B2806" s="180">
        <v>97594</v>
      </c>
      <c r="C2806" s="180" t="s">
        <v>20015</v>
      </c>
      <c r="D2806" s="180" t="s">
        <v>3961</v>
      </c>
      <c r="E2806" s="181">
        <v>95.53</v>
      </c>
    </row>
    <row r="2807" spans="2:5" ht="50.1" customHeight="1">
      <c r="B2807" s="180">
        <v>97595</v>
      </c>
      <c r="C2807" s="180" t="s">
        <v>20016</v>
      </c>
      <c r="D2807" s="180" t="s">
        <v>3961</v>
      </c>
      <c r="E2807" s="181">
        <v>70.2</v>
      </c>
    </row>
    <row r="2808" spans="2:5" ht="50.1" customHeight="1">
      <c r="B2808" s="180">
        <v>97596</v>
      </c>
      <c r="C2808" s="180" t="s">
        <v>20017</v>
      </c>
      <c r="D2808" s="180" t="s">
        <v>3961</v>
      </c>
      <c r="E2808" s="181">
        <v>49.03</v>
      </c>
    </row>
    <row r="2809" spans="2:5" ht="50.1" customHeight="1">
      <c r="B2809" s="180">
        <v>97597</v>
      </c>
      <c r="C2809" s="180" t="s">
        <v>20018</v>
      </c>
      <c r="D2809" s="180" t="s">
        <v>3961</v>
      </c>
      <c r="E2809" s="181">
        <v>48.42</v>
      </c>
    </row>
    <row r="2810" spans="2:5" ht="50.1" customHeight="1">
      <c r="B2810" s="180">
        <v>97598</v>
      </c>
      <c r="C2810" s="180" t="s">
        <v>20019</v>
      </c>
      <c r="D2810" s="180" t="s">
        <v>3961</v>
      </c>
      <c r="E2810" s="181">
        <v>45.71</v>
      </c>
    </row>
    <row r="2811" spans="2:5" ht="50.1" customHeight="1">
      <c r="B2811" s="180">
        <v>97599</v>
      </c>
      <c r="C2811" s="180" t="s">
        <v>20020</v>
      </c>
      <c r="D2811" s="180" t="s">
        <v>3961</v>
      </c>
      <c r="E2811" s="181">
        <v>29.54</v>
      </c>
    </row>
    <row r="2812" spans="2:5" ht="50.1" customHeight="1">
      <c r="B2812" s="180">
        <v>97609</v>
      </c>
      <c r="C2812" s="180" t="s">
        <v>20021</v>
      </c>
      <c r="D2812" s="180" t="s">
        <v>3961</v>
      </c>
      <c r="E2812" s="181">
        <v>15.83</v>
      </c>
    </row>
    <row r="2813" spans="2:5" ht="50.1" customHeight="1">
      <c r="B2813" s="180">
        <v>97610</v>
      </c>
      <c r="C2813" s="180" t="s">
        <v>20022</v>
      </c>
      <c r="D2813" s="180" t="s">
        <v>3961</v>
      </c>
      <c r="E2813" s="181">
        <v>17.13</v>
      </c>
    </row>
    <row r="2814" spans="2:5" ht="50.1" customHeight="1">
      <c r="B2814" s="180">
        <v>97611</v>
      </c>
      <c r="C2814" s="180" t="s">
        <v>20023</v>
      </c>
      <c r="D2814" s="180" t="s">
        <v>3961</v>
      </c>
      <c r="E2814" s="181">
        <v>20.39</v>
      </c>
    </row>
    <row r="2815" spans="2:5" ht="50.1" customHeight="1">
      <c r="B2815" s="180">
        <v>97612</v>
      </c>
      <c r="C2815" s="180" t="s">
        <v>20024</v>
      </c>
      <c r="D2815" s="180" t="s">
        <v>3961</v>
      </c>
      <c r="E2815" s="181">
        <v>22.25</v>
      </c>
    </row>
    <row r="2816" spans="2:5" ht="50.1" customHeight="1">
      <c r="B2816" s="180">
        <v>97613</v>
      </c>
      <c r="C2816" s="180" t="s">
        <v>20025</v>
      </c>
      <c r="D2816" s="180" t="s">
        <v>3961</v>
      </c>
      <c r="E2816" s="181">
        <v>28.41</v>
      </c>
    </row>
    <row r="2817" spans="2:5" ht="50.1" customHeight="1">
      <c r="B2817" s="180">
        <v>97614</v>
      </c>
      <c r="C2817" s="180" t="s">
        <v>20026</v>
      </c>
      <c r="D2817" s="180" t="s">
        <v>3961</v>
      </c>
      <c r="E2817" s="181">
        <v>50.67</v>
      </c>
    </row>
    <row r="2818" spans="2:5" ht="50.1" customHeight="1">
      <c r="B2818" s="180">
        <v>97615</v>
      </c>
      <c r="C2818" s="180" t="s">
        <v>20027</v>
      </c>
      <c r="D2818" s="180" t="s">
        <v>3961</v>
      </c>
      <c r="E2818" s="181">
        <v>40.450000000000003</v>
      </c>
    </row>
    <row r="2819" spans="2:5" ht="50.1" customHeight="1">
      <c r="B2819" s="180">
        <v>97616</v>
      </c>
      <c r="C2819" s="180" t="s">
        <v>20028</v>
      </c>
      <c r="D2819" s="180" t="s">
        <v>3961</v>
      </c>
      <c r="E2819" s="181">
        <v>45.98</v>
      </c>
    </row>
    <row r="2820" spans="2:5" ht="50.1" customHeight="1">
      <c r="B2820" s="180">
        <v>97617</v>
      </c>
      <c r="C2820" s="180" t="s">
        <v>20029</v>
      </c>
      <c r="D2820" s="180" t="s">
        <v>3961</v>
      </c>
      <c r="E2820" s="181">
        <v>45.69</v>
      </c>
    </row>
    <row r="2821" spans="2:5" ht="50.1" customHeight="1">
      <c r="B2821" s="180">
        <v>97618</v>
      </c>
      <c r="C2821" s="180" t="s">
        <v>20030</v>
      </c>
      <c r="D2821" s="180" t="s">
        <v>3961</v>
      </c>
      <c r="E2821" s="181">
        <v>43.06</v>
      </c>
    </row>
    <row r="2822" spans="2:5" ht="50.1" customHeight="1">
      <c r="B2822" s="180">
        <v>100902</v>
      </c>
      <c r="C2822" s="180" t="s">
        <v>20031</v>
      </c>
      <c r="D2822" s="180" t="s">
        <v>3961</v>
      </c>
      <c r="E2822" s="181">
        <v>25.51</v>
      </c>
    </row>
    <row r="2823" spans="2:5" ht="50.1" customHeight="1">
      <c r="B2823" s="180">
        <v>100903</v>
      </c>
      <c r="C2823" s="180" t="s">
        <v>20032</v>
      </c>
      <c r="D2823" s="180" t="s">
        <v>3961</v>
      </c>
      <c r="E2823" s="181">
        <v>31.26</v>
      </c>
    </row>
    <row r="2824" spans="2:5" ht="50.1" customHeight="1">
      <c r="B2824" s="180">
        <v>100904</v>
      </c>
      <c r="C2824" s="180" t="s">
        <v>20033</v>
      </c>
      <c r="D2824" s="180" t="s">
        <v>3961</v>
      </c>
      <c r="E2824" s="181">
        <v>58.9</v>
      </c>
    </row>
    <row r="2825" spans="2:5" ht="50.1" customHeight="1">
      <c r="B2825" s="180">
        <v>100905</v>
      </c>
      <c r="C2825" s="180" t="s">
        <v>20034</v>
      </c>
      <c r="D2825" s="180" t="s">
        <v>3961</v>
      </c>
      <c r="E2825" s="181">
        <v>158.53</v>
      </c>
    </row>
    <row r="2826" spans="2:5" ht="50.1" customHeight="1">
      <c r="B2826" s="180">
        <v>100906</v>
      </c>
      <c r="C2826" s="180" t="s">
        <v>20035</v>
      </c>
      <c r="D2826" s="180" t="s">
        <v>3961</v>
      </c>
      <c r="E2826" s="181">
        <v>215.25</v>
      </c>
    </row>
    <row r="2827" spans="2:5" ht="50.1" customHeight="1">
      <c r="B2827" s="180">
        <v>100919</v>
      </c>
      <c r="C2827" s="180" t="s">
        <v>20036</v>
      </c>
      <c r="D2827" s="180" t="s">
        <v>3961</v>
      </c>
      <c r="E2827" s="181">
        <v>57.94</v>
      </c>
    </row>
    <row r="2828" spans="2:5" ht="50.1" customHeight="1">
      <c r="B2828" s="180">
        <v>100920</v>
      </c>
      <c r="C2828" s="180" t="s">
        <v>20037</v>
      </c>
      <c r="D2828" s="180" t="s">
        <v>3961</v>
      </c>
      <c r="E2828" s="181">
        <v>98.99</v>
      </c>
    </row>
    <row r="2829" spans="2:5" ht="50.1" customHeight="1">
      <c r="B2829" s="180">
        <v>100921</v>
      </c>
      <c r="C2829" s="180" t="s">
        <v>20038</v>
      </c>
      <c r="D2829" s="180" t="s">
        <v>3961</v>
      </c>
      <c r="E2829" s="181">
        <v>45.56</v>
      </c>
    </row>
    <row r="2830" spans="2:5" ht="50.1" customHeight="1">
      <c r="B2830" s="180">
        <v>100922</v>
      </c>
      <c r="C2830" s="180" t="s">
        <v>20039</v>
      </c>
      <c r="D2830" s="180" t="s">
        <v>3961</v>
      </c>
      <c r="E2830" s="181">
        <v>32.700000000000003</v>
      </c>
    </row>
    <row r="2831" spans="2:5" ht="50.1" customHeight="1">
      <c r="B2831" s="180">
        <v>100923</v>
      </c>
      <c r="C2831" s="180" t="s">
        <v>20040</v>
      </c>
      <c r="D2831" s="180" t="s">
        <v>3961</v>
      </c>
      <c r="E2831" s="181">
        <v>37.76</v>
      </c>
    </row>
    <row r="2832" spans="2:5" ht="50.1" customHeight="1">
      <c r="B2832" s="180">
        <v>101489</v>
      </c>
      <c r="C2832" s="180" t="s">
        <v>20041</v>
      </c>
      <c r="D2832" s="180" t="s">
        <v>3961</v>
      </c>
      <c r="E2832" s="182">
        <v>1023.77</v>
      </c>
    </row>
    <row r="2833" spans="2:5" ht="50.1" customHeight="1">
      <c r="B2833" s="180">
        <v>101490</v>
      </c>
      <c r="C2833" s="180" t="s">
        <v>20042</v>
      </c>
      <c r="D2833" s="180" t="s">
        <v>3961</v>
      </c>
      <c r="E2833" s="182">
        <v>1103.08</v>
      </c>
    </row>
    <row r="2834" spans="2:5" ht="50.1" customHeight="1">
      <c r="B2834" s="180">
        <v>101491</v>
      </c>
      <c r="C2834" s="180" t="s">
        <v>20043</v>
      </c>
      <c r="D2834" s="180" t="s">
        <v>3961</v>
      </c>
      <c r="E2834" s="182">
        <v>1139.1600000000001</v>
      </c>
    </row>
    <row r="2835" spans="2:5" ht="50.1" customHeight="1">
      <c r="B2835" s="180">
        <v>101492</v>
      </c>
      <c r="C2835" s="180" t="s">
        <v>20044</v>
      </c>
      <c r="D2835" s="180" t="s">
        <v>3961</v>
      </c>
      <c r="E2835" s="182">
        <v>1255.3599999999999</v>
      </c>
    </row>
    <row r="2836" spans="2:5" ht="50.1" customHeight="1">
      <c r="B2836" s="180">
        <v>101493</v>
      </c>
      <c r="C2836" s="180" t="s">
        <v>20045</v>
      </c>
      <c r="D2836" s="180" t="s">
        <v>3961</v>
      </c>
      <c r="E2836" s="182">
        <v>1012.77</v>
      </c>
    </row>
    <row r="2837" spans="2:5" ht="50.1" customHeight="1">
      <c r="B2837" s="180">
        <v>101494</v>
      </c>
      <c r="C2837" s="180" t="s">
        <v>20046</v>
      </c>
      <c r="D2837" s="180" t="s">
        <v>3961</v>
      </c>
      <c r="E2837" s="182">
        <v>1092.08</v>
      </c>
    </row>
    <row r="2838" spans="2:5" ht="50.1" customHeight="1">
      <c r="B2838" s="180">
        <v>101495</v>
      </c>
      <c r="C2838" s="180" t="s">
        <v>20047</v>
      </c>
      <c r="D2838" s="180" t="s">
        <v>3961</v>
      </c>
      <c r="E2838" s="182">
        <v>1128.1600000000001</v>
      </c>
    </row>
    <row r="2839" spans="2:5" ht="50.1" customHeight="1">
      <c r="B2839" s="180">
        <v>101496</v>
      </c>
      <c r="C2839" s="180" t="s">
        <v>20048</v>
      </c>
      <c r="D2839" s="180" t="s">
        <v>3961</v>
      </c>
      <c r="E2839" s="182">
        <v>1244.3599999999999</v>
      </c>
    </row>
    <row r="2840" spans="2:5" ht="50.1" customHeight="1">
      <c r="B2840" s="180">
        <v>101497</v>
      </c>
      <c r="C2840" s="180" t="s">
        <v>20049</v>
      </c>
      <c r="D2840" s="180" t="s">
        <v>3961</v>
      </c>
      <c r="E2840" s="182">
        <v>1224.6600000000001</v>
      </c>
    </row>
    <row r="2841" spans="2:5" ht="50.1" customHeight="1">
      <c r="B2841" s="180">
        <v>101498</v>
      </c>
      <c r="C2841" s="180" t="s">
        <v>20050</v>
      </c>
      <c r="D2841" s="180" t="s">
        <v>3961</v>
      </c>
      <c r="E2841" s="182">
        <v>1344.7</v>
      </c>
    </row>
    <row r="2842" spans="2:5" ht="50.1" customHeight="1">
      <c r="B2842" s="180">
        <v>101499</v>
      </c>
      <c r="C2842" s="180" t="s">
        <v>20051</v>
      </c>
      <c r="D2842" s="180" t="s">
        <v>3961</v>
      </c>
      <c r="E2842" s="182">
        <v>1399.32</v>
      </c>
    </row>
    <row r="2843" spans="2:5" ht="50.1" customHeight="1">
      <c r="B2843" s="180">
        <v>101500</v>
      </c>
      <c r="C2843" s="180" t="s">
        <v>20052</v>
      </c>
      <c r="D2843" s="180" t="s">
        <v>3961</v>
      </c>
      <c r="E2843" s="182">
        <v>1564.27</v>
      </c>
    </row>
    <row r="2844" spans="2:5" ht="50.1" customHeight="1">
      <c r="B2844" s="180">
        <v>101501</v>
      </c>
      <c r="C2844" s="180" t="s">
        <v>20053</v>
      </c>
      <c r="D2844" s="180" t="s">
        <v>3961</v>
      </c>
      <c r="E2844" s="182">
        <v>1219.02</v>
      </c>
    </row>
    <row r="2845" spans="2:5" ht="50.1" customHeight="1">
      <c r="B2845" s="180">
        <v>101502</v>
      </c>
      <c r="C2845" s="180" t="s">
        <v>20054</v>
      </c>
      <c r="D2845" s="180" t="s">
        <v>3961</v>
      </c>
      <c r="E2845" s="182">
        <v>1339.06</v>
      </c>
    </row>
    <row r="2846" spans="2:5" ht="50.1" customHeight="1">
      <c r="B2846" s="180">
        <v>101503</v>
      </c>
      <c r="C2846" s="180" t="s">
        <v>20055</v>
      </c>
      <c r="D2846" s="180" t="s">
        <v>3961</v>
      </c>
      <c r="E2846" s="182">
        <v>1393.68</v>
      </c>
    </row>
    <row r="2847" spans="2:5" ht="50.1" customHeight="1">
      <c r="B2847" s="180">
        <v>101504</v>
      </c>
      <c r="C2847" s="180" t="s">
        <v>20056</v>
      </c>
      <c r="D2847" s="180" t="s">
        <v>3961</v>
      </c>
      <c r="E2847" s="182">
        <v>1558.63</v>
      </c>
    </row>
    <row r="2848" spans="2:5" ht="50.1" customHeight="1">
      <c r="B2848" s="180">
        <v>101505</v>
      </c>
      <c r="C2848" s="180" t="s">
        <v>20057</v>
      </c>
      <c r="D2848" s="180" t="s">
        <v>3961</v>
      </c>
      <c r="E2848" s="182">
        <v>1325.58</v>
      </c>
    </row>
    <row r="2849" spans="2:5" ht="50.1" customHeight="1">
      <c r="B2849" s="180">
        <v>101506</v>
      </c>
      <c r="C2849" s="180" t="s">
        <v>20058</v>
      </c>
      <c r="D2849" s="180" t="s">
        <v>3961</v>
      </c>
      <c r="E2849" s="182">
        <v>1485.64</v>
      </c>
    </row>
    <row r="2850" spans="2:5" ht="50.1" customHeight="1">
      <c r="B2850" s="180">
        <v>101507</v>
      </c>
      <c r="C2850" s="180" t="s">
        <v>20059</v>
      </c>
      <c r="D2850" s="180" t="s">
        <v>3961</v>
      </c>
      <c r="E2850" s="182">
        <v>1558.46</v>
      </c>
    </row>
    <row r="2851" spans="2:5" ht="50.1" customHeight="1">
      <c r="B2851" s="180">
        <v>101508</v>
      </c>
      <c r="C2851" s="180" t="s">
        <v>20060</v>
      </c>
      <c r="D2851" s="180" t="s">
        <v>3961</v>
      </c>
      <c r="E2851" s="182">
        <v>1771.31</v>
      </c>
    </row>
    <row r="2852" spans="2:5" ht="50.1" customHeight="1">
      <c r="B2852" s="180">
        <v>101509</v>
      </c>
      <c r="C2852" s="180" t="s">
        <v>20061</v>
      </c>
      <c r="D2852" s="180" t="s">
        <v>3961</v>
      </c>
      <c r="E2852" s="182">
        <v>1512.32</v>
      </c>
    </row>
    <row r="2853" spans="2:5" ht="50.1" customHeight="1">
      <c r="B2853" s="180">
        <v>101510</v>
      </c>
      <c r="C2853" s="180" t="s">
        <v>20062</v>
      </c>
      <c r="D2853" s="180" t="s">
        <v>3961</v>
      </c>
      <c r="E2853" s="182">
        <v>1672.38</v>
      </c>
    </row>
    <row r="2854" spans="2:5" ht="50.1" customHeight="1">
      <c r="B2854" s="180">
        <v>101511</v>
      </c>
      <c r="C2854" s="180" t="s">
        <v>20063</v>
      </c>
      <c r="D2854" s="180" t="s">
        <v>3961</v>
      </c>
      <c r="E2854" s="182">
        <v>1745.2</v>
      </c>
    </row>
    <row r="2855" spans="2:5" ht="50.1" customHeight="1">
      <c r="B2855" s="180">
        <v>101512</v>
      </c>
      <c r="C2855" s="180" t="s">
        <v>20064</v>
      </c>
      <c r="D2855" s="180" t="s">
        <v>3961</v>
      </c>
      <c r="E2855" s="182">
        <v>1958.05</v>
      </c>
    </row>
    <row r="2856" spans="2:5" ht="50.1" customHeight="1">
      <c r="B2856" s="180">
        <v>101513</v>
      </c>
      <c r="C2856" s="180" t="s">
        <v>20065</v>
      </c>
      <c r="D2856" s="180" t="s">
        <v>3961</v>
      </c>
      <c r="E2856" s="181">
        <v>573.45000000000005</v>
      </c>
    </row>
    <row r="2857" spans="2:5" ht="50.1" customHeight="1">
      <c r="B2857" s="180">
        <v>101514</v>
      </c>
      <c r="C2857" s="180" t="s">
        <v>20066</v>
      </c>
      <c r="D2857" s="180" t="s">
        <v>3961</v>
      </c>
      <c r="E2857" s="181">
        <v>668.62</v>
      </c>
    </row>
    <row r="2858" spans="2:5" ht="50.1" customHeight="1">
      <c r="B2858" s="180">
        <v>101515</v>
      </c>
      <c r="C2858" s="180" t="s">
        <v>20067</v>
      </c>
      <c r="D2858" s="180" t="s">
        <v>3961</v>
      </c>
      <c r="E2858" s="181">
        <v>711.92</v>
      </c>
    </row>
    <row r="2859" spans="2:5" ht="50.1" customHeight="1">
      <c r="B2859" s="180">
        <v>101516</v>
      </c>
      <c r="C2859" s="180" t="s">
        <v>20068</v>
      </c>
      <c r="D2859" s="180" t="s">
        <v>3961</v>
      </c>
      <c r="E2859" s="181">
        <v>825.83</v>
      </c>
    </row>
    <row r="2860" spans="2:5" ht="50.1" customHeight="1">
      <c r="B2860" s="180">
        <v>101517</v>
      </c>
      <c r="C2860" s="180" t="s">
        <v>20069</v>
      </c>
      <c r="D2860" s="180" t="s">
        <v>3961</v>
      </c>
      <c r="E2860" s="181">
        <v>562.44000000000005</v>
      </c>
    </row>
    <row r="2861" spans="2:5" ht="50.1" customHeight="1">
      <c r="B2861" s="180">
        <v>101518</v>
      </c>
      <c r="C2861" s="180" t="s">
        <v>20070</v>
      </c>
      <c r="D2861" s="180" t="s">
        <v>3961</v>
      </c>
      <c r="E2861" s="181">
        <v>657.61</v>
      </c>
    </row>
    <row r="2862" spans="2:5" ht="50.1" customHeight="1">
      <c r="B2862" s="180">
        <v>101519</v>
      </c>
      <c r="C2862" s="180" t="s">
        <v>20071</v>
      </c>
      <c r="D2862" s="180" t="s">
        <v>3961</v>
      </c>
      <c r="E2862" s="181">
        <v>700.91</v>
      </c>
    </row>
    <row r="2863" spans="2:5" ht="50.1" customHeight="1">
      <c r="B2863" s="180">
        <v>101520</v>
      </c>
      <c r="C2863" s="180" t="s">
        <v>20072</v>
      </c>
      <c r="D2863" s="180" t="s">
        <v>3961</v>
      </c>
      <c r="E2863" s="181">
        <v>814.82</v>
      </c>
    </row>
    <row r="2864" spans="2:5" ht="50.1" customHeight="1">
      <c r="B2864" s="180">
        <v>101521</v>
      </c>
      <c r="C2864" s="180" t="s">
        <v>20073</v>
      </c>
      <c r="D2864" s="180" t="s">
        <v>3961</v>
      </c>
      <c r="E2864" s="181">
        <v>787.36</v>
      </c>
    </row>
    <row r="2865" spans="2:5" ht="50.1" customHeight="1">
      <c r="B2865" s="180">
        <v>101522</v>
      </c>
      <c r="C2865" s="180" t="s">
        <v>20074</v>
      </c>
      <c r="D2865" s="180" t="s">
        <v>3961</v>
      </c>
      <c r="E2865" s="181">
        <v>930.12</v>
      </c>
    </row>
    <row r="2866" spans="2:5" ht="50.1" customHeight="1">
      <c r="B2866" s="180">
        <v>101523</v>
      </c>
      <c r="C2866" s="180" t="s">
        <v>20075</v>
      </c>
      <c r="D2866" s="180" t="s">
        <v>3961</v>
      </c>
      <c r="E2866" s="181">
        <v>995.07</v>
      </c>
    </row>
    <row r="2867" spans="2:5" ht="50.1" customHeight="1">
      <c r="B2867" s="180">
        <v>101524</v>
      </c>
      <c r="C2867" s="180" t="s">
        <v>20076</v>
      </c>
      <c r="D2867" s="180" t="s">
        <v>3961</v>
      </c>
      <c r="E2867" s="182">
        <v>1165.94</v>
      </c>
    </row>
    <row r="2868" spans="2:5" ht="50.1" customHeight="1">
      <c r="B2868" s="180">
        <v>101525</v>
      </c>
      <c r="C2868" s="180" t="s">
        <v>20077</v>
      </c>
      <c r="D2868" s="180" t="s">
        <v>3961</v>
      </c>
      <c r="E2868" s="181">
        <v>781.72</v>
      </c>
    </row>
    <row r="2869" spans="2:5" ht="50.1" customHeight="1">
      <c r="B2869" s="180">
        <v>101526</v>
      </c>
      <c r="C2869" s="180" t="s">
        <v>20078</v>
      </c>
      <c r="D2869" s="180" t="s">
        <v>3961</v>
      </c>
      <c r="E2869" s="181">
        <v>924.48</v>
      </c>
    </row>
    <row r="2870" spans="2:5" ht="50.1" customHeight="1">
      <c r="B2870" s="180">
        <v>101527</v>
      </c>
      <c r="C2870" s="180" t="s">
        <v>20079</v>
      </c>
      <c r="D2870" s="180" t="s">
        <v>3961</v>
      </c>
      <c r="E2870" s="181">
        <v>989.43</v>
      </c>
    </row>
    <row r="2871" spans="2:5" ht="50.1" customHeight="1">
      <c r="B2871" s="180">
        <v>101528</v>
      </c>
      <c r="C2871" s="180" t="s">
        <v>20080</v>
      </c>
      <c r="D2871" s="180" t="s">
        <v>3961</v>
      </c>
      <c r="E2871" s="182">
        <v>1160.3</v>
      </c>
    </row>
    <row r="2872" spans="2:5" ht="50.1" customHeight="1">
      <c r="B2872" s="180">
        <v>101529</v>
      </c>
      <c r="C2872" s="180" t="s">
        <v>20081</v>
      </c>
      <c r="D2872" s="180" t="s">
        <v>3961</v>
      </c>
      <c r="E2872" s="181">
        <v>902.68</v>
      </c>
    </row>
    <row r="2873" spans="2:5" ht="50.1" customHeight="1">
      <c r="B2873" s="180">
        <v>101530</v>
      </c>
      <c r="C2873" s="180" t="s">
        <v>20082</v>
      </c>
      <c r="D2873" s="180" t="s">
        <v>3961</v>
      </c>
      <c r="E2873" s="182">
        <v>1093.02</v>
      </c>
    </row>
    <row r="2874" spans="2:5" ht="50.1" customHeight="1">
      <c r="B2874" s="180">
        <v>101531</v>
      </c>
      <c r="C2874" s="180" t="s">
        <v>20083</v>
      </c>
      <c r="D2874" s="180" t="s">
        <v>3961</v>
      </c>
      <c r="E2874" s="182">
        <v>1179.6199999999999</v>
      </c>
    </row>
    <row r="2875" spans="2:5" ht="50.1" customHeight="1">
      <c r="B2875" s="180">
        <v>101532</v>
      </c>
      <c r="C2875" s="180" t="s">
        <v>20084</v>
      </c>
      <c r="D2875" s="180" t="s">
        <v>3961</v>
      </c>
      <c r="E2875" s="182">
        <v>1407.45</v>
      </c>
    </row>
    <row r="2876" spans="2:5" ht="50.1" customHeight="1">
      <c r="B2876" s="180">
        <v>101533</v>
      </c>
      <c r="C2876" s="180" t="s">
        <v>20085</v>
      </c>
      <c r="D2876" s="180" t="s">
        <v>3961</v>
      </c>
      <c r="E2876" s="182">
        <v>1089.42</v>
      </c>
    </row>
    <row r="2877" spans="2:5" ht="50.1" customHeight="1">
      <c r="B2877" s="180">
        <v>101534</v>
      </c>
      <c r="C2877" s="180" t="s">
        <v>20086</v>
      </c>
      <c r="D2877" s="180" t="s">
        <v>3961</v>
      </c>
      <c r="E2877" s="182">
        <v>1279.76</v>
      </c>
    </row>
    <row r="2878" spans="2:5" ht="50.1" customHeight="1">
      <c r="B2878" s="180">
        <v>101535</v>
      </c>
      <c r="C2878" s="180" t="s">
        <v>20087</v>
      </c>
      <c r="D2878" s="180" t="s">
        <v>3961</v>
      </c>
      <c r="E2878" s="182">
        <v>1366.36</v>
      </c>
    </row>
    <row r="2879" spans="2:5" ht="50.1" customHeight="1">
      <c r="B2879" s="180">
        <v>101536</v>
      </c>
      <c r="C2879" s="180" t="s">
        <v>20088</v>
      </c>
      <c r="D2879" s="180" t="s">
        <v>3961</v>
      </c>
      <c r="E2879" s="182">
        <v>1594.19</v>
      </c>
    </row>
    <row r="2880" spans="2:5" ht="50.1" customHeight="1">
      <c r="B2880" s="180">
        <v>101537</v>
      </c>
      <c r="C2880" s="180" t="s">
        <v>20089</v>
      </c>
      <c r="D2880" s="180" t="s">
        <v>3961</v>
      </c>
      <c r="E2880" s="181">
        <v>138.07</v>
      </c>
    </row>
    <row r="2881" spans="2:5" ht="50.1" customHeight="1">
      <c r="B2881" s="180">
        <v>101538</v>
      </c>
      <c r="C2881" s="180" t="s">
        <v>20090</v>
      </c>
      <c r="D2881" s="180" t="s">
        <v>3961</v>
      </c>
      <c r="E2881" s="181">
        <v>33.46</v>
      </c>
    </row>
    <row r="2882" spans="2:5" ht="50.1" customHeight="1">
      <c r="B2882" s="180">
        <v>101539</v>
      </c>
      <c r="C2882" s="180" t="s">
        <v>20091</v>
      </c>
      <c r="D2882" s="180" t="s">
        <v>3961</v>
      </c>
      <c r="E2882" s="181">
        <v>55.26</v>
      </c>
    </row>
    <row r="2883" spans="2:5" ht="50.1" customHeight="1">
      <c r="B2883" s="180">
        <v>101540</v>
      </c>
      <c r="C2883" s="180" t="s">
        <v>20092</v>
      </c>
      <c r="D2883" s="180" t="s">
        <v>3961</v>
      </c>
      <c r="E2883" s="181">
        <v>93.25</v>
      </c>
    </row>
    <row r="2884" spans="2:5" ht="50.1" customHeight="1">
      <c r="B2884" s="180">
        <v>101541</v>
      </c>
      <c r="C2884" s="180" t="s">
        <v>20093</v>
      </c>
      <c r="D2884" s="180" t="s">
        <v>3961</v>
      </c>
      <c r="E2884" s="181">
        <v>121.6</v>
      </c>
    </row>
    <row r="2885" spans="2:5" ht="50.1" customHeight="1">
      <c r="B2885" s="180">
        <v>101542</v>
      </c>
      <c r="C2885" s="180" t="s">
        <v>20094</v>
      </c>
      <c r="D2885" s="180" t="s">
        <v>3961</v>
      </c>
      <c r="E2885" s="181">
        <v>25.3</v>
      </c>
    </row>
    <row r="2886" spans="2:5" ht="50.1" customHeight="1">
      <c r="B2886" s="180">
        <v>101543</v>
      </c>
      <c r="C2886" s="180" t="s">
        <v>20095</v>
      </c>
      <c r="D2886" s="180" t="s">
        <v>3961</v>
      </c>
      <c r="E2886" s="181">
        <v>44.95</v>
      </c>
    </row>
    <row r="2887" spans="2:5" ht="50.1" customHeight="1">
      <c r="B2887" s="180">
        <v>101544</v>
      </c>
      <c r="C2887" s="180" t="s">
        <v>20096</v>
      </c>
      <c r="D2887" s="180" t="s">
        <v>3961</v>
      </c>
      <c r="E2887" s="181">
        <v>71.930000000000007</v>
      </c>
    </row>
    <row r="2888" spans="2:5" ht="50.1" customHeight="1">
      <c r="B2888" s="180">
        <v>101545</v>
      </c>
      <c r="C2888" s="180" t="s">
        <v>20097</v>
      </c>
      <c r="D2888" s="180" t="s">
        <v>3961</v>
      </c>
      <c r="E2888" s="181">
        <v>104.39</v>
      </c>
    </row>
    <row r="2889" spans="2:5" ht="50.1" customHeight="1">
      <c r="B2889" s="180">
        <v>101546</v>
      </c>
      <c r="C2889" s="180" t="s">
        <v>20098</v>
      </c>
      <c r="D2889" s="180" t="s">
        <v>3961</v>
      </c>
      <c r="E2889" s="181">
        <v>23.79</v>
      </c>
    </row>
    <row r="2890" spans="2:5" ht="50.1" customHeight="1">
      <c r="B2890" s="180">
        <v>101547</v>
      </c>
      <c r="C2890" s="180" t="s">
        <v>20099</v>
      </c>
      <c r="D2890" s="180" t="s">
        <v>3961</v>
      </c>
      <c r="E2890" s="181">
        <v>74.73</v>
      </c>
    </row>
    <row r="2891" spans="2:5" ht="50.1" customHeight="1">
      <c r="B2891" s="180">
        <v>101548</v>
      </c>
      <c r="C2891" s="180" t="s">
        <v>20100</v>
      </c>
      <c r="D2891" s="180" t="s">
        <v>3961</v>
      </c>
      <c r="E2891" s="181">
        <v>5.82</v>
      </c>
    </row>
    <row r="2892" spans="2:5" ht="50.1" customHeight="1">
      <c r="B2892" s="180">
        <v>101549</v>
      </c>
      <c r="C2892" s="180" t="s">
        <v>20101</v>
      </c>
      <c r="D2892" s="180" t="s">
        <v>3961</v>
      </c>
      <c r="E2892" s="181">
        <v>12</v>
      </c>
    </row>
    <row r="2893" spans="2:5" ht="50.1" customHeight="1">
      <c r="B2893" s="180">
        <v>101553</v>
      </c>
      <c r="C2893" s="180" t="s">
        <v>20102</v>
      </c>
      <c r="D2893" s="180" t="s">
        <v>3961</v>
      </c>
      <c r="E2893" s="181">
        <v>11.71</v>
      </c>
    </row>
    <row r="2894" spans="2:5" ht="50.1" customHeight="1">
      <c r="B2894" s="180">
        <v>101554</v>
      </c>
      <c r="C2894" s="180" t="s">
        <v>20103</v>
      </c>
      <c r="D2894" s="180" t="s">
        <v>3961</v>
      </c>
      <c r="E2894" s="181">
        <v>8.4</v>
      </c>
    </row>
    <row r="2895" spans="2:5" ht="50.1" customHeight="1">
      <c r="B2895" s="180">
        <v>101555</v>
      </c>
      <c r="C2895" s="180" t="s">
        <v>20104</v>
      </c>
      <c r="D2895" s="180" t="s">
        <v>3961</v>
      </c>
      <c r="E2895" s="181">
        <v>5.39</v>
      </c>
    </row>
    <row r="2896" spans="2:5" ht="50.1" customHeight="1">
      <c r="B2896" s="180">
        <v>101556</v>
      </c>
      <c r="C2896" s="180" t="s">
        <v>20105</v>
      </c>
      <c r="D2896" s="180" t="s">
        <v>3961</v>
      </c>
      <c r="E2896" s="181">
        <v>4.91</v>
      </c>
    </row>
    <row r="2897" spans="2:5" ht="50.1" customHeight="1">
      <c r="B2897" s="180">
        <v>101560</v>
      </c>
      <c r="C2897" s="180" t="s">
        <v>20106</v>
      </c>
      <c r="D2897" s="180" t="s">
        <v>4195</v>
      </c>
      <c r="E2897" s="181">
        <v>9.68</v>
      </c>
    </row>
    <row r="2898" spans="2:5" ht="50.1" customHeight="1">
      <c r="B2898" s="180">
        <v>101561</v>
      </c>
      <c r="C2898" s="180" t="s">
        <v>20107</v>
      </c>
      <c r="D2898" s="180" t="s">
        <v>4195</v>
      </c>
      <c r="E2898" s="181">
        <v>14.82</v>
      </c>
    </row>
    <row r="2899" spans="2:5" ht="50.1" customHeight="1">
      <c r="B2899" s="180">
        <v>101562</v>
      </c>
      <c r="C2899" s="180" t="s">
        <v>20108</v>
      </c>
      <c r="D2899" s="180" t="s">
        <v>4195</v>
      </c>
      <c r="E2899" s="181">
        <v>22.55</v>
      </c>
    </row>
    <row r="2900" spans="2:5" ht="50.1" customHeight="1">
      <c r="B2900" s="180">
        <v>101563</v>
      </c>
      <c r="C2900" s="180" t="s">
        <v>20109</v>
      </c>
      <c r="D2900" s="180" t="s">
        <v>4195</v>
      </c>
      <c r="E2900" s="181">
        <v>31.07</v>
      </c>
    </row>
    <row r="2901" spans="2:5" ht="50.1" customHeight="1">
      <c r="B2901" s="180">
        <v>101564</v>
      </c>
      <c r="C2901" s="180" t="s">
        <v>20110</v>
      </c>
      <c r="D2901" s="180" t="s">
        <v>4195</v>
      </c>
      <c r="E2901" s="181">
        <v>44.26</v>
      </c>
    </row>
    <row r="2902" spans="2:5" ht="50.1" customHeight="1">
      <c r="B2902" s="180">
        <v>101565</v>
      </c>
      <c r="C2902" s="180" t="s">
        <v>20111</v>
      </c>
      <c r="D2902" s="180" t="s">
        <v>4195</v>
      </c>
      <c r="E2902" s="181">
        <v>61.31</v>
      </c>
    </row>
    <row r="2903" spans="2:5" ht="50.1" customHeight="1">
      <c r="B2903" s="180">
        <v>101567</v>
      </c>
      <c r="C2903" s="180" t="s">
        <v>20112</v>
      </c>
      <c r="D2903" s="180" t="s">
        <v>4195</v>
      </c>
      <c r="E2903" s="181">
        <v>81.430000000000007</v>
      </c>
    </row>
    <row r="2904" spans="2:5" ht="50.1" customHeight="1">
      <c r="B2904" s="180">
        <v>101568</v>
      </c>
      <c r="C2904" s="180" t="s">
        <v>20113</v>
      </c>
      <c r="D2904" s="180" t="s">
        <v>4195</v>
      </c>
      <c r="E2904" s="181">
        <v>105.98</v>
      </c>
    </row>
    <row r="2905" spans="2:5" ht="50.1" customHeight="1">
      <c r="B2905" s="180">
        <v>101626</v>
      </c>
      <c r="C2905" s="180" t="s">
        <v>20114</v>
      </c>
      <c r="D2905" s="180" t="s">
        <v>3961</v>
      </c>
      <c r="E2905" s="181">
        <v>116.03</v>
      </c>
    </row>
    <row r="2906" spans="2:5" ht="50.1" customHeight="1">
      <c r="B2906" s="180">
        <v>101627</v>
      </c>
      <c r="C2906" s="180" t="s">
        <v>20115</v>
      </c>
      <c r="D2906" s="180" t="s">
        <v>3961</v>
      </c>
      <c r="E2906" s="181">
        <v>180.24</v>
      </c>
    </row>
    <row r="2907" spans="2:5" ht="50.1" customHeight="1">
      <c r="B2907" s="180">
        <v>101628</v>
      </c>
      <c r="C2907" s="180" t="s">
        <v>20116</v>
      </c>
      <c r="D2907" s="180" t="s">
        <v>3961</v>
      </c>
      <c r="E2907" s="181">
        <v>86.32</v>
      </c>
    </row>
    <row r="2908" spans="2:5" ht="50.1" customHeight="1">
      <c r="B2908" s="180">
        <v>101629</v>
      </c>
      <c r="C2908" s="180" t="s">
        <v>20117</v>
      </c>
      <c r="D2908" s="180" t="s">
        <v>3961</v>
      </c>
      <c r="E2908" s="181">
        <v>101.62</v>
      </c>
    </row>
    <row r="2909" spans="2:5" ht="50.1" customHeight="1">
      <c r="B2909" s="180">
        <v>101630</v>
      </c>
      <c r="C2909" s="180" t="s">
        <v>20118</v>
      </c>
      <c r="D2909" s="180" t="s">
        <v>3961</v>
      </c>
      <c r="E2909" s="181">
        <v>50.51</v>
      </c>
    </row>
    <row r="2910" spans="2:5" ht="50.1" customHeight="1">
      <c r="B2910" s="180">
        <v>101631</v>
      </c>
      <c r="C2910" s="180" t="s">
        <v>20119</v>
      </c>
      <c r="D2910" s="180" t="s">
        <v>3961</v>
      </c>
      <c r="E2910" s="181">
        <v>19.14</v>
      </c>
    </row>
    <row r="2911" spans="2:5" ht="50.1" customHeight="1">
      <c r="B2911" s="180">
        <v>101632</v>
      </c>
      <c r="C2911" s="180" t="s">
        <v>20120</v>
      </c>
      <c r="D2911" s="180" t="s">
        <v>3961</v>
      </c>
      <c r="E2911" s="181">
        <v>25.75</v>
      </c>
    </row>
    <row r="2912" spans="2:5" ht="50.1" customHeight="1">
      <c r="B2912" s="180">
        <v>101633</v>
      </c>
      <c r="C2912" s="180" t="s">
        <v>20121</v>
      </c>
      <c r="D2912" s="180" t="s">
        <v>3961</v>
      </c>
      <c r="E2912" s="181">
        <v>67.16</v>
      </c>
    </row>
    <row r="2913" spans="2:5" ht="50.1" customHeight="1">
      <c r="B2913" s="180">
        <v>101636</v>
      </c>
      <c r="C2913" s="180" t="s">
        <v>20122</v>
      </c>
      <c r="D2913" s="180" t="s">
        <v>3961</v>
      </c>
      <c r="E2913" s="181">
        <v>106.63</v>
      </c>
    </row>
    <row r="2914" spans="2:5" ht="50.1" customHeight="1">
      <c r="B2914" s="180">
        <v>101637</v>
      </c>
      <c r="C2914" s="180" t="s">
        <v>20123</v>
      </c>
      <c r="D2914" s="180" t="s">
        <v>3961</v>
      </c>
      <c r="E2914" s="181">
        <v>100.75</v>
      </c>
    </row>
    <row r="2915" spans="2:5" ht="50.1" customHeight="1">
      <c r="B2915" s="180">
        <v>101640</v>
      </c>
      <c r="C2915" s="180" t="s">
        <v>20124</v>
      </c>
      <c r="D2915" s="180" t="s">
        <v>3961</v>
      </c>
      <c r="E2915" s="181">
        <v>85.96</v>
      </c>
    </row>
    <row r="2916" spans="2:5" ht="50.1" customHeight="1">
      <c r="B2916" s="180">
        <v>101641</v>
      </c>
      <c r="C2916" s="180" t="s">
        <v>20125</v>
      </c>
      <c r="D2916" s="180" t="s">
        <v>3961</v>
      </c>
      <c r="E2916" s="181">
        <v>44.39</v>
      </c>
    </row>
    <row r="2917" spans="2:5" ht="50.1" customHeight="1">
      <c r="B2917" s="180">
        <v>101642</v>
      </c>
      <c r="C2917" s="180" t="s">
        <v>20126</v>
      </c>
      <c r="D2917" s="180" t="s">
        <v>3961</v>
      </c>
      <c r="E2917" s="181">
        <v>22.13</v>
      </c>
    </row>
    <row r="2918" spans="2:5" ht="50.1" customHeight="1">
      <c r="B2918" s="180">
        <v>101643</v>
      </c>
      <c r="C2918" s="180" t="s">
        <v>20127</v>
      </c>
      <c r="D2918" s="180" t="s">
        <v>3961</v>
      </c>
      <c r="E2918" s="181">
        <v>38.71</v>
      </c>
    </row>
    <row r="2919" spans="2:5" ht="50.1" customHeight="1">
      <c r="B2919" s="180">
        <v>101644</v>
      </c>
      <c r="C2919" s="180" t="s">
        <v>20128</v>
      </c>
      <c r="D2919" s="180" t="s">
        <v>3961</v>
      </c>
      <c r="E2919" s="181">
        <v>52.48</v>
      </c>
    </row>
    <row r="2920" spans="2:5" ht="50.1" customHeight="1">
      <c r="B2920" s="180">
        <v>101645</v>
      </c>
      <c r="C2920" s="180" t="s">
        <v>20129</v>
      </c>
      <c r="D2920" s="180" t="s">
        <v>3961</v>
      </c>
      <c r="E2920" s="181">
        <v>24.7</v>
      </c>
    </row>
    <row r="2921" spans="2:5" ht="50.1" customHeight="1">
      <c r="B2921" s="180">
        <v>101646</v>
      </c>
      <c r="C2921" s="180" t="s">
        <v>20130</v>
      </c>
      <c r="D2921" s="180" t="s">
        <v>3961</v>
      </c>
      <c r="E2921" s="181">
        <v>32.89</v>
      </c>
    </row>
    <row r="2922" spans="2:5" ht="50.1" customHeight="1">
      <c r="B2922" s="180">
        <v>101647</v>
      </c>
      <c r="C2922" s="180" t="s">
        <v>20131</v>
      </c>
      <c r="D2922" s="180" t="s">
        <v>3961</v>
      </c>
      <c r="E2922" s="181">
        <v>60.64</v>
      </c>
    </row>
    <row r="2923" spans="2:5" ht="50.1" customHeight="1">
      <c r="B2923" s="180">
        <v>101648</v>
      </c>
      <c r="C2923" s="180" t="s">
        <v>20132</v>
      </c>
      <c r="D2923" s="180" t="s">
        <v>3961</v>
      </c>
      <c r="E2923" s="181">
        <v>46.84</v>
      </c>
    </row>
    <row r="2924" spans="2:5" ht="50.1" customHeight="1">
      <c r="B2924" s="180">
        <v>101649</v>
      </c>
      <c r="C2924" s="180" t="s">
        <v>20133</v>
      </c>
      <c r="D2924" s="180" t="s">
        <v>3961</v>
      </c>
      <c r="E2924" s="181">
        <v>54.01</v>
      </c>
    </row>
    <row r="2925" spans="2:5" ht="50.1" customHeight="1">
      <c r="B2925" s="180">
        <v>101650</v>
      </c>
      <c r="C2925" s="180" t="s">
        <v>20134</v>
      </c>
      <c r="D2925" s="180" t="s">
        <v>3961</v>
      </c>
      <c r="E2925" s="181">
        <v>62.82</v>
      </c>
    </row>
    <row r="2926" spans="2:5" ht="50.1" customHeight="1">
      <c r="B2926" s="180">
        <v>101651</v>
      </c>
      <c r="C2926" s="180" t="s">
        <v>20135</v>
      </c>
      <c r="D2926" s="180" t="s">
        <v>3961</v>
      </c>
      <c r="E2926" s="181">
        <v>42.86</v>
      </c>
    </row>
    <row r="2927" spans="2:5" ht="50.1" customHeight="1">
      <c r="B2927" s="180">
        <v>101652</v>
      </c>
      <c r="C2927" s="180" t="s">
        <v>20136</v>
      </c>
      <c r="D2927" s="180" t="s">
        <v>3961</v>
      </c>
      <c r="E2927" s="181">
        <v>345.38</v>
      </c>
    </row>
    <row r="2928" spans="2:5" ht="50.1" customHeight="1">
      <c r="B2928" s="180">
        <v>101653</v>
      </c>
      <c r="C2928" s="180" t="s">
        <v>20137</v>
      </c>
      <c r="D2928" s="180" t="s">
        <v>3961</v>
      </c>
      <c r="E2928" s="181">
        <v>194.16</v>
      </c>
    </row>
    <row r="2929" spans="2:5" ht="50.1" customHeight="1">
      <c r="B2929" s="180">
        <v>101654</v>
      </c>
      <c r="C2929" s="180" t="s">
        <v>20138</v>
      </c>
      <c r="D2929" s="180" t="s">
        <v>3961</v>
      </c>
      <c r="E2929" s="181">
        <v>304.29000000000002</v>
      </c>
    </row>
    <row r="2930" spans="2:5" ht="50.1" customHeight="1">
      <c r="B2930" s="180">
        <v>101655</v>
      </c>
      <c r="C2930" s="180" t="s">
        <v>20139</v>
      </c>
      <c r="D2930" s="180" t="s">
        <v>3961</v>
      </c>
      <c r="E2930" s="181">
        <v>519.94000000000005</v>
      </c>
    </row>
    <row r="2931" spans="2:5" ht="50.1" customHeight="1">
      <c r="B2931" s="180">
        <v>101656</v>
      </c>
      <c r="C2931" s="180" t="s">
        <v>20140</v>
      </c>
      <c r="D2931" s="180" t="s">
        <v>3961</v>
      </c>
      <c r="E2931" s="181">
        <v>570.29</v>
      </c>
    </row>
    <row r="2932" spans="2:5" ht="50.1" customHeight="1">
      <c r="B2932" s="180">
        <v>101657</v>
      </c>
      <c r="C2932" s="180" t="s">
        <v>20141</v>
      </c>
      <c r="D2932" s="180" t="s">
        <v>3961</v>
      </c>
      <c r="E2932" s="181">
        <v>677.54</v>
      </c>
    </row>
    <row r="2933" spans="2:5" ht="50.1" customHeight="1">
      <c r="B2933" s="180">
        <v>101658</v>
      </c>
      <c r="C2933" s="180" t="s">
        <v>20142</v>
      </c>
      <c r="D2933" s="180" t="s">
        <v>3961</v>
      </c>
      <c r="E2933" s="181">
        <v>898.08</v>
      </c>
    </row>
    <row r="2934" spans="2:5" ht="50.1" customHeight="1">
      <c r="B2934" s="180">
        <v>101659</v>
      </c>
      <c r="C2934" s="180" t="s">
        <v>20143</v>
      </c>
      <c r="D2934" s="180" t="s">
        <v>3961</v>
      </c>
      <c r="E2934" s="182">
        <v>1035.24</v>
      </c>
    </row>
    <row r="2935" spans="2:5" ht="50.1" customHeight="1">
      <c r="B2935" s="180">
        <v>101660</v>
      </c>
      <c r="C2935" s="180" t="s">
        <v>20144</v>
      </c>
      <c r="D2935" s="180" t="s">
        <v>3961</v>
      </c>
      <c r="E2935" s="182">
        <v>1682.75</v>
      </c>
    </row>
    <row r="2936" spans="2:5" ht="50.1" customHeight="1">
      <c r="B2936" s="180">
        <v>101661</v>
      </c>
      <c r="C2936" s="180" t="s">
        <v>20145</v>
      </c>
      <c r="D2936" s="180" t="s">
        <v>3961</v>
      </c>
      <c r="E2936" s="181">
        <v>77.430000000000007</v>
      </c>
    </row>
    <row r="2937" spans="2:5" ht="50.1" customHeight="1">
      <c r="B2937" s="180">
        <v>101662</v>
      </c>
      <c r="C2937" s="180" t="s">
        <v>20146</v>
      </c>
      <c r="D2937" s="180" t="s">
        <v>3961</v>
      </c>
      <c r="E2937" s="181">
        <v>485.73</v>
      </c>
    </row>
    <row r="2938" spans="2:5" ht="50.1" customHeight="1">
      <c r="B2938" s="180">
        <v>101663</v>
      </c>
      <c r="C2938" s="180" t="s">
        <v>20147</v>
      </c>
      <c r="D2938" s="180" t="s">
        <v>3961</v>
      </c>
      <c r="E2938" s="181">
        <v>20.88</v>
      </c>
    </row>
    <row r="2939" spans="2:5" ht="50.1" customHeight="1">
      <c r="B2939" s="180">
        <v>101664</v>
      </c>
      <c r="C2939" s="180" t="s">
        <v>20148</v>
      </c>
      <c r="D2939" s="180" t="s">
        <v>3961</v>
      </c>
      <c r="E2939" s="181">
        <v>22.05</v>
      </c>
    </row>
    <row r="2940" spans="2:5" ht="50.1" customHeight="1">
      <c r="B2940" s="180">
        <v>101665</v>
      </c>
      <c r="C2940" s="180" t="s">
        <v>20149</v>
      </c>
      <c r="D2940" s="180" t="s">
        <v>3961</v>
      </c>
      <c r="E2940" s="181">
        <v>27.1</v>
      </c>
    </row>
    <row r="2941" spans="2:5" ht="50.1" customHeight="1">
      <c r="B2941" s="180">
        <v>101666</v>
      </c>
      <c r="C2941" s="180" t="s">
        <v>20150</v>
      </c>
      <c r="D2941" s="180" t="s">
        <v>3961</v>
      </c>
      <c r="E2941" s="181">
        <v>291.35000000000002</v>
      </c>
    </row>
    <row r="2942" spans="2:5" ht="50.1" customHeight="1">
      <c r="B2942" s="180">
        <v>102085</v>
      </c>
      <c r="C2942" s="180" t="s">
        <v>20151</v>
      </c>
      <c r="D2942" s="180" t="s">
        <v>3961</v>
      </c>
      <c r="E2942" s="181">
        <v>135.82</v>
      </c>
    </row>
    <row r="2943" spans="2:5" ht="50.1" customHeight="1">
      <c r="B2943" s="180">
        <v>100578</v>
      </c>
      <c r="C2943" s="180" t="s">
        <v>18652</v>
      </c>
      <c r="D2943" s="180" t="s">
        <v>3961</v>
      </c>
      <c r="E2943" s="181">
        <v>355.99</v>
      </c>
    </row>
    <row r="2944" spans="2:5" ht="50.1" customHeight="1">
      <c r="B2944" s="180">
        <v>100579</v>
      </c>
      <c r="C2944" s="180" t="s">
        <v>18653</v>
      </c>
      <c r="D2944" s="180" t="s">
        <v>3961</v>
      </c>
      <c r="E2944" s="181">
        <v>390.81</v>
      </c>
    </row>
    <row r="2945" spans="2:5" ht="50.1" customHeight="1">
      <c r="B2945" s="180">
        <v>100580</v>
      </c>
      <c r="C2945" s="180" t="s">
        <v>18654</v>
      </c>
      <c r="D2945" s="180" t="s">
        <v>3961</v>
      </c>
      <c r="E2945" s="181">
        <v>424.79</v>
      </c>
    </row>
    <row r="2946" spans="2:5" ht="50.1" customHeight="1">
      <c r="B2946" s="180">
        <v>100581</v>
      </c>
      <c r="C2946" s="180" t="s">
        <v>18655</v>
      </c>
      <c r="D2946" s="180" t="s">
        <v>3961</v>
      </c>
      <c r="E2946" s="181">
        <v>408.07</v>
      </c>
    </row>
    <row r="2947" spans="2:5" ht="50.1" customHeight="1">
      <c r="B2947" s="180">
        <v>100582</v>
      </c>
      <c r="C2947" s="180" t="s">
        <v>18656</v>
      </c>
      <c r="D2947" s="180" t="s">
        <v>3961</v>
      </c>
      <c r="E2947" s="181">
        <v>469.33</v>
      </c>
    </row>
    <row r="2948" spans="2:5" ht="50.1" customHeight="1">
      <c r="B2948" s="180">
        <v>100583</v>
      </c>
      <c r="C2948" s="180" t="s">
        <v>18657</v>
      </c>
      <c r="D2948" s="180" t="s">
        <v>3961</v>
      </c>
      <c r="E2948" s="181">
        <v>426.45</v>
      </c>
    </row>
    <row r="2949" spans="2:5" ht="50.1" customHeight="1">
      <c r="B2949" s="180">
        <v>100584</v>
      </c>
      <c r="C2949" s="180" t="s">
        <v>18658</v>
      </c>
      <c r="D2949" s="180" t="s">
        <v>3961</v>
      </c>
      <c r="E2949" s="181">
        <v>463.27</v>
      </c>
    </row>
    <row r="2950" spans="2:5" ht="50.1" customHeight="1">
      <c r="B2950" s="180">
        <v>100585</v>
      </c>
      <c r="C2950" s="180" t="s">
        <v>18659</v>
      </c>
      <c r="D2950" s="180" t="s">
        <v>3961</v>
      </c>
      <c r="E2950" s="181">
        <v>462.26</v>
      </c>
    </row>
    <row r="2951" spans="2:5" ht="50.1" customHeight="1">
      <c r="B2951" s="180">
        <v>100586</v>
      </c>
      <c r="C2951" s="180" t="s">
        <v>18660</v>
      </c>
      <c r="D2951" s="180" t="s">
        <v>3961</v>
      </c>
      <c r="E2951" s="181">
        <v>520.94000000000005</v>
      </c>
    </row>
    <row r="2952" spans="2:5" ht="50.1" customHeight="1">
      <c r="B2952" s="180">
        <v>100587</v>
      </c>
      <c r="C2952" s="180" t="s">
        <v>18661</v>
      </c>
      <c r="D2952" s="180" t="s">
        <v>3961</v>
      </c>
      <c r="E2952" s="181">
        <v>499.23</v>
      </c>
    </row>
    <row r="2953" spans="2:5" ht="50.1" customHeight="1">
      <c r="B2953" s="180">
        <v>100588</v>
      </c>
      <c r="C2953" s="180" t="s">
        <v>18662</v>
      </c>
      <c r="D2953" s="180" t="s">
        <v>3961</v>
      </c>
      <c r="E2953" s="181">
        <v>544.84</v>
      </c>
    </row>
    <row r="2954" spans="2:5" ht="50.1" customHeight="1">
      <c r="B2954" s="180">
        <v>100589</v>
      </c>
      <c r="C2954" s="180" t="s">
        <v>18663</v>
      </c>
      <c r="D2954" s="180" t="s">
        <v>3961</v>
      </c>
      <c r="E2954" s="181">
        <v>549.35</v>
      </c>
    </row>
    <row r="2955" spans="2:5" ht="50.1" customHeight="1">
      <c r="B2955" s="180">
        <v>100590</v>
      </c>
      <c r="C2955" s="180" t="s">
        <v>18664</v>
      </c>
      <c r="D2955" s="180" t="s">
        <v>3961</v>
      </c>
      <c r="E2955" s="181">
        <v>594.45000000000005</v>
      </c>
    </row>
    <row r="2956" spans="2:5" ht="50.1" customHeight="1">
      <c r="B2956" s="180">
        <v>100591</v>
      </c>
      <c r="C2956" s="180" t="s">
        <v>18665</v>
      </c>
      <c r="D2956" s="180" t="s">
        <v>3961</v>
      </c>
      <c r="E2956" s="181">
        <v>548.14</v>
      </c>
    </row>
    <row r="2957" spans="2:5" ht="50.1" customHeight="1">
      <c r="B2957" s="180">
        <v>100592</v>
      </c>
      <c r="C2957" s="180" t="s">
        <v>18666</v>
      </c>
      <c r="D2957" s="180" t="s">
        <v>3961</v>
      </c>
      <c r="E2957" s="181">
        <v>585.51</v>
      </c>
    </row>
    <row r="2958" spans="2:5" ht="50.1" customHeight="1">
      <c r="B2958" s="180">
        <v>100593</v>
      </c>
      <c r="C2958" s="180" t="s">
        <v>18667</v>
      </c>
      <c r="D2958" s="180" t="s">
        <v>3961</v>
      </c>
      <c r="E2958" s="181">
        <v>587.15</v>
      </c>
    </row>
    <row r="2959" spans="2:5" ht="50.1" customHeight="1">
      <c r="B2959" s="180">
        <v>100594</v>
      </c>
      <c r="C2959" s="180" t="s">
        <v>18668</v>
      </c>
      <c r="D2959" s="180" t="s">
        <v>3961</v>
      </c>
      <c r="E2959" s="181">
        <v>650.49</v>
      </c>
    </row>
    <row r="2960" spans="2:5" ht="50.1" customHeight="1">
      <c r="B2960" s="180">
        <v>100595</v>
      </c>
      <c r="C2960" s="180" t="s">
        <v>18669</v>
      </c>
      <c r="D2960" s="180" t="s">
        <v>3961</v>
      </c>
      <c r="E2960" s="181">
        <v>704.19</v>
      </c>
    </row>
    <row r="2961" spans="2:5" ht="50.1" customHeight="1">
      <c r="B2961" s="180">
        <v>100596</v>
      </c>
      <c r="C2961" s="180" t="s">
        <v>18670</v>
      </c>
      <c r="D2961" s="180" t="s">
        <v>3961</v>
      </c>
      <c r="E2961" s="181">
        <v>789.64</v>
      </c>
    </row>
    <row r="2962" spans="2:5" ht="50.1" customHeight="1">
      <c r="B2962" s="180">
        <v>100597</v>
      </c>
      <c r="C2962" s="180" t="s">
        <v>18671</v>
      </c>
      <c r="D2962" s="180" t="s">
        <v>3961</v>
      </c>
      <c r="E2962" s="181">
        <v>811.29</v>
      </c>
    </row>
    <row r="2963" spans="2:5" ht="50.1" customHeight="1">
      <c r="B2963" s="180">
        <v>100598</v>
      </c>
      <c r="C2963" s="180" t="s">
        <v>18672</v>
      </c>
      <c r="D2963" s="180" t="s">
        <v>3961</v>
      </c>
      <c r="E2963" s="181">
        <v>881.72</v>
      </c>
    </row>
    <row r="2964" spans="2:5" ht="50.1" customHeight="1">
      <c r="B2964" s="180">
        <v>100599</v>
      </c>
      <c r="C2964" s="180" t="s">
        <v>18673</v>
      </c>
      <c r="D2964" s="180" t="s">
        <v>3961</v>
      </c>
      <c r="E2964" s="181">
        <v>372.49</v>
      </c>
    </row>
    <row r="2965" spans="2:5" ht="50.1" customHeight="1">
      <c r="B2965" s="180">
        <v>100600</v>
      </c>
      <c r="C2965" s="180" t="s">
        <v>18674</v>
      </c>
      <c r="D2965" s="180" t="s">
        <v>3961</v>
      </c>
      <c r="E2965" s="181">
        <v>439.8</v>
      </c>
    </row>
    <row r="2966" spans="2:5" ht="50.1" customHeight="1">
      <c r="B2966" s="180">
        <v>100601</v>
      </c>
      <c r="C2966" s="180" t="s">
        <v>18675</v>
      </c>
      <c r="D2966" s="180" t="s">
        <v>3961</v>
      </c>
      <c r="E2966" s="181">
        <v>555.08000000000004</v>
      </c>
    </row>
    <row r="2967" spans="2:5" ht="50.1" customHeight="1">
      <c r="B2967" s="180">
        <v>100602</v>
      </c>
      <c r="C2967" s="180" t="s">
        <v>18676</v>
      </c>
      <c r="D2967" s="180" t="s">
        <v>3961</v>
      </c>
      <c r="E2967" s="181">
        <v>698.85</v>
      </c>
    </row>
    <row r="2968" spans="2:5" ht="50.1" customHeight="1">
      <c r="B2968" s="180">
        <v>100603</v>
      </c>
      <c r="C2968" s="180" t="s">
        <v>18677</v>
      </c>
      <c r="D2968" s="180" t="s">
        <v>3961</v>
      </c>
      <c r="E2968" s="182">
        <v>1068.1199999999999</v>
      </c>
    </row>
    <row r="2969" spans="2:5" ht="50.1" customHeight="1">
      <c r="B2969" s="180">
        <v>100604</v>
      </c>
      <c r="C2969" s="180" t="s">
        <v>18678</v>
      </c>
      <c r="D2969" s="180" t="s">
        <v>3961</v>
      </c>
      <c r="E2969" s="181">
        <v>467.68</v>
      </c>
    </row>
    <row r="2970" spans="2:5" ht="50.1" customHeight="1">
      <c r="B2970" s="180">
        <v>100605</v>
      </c>
      <c r="C2970" s="180" t="s">
        <v>18679</v>
      </c>
      <c r="D2970" s="180" t="s">
        <v>3961</v>
      </c>
      <c r="E2970" s="181">
        <v>732.89</v>
      </c>
    </row>
    <row r="2971" spans="2:5" ht="50.1" customHeight="1">
      <c r="B2971" s="180">
        <v>100606</v>
      </c>
      <c r="C2971" s="180" t="s">
        <v>18680</v>
      </c>
      <c r="D2971" s="180" t="s">
        <v>3961</v>
      </c>
      <c r="E2971" s="182">
        <v>1110.1199999999999</v>
      </c>
    </row>
    <row r="2972" spans="2:5" ht="50.1" customHeight="1">
      <c r="B2972" s="180">
        <v>100607</v>
      </c>
      <c r="C2972" s="180" t="s">
        <v>18681</v>
      </c>
      <c r="D2972" s="180" t="s">
        <v>3961</v>
      </c>
      <c r="E2972" s="181">
        <v>480.97</v>
      </c>
    </row>
    <row r="2973" spans="2:5" ht="50.1" customHeight="1">
      <c r="B2973" s="180">
        <v>100608</v>
      </c>
      <c r="C2973" s="180" t="s">
        <v>18682</v>
      </c>
      <c r="D2973" s="180" t="s">
        <v>3961</v>
      </c>
      <c r="E2973" s="181">
        <v>749.7</v>
      </c>
    </row>
    <row r="2974" spans="2:5" ht="50.1" customHeight="1">
      <c r="B2974" s="180">
        <v>100609</v>
      </c>
      <c r="C2974" s="180" t="s">
        <v>18683</v>
      </c>
      <c r="D2974" s="180" t="s">
        <v>3961</v>
      </c>
      <c r="E2974" s="182">
        <v>1132.47</v>
      </c>
    </row>
    <row r="2975" spans="2:5" ht="50.1" customHeight="1">
      <c r="B2975" s="180">
        <v>100610</v>
      </c>
      <c r="C2975" s="180" t="s">
        <v>18684</v>
      </c>
      <c r="D2975" s="180" t="s">
        <v>3961</v>
      </c>
      <c r="E2975" s="181">
        <v>494.2</v>
      </c>
    </row>
    <row r="2976" spans="2:5" ht="50.1" customHeight="1">
      <c r="B2976" s="180">
        <v>100611</v>
      </c>
      <c r="C2976" s="180" t="s">
        <v>18685</v>
      </c>
      <c r="D2976" s="180" t="s">
        <v>3961</v>
      </c>
      <c r="E2976" s="181">
        <v>614.92999999999995</v>
      </c>
    </row>
    <row r="2977" spans="2:5" ht="50.1" customHeight="1">
      <c r="B2977" s="180">
        <v>100612</v>
      </c>
      <c r="C2977" s="180" t="s">
        <v>18686</v>
      </c>
      <c r="D2977" s="180" t="s">
        <v>3961</v>
      </c>
      <c r="E2977" s="181">
        <v>766.19</v>
      </c>
    </row>
    <row r="2978" spans="2:5" ht="50.1" customHeight="1">
      <c r="B2978" s="180">
        <v>100613</v>
      </c>
      <c r="C2978" s="180" t="s">
        <v>18687</v>
      </c>
      <c r="D2978" s="180" t="s">
        <v>3961</v>
      </c>
      <c r="E2978" s="182">
        <v>1154.31</v>
      </c>
    </row>
    <row r="2979" spans="2:5" ht="50.1" customHeight="1">
      <c r="B2979" s="180">
        <v>100614</v>
      </c>
      <c r="C2979" s="180" t="s">
        <v>18688</v>
      </c>
      <c r="D2979" s="180" t="s">
        <v>3961</v>
      </c>
      <c r="E2979" s="181">
        <v>644.35</v>
      </c>
    </row>
    <row r="2980" spans="2:5" ht="50.1" customHeight="1">
      <c r="B2980" s="180">
        <v>100615</v>
      </c>
      <c r="C2980" s="180" t="s">
        <v>18689</v>
      </c>
      <c r="D2980" s="180" t="s">
        <v>3961</v>
      </c>
      <c r="E2980" s="181">
        <v>798.91</v>
      </c>
    </row>
    <row r="2981" spans="2:5" ht="50.1" customHeight="1">
      <c r="B2981" s="180">
        <v>100616</v>
      </c>
      <c r="C2981" s="180" t="s">
        <v>18690</v>
      </c>
      <c r="D2981" s="180" t="s">
        <v>3961</v>
      </c>
      <c r="E2981" s="182">
        <v>1200.01</v>
      </c>
    </row>
    <row r="2982" spans="2:5" ht="50.1" customHeight="1">
      <c r="B2982" s="180">
        <v>100617</v>
      </c>
      <c r="C2982" s="180" t="s">
        <v>18691</v>
      </c>
      <c r="D2982" s="180" t="s">
        <v>3961</v>
      </c>
      <c r="E2982" s="181">
        <v>831.47</v>
      </c>
    </row>
    <row r="2983" spans="2:5" ht="50.1" customHeight="1">
      <c r="B2983" s="180">
        <v>100618</v>
      </c>
      <c r="C2983" s="180" t="s">
        <v>18692</v>
      </c>
      <c r="D2983" s="180" t="s">
        <v>3961</v>
      </c>
      <c r="E2983" s="182">
        <v>1250.0999999999999</v>
      </c>
    </row>
    <row r="2984" spans="2:5" ht="50.1" customHeight="1">
      <c r="B2984" s="180">
        <v>100619</v>
      </c>
      <c r="C2984" s="180" t="s">
        <v>18693</v>
      </c>
      <c r="D2984" s="180" t="s">
        <v>3961</v>
      </c>
      <c r="E2984" s="181">
        <v>481.47</v>
      </c>
    </row>
    <row r="2985" spans="2:5" ht="50.1" customHeight="1">
      <c r="B2985" s="180">
        <v>100620</v>
      </c>
      <c r="C2985" s="180" t="s">
        <v>18694</v>
      </c>
      <c r="D2985" s="180" t="s">
        <v>3961</v>
      </c>
      <c r="E2985" s="182">
        <v>3081.6</v>
      </c>
    </row>
    <row r="2986" spans="2:5" ht="50.1" customHeight="1">
      <c r="B2986" s="180">
        <v>100621</v>
      </c>
      <c r="C2986" s="180" t="s">
        <v>18695</v>
      </c>
      <c r="D2986" s="180" t="s">
        <v>3961</v>
      </c>
      <c r="E2986" s="182">
        <v>3449.29</v>
      </c>
    </row>
    <row r="2987" spans="2:5" ht="50.1" customHeight="1">
      <c r="B2987" s="180">
        <v>100622</v>
      </c>
      <c r="C2987" s="180" t="s">
        <v>18696</v>
      </c>
      <c r="D2987" s="180" t="s">
        <v>3961</v>
      </c>
      <c r="E2987" s="182">
        <v>2022.93</v>
      </c>
    </row>
    <row r="2988" spans="2:5" ht="50.1" customHeight="1">
      <c r="B2988" s="180">
        <v>100623</v>
      </c>
      <c r="C2988" s="180" t="s">
        <v>18697</v>
      </c>
      <c r="D2988" s="180" t="s">
        <v>3961</v>
      </c>
      <c r="E2988" s="182">
        <v>2160.71</v>
      </c>
    </row>
    <row r="2989" spans="2:5" ht="50.1" customHeight="1">
      <c r="B2989" s="180">
        <v>97600</v>
      </c>
      <c r="C2989" s="180" t="s">
        <v>20152</v>
      </c>
      <c r="D2989" s="180" t="s">
        <v>3961</v>
      </c>
      <c r="E2989" s="181">
        <v>236.63</v>
      </c>
    </row>
    <row r="2990" spans="2:5" ht="50.1" customHeight="1">
      <c r="B2990" s="180">
        <v>97601</v>
      </c>
      <c r="C2990" s="180" t="s">
        <v>20153</v>
      </c>
      <c r="D2990" s="180" t="s">
        <v>3961</v>
      </c>
      <c r="E2990" s="181">
        <v>253.21</v>
      </c>
    </row>
    <row r="2991" spans="2:5" ht="50.1" customHeight="1">
      <c r="B2991" s="180">
        <v>97605</v>
      </c>
      <c r="C2991" s="180" t="s">
        <v>20154</v>
      </c>
      <c r="D2991" s="180" t="s">
        <v>3961</v>
      </c>
      <c r="E2991" s="181">
        <v>67.16</v>
      </c>
    </row>
    <row r="2992" spans="2:5" ht="50.1" customHeight="1">
      <c r="B2992" s="180">
        <v>97606</v>
      </c>
      <c r="C2992" s="180" t="s">
        <v>20155</v>
      </c>
      <c r="D2992" s="180" t="s">
        <v>3961</v>
      </c>
      <c r="E2992" s="181">
        <v>71.72</v>
      </c>
    </row>
    <row r="2993" spans="2:5" ht="50.1" customHeight="1">
      <c r="B2993" s="180">
        <v>97607</v>
      </c>
      <c r="C2993" s="180" t="s">
        <v>20156</v>
      </c>
      <c r="D2993" s="180" t="s">
        <v>3961</v>
      </c>
      <c r="E2993" s="181">
        <v>80.209999999999994</v>
      </c>
    </row>
    <row r="2994" spans="2:5" ht="50.1" customHeight="1">
      <c r="B2994" s="180">
        <v>97608</v>
      </c>
      <c r="C2994" s="180" t="s">
        <v>20157</v>
      </c>
      <c r="D2994" s="180" t="s">
        <v>3961</v>
      </c>
      <c r="E2994" s="181">
        <v>84.77</v>
      </c>
    </row>
    <row r="2995" spans="2:5" ht="50.1" customHeight="1">
      <c r="B2995" s="180">
        <v>102102</v>
      </c>
      <c r="C2995" s="180" t="s">
        <v>20158</v>
      </c>
      <c r="D2995" s="180" t="s">
        <v>3961</v>
      </c>
      <c r="E2995" s="182">
        <v>6390.28</v>
      </c>
    </row>
    <row r="2996" spans="2:5" ht="50.1" customHeight="1">
      <c r="B2996" s="180">
        <v>102103</v>
      </c>
      <c r="C2996" s="180" t="s">
        <v>20159</v>
      </c>
      <c r="D2996" s="180" t="s">
        <v>3961</v>
      </c>
      <c r="E2996" s="182">
        <v>7107.7</v>
      </c>
    </row>
    <row r="2997" spans="2:5" ht="50.1" customHeight="1">
      <c r="B2997" s="180">
        <v>102104</v>
      </c>
      <c r="C2997" s="180" t="s">
        <v>20160</v>
      </c>
      <c r="D2997" s="180" t="s">
        <v>3961</v>
      </c>
      <c r="E2997" s="182">
        <v>9106.98</v>
      </c>
    </row>
    <row r="2998" spans="2:5" ht="50.1" customHeight="1">
      <c r="B2998" s="180">
        <v>102105</v>
      </c>
      <c r="C2998" s="180" t="s">
        <v>20161</v>
      </c>
      <c r="D2998" s="180" t="s">
        <v>3961</v>
      </c>
      <c r="E2998" s="182">
        <v>11184.25</v>
      </c>
    </row>
    <row r="2999" spans="2:5" ht="50.1" customHeight="1">
      <c r="B2999" s="180">
        <v>102106</v>
      </c>
      <c r="C2999" s="180" t="s">
        <v>20162</v>
      </c>
      <c r="D2999" s="180" t="s">
        <v>3961</v>
      </c>
      <c r="E2999" s="182">
        <v>14018.25</v>
      </c>
    </row>
    <row r="3000" spans="2:5" ht="50.1" customHeight="1">
      <c r="B3000" s="180">
        <v>102107</v>
      </c>
      <c r="C3000" s="180" t="s">
        <v>20163</v>
      </c>
      <c r="D3000" s="180" t="s">
        <v>3961</v>
      </c>
      <c r="E3000" s="182">
        <v>19545.59</v>
      </c>
    </row>
    <row r="3001" spans="2:5" ht="50.1" customHeight="1">
      <c r="B3001" s="180">
        <v>102108</v>
      </c>
      <c r="C3001" s="180" t="s">
        <v>20164</v>
      </c>
      <c r="D3001" s="180" t="s">
        <v>3961</v>
      </c>
      <c r="E3001" s="182">
        <v>22754.68</v>
      </c>
    </row>
    <row r="3002" spans="2:5" ht="50.1" customHeight="1">
      <c r="B3002" s="180">
        <v>102109</v>
      </c>
      <c r="C3002" s="180" t="s">
        <v>20165</v>
      </c>
      <c r="D3002" s="180" t="s">
        <v>3961</v>
      </c>
      <c r="E3002" s="181">
        <v>43.7</v>
      </c>
    </row>
    <row r="3003" spans="2:5" ht="50.1" customHeight="1">
      <c r="B3003" s="180">
        <v>102110</v>
      </c>
      <c r="C3003" s="180" t="s">
        <v>20166</v>
      </c>
      <c r="D3003" s="180" t="s">
        <v>3961</v>
      </c>
      <c r="E3003" s="181">
        <v>138.55000000000001</v>
      </c>
    </row>
    <row r="3004" spans="2:5" ht="50.1" customHeight="1">
      <c r="B3004" s="180">
        <v>93128</v>
      </c>
      <c r="C3004" s="180" t="s">
        <v>1803</v>
      </c>
      <c r="D3004" s="180" t="s">
        <v>3961</v>
      </c>
      <c r="E3004" s="181">
        <v>109.67</v>
      </c>
    </row>
    <row r="3005" spans="2:5" ht="50.1" customHeight="1">
      <c r="B3005" s="180">
        <v>93137</v>
      </c>
      <c r="C3005" s="180" t="s">
        <v>1804</v>
      </c>
      <c r="D3005" s="180" t="s">
        <v>3961</v>
      </c>
      <c r="E3005" s="181">
        <v>130.49</v>
      </c>
    </row>
    <row r="3006" spans="2:5" ht="50.1" customHeight="1">
      <c r="B3006" s="180">
        <v>93138</v>
      </c>
      <c r="C3006" s="180" t="s">
        <v>1805</v>
      </c>
      <c r="D3006" s="180" t="s">
        <v>3961</v>
      </c>
      <c r="E3006" s="181">
        <v>123.92</v>
      </c>
    </row>
    <row r="3007" spans="2:5" ht="50.1" customHeight="1">
      <c r="B3007" s="180">
        <v>93139</v>
      </c>
      <c r="C3007" s="180" t="s">
        <v>1806</v>
      </c>
      <c r="D3007" s="180" t="s">
        <v>3961</v>
      </c>
      <c r="E3007" s="181">
        <v>158.94999999999999</v>
      </c>
    </row>
    <row r="3008" spans="2:5" ht="50.1" customHeight="1">
      <c r="B3008" s="180">
        <v>93140</v>
      </c>
      <c r="C3008" s="180" t="s">
        <v>1807</v>
      </c>
      <c r="D3008" s="180" t="s">
        <v>3961</v>
      </c>
      <c r="E3008" s="181">
        <v>149.57</v>
      </c>
    </row>
    <row r="3009" spans="2:5" ht="50.1" customHeight="1">
      <c r="B3009" s="180">
        <v>93141</v>
      </c>
      <c r="C3009" s="180" t="s">
        <v>1808</v>
      </c>
      <c r="D3009" s="180" t="s">
        <v>3961</v>
      </c>
      <c r="E3009" s="181">
        <v>136.78</v>
      </c>
    </row>
    <row r="3010" spans="2:5" ht="50.1" customHeight="1">
      <c r="B3010" s="180">
        <v>93142</v>
      </c>
      <c r="C3010" s="180" t="s">
        <v>1809</v>
      </c>
      <c r="D3010" s="180" t="s">
        <v>3961</v>
      </c>
      <c r="E3010" s="181">
        <v>151.44999999999999</v>
      </c>
    </row>
    <row r="3011" spans="2:5" ht="50.1" customHeight="1">
      <c r="B3011" s="180">
        <v>93143</v>
      </c>
      <c r="C3011" s="180" t="s">
        <v>1810</v>
      </c>
      <c r="D3011" s="180" t="s">
        <v>3961</v>
      </c>
      <c r="E3011" s="181">
        <v>138.47</v>
      </c>
    </row>
    <row r="3012" spans="2:5" ht="50.1" customHeight="1">
      <c r="B3012" s="180">
        <v>93144</v>
      </c>
      <c r="C3012" s="180" t="s">
        <v>1811</v>
      </c>
      <c r="D3012" s="180" t="s">
        <v>3961</v>
      </c>
      <c r="E3012" s="181">
        <v>187.91</v>
      </c>
    </row>
    <row r="3013" spans="2:5" ht="50.1" customHeight="1">
      <c r="B3013" s="180">
        <v>93145</v>
      </c>
      <c r="C3013" s="180" t="s">
        <v>1812</v>
      </c>
      <c r="D3013" s="180" t="s">
        <v>3961</v>
      </c>
      <c r="E3013" s="181">
        <v>167.3</v>
      </c>
    </row>
    <row r="3014" spans="2:5" ht="50.1" customHeight="1">
      <c r="B3014" s="180">
        <v>93146</v>
      </c>
      <c r="C3014" s="180" t="s">
        <v>1813</v>
      </c>
      <c r="D3014" s="180" t="s">
        <v>3961</v>
      </c>
      <c r="E3014" s="181">
        <v>181.55</v>
      </c>
    </row>
    <row r="3015" spans="2:5" ht="50.1" customHeight="1">
      <c r="B3015" s="180">
        <v>93147</v>
      </c>
      <c r="C3015" s="180" t="s">
        <v>1814</v>
      </c>
      <c r="D3015" s="180" t="s">
        <v>3961</v>
      </c>
      <c r="E3015" s="181">
        <v>207.23</v>
      </c>
    </row>
    <row r="3016" spans="2:5" ht="50.1" customHeight="1">
      <c r="B3016" s="180">
        <v>96971</v>
      </c>
      <c r="C3016" s="180" t="s">
        <v>1815</v>
      </c>
      <c r="D3016" s="180" t="s">
        <v>4195</v>
      </c>
      <c r="E3016" s="181">
        <v>27.12</v>
      </c>
    </row>
    <row r="3017" spans="2:5" ht="50.1" customHeight="1">
      <c r="B3017" s="180">
        <v>96972</v>
      </c>
      <c r="C3017" s="180" t="s">
        <v>1816</v>
      </c>
      <c r="D3017" s="180" t="s">
        <v>4195</v>
      </c>
      <c r="E3017" s="181">
        <v>37.54</v>
      </c>
    </row>
    <row r="3018" spans="2:5" ht="50.1" customHeight="1">
      <c r="B3018" s="180">
        <v>96973</v>
      </c>
      <c r="C3018" s="180" t="s">
        <v>1817</v>
      </c>
      <c r="D3018" s="180" t="s">
        <v>4195</v>
      </c>
      <c r="E3018" s="181">
        <v>47.81</v>
      </c>
    </row>
    <row r="3019" spans="2:5" ht="50.1" customHeight="1">
      <c r="B3019" s="180">
        <v>96974</v>
      </c>
      <c r="C3019" s="180" t="s">
        <v>1818</v>
      </c>
      <c r="D3019" s="180" t="s">
        <v>4195</v>
      </c>
      <c r="E3019" s="181">
        <v>61.53</v>
      </c>
    </row>
    <row r="3020" spans="2:5" ht="50.1" customHeight="1">
      <c r="B3020" s="180">
        <v>96975</v>
      </c>
      <c r="C3020" s="180" t="s">
        <v>1819</v>
      </c>
      <c r="D3020" s="180" t="s">
        <v>4195</v>
      </c>
      <c r="E3020" s="181">
        <v>80.150000000000006</v>
      </c>
    </row>
    <row r="3021" spans="2:5" ht="50.1" customHeight="1">
      <c r="B3021" s="180">
        <v>96976</v>
      </c>
      <c r="C3021" s="180" t="s">
        <v>1820</v>
      </c>
      <c r="D3021" s="180" t="s">
        <v>4195</v>
      </c>
      <c r="E3021" s="181">
        <v>105.19</v>
      </c>
    </row>
    <row r="3022" spans="2:5" ht="50.1" customHeight="1">
      <c r="B3022" s="180">
        <v>96977</v>
      </c>
      <c r="C3022" s="180" t="s">
        <v>1821</v>
      </c>
      <c r="D3022" s="180" t="s">
        <v>4195</v>
      </c>
      <c r="E3022" s="181">
        <v>42.83</v>
      </c>
    </row>
    <row r="3023" spans="2:5" ht="50.1" customHeight="1">
      <c r="B3023" s="180">
        <v>96978</v>
      </c>
      <c r="C3023" s="180" t="s">
        <v>1822</v>
      </c>
      <c r="D3023" s="180" t="s">
        <v>4195</v>
      </c>
      <c r="E3023" s="181">
        <v>60.12</v>
      </c>
    </row>
    <row r="3024" spans="2:5" ht="50.1" customHeight="1">
      <c r="B3024" s="180">
        <v>96979</v>
      </c>
      <c r="C3024" s="180" t="s">
        <v>1823</v>
      </c>
      <c r="D3024" s="180" t="s">
        <v>4195</v>
      </c>
      <c r="E3024" s="181">
        <v>84.33</v>
      </c>
    </row>
    <row r="3025" spans="2:5" ht="50.1" customHeight="1">
      <c r="B3025" s="180">
        <v>96984</v>
      </c>
      <c r="C3025" s="180" t="s">
        <v>1824</v>
      </c>
      <c r="D3025" s="180" t="s">
        <v>3961</v>
      </c>
      <c r="E3025" s="181">
        <v>41.12</v>
      </c>
    </row>
    <row r="3026" spans="2:5" ht="50.1" customHeight="1">
      <c r="B3026" s="180">
        <v>96985</v>
      </c>
      <c r="C3026" s="180" t="s">
        <v>1825</v>
      </c>
      <c r="D3026" s="180" t="s">
        <v>3961</v>
      </c>
      <c r="E3026" s="181">
        <v>48.4</v>
      </c>
    </row>
    <row r="3027" spans="2:5" ht="50.1" customHeight="1">
      <c r="B3027" s="180">
        <v>96986</v>
      </c>
      <c r="C3027" s="180" t="s">
        <v>1826</v>
      </c>
      <c r="D3027" s="180" t="s">
        <v>3961</v>
      </c>
      <c r="E3027" s="181">
        <v>72.36</v>
      </c>
    </row>
    <row r="3028" spans="2:5" ht="50.1" customHeight="1">
      <c r="B3028" s="180">
        <v>96987</v>
      </c>
      <c r="C3028" s="180" t="s">
        <v>1827</v>
      </c>
      <c r="D3028" s="180" t="s">
        <v>3961</v>
      </c>
      <c r="E3028" s="181">
        <v>111.01</v>
      </c>
    </row>
    <row r="3029" spans="2:5" ht="50.1" customHeight="1">
      <c r="B3029" s="180">
        <v>96988</v>
      </c>
      <c r="C3029" s="180" t="s">
        <v>1828</v>
      </c>
      <c r="D3029" s="180" t="s">
        <v>3961</v>
      </c>
      <c r="E3029" s="181">
        <v>169.31</v>
      </c>
    </row>
    <row r="3030" spans="2:5" ht="50.1" customHeight="1">
      <c r="B3030" s="180">
        <v>96989</v>
      </c>
      <c r="C3030" s="180" t="s">
        <v>1829</v>
      </c>
      <c r="D3030" s="180" t="s">
        <v>3961</v>
      </c>
      <c r="E3030" s="181">
        <v>111.32</v>
      </c>
    </row>
    <row r="3031" spans="2:5" ht="50.1" customHeight="1">
      <c r="B3031" s="180">
        <v>98463</v>
      </c>
      <c r="C3031" s="180" t="s">
        <v>1830</v>
      </c>
      <c r="D3031" s="180" t="s">
        <v>3961</v>
      </c>
      <c r="E3031" s="181">
        <v>20.82</v>
      </c>
    </row>
    <row r="3032" spans="2:5" ht="50.1" customHeight="1">
      <c r="B3032" s="180">
        <v>96765</v>
      </c>
      <c r="C3032" s="180" t="s">
        <v>20167</v>
      </c>
      <c r="D3032" s="180" t="s">
        <v>3961</v>
      </c>
      <c r="E3032" s="182">
        <v>1029.6400000000001</v>
      </c>
    </row>
    <row r="3033" spans="2:5" ht="50.1" customHeight="1">
      <c r="B3033" s="180">
        <v>101905</v>
      </c>
      <c r="C3033" s="180" t="s">
        <v>20168</v>
      </c>
      <c r="D3033" s="180" t="s">
        <v>3961</v>
      </c>
      <c r="E3033" s="181">
        <v>147.99</v>
      </c>
    </row>
    <row r="3034" spans="2:5" ht="50.1" customHeight="1">
      <c r="B3034" s="180">
        <v>101906</v>
      </c>
      <c r="C3034" s="180" t="s">
        <v>20169</v>
      </c>
      <c r="D3034" s="180" t="s">
        <v>3961</v>
      </c>
      <c r="E3034" s="181">
        <v>432.12</v>
      </c>
    </row>
    <row r="3035" spans="2:5" ht="50.1" customHeight="1">
      <c r="B3035" s="180">
        <v>101907</v>
      </c>
      <c r="C3035" s="180" t="s">
        <v>20170</v>
      </c>
      <c r="D3035" s="180" t="s">
        <v>3961</v>
      </c>
      <c r="E3035" s="181">
        <v>466.74</v>
      </c>
    </row>
    <row r="3036" spans="2:5" ht="50.1" customHeight="1">
      <c r="B3036" s="180">
        <v>101908</v>
      </c>
      <c r="C3036" s="180" t="s">
        <v>20171</v>
      </c>
      <c r="D3036" s="180" t="s">
        <v>3961</v>
      </c>
      <c r="E3036" s="181">
        <v>143.66</v>
      </c>
    </row>
    <row r="3037" spans="2:5" ht="50.1" customHeight="1">
      <c r="B3037" s="180">
        <v>101909</v>
      </c>
      <c r="C3037" s="180" t="s">
        <v>20172</v>
      </c>
      <c r="D3037" s="180" t="s">
        <v>3961</v>
      </c>
      <c r="E3037" s="181">
        <v>166.74</v>
      </c>
    </row>
    <row r="3038" spans="2:5" ht="50.1" customHeight="1">
      <c r="B3038" s="180">
        <v>101910</v>
      </c>
      <c r="C3038" s="180" t="s">
        <v>20173</v>
      </c>
      <c r="D3038" s="180" t="s">
        <v>3961</v>
      </c>
      <c r="E3038" s="181">
        <v>195.58</v>
      </c>
    </row>
    <row r="3039" spans="2:5" ht="50.1" customHeight="1">
      <c r="B3039" s="180">
        <v>101911</v>
      </c>
      <c r="C3039" s="180" t="s">
        <v>20174</v>
      </c>
      <c r="D3039" s="180" t="s">
        <v>3961</v>
      </c>
      <c r="E3039" s="181">
        <v>224.43</v>
      </c>
    </row>
    <row r="3040" spans="2:5" ht="50.1" customHeight="1">
      <c r="B3040" s="180">
        <v>101912</v>
      </c>
      <c r="C3040" s="180" t="s">
        <v>20175</v>
      </c>
      <c r="D3040" s="180" t="s">
        <v>3961</v>
      </c>
      <c r="E3040" s="182">
        <v>1014.58</v>
      </c>
    </row>
    <row r="3041" spans="2:5" ht="50.1" customHeight="1">
      <c r="B3041" s="180">
        <v>101913</v>
      </c>
      <c r="C3041" s="180" t="s">
        <v>20176</v>
      </c>
      <c r="D3041" s="180" t="s">
        <v>3961</v>
      </c>
      <c r="E3041" s="181">
        <v>337.74</v>
      </c>
    </row>
    <row r="3042" spans="2:5" ht="50.1" customHeight="1">
      <c r="B3042" s="180">
        <v>101914</v>
      </c>
      <c r="C3042" s="180" t="s">
        <v>20177</v>
      </c>
      <c r="D3042" s="180" t="s">
        <v>3961</v>
      </c>
      <c r="E3042" s="181">
        <v>273.92</v>
      </c>
    </row>
    <row r="3043" spans="2:5" ht="50.1" customHeight="1">
      <c r="B3043" s="180">
        <v>101915</v>
      </c>
      <c r="C3043" s="180" t="s">
        <v>20178</v>
      </c>
      <c r="D3043" s="180" t="s">
        <v>3961</v>
      </c>
      <c r="E3043" s="181">
        <v>276.18</v>
      </c>
    </row>
    <row r="3044" spans="2:5" ht="50.1" customHeight="1">
      <c r="B3044" s="180">
        <v>101916</v>
      </c>
      <c r="C3044" s="180" t="s">
        <v>20179</v>
      </c>
      <c r="D3044" s="180" t="s">
        <v>3961</v>
      </c>
      <c r="E3044" s="182">
        <v>2445.02</v>
      </c>
    </row>
    <row r="3045" spans="2:5" ht="50.1" customHeight="1">
      <c r="B3045" s="180">
        <v>101917</v>
      </c>
      <c r="C3045" s="180" t="s">
        <v>20180</v>
      </c>
      <c r="D3045" s="180" t="s">
        <v>3961</v>
      </c>
      <c r="E3045" s="181">
        <v>113.28</v>
      </c>
    </row>
    <row r="3046" spans="2:5" ht="50.1" customHeight="1">
      <c r="B3046" s="180">
        <v>98261</v>
      </c>
      <c r="C3046" s="180" t="s">
        <v>18698</v>
      </c>
      <c r="D3046" s="180" t="s">
        <v>4195</v>
      </c>
      <c r="E3046" s="181">
        <v>2.79</v>
      </c>
    </row>
    <row r="3047" spans="2:5" ht="50.1" customHeight="1">
      <c r="B3047" s="180">
        <v>98262</v>
      </c>
      <c r="C3047" s="180" t="s">
        <v>18699</v>
      </c>
      <c r="D3047" s="180" t="s">
        <v>4195</v>
      </c>
      <c r="E3047" s="181">
        <v>3.38</v>
      </c>
    </row>
    <row r="3048" spans="2:5" ht="50.1" customHeight="1">
      <c r="B3048" s="180">
        <v>98263</v>
      </c>
      <c r="C3048" s="180" t="s">
        <v>18700</v>
      </c>
      <c r="D3048" s="180" t="s">
        <v>4195</v>
      </c>
      <c r="E3048" s="181">
        <v>4.09</v>
      </c>
    </row>
    <row r="3049" spans="2:5" ht="50.1" customHeight="1">
      <c r="B3049" s="180">
        <v>98264</v>
      </c>
      <c r="C3049" s="180" t="s">
        <v>18701</v>
      </c>
      <c r="D3049" s="180" t="s">
        <v>4195</v>
      </c>
      <c r="E3049" s="181">
        <v>4.6399999999999997</v>
      </c>
    </row>
    <row r="3050" spans="2:5" ht="50.1" customHeight="1">
      <c r="B3050" s="180">
        <v>98265</v>
      </c>
      <c r="C3050" s="180" t="s">
        <v>18702</v>
      </c>
      <c r="D3050" s="180" t="s">
        <v>4195</v>
      </c>
      <c r="E3050" s="181">
        <v>5.49</v>
      </c>
    </row>
    <row r="3051" spans="2:5" ht="50.1" customHeight="1">
      <c r="B3051" s="180">
        <v>98266</v>
      </c>
      <c r="C3051" s="180" t="s">
        <v>18703</v>
      </c>
      <c r="D3051" s="180" t="s">
        <v>4195</v>
      </c>
      <c r="E3051" s="181">
        <v>5.97</v>
      </c>
    </row>
    <row r="3052" spans="2:5" ht="50.1" customHeight="1">
      <c r="B3052" s="180">
        <v>98267</v>
      </c>
      <c r="C3052" s="180" t="s">
        <v>18704</v>
      </c>
      <c r="D3052" s="180" t="s">
        <v>4195</v>
      </c>
      <c r="E3052" s="181">
        <v>10.08</v>
      </c>
    </row>
    <row r="3053" spans="2:5" ht="50.1" customHeight="1">
      <c r="B3053" s="180">
        <v>98268</v>
      </c>
      <c r="C3053" s="180" t="s">
        <v>18705</v>
      </c>
      <c r="D3053" s="180" t="s">
        <v>4195</v>
      </c>
      <c r="E3053" s="181">
        <v>16.97</v>
      </c>
    </row>
    <row r="3054" spans="2:5" ht="50.1" customHeight="1">
      <c r="B3054" s="180">
        <v>98269</v>
      </c>
      <c r="C3054" s="180" t="s">
        <v>18706</v>
      </c>
      <c r="D3054" s="180" t="s">
        <v>4195</v>
      </c>
      <c r="E3054" s="181">
        <v>22.15</v>
      </c>
    </row>
    <row r="3055" spans="2:5" ht="50.1" customHeight="1">
      <c r="B3055" s="180">
        <v>98270</v>
      </c>
      <c r="C3055" s="180" t="s">
        <v>18707</v>
      </c>
      <c r="D3055" s="180" t="s">
        <v>4195</v>
      </c>
      <c r="E3055" s="181">
        <v>36.67</v>
      </c>
    </row>
    <row r="3056" spans="2:5" ht="50.1" customHeight="1">
      <c r="B3056" s="180">
        <v>98271</v>
      </c>
      <c r="C3056" s="180" t="s">
        <v>18708</v>
      </c>
      <c r="D3056" s="180" t="s">
        <v>4195</v>
      </c>
      <c r="E3056" s="181">
        <v>57.53</v>
      </c>
    </row>
    <row r="3057" spans="2:5" ht="50.1" customHeight="1">
      <c r="B3057" s="180">
        <v>98272</v>
      </c>
      <c r="C3057" s="180" t="s">
        <v>18709</v>
      </c>
      <c r="D3057" s="180" t="s">
        <v>4195</v>
      </c>
      <c r="E3057" s="181">
        <v>136.43</v>
      </c>
    </row>
    <row r="3058" spans="2:5" ht="50.1" customHeight="1">
      <c r="B3058" s="180">
        <v>98273</v>
      </c>
      <c r="C3058" s="180" t="s">
        <v>18710</v>
      </c>
      <c r="D3058" s="180" t="s">
        <v>4195</v>
      </c>
      <c r="E3058" s="181">
        <v>2.54</v>
      </c>
    </row>
    <row r="3059" spans="2:5" ht="50.1" customHeight="1">
      <c r="B3059" s="180">
        <v>98274</v>
      </c>
      <c r="C3059" s="180" t="s">
        <v>18711</v>
      </c>
      <c r="D3059" s="180" t="s">
        <v>4195</v>
      </c>
      <c r="E3059" s="181">
        <v>3.38</v>
      </c>
    </row>
    <row r="3060" spans="2:5" ht="50.1" customHeight="1">
      <c r="B3060" s="180">
        <v>98275</v>
      </c>
      <c r="C3060" s="180" t="s">
        <v>18712</v>
      </c>
      <c r="D3060" s="180" t="s">
        <v>4195</v>
      </c>
      <c r="E3060" s="181">
        <v>3.87</v>
      </c>
    </row>
    <row r="3061" spans="2:5" ht="50.1" customHeight="1">
      <c r="B3061" s="180">
        <v>98276</v>
      </c>
      <c r="C3061" s="180" t="s">
        <v>18713</v>
      </c>
      <c r="D3061" s="180" t="s">
        <v>4195</v>
      </c>
      <c r="E3061" s="181">
        <v>7.97</v>
      </c>
    </row>
    <row r="3062" spans="2:5" ht="50.1" customHeight="1">
      <c r="B3062" s="180">
        <v>98277</v>
      </c>
      <c r="C3062" s="180" t="s">
        <v>18714</v>
      </c>
      <c r="D3062" s="180" t="s">
        <v>4195</v>
      </c>
      <c r="E3062" s="181">
        <v>14.87</v>
      </c>
    </row>
    <row r="3063" spans="2:5" ht="50.1" customHeight="1">
      <c r="B3063" s="180">
        <v>98278</v>
      </c>
      <c r="C3063" s="180" t="s">
        <v>18715</v>
      </c>
      <c r="D3063" s="180" t="s">
        <v>4195</v>
      </c>
      <c r="E3063" s="181">
        <v>20.05</v>
      </c>
    </row>
    <row r="3064" spans="2:5" ht="50.1" customHeight="1">
      <c r="B3064" s="180">
        <v>98279</v>
      </c>
      <c r="C3064" s="180" t="s">
        <v>18716</v>
      </c>
      <c r="D3064" s="180" t="s">
        <v>4195</v>
      </c>
      <c r="E3064" s="181">
        <v>34.57</v>
      </c>
    </row>
    <row r="3065" spans="2:5" ht="50.1" customHeight="1">
      <c r="B3065" s="180">
        <v>98280</v>
      </c>
      <c r="C3065" s="180" t="s">
        <v>18717</v>
      </c>
      <c r="D3065" s="180" t="s">
        <v>4195</v>
      </c>
      <c r="E3065" s="181">
        <v>5.5</v>
      </c>
    </row>
    <row r="3066" spans="2:5" ht="50.1" customHeight="1">
      <c r="B3066" s="180">
        <v>98281</v>
      </c>
      <c r="C3066" s="180" t="s">
        <v>18718</v>
      </c>
      <c r="D3066" s="180" t="s">
        <v>4195</v>
      </c>
      <c r="E3066" s="181">
        <v>6.08</v>
      </c>
    </row>
    <row r="3067" spans="2:5" ht="50.1" customHeight="1">
      <c r="B3067" s="180">
        <v>98282</v>
      </c>
      <c r="C3067" s="180" t="s">
        <v>18719</v>
      </c>
      <c r="D3067" s="180" t="s">
        <v>4195</v>
      </c>
      <c r="E3067" s="181">
        <v>6.79</v>
      </c>
    </row>
    <row r="3068" spans="2:5" ht="50.1" customHeight="1">
      <c r="B3068" s="180">
        <v>98283</v>
      </c>
      <c r="C3068" s="180" t="s">
        <v>18720</v>
      </c>
      <c r="D3068" s="180" t="s">
        <v>4195</v>
      </c>
      <c r="E3068" s="181">
        <v>7.35</v>
      </c>
    </row>
    <row r="3069" spans="2:5" ht="50.1" customHeight="1">
      <c r="B3069" s="180">
        <v>98284</v>
      </c>
      <c r="C3069" s="180" t="s">
        <v>18721</v>
      </c>
      <c r="D3069" s="180" t="s">
        <v>4195</v>
      </c>
      <c r="E3069" s="181">
        <v>8.18</v>
      </c>
    </row>
    <row r="3070" spans="2:5" ht="50.1" customHeight="1">
      <c r="B3070" s="180">
        <v>98285</v>
      </c>
      <c r="C3070" s="180" t="s">
        <v>18722</v>
      </c>
      <c r="D3070" s="180" t="s">
        <v>4195</v>
      </c>
      <c r="E3070" s="181">
        <v>8.68</v>
      </c>
    </row>
    <row r="3071" spans="2:5" ht="50.1" customHeight="1">
      <c r="B3071" s="180">
        <v>98286</v>
      </c>
      <c r="C3071" s="180" t="s">
        <v>18723</v>
      </c>
      <c r="D3071" s="180" t="s">
        <v>4195</v>
      </c>
      <c r="E3071" s="181">
        <v>12.78</v>
      </c>
    </row>
    <row r="3072" spans="2:5" ht="50.1" customHeight="1">
      <c r="B3072" s="180">
        <v>98287</v>
      </c>
      <c r="C3072" s="180" t="s">
        <v>18724</v>
      </c>
      <c r="D3072" s="180" t="s">
        <v>4195</v>
      </c>
      <c r="E3072" s="181">
        <v>1.17</v>
      </c>
    </row>
    <row r="3073" spans="2:5" ht="50.1" customHeight="1">
      <c r="B3073" s="180">
        <v>98288</v>
      </c>
      <c r="C3073" s="180" t="s">
        <v>18725</v>
      </c>
      <c r="D3073" s="180" t="s">
        <v>4195</v>
      </c>
      <c r="E3073" s="181">
        <v>1.75</v>
      </c>
    </row>
    <row r="3074" spans="2:5" ht="50.1" customHeight="1">
      <c r="B3074" s="180">
        <v>98289</v>
      </c>
      <c r="C3074" s="180" t="s">
        <v>18726</v>
      </c>
      <c r="D3074" s="180" t="s">
        <v>4195</v>
      </c>
      <c r="E3074" s="181">
        <v>2.46</v>
      </c>
    </row>
    <row r="3075" spans="2:5" ht="50.1" customHeight="1">
      <c r="B3075" s="180">
        <v>98290</v>
      </c>
      <c r="C3075" s="180" t="s">
        <v>18727</v>
      </c>
      <c r="D3075" s="180" t="s">
        <v>4195</v>
      </c>
      <c r="E3075" s="181">
        <v>3.02</v>
      </c>
    </row>
    <row r="3076" spans="2:5" ht="50.1" customHeight="1">
      <c r="B3076" s="180">
        <v>98291</v>
      </c>
      <c r="C3076" s="180" t="s">
        <v>18728</v>
      </c>
      <c r="D3076" s="180" t="s">
        <v>4195</v>
      </c>
      <c r="E3076" s="181">
        <v>3.86</v>
      </c>
    </row>
    <row r="3077" spans="2:5" ht="50.1" customHeight="1">
      <c r="B3077" s="180">
        <v>98292</v>
      </c>
      <c r="C3077" s="180" t="s">
        <v>18729</v>
      </c>
      <c r="D3077" s="180" t="s">
        <v>4195</v>
      </c>
      <c r="E3077" s="181">
        <v>4.3499999999999996</v>
      </c>
    </row>
    <row r="3078" spans="2:5" ht="50.1" customHeight="1">
      <c r="B3078" s="180">
        <v>98293</v>
      </c>
      <c r="C3078" s="180" t="s">
        <v>18730</v>
      </c>
      <c r="D3078" s="180" t="s">
        <v>4195</v>
      </c>
      <c r="E3078" s="181">
        <v>8.4499999999999993</v>
      </c>
    </row>
    <row r="3079" spans="2:5" ht="50.1" customHeight="1">
      <c r="B3079" s="180">
        <v>98400</v>
      </c>
      <c r="C3079" s="180" t="s">
        <v>18731</v>
      </c>
      <c r="D3079" s="180" t="s">
        <v>4195</v>
      </c>
      <c r="E3079" s="181">
        <v>12.14</v>
      </c>
    </row>
    <row r="3080" spans="2:5" ht="50.1" customHeight="1">
      <c r="B3080" s="180">
        <v>98401</v>
      </c>
      <c r="C3080" s="180" t="s">
        <v>18732</v>
      </c>
      <c r="D3080" s="180" t="s">
        <v>4195</v>
      </c>
      <c r="E3080" s="181">
        <v>19.190000000000001</v>
      </c>
    </row>
    <row r="3081" spans="2:5" ht="50.1" customHeight="1">
      <c r="B3081" s="180">
        <v>98402</v>
      </c>
      <c r="C3081" s="180" t="s">
        <v>18733</v>
      </c>
      <c r="D3081" s="180" t="s">
        <v>4195</v>
      </c>
      <c r="E3081" s="181">
        <v>25.09</v>
      </c>
    </row>
    <row r="3082" spans="2:5" ht="50.1" customHeight="1">
      <c r="B3082" s="180">
        <v>100556</v>
      </c>
      <c r="C3082" s="180" t="s">
        <v>18734</v>
      </c>
      <c r="D3082" s="180" t="s">
        <v>3961</v>
      </c>
      <c r="E3082" s="181">
        <v>37.65</v>
      </c>
    </row>
    <row r="3083" spans="2:5" ht="50.1" customHeight="1">
      <c r="B3083" s="180">
        <v>100557</v>
      </c>
      <c r="C3083" s="180" t="s">
        <v>18735</v>
      </c>
      <c r="D3083" s="180" t="s">
        <v>3961</v>
      </c>
      <c r="E3083" s="181">
        <v>513.98</v>
      </c>
    </row>
    <row r="3084" spans="2:5" ht="50.1" customHeight="1">
      <c r="B3084" s="180">
        <v>100560</v>
      </c>
      <c r="C3084" s="180" t="s">
        <v>18736</v>
      </c>
      <c r="D3084" s="180" t="s">
        <v>3961</v>
      </c>
      <c r="E3084" s="181">
        <v>102.23</v>
      </c>
    </row>
    <row r="3085" spans="2:5" ht="50.1" customHeight="1">
      <c r="B3085" s="180">
        <v>100561</v>
      </c>
      <c r="C3085" s="180" t="s">
        <v>18737</v>
      </c>
      <c r="D3085" s="180" t="s">
        <v>3961</v>
      </c>
      <c r="E3085" s="181">
        <v>194.17</v>
      </c>
    </row>
    <row r="3086" spans="2:5" ht="50.1" customHeight="1">
      <c r="B3086" s="180">
        <v>100562</v>
      </c>
      <c r="C3086" s="180" t="s">
        <v>18738</v>
      </c>
      <c r="D3086" s="180" t="s">
        <v>3961</v>
      </c>
      <c r="E3086" s="181">
        <v>305.08</v>
      </c>
    </row>
    <row r="3087" spans="2:5" ht="50.1" customHeight="1">
      <c r="B3087" s="180">
        <v>100563</v>
      </c>
      <c r="C3087" s="180" t="s">
        <v>18739</v>
      </c>
      <c r="D3087" s="180" t="s">
        <v>3961</v>
      </c>
      <c r="E3087" s="181">
        <v>443.41</v>
      </c>
    </row>
    <row r="3088" spans="2:5" ht="50.1" customHeight="1">
      <c r="B3088" s="180">
        <v>101795</v>
      </c>
      <c r="C3088" s="180" t="s">
        <v>20181</v>
      </c>
      <c r="D3088" s="180" t="s">
        <v>3961</v>
      </c>
      <c r="E3088" s="181">
        <v>409.72</v>
      </c>
    </row>
    <row r="3089" spans="2:5" ht="50.1" customHeight="1">
      <c r="B3089" s="180">
        <v>101798</v>
      </c>
      <c r="C3089" s="180" t="s">
        <v>20182</v>
      </c>
      <c r="D3089" s="180" t="s">
        <v>3961</v>
      </c>
      <c r="E3089" s="181">
        <v>207.83</v>
      </c>
    </row>
    <row r="3090" spans="2:5" ht="50.1" customHeight="1">
      <c r="B3090" s="180">
        <v>101799</v>
      </c>
      <c r="C3090" s="180" t="s">
        <v>20183</v>
      </c>
      <c r="D3090" s="180" t="s">
        <v>3961</v>
      </c>
      <c r="E3090" s="181">
        <v>498.18</v>
      </c>
    </row>
    <row r="3091" spans="2:5" ht="50.1" customHeight="1">
      <c r="B3091" s="180">
        <v>98397</v>
      </c>
      <c r="C3091" s="180" t="s">
        <v>1831</v>
      </c>
      <c r="D3091" s="180" t="s">
        <v>4021</v>
      </c>
      <c r="E3091" s="181">
        <v>9.23</v>
      </c>
    </row>
    <row r="3092" spans="2:5" ht="50.1" customHeight="1">
      <c r="B3092" s="180">
        <v>101936</v>
      </c>
      <c r="C3092" s="180" t="s">
        <v>20184</v>
      </c>
      <c r="D3092" s="180" t="s">
        <v>3961</v>
      </c>
      <c r="E3092" s="182">
        <v>6401.12</v>
      </c>
    </row>
    <row r="3093" spans="2:5" ht="50.1" customHeight="1">
      <c r="B3093" s="180">
        <v>101937</v>
      </c>
      <c r="C3093" s="180" t="s">
        <v>20185</v>
      </c>
      <c r="D3093" s="180" t="s">
        <v>3961</v>
      </c>
      <c r="E3093" s="182">
        <v>11360.01</v>
      </c>
    </row>
    <row r="3094" spans="2:5" ht="50.1" customHeight="1">
      <c r="B3094" s="180">
        <v>98294</v>
      </c>
      <c r="C3094" s="180" t="s">
        <v>18740</v>
      </c>
      <c r="D3094" s="180" t="s">
        <v>4195</v>
      </c>
      <c r="E3094" s="181">
        <v>1.89</v>
      </c>
    </row>
    <row r="3095" spans="2:5" ht="50.1" customHeight="1">
      <c r="B3095" s="180">
        <v>98295</v>
      </c>
      <c r="C3095" s="180" t="s">
        <v>18741</v>
      </c>
      <c r="D3095" s="180" t="s">
        <v>4195</v>
      </c>
      <c r="E3095" s="181">
        <v>1.4</v>
      </c>
    </row>
    <row r="3096" spans="2:5" ht="50.1" customHeight="1">
      <c r="B3096" s="180">
        <v>98296</v>
      </c>
      <c r="C3096" s="180" t="s">
        <v>18742</v>
      </c>
      <c r="D3096" s="180" t="s">
        <v>4195</v>
      </c>
      <c r="E3096" s="181">
        <v>2.91</v>
      </c>
    </row>
    <row r="3097" spans="2:5" ht="50.1" customHeight="1">
      <c r="B3097" s="180">
        <v>98297</v>
      </c>
      <c r="C3097" s="180" t="s">
        <v>18743</v>
      </c>
      <c r="D3097" s="180" t="s">
        <v>4195</v>
      </c>
      <c r="E3097" s="181">
        <v>2.12</v>
      </c>
    </row>
    <row r="3098" spans="2:5" ht="50.1" customHeight="1">
      <c r="B3098" s="180">
        <v>98301</v>
      </c>
      <c r="C3098" s="180" t="s">
        <v>18744</v>
      </c>
      <c r="D3098" s="180" t="s">
        <v>3961</v>
      </c>
      <c r="E3098" s="181">
        <v>418.39</v>
      </c>
    </row>
    <row r="3099" spans="2:5" ht="50.1" customHeight="1">
      <c r="B3099" s="180">
        <v>98302</v>
      </c>
      <c r="C3099" s="180" t="s">
        <v>18745</v>
      </c>
      <c r="D3099" s="180" t="s">
        <v>3961</v>
      </c>
      <c r="E3099" s="181">
        <v>568.41999999999996</v>
      </c>
    </row>
    <row r="3100" spans="2:5" ht="50.1" customHeight="1">
      <c r="B3100" s="180">
        <v>98304</v>
      </c>
      <c r="C3100" s="180" t="s">
        <v>18746</v>
      </c>
      <c r="D3100" s="180" t="s">
        <v>3961</v>
      </c>
      <c r="E3100" s="181">
        <v>904.86</v>
      </c>
    </row>
    <row r="3101" spans="2:5" ht="50.1" customHeight="1">
      <c r="B3101" s="180">
        <v>98307</v>
      </c>
      <c r="C3101" s="180" t="s">
        <v>18747</v>
      </c>
      <c r="D3101" s="180" t="s">
        <v>3961</v>
      </c>
      <c r="E3101" s="181">
        <v>34.81</v>
      </c>
    </row>
    <row r="3102" spans="2:5" ht="50.1" customHeight="1">
      <c r="B3102" s="180">
        <v>98308</v>
      </c>
      <c r="C3102" s="180" t="s">
        <v>18748</v>
      </c>
      <c r="D3102" s="180" t="s">
        <v>3961</v>
      </c>
      <c r="E3102" s="181">
        <v>22.84</v>
      </c>
    </row>
    <row r="3103" spans="2:5" ht="50.1" customHeight="1">
      <c r="B3103" s="180">
        <v>98593</v>
      </c>
      <c r="C3103" s="180" t="s">
        <v>18749</v>
      </c>
      <c r="D3103" s="180" t="s">
        <v>3961</v>
      </c>
      <c r="E3103" s="181">
        <v>725.66</v>
      </c>
    </row>
    <row r="3104" spans="2:5" ht="50.1" customHeight="1">
      <c r="B3104" s="180">
        <v>89355</v>
      </c>
      <c r="C3104" s="180" t="s">
        <v>1832</v>
      </c>
      <c r="D3104" s="180" t="s">
        <v>4195</v>
      </c>
      <c r="E3104" s="181">
        <v>14.36</v>
      </c>
    </row>
    <row r="3105" spans="2:5" ht="50.1" customHeight="1">
      <c r="B3105" s="180">
        <v>89356</v>
      </c>
      <c r="C3105" s="180" t="s">
        <v>1833</v>
      </c>
      <c r="D3105" s="180" t="s">
        <v>4195</v>
      </c>
      <c r="E3105" s="181">
        <v>17.059999999999999</v>
      </c>
    </row>
    <row r="3106" spans="2:5" ht="50.1" customHeight="1">
      <c r="B3106" s="180">
        <v>89357</v>
      </c>
      <c r="C3106" s="180" t="s">
        <v>1834</v>
      </c>
      <c r="D3106" s="180" t="s">
        <v>4195</v>
      </c>
      <c r="E3106" s="181">
        <v>24.98</v>
      </c>
    </row>
    <row r="3107" spans="2:5" ht="50.1" customHeight="1">
      <c r="B3107" s="180">
        <v>89401</v>
      </c>
      <c r="C3107" s="180" t="s">
        <v>1835</v>
      </c>
      <c r="D3107" s="180" t="s">
        <v>4195</v>
      </c>
      <c r="E3107" s="181">
        <v>6.73</v>
      </c>
    </row>
    <row r="3108" spans="2:5" ht="50.1" customHeight="1">
      <c r="B3108" s="180">
        <v>89402</v>
      </c>
      <c r="C3108" s="180" t="s">
        <v>1836</v>
      </c>
      <c r="D3108" s="180" t="s">
        <v>4195</v>
      </c>
      <c r="E3108" s="181">
        <v>8.27</v>
      </c>
    </row>
    <row r="3109" spans="2:5" ht="50.1" customHeight="1">
      <c r="B3109" s="180">
        <v>89403</v>
      </c>
      <c r="C3109" s="180" t="s">
        <v>1837</v>
      </c>
      <c r="D3109" s="180" t="s">
        <v>4195</v>
      </c>
      <c r="E3109" s="181">
        <v>14.47</v>
      </c>
    </row>
    <row r="3110" spans="2:5" ht="50.1" customHeight="1">
      <c r="B3110" s="180">
        <v>89446</v>
      </c>
      <c r="C3110" s="180" t="s">
        <v>1838</v>
      </c>
      <c r="D3110" s="180" t="s">
        <v>4195</v>
      </c>
      <c r="E3110" s="181">
        <v>4.93</v>
      </c>
    </row>
    <row r="3111" spans="2:5" ht="50.1" customHeight="1">
      <c r="B3111" s="180">
        <v>89447</v>
      </c>
      <c r="C3111" s="180" t="s">
        <v>1839</v>
      </c>
      <c r="D3111" s="180" t="s">
        <v>4195</v>
      </c>
      <c r="E3111" s="181">
        <v>10.55</v>
      </c>
    </row>
    <row r="3112" spans="2:5" ht="50.1" customHeight="1">
      <c r="B3112" s="180">
        <v>89448</v>
      </c>
      <c r="C3112" s="180" t="s">
        <v>1840</v>
      </c>
      <c r="D3112" s="180" t="s">
        <v>4195</v>
      </c>
      <c r="E3112" s="181">
        <v>15.2</v>
      </c>
    </row>
    <row r="3113" spans="2:5" ht="50.1" customHeight="1">
      <c r="B3113" s="180">
        <v>89449</v>
      </c>
      <c r="C3113" s="180" t="s">
        <v>1841</v>
      </c>
      <c r="D3113" s="180" t="s">
        <v>4195</v>
      </c>
      <c r="E3113" s="181">
        <v>17.46</v>
      </c>
    </row>
    <row r="3114" spans="2:5" ht="50.1" customHeight="1">
      <c r="B3114" s="180">
        <v>89450</v>
      </c>
      <c r="C3114" s="180" t="s">
        <v>1842</v>
      </c>
      <c r="D3114" s="180" t="s">
        <v>4195</v>
      </c>
      <c r="E3114" s="181">
        <v>28.97</v>
      </c>
    </row>
    <row r="3115" spans="2:5" ht="50.1" customHeight="1">
      <c r="B3115" s="180">
        <v>89451</v>
      </c>
      <c r="C3115" s="180" t="s">
        <v>1843</v>
      </c>
      <c r="D3115" s="180" t="s">
        <v>4195</v>
      </c>
      <c r="E3115" s="181">
        <v>48.02</v>
      </c>
    </row>
    <row r="3116" spans="2:5" ht="50.1" customHeight="1">
      <c r="B3116" s="180">
        <v>89452</v>
      </c>
      <c r="C3116" s="180" t="s">
        <v>1844</v>
      </c>
      <c r="D3116" s="180" t="s">
        <v>4195</v>
      </c>
      <c r="E3116" s="181">
        <v>59.82</v>
      </c>
    </row>
    <row r="3117" spans="2:5" ht="50.1" customHeight="1">
      <c r="B3117" s="180">
        <v>89508</v>
      </c>
      <c r="C3117" s="180" t="s">
        <v>1845</v>
      </c>
      <c r="D3117" s="180" t="s">
        <v>4195</v>
      </c>
      <c r="E3117" s="181">
        <v>20.13</v>
      </c>
    </row>
    <row r="3118" spans="2:5" ht="50.1" customHeight="1">
      <c r="B3118" s="180">
        <v>89509</v>
      </c>
      <c r="C3118" s="180" t="s">
        <v>1846</v>
      </c>
      <c r="D3118" s="180" t="s">
        <v>4195</v>
      </c>
      <c r="E3118" s="181">
        <v>26.98</v>
      </c>
    </row>
    <row r="3119" spans="2:5" ht="50.1" customHeight="1">
      <c r="B3119" s="180">
        <v>89511</v>
      </c>
      <c r="C3119" s="180" t="s">
        <v>1847</v>
      </c>
      <c r="D3119" s="180" t="s">
        <v>4195</v>
      </c>
      <c r="E3119" s="181">
        <v>38.950000000000003</v>
      </c>
    </row>
    <row r="3120" spans="2:5" ht="50.1" customHeight="1">
      <c r="B3120" s="180">
        <v>89512</v>
      </c>
      <c r="C3120" s="180" t="s">
        <v>1848</v>
      </c>
      <c r="D3120" s="180" t="s">
        <v>4195</v>
      </c>
      <c r="E3120" s="181">
        <v>62.96</v>
      </c>
    </row>
    <row r="3121" spans="2:5" ht="50.1" customHeight="1">
      <c r="B3121" s="180">
        <v>89576</v>
      </c>
      <c r="C3121" s="180" t="s">
        <v>1849</v>
      </c>
      <c r="D3121" s="180" t="s">
        <v>4195</v>
      </c>
      <c r="E3121" s="181">
        <v>26.59</v>
      </c>
    </row>
    <row r="3122" spans="2:5" ht="50.1" customHeight="1">
      <c r="B3122" s="180">
        <v>89578</v>
      </c>
      <c r="C3122" s="180" t="s">
        <v>1850</v>
      </c>
      <c r="D3122" s="180" t="s">
        <v>4195</v>
      </c>
      <c r="E3122" s="181">
        <v>46.04</v>
      </c>
    </row>
    <row r="3123" spans="2:5" ht="50.1" customHeight="1">
      <c r="B3123" s="180">
        <v>89580</v>
      </c>
      <c r="C3123" s="180" t="s">
        <v>1851</v>
      </c>
      <c r="D3123" s="180" t="s">
        <v>4195</v>
      </c>
      <c r="E3123" s="181">
        <v>91.56</v>
      </c>
    </row>
    <row r="3124" spans="2:5" ht="50.1" customHeight="1">
      <c r="B3124" s="180">
        <v>89633</v>
      </c>
      <c r="C3124" s="180" t="s">
        <v>1852</v>
      </c>
      <c r="D3124" s="180" t="s">
        <v>4195</v>
      </c>
      <c r="E3124" s="181">
        <v>18.59</v>
      </c>
    </row>
    <row r="3125" spans="2:5" ht="50.1" customHeight="1">
      <c r="B3125" s="180">
        <v>89634</v>
      </c>
      <c r="C3125" s="180" t="s">
        <v>1853</v>
      </c>
      <c r="D3125" s="180" t="s">
        <v>4195</v>
      </c>
      <c r="E3125" s="181">
        <v>28.37</v>
      </c>
    </row>
    <row r="3126" spans="2:5" ht="50.1" customHeight="1">
      <c r="B3126" s="180">
        <v>89635</v>
      </c>
      <c r="C3126" s="180" t="s">
        <v>1854</v>
      </c>
      <c r="D3126" s="180" t="s">
        <v>4195</v>
      </c>
      <c r="E3126" s="181">
        <v>40.69</v>
      </c>
    </row>
    <row r="3127" spans="2:5" ht="50.1" customHeight="1">
      <c r="B3127" s="180">
        <v>89636</v>
      </c>
      <c r="C3127" s="180" t="s">
        <v>1855</v>
      </c>
      <c r="D3127" s="180" t="s">
        <v>4195</v>
      </c>
      <c r="E3127" s="181">
        <v>49.56</v>
      </c>
    </row>
    <row r="3128" spans="2:5" ht="50.1" customHeight="1">
      <c r="B3128" s="180">
        <v>89711</v>
      </c>
      <c r="C3128" s="180" t="s">
        <v>1856</v>
      </c>
      <c r="D3128" s="180" t="s">
        <v>4195</v>
      </c>
      <c r="E3128" s="181">
        <v>16.420000000000002</v>
      </c>
    </row>
    <row r="3129" spans="2:5" ht="50.1" customHeight="1">
      <c r="B3129" s="180">
        <v>89712</v>
      </c>
      <c r="C3129" s="180" t="s">
        <v>1857</v>
      </c>
      <c r="D3129" s="180" t="s">
        <v>4195</v>
      </c>
      <c r="E3129" s="181">
        <v>24.94</v>
      </c>
    </row>
    <row r="3130" spans="2:5" ht="50.1" customHeight="1">
      <c r="B3130" s="180">
        <v>89713</v>
      </c>
      <c r="C3130" s="180" t="s">
        <v>1858</v>
      </c>
      <c r="D3130" s="180" t="s">
        <v>4195</v>
      </c>
      <c r="E3130" s="181">
        <v>37.72</v>
      </c>
    </row>
    <row r="3131" spans="2:5" ht="50.1" customHeight="1">
      <c r="B3131" s="180">
        <v>89714</v>
      </c>
      <c r="C3131" s="180" t="s">
        <v>1859</v>
      </c>
      <c r="D3131" s="180" t="s">
        <v>4195</v>
      </c>
      <c r="E3131" s="181">
        <v>47.58</v>
      </c>
    </row>
    <row r="3132" spans="2:5" ht="50.1" customHeight="1">
      <c r="B3132" s="180">
        <v>89716</v>
      </c>
      <c r="C3132" s="180" t="s">
        <v>1860</v>
      </c>
      <c r="D3132" s="180" t="s">
        <v>4195</v>
      </c>
      <c r="E3132" s="181">
        <v>20.41</v>
      </c>
    </row>
    <row r="3133" spans="2:5" ht="50.1" customHeight="1">
      <c r="B3133" s="180">
        <v>89717</v>
      </c>
      <c r="C3133" s="180" t="s">
        <v>1861</v>
      </c>
      <c r="D3133" s="180" t="s">
        <v>4195</v>
      </c>
      <c r="E3133" s="181">
        <v>31.3</v>
      </c>
    </row>
    <row r="3134" spans="2:5" ht="50.1" customHeight="1">
      <c r="B3134" s="180">
        <v>89770</v>
      </c>
      <c r="C3134" s="180" t="s">
        <v>1862</v>
      </c>
      <c r="D3134" s="180" t="s">
        <v>4195</v>
      </c>
      <c r="E3134" s="181">
        <v>34.380000000000003</v>
      </c>
    </row>
    <row r="3135" spans="2:5" ht="50.1" customHeight="1">
      <c r="B3135" s="180">
        <v>89771</v>
      </c>
      <c r="C3135" s="180" t="s">
        <v>1863</v>
      </c>
      <c r="D3135" s="180" t="s">
        <v>4195</v>
      </c>
      <c r="E3135" s="181">
        <v>46.99</v>
      </c>
    </row>
    <row r="3136" spans="2:5" ht="50.1" customHeight="1">
      <c r="B3136" s="180">
        <v>89773</v>
      </c>
      <c r="C3136" s="180" t="s">
        <v>1864</v>
      </c>
      <c r="D3136" s="180" t="s">
        <v>4195</v>
      </c>
      <c r="E3136" s="181">
        <v>109.46</v>
      </c>
    </row>
    <row r="3137" spans="2:5" ht="50.1" customHeight="1">
      <c r="B3137" s="180">
        <v>89775</v>
      </c>
      <c r="C3137" s="180" t="s">
        <v>1865</v>
      </c>
      <c r="D3137" s="180" t="s">
        <v>4195</v>
      </c>
      <c r="E3137" s="181">
        <v>172.92</v>
      </c>
    </row>
    <row r="3138" spans="2:5" ht="50.1" customHeight="1">
      <c r="B3138" s="180">
        <v>89798</v>
      </c>
      <c r="C3138" s="180" t="s">
        <v>1866</v>
      </c>
      <c r="D3138" s="180" t="s">
        <v>4195</v>
      </c>
      <c r="E3138" s="181">
        <v>12.58</v>
      </c>
    </row>
    <row r="3139" spans="2:5" ht="50.1" customHeight="1">
      <c r="B3139" s="180">
        <v>89799</v>
      </c>
      <c r="C3139" s="180" t="s">
        <v>1867</v>
      </c>
      <c r="D3139" s="180" t="s">
        <v>4195</v>
      </c>
      <c r="E3139" s="181">
        <v>19.93</v>
      </c>
    </row>
    <row r="3140" spans="2:5" ht="50.1" customHeight="1">
      <c r="B3140" s="180">
        <v>89800</v>
      </c>
      <c r="C3140" s="180" t="s">
        <v>1868</v>
      </c>
      <c r="D3140" s="180" t="s">
        <v>4195</v>
      </c>
      <c r="E3140" s="181">
        <v>24.15</v>
      </c>
    </row>
    <row r="3141" spans="2:5" ht="50.1" customHeight="1">
      <c r="B3141" s="180">
        <v>89848</v>
      </c>
      <c r="C3141" s="180" t="s">
        <v>1869</v>
      </c>
      <c r="D3141" s="180" t="s">
        <v>4195</v>
      </c>
      <c r="E3141" s="181">
        <v>28.23</v>
      </c>
    </row>
    <row r="3142" spans="2:5" ht="50.1" customHeight="1">
      <c r="B3142" s="180">
        <v>89849</v>
      </c>
      <c r="C3142" s="180" t="s">
        <v>1870</v>
      </c>
      <c r="D3142" s="180" t="s">
        <v>4195</v>
      </c>
      <c r="E3142" s="181">
        <v>58.66</v>
      </c>
    </row>
    <row r="3143" spans="2:5" ht="50.1" customHeight="1">
      <c r="B3143" s="180">
        <v>89865</v>
      </c>
      <c r="C3143" s="180" t="s">
        <v>1871</v>
      </c>
      <c r="D3143" s="180" t="s">
        <v>4195</v>
      </c>
      <c r="E3143" s="181">
        <v>10.86</v>
      </c>
    </row>
    <row r="3144" spans="2:5" ht="50.1" customHeight="1">
      <c r="B3144" s="180">
        <v>91784</v>
      </c>
      <c r="C3144" s="180" t="s">
        <v>1872</v>
      </c>
      <c r="D3144" s="180" t="s">
        <v>4195</v>
      </c>
      <c r="E3144" s="181">
        <v>34.19</v>
      </c>
    </row>
    <row r="3145" spans="2:5" ht="50.1" customHeight="1">
      <c r="B3145" s="180">
        <v>91785</v>
      </c>
      <c r="C3145" s="180" t="s">
        <v>1873</v>
      </c>
      <c r="D3145" s="180" t="s">
        <v>4195</v>
      </c>
      <c r="E3145" s="181">
        <v>34</v>
      </c>
    </row>
    <row r="3146" spans="2:5" ht="50.1" customHeight="1">
      <c r="B3146" s="180">
        <v>91786</v>
      </c>
      <c r="C3146" s="180" t="s">
        <v>1874</v>
      </c>
      <c r="D3146" s="180" t="s">
        <v>4195</v>
      </c>
      <c r="E3146" s="181">
        <v>25.82</v>
      </c>
    </row>
    <row r="3147" spans="2:5" ht="50.1" customHeight="1">
      <c r="B3147" s="180">
        <v>91787</v>
      </c>
      <c r="C3147" s="180" t="s">
        <v>1875</v>
      </c>
      <c r="D3147" s="180" t="s">
        <v>4195</v>
      </c>
      <c r="E3147" s="181">
        <v>31.08</v>
      </c>
    </row>
    <row r="3148" spans="2:5" ht="50.1" customHeight="1">
      <c r="B3148" s="180">
        <v>91788</v>
      </c>
      <c r="C3148" s="180" t="s">
        <v>1876</v>
      </c>
      <c r="D3148" s="180" t="s">
        <v>4195</v>
      </c>
      <c r="E3148" s="181">
        <v>39.130000000000003</v>
      </c>
    </row>
    <row r="3149" spans="2:5" ht="50.1" customHeight="1">
      <c r="B3149" s="180">
        <v>91789</v>
      </c>
      <c r="C3149" s="180" t="s">
        <v>1877</v>
      </c>
      <c r="D3149" s="180" t="s">
        <v>4195</v>
      </c>
      <c r="E3149" s="181">
        <v>45.58</v>
      </c>
    </row>
    <row r="3150" spans="2:5" ht="50.1" customHeight="1">
      <c r="B3150" s="180">
        <v>91790</v>
      </c>
      <c r="C3150" s="180" t="s">
        <v>1878</v>
      </c>
      <c r="D3150" s="180" t="s">
        <v>4195</v>
      </c>
      <c r="E3150" s="181">
        <v>68.319999999999993</v>
      </c>
    </row>
    <row r="3151" spans="2:5" ht="50.1" customHeight="1">
      <c r="B3151" s="180">
        <v>91791</v>
      </c>
      <c r="C3151" s="180" t="s">
        <v>1879</v>
      </c>
      <c r="D3151" s="180" t="s">
        <v>4195</v>
      </c>
      <c r="E3151" s="181">
        <v>96.96</v>
      </c>
    </row>
    <row r="3152" spans="2:5" ht="50.1" customHeight="1">
      <c r="B3152" s="180">
        <v>91792</v>
      </c>
      <c r="C3152" s="180" t="s">
        <v>1880</v>
      </c>
      <c r="D3152" s="180" t="s">
        <v>4195</v>
      </c>
      <c r="E3152" s="181">
        <v>47.02</v>
      </c>
    </row>
    <row r="3153" spans="2:5" ht="50.1" customHeight="1">
      <c r="B3153" s="180">
        <v>91793</v>
      </c>
      <c r="C3153" s="180" t="s">
        <v>1881</v>
      </c>
      <c r="D3153" s="180" t="s">
        <v>4195</v>
      </c>
      <c r="E3153" s="181">
        <v>72.25</v>
      </c>
    </row>
    <row r="3154" spans="2:5" ht="50.1" customHeight="1">
      <c r="B3154" s="180">
        <v>91794</v>
      </c>
      <c r="C3154" s="180" t="s">
        <v>1882</v>
      </c>
      <c r="D3154" s="180" t="s">
        <v>4195</v>
      </c>
      <c r="E3154" s="181">
        <v>37.5</v>
      </c>
    </row>
    <row r="3155" spans="2:5" ht="50.1" customHeight="1">
      <c r="B3155" s="180">
        <v>91795</v>
      </c>
      <c r="C3155" s="180" t="s">
        <v>1883</v>
      </c>
      <c r="D3155" s="180" t="s">
        <v>4195</v>
      </c>
      <c r="E3155" s="181">
        <v>61.35</v>
      </c>
    </row>
    <row r="3156" spans="2:5" ht="50.1" customHeight="1">
      <c r="B3156" s="180">
        <v>91796</v>
      </c>
      <c r="C3156" s="180" t="s">
        <v>1884</v>
      </c>
      <c r="D3156" s="180" t="s">
        <v>4195</v>
      </c>
      <c r="E3156" s="181">
        <v>69.62</v>
      </c>
    </row>
    <row r="3157" spans="2:5" ht="50.1" customHeight="1">
      <c r="B3157" s="180">
        <v>92275</v>
      </c>
      <c r="C3157" s="180" t="s">
        <v>1885</v>
      </c>
      <c r="D3157" s="180" t="s">
        <v>4195</v>
      </c>
      <c r="E3157" s="181">
        <v>40.18</v>
      </c>
    </row>
    <row r="3158" spans="2:5" ht="50.1" customHeight="1">
      <c r="B3158" s="180">
        <v>92276</v>
      </c>
      <c r="C3158" s="180" t="s">
        <v>1886</v>
      </c>
      <c r="D3158" s="180" t="s">
        <v>4195</v>
      </c>
      <c r="E3158" s="181">
        <v>50.87</v>
      </c>
    </row>
    <row r="3159" spans="2:5" ht="50.1" customHeight="1">
      <c r="B3159" s="180">
        <v>92277</v>
      </c>
      <c r="C3159" s="180" t="s">
        <v>1887</v>
      </c>
      <c r="D3159" s="180" t="s">
        <v>4195</v>
      </c>
      <c r="E3159" s="181">
        <v>73.37</v>
      </c>
    </row>
    <row r="3160" spans="2:5" ht="50.1" customHeight="1">
      <c r="B3160" s="180">
        <v>92278</v>
      </c>
      <c r="C3160" s="180" t="s">
        <v>1888</v>
      </c>
      <c r="D3160" s="180" t="s">
        <v>4195</v>
      </c>
      <c r="E3160" s="181">
        <v>98.63</v>
      </c>
    </row>
    <row r="3161" spans="2:5" ht="50.1" customHeight="1">
      <c r="B3161" s="180">
        <v>92279</v>
      </c>
      <c r="C3161" s="180" t="s">
        <v>1889</v>
      </c>
      <c r="D3161" s="180" t="s">
        <v>4195</v>
      </c>
      <c r="E3161" s="181">
        <v>142.51</v>
      </c>
    </row>
    <row r="3162" spans="2:5" ht="50.1" customHeight="1">
      <c r="B3162" s="180">
        <v>92280</v>
      </c>
      <c r="C3162" s="180" t="s">
        <v>1890</v>
      </c>
      <c r="D3162" s="180" t="s">
        <v>4195</v>
      </c>
      <c r="E3162" s="181">
        <v>200.04</v>
      </c>
    </row>
    <row r="3163" spans="2:5" ht="50.1" customHeight="1">
      <c r="B3163" s="180">
        <v>92281</v>
      </c>
      <c r="C3163" s="180" t="s">
        <v>1891</v>
      </c>
      <c r="D3163" s="180" t="s">
        <v>4195</v>
      </c>
      <c r="E3163" s="181">
        <v>118.03</v>
      </c>
    </row>
    <row r="3164" spans="2:5" ht="50.1" customHeight="1">
      <c r="B3164" s="180">
        <v>92282</v>
      </c>
      <c r="C3164" s="180" t="s">
        <v>1892</v>
      </c>
      <c r="D3164" s="180" t="s">
        <v>4195</v>
      </c>
      <c r="E3164" s="181">
        <v>131.87</v>
      </c>
    </row>
    <row r="3165" spans="2:5" ht="50.1" customHeight="1">
      <c r="B3165" s="180">
        <v>92283</v>
      </c>
      <c r="C3165" s="180" t="s">
        <v>1893</v>
      </c>
      <c r="D3165" s="180" t="s">
        <v>4195</v>
      </c>
      <c r="E3165" s="181">
        <v>175.81</v>
      </c>
    </row>
    <row r="3166" spans="2:5" ht="50.1" customHeight="1">
      <c r="B3166" s="180">
        <v>92284</v>
      </c>
      <c r="C3166" s="180" t="s">
        <v>1894</v>
      </c>
      <c r="D3166" s="180" t="s">
        <v>4195</v>
      </c>
      <c r="E3166" s="181">
        <v>215.48</v>
      </c>
    </row>
    <row r="3167" spans="2:5" ht="50.1" customHeight="1">
      <c r="B3167" s="180">
        <v>92285</v>
      </c>
      <c r="C3167" s="180" t="s">
        <v>1895</v>
      </c>
      <c r="D3167" s="180" t="s">
        <v>4195</v>
      </c>
      <c r="E3167" s="181">
        <v>282.17</v>
      </c>
    </row>
    <row r="3168" spans="2:5" ht="50.1" customHeight="1">
      <c r="B3168" s="180">
        <v>92286</v>
      </c>
      <c r="C3168" s="180" t="s">
        <v>1896</v>
      </c>
      <c r="D3168" s="180" t="s">
        <v>4195</v>
      </c>
      <c r="E3168" s="181">
        <v>341.68</v>
      </c>
    </row>
    <row r="3169" spans="2:5" ht="50.1" customHeight="1">
      <c r="B3169" s="180">
        <v>92305</v>
      </c>
      <c r="C3169" s="180" t="s">
        <v>1897</v>
      </c>
      <c r="D3169" s="180" t="s">
        <v>4195</v>
      </c>
      <c r="E3169" s="181">
        <v>26.65</v>
      </c>
    </row>
    <row r="3170" spans="2:5" ht="50.1" customHeight="1">
      <c r="B3170" s="180">
        <v>92306</v>
      </c>
      <c r="C3170" s="180" t="s">
        <v>1898</v>
      </c>
      <c r="D3170" s="180" t="s">
        <v>4195</v>
      </c>
      <c r="E3170" s="181">
        <v>43.45</v>
      </c>
    </row>
    <row r="3171" spans="2:5" ht="50.1" customHeight="1">
      <c r="B3171" s="180">
        <v>92307</v>
      </c>
      <c r="C3171" s="180" t="s">
        <v>1899</v>
      </c>
      <c r="D3171" s="180" t="s">
        <v>4195</v>
      </c>
      <c r="E3171" s="181">
        <v>54.38</v>
      </c>
    </row>
    <row r="3172" spans="2:5" ht="50.1" customHeight="1">
      <c r="B3172" s="180">
        <v>92308</v>
      </c>
      <c r="C3172" s="180" t="s">
        <v>1900</v>
      </c>
      <c r="D3172" s="180" t="s">
        <v>4195</v>
      </c>
      <c r="E3172" s="181">
        <v>44.62</v>
      </c>
    </row>
    <row r="3173" spans="2:5" ht="50.1" customHeight="1">
      <c r="B3173" s="180">
        <v>92309</v>
      </c>
      <c r="C3173" s="180" t="s">
        <v>1901</v>
      </c>
      <c r="D3173" s="180" t="s">
        <v>4195</v>
      </c>
      <c r="E3173" s="181">
        <v>122.95</v>
      </c>
    </row>
    <row r="3174" spans="2:5" ht="50.1" customHeight="1">
      <c r="B3174" s="180">
        <v>92310</v>
      </c>
      <c r="C3174" s="180" t="s">
        <v>1902</v>
      </c>
      <c r="D3174" s="180" t="s">
        <v>4195</v>
      </c>
      <c r="E3174" s="181">
        <v>137.07</v>
      </c>
    </row>
    <row r="3175" spans="2:5" ht="50.1" customHeight="1">
      <c r="B3175" s="180">
        <v>92320</v>
      </c>
      <c r="C3175" s="180" t="s">
        <v>1903</v>
      </c>
      <c r="D3175" s="180" t="s">
        <v>4195</v>
      </c>
      <c r="E3175" s="181">
        <v>33.840000000000003</v>
      </c>
    </row>
    <row r="3176" spans="2:5" ht="50.1" customHeight="1">
      <c r="B3176" s="180">
        <v>92321</v>
      </c>
      <c r="C3176" s="180" t="s">
        <v>1904</v>
      </c>
      <c r="D3176" s="180" t="s">
        <v>4195</v>
      </c>
      <c r="E3176" s="181">
        <v>55.8</v>
      </c>
    </row>
    <row r="3177" spans="2:5" ht="50.1" customHeight="1">
      <c r="B3177" s="180">
        <v>92322</v>
      </c>
      <c r="C3177" s="180" t="s">
        <v>1905</v>
      </c>
      <c r="D3177" s="180" t="s">
        <v>4195</v>
      </c>
      <c r="E3177" s="181">
        <v>71.209999999999994</v>
      </c>
    </row>
    <row r="3178" spans="2:5" ht="50.1" customHeight="1">
      <c r="B3178" s="180">
        <v>92323</v>
      </c>
      <c r="C3178" s="180" t="s">
        <v>1906</v>
      </c>
      <c r="D3178" s="180" t="s">
        <v>4195</v>
      </c>
      <c r="E3178" s="181">
        <v>50.08</v>
      </c>
    </row>
    <row r="3179" spans="2:5" ht="50.1" customHeight="1">
      <c r="B3179" s="180">
        <v>92324</v>
      </c>
      <c r="C3179" s="180" t="s">
        <v>1907</v>
      </c>
      <c r="D3179" s="180" t="s">
        <v>4195</v>
      </c>
      <c r="E3179" s="181">
        <v>133.58000000000001</v>
      </c>
    </row>
    <row r="3180" spans="2:5" ht="50.1" customHeight="1">
      <c r="B3180" s="180">
        <v>92325</v>
      </c>
      <c r="C3180" s="180" t="s">
        <v>1908</v>
      </c>
      <c r="D3180" s="180" t="s">
        <v>4195</v>
      </c>
      <c r="E3180" s="181">
        <v>152.15</v>
      </c>
    </row>
    <row r="3181" spans="2:5" ht="50.1" customHeight="1">
      <c r="B3181" s="180">
        <v>92335</v>
      </c>
      <c r="C3181" s="180" t="s">
        <v>20186</v>
      </c>
      <c r="D3181" s="180" t="s">
        <v>4195</v>
      </c>
      <c r="E3181" s="181">
        <v>88.86</v>
      </c>
    </row>
    <row r="3182" spans="2:5" ht="50.1" customHeight="1">
      <c r="B3182" s="180">
        <v>92336</v>
      </c>
      <c r="C3182" s="180" t="s">
        <v>20187</v>
      </c>
      <c r="D3182" s="180" t="s">
        <v>4195</v>
      </c>
      <c r="E3182" s="181">
        <v>109.47</v>
      </c>
    </row>
    <row r="3183" spans="2:5" ht="50.1" customHeight="1">
      <c r="B3183" s="180">
        <v>92337</v>
      </c>
      <c r="C3183" s="180" t="s">
        <v>20188</v>
      </c>
      <c r="D3183" s="180" t="s">
        <v>4195</v>
      </c>
      <c r="E3183" s="181">
        <v>145.09</v>
      </c>
    </row>
    <row r="3184" spans="2:5" ht="50.1" customHeight="1">
      <c r="B3184" s="180">
        <v>92338</v>
      </c>
      <c r="C3184" s="180" t="s">
        <v>20189</v>
      </c>
      <c r="D3184" s="180" t="s">
        <v>4195</v>
      </c>
      <c r="E3184" s="181">
        <v>132.07</v>
      </c>
    </row>
    <row r="3185" spans="2:5" ht="50.1" customHeight="1">
      <c r="B3185" s="180">
        <v>92339</v>
      </c>
      <c r="C3185" s="180" t="s">
        <v>20190</v>
      </c>
      <c r="D3185" s="180" t="s">
        <v>4195</v>
      </c>
      <c r="E3185" s="181">
        <v>203.56</v>
      </c>
    </row>
    <row r="3186" spans="2:5" ht="50.1" customHeight="1">
      <c r="B3186" s="180">
        <v>92341</v>
      </c>
      <c r="C3186" s="180" t="s">
        <v>20191</v>
      </c>
      <c r="D3186" s="180" t="s">
        <v>4195</v>
      </c>
      <c r="E3186" s="181">
        <v>96.02</v>
      </c>
    </row>
    <row r="3187" spans="2:5" ht="50.1" customHeight="1">
      <c r="B3187" s="180">
        <v>92342</v>
      </c>
      <c r="C3187" s="180" t="s">
        <v>20192</v>
      </c>
      <c r="D3187" s="180" t="s">
        <v>4195</v>
      </c>
      <c r="E3187" s="181">
        <v>116.69</v>
      </c>
    </row>
    <row r="3188" spans="2:5" ht="50.1" customHeight="1">
      <c r="B3188" s="180">
        <v>92343</v>
      </c>
      <c r="C3188" s="180" t="s">
        <v>20193</v>
      </c>
      <c r="D3188" s="180" t="s">
        <v>4195</v>
      </c>
      <c r="E3188" s="181">
        <v>152.38</v>
      </c>
    </row>
    <row r="3189" spans="2:5" ht="50.1" customHeight="1">
      <c r="B3189" s="180">
        <v>92359</v>
      </c>
      <c r="C3189" s="180" t="s">
        <v>20194</v>
      </c>
      <c r="D3189" s="180" t="s">
        <v>4195</v>
      </c>
      <c r="E3189" s="181">
        <v>64.989999999999995</v>
      </c>
    </row>
    <row r="3190" spans="2:5" ht="50.1" customHeight="1">
      <c r="B3190" s="180">
        <v>92360</v>
      </c>
      <c r="C3190" s="180" t="s">
        <v>20195</v>
      </c>
      <c r="D3190" s="180" t="s">
        <v>4195</v>
      </c>
      <c r="E3190" s="181">
        <v>86.97</v>
      </c>
    </row>
    <row r="3191" spans="2:5" ht="50.1" customHeight="1">
      <c r="B3191" s="180">
        <v>92361</v>
      </c>
      <c r="C3191" s="180" t="s">
        <v>20196</v>
      </c>
      <c r="D3191" s="180" t="s">
        <v>4195</v>
      </c>
      <c r="E3191" s="181">
        <v>117.07</v>
      </c>
    </row>
    <row r="3192" spans="2:5" ht="50.1" customHeight="1">
      <c r="B3192" s="180">
        <v>92362</v>
      </c>
      <c r="C3192" s="180" t="s">
        <v>20197</v>
      </c>
      <c r="D3192" s="180" t="s">
        <v>4195</v>
      </c>
      <c r="E3192" s="181">
        <v>187.97</v>
      </c>
    </row>
    <row r="3193" spans="2:5" ht="50.1" customHeight="1">
      <c r="B3193" s="180">
        <v>92364</v>
      </c>
      <c r="C3193" s="180" t="s">
        <v>20198</v>
      </c>
      <c r="D3193" s="180" t="s">
        <v>4195</v>
      </c>
      <c r="E3193" s="181">
        <v>53.69</v>
      </c>
    </row>
    <row r="3194" spans="2:5" ht="50.1" customHeight="1">
      <c r="B3194" s="180">
        <v>92365</v>
      </c>
      <c r="C3194" s="180" t="s">
        <v>20199</v>
      </c>
      <c r="D3194" s="180" t="s">
        <v>4195</v>
      </c>
      <c r="E3194" s="181">
        <v>61.94</v>
      </c>
    </row>
    <row r="3195" spans="2:5" ht="50.1" customHeight="1">
      <c r="B3195" s="180">
        <v>92366</v>
      </c>
      <c r="C3195" s="180" t="s">
        <v>20200</v>
      </c>
      <c r="D3195" s="180" t="s">
        <v>4195</v>
      </c>
      <c r="E3195" s="181">
        <v>87.14</v>
      </c>
    </row>
    <row r="3196" spans="2:5" ht="50.1" customHeight="1">
      <c r="B3196" s="180">
        <v>92367</v>
      </c>
      <c r="C3196" s="180" t="s">
        <v>20201</v>
      </c>
      <c r="D3196" s="180" t="s">
        <v>4195</v>
      </c>
      <c r="E3196" s="181">
        <v>107.42</v>
      </c>
    </row>
    <row r="3197" spans="2:5" ht="50.1" customHeight="1">
      <c r="B3197" s="180">
        <v>92368</v>
      </c>
      <c r="C3197" s="180" t="s">
        <v>20202</v>
      </c>
      <c r="D3197" s="180" t="s">
        <v>4195</v>
      </c>
      <c r="E3197" s="181">
        <v>142.72999999999999</v>
      </c>
    </row>
    <row r="3198" spans="2:5" ht="50.1" customHeight="1">
      <c r="B3198" s="180">
        <v>92645</v>
      </c>
      <c r="C3198" s="180" t="s">
        <v>20203</v>
      </c>
      <c r="D3198" s="180" t="s">
        <v>4195</v>
      </c>
      <c r="E3198" s="181">
        <v>67.69</v>
      </c>
    </row>
    <row r="3199" spans="2:5" ht="50.1" customHeight="1">
      <c r="B3199" s="180">
        <v>92646</v>
      </c>
      <c r="C3199" s="180" t="s">
        <v>20204</v>
      </c>
      <c r="D3199" s="180" t="s">
        <v>4195</v>
      </c>
      <c r="E3199" s="181">
        <v>89.67</v>
      </c>
    </row>
    <row r="3200" spans="2:5" ht="50.1" customHeight="1">
      <c r="B3200" s="180">
        <v>92648</v>
      </c>
      <c r="C3200" s="180" t="s">
        <v>20205</v>
      </c>
      <c r="D3200" s="180" t="s">
        <v>4195</v>
      </c>
      <c r="E3200" s="181">
        <v>98.01</v>
      </c>
    </row>
    <row r="3201" spans="2:5" ht="50.1" customHeight="1">
      <c r="B3201" s="180">
        <v>92649</v>
      </c>
      <c r="C3201" s="180" t="s">
        <v>20206</v>
      </c>
      <c r="D3201" s="180" t="s">
        <v>4195</v>
      </c>
      <c r="E3201" s="181">
        <v>119.77</v>
      </c>
    </row>
    <row r="3202" spans="2:5" ht="50.1" customHeight="1">
      <c r="B3202" s="180">
        <v>92650</v>
      </c>
      <c r="C3202" s="180" t="s">
        <v>20207</v>
      </c>
      <c r="D3202" s="180" t="s">
        <v>4195</v>
      </c>
      <c r="E3202" s="181">
        <v>190.67</v>
      </c>
    </row>
    <row r="3203" spans="2:5" ht="50.1" customHeight="1">
      <c r="B3203" s="180">
        <v>92652</v>
      </c>
      <c r="C3203" s="180" t="s">
        <v>20208</v>
      </c>
      <c r="D3203" s="180" t="s">
        <v>4195</v>
      </c>
      <c r="E3203" s="181">
        <v>56.97</v>
      </c>
    </row>
    <row r="3204" spans="2:5" ht="50.1" customHeight="1">
      <c r="B3204" s="180">
        <v>92653</v>
      </c>
      <c r="C3204" s="180" t="s">
        <v>20209</v>
      </c>
      <c r="D3204" s="180" t="s">
        <v>4195</v>
      </c>
      <c r="E3204" s="181">
        <v>65.25</v>
      </c>
    </row>
    <row r="3205" spans="2:5" ht="50.1" customHeight="1">
      <c r="B3205" s="180">
        <v>92654</v>
      </c>
      <c r="C3205" s="180" t="s">
        <v>20210</v>
      </c>
      <c r="D3205" s="180" t="s">
        <v>4195</v>
      </c>
      <c r="E3205" s="181">
        <v>90.45</v>
      </c>
    </row>
    <row r="3206" spans="2:5" ht="50.1" customHeight="1">
      <c r="B3206" s="180">
        <v>92655</v>
      </c>
      <c r="C3206" s="180" t="s">
        <v>20211</v>
      </c>
      <c r="D3206" s="180" t="s">
        <v>4195</v>
      </c>
      <c r="E3206" s="181">
        <v>110.79</v>
      </c>
    </row>
    <row r="3207" spans="2:5" ht="50.1" customHeight="1">
      <c r="B3207" s="180">
        <v>92656</v>
      </c>
      <c r="C3207" s="180" t="s">
        <v>20212</v>
      </c>
      <c r="D3207" s="180" t="s">
        <v>4195</v>
      </c>
      <c r="E3207" s="181">
        <v>146.11000000000001</v>
      </c>
    </row>
    <row r="3208" spans="2:5" ht="50.1" customHeight="1">
      <c r="B3208" s="180">
        <v>92687</v>
      </c>
      <c r="C3208" s="180" t="s">
        <v>20213</v>
      </c>
      <c r="D3208" s="180" t="s">
        <v>4195</v>
      </c>
      <c r="E3208" s="181">
        <v>25.98</v>
      </c>
    </row>
    <row r="3209" spans="2:5" ht="50.1" customHeight="1">
      <c r="B3209" s="180">
        <v>92688</v>
      </c>
      <c r="C3209" s="180" t="s">
        <v>20214</v>
      </c>
      <c r="D3209" s="180" t="s">
        <v>4195</v>
      </c>
      <c r="E3209" s="181">
        <v>35.49</v>
      </c>
    </row>
    <row r="3210" spans="2:5" ht="50.1" customHeight="1">
      <c r="B3210" s="180">
        <v>92689</v>
      </c>
      <c r="C3210" s="180" t="s">
        <v>20215</v>
      </c>
      <c r="D3210" s="180" t="s">
        <v>4195</v>
      </c>
      <c r="E3210" s="181">
        <v>46.74</v>
      </c>
    </row>
    <row r="3211" spans="2:5" ht="50.1" customHeight="1">
      <c r="B3211" s="180">
        <v>92690</v>
      </c>
      <c r="C3211" s="180" t="s">
        <v>20216</v>
      </c>
      <c r="D3211" s="180" t="s">
        <v>4195</v>
      </c>
      <c r="E3211" s="181">
        <v>65.930000000000007</v>
      </c>
    </row>
    <row r="3212" spans="2:5" ht="50.1" customHeight="1">
      <c r="B3212" s="180">
        <v>92691</v>
      </c>
      <c r="C3212" s="180" t="s">
        <v>20217</v>
      </c>
      <c r="D3212" s="180" t="s">
        <v>4195</v>
      </c>
      <c r="E3212" s="181">
        <v>82.91</v>
      </c>
    </row>
    <row r="3213" spans="2:5" ht="50.1" customHeight="1">
      <c r="B3213" s="180">
        <v>94462</v>
      </c>
      <c r="C3213" s="180" t="s">
        <v>1909</v>
      </c>
      <c r="D3213" s="180" t="s">
        <v>4195</v>
      </c>
      <c r="E3213" s="181">
        <v>93.23</v>
      </c>
    </row>
    <row r="3214" spans="2:5" ht="50.1" customHeight="1">
      <c r="B3214" s="180">
        <v>94463</v>
      </c>
      <c r="C3214" s="180" t="s">
        <v>1910</v>
      </c>
      <c r="D3214" s="180" t="s">
        <v>4195</v>
      </c>
      <c r="E3214" s="181">
        <v>110.99</v>
      </c>
    </row>
    <row r="3215" spans="2:5" ht="50.1" customHeight="1">
      <c r="B3215" s="180">
        <v>94464</v>
      </c>
      <c r="C3215" s="180" t="s">
        <v>1911</v>
      </c>
      <c r="D3215" s="180" t="s">
        <v>4195</v>
      </c>
      <c r="E3215" s="181">
        <v>157.88</v>
      </c>
    </row>
    <row r="3216" spans="2:5" ht="50.1" customHeight="1">
      <c r="B3216" s="180">
        <v>94602</v>
      </c>
      <c r="C3216" s="180" t="s">
        <v>1912</v>
      </c>
      <c r="D3216" s="180" t="s">
        <v>4195</v>
      </c>
      <c r="E3216" s="181">
        <v>152.91999999999999</v>
      </c>
    </row>
    <row r="3217" spans="2:5" ht="50.1" customHeight="1">
      <c r="B3217" s="180">
        <v>94603</v>
      </c>
      <c r="C3217" s="180" t="s">
        <v>1913</v>
      </c>
      <c r="D3217" s="180" t="s">
        <v>4195</v>
      </c>
      <c r="E3217" s="181">
        <v>206.04</v>
      </c>
    </row>
    <row r="3218" spans="2:5" ht="50.1" customHeight="1">
      <c r="B3218" s="180">
        <v>94604</v>
      </c>
      <c r="C3218" s="180" t="s">
        <v>1914</v>
      </c>
      <c r="D3218" s="180" t="s">
        <v>4195</v>
      </c>
      <c r="E3218" s="181">
        <v>281.93</v>
      </c>
    </row>
    <row r="3219" spans="2:5" ht="50.1" customHeight="1">
      <c r="B3219" s="180">
        <v>94605</v>
      </c>
      <c r="C3219" s="180" t="s">
        <v>1915</v>
      </c>
      <c r="D3219" s="180" t="s">
        <v>4195</v>
      </c>
      <c r="E3219" s="181">
        <v>403.84</v>
      </c>
    </row>
    <row r="3220" spans="2:5" ht="50.1" customHeight="1">
      <c r="B3220" s="180">
        <v>94648</v>
      </c>
      <c r="C3220" s="180" t="s">
        <v>1916</v>
      </c>
      <c r="D3220" s="180" t="s">
        <v>4195</v>
      </c>
      <c r="E3220" s="181">
        <v>8.8000000000000007</v>
      </c>
    </row>
    <row r="3221" spans="2:5" ht="50.1" customHeight="1">
      <c r="B3221" s="180">
        <v>94649</v>
      </c>
      <c r="C3221" s="180" t="s">
        <v>1917</v>
      </c>
      <c r="D3221" s="180" t="s">
        <v>4195</v>
      </c>
      <c r="E3221" s="181">
        <v>14.2</v>
      </c>
    </row>
    <row r="3222" spans="2:5" ht="50.1" customHeight="1">
      <c r="B3222" s="180">
        <v>94650</v>
      </c>
      <c r="C3222" s="180" t="s">
        <v>1918</v>
      </c>
      <c r="D3222" s="180" t="s">
        <v>4195</v>
      </c>
      <c r="E3222" s="181">
        <v>20.309999999999999</v>
      </c>
    </row>
    <row r="3223" spans="2:5" ht="50.1" customHeight="1">
      <c r="B3223" s="180">
        <v>94651</v>
      </c>
      <c r="C3223" s="180" t="s">
        <v>1919</v>
      </c>
      <c r="D3223" s="180" t="s">
        <v>4195</v>
      </c>
      <c r="E3223" s="181">
        <v>22.33</v>
      </c>
    </row>
    <row r="3224" spans="2:5" ht="50.1" customHeight="1">
      <c r="B3224" s="180">
        <v>94652</v>
      </c>
      <c r="C3224" s="180" t="s">
        <v>1920</v>
      </c>
      <c r="D3224" s="180" t="s">
        <v>4195</v>
      </c>
      <c r="E3224" s="181">
        <v>36.35</v>
      </c>
    </row>
    <row r="3225" spans="2:5" ht="50.1" customHeight="1">
      <c r="B3225" s="180">
        <v>94653</v>
      </c>
      <c r="C3225" s="180" t="s">
        <v>1921</v>
      </c>
      <c r="D3225" s="180" t="s">
        <v>4195</v>
      </c>
      <c r="E3225" s="181">
        <v>53.89</v>
      </c>
    </row>
    <row r="3226" spans="2:5" ht="50.1" customHeight="1">
      <c r="B3226" s="180">
        <v>94654</v>
      </c>
      <c r="C3226" s="180" t="s">
        <v>1922</v>
      </c>
      <c r="D3226" s="180" t="s">
        <v>4195</v>
      </c>
      <c r="E3226" s="181">
        <v>69.88</v>
      </c>
    </row>
    <row r="3227" spans="2:5" ht="50.1" customHeight="1">
      <c r="B3227" s="180">
        <v>94655</v>
      </c>
      <c r="C3227" s="180" t="s">
        <v>1923</v>
      </c>
      <c r="D3227" s="180" t="s">
        <v>4195</v>
      </c>
      <c r="E3227" s="181">
        <v>101.12</v>
      </c>
    </row>
    <row r="3228" spans="2:5" ht="50.1" customHeight="1">
      <c r="B3228" s="180">
        <v>94716</v>
      </c>
      <c r="C3228" s="180" t="s">
        <v>1924</v>
      </c>
      <c r="D3228" s="180" t="s">
        <v>4195</v>
      </c>
      <c r="E3228" s="181">
        <v>20.57</v>
      </c>
    </row>
    <row r="3229" spans="2:5" ht="50.1" customHeight="1">
      <c r="B3229" s="180">
        <v>94717</v>
      </c>
      <c r="C3229" s="180" t="s">
        <v>1925</v>
      </c>
      <c r="D3229" s="180" t="s">
        <v>4195</v>
      </c>
      <c r="E3229" s="181">
        <v>30.5</v>
      </c>
    </row>
    <row r="3230" spans="2:5" ht="50.1" customHeight="1">
      <c r="B3230" s="180">
        <v>94718</v>
      </c>
      <c r="C3230" s="180" t="s">
        <v>1926</v>
      </c>
      <c r="D3230" s="180" t="s">
        <v>4195</v>
      </c>
      <c r="E3230" s="181">
        <v>37.69</v>
      </c>
    </row>
    <row r="3231" spans="2:5" ht="50.1" customHeight="1">
      <c r="B3231" s="180">
        <v>94719</v>
      </c>
      <c r="C3231" s="180" t="s">
        <v>1927</v>
      </c>
      <c r="D3231" s="180" t="s">
        <v>4195</v>
      </c>
      <c r="E3231" s="181">
        <v>49.6</v>
      </c>
    </row>
    <row r="3232" spans="2:5" ht="50.1" customHeight="1">
      <c r="B3232" s="180">
        <v>94720</v>
      </c>
      <c r="C3232" s="180" t="s">
        <v>1928</v>
      </c>
      <c r="D3232" s="180" t="s">
        <v>4195</v>
      </c>
      <c r="E3232" s="181">
        <v>74.7</v>
      </c>
    </row>
    <row r="3233" spans="2:5" ht="50.1" customHeight="1">
      <c r="B3233" s="180">
        <v>94721</v>
      </c>
      <c r="C3233" s="180" t="s">
        <v>1929</v>
      </c>
      <c r="D3233" s="180" t="s">
        <v>4195</v>
      </c>
      <c r="E3233" s="181">
        <v>109.61</v>
      </c>
    </row>
    <row r="3234" spans="2:5" ht="50.1" customHeight="1">
      <c r="B3234" s="180">
        <v>94722</v>
      </c>
      <c r="C3234" s="180" t="s">
        <v>1930</v>
      </c>
      <c r="D3234" s="180" t="s">
        <v>4195</v>
      </c>
      <c r="E3234" s="181">
        <v>190.67</v>
      </c>
    </row>
    <row r="3235" spans="2:5" ht="50.1" customHeight="1">
      <c r="B3235" s="180">
        <v>95697</v>
      </c>
      <c r="C3235" s="180" t="s">
        <v>20218</v>
      </c>
      <c r="D3235" s="180" t="s">
        <v>4195</v>
      </c>
      <c r="E3235" s="181">
        <v>95.32</v>
      </c>
    </row>
    <row r="3236" spans="2:5" ht="50.1" customHeight="1">
      <c r="B3236" s="180">
        <v>96635</v>
      </c>
      <c r="C3236" s="180" t="s">
        <v>1931</v>
      </c>
      <c r="D3236" s="180" t="s">
        <v>4195</v>
      </c>
      <c r="E3236" s="181">
        <v>20.49</v>
      </c>
    </row>
    <row r="3237" spans="2:5" ht="50.1" customHeight="1">
      <c r="B3237" s="180">
        <v>96636</v>
      </c>
      <c r="C3237" s="180" t="s">
        <v>1932</v>
      </c>
      <c r="D3237" s="180" t="s">
        <v>4195</v>
      </c>
      <c r="E3237" s="181">
        <v>21.7</v>
      </c>
    </row>
    <row r="3238" spans="2:5" ht="50.1" customHeight="1">
      <c r="B3238" s="180">
        <v>96644</v>
      </c>
      <c r="C3238" s="180" t="s">
        <v>1933</v>
      </c>
      <c r="D3238" s="180" t="s">
        <v>4195</v>
      </c>
      <c r="E3238" s="181">
        <v>13.03</v>
      </c>
    </row>
    <row r="3239" spans="2:5" ht="50.1" customHeight="1">
      <c r="B3239" s="180">
        <v>96645</v>
      </c>
      <c r="C3239" s="180" t="s">
        <v>1934</v>
      </c>
      <c r="D3239" s="180" t="s">
        <v>4195</v>
      </c>
      <c r="E3239" s="181">
        <v>16.920000000000002</v>
      </c>
    </row>
    <row r="3240" spans="2:5" ht="50.1" customHeight="1">
      <c r="B3240" s="180">
        <v>96646</v>
      </c>
      <c r="C3240" s="180" t="s">
        <v>1935</v>
      </c>
      <c r="D3240" s="180" t="s">
        <v>4195</v>
      </c>
      <c r="E3240" s="181">
        <v>26.27</v>
      </c>
    </row>
    <row r="3241" spans="2:5" ht="50.1" customHeight="1">
      <c r="B3241" s="180">
        <v>96647</v>
      </c>
      <c r="C3241" s="180" t="s">
        <v>1936</v>
      </c>
      <c r="D3241" s="180" t="s">
        <v>4195</v>
      </c>
      <c r="E3241" s="181">
        <v>11.68</v>
      </c>
    </row>
    <row r="3242" spans="2:5" ht="50.1" customHeight="1">
      <c r="B3242" s="180">
        <v>96648</v>
      </c>
      <c r="C3242" s="180" t="s">
        <v>1937</v>
      </c>
      <c r="D3242" s="180" t="s">
        <v>4195</v>
      </c>
      <c r="E3242" s="181">
        <v>21.41</v>
      </c>
    </row>
    <row r="3243" spans="2:5" ht="50.1" customHeight="1">
      <c r="B3243" s="180">
        <v>96649</v>
      </c>
      <c r="C3243" s="180" t="s">
        <v>1938</v>
      </c>
      <c r="D3243" s="180" t="s">
        <v>4195</v>
      </c>
      <c r="E3243" s="181">
        <v>31.7</v>
      </c>
    </row>
    <row r="3244" spans="2:5" ht="50.1" customHeight="1">
      <c r="B3244" s="180">
        <v>96668</v>
      </c>
      <c r="C3244" s="180" t="s">
        <v>1939</v>
      </c>
      <c r="D3244" s="180" t="s">
        <v>4195</v>
      </c>
      <c r="E3244" s="181">
        <v>7.84</v>
      </c>
    </row>
    <row r="3245" spans="2:5" ht="50.1" customHeight="1">
      <c r="B3245" s="180">
        <v>96669</v>
      </c>
      <c r="C3245" s="180" t="s">
        <v>1940</v>
      </c>
      <c r="D3245" s="180" t="s">
        <v>4195</v>
      </c>
      <c r="E3245" s="181">
        <v>9.73</v>
      </c>
    </row>
    <row r="3246" spans="2:5" ht="50.1" customHeight="1">
      <c r="B3246" s="180">
        <v>96670</v>
      </c>
      <c r="C3246" s="180" t="s">
        <v>1941</v>
      </c>
      <c r="D3246" s="180" t="s">
        <v>4195</v>
      </c>
      <c r="E3246" s="181">
        <v>14.77</v>
      </c>
    </row>
    <row r="3247" spans="2:5" ht="50.1" customHeight="1">
      <c r="B3247" s="180">
        <v>96671</v>
      </c>
      <c r="C3247" s="180" t="s">
        <v>1942</v>
      </c>
      <c r="D3247" s="180" t="s">
        <v>4195</v>
      </c>
      <c r="E3247" s="181">
        <v>19.8</v>
      </c>
    </row>
    <row r="3248" spans="2:5" ht="50.1" customHeight="1">
      <c r="B3248" s="180">
        <v>96672</v>
      </c>
      <c r="C3248" s="180" t="s">
        <v>1943</v>
      </c>
      <c r="D3248" s="180" t="s">
        <v>4195</v>
      </c>
      <c r="E3248" s="181">
        <v>29.09</v>
      </c>
    </row>
    <row r="3249" spans="2:5" ht="50.1" customHeight="1">
      <c r="B3249" s="180">
        <v>96673</v>
      </c>
      <c r="C3249" s="180" t="s">
        <v>1944</v>
      </c>
      <c r="D3249" s="180" t="s">
        <v>4195</v>
      </c>
      <c r="E3249" s="181">
        <v>47.38</v>
      </c>
    </row>
    <row r="3250" spans="2:5" ht="50.1" customHeight="1">
      <c r="B3250" s="180">
        <v>96674</v>
      </c>
      <c r="C3250" s="180" t="s">
        <v>1945</v>
      </c>
      <c r="D3250" s="180" t="s">
        <v>4195</v>
      </c>
      <c r="E3250" s="181">
        <v>66.59</v>
      </c>
    </row>
    <row r="3251" spans="2:5" ht="50.1" customHeight="1">
      <c r="B3251" s="180">
        <v>96675</v>
      </c>
      <c r="C3251" s="180" t="s">
        <v>1946</v>
      </c>
      <c r="D3251" s="180" t="s">
        <v>4195</v>
      </c>
      <c r="E3251" s="181">
        <v>115.41</v>
      </c>
    </row>
    <row r="3252" spans="2:5" ht="50.1" customHeight="1">
      <c r="B3252" s="180">
        <v>96676</v>
      </c>
      <c r="C3252" s="180" t="s">
        <v>1947</v>
      </c>
      <c r="D3252" s="180" t="s">
        <v>4195</v>
      </c>
      <c r="E3252" s="181">
        <v>7.8</v>
      </c>
    </row>
    <row r="3253" spans="2:5" ht="50.1" customHeight="1">
      <c r="B3253" s="180">
        <v>96677</v>
      </c>
      <c r="C3253" s="180" t="s">
        <v>1948</v>
      </c>
      <c r="D3253" s="180" t="s">
        <v>4195</v>
      </c>
      <c r="E3253" s="181">
        <v>12.85</v>
      </c>
    </row>
    <row r="3254" spans="2:5" ht="50.1" customHeight="1">
      <c r="B3254" s="180">
        <v>96678</v>
      </c>
      <c r="C3254" s="180" t="s">
        <v>1949</v>
      </c>
      <c r="D3254" s="180" t="s">
        <v>4195</v>
      </c>
      <c r="E3254" s="181">
        <v>17.86</v>
      </c>
    </row>
    <row r="3255" spans="2:5" ht="50.1" customHeight="1">
      <c r="B3255" s="180">
        <v>96679</v>
      </c>
      <c r="C3255" s="180" t="s">
        <v>1950</v>
      </c>
      <c r="D3255" s="180" t="s">
        <v>4195</v>
      </c>
      <c r="E3255" s="181">
        <v>26.08</v>
      </c>
    </row>
    <row r="3256" spans="2:5" ht="50.1" customHeight="1">
      <c r="B3256" s="180">
        <v>96680</v>
      </c>
      <c r="C3256" s="180" t="s">
        <v>1951</v>
      </c>
      <c r="D3256" s="180" t="s">
        <v>4195</v>
      </c>
      <c r="E3256" s="181">
        <v>35.229999999999997</v>
      </c>
    </row>
    <row r="3257" spans="2:5" ht="50.1" customHeight="1">
      <c r="B3257" s="180">
        <v>96681</v>
      </c>
      <c r="C3257" s="180" t="s">
        <v>1952</v>
      </c>
      <c r="D3257" s="180" t="s">
        <v>4195</v>
      </c>
      <c r="E3257" s="181">
        <v>65.38</v>
      </c>
    </row>
    <row r="3258" spans="2:5" ht="50.1" customHeight="1">
      <c r="B3258" s="180">
        <v>96682</v>
      </c>
      <c r="C3258" s="180" t="s">
        <v>1953</v>
      </c>
      <c r="D3258" s="180" t="s">
        <v>4195</v>
      </c>
      <c r="E3258" s="181">
        <v>96.37</v>
      </c>
    </row>
    <row r="3259" spans="2:5" ht="50.1" customHeight="1">
      <c r="B3259" s="180">
        <v>96683</v>
      </c>
      <c r="C3259" s="180" t="s">
        <v>1954</v>
      </c>
      <c r="D3259" s="180" t="s">
        <v>4195</v>
      </c>
      <c r="E3259" s="181">
        <v>132.11000000000001</v>
      </c>
    </row>
    <row r="3260" spans="2:5" ht="50.1" customHeight="1">
      <c r="B3260" s="180">
        <v>96718</v>
      </c>
      <c r="C3260" s="180" t="s">
        <v>1955</v>
      </c>
      <c r="D3260" s="180" t="s">
        <v>4195</v>
      </c>
      <c r="E3260" s="181">
        <v>5.07</v>
      </c>
    </row>
    <row r="3261" spans="2:5" ht="50.1" customHeight="1">
      <c r="B3261" s="180">
        <v>96719</v>
      </c>
      <c r="C3261" s="180" t="s">
        <v>1956</v>
      </c>
      <c r="D3261" s="180" t="s">
        <v>4195</v>
      </c>
      <c r="E3261" s="181">
        <v>10.97</v>
      </c>
    </row>
    <row r="3262" spans="2:5" ht="50.1" customHeight="1">
      <c r="B3262" s="180">
        <v>96720</v>
      </c>
      <c r="C3262" s="180" t="s">
        <v>1957</v>
      </c>
      <c r="D3262" s="180" t="s">
        <v>4195</v>
      </c>
      <c r="E3262" s="181">
        <v>13.3</v>
      </c>
    </row>
    <row r="3263" spans="2:5" ht="50.1" customHeight="1">
      <c r="B3263" s="180">
        <v>96721</v>
      </c>
      <c r="C3263" s="180" t="s">
        <v>1958</v>
      </c>
      <c r="D3263" s="180" t="s">
        <v>4195</v>
      </c>
      <c r="E3263" s="181">
        <v>17.559999999999999</v>
      </c>
    </row>
    <row r="3264" spans="2:5" ht="50.1" customHeight="1">
      <c r="B3264" s="180">
        <v>96722</v>
      </c>
      <c r="C3264" s="180" t="s">
        <v>1959</v>
      </c>
      <c r="D3264" s="180" t="s">
        <v>4195</v>
      </c>
      <c r="E3264" s="181">
        <v>24.13</v>
      </c>
    </row>
    <row r="3265" spans="2:5" ht="50.1" customHeight="1">
      <c r="B3265" s="180">
        <v>96723</v>
      </c>
      <c r="C3265" s="180" t="s">
        <v>1960</v>
      </c>
      <c r="D3265" s="180" t="s">
        <v>4195</v>
      </c>
      <c r="E3265" s="181">
        <v>31.59</v>
      </c>
    </row>
    <row r="3266" spans="2:5" ht="50.1" customHeight="1">
      <c r="B3266" s="180">
        <v>96724</v>
      </c>
      <c r="C3266" s="180" t="s">
        <v>1961</v>
      </c>
      <c r="D3266" s="180" t="s">
        <v>4195</v>
      </c>
      <c r="E3266" s="181">
        <v>51.62</v>
      </c>
    </row>
    <row r="3267" spans="2:5" ht="50.1" customHeight="1">
      <c r="B3267" s="180">
        <v>96725</v>
      </c>
      <c r="C3267" s="180" t="s">
        <v>1962</v>
      </c>
      <c r="D3267" s="180" t="s">
        <v>4195</v>
      </c>
      <c r="E3267" s="181">
        <v>67.180000000000007</v>
      </c>
    </row>
    <row r="3268" spans="2:5" ht="50.1" customHeight="1">
      <c r="B3268" s="180">
        <v>96726</v>
      </c>
      <c r="C3268" s="180" t="s">
        <v>1963</v>
      </c>
      <c r="D3268" s="180" t="s">
        <v>4195</v>
      </c>
      <c r="E3268" s="181">
        <v>109.39</v>
      </c>
    </row>
    <row r="3269" spans="2:5" ht="50.1" customHeight="1">
      <c r="B3269" s="180">
        <v>96727</v>
      </c>
      <c r="C3269" s="180" t="s">
        <v>1964</v>
      </c>
      <c r="D3269" s="180" t="s">
        <v>4195</v>
      </c>
      <c r="E3269" s="181">
        <v>9.65</v>
      </c>
    </row>
    <row r="3270" spans="2:5" ht="50.1" customHeight="1">
      <c r="B3270" s="180">
        <v>96728</v>
      </c>
      <c r="C3270" s="180" t="s">
        <v>1965</v>
      </c>
      <c r="D3270" s="180" t="s">
        <v>4195</v>
      </c>
      <c r="E3270" s="181">
        <v>11.37</v>
      </c>
    </row>
    <row r="3271" spans="2:5" ht="50.1" customHeight="1">
      <c r="B3271" s="180">
        <v>96729</v>
      </c>
      <c r="C3271" s="180" t="s">
        <v>1966</v>
      </c>
      <c r="D3271" s="180" t="s">
        <v>4195</v>
      </c>
      <c r="E3271" s="181">
        <v>17.03</v>
      </c>
    </row>
    <row r="3272" spans="2:5" ht="50.1" customHeight="1">
      <c r="B3272" s="180">
        <v>96730</v>
      </c>
      <c r="C3272" s="180" t="s">
        <v>1967</v>
      </c>
      <c r="D3272" s="180" t="s">
        <v>4195</v>
      </c>
      <c r="E3272" s="181">
        <v>21.21</v>
      </c>
    </row>
    <row r="3273" spans="2:5" ht="50.1" customHeight="1">
      <c r="B3273" s="180">
        <v>96731</v>
      </c>
      <c r="C3273" s="180" t="s">
        <v>1968</v>
      </c>
      <c r="D3273" s="180" t="s">
        <v>4195</v>
      </c>
      <c r="E3273" s="181">
        <v>31.12</v>
      </c>
    </row>
    <row r="3274" spans="2:5" ht="50.1" customHeight="1">
      <c r="B3274" s="180">
        <v>96732</v>
      </c>
      <c r="C3274" s="180" t="s">
        <v>1969</v>
      </c>
      <c r="D3274" s="180" t="s">
        <v>4195</v>
      </c>
      <c r="E3274" s="181">
        <v>38.19</v>
      </c>
    </row>
    <row r="3275" spans="2:5" ht="50.1" customHeight="1">
      <c r="B3275" s="180">
        <v>96733</v>
      </c>
      <c r="C3275" s="180" t="s">
        <v>1970</v>
      </c>
      <c r="D3275" s="180" t="s">
        <v>4195</v>
      </c>
      <c r="E3275" s="181">
        <v>69.8</v>
      </c>
    </row>
    <row r="3276" spans="2:5" ht="50.1" customHeight="1">
      <c r="B3276" s="180">
        <v>96734</v>
      </c>
      <c r="C3276" s="180" t="s">
        <v>1971</v>
      </c>
      <c r="D3276" s="180" t="s">
        <v>4195</v>
      </c>
      <c r="E3276" s="181">
        <v>95.87</v>
      </c>
    </row>
    <row r="3277" spans="2:5" ht="50.1" customHeight="1">
      <c r="B3277" s="180">
        <v>96735</v>
      </c>
      <c r="C3277" s="180" t="s">
        <v>1972</v>
      </c>
      <c r="D3277" s="180" t="s">
        <v>4195</v>
      </c>
      <c r="E3277" s="181">
        <v>125.77</v>
      </c>
    </row>
    <row r="3278" spans="2:5" ht="50.1" customHeight="1">
      <c r="B3278" s="180">
        <v>96794</v>
      </c>
      <c r="C3278" s="180" t="s">
        <v>1973</v>
      </c>
      <c r="D3278" s="180" t="s">
        <v>4195</v>
      </c>
      <c r="E3278" s="181">
        <v>7.65</v>
      </c>
    </row>
    <row r="3279" spans="2:5" ht="50.1" customHeight="1">
      <c r="B3279" s="180">
        <v>96795</v>
      </c>
      <c r="C3279" s="180" t="s">
        <v>1974</v>
      </c>
      <c r="D3279" s="180" t="s">
        <v>4195</v>
      </c>
      <c r="E3279" s="181">
        <v>9.77</v>
      </c>
    </row>
    <row r="3280" spans="2:5" ht="50.1" customHeight="1">
      <c r="B3280" s="180">
        <v>96796</v>
      </c>
      <c r="C3280" s="180" t="s">
        <v>1975</v>
      </c>
      <c r="D3280" s="180" t="s">
        <v>4195</v>
      </c>
      <c r="E3280" s="181">
        <v>13.78</v>
      </c>
    </row>
    <row r="3281" spans="2:5" ht="50.1" customHeight="1">
      <c r="B3281" s="180">
        <v>96797</v>
      </c>
      <c r="C3281" s="180" t="s">
        <v>1976</v>
      </c>
      <c r="D3281" s="180" t="s">
        <v>4195</v>
      </c>
      <c r="E3281" s="181">
        <v>20.98</v>
      </c>
    </row>
    <row r="3282" spans="2:5" ht="50.1" customHeight="1">
      <c r="B3282" s="180">
        <v>96798</v>
      </c>
      <c r="C3282" s="180" t="s">
        <v>1977</v>
      </c>
      <c r="D3282" s="180" t="s">
        <v>4195</v>
      </c>
      <c r="E3282" s="181">
        <v>7.76</v>
      </c>
    </row>
    <row r="3283" spans="2:5" ht="50.1" customHeight="1">
      <c r="B3283" s="180">
        <v>96799</v>
      </c>
      <c r="C3283" s="180" t="s">
        <v>1978</v>
      </c>
      <c r="D3283" s="180" t="s">
        <v>4195</v>
      </c>
      <c r="E3283" s="181">
        <v>10.36</v>
      </c>
    </row>
    <row r="3284" spans="2:5" ht="50.1" customHeight="1">
      <c r="B3284" s="180">
        <v>96800</v>
      </c>
      <c r="C3284" s="180" t="s">
        <v>1979</v>
      </c>
      <c r="D3284" s="180" t="s">
        <v>4195</v>
      </c>
      <c r="E3284" s="181">
        <v>15.01</v>
      </c>
    </row>
    <row r="3285" spans="2:5" ht="50.1" customHeight="1">
      <c r="B3285" s="180">
        <v>96801</v>
      </c>
      <c r="C3285" s="180" t="s">
        <v>1980</v>
      </c>
      <c r="D3285" s="180" t="s">
        <v>4195</v>
      </c>
      <c r="E3285" s="181">
        <v>23.09</v>
      </c>
    </row>
    <row r="3286" spans="2:5" ht="50.1" customHeight="1">
      <c r="B3286" s="180">
        <v>97327</v>
      </c>
      <c r="C3286" s="180" t="s">
        <v>1981</v>
      </c>
      <c r="D3286" s="180" t="s">
        <v>4195</v>
      </c>
      <c r="E3286" s="181">
        <v>21.55</v>
      </c>
    </row>
    <row r="3287" spans="2:5" ht="50.1" customHeight="1">
      <c r="B3287" s="180">
        <v>97328</v>
      </c>
      <c r="C3287" s="180" t="s">
        <v>1982</v>
      </c>
      <c r="D3287" s="180" t="s">
        <v>4195</v>
      </c>
      <c r="E3287" s="181">
        <v>37.92</v>
      </c>
    </row>
    <row r="3288" spans="2:5" ht="50.1" customHeight="1">
      <c r="B3288" s="180">
        <v>97329</v>
      </c>
      <c r="C3288" s="180" t="s">
        <v>1983</v>
      </c>
      <c r="D3288" s="180" t="s">
        <v>4195</v>
      </c>
      <c r="E3288" s="181">
        <v>47.22</v>
      </c>
    </row>
    <row r="3289" spans="2:5" ht="50.1" customHeight="1">
      <c r="B3289" s="180">
        <v>97330</v>
      </c>
      <c r="C3289" s="180" t="s">
        <v>1984</v>
      </c>
      <c r="D3289" s="180" t="s">
        <v>4195</v>
      </c>
      <c r="E3289" s="181">
        <v>57.59</v>
      </c>
    </row>
    <row r="3290" spans="2:5" ht="50.1" customHeight="1">
      <c r="B3290" s="180">
        <v>97331</v>
      </c>
      <c r="C3290" s="180" t="s">
        <v>1985</v>
      </c>
      <c r="D3290" s="180" t="s">
        <v>4195</v>
      </c>
      <c r="E3290" s="181">
        <v>21.79</v>
      </c>
    </row>
    <row r="3291" spans="2:5" ht="50.1" customHeight="1">
      <c r="B3291" s="180">
        <v>97332</v>
      </c>
      <c r="C3291" s="180" t="s">
        <v>1986</v>
      </c>
      <c r="D3291" s="180" t="s">
        <v>4195</v>
      </c>
      <c r="E3291" s="181">
        <v>38.18</v>
      </c>
    </row>
    <row r="3292" spans="2:5" ht="50.1" customHeight="1">
      <c r="B3292" s="180">
        <v>97333</v>
      </c>
      <c r="C3292" s="180" t="s">
        <v>1987</v>
      </c>
      <c r="D3292" s="180" t="s">
        <v>4195</v>
      </c>
      <c r="E3292" s="181">
        <v>47.56</v>
      </c>
    </row>
    <row r="3293" spans="2:5" ht="50.1" customHeight="1">
      <c r="B3293" s="180">
        <v>97334</v>
      </c>
      <c r="C3293" s="180" t="s">
        <v>1988</v>
      </c>
      <c r="D3293" s="180" t="s">
        <v>4195</v>
      </c>
      <c r="E3293" s="181">
        <v>57.96</v>
      </c>
    </row>
    <row r="3294" spans="2:5" ht="50.1" customHeight="1">
      <c r="B3294" s="180">
        <v>97335</v>
      </c>
      <c r="C3294" s="180" t="s">
        <v>1989</v>
      </c>
      <c r="D3294" s="180" t="s">
        <v>4195</v>
      </c>
      <c r="E3294" s="181">
        <v>57.8</v>
      </c>
    </row>
    <row r="3295" spans="2:5" ht="50.1" customHeight="1">
      <c r="B3295" s="180">
        <v>97336</v>
      </c>
      <c r="C3295" s="180" t="s">
        <v>1990</v>
      </c>
      <c r="D3295" s="180" t="s">
        <v>4195</v>
      </c>
      <c r="E3295" s="181">
        <v>73.400000000000006</v>
      </c>
    </row>
    <row r="3296" spans="2:5" ht="50.1" customHeight="1">
      <c r="B3296" s="180">
        <v>97337</v>
      </c>
      <c r="C3296" s="180" t="s">
        <v>1991</v>
      </c>
      <c r="D3296" s="180" t="s">
        <v>4195</v>
      </c>
      <c r="E3296" s="181">
        <v>110.24</v>
      </c>
    </row>
    <row r="3297" spans="2:5" ht="50.1" customHeight="1">
      <c r="B3297" s="180">
        <v>97338</v>
      </c>
      <c r="C3297" s="180" t="s">
        <v>1992</v>
      </c>
      <c r="D3297" s="180" t="s">
        <v>4195</v>
      </c>
      <c r="E3297" s="181">
        <v>132.51</v>
      </c>
    </row>
    <row r="3298" spans="2:5" ht="50.1" customHeight="1">
      <c r="B3298" s="180">
        <v>97339</v>
      </c>
      <c r="C3298" s="180" t="s">
        <v>1993</v>
      </c>
      <c r="D3298" s="180" t="s">
        <v>4195</v>
      </c>
      <c r="E3298" s="181">
        <v>142.51</v>
      </c>
    </row>
    <row r="3299" spans="2:5" ht="50.1" customHeight="1">
      <c r="B3299" s="180">
        <v>97340</v>
      </c>
      <c r="C3299" s="180" t="s">
        <v>1994</v>
      </c>
      <c r="D3299" s="180" t="s">
        <v>4195</v>
      </c>
      <c r="E3299" s="181">
        <v>143.07</v>
      </c>
    </row>
    <row r="3300" spans="2:5" ht="50.1" customHeight="1">
      <c r="B3300" s="180">
        <v>97341</v>
      </c>
      <c r="C3300" s="180" t="s">
        <v>1995</v>
      </c>
      <c r="D3300" s="180" t="s">
        <v>4195</v>
      </c>
      <c r="E3300" s="181">
        <v>38.950000000000003</v>
      </c>
    </row>
    <row r="3301" spans="2:5" ht="50.1" customHeight="1">
      <c r="B3301" s="180">
        <v>97342</v>
      </c>
      <c r="C3301" s="180" t="s">
        <v>1996</v>
      </c>
      <c r="D3301" s="180" t="s">
        <v>4195</v>
      </c>
      <c r="E3301" s="181">
        <v>61.07</v>
      </c>
    </row>
    <row r="3302" spans="2:5" ht="50.1" customHeight="1">
      <c r="B3302" s="180">
        <v>97343</v>
      </c>
      <c r="C3302" s="180" t="s">
        <v>1997</v>
      </c>
      <c r="D3302" s="180" t="s">
        <v>4195</v>
      </c>
      <c r="E3302" s="181">
        <v>76.91</v>
      </c>
    </row>
    <row r="3303" spans="2:5" ht="50.1" customHeight="1">
      <c r="B3303" s="180">
        <v>97344</v>
      </c>
      <c r="C3303" s="180" t="s">
        <v>1998</v>
      </c>
      <c r="D3303" s="180" t="s">
        <v>4195</v>
      </c>
      <c r="E3303" s="181">
        <v>46.14</v>
      </c>
    </row>
    <row r="3304" spans="2:5" ht="50.1" customHeight="1">
      <c r="B3304" s="180">
        <v>97345</v>
      </c>
      <c r="C3304" s="180" t="s">
        <v>1999</v>
      </c>
      <c r="D3304" s="180" t="s">
        <v>4195</v>
      </c>
      <c r="E3304" s="181">
        <v>73.42</v>
      </c>
    </row>
    <row r="3305" spans="2:5" ht="50.1" customHeight="1">
      <c r="B3305" s="180">
        <v>97346</v>
      </c>
      <c r="C3305" s="180" t="s">
        <v>2000</v>
      </c>
      <c r="D3305" s="180" t="s">
        <v>4195</v>
      </c>
      <c r="E3305" s="181">
        <v>93.74</v>
      </c>
    </row>
    <row r="3306" spans="2:5" ht="50.1" customHeight="1">
      <c r="B3306" s="180">
        <v>97347</v>
      </c>
      <c r="C3306" s="180" t="s">
        <v>2001</v>
      </c>
      <c r="D3306" s="180" t="s">
        <v>4195</v>
      </c>
      <c r="E3306" s="181">
        <v>69.61</v>
      </c>
    </row>
    <row r="3307" spans="2:5" ht="50.1" customHeight="1">
      <c r="B3307" s="180">
        <v>97348</v>
      </c>
      <c r="C3307" s="180" t="s">
        <v>2002</v>
      </c>
      <c r="D3307" s="180" t="s">
        <v>4195</v>
      </c>
      <c r="E3307" s="181">
        <v>96.13</v>
      </c>
    </row>
    <row r="3308" spans="2:5" ht="50.1" customHeight="1">
      <c r="B3308" s="180">
        <v>97349</v>
      </c>
      <c r="C3308" s="180" t="s">
        <v>2003</v>
      </c>
      <c r="D3308" s="180" t="s">
        <v>4195</v>
      </c>
      <c r="E3308" s="181">
        <v>138.55000000000001</v>
      </c>
    </row>
    <row r="3309" spans="2:5" ht="50.1" customHeight="1">
      <c r="B3309" s="180">
        <v>97350</v>
      </c>
      <c r="C3309" s="180" t="s">
        <v>2004</v>
      </c>
      <c r="D3309" s="180" t="s">
        <v>4195</v>
      </c>
      <c r="E3309" s="181">
        <v>168.21</v>
      </c>
    </row>
    <row r="3310" spans="2:5" ht="50.1" customHeight="1">
      <c r="B3310" s="180">
        <v>97351</v>
      </c>
      <c r="C3310" s="180" t="s">
        <v>2005</v>
      </c>
      <c r="D3310" s="180" t="s">
        <v>4195</v>
      </c>
      <c r="E3310" s="181">
        <v>232.59</v>
      </c>
    </row>
    <row r="3311" spans="2:5" ht="50.1" customHeight="1">
      <c r="B3311" s="180">
        <v>97352</v>
      </c>
      <c r="C3311" s="180" t="s">
        <v>2006</v>
      </c>
      <c r="D3311" s="180" t="s">
        <v>4195</v>
      </c>
      <c r="E3311" s="181">
        <v>301.39</v>
      </c>
    </row>
    <row r="3312" spans="2:5" ht="50.1" customHeight="1">
      <c r="B3312" s="180">
        <v>97353</v>
      </c>
      <c r="C3312" s="180" t="s">
        <v>2007</v>
      </c>
      <c r="D3312" s="180" t="s">
        <v>4195</v>
      </c>
      <c r="E3312" s="181">
        <v>45.95</v>
      </c>
    </row>
    <row r="3313" spans="2:5" ht="50.1" customHeight="1">
      <c r="B3313" s="180">
        <v>97354</v>
      </c>
      <c r="C3313" s="180" t="s">
        <v>2008</v>
      </c>
      <c r="D3313" s="180" t="s">
        <v>4195</v>
      </c>
      <c r="E3313" s="181">
        <v>72.88</v>
      </c>
    </row>
    <row r="3314" spans="2:5" ht="50.1" customHeight="1">
      <c r="B3314" s="180">
        <v>97355</v>
      </c>
      <c r="C3314" s="180" t="s">
        <v>2009</v>
      </c>
      <c r="D3314" s="180" t="s">
        <v>4195</v>
      </c>
      <c r="E3314" s="181">
        <v>99.64</v>
      </c>
    </row>
    <row r="3315" spans="2:5" ht="50.1" customHeight="1">
      <c r="B3315" s="180">
        <v>97356</v>
      </c>
      <c r="C3315" s="180" t="s">
        <v>2010</v>
      </c>
      <c r="D3315" s="180" t="s">
        <v>4195</v>
      </c>
      <c r="E3315" s="181">
        <v>53.14</v>
      </c>
    </row>
    <row r="3316" spans="2:5" ht="50.1" customHeight="1">
      <c r="B3316" s="180">
        <v>97357</v>
      </c>
      <c r="C3316" s="180" t="s">
        <v>2011</v>
      </c>
      <c r="D3316" s="180" t="s">
        <v>4195</v>
      </c>
      <c r="E3316" s="181">
        <v>85.23</v>
      </c>
    </row>
    <row r="3317" spans="2:5" ht="50.1" customHeight="1">
      <c r="B3317" s="180">
        <v>97358</v>
      </c>
      <c r="C3317" s="180" t="s">
        <v>2012</v>
      </c>
      <c r="D3317" s="180" t="s">
        <v>4195</v>
      </c>
      <c r="E3317" s="181">
        <v>116.47</v>
      </c>
    </row>
    <row r="3318" spans="2:5" ht="50.1" customHeight="1">
      <c r="B3318" s="180">
        <v>97498</v>
      </c>
      <c r="C3318" s="180" t="s">
        <v>20219</v>
      </c>
      <c r="D3318" s="180" t="s">
        <v>4195</v>
      </c>
      <c r="E3318" s="181">
        <v>43.3</v>
      </c>
    </row>
    <row r="3319" spans="2:5" ht="50.1" customHeight="1">
      <c r="B3319" s="180">
        <v>97535</v>
      </c>
      <c r="C3319" s="180" t="s">
        <v>20220</v>
      </c>
      <c r="D3319" s="180" t="s">
        <v>4195</v>
      </c>
      <c r="E3319" s="181">
        <v>46.57</v>
      </c>
    </row>
    <row r="3320" spans="2:5" ht="50.1" customHeight="1">
      <c r="B3320" s="180">
        <v>97536</v>
      </c>
      <c r="C3320" s="180" t="s">
        <v>20221</v>
      </c>
      <c r="D3320" s="180" t="s">
        <v>4195</v>
      </c>
      <c r="E3320" s="181">
        <v>54.09</v>
      </c>
    </row>
    <row r="3321" spans="2:5" ht="50.1" customHeight="1">
      <c r="B3321" s="180">
        <v>100788</v>
      </c>
      <c r="C3321" s="180" t="s">
        <v>20222</v>
      </c>
      <c r="D3321" s="180" t="s">
        <v>3961</v>
      </c>
      <c r="E3321" s="181">
        <v>581.6</v>
      </c>
    </row>
    <row r="3322" spans="2:5" ht="50.1" customHeight="1">
      <c r="B3322" s="180">
        <v>100791</v>
      </c>
      <c r="C3322" s="180" t="s">
        <v>20223</v>
      </c>
      <c r="D3322" s="180" t="s">
        <v>4195</v>
      </c>
      <c r="E3322" s="181">
        <v>15.76</v>
      </c>
    </row>
    <row r="3323" spans="2:5" ht="50.1" customHeight="1">
      <c r="B3323" s="180">
        <v>100792</v>
      </c>
      <c r="C3323" s="180" t="s">
        <v>20224</v>
      </c>
      <c r="D3323" s="180" t="s">
        <v>4195</v>
      </c>
      <c r="E3323" s="181">
        <v>23.41</v>
      </c>
    </row>
    <row r="3324" spans="2:5" ht="50.1" customHeight="1">
      <c r="B3324" s="180">
        <v>100793</v>
      </c>
      <c r="C3324" s="180" t="s">
        <v>20225</v>
      </c>
      <c r="D3324" s="180" t="s">
        <v>4195</v>
      </c>
      <c r="E3324" s="181">
        <v>31.19</v>
      </c>
    </row>
    <row r="3325" spans="2:5" ht="50.1" customHeight="1">
      <c r="B3325" s="180">
        <v>100794</v>
      </c>
      <c r="C3325" s="180" t="s">
        <v>20226</v>
      </c>
      <c r="D3325" s="180" t="s">
        <v>4195</v>
      </c>
      <c r="E3325" s="181">
        <v>42.26</v>
      </c>
    </row>
    <row r="3326" spans="2:5" ht="50.1" customHeight="1">
      <c r="B3326" s="180">
        <v>100803</v>
      </c>
      <c r="C3326" s="180" t="s">
        <v>20227</v>
      </c>
      <c r="D3326" s="180" t="s">
        <v>4195</v>
      </c>
      <c r="E3326" s="181">
        <v>15.07</v>
      </c>
    </row>
    <row r="3327" spans="2:5" ht="50.1" customHeight="1">
      <c r="B3327" s="180">
        <v>100804</v>
      </c>
      <c r="C3327" s="180" t="s">
        <v>20228</v>
      </c>
      <c r="D3327" s="180" t="s">
        <v>4195</v>
      </c>
      <c r="E3327" s="181">
        <v>22.57</v>
      </c>
    </row>
    <row r="3328" spans="2:5" ht="50.1" customHeight="1">
      <c r="B3328" s="180">
        <v>100805</v>
      </c>
      <c r="C3328" s="180" t="s">
        <v>20229</v>
      </c>
      <c r="D3328" s="180" t="s">
        <v>4195</v>
      </c>
      <c r="E3328" s="181">
        <v>30.21</v>
      </c>
    </row>
    <row r="3329" spans="2:5" ht="50.1" customHeight="1">
      <c r="B3329" s="180">
        <v>100806</v>
      </c>
      <c r="C3329" s="180" t="s">
        <v>20230</v>
      </c>
      <c r="D3329" s="180" t="s">
        <v>4195</v>
      </c>
      <c r="E3329" s="181">
        <v>41.04</v>
      </c>
    </row>
    <row r="3330" spans="2:5" ht="50.1" customHeight="1">
      <c r="B3330" s="180">
        <v>101918</v>
      </c>
      <c r="C3330" s="180" t="s">
        <v>20231</v>
      </c>
      <c r="D3330" s="180" t="s">
        <v>4195</v>
      </c>
      <c r="E3330" s="181">
        <v>204.74</v>
      </c>
    </row>
    <row r="3331" spans="2:5" ht="50.1" customHeight="1">
      <c r="B3331" s="180">
        <v>101919</v>
      </c>
      <c r="C3331" s="180" t="s">
        <v>20232</v>
      </c>
      <c r="D3331" s="180" t="s">
        <v>3961</v>
      </c>
      <c r="E3331" s="181">
        <v>299.86</v>
      </c>
    </row>
    <row r="3332" spans="2:5" ht="50.1" customHeight="1">
      <c r="B3332" s="180">
        <v>101920</v>
      </c>
      <c r="C3332" s="180" t="s">
        <v>20233</v>
      </c>
      <c r="D3332" s="180" t="s">
        <v>3961</v>
      </c>
      <c r="E3332" s="181">
        <v>141.76</v>
      </c>
    </row>
    <row r="3333" spans="2:5" ht="50.1" customHeight="1">
      <c r="B3333" s="180">
        <v>101921</v>
      </c>
      <c r="C3333" s="180" t="s">
        <v>20234</v>
      </c>
      <c r="D3333" s="180" t="s">
        <v>3961</v>
      </c>
      <c r="E3333" s="181">
        <v>162.12</v>
      </c>
    </row>
    <row r="3334" spans="2:5" ht="50.1" customHeight="1">
      <c r="B3334" s="180">
        <v>101922</v>
      </c>
      <c r="C3334" s="180" t="s">
        <v>20235</v>
      </c>
      <c r="D3334" s="180" t="s">
        <v>3961</v>
      </c>
      <c r="E3334" s="181">
        <v>162.12</v>
      </c>
    </row>
    <row r="3335" spans="2:5" ht="50.1" customHeight="1">
      <c r="B3335" s="180">
        <v>101923</v>
      </c>
      <c r="C3335" s="180" t="s">
        <v>20236</v>
      </c>
      <c r="D3335" s="180" t="s">
        <v>3961</v>
      </c>
      <c r="E3335" s="181">
        <v>162.12</v>
      </c>
    </row>
    <row r="3336" spans="2:5" ht="50.1" customHeight="1">
      <c r="B3336" s="180">
        <v>101924</v>
      </c>
      <c r="C3336" s="180" t="s">
        <v>20237</v>
      </c>
      <c r="D3336" s="180" t="s">
        <v>3961</v>
      </c>
      <c r="E3336" s="181">
        <v>133.24</v>
      </c>
    </row>
    <row r="3337" spans="2:5" ht="50.1" customHeight="1">
      <c r="B3337" s="180">
        <v>101925</v>
      </c>
      <c r="C3337" s="180" t="s">
        <v>20238</v>
      </c>
      <c r="D3337" s="180" t="s">
        <v>3961</v>
      </c>
      <c r="E3337" s="181">
        <v>223.23</v>
      </c>
    </row>
    <row r="3338" spans="2:5" ht="50.1" customHeight="1">
      <c r="B3338" s="180">
        <v>101926</v>
      </c>
      <c r="C3338" s="180" t="s">
        <v>20239</v>
      </c>
      <c r="D3338" s="180" t="s">
        <v>3961</v>
      </c>
      <c r="E3338" s="181">
        <v>287.66000000000003</v>
      </c>
    </row>
    <row r="3339" spans="2:5" ht="50.1" customHeight="1">
      <c r="B3339" s="180">
        <v>101927</v>
      </c>
      <c r="C3339" s="180" t="s">
        <v>20240</v>
      </c>
      <c r="D3339" s="180" t="s">
        <v>4195</v>
      </c>
      <c r="E3339" s="181">
        <v>194.54</v>
      </c>
    </row>
    <row r="3340" spans="2:5" ht="50.1" customHeight="1">
      <c r="B3340" s="180">
        <v>101928</v>
      </c>
      <c r="C3340" s="180" t="s">
        <v>20241</v>
      </c>
      <c r="D3340" s="180" t="s">
        <v>3961</v>
      </c>
      <c r="E3340" s="181">
        <v>303.76</v>
      </c>
    </row>
    <row r="3341" spans="2:5" ht="50.1" customHeight="1">
      <c r="B3341" s="180">
        <v>101929</v>
      </c>
      <c r="C3341" s="180" t="s">
        <v>20242</v>
      </c>
      <c r="D3341" s="180" t="s">
        <v>3961</v>
      </c>
      <c r="E3341" s="181">
        <v>145.66</v>
      </c>
    </row>
    <row r="3342" spans="2:5" ht="50.1" customHeight="1">
      <c r="B3342" s="180">
        <v>101930</v>
      </c>
      <c r="C3342" s="180" t="s">
        <v>20243</v>
      </c>
      <c r="D3342" s="180" t="s">
        <v>3961</v>
      </c>
      <c r="E3342" s="181">
        <v>166.02</v>
      </c>
    </row>
    <row r="3343" spans="2:5" ht="50.1" customHeight="1">
      <c r="B3343" s="180">
        <v>101931</v>
      </c>
      <c r="C3343" s="180" t="s">
        <v>20244</v>
      </c>
      <c r="D3343" s="180" t="s">
        <v>3961</v>
      </c>
      <c r="E3343" s="181">
        <v>166.02</v>
      </c>
    </row>
    <row r="3344" spans="2:5" ht="50.1" customHeight="1">
      <c r="B3344" s="180">
        <v>101932</v>
      </c>
      <c r="C3344" s="180" t="s">
        <v>20245</v>
      </c>
      <c r="D3344" s="180" t="s">
        <v>3961</v>
      </c>
      <c r="E3344" s="181">
        <v>166.02</v>
      </c>
    </row>
    <row r="3345" spans="2:5" ht="50.1" customHeight="1">
      <c r="B3345" s="180">
        <v>101933</v>
      </c>
      <c r="C3345" s="180" t="s">
        <v>20246</v>
      </c>
      <c r="D3345" s="180" t="s">
        <v>3961</v>
      </c>
      <c r="E3345" s="181">
        <v>137.13999999999999</v>
      </c>
    </row>
    <row r="3346" spans="2:5" ht="50.1" customHeight="1">
      <c r="B3346" s="180">
        <v>101934</v>
      </c>
      <c r="C3346" s="180" t="s">
        <v>20247</v>
      </c>
      <c r="D3346" s="180" t="s">
        <v>3961</v>
      </c>
      <c r="E3346" s="181">
        <v>229.08</v>
      </c>
    </row>
    <row r="3347" spans="2:5" ht="50.1" customHeight="1">
      <c r="B3347" s="180">
        <v>101935</v>
      </c>
      <c r="C3347" s="180" t="s">
        <v>20248</v>
      </c>
      <c r="D3347" s="180" t="s">
        <v>3961</v>
      </c>
      <c r="E3347" s="181">
        <v>295.47000000000003</v>
      </c>
    </row>
    <row r="3348" spans="2:5" ht="50.1" customHeight="1">
      <c r="B3348" s="180">
        <v>89358</v>
      </c>
      <c r="C3348" s="180" t="s">
        <v>2013</v>
      </c>
      <c r="D3348" s="180" t="s">
        <v>3961</v>
      </c>
      <c r="E3348" s="181">
        <v>5.66</v>
      </c>
    </row>
    <row r="3349" spans="2:5" ht="50.1" customHeight="1">
      <c r="B3349" s="180">
        <v>89359</v>
      </c>
      <c r="C3349" s="180" t="s">
        <v>2014</v>
      </c>
      <c r="D3349" s="180" t="s">
        <v>3961</v>
      </c>
      <c r="E3349" s="181">
        <v>6.06</v>
      </c>
    </row>
    <row r="3350" spans="2:5" ht="50.1" customHeight="1">
      <c r="B3350" s="180">
        <v>89360</v>
      </c>
      <c r="C3350" s="180" t="s">
        <v>2015</v>
      </c>
      <c r="D3350" s="180" t="s">
        <v>3961</v>
      </c>
      <c r="E3350" s="181">
        <v>7.73</v>
      </c>
    </row>
    <row r="3351" spans="2:5" ht="50.1" customHeight="1">
      <c r="B3351" s="180">
        <v>89361</v>
      </c>
      <c r="C3351" s="180" t="s">
        <v>2016</v>
      </c>
      <c r="D3351" s="180" t="s">
        <v>3961</v>
      </c>
      <c r="E3351" s="181">
        <v>7.08</v>
      </c>
    </row>
    <row r="3352" spans="2:5" ht="50.1" customHeight="1">
      <c r="B3352" s="180">
        <v>89362</v>
      </c>
      <c r="C3352" s="180" t="s">
        <v>2017</v>
      </c>
      <c r="D3352" s="180" t="s">
        <v>3961</v>
      </c>
      <c r="E3352" s="181">
        <v>6.77</v>
      </c>
    </row>
    <row r="3353" spans="2:5" ht="50.1" customHeight="1">
      <c r="B3353" s="180">
        <v>89363</v>
      </c>
      <c r="C3353" s="180" t="s">
        <v>2018</v>
      </c>
      <c r="D3353" s="180" t="s">
        <v>3961</v>
      </c>
      <c r="E3353" s="181">
        <v>7.62</v>
      </c>
    </row>
    <row r="3354" spans="2:5" ht="50.1" customHeight="1">
      <c r="B3354" s="180">
        <v>89364</v>
      </c>
      <c r="C3354" s="180" t="s">
        <v>2019</v>
      </c>
      <c r="D3354" s="180" t="s">
        <v>3961</v>
      </c>
      <c r="E3354" s="181">
        <v>9.3800000000000008</v>
      </c>
    </row>
    <row r="3355" spans="2:5" ht="50.1" customHeight="1">
      <c r="B3355" s="180">
        <v>89365</v>
      </c>
      <c r="C3355" s="180" t="s">
        <v>2020</v>
      </c>
      <c r="D3355" s="180" t="s">
        <v>3961</v>
      </c>
      <c r="E3355" s="181">
        <v>8.6</v>
      </c>
    </row>
    <row r="3356" spans="2:5" ht="50.1" customHeight="1">
      <c r="B3356" s="180">
        <v>89366</v>
      </c>
      <c r="C3356" s="180" t="s">
        <v>2021</v>
      </c>
      <c r="D3356" s="180" t="s">
        <v>3961</v>
      </c>
      <c r="E3356" s="181">
        <v>14.05</v>
      </c>
    </row>
    <row r="3357" spans="2:5" ht="50.1" customHeight="1">
      <c r="B3357" s="180">
        <v>89367</v>
      </c>
      <c r="C3357" s="180" t="s">
        <v>2022</v>
      </c>
      <c r="D3357" s="180" t="s">
        <v>3961</v>
      </c>
      <c r="E3357" s="181">
        <v>9.66</v>
      </c>
    </row>
    <row r="3358" spans="2:5" ht="50.1" customHeight="1">
      <c r="B3358" s="180">
        <v>89368</v>
      </c>
      <c r="C3358" s="180" t="s">
        <v>2023</v>
      </c>
      <c r="D3358" s="180" t="s">
        <v>3961</v>
      </c>
      <c r="E3358" s="181">
        <v>12.06</v>
      </c>
    </row>
    <row r="3359" spans="2:5" ht="50.1" customHeight="1">
      <c r="B3359" s="180">
        <v>89369</v>
      </c>
      <c r="C3359" s="180" t="s">
        <v>2024</v>
      </c>
      <c r="D3359" s="180" t="s">
        <v>3961</v>
      </c>
      <c r="E3359" s="181">
        <v>15.03</v>
      </c>
    </row>
    <row r="3360" spans="2:5" ht="50.1" customHeight="1">
      <c r="B3360" s="180">
        <v>89370</v>
      </c>
      <c r="C3360" s="180" t="s">
        <v>2025</v>
      </c>
      <c r="D3360" s="180" t="s">
        <v>3961</v>
      </c>
      <c r="E3360" s="181">
        <v>11.56</v>
      </c>
    </row>
    <row r="3361" spans="2:5" ht="50.1" customHeight="1">
      <c r="B3361" s="180">
        <v>89371</v>
      </c>
      <c r="C3361" s="180" t="s">
        <v>2026</v>
      </c>
      <c r="D3361" s="180" t="s">
        <v>3961</v>
      </c>
      <c r="E3361" s="181">
        <v>4.33</v>
      </c>
    </row>
    <row r="3362" spans="2:5" ht="50.1" customHeight="1">
      <c r="B3362" s="180">
        <v>89372</v>
      </c>
      <c r="C3362" s="180" t="s">
        <v>2027</v>
      </c>
      <c r="D3362" s="180" t="s">
        <v>3961</v>
      </c>
      <c r="E3362" s="181">
        <v>12.23</v>
      </c>
    </row>
    <row r="3363" spans="2:5" ht="50.1" customHeight="1">
      <c r="B3363" s="180">
        <v>89373</v>
      </c>
      <c r="C3363" s="180" t="s">
        <v>2028</v>
      </c>
      <c r="D3363" s="180" t="s">
        <v>3961</v>
      </c>
      <c r="E3363" s="181">
        <v>5.04</v>
      </c>
    </row>
    <row r="3364" spans="2:5" ht="50.1" customHeight="1">
      <c r="B3364" s="180">
        <v>89374</v>
      </c>
      <c r="C3364" s="180" t="s">
        <v>2029</v>
      </c>
      <c r="D3364" s="180" t="s">
        <v>3961</v>
      </c>
      <c r="E3364" s="181">
        <v>9.33</v>
      </c>
    </row>
    <row r="3365" spans="2:5" ht="50.1" customHeight="1">
      <c r="B3365" s="180">
        <v>89375</v>
      </c>
      <c r="C3365" s="180" t="s">
        <v>2030</v>
      </c>
      <c r="D3365" s="180" t="s">
        <v>3961</v>
      </c>
      <c r="E3365" s="181">
        <v>11.92</v>
      </c>
    </row>
    <row r="3366" spans="2:5" ht="50.1" customHeight="1">
      <c r="B3366" s="180">
        <v>89376</v>
      </c>
      <c r="C3366" s="180" t="s">
        <v>2031</v>
      </c>
      <c r="D3366" s="180" t="s">
        <v>3961</v>
      </c>
      <c r="E3366" s="181">
        <v>4.41</v>
      </c>
    </row>
    <row r="3367" spans="2:5" ht="50.1" customHeight="1">
      <c r="B3367" s="180">
        <v>89377</v>
      </c>
      <c r="C3367" s="180" t="s">
        <v>2032</v>
      </c>
      <c r="D3367" s="180" t="s">
        <v>3961</v>
      </c>
      <c r="E3367" s="181">
        <v>8.23</v>
      </c>
    </row>
    <row r="3368" spans="2:5" ht="50.1" customHeight="1">
      <c r="B3368" s="180">
        <v>89378</v>
      </c>
      <c r="C3368" s="180" t="s">
        <v>2033</v>
      </c>
      <c r="D3368" s="180" t="s">
        <v>3961</v>
      </c>
      <c r="E3368" s="181">
        <v>5.14</v>
      </c>
    </row>
    <row r="3369" spans="2:5" ht="50.1" customHeight="1">
      <c r="B3369" s="180">
        <v>89379</v>
      </c>
      <c r="C3369" s="180" t="s">
        <v>2034</v>
      </c>
      <c r="D3369" s="180" t="s">
        <v>3961</v>
      </c>
      <c r="E3369" s="181">
        <v>15.67</v>
      </c>
    </row>
    <row r="3370" spans="2:5" ht="50.1" customHeight="1">
      <c r="B3370" s="180">
        <v>89380</v>
      </c>
      <c r="C3370" s="180" t="s">
        <v>2035</v>
      </c>
      <c r="D3370" s="180" t="s">
        <v>3961</v>
      </c>
      <c r="E3370" s="181">
        <v>8.3699999999999992</v>
      </c>
    </row>
    <row r="3371" spans="2:5" ht="50.1" customHeight="1">
      <c r="B3371" s="180">
        <v>89381</v>
      </c>
      <c r="C3371" s="180" t="s">
        <v>2036</v>
      </c>
      <c r="D3371" s="180" t="s">
        <v>3961</v>
      </c>
      <c r="E3371" s="181">
        <v>11.8</v>
      </c>
    </row>
    <row r="3372" spans="2:5" ht="50.1" customHeight="1">
      <c r="B3372" s="180">
        <v>89382</v>
      </c>
      <c r="C3372" s="180" t="s">
        <v>2037</v>
      </c>
      <c r="D3372" s="180" t="s">
        <v>3961</v>
      </c>
      <c r="E3372" s="181">
        <v>14.21</v>
      </c>
    </row>
    <row r="3373" spans="2:5" ht="50.1" customHeight="1">
      <c r="B3373" s="180">
        <v>89383</v>
      </c>
      <c r="C3373" s="180" t="s">
        <v>2038</v>
      </c>
      <c r="D3373" s="180" t="s">
        <v>3961</v>
      </c>
      <c r="E3373" s="181">
        <v>5.24</v>
      </c>
    </row>
    <row r="3374" spans="2:5" ht="50.1" customHeight="1">
      <c r="B3374" s="180">
        <v>89384</v>
      </c>
      <c r="C3374" s="180" t="s">
        <v>2039</v>
      </c>
      <c r="D3374" s="180" t="s">
        <v>3961</v>
      </c>
      <c r="E3374" s="181">
        <v>11.97</v>
      </c>
    </row>
    <row r="3375" spans="2:5" ht="50.1" customHeight="1">
      <c r="B3375" s="180">
        <v>89385</v>
      </c>
      <c r="C3375" s="180" t="s">
        <v>2040</v>
      </c>
      <c r="D3375" s="180" t="s">
        <v>3961</v>
      </c>
      <c r="E3375" s="181">
        <v>6.08</v>
      </c>
    </row>
    <row r="3376" spans="2:5" ht="50.1" customHeight="1">
      <c r="B3376" s="180">
        <v>89386</v>
      </c>
      <c r="C3376" s="180" t="s">
        <v>2041</v>
      </c>
      <c r="D3376" s="180" t="s">
        <v>3961</v>
      </c>
      <c r="E3376" s="181">
        <v>7.34</v>
      </c>
    </row>
    <row r="3377" spans="2:5" ht="50.1" customHeight="1">
      <c r="B3377" s="180">
        <v>89387</v>
      </c>
      <c r="C3377" s="180" t="s">
        <v>2042</v>
      </c>
      <c r="D3377" s="180" t="s">
        <v>3961</v>
      </c>
      <c r="E3377" s="181">
        <v>32.479999999999997</v>
      </c>
    </row>
    <row r="3378" spans="2:5" ht="50.1" customHeight="1">
      <c r="B3378" s="180">
        <v>89388</v>
      </c>
      <c r="C3378" s="180" t="s">
        <v>2043</v>
      </c>
      <c r="D3378" s="180" t="s">
        <v>3961</v>
      </c>
      <c r="E3378" s="181">
        <v>10.18</v>
      </c>
    </row>
    <row r="3379" spans="2:5" ht="50.1" customHeight="1">
      <c r="B3379" s="180">
        <v>89389</v>
      </c>
      <c r="C3379" s="180" t="s">
        <v>2044</v>
      </c>
      <c r="D3379" s="180" t="s">
        <v>3961</v>
      </c>
      <c r="E3379" s="181">
        <v>11.16</v>
      </c>
    </row>
    <row r="3380" spans="2:5" ht="50.1" customHeight="1">
      <c r="B3380" s="180">
        <v>89390</v>
      </c>
      <c r="C3380" s="180" t="s">
        <v>2045</v>
      </c>
      <c r="D3380" s="180" t="s">
        <v>3961</v>
      </c>
      <c r="E3380" s="181">
        <v>21.52</v>
      </c>
    </row>
    <row r="3381" spans="2:5" ht="50.1" customHeight="1">
      <c r="B3381" s="180">
        <v>89391</v>
      </c>
      <c r="C3381" s="180" t="s">
        <v>2046</v>
      </c>
      <c r="D3381" s="180" t="s">
        <v>3961</v>
      </c>
      <c r="E3381" s="181">
        <v>7.22</v>
      </c>
    </row>
    <row r="3382" spans="2:5" ht="50.1" customHeight="1">
      <c r="B3382" s="180">
        <v>89392</v>
      </c>
      <c r="C3382" s="180" t="s">
        <v>2047</v>
      </c>
      <c r="D3382" s="180" t="s">
        <v>3961</v>
      </c>
      <c r="E3382" s="181">
        <v>25.85</v>
      </c>
    </row>
    <row r="3383" spans="2:5" ht="50.1" customHeight="1">
      <c r="B3383" s="180">
        <v>89393</v>
      </c>
      <c r="C3383" s="180" t="s">
        <v>2048</v>
      </c>
      <c r="D3383" s="180" t="s">
        <v>3961</v>
      </c>
      <c r="E3383" s="181">
        <v>7.94</v>
      </c>
    </row>
    <row r="3384" spans="2:5" ht="50.1" customHeight="1">
      <c r="B3384" s="180">
        <v>89394</v>
      </c>
      <c r="C3384" s="180" t="s">
        <v>2049</v>
      </c>
      <c r="D3384" s="180" t="s">
        <v>3961</v>
      </c>
      <c r="E3384" s="181">
        <v>17.8</v>
      </c>
    </row>
    <row r="3385" spans="2:5" ht="50.1" customHeight="1">
      <c r="B3385" s="180">
        <v>89395</v>
      </c>
      <c r="C3385" s="180" t="s">
        <v>2050</v>
      </c>
      <c r="D3385" s="180" t="s">
        <v>3961</v>
      </c>
      <c r="E3385" s="181">
        <v>9.51</v>
      </c>
    </row>
    <row r="3386" spans="2:5" ht="50.1" customHeight="1">
      <c r="B3386" s="180">
        <v>89396</v>
      </c>
      <c r="C3386" s="180" t="s">
        <v>2051</v>
      </c>
      <c r="D3386" s="180" t="s">
        <v>3961</v>
      </c>
      <c r="E3386" s="181">
        <v>17.95</v>
      </c>
    </row>
    <row r="3387" spans="2:5" ht="50.1" customHeight="1">
      <c r="B3387" s="180">
        <v>89397</v>
      </c>
      <c r="C3387" s="180" t="s">
        <v>2052</v>
      </c>
      <c r="D3387" s="180" t="s">
        <v>3961</v>
      </c>
      <c r="E3387" s="181">
        <v>11.76</v>
      </c>
    </row>
    <row r="3388" spans="2:5" ht="50.1" customHeight="1">
      <c r="B3388" s="180">
        <v>89398</v>
      </c>
      <c r="C3388" s="180" t="s">
        <v>2053</v>
      </c>
      <c r="D3388" s="180" t="s">
        <v>3961</v>
      </c>
      <c r="E3388" s="181">
        <v>14.48</v>
      </c>
    </row>
    <row r="3389" spans="2:5" ht="50.1" customHeight="1">
      <c r="B3389" s="180">
        <v>89399</v>
      </c>
      <c r="C3389" s="180" t="s">
        <v>2054</v>
      </c>
      <c r="D3389" s="180" t="s">
        <v>3961</v>
      </c>
      <c r="E3389" s="181">
        <v>28.8</v>
      </c>
    </row>
    <row r="3390" spans="2:5" ht="50.1" customHeight="1">
      <c r="B3390" s="180">
        <v>89400</v>
      </c>
      <c r="C3390" s="180" t="s">
        <v>2055</v>
      </c>
      <c r="D3390" s="180" t="s">
        <v>3961</v>
      </c>
      <c r="E3390" s="181">
        <v>16.71</v>
      </c>
    </row>
    <row r="3391" spans="2:5" ht="50.1" customHeight="1">
      <c r="B3391" s="180">
        <v>89404</v>
      </c>
      <c r="C3391" s="180" t="s">
        <v>2056</v>
      </c>
      <c r="D3391" s="180" t="s">
        <v>3961</v>
      </c>
      <c r="E3391" s="181">
        <v>3.87</v>
      </c>
    </row>
    <row r="3392" spans="2:5" ht="50.1" customHeight="1">
      <c r="B3392" s="180">
        <v>89405</v>
      </c>
      <c r="C3392" s="180" t="s">
        <v>2057</v>
      </c>
      <c r="D3392" s="180" t="s">
        <v>3961</v>
      </c>
      <c r="E3392" s="181">
        <v>4.2699999999999996</v>
      </c>
    </row>
    <row r="3393" spans="2:5" ht="50.1" customHeight="1">
      <c r="B3393" s="180">
        <v>89406</v>
      </c>
      <c r="C3393" s="180" t="s">
        <v>2058</v>
      </c>
      <c r="D3393" s="180" t="s">
        <v>3961</v>
      </c>
      <c r="E3393" s="181">
        <v>5.94</v>
      </c>
    </row>
    <row r="3394" spans="2:5" ht="50.1" customHeight="1">
      <c r="B3394" s="180">
        <v>89407</v>
      </c>
      <c r="C3394" s="180" t="s">
        <v>2059</v>
      </c>
      <c r="D3394" s="180" t="s">
        <v>3961</v>
      </c>
      <c r="E3394" s="181">
        <v>5.29</v>
      </c>
    </row>
    <row r="3395" spans="2:5" ht="50.1" customHeight="1">
      <c r="B3395" s="180">
        <v>89408</v>
      </c>
      <c r="C3395" s="180" t="s">
        <v>2060</v>
      </c>
      <c r="D3395" s="180" t="s">
        <v>3961</v>
      </c>
      <c r="E3395" s="181">
        <v>4.71</v>
      </c>
    </row>
    <row r="3396" spans="2:5" ht="50.1" customHeight="1">
      <c r="B3396" s="180">
        <v>89409</v>
      </c>
      <c r="C3396" s="180" t="s">
        <v>2061</v>
      </c>
      <c r="D3396" s="180" t="s">
        <v>3961</v>
      </c>
      <c r="E3396" s="181">
        <v>5.56</v>
      </c>
    </row>
    <row r="3397" spans="2:5" ht="50.1" customHeight="1">
      <c r="B3397" s="180">
        <v>89410</v>
      </c>
      <c r="C3397" s="180" t="s">
        <v>2062</v>
      </c>
      <c r="D3397" s="180" t="s">
        <v>3961</v>
      </c>
      <c r="E3397" s="181">
        <v>7.32</v>
      </c>
    </row>
    <row r="3398" spans="2:5" ht="50.1" customHeight="1">
      <c r="B3398" s="180">
        <v>89411</v>
      </c>
      <c r="C3398" s="180" t="s">
        <v>2063</v>
      </c>
      <c r="D3398" s="180" t="s">
        <v>3961</v>
      </c>
      <c r="E3398" s="181">
        <v>6.54</v>
      </c>
    </row>
    <row r="3399" spans="2:5" ht="50.1" customHeight="1">
      <c r="B3399" s="180">
        <v>89412</v>
      </c>
      <c r="C3399" s="180" t="s">
        <v>2064</v>
      </c>
      <c r="D3399" s="180" t="s">
        <v>3961</v>
      </c>
      <c r="E3399" s="181">
        <v>7.61</v>
      </c>
    </row>
    <row r="3400" spans="2:5" ht="50.1" customHeight="1">
      <c r="B3400" s="180">
        <v>89413</v>
      </c>
      <c r="C3400" s="180" t="s">
        <v>2065</v>
      </c>
      <c r="D3400" s="180" t="s">
        <v>3961</v>
      </c>
      <c r="E3400" s="181">
        <v>7.18</v>
      </c>
    </row>
    <row r="3401" spans="2:5" ht="50.1" customHeight="1">
      <c r="B3401" s="180">
        <v>89414</v>
      </c>
      <c r="C3401" s="180" t="s">
        <v>2066</v>
      </c>
      <c r="D3401" s="180" t="s">
        <v>3961</v>
      </c>
      <c r="E3401" s="181">
        <v>9.58</v>
      </c>
    </row>
    <row r="3402" spans="2:5" ht="50.1" customHeight="1">
      <c r="B3402" s="180">
        <v>89415</v>
      </c>
      <c r="C3402" s="180" t="s">
        <v>2067</v>
      </c>
      <c r="D3402" s="180" t="s">
        <v>3961</v>
      </c>
      <c r="E3402" s="181">
        <v>12.55</v>
      </c>
    </row>
    <row r="3403" spans="2:5" ht="50.1" customHeight="1">
      <c r="B3403" s="180">
        <v>89416</v>
      </c>
      <c r="C3403" s="180" t="s">
        <v>2068</v>
      </c>
      <c r="D3403" s="180" t="s">
        <v>3961</v>
      </c>
      <c r="E3403" s="181">
        <v>9.08</v>
      </c>
    </row>
    <row r="3404" spans="2:5" ht="50.1" customHeight="1">
      <c r="B3404" s="180">
        <v>89417</v>
      </c>
      <c r="C3404" s="180" t="s">
        <v>2069</v>
      </c>
      <c r="D3404" s="180" t="s">
        <v>3961</v>
      </c>
      <c r="E3404" s="181">
        <v>3.15</v>
      </c>
    </row>
    <row r="3405" spans="2:5" ht="50.1" customHeight="1">
      <c r="B3405" s="180">
        <v>89418</v>
      </c>
      <c r="C3405" s="180" t="s">
        <v>2070</v>
      </c>
      <c r="D3405" s="180" t="s">
        <v>3961</v>
      </c>
      <c r="E3405" s="181">
        <v>11.05</v>
      </c>
    </row>
    <row r="3406" spans="2:5" ht="50.1" customHeight="1">
      <c r="B3406" s="180">
        <v>89419</v>
      </c>
      <c r="C3406" s="180" t="s">
        <v>2071</v>
      </c>
      <c r="D3406" s="180" t="s">
        <v>3961</v>
      </c>
      <c r="E3406" s="181">
        <v>3.86</v>
      </c>
    </row>
    <row r="3407" spans="2:5" ht="50.1" customHeight="1">
      <c r="B3407" s="180">
        <v>89420</v>
      </c>
      <c r="C3407" s="180" t="s">
        <v>2072</v>
      </c>
      <c r="D3407" s="180" t="s">
        <v>3961</v>
      </c>
      <c r="E3407" s="181">
        <v>8.15</v>
      </c>
    </row>
    <row r="3408" spans="2:5" ht="50.1" customHeight="1">
      <c r="B3408" s="180">
        <v>89421</v>
      </c>
      <c r="C3408" s="180" t="s">
        <v>2073</v>
      </c>
      <c r="D3408" s="180" t="s">
        <v>3961</v>
      </c>
      <c r="E3408" s="181">
        <v>10.74</v>
      </c>
    </row>
    <row r="3409" spans="2:5" ht="50.1" customHeight="1">
      <c r="B3409" s="180">
        <v>89422</v>
      </c>
      <c r="C3409" s="180" t="s">
        <v>2074</v>
      </c>
      <c r="D3409" s="180" t="s">
        <v>3961</v>
      </c>
      <c r="E3409" s="181">
        <v>3.23</v>
      </c>
    </row>
    <row r="3410" spans="2:5" ht="50.1" customHeight="1">
      <c r="B3410" s="180">
        <v>89423</v>
      </c>
      <c r="C3410" s="180" t="s">
        <v>2075</v>
      </c>
      <c r="D3410" s="180" t="s">
        <v>3961</v>
      </c>
      <c r="E3410" s="181">
        <v>7.49</v>
      </c>
    </row>
    <row r="3411" spans="2:5" ht="50.1" customHeight="1">
      <c r="B3411" s="180">
        <v>89424</v>
      </c>
      <c r="C3411" s="180" t="s">
        <v>2076</v>
      </c>
      <c r="D3411" s="180" t="s">
        <v>3961</v>
      </c>
      <c r="E3411" s="181">
        <v>3.75</v>
      </c>
    </row>
    <row r="3412" spans="2:5" ht="50.1" customHeight="1">
      <c r="B3412" s="180">
        <v>89425</v>
      </c>
      <c r="C3412" s="180" t="s">
        <v>2077</v>
      </c>
      <c r="D3412" s="180" t="s">
        <v>3961</v>
      </c>
      <c r="E3412" s="181">
        <v>14.28</v>
      </c>
    </row>
    <row r="3413" spans="2:5" ht="50.1" customHeight="1">
      <c r="B3413" s="180">
        <v>89426</v>
      </c>
      <c r="C3413" s="180" t="s">
        <v>2078</v>
      </c>
      <c r="D3413" s="180" t="s">
        <v>3961</v>
      </c>
      <c r="E3413" s="181">
        <v>6.98</v>
      </c>
    </row>
    <row r="3414" spans="2:5" ht="50.1" customHeight="1">
      <c r="B3414" s="180">
        <v>89427</v>
      </c>
      <c r="C3414" s="180" t="s">
        <v>2079</v>
      </c>
      <c r="D3414" s="180" t="s">
        <v>3961</v>
      </c>
      <c r="E3414" s="181">
        <v>10.41</v>
      </c>
    </row>
    <row r="3415" spans="2:5" ht="50.1" customHeight="1">
      <c r="B3415" s="180">
        <v>89428</v>
      </c>
      <c r="C3415" s="180" t="s">
        <v>2080</v>
      </c>
      <c r="D3415" s="180" t="s">
        <v>3961</v>
      </c>
      <c r="E3415" s="181">
        <v>12.82</v>
      </c>
    </row>
    <row r="3416" spans="2:5" ht="50.1" customHeight="1">
      <c r="B3416" s="180">
        <v>89429</v>
      </c>
      <c r="C3416" s="180" t="s">
        <v>2081</v>
      </c>
      <c r="D3416" s="180" t="s">
        <v>3961</v>
      </c>
      <c r="E3416" s="181">
        <v>3.85</v>
      </c>
    </row>
    <row r="3417" spans="2:5" ht="50.1" customHeight="1">
      <c r="B3417" s="180">
        <v>89430</v>
      </c>
      <c r="C3417" s="180" t="s">
        <v>2082</v>
      </c>
      <c r="D3417" s="180" t="s">
        <v>3961</v>
      </c>
      <c r="E3417" s="181">
        <v>10.58</v>
      </c>
    </row>
    <row r="3418" spans="2:5" ht="50.1" customHeight="1">
      <c r="B3418" s="180">
        <v>89431</v>
      </c>
      <c r="C3418" s="180" t="s">
        <v>2083</v>
      </c>
      <c r="D3418" s="180" t="s">
        <v>3961</v>
      </c>
      <c r="E3418" s="181">
        <v>5.67</v>
      </c>
    </row>
    <row r="3419" spans="2:5" ht="50.1" customHeight="1">
      <c r="B3419" s="180">
        <v>89432</v>
      </c>
      <c r="C3419" s="180" t="s">
        <v>2084</v>
      </c>
      <c r="D3419" s="180" t="s">
        <v>3961</v>
      </c>
      <c r="E3419" s="181">
        <v>30.81</v>
      </c>
    </row>
    <row r="3420" spans="2:5" ht="50.1" customHeight="1">
      <c r="B3420" s="180">
        <v>89433</v>
      </c>
      <c r="C3420" s="180" t="s">
        <v>2085</v>
      </c>
      <c r="D3420" s="180" t="s">
        <v>3961</v>
      </c>
      <c r="E3420" s="181">
        <v>8.51</v>
      </c>
    </row>
    <row r="3421" spans="2:5" ht="50.1" customHeight="1">
      <c r="B3421" s="180">
        <v>89434</v>
      </c>
      <c r="C3421" s="180" t="s">
        <v>2086</v>
      </c>
      <c r="D3421" s="180" t="s">
        <v>3961</v>
      </c>
      <c r="E3421" s="181">
        <v>9.49</v>
      </c>
    </row>
    <row r="3422" spans="2:5" ht="50.1" customHeight="1">
      <c r="B3422" s="180">
        <v>89435</v>
      </c>
      <c r="C3422" s="180" t="s">
        <v>2087</v>
      </c>
      <c r="D3422" s="180" t="s">
        <v>3961</v>
      </c>
      <c r="E3422" s="181">
        <v>19.850000000000001</v>
      </c>
    </row>
    <row r="3423" spans="2:5" ht="50.1" customHeight="1">
      <c r="B3423" s="180">
        <v>89436</v>
      </c>
      <c r="C3423" s="180" t="s">
        <v>2088</v>
      </c>
      <c r="D3423" s="180" t="s">
        <v>3961</v>
      </c>
      <c r="E3423" s="181">
        <v>5.55</v>
      </c>
    </row>
    <row r="3424" spans="2:5" ht="50.1" customHeight="1">
      <c r="B3424" s="180">
        <v>89437</v>
      </c>
      <c r="C3424" s="180" t="s">
        <v>2089</v>
      </c>
      <c r="D3424" s="180" t="s">
        <v>3961</v>
      </c>
      <c r="E3424" s="181">
        <v>24.18</v>
      </c>
    </row>
    <row r="3425" spans="2:5" ht="50.1" customHeight="1">
      <c r="B3425" s="180">
        <v>89438</v>
      </c>
      <c r="C3425" s="180" t="s">
        <v>2090</v>
      </c>
      <c r="D3425" s="180" t="s">
        <v>3961</v>
      </c>
      <c r="E3425" s="181">
        <v>5.57</v>
      </c>
    </row>
    <row r="3426" spans="2:5" ht="50.1" customHeight="1">
      <c r="B3426" s="180">
        <v>89439</v>
      </c>
      <c r="C3426" s="180" t="s">
        <v>2091</v>
      </c>
      <c r="D3426" s="180" t="s">
        <v>3961</v>
      </c>
      <c r="E3426" s="181">
        <v>7.83</v>
      </c>
    </row>
    <row r="3427" spans="2:5" ht="50.1" customHeight="1">
      <c r="B3427" s="180">
        <v>89440</v>
      </c>
      <c r="C3427" s="180" t="s">
        <v>2092</v>
      </c>
      <c r="D3427" s="180" t="s">
        <v>3961</v>
      </c>
      <c r="E3427" s="181">
        <v>6.76</v>
      </c>
    </row>
    <row r="3428" spans="2:5" ht="50.1" customHeight="1">
      <c r="B3428" s="180">
        <v>89441</v>
      </c>
      <c r="C3428" s="180" t="s">
        <v>2093</v>
      </c>
      <c r="D3428" s="180" t="s">
        <v>3961</v>
      </c>
      <c r="E3428" s="181">
        <v>15.2</v>
      </c>
    </row>
    <row r="3429" spans="2:5" ht="50.1" customHeight="1">
      <c r="B3429" s="180">
        <v>89442</v>
      </c>
      <c r="C3429" s="180" t="s">
        <v>2094</v>
      </c>
      <c r="D3429" s="180" t="s">
        <v>3961</v>
      </c>
      <c r="E3429" s="181">
        <v>9.01</v>
      </c>
    </row>
    <row r="3430" spans="2:5" ht="50.1" customHeight="1">
      <c r="B3430" s="180">
        <v>89443</v>
      </c>
      <c r="C3430" s="180" t="s">
        <v>2095</v>
      </c>
      <c r="D3430" s="180" t="s">
        <v>3961</v>
      </c>
      <c r="E3430" s="181">
        <v>11.2</v>
      </c>
    </row>
    <row r="3431" spans="2:5" ht="50.1" customHeight="1">
      <c r="B3431" s="180">
        <v>89444</v>
      </c>
      <c r="C3431" s="180" t="s">
        <v>2096</v>
      </c>
      <c r="D3431" s="180" t="s">
        <v>3961</v>
      </c>
      <c r="E3431" s="181">
        <v>25.52</v>
      </c>
    </row>
    <row r="3432" spans="2:5" ht="50.1" customHeight="1">
      <c r="B3432" s="180">
        <v>89445</v>
      </c>
      <c r="C3432" s="180" t="s">
        <v>2097</v>
      </c>
      <c r="D3432" s="180" t="s">
        <v>3961</v>
      </c>
      <c r="E3432" s="181">
        <v>13.43</v>
      </c>
    </row>
    <row r="3433" spans="2:5" ht="50.1" customHeight="1">
      <c r="B3433" s="180">
        <v>89481</v>
      </c>
      <c r="C3433" s="180" t="s">
        <v>2098</v>
      </c>
      <c r="D3433" s="180" t="s">
        <v>3961</v>
      </c>
      <c r="E3433" s="181">
        <v>3.66</v>
      </c>
    </row>
    <row r="3434" spans="2:5" ht="50.1" customHeight="1">
      <c r="B3434" s="180">
        <v>89485</v>
      </c>
      <c r="C3434" s="180" t="s">
        <v>2099</v>
      </c>
      <c r="D3434" s="180" t="s">
        <v>3961</v>
      </c>
      <c r="E3434" s="181">
        <v>4.51</v>
      </c>
    </row>
    <row r="3435" spans="2:5" ht="50.1" customHeight="1">
      <c r="B3435" s="180">
        <v>89489</v>
      </c>
      <c r="C3435" s="180" t="s">
        <v>2100</v>
      </c>
      <c r="D3435" s="180" t="s">
        <v>3961</v>
      </c>
      <c r="E3435" s="181">
        <v>6.27</v>
      </c>
    </row>
    <row r="3436" spans="2:5" ht="50.1" customHeight="1">
      <c r="B3436" s="180">
        <v>89490</v>
      </c>
      <c r="C3436" s="180" t="s">
        <v>2101</v>
      </c>
      <c r="D3436" s="180" t="s">
        <v>3961</v>
      </c>
      <c r="E3436" s="181">
        <v>5.49</v>
      </c>
    </row>
    <row r="3437" spans="2:5" ht="50.1" customHeight="1">
      <c r="B3437" s="180">
        <v>89492</v>
      </c>
      <c r="C3437" s="180" t="s">
        <v>2102</v>
      </c>
      <c r="D3437" s="180" t="s">
        <v>3961</v>
      </c>
      <c r="E3437" s="181">
        <v>6</v>
      </c>
    </row>
    <row r="3438" spans="2:5" ht="50.1" customHeight="1">
      <c r="B3438" s="180">
        <v>89493</v>
      </c>
      <c r="C3438" s="180" t="s">
        <v>2103</v>
      </c>
      <c r="D3438" s="180" t="s">
        <v>3961</v>
      </c>
      <c r="E3438" s="181">
        <v>8.4</v>
      </c>
    </row>
    <row r="3439" spans="2:5" ht="50.1" customHeight="1">
      <c r="B3439" s="180">
        <v>89494</v>
      </c>
      <c r="C3439" s="180" t="s">
        <v>2104</v>
      </c>
      <c r="D3439" s="180" t="s">
        <v>3961</v>
      </c>
      <c r="E3439" s="181">
        <v>11.37</v>
      </c>
    </row>
    <row r="3440" spans="2:5" ht="50.1" customHeight="1">
      <c r="B3440" s="180">
        <v>89496</v>
      </c>
      <c r="C3440" s="180" t="s">
        <v>2105</v>
      </c>
      <c r="D3440" s="180" t="s">
        <v>3961</v>
      </c>
      <c r="E3440" s="181">
        <v>7.9</v>
      </c>
    </row>
    <row r="3441" spans="2:5" ht="50.1" customHeight="1">
      <c r="B3441" s="180">
        <v>89497</v>
      </c>
      <c r="C3441" s="180" t="s">
        <v>2106</v>
      </c>
      <c r="D3441" s="180" t="s">
        <v>3961</v>
      </c>
      <c r="E3441" s="181">
        <v>10.220000000000001</v>
      </c>
    </row>
    <row r="3442" spans="2:5" ht="50.1" customHeight="1">
      <c r="B3442" s="180">
        <v>89498</v>
      </c>
      <c r="C3442" s="180" t="s">
        <v>2107</v>
      </c>
      <c r="D3442" s="180" t="s">
        <v>3961</v>
      </c>
      <c r="E3442" s="181">
        <v>11.32</v>
      </c>
    </row>
    <row r="3443" spans="2:5" ht="50.1" customHeight="1">
      <c r="B3443" s="180">
        <v>89499</v>
      </c>
      <c r="C3443" s="180" t="s">
        <v>2108</v>
      </c>
      <c r="D3443" s="180" t="s">
        <v>3961</v>
      </c>
      <c r="E3443" s="181">
        <v>18.3</v>
      </c>
    </row>
    <row r="3444" spans="2:5" ht="50.1" customHeight="1">
      <c r="B3444" s="180">
        <v>89500</v>
      </c>
      <c r="C3444" s="180" t="s">
        <v>2109</v>
      </c>
      <c r="D3444" s="180" t="s">
        <v>3961</v>
      </c>
      <c r="E3444" s="181">
        <v>11.53</v>
      </c>
    </row>
    <row r="3445" spans="2:5" ht="50.1" customHeight="1">
      <c r="B3445" s="180">
        <v>89501</v>
      </c>
      <c r="C3445" s="180" t="s">
        <v>2110</v>
      </c>
      <c r="D3445" s="180" t="s">
        <v>3961</v>
      </c>
      <c r="E3445" s="181">
        <v>12.11</v>
      </c>
    </row>
    <row r="3446" spans="2:5" ht="50.1" customHeight="1">
      <c r="B3446" s="180">
        <v>89502</v>
      </c>
      <c r="C3446" s="180" t="s">
        <v>2111</v>
      </c>
      <c r="D3446" s="180" t="s">
        <v>3961</v>
      </c>
      <c r="E3446" s="181">
        <v>14.09</v>
      </c>
    </row>
    <row r="3447" spans="2:5" ht="50.1" customHeight="1">
      <c r="B3447" s="180">
        <v>89503</v>
      </c>
      <c r="C3447" s="180" t="s">
        <v>2112</v>
      </c>
      <c r="D3447" s="180" t="s">
        <v>3961</v>
      </c>
      <c r="E3447" s="181">
        <v>22.74</v>
      </c>
    </row>
    <row r="3448" spans="2:5" ht="50.1" customHeight="1">
      <c r="B3448" s="180">
        <v>89504</v>
      </c>
      <c r="C3448" s="180" t="s">
        <v>2113</v>
      </c>
      <c r="D3448" s="180" t="s">
        <v>3961</v>
      </c>
      <c r="E3448" s="181">
        <v>19.61</v>
      </c>
    </row>
    <row r="3449" spans="2:5" ht="50.1" customHeight="1">
      <c r="B3449" s="180">
        <v>89505</v>
      </c>
      <c r="C3449" s="180" t="s">
        <v>2114</v>
      </c>
      <c r="D3449" s="180" t="s">
        <v>3961</v>
      </c>
      <c r="E3449" s="181">
        <v>34.5</v>
      </c>
    </row>
    <row r="3450" spans="2:5" ht="50.1" customHeight="1">
      <c r="B3450" s="180">
        <v>89506</v>
      </c>
      <c r="C3450" s="180" t="s">
        <v>2115</v>
      </c>
      <c r="D3450" s="180" t="s">
        <v>3961</v>
      </c>
      <c r="E3450" s="181">
        <v>39.22</v>
      </c>
    </row>
    <row r="3451" spans="2:5" ht="50.1" customHeight="1">
      <c r="B3451" s="180">
        <v>89507</v>
      </c>
      <c r="C3451" s="180" t="s">
        <v>2116</v>
      </c>
      <c r="D3451" s="180" t="s">
        <v>3961</v>
      </c>
      <c r="E3451" s="181">
        <v>49.06</v>
      </c>
    </row>
    <row r="3452" spans="2:5" ht="50.1" customHeight="1">
      <c r="B3452" s="180">
        <v>89510</v>
      </c>
      <c r="C3452" s="180" t="s">
        <v>2117</v>
      </c>
      <c r="D3452" s="180" t="s">
        <v>3961</v>
      </c>
      <c r="E3452" s="181">
        <v>31.01</v>
      </c>
    </row>
    <row r="3453" spans="2:5" ht="50.1" customHeight="1">
      <c r="B3453" s="180">
        <v>89513</v>
      </c>
      <c r="C3453" s="180" t="s">
        <v>2118</v>
      </c>
      <c r="D3453" s="180" t="s">
        <v>3961</v>
      </c>
      <c r="E3453" s="181">
        <v>112.52</v>
      </c>
    </row>
    <row r="3454" spans="2:5" ht="50.1" customHeight="1">
      <c r="B3454" s="180">
        <v>89514</v>
      </c>
      <c r="C3454" s="180" t="s">
        <v>2119</v>
      </c>
      <c r="D3454" s="180" t="s">
        <v>3961</v>
      </c>
      <c r="E3454" s="181">
        <v>9.59</v>
      </c>
    </row>
    <row r="3455" spans="2:5" ht="50.1" customHeight="1">
      <c r="B3455" s="180">
        <v>89515</v>
      </c>
      <c r="C3455" s="180" t="s">
        <v>2120</v>
      </c>
      <c r="D3455" s="180" t="s">
        <v>3961</v>
      </c>
      <c r="E3455" s="181">
        <v>83.74</v>
      </c>
    </row>
    <row r="3456" spans="2:5" ht="50.1" customHeight="1">
      <c r="B3456" s="180">
        <v>89516</v>
      </c>
      <c r="C3456" s="180" t="s">
        <v>2121</v>
      </c>
      <c r="D3456" s="180" t="s">
        <v>3961</v>
      </c>
      <c r="E3456" s="181">
        <v>8.1300000000000008</v>
      </c>
    </row>
    <row r="3457" spans="2:5" ht="50.1" customHeight="1">
      <c r="B3457" s="180">
        <v>89517</v>
      </c>
      <c r="C3457" s="180" t="s">
        <v>2122</v>
      </c>
      <c r="D3457" s="180" t="s">
        <v>3961</v>
      </c>
      <c r="E3457" s="181">
        <v>69.739999999999995</v>
      </c>
    </row>
    <row r="3458" spans="2:5" ht="50.1" customHeight="1">
      <c r="B3458" s="180">
        <v>89518</v>
      </c>
      <c r="C3458" s="180" t="s">
        <v>2123</v>
      </c>
      <c r="D3458" s="180" t="s">
        <v>3961</v>
      </c>
      <c r="E3458" s="181">
        <v>13.75</v>
      </c>
    </row>
    <row r="3459" spans="2:5" ht="50.1" customHeight="1">
      <c r="B3459" s="180">
        <v>89519</v>
      </c>
      <c r="C3459" s="180" t="s">
        <v>2124</v>
      </c>
      <c r="D3459" s="180" t="s">
        <v>3961</v>
      </c>
      <c r="E3459" s="181">
        <v>45.58</v>
      </c>
    </row>
    <row r="3460" spans="2:5" ht="50.1" customHeight="1">
      <c r="B3460" s="180">
        <v>89520</v>
      </c>
      <c r="C3460" s="180" t="s">
        <v>2125</v>
      </c>
      <c r="D3460" s="180" t="s">
        <v>3961</v>
      </c>
      <c r="E3460" s="181">
        <v>11.83</v>
      </c>
    </row>
    <row r="3461" spans="2:5" ht="50.1" customHeight="1">
      <c r="B3461" s="180">
        <v>89521</v>
      </c>
      <c r="C3461" s="180" t="s">
        <v>2126</v>
      </c>
      <c r="D3461" s="180" t="s">
        <v>3961</v>
      </c>
      <c r="E3461" s="181">
        <v>132.76</v>
      </c>
    </row>
    <row r="3462" spans="2:5" ht="50.1" customHeight="1">
      <c r="B3462" s="180">
        <v>89522</v>
      </c>
      <c r="C3462" s="180" t="s">
        <v>2127</v>
      </c>
      <c r="D3462" s="180" t="s">
        <v>3961</v>
      </c>
      <c r="E3462" s="181">
        <v>28.48</v>
      </c>
    </row>
    <row r="3463" spans="2:5" ht="50.1" customHeight="1">
      <c r="B3463" s="180">
        <v>89523</v>
      </c>
      <c r="C3463" s="180" t="s">
        <v>2128</v>
      </c>
      <c r="D3463" s="180" t="s">
        <v>3961</v>
      </c>
      <c r="E3463" s="181">
        <v>98.88</v>
      </c>
    </row>
    <row r="3464" spans="2:5" ht="50.1" customHeight="1">
      <c r="B3464" s="180">
        <v>89524</v>
      </c>
      <c r="C3464" s="180" t="s">
        <v>2129</v>
      </c>
      <c r="D3464" s="180" t="s">
        <v>3961</v>
      </c>
      <c r="E3464" s="181">
        <v>24.81</v>
      </c>
    </row>
    <row r="3465" spans="2:5" ht="50.1" customHeight="1">
      <c r="B3465" s="180">
        <v>89525</v>
      </c>
      <c r="C3465" s="180" t="s">
        <v>2130</v>
      </c>
      <c r="D3465" s="180" t="s">
        <v>3961</v>
      </c>
      <c r="E3465" s="181">
        <v>97.16</v>
      </c>
    </row>
    <row r="3466" spans="2:5" ht="50.1" customHeight="1">
      <c r="B3466" s="180">
        <v>89526</v>
      </c>
      <c r="C3466" s="180" t="s">
        <v>2131</v>
      </c>
      <c r="D3466" s="180" t="s">
        <v>3961</v>
      </c>
      <c r="E3466" s="181">
        <v>38.18</v>
      </c>
    </row>
    <row r="3467" spans="2:5" ht="50.1" customHeight="1">
      <c r="B3467" s="180">
        <v>89527</v>
      </c>
      <c r="C3467" s="180" t="s">
        <v>2132</v>
      </c>
      <c r="D3467" s="180" t="s">
        <v>3961</v>
      </c>
      <c r="E3467" s="181">
        <v>73.39</v>
      </c>
    </row>
    <row r="3468" spans="2:5" ht="50.1" customHeight="1">
      <c r="B3468" s="180">
        <v>89528</v>
      </c>
      <c r="C3468" s="180" t="s">
        <v>2133</v>
      </c>
      <c r="D3468" s="180" t="s">
        <v>3961</v>
      </c>
      <c r="E3468" s="181">
        <v>3.05</v>
      </c>
    </row>
    <row r="3469" spans="2:5" ht="50.1" customHeight="1">
      <c r="B3469" s="180">
        <v>89529</v>
      </c>
      <c r="C3469" s="180" t="s">
        <v>2134</v>
      </c>
      <c r="D3469" s="180" t="s">
        <v>3961</v>
      </c>
      <c r="E3469" s="181">
        <v>42.89</v>
      </c>
    </row>
    <row r="3470" spans="2:5" ht="50.1" customHeight="1">
      <c r="B3470" s="180">
        <v>89530</v>
      </c>
      <c r="C3470" s="180" t="s">
        <v>2135</v>
      </c>
      <c r="D3470" s="180" t="s">
        <v>3961</v>
      </c>
      <c r="E3470" s="181">
        <v>13.58</v>
      </c>
    </row>
    <row r="3471" spans="2:5" ht="50.1" customHeight="1">
      <c r="B3471" s="180">
        <v>89531</v>
      </c>
      <c r="C3471" s="180" t="s">
        <v>2136</v>
      </c>
      <c r="D3471" s="180" t="s">
        <v>3961</v>
      </c>
      <c r="E3471" s="181">
        <v>33.96</v>
      </c>
    </row>
    <row r="3472" spans="2:5" ht="50.1" customHeight="1">
      <c r="B3472" s="180">
        <v>89532</v>
      </c>
      <c r="C3472" s="180" t="s">
        <v>2137</v>
      </c>
      <c r="D3472" s="180" t="s">
        <v>3961</v>
      </c>
      <c r="E3472" s="181">
        <v>6.28</v>
      </c>
    </row>
    <row r="3473" spans="2:5" ht="50.1" customHeight="1">
      <c r="B3473" s="180">
        <v>89533</v>
      </c>
      <c r="C3473" s="180" t="s">
        <v>2138</v>
      </c>
      <c r="D3473" s="180" t="s">
        <v>3961</v>
      </c>
      <c r="E3473" s="181">
        <v>33.96</v>
      </c>
    </row>
    <row r="3474" spans="2:5" ht="50.1" customHeight="1">
      <c r="B3474" s="180">
        <v>89534</v>
      </c>
      <c r="C3474" s="180" t="s">
        <v>2139</v>
      </c>
      <c r="D3474" s="180" t="s">
        <v>3961</v>
      </c>
      <c r="E3474" s="181">
        <v>3.99</v>
      </c>
    </row>
    <row r="3475" spans="2:5" ht="50.1" customHeight="1">
      <c r="B3475" s="180">
        <v>89535</v>
      </c>
      <c r="C3475" s="180" t="s">
        <v>2140</v>
      </c>
      <c r="D3475" s="180" t="s">
        <v>3961</v>
      </c>
      <c r="E3475" s="181">
        <v>56.89</v>
      </c>
    </row>
    <row r="3476" spans="2:5" ht="50.1" customHeight="1">
      <c r="B3476" s="180">
        <v>89536</v>
      </c>
      <c r="C3476" s="180" t="s">
        <v>2141</v>
      </c>
      <c r="D3476" s="180" t="s">
        <v>3961</v>
      </c>
      <c r="E3476" s="181">
        <v>12.12</v>
      </c>
    </row>
    <row r="3477" spans="2:5" ht="50.1" customHeight="1">
      <c r="B3477" s="180">
        <v>89538</v>
      </c>
      <c r="C3477" s="180" t="s">
        <v>2142</v>
      </c>
      <c r="D3477" s="180" t="s">
        <v>3961</v>
      </c>
      <c r="E3477" s="181">
        <v>3.15</v>
      </c>
    </row>
    <row r="3478" spans="2:5" ht="50.1" customHeight="1">
      <c r="B3478" s="180">
        <v>89540</v>
      </c>
      <c r="C3478" s="180" t="s">
        <v>2143</v>
      </c>
      <c r="D3478" s="180" t="s">
        <v>3961</v>
      </c>
      <c r="E3478" s="181">
        <v>9.8800000000000008</v>
      </c>
    </row>
    <row r="3479" spans="2:5" ht="50.1" customHeight="1">
      <c r="B3479" s="180">
        <v>89541</v>
      </c>
      <c r="C3479" s="180" t="s">
        <v>2144</v>
      </c>
      <c r="D3479" s="180" t="s">
        <v>3961</v>
      </c>
      <c r="E3479" s="181">
        <v>4.9000000000000004</v>
      </c>
    </row>
    <row r="3480" spans="2:5" ht="50.1" customHeight="1">
      <c r="B3480" s="180">
        <v>89542</v>
      </c>
      <c r="C3480" s="180" t="s">
        <v>2145</v>
      </c>
      <c r="D3480" s="180" t="s">
        <v>3961</v>
      </c>
      <c r="E3480" s="181">
        <v>30.04</v>
      </c>
    </row>
    <row r="3481" spans="2:5" ht="50.1" customHeight="1">
      <c r="B3481" s="180">
        <v>89544</v>
      </c>
      <c r="C3481" s="180" t="s">
        <v>2146</v>
      </c>
      <c r="D3481" s="180" t="s">
        <v>3961</v>
      </c>
      <c r="E3481" s="181">
        <v>8.5299999999999994</v>
      </c>
    </row>
    <row r="3482" spans="2:5" ht="50.1" customHeight="1">
      <c r="B3482" s="180">
        <v>89545</v>
      </c>
      <c r="C3482" s="180" t="s">
        <v>2147</v>
      </c>
      <c r="D3482" s="180" t="s">
        <v>3961</v>
      </c>
      <c r="E3482" s="181">
        <v>12.66</v>
      </c>
    </row>
    <row r="3483" spans="2:5" ht="50.1" customHeight="1">
      <c r="B3483" s="180">
        <v>89546</v>
      </c>
      <c r="C3483" s="180" t="s">
        <v>2148</v>
      </c>
      <c r="D3483" s="180" t="s">
        <v>3961</v>
      </c>
      <c r="E3483" s="181">
        <v>10.73</v>
      </c>
    </row>
    <row r="3484" spans="2:5" ht="50.1" customHeight="1">
      <c r="B3484" s="180">
        <v>89547</v>
      </c>
      <c r="C3484" s="180" t="s">
        <v>2149</v>
      </c>
      <c r="D3484" s="180" t="s">
        <v>3961</v>
      </c>
      <c r="E3484" s="181">
        <v>18.72</v>
      </c>
    </row>
    <row r="3485" spans="2:5" ht="50.1" customHeight="1">
      <c r="B3485" s="180">
        <v>89548</v>
      </c>
      <c r="C3485" s="180" t="s">
        <v>2150</v>
      </c>
      <c r="D3485" s="180" t="s">
        <v>3961</v>
      </c>
      <c r="E3485" s="181">
        <v>20.55</v>
      </c>
    </row>
    <row r="3486" spans="2:5" ht="50.1" customHeight="1">
      <c r="B3486" s="180">
        <v>89549</v>
      </c>
      <c r="C3486" s="180" t="s">
        <v>2151</v>
      </c>
      <c r="D3486" s="180" t="s">
        <v>3961</v>
      </c>
      <c r="E3486" s="181">
        <v>13.83</v>
      </c>
    </row>
    <row r="3487" spans="2:5" ht="50.1" customHeight="1">
      <c r="B3487" s="180">
        <v>89550</v>
      </c>
      <c r="C3487" s="180" t="s">
        <v>2152</v>
      </c>
      <c r="D3487" s="180" t="s">
        <v>3961</v>
      </c>
      <c r="E3487" s="181">
        <v>38.76</v>
      </c>
    </row>
    <row r="3488" spans="2:5" ht="50.1" customHeight="1">
      <c r="B3488" s="180">
        <v>89551</v>
      </c>
      <c r="C3488" s="180" t="s">
        <v>2153</v>
      </c>
      <c r="D3488" s="180" t="s">
        <v>3961</v>
      </c>
      <c r="E3488" s="181">
        <v>8.7200000000000006</v>
      </c>
    </row>
    <row r="3489" spans="2:5" ht="50.1" customHeight="1">
      <c r="B3489" s="180">
        <v>89552</v>
      </c>
      <c r="C3489" s="180" t="s">
        <v>2154</v>
      </c>
      <c r="D3489" s="180" t="s">
        <v>3961</v>
      </c>
      <c r="E3489" s="181">
        <v>19.079999999999998</v>
      </c>
    </row>
    <row r="3490" spans="2:5" ht="50.1" customHeight="1">
      <c r="B3490" s="180">
        <v>89553</v>
      </c>
      <c r="C3490" s="180" t="s">
        <v>2155</v>
      </c>
      <c r="D3490" s="180" t="s">
        <v>3961</v>
      </c>
      <c r="E3490" s="181">
        <v>4.78</v>
      </c>
    </row>
    <row r="3491" spans="2:5" ht="50.1" customHeight="1">
      <c r="B3491" s="180">
        <v>89554</v>
      </c>
      <c r="C3491" s="180" t="s">
        <v>2156</v>
      </c>
      <c r="D3491" s="180" t="s">
        <v>3961</v>
      </c>
      <c r="E3491" s="181">
        <v>22.95</v>
      </c>
    </row>
    <row r="3492" spans="2:5" ht="50.1" customHeight="1">
      <c r="B3492" s="180">
        <v>89555</v>
      </c>
      <c r="C3492" s="180" t="s">
        <v>2157</v>
      </c>
      <c r="D3492" s="180" t="s">
        <v>3961</v>
      </c>
      <c r="E3492" s="181">
        <v>23.41</v>
      </c>
    </row>
    <row r="3493" spans="2:5" ht="50.1" customHeight="1">
      <c r="B3493" s="180">
        <v>89556</v>
      </c>
      <c r="C3493" s="180" t="s">
        <v>2158</v>
      </c>
      <c r="D3493" s="180" t="s">
        <v>3961</v>
      </c>
      <c r="E3493" s="181">
        <v>35.44</v>
      </c>
    </row>
    <row r="3494" spans="2:5" ht="50.1" customHeight="1">
      <c r="B3494" s="180">
        <v>89557</v>
      </c>
      <c r="C3494" s="180" t="s">
        <v>2159</v>
      </c>
      <c r="D3494" s="180" t="s">
        <v>3961</v>
      </c>
      <c r="E3494" s="181">
        <v>27.24</v>
      </c>
    </row>
    <row r="3495" spans="2:5" ht="50.1" customHeight="1">
      <c r="B3495" s="180">
        <v>89558</v>
      </c>
      <c r="C3495" s="180" t="s">
        <v>2160</v>
      </c>
      <c r="D3495" s="180" t="s">
        <v>3961</v>
      </c>
      <c r="E3495" s="181">
        <v>7.8</v>
      </c>
    </row>
    <row r="3496" spans="2:5" ht="50.1" customHeight="1">
      <c r="B3496" s="180">
        <v>89559</v>
      </c>
      <c r="C3496" s="180" t="s">
        <v>2161</v>
      </c>
      <c r="D3496" s="180" t="s">
        <v>3961</v>
      </c>
      <c r="E3496" s="181">
        <v>65.209999999999994</v>
      </c>
    </row>
    <row r="3497" spans="2:5" ht="50.1" customHeight="1">
      <c r="B3497" s="180">
        <v>89561</v>
      </c>
      <c r="C3497" s="180" t="s">
        <v>2162</v>
      </c>
      <c r="D3497" s="180" t="s">
        <v>3961</v>
      </c>
      <c r="E3497" s="181">
        <v>12.16</v>
      </c>
    </row>
    <row r="3498" spans="2:5" ht="50.1" customHeight="1">
      <c r="B3498" s="180">
        <v>89562</v>
      </c>
      <c r="C3498" s="180" t="s">
        <v>2163</v>
      </c>
      <c r="D3498" s="180" t="s">
        <v>3961</v>
      </c>
      <c r="E3498" s="181">
        <v>8.41</v>
      </c>
    </row>
    <row r="3499" spans="2:5" ht="50.1" customHeight="1">
      <c r="B3499" s="180">
        <v>89563</v>
      </c>
      <c r="C3499" s="180" t="s">
        <v>2164</v>
      </c>
      <c r="D3499" s="180" t="s">
        <v>3961</v>
      </c>
      <c r="E3499" s="181">
        <v>20.170000000000002</v>
      </c>
    </row>
    <row r="3500" spans="2:5" ht="50.1" customHeight="1">
      <c r="B3500" s="180">
        <v>89564</v>
      </c>
      <c r="C3500" s="180" t="s">
        <v>2165</v>
      </c>
      <c r="D3500" s="180" t="s">
        <v>3961</v>
      </c>
      <c r="E3500" s="181">
        <v>16.62</v>
      </c>
    </row>
    <row r="3501" spans="2:5" ht="50.1" customHeight="1">
      <c r="B3501" s="180">
        <v>89565</v>
      </c>
      <c r="C3501" s="180" t="s">
        <v>2166</v>
      </c>
      <c r="D3501" s="180" t="s">
        <v>3961</v>
      </c>
      <c r="E3501" s="181">
        <v>52.27</v>
      </c>
    </row>
    <row r="3502" spans="2:5" ht="50.1" customHeight="1">
      <c r="B3502" s="180">
        <v>89566</v>
      </c>
      <c r="C3502" s="180" t="s">
        <v>2167</v>
      </c>
      <c r="D3502" s="180" t="s">
        <v>3961</v>
      </c>
      <c r="E3502" s="181">
        <v>44.36</v>
      </c>
    </row>
    <row r="3503" spans="2:5" ht="50.1" customHeight="1">
      <c r="B3503" s="180">
        <v>89567</v>
      </c>
      <c r="C3503" s="180" t="s">
        <v>2168</v>
      </c>
      <c r="D3503" s="180" t="s">
        <v>3961</v>
      </c>
      <c r="E3503" s="181">
        <v>78.58</v>
      </c>
    </row>
    <row r="3504" spans="2:5" ht="50.1" customHeight="1">
      <c r="B3504" s="180">
        <v>89568</v>
      </c>
      <c r="C3504" s="180" t="s">
        <v>2169</v>
      </c>
      <c r="D3504" s="180" t="s">
        <v>3961</v>
      </c>
      <c r="E3504" s="181">
        <v>35.24</v>
      </c>
    </row>
    <row r="3505" spans="2:5" ht="50.1" customHeight="1">
      <c r="B3505" s="180">
        <v>89569</v>
      </c>
      <c r="C3505" s="180" t="s">
        <v>2170</v>
      </c>
      <c r="D3505" s="180" t="s">
        <v>3961</v>
      </c>
      <c r="E3505" s="181">
        <v>74.05</v>
      </c>
    </row>
    <row r="3506" spans="2:5" ht="50.1" customHeight="1">
      <c r="B3506" s="180">
        <v>89570</v>
      </c>
      <c r="C3506" s="180" t="s">
        <v>2171</v>
      </c>
      <c r="D3506" s="180" t="s">
        <v>3961</v>
      </c>
      <c r="E3506" s="181">
        <v>11.29</v>
      </c>
    </row>
    <row r="3507" spans="2:5" ht="50.1" customHeight="1">
      <c r="B3507" s="180">
        <v>89571</v>
      </c>
      <c r="C3507" s="180" t="s">
        <v>2172</v>
      </c>
      <c r="D3507" s="180" t="s">
        <v>3961</v>
      </c>
      <c r="E3507" s="181">
        <v>71.64</v>
      </c>
    </row>
    <row r="3508" spans="2:5" ht="50.1" customHeight="1">
      <c r="B3508" s="180">
        <v>89572</v>
      </c>
      <c r="C3508" s="180" t="s">
        <v>2173</v>
      </c>
      <c r="D3508" s="180" t="s">
        <v>3961</v>
      </c>
      <c r="E3508" s="181">
        <v>7.3</v>
      </c>
    </row>
    <row r="3509" spans="2:5" ht="50.1" customHeight="1">
      <c r="B3509" s="180">
        <v>89573</v>
      </c>
      <c r="C3509" s="180" t="s">
        <v>2174</v>
      </c>
      <c r="D3509" s="180" t="s">
        <v>3961</v>
      </c>
      <c r="E3509" s="181">
        <v>64.650000000000006</v>
      </c>
    </row>
    <row r="3510" spans="2:5" ht="50.1" customHeight="1">
      <c r="B3510" s="180">
        <v>89574</v>
      </c>
      <c r="C3510" s="180" t="s">
        <v>2175</v>
      </c>
      <c r="D3510" s="180" t="s">
        <v>3961</v>
      </c>
      <c r="E3510" s="181">
        <v>129.81</v>
      </c>
    </row>
    <row r="3511" spans="2:5" ht="50.1" customHeight="1">
      <c r="B3511" s="180">
        <v>89575</v>
      </c>
      <c r="C3511" s="180" t="s">
        <v>2176</v>
      </c>
      <c r="D3511" s="180" t="s">
        <v>3961</v>
      </c>
      <c r="E3511" s="181">
        <v>9.77</v>
      </c>
    </row>
    <row r="3512" spans="2:5" ht="50.1" customHeight="1">
      <c r="B3512" s="180">
        <v>89577</v>
      </c>
      <c r="C3512" s="180" t="s">
        <v>2177</v>
      </c>
      <c r="D3512" s="180" t="s">
        <v>3961</v>
      </c>
      <c r="E3512" s="181">
        <v>35.61</v>
      </c>
    </row>
    <row r="3513" spans="2:5" ht="50.1" customHeight="1">
      <c r="B3513" s="180">
        <v>89579</v>
      </c>
      <c r="C3513" s="180" t="s">
        <v>2178</v>
      </c>
      <c r="D3513" s="180" t="s">
        <v>3961</v>
      </c>
      <c r="E3513" s="181">
        <v>10.06</v>
      </c>
    </row>
    <row r="3514" spans="2:5" ht="50.1" customHeight="1">
      <c r="B3514" s="180">
        <v>89581</v>
      </c>
      <c r="C3514" s="180" t="s">
        <v>2179</v>
      </c>
      <c r="D3514" s="180" t="s">
        <v>3961</v>
      </c>
      <c r="E3514" s="181">
        <v>27.13</v>
      </c>
    </row>
    <row r="3515" spans="2:5" ht="50.1" customHeight="1">
      <c r="B3515" s="180">
        <v>89582</v>
      </c>
      <c r="C3515" s="180" t="s">
        <v>2180</v>
      </c>
      <c r="D3515" s="180" t="s">
        <v>3961</v>
      </c>
      <c r="E3515" s="181">
        <v>23.46</v>
      </c>
    </row>
    <row r="3516" spans="2:5" ht="50.1" customHeight="1">
      <c r="B3516" s="180">
        <v>89583</v>
      </c>
      <c r="C3516" s="180" t="s">
        <v>2181</v>
      </c>
      <c r="D3516" s="180" t="s">
        <v>3961</v>
      </c>
      <c r="E3516" s="181">
        <v>36.83</v>
      </c>
    </row>
    <row r="3517" spans="2:5" ht="50.1" customHeight="1">
      <c r="B3517" s="180">
        <v>89584</v>
      </c>
      <c r="C3517" s="180" t="s">
        <v>2182</v>
      </c>
      <c r="D3517" s="180" t="s">
        <v>3961</v>
      </c>
      <c r="E3517" s="181">
        <v>41.53</v>
      </c>
    </row>
    <row r="3518" spans="2:5" ht="50.1" customHeight="1">
      <c r="B3518" s="180">
        <v>89585</v>
      </c>
      <c r="C3518" s="180" t="s">
        <v>2183</v>
      </c>
      <c r="D3518" s="180" t="s">
        <v>3961</v>
      </c>
      <c r="E3518" s="181">
        <v>32.6</v>
      </c>
    </row>
    <row r="3519" spans="2:5" ht="50.1" customHeight="1">
      <c r="B3519" s="180">
        <v>89586</v>
      </c>
      <c r="C3519" s="180" t="s">
        <v>2184</v>
      </c>
      <c r="D3519" s="180" t="s">
        <v>3961</v>
      </c>
      <c r="E3519" s="181">
        <v>32.6</v>
      </c>
    </row>
    <row r="3520" spans="2:5" ht="50.1" customHeight="1">
      <c r="B3520" s="180">
        <v>89587</v>
      </c>
      <c r="C3520" s="180" t="s">
        <v>2185</v>
      </c>
      <c r="D3520" s="180" t="s">
        <v>3961</v>
      </c>
      <c r="E3520" s="181">
        <v>55.53</v>
      </c>
    </row>
    <row r="3521" spans="2:5" ht="50.1" customHeight="1">
      <c r="B3521" s="180">
        <v>89590</v>
      </c>
      <c r="C3521" s="180" t="s">
        <v>2186</v>
      </c>
      <c r="D3521" s="180" t="s">
        <v>3961</v>
      </c>
      <c r="E3521" s="181">
        <v>133.13999999999999</v>
      </c>
    </row>
    <row r="3522" spans="2:5" ht="50.1" customHeight="1">
      <c r="B3522" s="180">
        <v>89591</v>
      </c>
      <c r="C3522" s="180" t="s">
        <v>2187</v>
      </c>
      <c r="D3522" s="180" t="s">
        <v>3961</v>
      </c>
      <c r="E3522" s="181">
        <v>107.5</v>
      </c>
    </row>
    <row r="3523" spans="2:5" ht="50.1" customHeight="1">
      <c r="B3523" s="180">
        <v>89592</v>
      </c>
      <c r="C3523" s="180" t="s">
        <v>2188</v>
      </c>
      <c r="D3523" s="180" t="s">
        <v>3961</v>
      </c>
      <c r="E3523" s="181">
        <v>182.06</v>
      </c>
    </row>
    <row r="3524" spans="2:5" ht="50.1" customHeight="1">
      <c r="B3524" s="180">
        <v>89593</v>
      </c>
      <c r="C3524" s="180" t="s">
        <v>2189</v>
      </c>
      <c r="D3524" s="180" t="s">
        <v>3961</v>
      </c>
      <c r="E3524" s="181">
        <v>32.04</v>
      </c>
    </row>
    <row r="3525" spans="2:5" ht="50.1" customHeight="1">
      <c r="B3525" s="180">
        <v>89594</v>
      </c>
      <c r="C3525" s="180" t="s">
        <v>2190</v>
      </c>
      <c r="D3525" s="180" t="s">
        <v>3961</v>
      </c>
      <c r="E3525" s="181">
        <v>39.08</v>
      </c>
    </row>
    <row r="3526" spans="2:5" ht="50.1" customHeight="1">
      <c r="B3526" s="180">
        <v>89595</v>
      </c>
      <c r="C3526" s="180" t="s">
        <v>2191</v>
      </c>
      <c r="D3526" s="180" t="s">
        <v>3961</v>
      </c>
      <c r="E3526" s="181">
        <v>13.7</v>
      </c>
    </row>
    <row r="3527" spans="2:5" ht="50.1" customHeight="1">
      <c r="B3527" s="180">
        <v>89596</v>
      </c>
      <c r="C3527" s="180" t="s">
        <v>2192</v>
      </c>
      <c r="D3527" s="180" t="s">
        <v>3961</v>
      </c>
      <c r="E3527" s="181">
        <v>9.56</v>
      </c>
    </row>
    <row r="3528" spans="2:5" ht="50.1" customHeight="1">
      <c r="B3528" s="180">
        <v>89597</v>
      </c>
      <c r="C3528" s="180" t="s">
        <v>2193</v>
      </c>
      <c r="D3528" s="180" t="s">
        <v>3961</v>
      </c>
      <c r="E3528" s="181">
        <v>19.21</v>
      </c>
    </row>
    <row r="3529" spans="2:5" ht="50.1" customHeight="1">
      <c r="B3529" s="180">
        <v>89598</v>
      </c>
      <c r="C3529" s="180" t="s">
        <v>2194</v>
      </c>
      <c r="D3529" s="180" t="s">
        <v>3961</v>
      </c>
      <c r="E3529" s="181">
        <v>54.22</v>
      </c>
    </row>
    <row r="3530" spans="2:5" ht="50.1" customHeight="1">
      <c r="B3530" s="180">
        <v>89599</v>
      </c>
      <c r="C3530" s="180" t="s">
        <v>2195</v>
      </c>
      <c r="D3530" s="180" t="s">
        <v>3961</v>
      </c>
      <c r="E3530" s="181">
        <v>17.7</v>
      </c>
    </row>
    <row r="3531" spans="2:5" ht="50.1" customHeight="1">
      <c r="B3531" s="180">
        <v>89600</v>
      </c>
      <c r="C3531" s="180" t="s">
        <v>2196</v>
      </c>
      <c r="D3531" s="180" t="s">
        <v>3961</v>
      </c>
      <c r="E3531" s="181">
        <v>19.53</v>
      </c>
    </row>
    <row r="3532" spans="2:5" ht="50.1" customHeight="1">
      <c r="B3532" s="180">
        <v>89605</v>
      </c>
      <c r="C3532" s="180" t="s">
        <v>2197</v>
      </c>
      <c r="D3532" s="180" t="s">
        <v>3961</v>
      </c>
      <c r="E3532" s="181">
        <v>18.7</v>
      </c>
    </row>
    <row r="3533" spans="2:5" ht="50.1" customHeight="1">
      <c r="B3533" s="180">
        <v>89609</v>
      </c>
      <c r="C3533" s="180" t="s">
        <v>2198</v>
      </c>
      <c r="D3533" s="180" t="s">
        <v>3961</v>
      </c>
      <c r="E3533" s="181">
        <v>92.54</v>
      </c>
    </row>
    <row r="3534" spans="2:5" ht="50.1" customHeight="1">
      <c r="B3534" s="180">
        <v>89610</v>
      </c>
      <c r="C3534" s="180" t="s">
        <v>2199</v>
      </c>
      <c r="D3534" s="180" t="s">
        <v>3961</v>
      </c>
      <c r="E3534" s="181">
        <v>19.23</v>
      </c>
    </row>
    <row r="3535" spans="2:5" ht="50.1" customHeight="1">
      <c r="B3535" s="180">
        <v>89611</v>
      </c>
      <c r="C3535" s="180" t="s">
        <v>2200</v>
      </c>
      <c r="D3535" s="180" t="s">
        <v>3961</v>
      </c>
      <c r="E3535" s="181">
        <v>31.84</v>
      </c>
    </row>
    <row r="3536" spans="2:5" ht="50.1" customHeight="1">
      <c r="B3536" s="180">
        <v>89612</v>
      </c>
      <c r="C3536" s="180" t="s">
        <v>2201</v>
      </c>
      <c r="D3536" s="180" t="s">
        <v>3961</v>
      </c>
      <c r="E3536" s="181">
        <v>183.52</v>
      </c>
    </row>
    <row r="3537" spans="2:5" ht="50.1" customHeight="1">
      <c r="B3537" s="180">
        <v>89613</v>
      </c>
      <c r="C3537" s="180" t="s">
        <v>2202</v>
      </c>
      <c r="D3537" s="180" t="s">
        <v>3961</v>
      </c>
      <c r="E3537" s="181">
        <v>28.04</v>
      </c>
    </row>
    <row r="3538" spans="2:5" ht="50.1" customHeight="1">
      <c r="B3538" s="180">
        <v>89614</v>
      </c>
      <c r="C3538" s="180" t="s">
        <v>2203</v>
      </c>
      <c r="D3538" s="180" t="s">
        <v>3961</v>
      </c>
      <c r="E3538" s="181">
        <v>63.1</v>
      </c>
    </row>
    <row r="3539" spans="2:5" ht="50.1" customHeight="1">
      <c r="B3539" s="180">
        <v>89615</v>
      </c>
      <c r="C3539" s="180" t="s">
        <v>2204</v>
      </c>
      <c r="D3539" s="180" t="s">
        <v>3961</v>
      </c>
      <c r="E3539" s="181">
        <v>278.83999999999997</v>
      </c>
    </row>
    <row r="3540" spans="2:5" ht="50.1" customHeight="1">
      <c r="B3540" s="180">
        <v>89616</v>
      </c>
      <c r="C3540" s="180" t="s">
        <v>2205</v>
      </c>
      <c r="D3540" s="180" t="s">
        <v>3961</v>
      </c>
      <c r="E3540" s="181">
        <v>41.81</v>
      </c>
    </row>
    <row r="3541" spans="2:5" ht="50.1" customHeight="1">
      <c r="B3541" s="180">
        <v>89617</v>
      </c>
      <c r="C3541" s="180" t="s">
        <v>2206</v>
      </c>
      <c r="D3541" s="180" t="s">
        <v>3961</v>
      </c>
      <c r="E3541" s="181">
        <v>5.36</v>
      </c>
    </row>
    <row r="3542" spans="2:5" ht="50.1" customHeight="1">
      <c r="B3542" s="180">
        <v>89618</v>
      </c>
      <c r="C3542" s="180" t="s">
        <v>2207</v>
      </c>
      <c r="D3542" s="180" t="s">
        <v>3961</v>
      </c>
      <c r="E3542" s="181">
        <v>13.8</v>
      </c>
    </row>
    <row r="3543" spans="2:5" ht="50.1" customHeight="1">
      <c r="B3543" s="180">
        <v>89619</v>
      </c>
      <c r="C3543" s="180" t="s">
        <v>2208</v>
      </c>
      <c r="D3543" s="180" t="s">
        <v>3961</v>
      </c>
      <c r="E3543" s="181">
        <v>7.61</v>
      </c>
    </row>
    <row r="3544" spans="2:5" ht="50.1" customHeight="1">
      <c r="B3544" s="180">
        <v>89620</v>
      </c>
      <c r="C3544" s="180" t="s">
        <v>2209</v>
      </c>
      <c r="D3544" s="180" t="s">
        <v>3961</v>
      </c>
      <c r="E3544" s="181">
        <v>9.6300000000000008</v>
      </c>
    </row>
    <row r="3545" spans="2:5" ht="50.1" customHeight="1">
      <c r="B3545" s="180">
        <v>89621</v>
      </c>
      <c r="C3545" s="180" t="s">
        <v>2210</v>
      </c>
      <c r="D3545" s="180" t="s">
        <v>3961</v>
      </c>
      <c r="E3545" s="181">
        <v>23.95</v>
      </c>
    </row>
    <row r="3546" spans="2:5" ht="50.1" customHeight="1">
      <c r="B3546" s="180">
        <v>89622</v>
      </c>
      <c r="C3546" s="180" t="s">
        <v>2211</v>
      </c>
      <c r="D3546" s="180" t="s">
        <v>3961</v>
      </c>
      <c r="E3546" s="181">
        <v>11.86</v>
      </c>
    </row>
    <row r="3547" spans="2:5" ht="50.1" customHeight="1">
      <c r="B3547" s="180">
        <v>89623</v>
      </c>
      <c r="C3547" s="180" t="s">
        <v>2212</v>
      </c>
      <c r="D3547" s="180" t="s">
        <v>3961</v>
      </c>
      <c r="E3547" s="181">
        <v>16.27</v>
      </c>
    </row>
    <row r="3548" spans="2:5" ht="50.1" customHeight="1">
      <c r="B3548" s="180">
        <v>89624</v>
      </c>
      <c r="C3548" s="180" t="s">
        <v>2213</v>
      </c>
      <c r="D3548" s="180" t="s">
        <v>3961</v>
      </c>
      <c r="E3548" s="181">
        <v>17.399999999999999</v>
      </c>
    </row>
    <row r="3549" spans="2:5" ht="50.1" customHeight="1">
      <c r="B3549" s="180">
        <v>89625</v>
      </c>
      <c r="C3549" s="180" t="s">
        <v>2214</v>
      </c>
      <c r="D3549" s="180" t="s">
        <v>3961</v>
      </c>
      <c r="E3549" s="181">
        <v>19.399999999999999</v>
      </c>
    </row>
    <row r="3550" spans="2:5" ht="50.1" customHeight="1">
      <c r="B3550" s="180">
        <v>89626</v>
      </c>
      <c r="C3550" s="180" t="s">
        <v>2215</v>
      </c>
      <c r="D3550" s="180" t="s">
        <v>3961</v>
      </c>
      <c r="E3550" s="181">
        <v>28.09</v>
      </c>
    </row>
    <row r="3551" spans="2:5" ht="50.1" customHeight="1">
      <c r="B3551" s="180">
        <v>89627</v>
      </c>
      <c r="C3551" s="180" t="s">
        <v>2216</v>
      </c>
      <c r="D3551" s="180" t="s">
        <v>3961</v>
      </c>
      <c r="E3551" s="181">
        <v>18.100000000000001</v>
      </c>
    </row>
    <row r="3552" spans="2:5" ht="50.1" customHeight="1">
      <c r="B3552" s="180">
        <v>89628</v>
      </c>
      <c r="C3552" s="180" t="s">
        <v>2217</v>
      </c>
      <c r="D3552" s="180" t="s">
        <v>3961</v>
      </c>
      <c r="E3552" s="181">
        <v>43.79</v>
      </c>
    </row>
    <row r="3553" spans="2:5" ht="50.1" customHeight="1">
      <c r="B3553" s="180">
        <v>89629</v>
      </c>
      <c r="C3553" s="180" t="s">
        <v>2218</v>
      </c>
      <c r="D3553" s="180" t="s">
        <v>3961</v>
      </c>
      <c r="E3553" s="181">
        <v>81.93</v>
      </c>
    </row>
    <row r="3554" spans="2:5" ht="50.1" customHeight="1">
      <c r="B3554" s="180">
        <v>89630</v>
      </c>
      <c r="C3554" s="180" t="s">
        <v>2219</v>
      </c>
      <c r="D3554" s="180" t="s">
        <v>3961</v>
      </c>
      <c r="E3554" s="181">
        <v>70.099999999999994</v>
      </c>
    </row>
    <row r="3555" spans="2:5" ht="50.1" customHeight="1">
      <c r="B3555" s="180">
        <v>89631</v>
      </c>
      <c r="C3555" s="180" t="s">
        <v>2220</v>
      </c>
      <c r="D3555" s="180" t="s">
        <v>3961</v>
      </c>
      <c r="E3555" s="181">
        <v>127.15</v>
      </c>
    </row>
    <row r="3556" spans="2:5" ht="50.1" customHeight="1">
      <c r="B3556" s="180">
        <v>89632</v>
      </c>
      <c r="C3556" s="180" t="s">
        <v>2221</v>
      </c>
      <c r="D3556" s="180" t="s">
        <v>3961</v>
      </c>
      <c r="E3556" s="181">
        <v>102.93</v>
      </c>
    </row>
    <row r="3557" spans="2:5" ht="50.1" customHeight="1">
      <c r="B3557" s="180">
        <v>89637</v>
      </c>
      <c r="C3557" s="180" t="s">
        <v>2222</v>
      </c>
      <c r="D3557" s="180" t="s">
        <v>3961</v>
      </c>
      <c r="E3557" s="181">
        <v>7.29</v>
      </c>
    </row>
    <row r="3558" spans="2:5" ht="50.1" customHeight="1">
      <c r="B3558" s="180">
        <v>89638</v>
      </c>
      <c r="C3558" s="180" t="s">
        <v>2223</v>
      </c>
      <c r="D3558" s="180" t="s">
        <v>3961</v>
      </c>
      <c r="E3558" s="181">
        <v>8.18</v>
      </c>
    </row>
    <row r="3559" spans="2:5" ht="50.1" customHeight="1">
      <c r="B3559" s="180">
        <v>89639</v>
      </c>
      <c r="C3559" s="180" t="s">
        <v>2224</v>
      </c>
      <c r="D3559" s="180" t="s">
        <v>3961</v>
      </c>
      <c r="E3559" s="181">
        <v>8.52</v>
      </c>
    </row>
    <row r="3560" spans="2:5" ht="50.1" customHeight="1">
      <c r="B3560" s="180">
        <v>89640</v>
      </c>
      <c r="C3560" s="180" t="s">
        <v>13195</v>
      </c>
      <c r="D3560" s="180" t="s">
        <v>3961</v>
      </c>
      <c r="E3560" s="181">
        <v>13.83</v>
      </c>
    </row>
    <row r="3561" spans="2:5" ht="50.1" customHeight="1">
      <c r="B3561" s="180">
        <v>89641</v>
      </c>
      <c r="C3561" s="180" t="s">
        <v>2225</v>
      </c>
      <c r="D3561" s="180" t="s">
        <v>3961</v>
      </c>
      <c r="E3561" s="181">
        <v>10.32</v>
      </c>
    </row>
    <row r="3562" spans="2:5" ht="50.1" customHeight="1">
      <c r="B3562" s="180">
        <v>89642</v>
      </c>
      <c r="C3562" s="180" t="s">
        <v>2226</v>
      </c>
      <c r="D3562" s="180" t="s">
        <v>3961</v>
      </c>
      <c r="E3562" s="181">
        <v>12.02</v>
      </c>
    </row>
    <row r="3563" spans="2:5" ht="50.1" customHeight="1">
      <c r="B3563" s="180">
        <v>89643</v>
      </c>
      <c r="C3563" s="180" t="s">
        <v>2227</v>
      </c>
      <c r="D3563" s="180" t="s">
        <v>3961</v>
      </c>
      <c r="E3563" s="181">
        <v>12.59</v>
      </c>
    </row>
    <row r="3564" spans="2:5" ht="50.1" customHeight="1">
      <c r="B3564" s="180">
        <v>89644</v>
      </c>
      <c r="C3564" s="180" t="s">
        <v>13196</v>
      </c>
      <c r="D3564" s="180" t="s">
        <v>3961</v>
      </c>
      <c r="E3564" s="181">
        <v>20.67</v>
      </c>
    </row>
    <row r="3565" spans="2:5" ht="50.1" customHeight="1">
      <c r="B3565" s="180">
        <v>89645</v>
      </c>
      <c r="C3565" s="180" t="s">
        <v>2228</v>
      </c>
      <c r="D3565" s="180" t="s">
        <v>3961</v>
      </c>
      <c r="E3565" s="181">
        <v>23.34</v>
      </c>
    </row>
    <row r="3566" spans="2:5" ht="50.1" customHeight="1">
      <c r="B3566" s="180">
        <v>89646</v>
      </c>
      <c r="C3566" s="180" t="s">
        <v>2229</v>
      </c>
      <c r="D3566" s="180" t="s">
        <v>3961</v>
      </c>
      <c r="E3566" s="181">
        <v>16.41</v>
      </c>
    </row>
    <row r="3567" spans="2:5" ht="50.1" customHeight="1">
      <c r="B3567" s="180">
        <v>89647</v>
      </c>
      <c r="C3567" s="180" t="s">
        <v>2230</v>
      </c>
      <c r="D3567" s="180" t="s">
        <v>3961</v>
      </c>
      <c r="E3567" s="181">
        <v>16.010000000000002</v>
      </c>
    </row>
    <row r="3568" spans="2:5" ht="50.1" customHeight="1">
      <c r="B3568" s="180">
        <v>89648</v>
      </c>
      <c r="C3568" s="180" t="s">
        <v>2231</v>
      </c>
      <c r="D3568" s="180" t="s">
        <v>3961</v>
      </c>
      <c r="E3568" s="181">
        <v>17.84</v>
      </c>
    </row>
    <row r="3569" spans="2:5" ht="50.1" customHeight="1">
      <c r="B3569" s="180">
        <v>89649</v>
      </c>
      <c r="C3569" s="180" t="s">
        <v>2232</v>
      </c>
      <c r="D3569" s="180" t="s">
        <v>3961</v>
      </c>
      <c r="E3569" s="181">
        <v>24.55</v>
      </c>
    </row>
    <row r="3570" spans="2:5" ht="50.1" customHeight="1">
      <c r="B3570" s="180">
        <v>89650</v>
      </c>
      <c r="C3570" s="180" t="s">
        <v>2233</v>
      </c>
      <c r="D3570" s="180" t="s">
        <v>3961</v>
      </c>
      <c r="E3570" s="181">
        <v>24.55</v>
      </c>
    </row>
    <row r="3571" spans="2:5" ht="50.1" customHeight="1">
      <c r="B3571" s="180">
        <v>89651</v>
      </c>
      <c r="C3571" s="180" t="s">
        <v>2234</v>
      </c>
      <c r="D3571" s="180" t="s">
        <v>3961</v>
      </c>
      <c r="E3571" s="181">
        <v>4.95</v>
      </c>
    </row>
    <row r="3572" spans="2:5" ht="50.1" customHeight="1">
      <c r="B3572" s="180">
        <v>89652</v>
      </c>
      <c r="C3572" s="180" t="s">
        <v>2235</v>
      </c>
      <c r="D3572" s="180" t="s">
        <v>3961</v>
      </c>
      <c r="E3572" s="181">
        <v>8.86</v>
      </c>
    </row>
    <row r="3573" spans="2:5" ht="50.1" customHeight="1">
      <c r="B3573" s="180">
        <v>89653</v>
      </c>
      <c r="C3573" s="180" t="s">
        <v>2236</v>
      </c>
      <c r="D3573" s="180" t="s">
        <v>3961</v>
      </c>
      <c r="E3573" s="181">
        <v>14.88</v>
      </c>
    </row>
    <row r="3574" spans="2:5" ht="50.1" customHeight="1">
      <c r="B3574" s="180">
        <v>89654</v>
      </c>
      <c r="C3574" s="180" t="s">
        <v>2237</v>
      </c>
      <c r="D3574" s="180" t="s">
        <v>3961</v>
      </c>
      <c r="E3574" s="181">
        <v>14.49</v>
      </c>
    </row>
    <row r="3575" spans="2:5" ht="50.1" customHeight="1">
      <c r="B3575" s="180">
        <v>89655</v>
      </c>
      <c r="C3575" s="180" t="s">
        <v>2238</v>
      </c>
      <c r="D3575" s="180" t="s">
        <v>3961</v>
      </c>
      <c r="E3575" s="181">
        <v>21.85</v>
      </c>
    </row>
    <row r="3576" spans="2:5" ht="50.1" customHeight="1">
      <c r="B3576" s="180">
        <v>89656</v>
      </c>
      <c r="C3576" s="180" t="s">
        <v>2239</v>
      </c>
      <c r="D3576" s="180" t="s">
        <v>3961</v>
      </c>
      <c r="E3576" s="181">
        <v>9.48</v>
      </c>
    </row>
    <row r="3577" spans="2:5" ht="50.1" customHeight="1">
      <c r="B3577" s="180">
        <v>89657</v>
      </c>
      <c r="C3577" s="180" t="s">
        <v>2240</v>
      </c>
      <c r="D3577" s="180" t="s">
        <v>3961</v>
      </c>
      <c r="E3577" s="181">
        <v>9.68</v>
      </c>
    </row>
    <row r="3578" spans="2:5" ht="50.1" customHeight="1">
      <c r="B3578" s="180">
        <v>89658</v>
      </c>
      <c r="C3578" s="180" t="s">
        <v>2241</v>
      </c>
      <c r="D3578" s="180" t="s">
        <v>3961</v>
      </c>
      <c r="E3578" s="181">
        <v>6.83</v>
      </c>
    </row>
    <row r="3579" spans="2:5" ht="50.1" customHeight="1">
      <c r="B3579" s="180">
        <v>89659</v>
      </c>
      <c r="C3579" s="180" t="s">
        <v>2242</v>
      </c>
      <c r="D3579" s="180" t="s">
        <v>3961</v>
      </c>
      <c r="E3579" s="181">
        <v>12.83</v>
      </c>
    </row>
    <row r="3580" spans="2:5" ht="50.1" customHeight="1">
      <c r="B3580" s="180">
        <v>89660</v>
      </c>
      <c r="C3580" s="180" t="s">
        <v>2243</v>
      </c>
      <c r="D3580" s="180" t="s">
        <v>3961</v>
      </c>
      <c r="E3580" s="181">
        <v>6.31</v>
      </c>
    </row>
    <row r="3581" spans="2:5" ht="50.1" customHeight="1">
      <c r="B3581" s="180">
        <v>89661</v>
      </c>
      <c r="C3581" s="180" t="s">
        <v>2244</v>
      </c>
      <c r="D3581" s="180" t="s">
        <v>3961</v>
      </c>
      <c r="E3581" s="181">
        <v>17.39</v>
      </c>
    </row>
    <row r="3582" spans="2:5" ht="50.1" customHeight="1">
      <c r="B3582" s="180">
        <v>89662</v>
      </c>
      <c r="C3582" s="180" t="s">
        <v>2245</v>
      </c>
      <c r="D3582" s="180" t="s">
        <v>3961</v>
      </c>
      <c r="E3582" s="181">
        <v>27.15</v>
      </c>
    </row>
    <row r="3583" spans="2:5" ht="50.1" customHeight="1">
      <c r="B3583" s="180">
        <v>89663</v>
      </c>
      <c r="C3583" s="180" t="s">
        <v>2246</v>
      </c>
      <c r="D3583" s="180" t="s">
        <v>3961</v>
      </c>
      <c r="E3583" s="181">
        <v>10.8</v>
      </c>
    </row>
    <row r="3584" spans="2:5" ht="50.1" customHeight="1">
      <c r="B3584" s="180">
        <v>89664</v>
      </c>
      <c r="C3584" s="180" t="s">
        <v>2247</v>
      </c>
      <c r="D3584" s="180" t="s">
        <v>3961</v>
      </c>
      <c r="E3584" s="181">
        <v>12.83</v>
      </c>
    </row>
    <row r="3585" spans="2:5" ht="50.1" customHeight="1">
      <c r="B3585" s="180">
        <v>89665</v>
      </c>
      <c r="C3585" s="180" t="s">
        <v>2248</v>
      </c>
      <c r="D3585" s="180" t="s">
        <v>3961</v>
      </c>
      <c r="E3585" s="181">
        <v>12.81</v>
      </c>
    </row>
    <row r="3586" spans="2:5" ht="50.1" customHeight="1">
      <c r="B3586" s="180">
        <v>89666</v>
      </c>
      <c r="C3586" s="180" t="s">
        <v>2249</v>
      </c>
      <c r="D3586" s="180" t="s">
        <v>3961</v>
      </c>
      <c r="E3586" s="181">
        <v>5.42</v>
      </c>
    </row>
    <row r="3587" spans="2:5" ht="50.1" customHeight="1">
      <c r="B3587" s="180">
        <v>89667</v>
      </c>
      <c r="C3587" s="180" t="s">
        <v>2250</v>
      </c>
      <c r="D3587" s="180" t="s">
        <v>3961</v>
      </c>
      <c r="E3587" s="181">
        <v>37.74</v>
      </c>
    </row>
    <row r="3588" spans="2:5" ht="50.1" customHeight="1">
      <c r="B3588" s="180">
        <v>89668</v>
      </c>
      <c r="C3588" s="180" t="s">
        <v>2251</v>
      </c>
      <c r="D3588" s="180" t="s">
        <v>3961</v>
      </c>
      <c r="E3588" s="181">
        <v>25.71</v>
      </c>
    </row>
    <row r="3589" spans="2:5" ht="50.1" customHeight="1">
      <c r="B3589" s="180">
        <v>89669</v>
      </c>
      <c r="C3589" s="180" t="s">
        <v>2252</v>
      </c>
      <c r="D3589" s="180" t="s">
        <v>3961</v>
      </c>
      <c r="E3589" s="181">
        <v>22.12</v>
      </c>
    </row>
    <row r="3590" spans="2:5" ht="50.1" customHeight="1">
      <c r="B3590" s="180">
        <v>89670</v>
      </c>
      <c r="C3590" s="180" t="s">
        <v>2253</v>
      </c>
      <c r="D3590" s="180" t="s">
        <v>3961</v>
      </c>
      <c r="E3590" s="181">
        <v>10.32</v>
      </c>
    </row>
    <row r="3591" spans="2:5" ht="50.1" customHeight="1">
      <c r="B3591" s="180">
        <v>89671</v>
      </c>
      <c r="C3591" s="180" t="s">
        <v>2254</v>
      </c>
      <c r="D3591" s="180" t="s">
        <v>3961</v>
      </c>
      <c r="E3591" s="181">
        <v>34.61</v>
      </c>
    </row>
    <row r="3592" spans="2:5" ht="50.1" customHeight="1">
      <c r="B3592" s="180">
        <v>89672</v>
      </c>
      <c r="C3592" s="180" t="s">
        <v>2255</v>
      </c>
      <c r="D3592" s="180" t="s">
        <v>3961</v>
      </c>
      <c r="E3592" s="181">
        <v>17.18</v>
      </c>
    </row>
    <row r="3593" spans="2:5" ht="50.1" customHeight="1">
      <c r="B3593" s="180">
        <v>89673</v>
      </c>
      <c r="C3593" s="180" t="s">
        <v>2256</v>
      </c>
      <c r="D3593" s="180" t="s">
        <v>3961</v>
      </c>
      <c r="E3593" s="181">
        <v>26.41</v>
      </c>
    </row>
    <row r="3594" spans="2:5" ht="50.1" customHeight="1">
      <c r="B3594" s="180">
        <v>89674</v>
      </c>
      <c r="C3594" s="180" t="s">
        <v>2257</v>
      </c>
      <c r="D3594" s="180" t="s">
        <v>3961</v>
      </c>
      <c r="E3594" s="181">
        <v>25.92</v>
      </c>
    </row>
    <row r="3595" spans="2:5" ht="50.1" customHeight="1">
      <c r="B3595" s="180">
        <v>89675</v>
      </c>
      <c r="C3595" s="180" t="s">
        <v>2258</v>
      </c>
      <c r="D3595" s="180" t="s">
        <v>3961</v>
      </c>
      <c r="E3595" s="181">
        <v>64.38</v>
      </c>
    </row>
    <row r="3596" spans="2:5" ht="50.1" customHeight="1">
      <c r="B3596" s="180">
        <v>89676</v>
      </c>
      <c r="C3596" s="180" t="s">
        <v>2259</v>
      </c>
      <c r="D3596" s="180" t="s">
        <v>3961</v>
      </c>
      <c r="E3596" s="181">
        <v>40.19</v>
      </c>
    </row>
    <row r="3597" spans="2:5" ht="50.1" customHeight="1">
      <c r="B3597" s="180">
        <v>89677</v>
      </c>
      <c r="C3597" s="180" t="s">
        <v>2260</v>
      </c>
      <c r="D3597" s="180" t="s">
        <v>3961</v>
      </c>
      <c r="E3597" s="181">
        <v>64.290000000000006</v>
      </c>
    </row>
    <row r="3598" spans="2:5" ht="50.1" customHeight="1">
      <c r="B3598" s="180">
        <v>89678</v>
      </c>
      <c r="C3598" s="180" t="s">
        <v>2261</v>
      </c>
      <c r="D3598" s="180" t="s">
        <v>3961</v>
      </c>
      <c r="E3598" s="181">
        <v>7.27</v>
      </c>
    </row>
    <row r="3599" spans="2:5" ht="50.1" customHeight="1">
      <c r="B3599" s="180">
        <v>89679</v>
      </c>
      <c r="C3599" s="180" t="s">
        <v>2262</v>
      </c>
      <c r="D3599" s="180" t="s">
        <v>3961</v>
      </c>
      <c r="E3599" s="181">
        <v>108.87</v>
      </c>
    </row>
    <row r="3600" spans="2:5" ht="50.1" customHeight="1">
      <c r="B3600" s="180">
        <v>89680</v>
      </c>
      <c r="C3600" s="180" t="s">
        <v>2263</v>
      </c>
      <c r="D3600" s="180" t="s">
        <v>3961</v>
      </c>
      <c r="E3600" s="181">
        <v>16.57</v>
      </c>
    </row>
    <row r="3601" spans="2:5" ht="50.1" customHeight="1">
      <c r="B3601" s="180">
        <v>89681</v>
      </c>
      <c r="C3601" s="180" t="s">
        <v>2264</v>
      </c>
      <c r="D3601" s="180" t="s">
        <v>3961</v>
      </c>
      <c r="E3601" s="181">
        <v>72.180000000000007</v>
      </c>
    </row>
    <row r="3602" spans="2:5" ht="50.1" customHeight="1">
      <c r="B3602" s="180">
        <v>89682</v>
      </c>
      <c r="C3602" s="180" t="s">
        <v>2265</v>
      </c>
      <c r="D3602" s="180" t="s">
        <v>3961</v>
      </c>
      <c r="E3602" s="181">
        <v>26.83</v>
      </c>
    </row>
    <row r="3603" spans="2:5" ht="50.1" customHeight="1">
      <c r="B3603" s="180">
        <v>89684</v>
      </c>
      <c r="C3603" s="180" t="s">
        <v>2266</v>
      </c>
      <c r="D3603" s="180" t="s">
        <v>3961</v>
      </c>
      <c r="E3603" s="181">
        <v>37.83</v>
      </c>
    </row>
    <row r="3604" spans="2:5" ht="50.1" customHeight="1">
      <c r="B3604" s="180">
        <v>89685</v>
      </c>
      <c r="C3604" s="180" t="s">
        <v>2267</v>
      </c>
      <c r="D3604" s="180" t="s">
        <v>3961</v>
      </c>
      <c r="E3604" s="181">
        <v>50.42</v>
      </c>
    </row>
    <row r="3605" spans="2:5" ht="50.1" customHeight="1">
      <c r="B3605" s="180">
        <v>89686</v>
      </c>
      <c r="C3605" s="180" t="s">
        <v>2268</v>
      </c>
      <c r="D3605" s="180" t="s">
        <v>3961</v>
      </c>
      <c r="E3605" s="181">
        <v>146.63999999999999</v>
      </c>
    </row>
    <row r="3606" spans="2:5" ht="50.1" customHeight="1">
      <c r="B3606" s="180">
        <v>89687</v>
      </c>
      <c r="C3606" s="180" t="s">
        <v>2269</v>
      </c>
      <c r="D3606" s="180" t="s">
        <v>3961</v>
      </c>
      <c r="E3606" s="181">
        <v>42.51</v>
      </c>
    </row>
    <row r="3607" spans="2:5" ht="50.1" customHeight="1">
      <c r="B3607" s="180">
        <v>89689</v>
      </c>
      <c r="C3607" s="180" t="s">
        <v>2270</v>
      </c>
      <c r="D3607" s="180" t="s">
        <v>3961</v>
      </c>
      <c r="E3607" s="181">
        <v>29.03</v>
      </c>
    </row>
    <row r="3608" spans="2:5" ht="50.1" customHeight="1">
      <c r="B3608" s="180">
        <v>89690</v>
      </c>
      <c r="C3608" s="180" t="s">
        <v>2271</v>
      </c>
      <c r="D3608" s="180" t="s">
        <v>3961</v>
      </c>
      <c r="E3608" s="181">
        <v>76.72</v>
      </c>
    </row>
    <row r="3609" spans="2:5" ht="50.1" customHeight="1">
      <c r="B3609" s="180">
        <v>89691</v>
      </c>
      <c r="C3609" s="180" t="s">
        <v>2272</v>
      </c>
      <c r="D3609" s="180" t="s">
        <v>3961</v>
      </c>
      <c r="E3609" s="181">
        <v>9.31</v>
      </c>
    </row>
    <row r="3610" spans="2:5" ht="50.1" customHeight="1">
      <c r="B3610" s="180">
        <v>89692</v>
      </c>
      <c r="C3610" s="180" t="s">
        <v>2273</v>
      </c>
      <c r="D3610" s="180" t="s">
        <v>3961</v>
      </c>
      <c r="E3610" s="181">
        <v>72.19</v>
      </c>
    </row>
    <row r="3611" spans="2:5" ht="50.1" customHeight="1">
      <c r="B3611" s="180">
        <v>89693</v>
      </c>
      <c r="C3611" s="180" t="s">
        <v>2274</v>
      </c>
      <c r="D3611" s="180" t="s">
        <v>3961</v>
      </c>
      <c r="E3611" s="181">
        <v>69.78</v>
      </c>
    </row>
    <row r="3612" spans="2:5" ht="50.1" customHeight="1">
      <c r="B3612" s="180">
        <v>89694</v>
      </c>
      <c r="C3612" s="180" t="s">
        <v>2275</v>
      </c>
      <c r="D3612" s="180" t="s">
        <v>3961</v>
      </c>
      <c r="E3612" s="181">
        <v>16.02</v>
      </c>
    </row>
    <row r="3613" spans="2:5" ht="50.1" customHeight="1">
      <c r="B3613" s="180">
        <v>89695</v>
      </c>
      <c r="C3613" s="180" t="s">
        <v>2276</v>
      </c>
      <c r="D3613" s="180" t="s">
        <v>3961</v>
      </c>
      <c r="E3613" s="181">
        <v>14.76</v>
      </c>
    </row>
    <row r="3614" spans="2:5" ht="50.1" customHeight="1">
      <c r="B3614" s="180">
        <v>89696</v>
      </c>
      <c r="C3614" s="180" t="s">
        <v>2277</v>
      </c>
      <c r="D3614" s="180" t="s">
        <v>3961</v>
      </c>
      <c r="E3614" s="181">
        <v>62.79</v>
      </c>
    </row>
    <row r="3615" spans="2:5" ht="50.1" customHeight="1">
      <c r="B3615" s="180">
        <v>89697</v>
      </c>
      <c r="C3615" s="180" t="s">
        <v>2278</v>
      </c>
      <c r="D3615" s="180" t="s">
        <v>3961</v>
      </c>
      <c r="E3615" s="181">
        <v>11.45</v>
      </c>
    </row>
    <row r="3616" spans="2:5" ht="50.1" customHeight="1">
      <c r="B3616" s="180">
        <v>89698</v>
      </c>
      <c r="C3616" s="180" t="s">
        <v>2279</v>
      </c>
      <c r="D3616" s="180" t="s">
        <v>3961</v>
      </c>
      <c r="E3616" s="181">
        <v>227.63</v>
      </c>
    </row>
    <row r="3617" spans="2:5" ht="50.1" customHeight="1">
      <c r="B3617" s="180">
        <v>89699</v>
      </c>
      <c r="C3617" s="180" t="s">
        <v>2280</v>
      </c>
      <c r="D3617" s="180" t="s">
        <v>3961</v>
      </c>
      <c r="E3617" s="181">
        <v>197.03</v>
      </c>
    </row>
    <row r="3618" spans="2:5" ht="50.1" customHeight="1">
      <c r="B3618" s="180">
        <v>89700</v>
      </c>
      <c r="C3618" s="180" t="s">
        <v>2281</v>
      </c>
      <c r="D3618" s="180" t="s">
        <v>3961</v>
      </c>
      <c r="E3618" s="181">
        <v>17.2</v>
      </c>
    </row>
    <row r="3619" spans="2:5" ht="50.1" customHeight="1">
      <c r="B3619" s="180">
        <v>89701</v>
      </c>
      <c r="C3619" s="180" t="s">
        <v>2282</v>
      </c>
      <c r="D3619" s="180" t="s">
        <v>3961</v>
      </c>
      <c r="E3619" s="181">
        <v>173.23</v>
      </c>
    </row>
    <row r="3620" spans="2:5" ht="50.1" customHeight="1">
      <c r="B3620" s="180">
        <v>89702</v>
      </c>
      <c r="C3620" s="180" t="s">
        <v>2283</v>
      </c>
      <c r="D3620" s="180" t="s">
        <v>3961</v>
      </c>
      <c r="E3620" s="181">
        <v>17.2</v>
      </c>
    </row>
    <row r="3621" spans="2:5" ht="50.1" customHeight="1">
      <c r="B3621" s="180">
        <v>89703</v>
      </c>
      <c r="C3621" s="180" t="s">
        <v>2284</v>
      </c>
      <c r="D3621" s="180" t="s">
        <v>3961</v>
      </c>
      <c r="E3621" s="181">
        <v>40.53</v>
      </c>
    </row>
    <row r="3622" spans="2:5" ht="50.1" customHeight="1">
      <c r="B3622" s="180">
        <v>89704</v>
      </c>
      <c r="C3622" s="180" t="s">
        <v>2285</v>
      </c>
      <c r="D3622" s="180" t="s">
        <v>3961</v>
      </c>
      <c r="E3622" s="181">
        <v>119.04</v>
      </c>
    </row>
    <row r="3623" spans="2:5" ht="50.1" customHeight="1">
      <c r="B3623" s="180">
        <v>89705</v>
      </c>
      <c r="C3623" s="180" t="s">
        <v>2286</v>
      </c>
      <c r="D3623" s="180" t="s">
        <v>3961</v>
      </c>
      <c r="E3623" s="181">
        <v>19.32</v>
      </c>
    </row>
    <row r="3624" spans="2:5" ht="50.1" customHeight="1">
      <c r="B3624" s="180">
        <v>89706</v>
      </c>
      <c r="C3624" s="180" t="s">
        <v>2287</v>
      </c>
      <c r="D3624" s="180" t="s">
        <v>3961</v>
      </c>
      <c r="E3624" s="181">
        <v>44.04</v>
      </c>
    </row>
    <row r="3625" spans="2:5" ht="50.1" customHeight="1">
      <c r="B3625" s="180">
        <v>89718</v>
      </c>
      <c r="C3625" s="180" t="s">
        <v>2288</v>
      </c>
      <c r="D3625" s="180" t="s">
        <v>4195</v>
      </c>
      <c r="E3625" s="181">
        <v>38.53</v>
      </c>
    </row>
    <row r="3626" spans="2:5" ht="50.1" customHeight="1">
      <c r="B3626" s="180">
        <v>89719</v>
      </c>
      <c r="C3626" s="180" t="s">
        <v>2289</v>
      </c>
      <c r="D3626" s="180" t="s">
        <v>3961</v>
      </c>
      <c r="E3626" s="181">
        <v>8.43</v>
      </c>
    </row>
    <row r="3627" spans="2:5" ht="50.1" customHeight="1">
      <c r="B3627" s="180">
        <v>89720</v>
      </c>
      <c r="C3627" s="180" t="s">
        <v>2290</v>
      </c>
      <c r="D3627" s="180" t="s">
        <v>3961</v>
      </c>
      <c r="E3627" s="181">
        <v>10.130000000000001</v>
      </c>
    </row>
    <row r="3628" spans="2:5" ht="50.1" customHeight="1">
      <c r="B3628" s="180">
        <v>89721</v>
      </c>
      <c r="C3628" s="180" t="s">
        <v>2291</v>
      </c>
      <c r="D3628" s="180" t="s">
        <v>3961</v>
      </c>
      <c r="E3628" s="181">
        <v>10.7</v>
      </c>
    </row>
    <row r="3629" spans="2:5" ht="50.1" customHeight="1">
      <c r="B3629" s="180">
        <v>89722</v>
      </c>
      <c r="C3629" s="180" t="s">
        <v>13197</v>
      </c>
      <c r="D3629" s="180" t="s">
        <v>3961</v>
      </c>
      <c r="E3629" s="181">
        <v>18.78</v>
      </c>
    </row>
    <row r="3630" spans="2:5" ht="50.1" customHeight="1">
      <c r="B3630" s="180">
        <v>89723</v>
      </c>
      <c r="C3630" s="180" t="s">
        <v>2292</v>
      </c>
      <c r="D3630" s="180" t="s">
        <v>3961</v>
      </c>
      <c r="E3630" s="181">
        <v>14.21</v>
      </c>
    </row>
    <row r="3631" spans="2:5" ht="50.1" customHeight="1">
      <c r="B3631" s="180">
        <v>89724</v>
      </c>
      <c r="C3631" s="180" t="s">
        <v>2293</v>
      </c>
      <c r="D3631" s="180" t="s">
        <v>3961</v>
      </c>
      <c r="E3631" s="181">
        <v>8.7799999999999994</v>
      </c>
    </row>
    <row r="3632" spans="2:5" ht="50.1" customHeight="1">
      <c r="B3632" s="180">
        <v>89725</v>
      </c>
      <c r="C3632" s="180" t="s">
        <v>2294</v>
      </c>
      <c r="D3632" s="180" t="s">
        <v>3961</v>
      </c>
      <c r="E3632" s="181">
        <v>13.81</v>
      </c>
    </row>
    <row r="3633" spans="2:5" ht="50.1" customHeight="1">
      <c r="B3633" s="180">
        <v>89726</v>
      </c>
      <c r="C3633" s="180" t="s">
        <v>2295</v>
      </c>
      <c r="D3633" s="180" t="s">
        <v>3961</v>
      </c>
      <c r="E3633" s="181">
        <v>5.89</v>
      </c>
    </row>
    <row r="3634" spans="2:5" ht="50.1" customHeight="1">
      <c r="B3634" s="180">
        <v>89727</v>
      </c>
      <c r="C3634" s="180" t="s">
        <v>2296</v>
      </c>
      <c r="D3634" s="180" t="s">
        <v>3961</v>
      </c>
      <c r="E3634" s="181">
        <v>15.64</v>
      </c>
    </row>
    <row r="3635" spans="2:5" ht="50.1" customHeight="1">
      <c r="B3635" s="180">
        <v>89728</v>
      </c>
      <c r="C3635" s="180" t="s">
        <v>2297</v>
      </c>
      <c r="D3635" s="180" t="s">
        <v>3961</v>
      </c>
      <c r="E3635" s="181">
        <v>9.5</v>
      </c>
    </row>
    <row r="3636" spans="2:5" ht="50.1" customHeight="1">
      <c r="B3636" s="180">
        <v>89729</v>
      </c>
      <c r="C3636" s="180" t="s">
        <v>2298</v>
      </c>
      <c r="D3636" s="180" t="s">
        <v>3961</v>
      </c>
      <c r="E3636" s="181">
        <v>21.96</v>
      </c>
    </row>
    <row r="3637" spans="2:5" ht="50.1" customHeight="1">
      <c r="B3637" s="180">
        <v>89730</v>
      </c>
      <c r="C3637" s="180" t="s">
        <v>2299</v>
      </c>
      <c r="D3637" s="180" t="s">
        <v>3961</v>
      </c>
      <c r="E3637" s="181">
        <v>10.44</v>
      </c>
    </row>
    <row r="3638" spans="2:5" ht="50.1" customHeight="1">
      <c r="B3638" s="180">
        <v>89731</v>
      </c>
      <c r="C3638" s="180" t="s">
        <v>2300</v>
      </c>
      <c r="D3638" s="180" t="s">
        <v>3961</v>
      </c>
      <c r="E3638" s="181">
        <v>9.11</v>
      </c>
    </row>
    <row r="3639" spans="2:5" ht="50.1" customHeight="1">
      <c r="B3639" s="180">
        <v>89732</v>
      </c>
      <c r="C3639" s="180" t="s">
        <v>2301</v>
      </c>
      <c r="D3639" s="180" t="s">
        <v>3961</v>
      </c>
      <c r="E3639" s="181">
        <v>9.7899999999999991</v>
      </c>
    </row>
    <row r="3640" spans="2:5" ht="50.1" customHeight="1">
      <c r="B3640" s="180">
        <v>89733</v>
      </c>
      <c r="C3640" s="180" t="s">
        <v>2302</v>
      </c>
      <c r="D3640" s="180" t="s">
        <v>3961</v>
      </c>
      <c r="E3640" s="181">
        <v>17.16</v>
      </c>
    </row>
    <row r="3641" spans="2:5" ht="50.1" customHeight="1">
      <c r="B3641" s="180">
        <v>89734</v>
      </c>
      <c r="C3641" s="180" t="s">
        <v>2303</v>
      </c>
      <c r="D3641" s="180" t="s">
        <v>3961</v>
      </c>
      <c r="E3641" s="181">
        <v>21.96</v>
      </c>
    </row>
    <row r="3642" spans="2:5" ht="50.1" customHeight="1">
      <c r="B3642" s="180">
        <v>89735</v>
      </c>
      <c r="C3642" s="180" t="s">
        <v>2304</v>
      </c>
      <c r="D3642" s="180" t="s">
        <v>3961</v>
      </c>
      <c r="E3642" s="181">
        <v>18.29</v>
      </c>
    </row>
    <row r="3643" spans="2:5" ht="50.1" customHeight="1">
      <c r="B3643" s="180">
        <v>89736</v>
      </c>
      <c r="C3643" s="180" t="s">
        <v>2305</v>
      </c>
      <c r="D3643" s="180" t="s">
        <v>3961</v>
      </c>
      <c r="E3643" s="181">
        <v>5.58</v>
      </c>
    </row>
    <row r="3644" spans="2:5" ht="50.1" customHeight="1">
      <c r="B3644" s="180">
        <v>89737</v>
      </c>
      <c r="C3644" s="180" t="s">
        <v>2306</v>
      </c>
      <c r="D3644" s="180" t="s">
        <v>3961</v>
      </c>
      <c r="E3644" s="181">
        <v>16.43</v>
      </c>
    </row>
    <row r="3645" spans="2:5" ht="50.1" customHeight="1">
      <c r="B3645" s="180">
        <v>89738</v>
      </c>
      <c r="C3645" s="180" t="s">
        <v>2307</v>
      </c>
      <c r="D3645" s="180" t="s">
        <v>3961</v>
      </c>
      <c r="E3645" s="181">
        <v>11.58</v>
      </c>
    </row>
    <row r="3646" spans="2:5" ht="50.1" customHeight="1">
      <c r="B3646" s="180">
        <v>89739</v>
      </c>
      <c r="C3646" s="180" t="s">
        <v>2308</v>
      </c>
      <c r="D3646" s="180" t="s">
        <v>3961</v>
      </c>
      <c r="E3646" s="181">
        <v>17.399999999999999</v>
      </c>
    </row>
    <row r="3647" spans="2:5" ht="50.1" customHeight="1">
      <c r="B3647" s="180">
        <v>89740</v>
      </c>
      <c r="C3647" s="180" t="s">
        <v>2309</v>
      </c>
      <c r="D3647" s="180" t="s">
        <v>3961</v>
      </c>
      <c r="E3647" s="181">
        <v>5.0599999999999996</v>
      </c>
    </row>
    <row r="3648" spans="2:5" ht="50.1" customHeight="1">
      <c r="B3648" s="180">
        <v>89741</v>
      </c>
      <c r="C3648" s="180" t="s">
        <v>2310</v>
      </c>
      <c r="D3648" s="180" t="s">
        <v>3961</v>
      </c>
      <c r="E3648" s="181">
        <v>16.14</v>
      </c>
    </row>
    <row r="3649" spans="2:5" ht="50.1" customHeight="1">
      <c r="B3649" s="180">
        <v>89742</v>
      </c>
      <c r="C3649" s="180" t="s">
        <v>2311</v>
      </c>
      <c r="D3649" s="180" t="s">
        <v>3961</v>
      </c>
      <c r="E3649" s="181">
        <v>30.39</v>
      </c>
    </row>
    <row r="3650" spans="2:5" ht="50.1" customHeight="1">
      <c r="B3650" s="180">
        <v>89743</v>
      </c>
      <c r="C3650" s="180" t="s">
        <v>2312</v>
      </c>
      <c r="D3650" s="180" t="s">
        <v>3961</v>
      </c>
      <c r="E3650" s="181">
        <v>44.39</v>
      </c>
    </row>
    <row r="3651" spans="2:5" ht="50.1" customHeight="1">
      <c r="B3651" s="180">
        <v>89744</v>
      </c>
      <c r="C3651" s="180" t="s">
        <v>2313</v>
      </c>
      <c r="D3651" s="180" t="s">
        <v>3961</v>
      </c>
      <c r="E3651" s="181">
        <v>21.3</v>
      </c>
    </row>
    <row r="3652" spans="2:5" ht="50.1" customHeight="1">
      <c r="B3652" s="180">
        <v>89745</v>
      </c>
      <c r="C3652" s="180" t="s">
        <v>2314</v>
      </c>
      <c r="D3652" s="180" t="s">
        <v>3961</v>
      </c>
      <c r="E3652" s="181">
        <v>25.9</v>
      </c>
    </row>
    <row r="3653" spans="2:5" ht="50.1" customHeight="1">
      <c r="B3653" s="180">
        <v>89746</v>
      </c>
      <c r="C3653" s="180" t="s">
        <v>2315</v>
      </c>
      <c r="D3653" s="180" t="s">
        <v>3961</v>
      </c>
      <c r="E3653" s="181">
        <v>21.24</v>
      </c>
    </row>
    <row r="3654" spans="2:5" ht="50.1" customHeight="1">
      <c r="B3654" s="180">
        <v>89747</v>
      </c>
      <c r="C3654" s="180" t="s">
        <v>2316</v>
      </c>
      <c r="D3654" s="180" t="s">
        <v>3961</v>
      </c>
      <c r="E3654" s="181">
        <v>9.5500000000000007</v>
      </c>
    </row>
    <row r="3655" spans="2:5" ht="50.1" customHeight="1">
      <c r="B3655" s="180">
        <v>89748</v>
      </c>
      <c r="C3655" s="180" t="s">
        <v>2317</v>
      </c>
      <c r="D3655" s="180" t="s">
        <v>3961</v>
      </c>
      <c r="E3655" s="181">
        <v>36.49</v>
      </c>
    </row>
    <row r="3656" spans="2:5" ht="50.1" customHeight="1">
      <c r="B3656" s="180">
        <v>89749</v>
      </c>
      <c r="C3656" s="180" t="s">
        <v>2318</v>
      </c>
      <c r="D3656" s="180" t="s">
        <v>3961</v>
      </c>
      <c r="E3656" s="181">
        <v>11.58</v>
      </c>
    </row>
    <row r="3657" spans="2:5" ht="50.1" customHeight="1">
      <c r="B3657" s="180">
        <v>89750</v>
      </c>
      <c r="C3657" s="180" t="s">
        <v>2319</v>
      </c>
      <c r="D3657" s="180" t="s">
        <v>3961</v>
      </c>
      <c r="E3657" s="181">
        <v>63.43</v>
      </c>
    </row>
    <row r="3658" spans="2:5" ht="50.1" customHeight="1">
      <c r="B3658" s="180">
        <v>89751</v>
      </c>
      <c r="C3658" s="180" t="s">
        <v>2320</v>
      </c>
      <c r="D3658" s="180" t="s">
        <v>3961</v>
      </c>
      <c r="E3658" s="181">
        <v>4.17</v>
      </c>
    </row>
    <row r="3659" spans="2:5" ht="50.1" customHeight="1">
      <c r="B3659" s="180">
        <v>89752</v>
      </c>
      <c r="C3659" s="180" t="s">
        <v>2321</v>
      </c>
      <c r="D3659" s="180" t="s">
        <v>3961</v>
      </c>
      <c r="E3659" s="181">
        <v>5.18</v>
      </c>
    </row>
    <row r="3660" spans="2:5" ht="50.1" customHeight="1">
      <c r="B3660" s="180">
        <v>89753</v>
      </c>
      <c r="C3660" s="180" t="s">
        <v>2322</v>
      </c>
      <c r="D3660" s="180" t="s">
        <v>3961</v>
      </c>
      <c r="E3660" s="181">
        <v>7.84</v>
      </c>
    </row>
    <row r="3661" spans="2:5" ht="50.1" customHeight="1">
      <c r="B3661" s="180">
        <v>89754</v>
      </c>
      <c r="C3661" s="180" t="s">
        <v>2323</v>
      </c>
      <c r="D3661" s="180" t="s">
        <v>3961</v>
      </c>
      <c r="E3661" s="181">
        <v>16.02</v>
      </c>
    </row>
    <row r="3662" spans="2:5" ht="50.1" customHeight="1">
      <c r="B3662" s="180">
        <v>89755</v>
      </c>
      <c r="C3662" s="180" t="s">
        <v>2324</v>
      </c>
      <c r="D3662" s="180" t="s">
        <v>3961</v>
      </c>
      <c r="E3662" s="181">
        <v>8.8699999999999992</v>
      </c>
    </row>
    <row r="3663" spans="2:5" ht="50.1" customHeight="1">
      <c r="B3663" s="180">
        <v>89756</v>
      </c>
      <c r="C3663" s="180" t="s">
        <v>2325</v>
      </c>
      <c r="D3663" s="180" t="s">
        <v>3961</v>
      </c>
      <c r="E3663" s="181">
        <v>15.73</v>
      </c>
    </row>
    <row r="3664" spans="2:5" ht="50.1" customHeight="1">
      <c r="B3664" s="180">
        <v>89757</v>
      </c>
      <c r="C3664" s="180" t="s">
        <v>2326</v>
      </c>
      <c r="D3664" s="180" t="s">
        <v>3961</v>
      </c>
      <c r="E3664" s="181">
        <v>24.47</v>
      </c>
    </row>
    <row r="3665" spans="2:5" ht="50.1" customHeight="1">
      <c r="B3665" s="180">
        <v>89758</v>
      </c>
      <c r="C3665" s="180" t="s">
        <v>2327</v>
      </c>
      <c r="D3665" s="180" t="s">
        <v>3961</v>
      </c>
      <c r="E3665" s="181">
        <v>38.74</v>
      </c>
    </row>
    <row r="3666" spans="2:5" ht="50.1" customHeight="1">
      <c r="B3666" s="180">
        <v>89759</v>
      </c>
      <c r="C3666" s="180" t="s">
        <v>2328</v>
      </c>
      <c r="D3666" s="180" t="s">
        <v>3961</v>
      </c>
      <c r="E3666" s="181">
        <v>5.82</v>
      </c>
    </row>
    <row r="3667" spans="2:5" ht="50.1" customHeight="1">
      <c r="B3667" s="180">
        <v>89760</v>
      </c>
      <c r="C3667" s="180" t="s">
        <v>2329</v>
      </c>
      <c r="D3667" s="180" t="s">
        <v>3961</v>
      </c>
      <c r="E3667" s="181">
        <v>14.84</v>
      </c>
    </row>
    <row r="3668" spans="2:5" ht="50.1" customHeight="1">
      <c r="B3668" s="180">
        <v>89761</v>
      </c>
      <c r="C3668" s="180" t="s">
        <v>2330</v>
      </c>
      <c r="D3668" s="180" t="s">
        <v>3961</v>
      </c>
      <c r="E3668" s="181">
        <v>25.1</v>
      </c>
    </row>
    <row r="3669" spans="2:5" ht="50.1" customHeight="1">
      <c r="B3669" s="180">
        <v>89762</v>
      </c>
      <c r="C3669" s="180" t="s">
        <v>2331</v>
      </c>
      <c r="D3669" s="180" t="s">
        <v>3961</v>
      </c>
      <c r="E3669" s="181">
        <v>36.1</v>
      </c>
    </row>
    <row r="3670" spans="2:5" ht="50.1" customHeight="1">
      <c r="B3670" s="180">
        <v>89763</v>
      </c>
      <c r="C3670" s="180" t="s">
        <v>2332</v>
      </c>
      <c r="D3670" s="180" t="s">
        <v>3961</v>
      </c>
      <c r="E3670" s="181">
        <v>144.91</v>
      </c>
    </row>
    <row r="3671" spans="2:5" ht="50.1" customHeight="1">
      <c r="B3671" s="180">
        <v>89764</v>
      </c>
      <c r="C3671" s="180" t="s">
        <v>2333</v>
      </c>
      <c r="D3671" s="180" t="s">
        <v>3961</v>
      </c>
      <c r="E3671" s="181">
        <v>27.3</v>
      </c>
    </row>
    <row r="3672" spans="2:5" ht="50.1" customHeight="1">
      <c r="B3672" s="180">
        <v>89765</v>
      </c>
      <c r="C3672" s="180" t="s">
        <v>2334</v>
      </c>
      <c r="D3672" s="180" t="s">
        <v>3961</v>
      </c>
      <c r="E3672" s="181">
        <v>10.77</v>
      </c>
    </row>
    <row r="3673" spans="2:5" ht="50.1" customHeight="1">
      <c r="B3673" s="180">
        <v>89766</v>
      </c>
      <c r="C3673" s="180" t="s">
        <v>2335</v>
      </c>
      <c r="D3673" s="180" t="s">
        <v>3961</v>
      </c>
      <c r="E3673" s="181">
        <v>16.52</v>
      </c>
    </row>
    <row r="3674" spans="2:5" ht="50.1" customHeight="1">
      <c r="B3674" s="180">
        <v>89767</v>
      </c>
      <c r="C3674" s="180" t="s">
        <v>2336</v>
      </c>
      <c r="D3674" s="180" t="s">
        <v>3961</v>
      </c>
      <c r="E3674" s="181">
        <v>16.52</v>
      </c>
    </row>
    <row r="3675" spans="2:5" ht="50.1" customHeight="1">
      <c r="B3675" s="180">
        <v>89768</v>
      </c>
      <c r="C3675" s="180" t="s">
        <v>2337</v>
      </c>
      <c r="D3675" s="180" t="s">
        <v>3961</v>
      </c>
      <c r="E3675" s="181">
        <v>16.39</v>
      </c>
    </row>
    <row r="3676" spans="2:5" ht="50.1" customHeight="1">
      <c r="B3676" s="180">
        <v>89769</v>
      </c>
      <c r="C3676" s="180" t="s">
        <v>2338</v>
      </c>
      <c r="D3676" s="180" t="s">
        <v>3961</v>
      </c>
      <c r="E3676" s="181">
        <v>40.56</v>
      </c>
    </row>
    <row r="3677" spans="2:5" ht="50.1" customHeight="1">
      <c r="B3677" s="180">
        <v>89772</v>
      </c>
      <c r="C3677" s="180" t="s">
        <v>2339</v>
      </c>
      <c r="D3677" s="180" t="s">
        <v>4195</v>
      </c>
      <c r="E3677" s="181">
        <v>71.41</v>
      </c>
    </row>
    <row r="3678" spans="2:5" ht="50.1" customHeight="1">
      <c r="B3678" s="180">
        <v>89774</v>
      </c>
      <c r="C3678" s="180" t="s">
        <v>2340</v>
      </c>
      <c r="D3678" s="180" t="s">
        <v>3961</v>
      </c>
      <c r="E3678" s="181">
        <v>13.21</v>
      </c>
    </row>
    <row r="3679" spans="2:5" ht="50.1" customHeight="1">
      <c r="B3679" s="180">
        <v>89776</v>
      </c>
      <c r="C3679" s="180" t="s">
        <v>2341</v>
      </c>
      <c r="D3679" s="180" t="s">
        <v>3961</v>
      </c>
      <c r="E3679" s="181">
        <v>19.53</v>
      </c>
    </row>
    <row r="3680" spans="2:5" ht="50.1" customHeight="1">
      <c r="B3680" s="180">
        <v>89777</v>
      </c>
      <c r="C3680" s="180" t="s">
        <v>2342</v>
      </c>
      <c r="D3680" s="180" t="s">
        <v>3961</v>
      </c>
      <c r="E3680" s="181">
        <v>20.78</v>
      </c>
    </row>
    <row r="3681" spans="2:5" ht="50.1" customHeight="1">
      <c r="B3681" s="180">
        <v>89778</v>
      </c>
      <c r="C3681" s="180" t="s">
        <v>2343</v>
      </c>
      <c r="D3681" s="180" t="s">
        <v>3961</v>
      </c>
      <c r="E3681" s="181">
        <v>16.420000000000002</v>
      </c>
    </row>
    <row r="3682" spans="2:5" ht="50.1" customHeight="1">
      <c r="B3682" s="180">
        <v>89779</v>
      </c>
      <c r="C3682" s="180" t="s">
        <v>2344</v>
      </c>
      <c r="D3682" s="180" t="s">
        <v>3961</v>
      </c>
      <c r="E3682" s="181">
        <v>28.13</v>
      </c>
    </row>
    <row r="3683" spans="2:5" ht="50.1" customHeight="1">
      <c r="B3683" s="180">
        <v>89780</v>
      </c>
      <c r="C3683" s="180" t="s">
        <v>2345</v>
      </c>
      <c r="D3683" s="180" t="s">
        <v>3961</v>
      </c>
      <c r="E3683" s="181">
        <v>20.78</v>
      </c>
    </row>
    <row r="3684" spans="2:5" ht="50.1" customHeight="1">
      <c r="B3684" s="180">
        <v>89781</v>
      </c>
      <c r="C3684" s="180" t="s">
        <v>2346</v>
      </c>
      <c r="D3684" s="180" t="s">
        <v>3961</v>
      </c>
      <c r="E3684" s="181">
        <v>31.3</v>
      </c>
    </row>
    <row r="3685" spans="2:5" ht="50.1" customHeight="1">
      <c r="B3685" s="180">
        <v>89782</v>
      </c>
      <c r="C3685" s="180" t="s">
        <v>2347</v>
      </c>
      <c r="D3685" s="180" t="s">
        <v>3961</v>
      </c>
      <c r="E3685" s="181">
        <v>10.19</v>
      </c>
    </row>
    <row r="3686" spans="2:5" ht="50.1" customHeight="1">
      <c r="B3686" s="180">
        <v>89783</v>
      </c>
      <c r="C3686" s="180" t="s">
        <v>2348</v>
      </c>
      <c r="D3686" s="180" t="s">
        <v>3961</v>
      </c>
      <c r="E3686" s="181">
        <v>10.49</v>
      </c>
    </row>
    <row r="3687" spans="2:5" ht="50.1" customHeight="1">
      <c r="B3687" s="180">
        <v>89784</v>
      </c>
      <c r="C3687" s="180" t="s">
        <v>2349</v>
      </c>
      <c r="D3687" s="180" t="s">
        <v>3961</v>
      </c>
      <c r="E3687" s="181">
        <v>17.489999999999998</v>
      </c>
    </row>
    <row r="3688" spans="2:5" ht="50.1" customHeight="1">
      <c r="B3688" s="180">
        <v>89785</v>
      </c>
      <c r="C3688" s="180" t="s">
        <v>2350</v>
      </c>
      <c r="D3688" s="180" t="s">
        <v>3961</v>
      </c>
      <c r="E3688" s="181">
        <v>19.440000000000001</v>
      </c>
    </row>
    <row r="3689" spans="2:5" ht="50.1" customHeight="1">
      <c r="B3689" s="180">
        <v>89786</v>
      </c>
      <c r="C3689" s="180" t="s">
        <v>2351</v>
      </c>
      <c r="D3689" s="180" t="s">
        <v>3961</v>
      </c>
      <c r="E3689" s="181">
        <v>29.69</v>
      </c>
    </row>
    <row r="3690" spans="2:5" ht="50.1" customHeight="1">
      <c r="B3690" s="180">
        <v>89787</v>
      </c>
      <c r="C3690" s="180" t="s">
        <v>2352</v>
      </c>
      <c r="D3690" s="180" t="s">
        <v>3961</v>
      </c>
      <c r="E3690" s="181">
        <v>31.3</v>
      </c>
    </row>
    <row r="3691" spans="2:5" ht="50.1" customHeight="1">
      <c r="B3691" s="180">
        <v>89788</v>
      </c>
      <c r="C3691" s="180" t="s">
        <v>2353</v>
      </c>
      <c r="D3691" s="180" t="s">
        <v>3961</v>
      </c>
      <c r="E3691" s="181">
        <v>62.2</v>
      </c>
    </row>
    <row r="3692" spans="2:5" ht="50.1" customHeight="1">
      <c r="B3692" s="180">
        <v>89789</v>
      </c>
      <c r="C3692" s="180" t="s">
        <v>2354</v>
      </c>
      <c r="D3692" s="180" t="s">
        <v>3961</v>
      </c>
      <c r="E3692" s="181">
        <v>63.21</v>
      </c>
    </row>
    <row r="3693" spans="2:5" ht="50.1" customHeight="1">
      <c r="B3693" s="180">
        <v>89790</v>
      </c>
      <c r="C3693" s="180" t="s">
        <v>2355</v>
      </c>
      <c r="D3693" s="180" t="s">
        <v>3961</v>
      </c>
      <c r="E3693" s="181">
        <v>155.88999999999999</v>
      </c>
    </row>
    <row r="3694" spans="2:5" ht="50.1" customHeight="1">
      <c r="B3694" s="180">
        <v>89791</v>
      </c>
      <c r="C3694" s="180" t="s">
        <v>2356</v>
      </c>
      <c r="D3694" s="180" t="s">
        <v>3961</v>
      </c>
      <c r="E3694" s="181">
        <v>159.6</v>
      </c>
    </row>
    <row r="3695" spans="2:5" ht="50.1" customHeight="1">
      <c r="B3695" s="180">
        <v>89792</v>
      </c>
      <c r="C3695" s="180" t="s">
        <v>2357</v>
      </c>
      <c r="D3695" s="180" t="s">
        <v>3961</v>
      </c>
      <c r="E3695" s="181">
        <v>182.78</v>
      </c>
    </row>
    <row r="3696" spans="2:5" ht="50.1" customHeight="1">
      <c r="B3696" s="180">
        <v>89793</v>
      </c>
      <c r="C3696" s="180" t="s">
        <v>2358</v>
      </c>
      <c r="D3696" s="180" t="s">
        <v>3961</v>
      </c>
      <c r="E3696" s="181">
        <v>187.79</v>
      </c>
    </row>
    <row r="3697" spans="2:5" ht="50.1" customHeight="1">
      <c r="B3697" s="180">
        <v>89794</v>
      </c>
      <c r="C3697" s="180" t="s">
        <v>2359</v>
      </c>
      <c r="D3697" s="180" t="s">
        <v>3961</v>
      </c>
      <c r="E3697" s="181">
        <v>14.07</v>
      </c>
    </row>
    <row r="3698" spans="2:5" ht="50.1" customHeight="1">
      <c r="B3698" s="180">
        <v>89795</v>
      </c>
      <c r="C3698" s="180" t="s">
        <v>2360</v>
      </c>
      <c r="D3698" s="180" t="s">
        <v>3961</v>
      </c>
      <c r="E3698" s="181">
        <v>32.36</v>
      </c>
    </row>
    <row r="3699" spans="2:5" ht="50.1" customHeight="1">
      <c r="B3699" s="180">
        <v>89796</v>
      </c>
      <c r="C3699" s="180" t="s">
        <v>2361</v>
      </c>
      <c r="D3699" s="180" t="s">
        <v>3961</v>
      </c>
      <c r="E3699" s="181">
        <v>36.17</v>
      </c>
    </row>
    <row r="3700" spans="2:5" ht="50.1" customHeight="1">
      <c r="B3700" s="180">
        <v>89797</v>
      </c>
      <c r="C3700" s="180" t="s">
        <v>2362</v>
      </c>
      <c r="D3700" s="180" t="s">
        <v>3961</v>
      </c>
      <c r="E3700" s="181">
        <v>42.45</v>
      </c>
    </row>
    <row r="3701" spans="2:5" ht="50.1" customHeight="1">
      <c r="B3701" s="180">
        <v>89801</v>
      </c>
      <c r="C3701" s="180" t="s">
        <v>2363</v>
      </c>
      <c r="D3701" s="180" t="s">
        <v>3961</v>
      </c>
      <c r="E3701" s="181">
        <v>6.08</v>
      </c>
    </row>
    <row r="3702" spans="2:5" ht="50.1" customHeight="1">
      <c r="B3702" s="180">
        <v>89802</v>
      </c>
      <c r="C3702" s="180" t="s">
        <v>2364</v>
      </c>
      <c r="D3702" s="180" t="s">
        <v>3961</v>
      </c>
      <c r="E3702" s="181">
        <v>6.76</v>
      </c>
    </row>
    <row r="3703" spans="2:5" ht="50.1" customHeight="1">
      <c r="B3703" s="180">
        <v>89803</v>
      </c>
      <c r="C3703" s="180" t="s">
        <v>2365</v>
      </c>
      <c r="D3703" s="180" t="s">
        <v>3961</v>
      </c>
      <c r="E3703" s="181">
        <v>14.13</v>
      </c>
    </row>
    <row r="3704" spans="2:5" ht="50.1" customHeight="1">
      <c r="B3704" s="180">
        <v>89804</v>
      </c>
      <c r="C3704" s="180" t="s">
        <v>2366</v>
      </c>
      <c r="D3704" s="180" t="s">
        <v>3961</v>
      </c>
      <c r="E3704" s="181">
        <v>15.26</v>
      </c>
    </row>
    <row r="3705" spans="2:5" ht="50.1" customHeight="1">
      <c r="B3705" s="180">
        <v>89805</v>
      </c>
      <c r="C3705" s="180" t="s">
        <v>2367</v>
      </c>
      <c r="D3705" s="180" t="s">
        <v>3961</v>
      </c>
      <c r="E3705" s="181">
        <v>12.72</v>
      </c>
    </row>
    <row r="3706" spans="2:5" ht="50.1" customHeight="1">
      <c r="B3706" s="180">
        <v>89806</v>
      </c>
      <c r="C3706" s="180" t="s">
        <v>2368</v>
      </c>
      <c r="D3706" s="180" t="s">
        <v>3961</v>
      </c>
      <c r="E3706" s="181">
        <v>13.69</v>
      </c>
    </row>
    <row r="3707" spans="2:5" ht="50.1" customHeight="1">
      <c r="B3707" s="180">
        <v>89807</v>
      </c>
      <c r="C3707" s="180" t="s">
        <v>2369</v>
      </c>
      <c r="D3707" s="180" t="s">
        <v>3961</v>
      </c>
      <c r="E3707" s="181">
        <v>26.68</v>
      </c>
    </row>
    <row r="3708" spans="2:5" ht="50.1" customHeight="1">
      <c r="B3708" s="180">
        <v>89808</v>
      </c>
      <c r="C3708" s="180" t="s">
        <v>2370</v>
      </c>
      <c r="D3708" s="180" t="s">
        <v>3961</v>
      </c>
      <c r="E3708" s="181">
        <v>40.68</v>
      </c>
    </row>
    <row r="3709" spans="2:5" ht="50.1" customHeight="1">
      <c r="B3709" s="180">
        <v>89809</v>
      </c>
      <c r="C3709" s="180" t="s">
        <v>2371</v>
      </c>
      <c r="D3709" s="180" t="s">
        <v>3961</v>
      </c>
      <c r="E3709" s="181">
        <v>16.920000000000002</v>
      </c>
    </row>
    <row r="3710" spans="2:5" ht="50.1" customHeight="1">
      <c r="B3710" s="180">
        <v>89810</v>
      </c>
      <c r="C3710" s="180" t="s">
        <v>2372</v>
      </c>
      <c r="D3710" s="180" t="s">
        <v>3961</v>
      </c>
      <c r="E3710" s="181">
        <v>16.86</v>
      </c>
    </row>
    <row r="3711" spans="2:5" ht="50.1" customHeight="1">
      <c r="B3711" s="180">
        <v>89811</v>
      </c>
      <c r="C3711" s="180" t="s">
        <v>2373</v>
      </c>
      <c r="D3711" s="180" t="s">
        <v>3961</v>
      </c>
      <c r="E3711" s="181">
        <v>32.11</v>
      </c>
    </row>
    <row r="3712" spans="2:5" ht="50.1" customHeight="1">
      <c r="B3712" s="180">
        <v>89812</v>
      </c>
      <c r="C3712" s="180" t="s">
        <v>2374</v>
      </c>
      <c r="D3712" s="180" t="s">
        <v>3961</v>
      </c>
      <c r="E3712" s="181">
        <v>59.05</v>
      </c>
    </row>
    <row r="3713" spans="2:5" ht="50.1" customHeight="1">
      <c r="B3713" s="180">
        <v>89813</v>
      </c>
      <c r="C3713" s="180" t="s">
        <v>2375</v>
      </c>
      <c r="D3713" s="180" t="s">
        <v>3961</v>
      </c>
      <c r="E3713" s="181">
        <v>6.15</v>
      </c>
    </row>
    <row r="3714" spans="2:5" ht="50.1" customHeight="1">
      <c r="B3714" s="180">
        <v>89814</v>
      </c>
      <c r="C3714" s="180" t="s">
        <v>2376</v>
      </c>
      <c r="D3714" s="180" t="s">
        <v>3961</v>
      </c>
      <c r="E3714" s="181">
        <v>14.33</v>
      </c>
    </row>
    <row r="3715" spans="2:5" ht="50.1" customHeight="1">
      <c r="B3715" s="180">
        <v>89815</v>
      </c>
      <c r="C3715" s="180" t="s">
        <v>2377</v>
      </c>
      <c r="D3715" s="180" t="s">
        <v>3961</v>
      </c>
      <c r="E3715" s="181">
        <v>24.33</v>
      </c>
    </row>
    <row r="3716" spans="2:5" ht="50.1" customHeight="1">
      <c r="B3716" s="180">
        <v>89816</v>
      </c>
      <c r="C3716" s="180" t="s">
        <v>2378</v>
      </c>
      <c r="D3716" s="180" t="s">
        <v>3961</v>
      </c>
      <c r="E3716" s="181">
        <v>35.33</v>
      </c>
    </row>
    <row r="3717" spans="2:5" ht="50.1" customHeight="1">
      <c r="B3717" s="180">
        <v>89817</v>
      </c>
      <c r="C3717" s="180" t="s">
        <v>2379</v>
      </c>
      <c r="D3717" s="180" t="s">
        <v>3961</v>
      </c>
      <c r="E3717" s="181">
        <v>10.85</v>
      </c>
    </row>
    <row r="3718" spans="2:5" ht="50.1" customHeight="1">
      <c r="B3718" s="180">
        <v>89818</v>
      </c>
      <c r="C3718" s="180" t="s">
        <v>2380</v>
      </c>
      <c r="D3718" s="180" t="s">
        <v>3961</v>
      </c>
      <c r="E3718" s="181">
        <v>144.13999999999999</v>
      </c>
    </row>
    <row r="3719" spans="2:5" ht="50.1" customHeight="1">
      <c r="B3719" s="180">
        <v>89819</v>
      </c>
      <c r="C3719" s="180" t="s">
        <v>2381</v>
      </c>
      <c r="D3719" s="180" t="s">
        <v>3961</v>
      </c>
      <c r="E3719" s="181">
        <v>17.170000000000002</v>
      </c>
    </row>
    <row r="3720" spans="2:5" ht="50.1" customHeight="1">
      <c r="B3720" s="180">
        <v>89820</v>
      </c>
      <c r="C3720" s="180" t="s">
        <v>2382</v>
      </c>
      <c r="D3720" s="180" t="s">
        <v>3961</v>
      </c>
      <c r="E3720" s="181">
        <v>26.53</v>
      </c>
    </row>
    <row r="3721" spans="2:5" ht="50.1" customHeight="1">
      <c r="B3721" s="180">
        <v>89821</v>
      </c>
      <c r="C3721" s="180" t="s">
        <v>2383</v>
      </c>
      <c r="D3721" s="180" t="s">
        <v>3961</v>
      </c>
      <c r="E3721" s="181">
        <v>13.38</v>
      </c>
    </row>
    <row r="3722" spans="2:5" ht="50.1" customHeight="1">
      <c r="B3722" s="180">
        <v>89822</v>
      </c>
      <c r="C3722" s="180" t="s">
        <v>2384</v>
      </c>
      <c r="D3722" s="180" t="s">
        <v>3961</v>
      </c>
      <c r="E3722" s="181">
        <v>18.600000000000001</v>
      </c>
    </row>
    <row r="3723" spans="2:5" ht="50.1" customHeight="1">
      <c r="B3723" s="180">
        <v>89823</v>
      </c>
      <c r="C3723" s="180" t="s">
        <v>2385</v>
      </c>
      <c r="D3723" s="180" t="s">
        <v>3961</v>
      </c>
      <c r="E3723" s="181">
        <v>25.09</v>
      </c>
    </row>
    <row r="3724" spans="2:5" ht="50.1" customHeight="1">
      <c r="B3724" s="180">
        <v>89824</v>
      </c>
      <c r="C3724" s="180" t="s">
        <v>2386</v>
      </c>
      <c r="D3724" s="180" t="s">
        <v>3961</v>
      </c>
      <c r="E3724" s="181">
        <v>33.22</v>
      </c>
    </row>
    <row r="3725" spans="2:5" ht="50.1" customHeight="1">
      <c r="B3725" s="180">
        <v>89825</v>
      </c>
      <c r="C3725" s="180" t="s">
        <v>2387</v>
      </c>
      <c r="D3725" s="180" t="s">
        <v>3961</v>
      </c>
      <c r="E3725" s="181">
        <v>13.77</v>
      </c>
    </row>
    <row r="3726" spans="2:5" ht="50.1" customHeight="1">
      <c r="B3726" s="180">
        <v>89826</v>
      </c>
      <c r="C3726" s="180" t="s">
        <v>2388</v>
      </c>
      <c r="D3726" s="180" t="s">
        <v>3961</v>
      </c>
      <c r="E3726" s="181">
        <v>147.01</v>
      </c>
    </row>
    <row r="3727" spans="2:5" ht="50.1" customHeight="1">
      <c r="B3727" s="180">
        <v>89827</v>
      </c>
      <c r="C3727" s="180" t="s">
        <v>2389</v>
      </c>
      <c r="D3727" s="180" t="s">
        <v>3961</v>
      </c>
      <c r="E3727" s="181">
        <v>15.72</v>
      </c>
    </row>
    <row r="3728" spans="2:5" ht="50.1" customHeight="1">
      <c r="B3728" s="180">
        <v>89828</v>
      </c>
      <c r="C3728" s="180" t="s">
        <v>2390</v>
      </c>
      <c r="D3728" s="180" t="s">
        <v>3961</v>
      </c>
      <c r="E3728" s="181">
        <v>51.26</v>
      </c>
    </row>
    <row r="3729" spans="2:5" ht="50.1" customHeight="1">
      <c r="B3729" s="180">
        <v>89829</v>
      </c>
      <c r="C3729" s="180" t="s">
        <v>2391</v>
      </c>
      <c r="D3729" s="180" t="s">
        <v>3961</v>
      </c>
      <c r="E3729" s="181">
        <v>24.97</v>
      </c>
    </row>
    <row r="3730" spans="2:5" ht="50.1" customHeight="1">
      <c r="B3730" s="180">
        <v>89830</v>
      </c>
      <c r="C3730" s="180" t="s">
        <v>2392</v>
      </c>
      <c r="D3730" s="180" t="s">
        <v>3961</v>
      </c>
      <c r="E3730" s="181">
        <v>27.64</v>
      </c>
    </row>
    <row r="3731" spans="2:5" ht="50.1" customHeight="1">
      <c r="B3731" s="180">
        <v>89831</v>
      </c>
      <c r="C3731" s="180" t="s">
        <v>2393</v>
      </c>
      <c r="D3731" s="180" t="s">
        <v>3961</v>
      </c>
      <c r="E3731" s="181">
        <v>176.02</v>
      </c>
    </row>
    <row r="3732" spans="2:5" ht="50.1" customHeight="1">
      <c r="B3732" s="180">
        <v>89832</v>
      </c>
      <c r="C3732" s="180" t="s">
        <v>2394</v>
      </c>
      <c r="D3732" s="180" t="s">
        <v>3961</v>
      </c>
      <c r="E3732" s="181">
        <v>34.880000000000003</v>
      </c>
    </row>
    <row r="3733" spans="2:5" ht="50.1" customHeight="1">
      <c r="B3733" s="180">
        <v>89833</v>
      </c>
      <c r="C3733" s="180" t="s">
        <v>2395</v>
      </c>
      <c r="D3733" s="180" t="s">
        <v>3961</v>
      </c>
      <c r="E3733" s="181">
        <v>30.44</v>
      </c>
    </row>
    <row r="3734" spans="2:5" ht="50.1" customHeight="1">
      <c r="B3734" s="180">
        <v>89834</v>
      </c>
      <c r="C3734" s="180" t="s">
        <v>2396</v>
      </c>
      <c r="D3734" s="180" t="s">
        <v>3961</v>
      </c>
      <c r="E3734" s="181">
        <v>36.72</v>
      </c>
    </row>
    <row r="3735" spans="2:5" ht="50.1" customHeight="1">
      <c r="B3735" s="180">
        <v>89835</v>
      </c>
      <c r="C3735" s="180" t="s">
        <v>2397</v>
      </c>
      <c r="D3735" s="180" t="s">
        <v>3961</v>
      </c>
      <c r="E3735" s="181">
        <v>34.04</v>
      </c>
    </row>
    <row r="3736" spans="2:5" ht="50.1" customHeight="1">
      <c r="B3736" s="180">
        <v>89836</v>
      </c>
      <c r="C3736" s="180" t="s">
        <v>2398</v>
      </c>
      <c r="D3736" s="180" t="s">
        <v>3961</v>
      </c>
      <c r="E3736" s="181">
        <v>237.99</v>
      </c>
    </row>
    <row r="3737" spans="2:5" ht="50.1" customHeight="1">
      <c r="B3737" s="180">
        <v>89837</v>
      </c>
      <c r="C3737" s="180" t="s">
        <v>2399</v>
      </c>
      <c r="D3737" s="180" t="s">
        <v>3961</v>
      </c>
      <c r="E3737" s="181">
        <v>117.73</v>
      </c>
    </row>
    <row r="3738" spans="2:5" ht="50.1" customHeight="1">
      <c r="B3738" s="180">
        <v>89838</v>
      </c>
      <c r="C3738" s="180" t="s">
        <v>2400</v>
      </c>
      <c r="D3738" s="180" t="s">
        <v>3961</v>
      </c>
      <c r="E3738" s="181">
        <v>128.38</v>
      </c>
    </row>
    <row r="3739" spans="2:5" ht="50.1" customHeight="1">
      <c r="B3739" s="180">
        <v>89839</v>
      </c>
      <c r="C3739" s="180" t="s">
        <v>2401</v>
      </c>
      <c r="D3739" s="180" t="s">
        <v>3961</v>
      </c>
      <c r="E3739" s="181">
        <v>170.59</v>
      </c>
    </row>
    <row r="3740" spans="2:5" ht="50.1" customHeight="1">
      <c r="B3740" s="180">
        <v>89840</v>
      </c>
      <c r="C3740" s="180" t="s">
        <v>2402</v>
      </c>
      <c r="D3740" s="180" t="s">
        <v>3961</v>
      </c>
      <c r="E3740" s="181">
        <v>147.15</v>
      </c>
    </row>
    <row r="3741" spans="2:5" ht="50.1" customHeight="1">
      <c r="B3741" s="180">
        <v>89841</v>
      </c>
      <c r="C3741" s="180" t="s">
        <v>2403</v>
      </c>
      <c r="D3741" s="180" t="s">
        <v>3961</v>
      </c>
      <c r="E3741" s="181">
        <v>250.54</v>
      </c>
    </row>
    <row r="3742" spans="2:5" ht="50.1" customHeight="1">
      <c r="B3742" s="180">
        <v>89842</v>
      </c>
      <c r="C3742" s="180" t="s">
        <v>2404</v>
      </c>
      <c r="D3742" s="180" t="s">
        <v>3961</v>
      </c>
      <c r="E3742" s="181">
        <v>39</v>
      </c>
    </row>
    <row r="3743" spans="2:5" ht="50.1" customHeight="1">
      <c r="B3743" s="180">
        <v>89844</v>
      </c>
      <c r="C3743" s="180" t="s">
        <v>2405</v>
      </c>
      <c r="D3743" s="180" t="s">
        <v>3961</v>
      </c>
      <c r="E3743" s="181">
        <v>49.86</v>
      </c>
    </row>
    <row r="3744" spans="2:5" ht="50.1" customHeight="1">
      <c r="B3744" s="180">
        <v>89845</v>
      </c>
      <c r="C3744" s="180" t="s">
        <v>2406</v>
      </c>
      <c r="D3744" s="180" t="s">
        <v>3961</v>
      </c>
      <c r="E3744" s="181">
        <v>78.09</v>
      </c>
    </row>
    <row r="3745" spans="2:5" ht="50.1" customHeight="1">
      <c r="B3745" s="180">
        <v>89846</v>
      </c>
      <c r="C3745" s="180" t="s">
        <v>2407</v>
      </c>
      <c r="D3745" s="180" t="s">
        <v>3961</v>
      </c>
      <c r="E3745" s="181">
        <v>178.14</v>
      </c>
    </row>
    <row r="3746" spans="2:5" ht="50.1" customHeight="1">
      <c r="B3746" s="180">
        <v>89847</v>
      </c>
      <c r="C3746" s="180" t="s">
        <v>2408</v>
      </c>
      <c r="D3746" s="180" t="s">
        <v>3961</v>
      </c>
      <c r="E3746" s="181">
        <v>218.38</v>
      </c>
    </row>
    <row r="3747" spans="2:5" ht="50.1" customHeight="1">
      <c r="B3747" s="180">
        <v>89850</v>
      </c>
      <c r="C3747" s="180" t="s">
        <v>2409</v>
      </c>
      <c r="D3747" s="180" t="s">
        <v>3961</v>
      </c>
      <c r="E3747" s="181">
        <v>20.97</v>
      </c>
    </row>
    <row r="3748" spans="2:5" ht="50.1" customHeight="1">
      <c r="B3748" s="180">
        <v>89851</v>
      </c>
      <c r="C3748" s="180" t="s">
        <v>2410</v>
      </c>
      <c r="D3748" s="180" t="s">
        <v>3961</v>
      </c>
      <c r="E3748" s="181">
        <v>20.91</v>
      </c>
    </row>
    <row r="3749" spans="2:5" ht="50.1" customHeight="1">
      <c r="B3749" s="180">
        <v>89852</v>
      </c>
      <c r="C3749" s="180" t="s">
        <v>2411</v>
      </c>
      <c r="D3749" s="180" t="s">
        <v>3961</v>
      </c>
      <c r="E3749" s="181">
        <v>36.159999999999997</v>
      </c>
    </row>
    <row r="3750" spans="2:5" ht="50.1" customHeight="1">
      <c r="B3750" s="180">
        <v>89853</v>
      </c>
      <c r="C3750" s="180" t="s">
        <v>2412</v>
      </c>
      <c r="D3750" s="180" t="s">
        <v>3961</v>
      </c>
      <c r="E3750" s="181">
        <v>63.1</v>
      </c>
    </row>
    <row r="3751" spans="2:5" ht="50.1" customHeight="1">
      <c r="B3751" s="180">
        <v>89854</v>
      </c>
      <c r="C3751" s="180" t="s">
        <v>2413</v>
      </c>
      <c r="D3751" s="180" t="s">
        <v>3961</v>
      </c>
      <c r="E3751" s="181">
        <v>78.959999999999994</v>
      </c>
    </row>
    <row r="3752" spans="2:5" ht="50.1" customHeight="1">
      <c r="B3752" s="180">
        <v>89855</v>
      </c>
      <c r="C3752" s="180" t="s">
        <v>2414</v>
      </c>
      <c r="D3752" s="180" t="s">
        <v>3961</v>
      </c>
      <c r="E3752" s="181">
        <v>84.38</v>
      </c>
    </row>
    <row r="3753" spans="2:5" ht="50.1" customHeight="1">
      <c r="B3753" s="180">
        <v>89856</v>
      </c>
      <c r="C3753" s="180" t="s">
        <v>2415</v>
      </c>
      <c r="D3753" s="180" t="s">
        <v>3961</v>
      </c>
      <c r="E3753" s="181">
        <v>16.079999999999998</v>
      </c>
    </row>
    <row r="3754" spans="2:5" ht="50.1" customHeight="1">
      <c r="B3754" s="180">
        <v>89857</v>
      </c>
      <c r="C3754" s="180" t="s">
        <v>2416</v>
      </c>
      <c r="D3754" s="180" t="s">
        <v>3961</v>
      </c>
      <c r="E3754" s="181">
        <v>27.79</v>
      </c>
    </row>
    <row r="3755" spans="2:5" ht="50.1" customHeight="1">
      <c r="B3755" s="180">
        <v>89859</v>
      </c>
      <c r="C3755" s="180" t="s">
        <v>2417</v>
      </c>
      <c r="D3755" s="180" t="s">
        <v>3961</v>
      </c>
      <c r="E3755" s="181">
        <v>78.28</v>
      </c>
    </row>
    <row r="3756" spans="2:5" ht="50.1" customHeight="1">
      <c r="B3756" s="180">
        <v>89860</v>
      </c>
      <c r="C3756" s="180" t="s">
        <v>2418</v>
      </c>
      <c r="D3756" s="180" t="s">
        <v>3961</v>
      </c>
      <c r="E3756" s="181">
        <v>35.83</v>
      </c>
    </row>
    <row r="3757" spans="2:5" ht="50.1" customHeight="1">
      <c r="B3757" s="180">
        <v>89861</v>
      </c>
      <c r="C3757" s="180" t="s">
        <v>2419</v>
      </c>
      <c r="D3757" s="180" t="s">
        <v>3961</v>
      </c>
      <c r="E3757" s="181">
        <v>42.11</v>
      </c>
    </row>
    <row r="3758" spans="2:5" ht="50.1" customHeight="1">
      <c r="B3758" s="180">
        <v>89862</v>
      </c>
      <c r="C3758" s="180" t="s">
        <v>2420</v>
      </c>
      <c r="D3758" s="180" t="s">
        <v>3961</v>
      </c>
      <c r="E3758" s="181">
        <v>80.09</v>
      </c>
    </row>
    <row r="3759" spans="2:5" ht="50.1" customHeight="1">
      <c r="B3759" s="180">
        <v>89863</v>
      </c>
      <c r="C3759" s="180" t="s">
        <v>2421</v>
      </c>
      <c r="D3759" s="180" t="s">
        <v>3961</v>
      </c>
      <c r="E3759" s="181">
        <v>184.94</v>
      </c>
    </row>
    <row r="3760" spans="2:5" ht="50.1" customHeight="1">
      <c r="B3760" s="180">
        <v>89866</v>
      </c>
      <c r="C3760" s="180" t="s">
        <v>2422</v>
      </c>
      <c r="D3760" s="180" t="s">
        <v>3961</v>
      </c>
      <c r="E3760" s="181">
        <v>4.0199999999999996</v>
      </c>
    </row>
    <row r="3761" spans="2:5" ht="50.1" customHeight="1">
      <c r="B3761" s="180">
        <v>89867</v>
      </c>
      <c r="C3761" s="180" t="s">
        <v>2423</v>
      </c>
      <c r="D3761" s="180" t="s">
        <v>3961</v>
      </c>
      <c r="E3761" s="181">
        <v>4.87</v>
      </c>
    </row>
    <row r="3762" spans="2:5" ht="50.1" customHeight="1">
      <c r="B3762" s="180">
        <v>89868</v>
      </c>
      <c r="C3762" s="180" t="s">
        <v>2424</v>
      </c>
      <c r="D3762" s="180" t="s">
        <v>3961</v>
      </c>
      <c r="E3762" s="181">
        <v>3.06</v>
      </c>
    </row>
    <row r="3763" spans="2:5" ht="50.1" customHeight="1">
      <c r="B3763" s="180">
        <v>89869</v>
      </c>
      <c r="C3763" s="180" t="s">
        <v>2425</v>
      </c>
      <c r="D3763" s="180" t="s">
        <v>3961</v>
      </c>
      <c r="E3763" s="181">
        <v>6.47</v>
      </c>
    </row>
    <row r="3764" spans="2:5" ht="50.1" customHeight="1">
      <c r="B3764" s="180">
        <v>89979</v>
      </c>
      <c r="C3764" s="180" t="s">
        <v>2426</v>
      </c>
      <c r="D3764" s="180" t="s">
        <v>3961</v>
      </c>
      <c r="E3764" s="181">
        <v>25.71</v>
      </c>
    </row>
    <row r="3765" spans="2:5" ht="50.1" customHeight="1">
      <c r="B3765" s="180">
        <v>89980</v>
      </c>
      <c r="C3765" s="180" t="s">
        <v>2427</v>
      </c>
      <c r="D3765" s="180" t="s">
        <v>3961</v>
      </c>
      <c r="E3765" s="181">
        <v>9.7100000000000009</v>
      </c>
    </row>
    <row r="3766" spans="2:5" ht="50.1" customHeight="1">
      <c r="B3766" s="180">
        <v>89981</v>
      </c>
      <c r="C3766" s="180" t="s">
        <v>2428</v>
      </c>
      <c r="D3766" s="180" t="s">
        <v>3961</v>
      </c>
      <c r="E3766" s="181">
        <v>23.27</v>
      </c>
    </row>
    <row r="3767" spans="2:5" ht="50.1" customHeight="1">
      <c r="B3767" s="180">
        <v>90373</v>
      </c>
      <c r="C3767" s="180" t="s">
        <v>2429</v>
      </c>
      <c r="D3767" s="180" t="s">
        <v>3961</v>
      </c>
      <c r="E3767" s="181">
        <v>12.78</v>
      </c>
    </row>
    <row r="3768" spans="2:5" ht="50.1" customHeight="1">
      <c r="B3768" s="180">
        <v>90374</v>
      </c>
      <c r="C3768" s="180" t="s">
        <v>2430</v>
      </c>
      <c r="D3768" s="180" t="s">
        <v>3961</v>
      </c>
      <c r="E3768" s="181">
        <v>20.41</v>
      </c>
    </row>
    <row r="3769" spans="2:5" ht="50.1" customHeight="1">
      <c r="B3769" s="180">
        <v>90375</v>
      </c>
      <c r="C3769" s="180" t="s">
        <v>2431</v>
      </c>
      <c r="D3769" s="180" t="s">
        <v>3961</v>
      </c>
      <c r="E3769" s="181">
        <v>7.38</v>
      </c>
    </row>
    <row r="3770" spans="2:5" ht="50.1" customHeight="1">
      <c r="B3770" s="180">
        <v>92287</v>
      </c>
      <c r="C3770" s="180" t="s">
        <v>2432</v>
      </c>
      <c r="D3770" s="180" t="s">
        <v>3961</v>
      </c>
      <c r="E3770" s="181">
        <v>12.86</v>
      </c>
    </row>
    <row r="3771" spans="2:5" ht="50.1" customHeight="1">
      <c r="B3771" s="180">
        <v>92288</v>
      </c>
      <c r="C3771" s="180" t="s">
        <v>2433</v>
      </c>
      <c r="D3771" s="180" t="s">
        <v>3961</v>
      </c>
      <c r="E3771" s="181">
        <v>19.87</v>
      </c>
    </row>
    <row r="3772" spans="2:5" ht="50.1" customHeight="1">
      <c r="B3772" s="180">
        <v>92289</v>
      </c>
      <c r="C3772" s="180" t="s">
        <v>2434</v>
      </c>
      <c r="D3772" s="180" t="s">
        <v>3961</v>
      </c>
      <c r="E3772" s="181">
        <v>34.9</v>
      </c>
    </row>
    <row r="3773" spans="2:5" ht="50.1" customHeight="1">
      <c r="B3773" s="180">
        <v>92290</v>
      </c>
      <c r="C3773" s="180" t="s">
        <v>2435</v>
      </c>
      <c r="D3773" s="180" t="s">
        <v>3961</v>
      </c>
      <c r="E3773" s="181">
        <v>53.03</v>
      </c>
    </row>
    <row r="3774" spans="2:5" ht="50.1" customHeight="1">
      <c r="B3774" s="180">
        <v>92291</v>
      </c>
      <c r="C3774" s="180" t="s">
        <v>2436</v>
      </c>
      <c r="D3774" s="180" t="s">
        <v>3961</v>
      </c>
      <c r="E3774" s="181">
        <v>81.260000000000005</v>
      </c>
    </row>
    <row r="3775" spans="2:5" ht="50.1" customHeight="1">
      <c r="B3775" s="180">
        <v>92292</v>
      </c>
      <c r="C3775" s="180" t="s">
        <v>2437</v>
      </c>
      <c r="D3775" s="180" t="s">
        <v>3961</v>
      </c>
      <c r="E3775" s="181">
        <v>253.99</v>
      </c>
    </row>
    <row r="3776" spans="2:5" ht="50.1" customHeight="1">
      <c r="B3776" s="180">
        <v>92293</v>
      </c>
      <c r="C3776" s="180" t="s">
        <v>2438</v>
      </c>
      <c r="D3776" s="180" t="s">
        <v>3961</v>
      </c>
      <c r="E3776" s="181">
        <v>7.39</v>
      </c>
    </row>
    <row r="3777" spans="2:5" ht="50.1" customHeight="1">
      <c r="B3777" s="180">
        <v>92294</v>
      </c>
      <c r="C3777" s="180" t="s">
        <v>2439</v>
      </c>
      <c r="D3777" s="180" t="s">
        <v>3961</v>
      </c>
      <c r="E3777" s="181">
        <v>12.19</v>
      </c>
    </row>
    <row r="3778" spans="2:5" ht="50.1" customHeight="1">
      <c r="B3778" s="180">
        <v>92295</v>
      </c>
      <c r="C3778" s="180" t="s">
        <v>2440</v>
      </c>
      <c r="D3778" s="180" t="s">
        <v>3961</v>
      </c>
      <c r="E3778" s="181">
        <v>22.72</v>
      </c>
    </row>
    <row r="3779" spans="2:5" ht="50.1" customHeight="1">
      <c r="B3779" s="180">
        <v>92296</v>
      </c>
      <c r="C3779" s="180" t="s">
        <v>2441</v>
      </c>
      <c r="D3779" s="180" t="s">
        <v>3961</v>
      </c>
      <c r="E3779" s="181">
        <v>30.27</v>
      </c>
    </row>
    <row r="3780" spans="2:5" ht="50.1" customHeight="1">
      <c r="B3780" s="180">
        <v>92297</v>
      </c>
      <c r="C3780" s="180" t="s">
        <v>2442</v>
      </c>
      <c r="D3780" s="180" t="s">
        <v>3961</v>
      </c>
      <c r="E3780" s="181">
        <v>46.8</v>
      </c>
    </row>
    <row r="3781" spans="2:5" ht="50.1" customHeight="1">
      <c r="B3781" s="180">
        <v>92298</v>
      </c>
      <c r="C3781" s="180" t="s">
        <v>2443</v>
      </c>
      <c r="D3781" s="180" t="s">
        <v>3961</v>
      </c>
      <c r="E3781" s="181">
        <v>131.46</v>
      </c>
    </row>
    <row r="3782" spans="2:5" ht="50.1" customHeight="1">
      <c r="B3782" s="180">
        <v>92299</v>
      </c>
      <c r="C3782" s="180" t="s">
        <v>2444</v>
      </c>
      <c r="D3782" s="180" t="s">
        <v>3961</v>
      </c>
      <c r="E3782" s="181">
        <v>16.97</v>
      </c>
    </row>
    <row r="3783" spans="2:5" ht="50.1" customHeight="1">
      <c r="B3783" s="180">
        <v>92300</v>
      </c>
      <c r="C3783" s="180" t="s">
        <v>2445</v>
      </c>
      <c r="D3783" s="180" t="s">
        <v>3961</v>
      </c>
      <c r="E3783" s="181">
        <v>25.32</v>
      </c>
    </row>
    <row r="3784" spans="2:5" ht="50.1" customHeight="1">
      <c r="B3784" s="180">
        <v>92301</v>
      </c>
      <c r="C3784" s="180" t="s">
        <v>2446</v>
      </c>
      <c r="D3784" s="180" t="s">
        <v>3961</v>
      </c>
      <c r="E3784" s="181">
        <v>49.66</v>
      </c>
    </row>
    <row r="3785" spans="2:5" ht="50.1" customHeight="1">
      <c r="B3785" s="180">
        <v>92302</v>
      </c>
      <c r="C3785" s="180" t="s">
        <v>2447</v>
      </c>
      <c r="D3785" s="180" t="s">
        <v>3961</v>
      </c>
      <c r="E3785" s="181">
        <v>65.77</v>
      </c>
    </row>
    <row r="3786" spans="2:5" ht="50.1" customHeight="1">
      <c r="B3786" s="180">
        <v>92303</v>
      </c>
      <c r="C3786" s="180" t="s">
        <v>2448</v>
      </c>
      <c r="D3786" s="180" t="s">
        <v>3961</v>
      </c>
      <c r="E3786" s="181">
        <v>120.49</v>
      </c>
    </row>
    <row r="3787" spans="2:5" ht="50.1" customHeight="1">
      <c r="B3787" s="180">
        <v>92304</v>
      </c>
      <c r="C3787" s="180" t="s">
        <v>2449</v>
      </c>
      <c r="D3787" s="180" t="s">
        <v>3961</v>
      </c>
      <c r="E3787" s="181">
        <v>313.45</v>
      </c>
    </row>
    <row r="3788" spans="2:5" ht="50.1" customHeight="1">
      <c r="B3788" s="180">
        <v>92311</v>
      </c>
      <c r="C3788" s="180" t="s">
        <v>2450</v>
      </c>
      <c r="D3788" s="180" t="s">
        <v>3961</v>
      </c>
      <c r="E3788" s="181">
        <v>9.1</v>
      </c>
    </row>
    <row r="3789" spans="2:5" ht="50.1" customHeight="1">
      <c r="B3789" s="180">
        <v>92312</v>
      </c>
      <c r="C3789" s="180" t="s">
        <v>2451</v>
      </c>
      <c r="D3789" s="180" t="s">
        <v>3961</v>
      </c>
      <c r="E3789" s="181">
        <v>14.96</v>
      </c>
    </row>
    <row r="3790" spans="2:5" ht="50.1" customHeight="1">
      <c r="B3790" s="180">
        <v>92313</v>
      </c>
      <c r="C3790" s="180" t="s">
        <v>2452</v>
      </c>
      <c r="D3790" s="180" t="s">
        <v>3961</v>
      </c>
      <c r="E3790" s="181">
        <v>21.97</v>
      </c>
    </row>
    <row r="3791" spans="2:5" ht="50.1" customHeight="1">
      <c r="B3791" s="180">
        <v>92314</v>
      </c>
      <c r="C3791" s="180" t="s">
        <v>2453</v>
      </c>
      <c r="D3791" s="180" t="s">
        <v>3961</v>
      </c>
      <c r="E3791" s="181">
        <v>5.91</v>
      </c>
    </row>
    <row r="3792" spans="2:5" ht="50.1" customHeight="1">
      <c r="B3792" s="180">
        <v>92315</v>
      </c>
      <c r="C3792" s="180" t="s">
        <v>2454</v>
      </c>
      <c r="D3792" s="180" t="s">
        <v>3961</v>
      </c>
      <c r="E3792" s="181">
        <v>8.81</v>
      </c>
    </row>
    <row r="3793" spans="2:5" ht="50.1" customHeight="1">
      <c r="B3793" s="180">
        <v>92316</v>
      </c>
      <c r="C3793" s="180" t="s">
        <v>2455</v>
      </c>
      <c r="D3793" s="180" t="s">
        <v>3961</v>
      </c>
      <c r="E3793" s="181">
        <v>13.62</v>
      </c>
    </row>
    <row r="3794" spans="2:5" ht="50.1" customHeight="1">
      <c r="B3794" s="180">
        <v>92317</v>
      </c>
      <c r="C3794" s="180" t="s">
        <v>2456</v>
      </c>
      <c r="D3794" s="180" t="s">
        <v>3961</v>
      </c>
      <c r="E3794" s="181">
        <v>12.38</v>
      </c>
    </row>
    <row r="3795" spans="2:5" ht="50.1" customHeight="1">
      <c r="B3795" s="180">
        <v>92318</v>
      </c>
      <c r="C3795" s="180" t="s">
        <v>2457</v>
      </c>
      <c r="D3795" s="180" t="s">
        <v>3961</v>
      </c>
      <c r="E3795" s="181">
        <v>19.79</v>
      </c>
    </row>
    <row r="3796" spans="2:5" ht="50.1" customHeight="1">
      <c r="B3796" s="180">
        <v>92319</v>
      </c>
      <c r="C3796" s="180" t="s">
        <v>2458</v>
      </c>
      <c r="D3796" s="180" t="s">
        <v>3961</v>
      </c>
      <c r="E3796" s="181">
        <v>28.14</v>
      </c>
    </row>
    <row r="3797" spans="2:5" ht="50.1" customHeight="1">
      <c r="B3797" s="180">
        <v>92326</v>
      </c>
      <c r="C3797" s="180" t="s">
        <v>2459</v>
      </c>
      <c r="D3797" s="180" t="s">
        <v>3961</v>
      </c>
      <c r="E3797" s="181">
        <v>10.5</v>
      </c>
    </row>
    <row r="3798" spans="2:5" ht="50.1" customHeight="1">
      <c r="B3798" s="180">
        <v>92327</v>
      </c>
      <c r="C3798" s="180" t="s">
        <v>2460</v>
      </c>
      <c r="D3798" s="180" t="s">
        <v>3961</v>
      </c>
      <c r="E3798" s="181">
        <v>16.920000000000002</v>
      </c>
    </row>
    <row r="3799" spans="2:5" ht="50.1" customHeight="1">
      <c r="B3799" s="180">
        <v>92328</v>
      </c>
      <c r="C3799" s="180" t="s">
        <v>2461</v>
      </c>
      <c r="D3799" s="180" t="s">
        <v>3961</v>
      </c>
      <c r="E3799" s="181">
        <v>25.45</v>
      </c>
    </row>
    <row r="3800" spans="2:5" ht="50.1" customHeight="1">
      <c r="B3800" s="180">
        <v>92329</v>
      </c>
      <c r="C3800" s="180" t="s">
        <v>2462</v>
      </c>
      <c r="D3800" s="180" t="s">
        <v>3961</v>
      </c>
      <c r="E3800" s="181">
        <v>6.04</v>
      </c>
    </row>
    <row r="3801" spans="2:5" ht="50.1" customHeight="1">
      <c r="B3801" s="180">
        <v>92330</v>
      </c>
      <c r="C3801" s="180" t="s">
        <v>2463</v>
      </c>
      <c r="D3801" s="180" t="s">
        <v>3961</v>
      </c>
      <c r="E3801" s="181">
        <v>10.1</v>
      </c>
    </row>
    <row r="3802" spans="2:5" ht="50.1" customHeight="1">
      <c r="B3802" s="180">
        <v>92331</v>
      </c>
      <c r="C3802" s="180" t="s">
        <v>2464</v>
      </c>
      <c r="D3802" s="180" t="s">
        <v>3961</v>
      </c>
      <c r="E3802" s="181">
        <v>15.95</v>
      </c>
    </row>
    <row r="3803" spans="2:5" ht="50.1" customHeight="1">
      <c r="B3803" s="180">
        <v>92332</v>
      </c>
      <c r="C3803" s="180" t="s">
        <v>2465</v>
      </c>
      <c r="D3803" s="180" t="s">
        <v>3961</v>
      </c>
      <c r="E3803" s="181">
        <v>12.59</v>
      </c>
    </row>
    <row r="3804" spans="2:5" ht="50.1" customHeight="1">
      <c r="B3804" s="180">
        <v>92333</v>
      </c>
      <c r="C3804" s="180" t="s">
        <v>2466</v>
      </c>
      <c r="D3804" s="180" t="s">
        <v>3961</v>
      </c>
      <c r="E3804" s="181">
        <v>22.37</v>
      </c>
    </row>
    <row r="3805" spans="2:5" ht="50.1" customHeight="1">
      <c r="B3805" s="180">
        <v>92334</v>
      </c>
      <c r="C3805" s="180" t="s">
        <v>2467</v>
      </c>
      <c r="D3805" s="180" t="s">
        <v>3961</v>
      </c>
      <c r="E3805" s="181">
        <v>32.75</v>
      </c>
    </row>
    <row r="3806" spans="2:5" ht="50.1" customHeight="1">
      <c r="B3806" s="180">
        <v>92344</v>
      </c>
      <c r="C3806" s="180" t="s">
        <v>20249</v>
      </c>
      <c r="D3806" s="180" t="s">
        <v>3961</v>
      </c>
      <c r="E3806" s="181">
        <v>48.2</v>
      </c>
    </row>
    <row r="3807" spans="2:5" ht="50.1" customHeight="1">
      <c r="B3807" s="180">
        <v>92345</v>
      </c>
      <c r="C3807" s="180" t="s">
        <v>20250</v>
      </c>
      <c r="D3807" s="180" t="s">
        <v>3961</v>
      </c>
      <c r="E3807" s="181">
        <v>48.18</v>
      </c>
    </row>
    <row r="3808" spans="2:5" ht="50.1" customHeight="1">
      <c r="B3808" s="180">
        <v>92346</v>
      </c>
      <c r="C3808" s="180" t="s">
        <v>20251</v>
      </c>
      <c r="D3808" s="180" t="s">
        <v>3961</v>
      </c>
      <c r="E3808" s="181">
        <v>63.99</v>
      </c>
    </row>
    <row r="3809" spans="2:5" ht="50.1" customHeight="1">
      <c r="B3809" s="180">
        <v>92347</v>
      </c>
      <c r="C3809" s="180" t="s">
        <v>20252</v>
      </c>
      <c r="D3809" s="180" t="s">
        <v>3961</v>
      </c>
      <c r="E3809" s="181">
        <v>71.58</v>
      </c>
    </row>
    <row r="3810" spans="2:5" ht="50.1" customHeight="1">
      <c r="B3810" s="180">
        <v>92348</v>
      </c>
      <c r="C3810" s="180" t="s">
        <v>20253</v>
      </c>
      <c r="D3810" s="180" t="s">
        <v>3961</v>
      </c>
      <c r="E3810" s="181">
        <v>90.88</v>
      </c>
    </row>
    <row r="3811" spans="2:5" ht="50.1" customHeight="1">
      <c r="B3811" s="180">
        <v>92349</v>
      </c>
      <c r="C3811" s="180" t="s">
        <v>20254</v>
      </c>
      <c r="D3811" s="180" t="s">
        <v>3961</v>
      </c>
      <c r="E3811" s="181">
        <v>97.63</v>
      </c>
    </row>
    <row r="3812" spans="2:5" ht="50.1" customHeight="1">
      <c r="B3812" s="180">
        <v>92350</v>
      </c>
      <c r="C3812" s="180" t="s">
        <v>20255</v>
      </c>
      <c r="D3812" s="180" t="s">
        <v>3961</v>
      </c>
      <c r="E3812" s="181">
        <v>71.63</v>
      </c>
    </row>
    <row r="3813" spans="2:5" ht="50.1" customHeight="1">
      <c r="B3813" s="180">
        <v>92351</v>
      </c>
      <c r="C3813" s="180" t="s">
        <v>20256</v>
      </c>
      <c r="D3813" s="180" t="s">
        <v>3961</v>
      </c>
      <c r="E3813" s="181">
        <v>69.94</v>
      </c>
    </row>
    <row r="3814" spans="2:5" ht="50.1" customHeight="1">
      <c r="B3814" s="180">
        <v>92352</v>
      </c>
      <c r="C3814" s="180" t="s">
        <v>20257</v>
      </c>
      <c r="D3814" s="180" t="s">
        <v>3961</v>
      </c>
      <c r="E3814" s="181">
        <v>110.55</v>
      </c>
    </row>
    <row r="3815" spans="2:5" ht="50.1" customHeight="1">
      <c r="B3815" s="180">
        <v>92353</v>
      </c>
      <c r="C3815" s="180" t="s">
        <v>20258</v>
      </c>
      <c r="D3815" s="180" t="s">
        <v>3961</v>
      </c>
      <c r="E3815" s="181">
        <v>103.12</v>
      </c>
    </row>
    <row r="3816" spans="2:5" ht="50.1" customHeight="1">
      <c r="B3816" s="180">
        <v>92354</v>
      </c>
      <c r="C3816" s="180" t="s">
        <v>20259</v>
      </c>
      <c r="D3816" s="180" t="s">
        <v>3961</v>
      </c>
      <c r="E3816" s="181">
        <v>147.94</v>
      </c>
    </row>
    <row r="3817" spans="2:5" ht="50.1" customHeight="1">
      <c r="B3817" s="180">
        <v>92355</v>
      </c>
      <c r="C3817" s="180" t="s">
        <v>20260</v>
      </c>
      <c r="D3817" s="180" t="s">
        <v>3961</v>
      </c>
      <c r="E3817" s="181">
        <v>133.62</v>
      </c>
    </row>
    <row r="3818" spans="2:5" ht="50.1" customHeight="1">
      <c r="B3818" s="180">
        <v>92356</v>
      </c>
      <c r="C3818" s="180" t="s">
        <v>20261</v>
      </c>
      <c r="D3818" s="180" t="s">
        <v>3961</v>
      </c>
      <c r="E3818" s="181">
        <v>93.23</v>
      </c>
    </row>
    <row r="3819" spans="2:5" ht="50.1" customHeight="1">
      <c r="B3819" s="180">
        <v>92357</v>
      </c>
      <c r="C3819" s="180" t="s">
        <v>20262</v>
      </c>
      <c r="D3819" s="180" t="s">
        <v>3961</v>
      </c>
      <c r="E3819" s="181">
        <v>141.25</v>
      </c>
    </row>
    <row r="3820" spans="2:5" ht="50.1" customHeight="1">
      <c r="B3820" s="180">
        <v>92358</v>
      </c>
      <c r="C3820" s="180" t="s">
        <v>20263</v>
      </c>
      <c r="D3820" s="180" t="s">
        <v>3961</v>
      </c>
      <c r="E3820" s="181">
        <v>176.8</v>
      </c>
    </row>
    <row r="3821" spans="2:5" ht="50.1" customHeight="1">
      <c r="B3821" s="180">
        <v>92369</v>
      </c>
      <c r="C3821" s="180" t="s">
        <v>20264</v>
      </c>
      <c r="D3821" s="180" t="s">
        <v>3961</v>
      </c>
      <c r="E3821" s="181">
        <v>25.29</v>
      </c>
    </row>
    <row r="3822" spans="2:5" ht="50.1" customHeight="1">
      <c r="B3822" s="180">
        <v>92370</v>
      </c>
      <c r="C3822" s="180" t="s">
        <v>20265</v>
      </c>
      <c r="D3822" s="180" t="s">
        <v>3961</v>
      </c>
      <c r="E3822" s="181">
        <v>26.66</v>
      </c>
    </row>
    <row r="3823" spans="2:5" ht="50.1" customHeight="1">
      <c r="B3823" s="180">
        <v>92371</v>
      </c>
      <c r="C3823" s="180" t="s">
        <v>20266</v>
      </c>
      <c r="D3823" s="180" t="s">
        <v>3961</v>
      </c>
      <c r="E3823" s="181">
        <v>30.86</v>
      </c>
    </row>
    <row r="3824" spans="2:5" ht="50.1" customHeight="1">
      <c r="B3824" s="180">
        <v>92372</v>
      </c>
      <c r="C3824" s="180" t="s">
        <v>20267</v>
      </c>
      <c r="D3824" s="180" t="s">
        <v>3961</v>
      </c>
      <c r="E3824" s="181">
        <v>32.14</v>
      </c>
    </row>
    <row r="3825" spans="2:5" ht="50.1" customHeight="1">
      <c r="B3825" s="180">
        <v>92373</v>
      </c>
      <c r="C3825" s="180" t="s">
        <v>20268</v>
      </c>
      <c r="D3825" s="180" t="s">
        <v>3961</v>
      </c>
      <c r="E3825" s="181">
        <v>36.700000000000003</v>
      </c>
    </row>
    <row r="3826" spans="2:5" ht="50.1" customHeight="1">
      <c r="B3826" s="180">
        <v>92374</v>
      </c>
      <c r="C3826" s="180" t="s">
        <v>20269</v>
      </c>
      <c r="D3826" s="180" t="s">
        <v>3961</v>
      </c>
      <c r="E3826" s="181">
        <v>36.950000000000003</v>
      </c>
    </row>
    <row r="3827" spans="2:5" ht="50.1" customHeight="1">
      <c r="B3827" s="180">
        <v>92375</v>
      </c>
      <c r="C3827" s="180" t="s">
        <v>20270</v>
      </c>
      <c r="D3827" s="180" t="s">
        <v>3961</v>
      </c>
      <c r="E3827" s="181">
        <v>48.16</v>
      </c>
    </row>
    <row r="3828" spans="2:5" ht="50.1" customHeight="1">
      <c r="B3828" s="180">
        <v>92376</v>
      </c>
      <c r="C3828" s="180" t="s">
        <v>20271</v>
      </c>
      <c r="D3828" s="180" t="s">
        <v>3961</v>
      </c>
      <c r="E3828" s="181">
        <v>48.14</v>
      </c>
    </row>
    <row r="3829" spans="2:5" ht="50.1" customHeight="1">
      <c r="B3829" s="180">
        <v>92377</v>
      </c>
      <c r="C3829" s="180" t="s">
        <v>20272</v>
      </c>
      <c r="D3829" s="180" t="s">
        <v>3961</v>
      </c>
      <c r="E3829" s="181">
        <v>65.13</v>
      </c>
    </row>
    <row r="3830" spans="2:5" ht="50.1" customHeight="1">
      <c r="B3830" s="180">
        <v>92378</v>
      </c>
      <c r="C3830" s="180" t="s">
        <v>20273</v>
      </c>
      <c r="D3830" s="180" t="s">
        <v>3961</v>
      </c>
      <c r="E3830" s="181">
        <v>72.72</v>
      </c>
    </row>
    <row r="3831" spans="2:5" ht="50.1" customHeight="1">
      <c r="B3831" s="180">
        <v>92379</v>
      </c>
      <c r="C3831" s="180" t="s">
        <v>20274</v>
      </c>
      <c r="D3831" s="180" t="s">
        <v>3961</v>
      </c>
      <c r="E3831" s="181">
        <v>93.25</v>
      </c>
    </row>
    <row r="3832" spans="2:5" ht="50.1" customHeight="1">
      <c r="B3832" s="180">
        <v>92380</v>
      </c>
      <c r="C3832" s="180" t="s">
        <v>20275</v>
      </c>
      <c r="D3832" s="180" t="s">
        <v>3961</v>
      </c>
      <c r="E3832" s="181">
        <v>100</v>
      </c>
    </row>
    <row r="3833" spans="2:5" ht="50.1" customHeight="1">
      <c r="B3833" s="180">
        <v>92381</v>
      </c>
      <c r="C3833" s="180" t="s">
        <v>20276</v>
      </c>
      <c r="D3833" s="180" t="s">
        <v>3961</v>
      </c>
      <c r="E3833" s="181">
        <v>38.340000000000003</v>
      </c>
    </row>
    <row r="3834" spans="2:5" ht="50.1" customHeight="1">
      <c r="B3834" s="180">
        <v>92382</v>
      </c>
      <c r="C3834" s="180" t="s">
        <v>20277</v>
      </c>
      <c r="D3834" s="180" t="s">
        <v>3961</v>
      </c>
      <c r="E3834" s="181">
        <v>36.53</v>
      </c>
    </row>
    <row r="3835" spans="2:5" ht="50.1" customHeight="1">
      <c r="B3835" s="180">
        <v>92383</v>
      </c>
      <c r="C3835" s="180" t="s">
        <v>20278</v>
      </c>
      <c r="D3835" s="180" t="s">
        <v>3961</v>
      </c>
      <c r="E3835" s="181">
        <v>48.91</v>
      </c>
    </row>
    <row r="3836" spans="2:5" ht="50.1" customHeight="1">
      <c r="B3836" s="180">
        <v>92384</v>
      </c>
      <c r="C3836" s="180" t="s">
        <v>20279</v>
      </c>
      <c r="D3836" s="180" t="s">
        <v>3961</v>
      </c>
      <c r="E3836" s="181">
        <v>45.31</v>
      </c>
    </row>
    <row r="3837" spans="2:5" ht="50.1" customHeight="1">
      <c r="B3837" s="180">
        <v>92385</v>
      </c>
      <c r="C3837" s="180" t="s">
        <v>20280</v>
      </c>
      <c r="D3837" s="180" t="s">
        <v>3961</v>
      </c>
      <c r="E3837" s="181">
        <v>56.27</v>
      </c>
    </row>
    <row r="3838" spans="2:5" ht="50.1" customHeight="1">
      <c r="B3838" s="180">
        <v>92386</v>
      </c>
      <c r="C3838" s="180" t="s">
        <v>20281</v>
      </c>
      <c r="D3838" s="180" t="s">
        <v>3961</v>
      </c>
      <c r="E3838" s="181">
        <v>53.78</v>
      </c>
    </row>
    <row r="3839" spans="2:5" ht="50.1" customHeight="1">
      <c r="B3839" s="180">
        <v>92387</v>
      </c>
      <c r="C3839" s="180" t="s">
        <v>20282</v>
      </c>
      <c r="D3839" s="180" t="s">
        <v>3961</v>
      </c>
      <c r="E3839" s="181">
        <v>71.56</v>
      </c>
    </row>
    <row r="3840" spans="2:5" ht="50.1" customHeight="1">
      <c r="B3840" s="180">
        <v>92388</v>
      </c>
      <c r="C3840" s="180" t="s">
        <v>20283</v>
      </c>
      <c r="D3840" s="180" t="s">
        <v>3961</v>
      </c>
      <c r="E3840" s="181">
        <v>69.87</v>
      </c>
    </row>
    <row r="3841" spans="2:5" ht="50.1" customHeight="1">
      <c r="B3841" s="180">
        <v>92389</v>
      </c>
      <c r="C3841" s="180" t="s">
        <v>20284</v>
      </c>
      <c r="D3841" s="180" t="s">
        <v>3961</v>
      </c>
      <c r="E3841" s="181">
        <v>112.31</v>
      </c>
    </row>
    <row r="3842" spans="2:5" ht="50.1" customHeight="1">
      <c r="B3842" s="180">
        <v>92390</v>
      </c>
      <c r="C3842" s="180" t="s">
        <v>20285</v>
      </c>
      <c r="D3842" s="180" t="s">
        <v>3961</v>
      </c>
      <c r="E3842" s="181">
        <v>104.88</v>
      </c>
    </row>
    <row r="3843" spans="2:5" ht="50.1" customHeight="1">
      <c r="B3843" s="180">
        <v>92635</v>
      </c>
      <c r="C3843" s="180" t="s">
        <v>20286</v>
      </c>
      <c r="D3843" s="180" t="s">
        <v>3961</v>
      </c>
      <c r="E3843" s="181">
        <v>151.49</v>
      </c>
    </row>
    <row r="3844" spans="2:5" ht="50.1" customHeight="1">
      <c r="B3844" s="180">
        <v>92636</v>
      </c>
      <c r="C3844" s="180" t="s">
        <v>20287</v>
      </c>
      <c r="D3844" s="180" t="s">
        <v>3961</v>
      </c>
      <c r="E3844" s="181">
        <v>137.16999999999999</v>
      </c>
    </row>
    <row r="3845" spans="2:5" ht="50.1" customHeight="1">
      <c r="B3845" s="180">
        <v>92637</v>
      </c>
      <c r="C3845" s="180" t="s">
        <v>20288</v>
      </c>
      <c r="D3845" s="180" t="s">
        <v>3961</v>
      </c>
      <c r="E3845" s="181">
        <v>49.39</v>
      </c>
    </row>
    <row r="3846" spans="2:5" ht="50.1" customHeight="1">
      <c r="B3846" s="180">
        <v>92638</v>
      </c>
      <c r="C3846" s="180" t="s">
        <v>20289</v>
      </c>
      <c r="D3846" s="180" t="s">
        <v>3961</v>
      </c>
      <c r="E3846" s="181">
        <v>60.86</v>
      </c>
    </row>
    <row r="3847" spans="2:5" ht="50.1" customHeight="1">
      <c r="B3847" s="180">
        <v>92639</v>
      </c>
      <c r="C3847" s="180" t="s">
        <v>20290</v>
      </c>
      <c r="D3847" s="180" t="s">
        <v>3961</v>
      </c>
      <c r="E3847" s="181">
        <v>70.77</v>
      </c>
    </row>
    <row r="3848" spans="2:5" ht="50.1" customHeight="1">
      <c r="B3848" s="180">
        <v>92640</v>
      </c>
      <c r="C3848" s="180" t="s">
        <v>20291</v>
      </c>
      <c r="D3848" s="180" t="s">
        <v>3961</v>
      </c>
      <c r="E3848" s="181">
        <v>93.12</v>
      </c>
    </row>
    <row r="3849" spans="2:5" ht="50.1" customHeight="1">
      <c r="B3849" s="180">
        <v>92642</v>
      </c>
      <c r="C3849" s="180" t="s">
        <v>20292</v>
      </c>
      <c r="D3849" s="180" t="s">
        <v>3961</v>
      </c>
      <c r="E3849" s="181">
        <v>143.55000000000001</v>
      </c>
    </row>
    <row r="3850" spans="2:5" ht="50.1" customHeight="1">
      <c r="B3850" s="180">
        <v>92644</v>
      </c>
      <c r="C3850" s="180" t="s">
        <v>20293</v>
      </c>
      <c r="D3850" s="180" t="s">
        <v>3961</v>
      </c>
      <c r="E3850" s="181">
        <v>181.53</v>
      </c>
    </row>
    <row r="3851" spans="2:5" ht="50.1" customHeight="1">
      <c r="B3851" s="180">
        <v>92657</v>
      </c>
      <c r="C3851" s="180" t="s">
        <v>20294</v>
      </c>
      <c r="D3851" s="180" t="s">
        <v>3961</v>
      </c>
      <c r="E3851" s="181">
        <v>18.920000000000002</v>
      </c>
    </row>
    <row r="3852" spans="2:5" ht="50.1" customHeight="1">
      <c r="B3852" s="180">
        <v>92658</v>
      </c>
      <c r="C3852" s="180" t="s">
        <v>20295</v>
      </c>
      <c r="D3852" s="180" t="s">
        <v>3961</v>
      </c>
      <c r="E3852" s="181">
        <v>20.29</v>
      </c>
    </row>
    <row r="3853" spans="2:5" ht="50.1" customHeight="1">
      <c r="B3853" s="180">
        <v>92659</v>
      </c>
      <c r="C3853" s="180" t="s">
        <v>20296</v>
      </c>
      <c r="D3853" s="180" t="s">
        <v>3961</v>
      </c>
      <c r="E3853" s="181">
        <v>23.6</v>
      </c>
    </row>
    <row r="3854" spans="2:5" ht="50.1" customHeight="1">
      <c r="B3854" s="180">
        <v>92660</v>
      </c>
      <c r="C3854" s="180" t="s">
        <v>20297</v>
      </c>
      <c r="D3854" s="180" t="s">
        <v>3961</v>
      </c>
      <c r="E3854" s="181">
        <v>24.88</v>
      </c>
    </row>
    <row r="3855" spans="2:5" ht="50.1" customHeight="1">
      <c r="B3855" s="180">
        <v>92661</v>
      </c>
      <c r="C3855" s="180" t="s">
        <v>20298</v>
      </c>
      <c r="D3855" s="180" t="s">
        <v>3961</v>
      </c>
      <c r="E3855" s="181">
        <v>28.43</v>
      </c>
    </row>
    <row r="3856" spans="2:5" ht="50.1" customHeight="1">
      <c r="B3856" s="180">
        <v>92662</v>
      </c>
      <c r="C3856" s="180" t="s">
        <v>20299</v>
      </c>
      <c r="D3856" s="180" t="s">
        <v>3961</v>
      </c>
      <c r="E3856" s="181">
        <v>28.68</v>
      </c>
    </row>
    <row r="3857" spans="2:5" ht="50.1" customHeight="1">
      <c r="B3857" s="180">
        <v>92663</v>
      </c>
      <c r="C3857" s="180" t="s">
        <v>20300</v>
      </c>
      <c r="D3857" s="180" t="s">
        <v>3961</v>
      </c>
      <c r="E3857" s="181">
        <v>38.65</v>
      </c>
    </row>
    <row r="3858" spans="2:5" ht="50.1" customHeight="1">
      <c r="B3858" s="180">
        <v>92664</v>
      </c>
      <c r="C3858" s="180" t="s">
        <v>20301</v>
      </c>
      <c r="D3858" s="180" t="s">
        <v>3961</v>
      </c>
      <c r="E3858" s="181">
        <v>38.630000000000003</v>
      </c>
    </row>
    <row r="3859" spans="2:5" ht="50.1" customHeight="1">
      <c r="B3859" s="180">
        <v>92665</v>
      </c>
      <c r="C3859" s="180" t="s">
        <v>20302</v>
      </c>
      <c r="D3859" s="180" t="s">
        <v>3961</v>
      </c>
      <c r="E3859" s="181">
        <v>53.73</v>
      </c>
    </row>
    <row r="3860" spans="2:5" ht="50.1" customHeight="1">
      <c r="B3860" s="180">
        <v>92666</v>
      </c>
      <c r="C3860" s="180" t="s">
        <v>20303</v>
      </c>
      <c r="D3860" s="180" t="s">
        <v>3961</v>
      </c>
      <c r="E3860" s="181">
        <v>61.32</v>
      </c>
    </row>
    <row r="3861" spans="2:5" ht="50.1" customHeight="1">
      <c r="B3861" s="180">
        <v>92667</v>
      </c>
      <c r="C3861" s="180" t="s">
        <v>20304</v>
      </c>
      <c r="D3861" s="180" t="s">
        <v>3961</v>
      </c>
      <c r="E3861" s="181">
        <v>79.989999999999995</v>
      </c>
    </row>
    <row r="3862" spans="2:5" ht="50.1" customHeight="1">
      <c r="B3862" s="180">
        <v>92668</v>
      </c>
      <c r="C3862" s="180" t="s">
        <v>20305</v>
      </c>
      <c r="D3862" s="180" t="s">
        <v>3961</v>
      </c>
      <c r="E3862" s="181">
        <v>86.74</v>
      </c>
    </row>
    <row r="3863" spans="2:5" ht="50.1" customHeight="1">
      <c r="B3863" s="180">
        <v>92669</v>
      </c>
      <c r="C3863" s="180" t="s">
        <v>20306</v>
      </c>
      <c r="D3863" s="180" t="s">
        <v>3961</v>
      </c>
      <c r="E3863" s="181">
        <v>28.76</v>
      </c>
    </row>
    <row r="3864" spans="2:5" ht="50.1" customHeight="1">
      <c r="B3864" s="180">
        <v>92670</v>
      </c>
      <c r="C3864" s="180" t="s">
        <v>20307</v>
      </c>
      <c r="D3864" s="180" t="s">
        <v>3961</v>
      </c>
      <c r="E3864" s="181">
        <v>26.95</v>
      </c>
    </row>
    <row r="3865" spans="2:5" ht="50.1" customHeight="1">
      <c r="B3865" s="180">
        <v>92671</v>
      </c>
      <c r="C3865" s="180" t="s">
        <v>20308</v>
      </c>
      <c r="D3865" s="180" t="s">
        <v>3961</v>
      </c>
      <c r="E3865" s="181">
        <v>38.04</v>
      </c>
    </row>
    <row r="3866" spans="2:5" ht="50.1" customHeight="1">
      <c r="B3866" s="180">
        <v>92672</v>
      </c>
      <c r="C3866" s="180" t="s">
        <v>20309</v>
      </c>
      <c r="D3866" s="180" t="s">
        <v>3961</v>
      </c>
      <c r="E3866" s="181">
        <v>34.44</v>
      </c>
    </row>
    <row r="3867" spans="2:5" ht="50.1" customHeight="1">
      <c r="B3867" s="180">
        <v>92673</v>
      </c>
      <c r="C3867" s="180" t="s">
        <v>20310</v>
      </c>
      <c r="D3867" s="180" t="s">
        <v>3961</v>
      </c>
      <c r="E3867" s="181">
        <v>43.89</v>
      </c>
    </row>
    <row r="3868" spans="2:5" ht="50.1" customHeight="1">
      <c r="B3868" s="180">
        <v>92674</v>
      </c>
      <c r="C3868" s="180" t="s">
        <v>20311</v>
      </c>
      <c r="D3868" s="180" t="s">
        <v>3961</v>
      </c>
      <c r="E3868" s="181">
        <v>41.4</v>
      </c>
    </row>
    <row r="3869" spans="2:5" ht="50.1" customHeight="1">
      <c r="B3869" s="180">
        <v>92675</v>
      </c>
      <c r="C3869" s="180" t="s">
        <v>20312</v>
      </c>
      <c r="D3869" s="180" t="s">
        <v>3961</v>
      </c>
      <c r="E3869" s="181">
        <v>57.33</v>
      </c>
    </row>
    <row r="3870" spans="2:5" ht="50.1" customHeight="1">
      <c r="B3870" s="180">
        <v>92676</v>
      </c>
      <c r="C3870" s="180" t="s">
        <v>20313</v>
      </c>
      <c r="D3870" s="180" t="s">
        <v>3961</v>
      </c>
      <c r="E3870" s="181">
        <v>55.64</v>
      </c>
    </row>
    <row r="3871" spans="2:5" ht="50.1" customHeight="1">
      <c r="B3871" s="180">
        <v>92677</v>
      </c>
      <c r="C3871" s="180" t="s">
        <v>20314</v>
      </c>
      <c r="D3871" s="180" t="s">
        <v>3961</v>
      </c>
      <c r="E3871" s="181">
        <v>95.24</v>
      </c>
    </row>
    <row r="3872" spans="2:5" ht="50.1" customHeight="1">
      <c r="B3872" s="180">
        <v>92678</v>
      </c>
      <c r="C3872" s="180" t="s">
        <v>20315</v>
      </c>
      <c r="D3872" s="180" t="s">
        <v>3961</v>
      </c>
      <c r="E3872" s="181">
        <v>87.81</v>
      </c>
    </row>
    <row r="3873" spans="2:5" ht="50.1" customHeight="1">
      <c r="B3873" s="180">
        <v>92679</v>
      </c>
      <c r="C3873" s="180" t="s">
        <v>20316</v>
      </c>
      <c r="D3873" s="180" t="s">
        <v>3961</v>
      </c>
      <c r="E3873" s="181">
        <v>131.61000000000001</v>
      </c>
    </row>
    <row r="3874" spans="2:5" ht="50.1" customHeight="1">
      <c r="B3874" s="180">
        <v>92680</v>
      </c>
      <c r="C3874" s="180" t="s">
        <v>20317</v>
      </c>
      <c r="D3874" s="180" t="s">
        <v>3961</v>
      </c>
      <c r="E3874" s="181">
        <v>117.29</v>
      </c>
    </row>
    <row r="3875" spans="2:5" ht="50.1" customHeight="1">
      <c r="B3875" s="180">
        <v>92681</v>
      </c>
      <c r="C3875" s="180" t="s">
        <v>20318</v>
      </c>
      <c r="D3875" s="180" t="s">
        <v>3961</v>
      </c>
      <c r="E3875" s="181">
        <v>36.6</v>
      </c>
    </row>
    <row r="3876" spans="2:5" ht="50.1" customHeight="1">
      <c r="B3876" s="180">
        <v>92682</v>
      </c>
      <c r="C3876" s="180" t="s">
        <v>20319</v>
      </c>
      <c r="D3876" s="180" t="s">
        <v>3961</v>
      </c>
      <c r="E3876" s="181">
        <v>46.32</v>
      </c>
    </row>
    <row r="3877" spans="2:5" ht="50.1" customHeight="1">
      <c r="B3877" s="180">
        <v>92683</v>
      </c>
      <c r="C3877" s="180" t="s">
        <v>20320</v>
      </c>
      <c r="D3877" s="180" t="s">
        <v>3961</v>
      </c>
      <c r="E3877" s="181">
        <v>54.26</v>
      </c>
    </row>
    <row r="3878" spans="2:5" ht="50.1" customHeight="1">
      <c r="B3878" s="180">
        <v>92684</v>
      </c>
      <c r="C3878" s="180" t="s">
        <v>20321</v>
      </c>
      <c r="D3878" s="180" t="s">
        <v>3961</v>
      </c>
      <c r="E3878" s="181">
        <v>74.13</v>
      </c>
    </row>
    <row r="3879" spans="2:5" ht="50.1" customHeight="1">
      <c r="B3879" s="180">
        <v>92685</v>
      </c>
      <c r="C3879" s="180" t="s">
        <v>20322</v>
      </c>
      <c r="D3879" s="180" t="s">
        <v>3961</v>
      </c>
      <c r="E3879" s="181">
        <v>120.81</v>
      </c>
    </row>
    <row r="3880" spans="2:5" ht="50.1" customHeight="1">
      <c r="B3880" s="180">
        <v>92686</v>
      </c>
      <c r="C3880" s="180" t="s">
        <v>20323</v>
      </c>
      <c r="D3880" s="180" t="s">
        <v>3961</v>
      </c>
      <c r="E3880" s="181">
        <v>155.01</v>
      </c>
    </row>
    <row r="3881" spans="2:5" ht="50.1" customHeight="1">
      <c r="B3881" s="180">
        <v>92692</v>
      </c>
      <c r="C3881" s="180" t="s">
        <v>20324</v>
      </c>
      <c r="D3881" s="180" t="s">
        <v>3961</v>
      </c>
      <c r="E3881" s="181">
        <v>10.15</v>
      </c>
    </row>
    <row r="3882" spans="2:5" ht="50.1" customHeight="1">
      <c r="B3882" s="180">
        <v>92693</v>
      </c>
      <c r="C3882" s="180" t="s">
        <v>20325</v>
      </c>
      <c r="D3882" s="180" t="s">
        <v>3961</v>
      </c>
      <c r="E3882" s="181">
        <v>10.45</v>
      </c>
    </row>
    <row r="3883" spans="2:5" ht="50.1" customHeight="1">
      <c r="B3883" s="180">
        <v>92694</v>
      </c>
      <c r="C3883" s="180" t="s">
        <v>20326</v>
      </c>
      <c r="D3883" s="180" t="s">
        <v>3961</v>
      </c>
      <c r="E3883" s="181">
        <v>16.010000000000002</v>
      </c>
    </row>
    <row r="3884" spans="2:5" ht="50.1" customHeight="1">
      <c r="B3884" s="180">
        <v>92695</v>
      </c>
      <c r="C3884" s="180" t="s">
        <v>20327</v>
      </c>
      <c r="D3884" s="180" t="s">
        <v>3961</v>
      </c>
      <c r="E3884" s="181">
        <v>16.32</v>
      </c>
    </row>
    <row r="3885" spans="2:5" ht="50.1" customHeight="1">
      <c r="B3885" s="180">
        <v>92696</v>
      </c>
      <c r="C3885" s="180" t="s">
        <v>20328</v>
      </c>
      <c r="D3885" s="180" t="s">
        <v>3961</v>
      </c>
      <c r="E3885" s="181">
        <v>25.03</v>
      </c>
    </row>
    <row r="3886" spans="2:5" ht="50.1" customHeight="1">
      <c r="B3886" s="180">
        <v>92697</v>
      </c>
      <c r="C3886" s="180" t="s">
        <v>20329</v>
      </c>
      <c r="D3886" s="180" t="s">
        <v>3961</v>
      </c>
      <c r="E3886" s="181">
        <v>26.4</v>
      </c>
    </row>
    <row r="3887" spans="2:5" ht="50.1" customHeight="1">
      <c r="B3887" s="180">
        <v>92698</v>
      </c>
      <c r="C3887" s="180" t="s">
        <v>20330</v>
      </c>
      <c r="D3887" s="180" t="s">
        <v>3961</v>
      </c>
      <c r="E3887" s="181">
        <v>14.97</v>
      </c>
    </row>
    <row r="3888" spans="2:5" ht="50.1" customHeight="1">
      <c r="B3888" s="180">
        <v>92699</v>
      </c>
      <c r="C3888" s="180" t="s">
        <v>20331</v>
      </c>
      <c r="D3888" s="180" t="s">
        <v>3961</v>
      </c>
      <c r="E3888" s="181">
        <v>13.99</v>
      </c>
    </row>
    <row r="3889" spans="2:5" ht="50.1" customHeight="1">
      <c r="B3889" s="180">
        <v>92700</v>
      </c>
      <c r="C3889" s="180" t="s">
        <v>20332</v>
      </c>
      <c r="D3889" s="180" t="s">
        <v>3961</v>
      </c>
      <c r="E3889" s="181">
        <v>24.36</v>
      </c>
    </row>
    <row r="3890" spans="2:5" ht="50.1" customHeight="1">
      <c r="B3890" s="180">
        <v>92701</v>
      </c>
      <c r="C3890" s="180" t="s">
        <v>20333</v>
      </c>
      <c r="D3890" s="180" t="s">
        <v>3961</v>
      </c>
      <c r="E3890" s="181">
        <v>22.89</v>
      </c>
    </row>
    <row r="3891" spans="2:5" ht="50.1" customHeight="1">
      <c r="B3891" s="180">
        <v>92702</v>
      </c>
      <c r="C3891" s="180" t="s">
        <v>20334</v>
      </c>
      <c r="D3891" s="180" t="s">
        <v>3961</v>
      </c>
      <c r="E3891" s="181">
        <v>37.97</v>
      </c>
    </row>
    <row r="3892" spans="2:5" ht="50.1" customHeight="1">
      <c r="B3892" s="180">
        <v>92703</v>
      </c>
      <c r="C3892" s="180" t="s">
        <v>20335</v>
      </c>
      <c r="D3892" s="180" t="s">
        <v>3961</v>
      </c>
      <c r="E3892" s="181">
        <v>36.159999999999997</v>
      </c>
    </row>
    <row r="3893" spans="2:5" ht="50.1" customHeight="1">
      <c r="B3893" s="180">
        <v>92704</v>
      </c>
      <c r="C3893" s="180" t="s">
        <v>20336</v>
      </c>
      <c r="D3893" s="180" t="s">
        <v>3961</v>
      </c>
      <c r="E3893" s="181">
        <v>18.86</v>
      </c>
    </row>
    <row r="3894" spans="2:5" ht="50.1" customHeight="1">
      <c r="B3894" s="180">
        <v>92705</v>
      </c>
      <c r="C3894" s="180" t="s">
        <v>20337</v>
      </c>
      <c r="D3894" s="180" t="s">
        <v>3961</v>
      </c>
      <c r="E3894" s="181">
        <v>30.22</v>
      </c>
    </row>
    <row r="3895" spans="2:5" ht="50.1" customHeight="1">
      <c r="B3895" s="180">
        <v>92706</v>
      </c>
      <c r="C3895" s="180" t="s">
        <v>20338</v>
      </c>
      <c r="D3895" s="180" t="s">
        <v>3961</v>
      </c>
      <c r="E3895" s="181">
        <v>48.88</v>
      </c>
    </row>
    <row r="3896" spans="2:5" ht="50.1" customHeight="1">
      <c r="B3896" s="180">
        <v>92889</v>
      </c>
      <c r="C3896" s="180" t="s">
        <v>20339</v>
      </c>
      <c r="D3896" s="180" t="s">
        <v>3961</v>
      </c>
      <c r="E3896" s="181">
        <v>97.46</v>
      </c>
    </row>
    <row r="3897" spans="2:5" ht="50.1" customHeight="1">
      <c r="B3897" s="180">
        <v>92890</v>
      </c>
      <c r="C3897" s="180" t="s">
        <v>20340</v>
      </c>
      <c r="D3897" s="180" t="s">
        <v>3961</v>
      </c>
      <c r="E3897" s="181">
        <v>148.72</v>
      </c>
    </row>
    <row r="3898" spans="2:5" ht="50.1" customHeight="1">
      <c r="B3898" s="180">
        <v>92891</v>
      </c>
      <c r="C3898" s="180" t="s">
        <v>20341</v>
      </c>
      <c r="D3898" s="180" t="s">
        <v>3961</v>
      </c>
      <c r="E3898" s="181">
        <v>219.06</v>
      </c>
    </row>
    <row r="3899" spans="2:5" ht="50.1" customHeight="1">
      <c r="B3899" s="180">
        <v>92892</v>
      </c>
      <c r="C3899" s="180" t="s">
        <v>20342</v>
      </c>
      <c r="D3899" s="180" t="s">
        <v>3961</v>
      </c>
      <c r="E3899" s="181">
        <v>41.33</v>
      </c>
    </row>
    <row r="3900" spans="2:5" ht="50.1" customHeight="1">
      <c r="B3900" s="180">
        <v>92893</v>
      </c>
      <c r="C3900" s="180" t="s">
        <v>20343</v>
      </c>
      <c r="D3900" s="180" t="s">
        <v>3961</v>
      </c>
      <c r="E3900" s="181">
        <v>59.4</v>
      </c>
    </row>
    <row r="3901" spans="2:5" ht="50.1" customHeight="1">
      <c r="B3901" s="180">
        <v>92894</v>
      </c>
      <c r="C3901" s="180" t="s">
        <v>20344</v>
      </c>
      <c r="D3901" s="180" t="s">
        <v>3961</v>
      </c>
      <c r="E3901" s="181">
        <v>71.17</v>
      </c>
    </row>
    <row r="3902" spans="2:5" ht="50.1" customHeight="1">
      <c r="B3902" s="180">
        <v>92895</v>
      </c>
      <c r="C3902" s="180" t="s">
        <v>20345</v>
      </c>
      <c r="D3902" s="180" t="s">
        <v>3961</v>
      </c>
      <c r="E3902" s="181">
        <v>97.42</v>
      </c>
    </row>
    <row r="3903" spans="2:5" ht="50.1" customHeight="1">
      <c r="B3903" s="180">
        <v>92896</v>
      </c>
      <c r="C3903" s="180" t="s">
        <v>20346</v>
      </c>
      <c r="D3903" s="180" t="s">
        <v>3961</v>
      </c>
      <c r="E3903" s="181">
        <v>149.86000000000001</v>
      </c>
    </row>
    <row r="3904" spans="2:5" ht="50.1" customHeight="1">
      <c r="B3904" s="180">
        <v>92897</v>
      </c>
      <c r="C3904" s="180" t="s">
        <v>20347</v>
      </c>
      <c r="D3904" s="180" t="s">
        <v>3961</v>
      </c>
      <c r="E3904" s="181">
        <v>221.43</v>
      </c>
    </row>
    <row r="3905" spans="2:5" ht="50.1" customHeight="1">
      <c r="B3905" s="180">
        <v>92898</v>
      </c>
      <c r="C3905" s="180" t="s">
        <v>20348</v>
      </c>
      <c r="D3905" s="180" t="s">
        <v>3961</v>
      </c>
      <c r="E3905" s="181">
        <v>34.96</v>
      </c>
    </row>
    <row r="3906" spans="2:5" ht="50.1" customHeight="1">
      <c r="B3906" s="180">
        <v>92899</v>
      </c>
      <c r="C3906" s="180" t="s">
        <v>20349</v>
      </c>
      <c r="D3906" s="180" t="s">
        <v>3961</v>
      </c>
      <c r="E3906" s="181">
        <v>52.14</v>
      </c>
    </row>
    <row r="3907" spans="2:5" ht="50.1" customHeight="1">
      <c r="B3907" s="180">
        <v>92900</v>
      </c>
      <c r="C3907" s="180" t="s">
        <v>20350</v>
      </c>
      <c r="D3907" s="180" t="s">
        <v>3961</v>
      </c>
      <c r="E3907" s="181">
        <v>62.9</v>
      </c>
    </row>
    <row r="3908" spans="2:5" ht="50.1" customHeight="1">
      <c r="B3908" s="180">
        <v>92901</v>
      </c>
      <c r="C3908" s="180" t="s">
        <v>20351</v>
      </c>
      <c r="D3908" s="180" t="s">
        <v>3961</v>
      </c>
      <c r="E3908" s="181">
        <v>87.91</v>
      </c>
    </row>
    <row r="3909" spans="2:5" ht="50.1" customHeight="1">
      <c r="B3909" s="180">
        <v>92902</v>
      </c>
      <c r="C3909" s="180" t="s">
        <v>20352</v>
      </c>
      <c r="D3909" s="180" t="s">
        <v>3961</v>
      </c>
      <c r="E3909" s="181">
        <v>138.46</v>
      </c>
    </row>
    <row r="3910" spans="2:5" ht="50.1" customHeight="1">
      <c r="B3910" s="180">
        <v>92903</v>
      </c>
      <c r="C3910" s="180" t="s">
        <v>20353</v>
      </c>
      <c r="D3910" s="180" t="s">
        <v>3961</v>
      </c>
      <c r="E3910" s="181">
        <v>208.17</v>
      </c>
    </row>
    <row r="3911" spans="2:5" ht="50.1" customHeight="1">
      <c r="B3911" s="180">
        <v>92904</v>
      </c>
      <c r="C3911" s="180" t="s">
        <v>20354</v>
      </c>
      <c r="D3911" s="180" t="s">
        <v>3961</v>
      </c>
      <c r="E3911" s="181">
        <v>23.91</v>
      </c>
    </row>
    <row r="3912" spans="2:5" ht="50.1" customHeight="1">
      <c r="B3912" s="180">
        <v>92905</v>
      </c>
      <c r="C3912" s="180" t="s">
        <v>20355</v>
      </c>
      <c r="D3912" s="180" t="s">
        <v>3961</v>
      </c>
      <c r="E3912" s="181">
        <v>33.979999999999997</v>
      </c>
    </row>
    <row r="3913" spans="2:5" ht="50.1" customHeight="1">
      <c r="B3913" s="180">
        <v>92906</v>
      </c>
      <c r="C3913" s="180" t="s">
        <v>20356</v>
      </c>
      <c r="D3913" s="180" t="s">
        <v>3961</v>
      </c>
      <c r="E3913" s="181">
        <v>41.07</v>
      </c>
    </row>
    <row r="3914" spans="2:5" ht="50.1" customHeight="1">
      <c r="B3914" s="180">
        <v>92907</v>
      </c>
      <c r="C3914" s="180" t="s">
        <v>20357</v>
      </c>
      <c r="D3914" s="180" t="s">
        <v>3961</v>
      </c>
      <c r="E3914" s="181">
        <v>51.05</v>
      </c>
    </row>
    <row r="3915" spans="2:5" ht="50.1" customHeight="1">
      <c r="B3915" s="180">
        <v>92908</v>
      </c>
      <c r="C3915" s="180" t="s">
        <v>20358</v>
      </c>
      <c r="D3915" s="180" t="s">
        <v>3961</v>
      </c>
      <c r="E3915" s="181">
        <v>51.05</v>
      </c>
    </row>
    <row r="3916" spans="2:5" ht="50.1" customHeight="1">
      <c r="B3916" s="180">
        <v>92909</v>
      </c>
      <c r="C3916" s="180" t="s">
        <v>20359</v>
      </c>
      <c r="D3916" s="180" t="s">
        <v>3961</v>
      </c>
      <c r="E3916" s="181">
        <v>51.05</v>
      </c>
    </row>
    <row r="3917" spans="2:5" ht="50.1" customHeight="1">
      <c r="B3917" s="180">
        <v>92910</v>
      </c>
      <c r="C3917" s="180" t="s">
        <v>20360</v>
      </c>
      <c r="D3917" s="180" t="s">
        <v>3961</v>
      </c>
      <c r="E3917" s="181">
        <v>74.790000000000006</v>
      </c>
    </row>
    <row r="3918" spans="2:5" ht="50.1" customHeight="1">
      <c r="B3918" s="180">
        <v>92911</v>
      </c>
      <c r="C3918" s="180" t="s">
        <v>20361</v>
      </c>
      <c r="D3918" s="180" t="s">
        <v>3961</v>
      </c>
      <c r="E3918" s="181">
        <v>74.790000000000006</v>
      </c>
    </row>
    <row r="3919" spans="2:5" ht="50.1" customHeight="1">
      <c r="B3919" s="180">
        <v>92912</v>
      </c>
      <c r="C3919" s="180" t="s">
        <v>20362</v>
      </c>
      <c r="D3919" s="180" t="s">
        <v>3961</v>
      </c>
      <c r="E3919" s="181">
        <v>101.25</v>
      </c>
    </row>
    <row r="3920" spans="2:5" ht="50.1" customHeight="1">
      <c r="B3920" s="180">
        <v>92913</v>
      </c>
      <c r="C3920" s="180" t="s">
        <v>20363</v>
      </c>
      <c r="D3920" s="180" t="s">
        <v>3961</v>
      </c>
      <c r="E3920" s="181">
        <v>103.23</v>
      </c>
    </row>
    <row r="3921" spans="2:5" ht="50.1" customHeight="1">
      <c r="B3921" s="180">
        <v>92914</v>
      </c>
      <c r="C3921" s="180" t="s">
        <v>20364</v>
      </c>
      <c r="D3921" s="180" t="s">
        <v>3961</v>
      </c>
      <c r="E3921" s="181">
        <v>103.23</v>
      </c>
    </row>
    <row r="3922" spans="2:5" ht="50.1" customHeight="1">
      <c r="B3922" s="180">
        <v>92918</v>
      </c>
      <c r="C3922" s="180" t="s">
        <v>20365</v>
      </c>
      <c r="D3922" s="180" t="s">
        <v>3961</v>
      </c>
      <c r="E3922" s="181">
        <v>26.55</v>
      </c>
    </row>
    <row r="3923" spans="2:5" ht="50.1" customHeight="1">
      <c r="B3923" s="180">
        <v>92920</v>
      </c>
      <c r="C3923" s="180" t="s">
        <v>20366</v>
      </c>
      <c r="D3923" s="180" t="s">
        <v>3961</v>
      </c>
      <c r="E3923" s="181">
        <v>26.73</v>
      </c>
    </row>
    <row r="3924" spans="2:5" ht="50.1" customHeight="1">
      <c r="B3924" s="180">
        <v>92925</v>
      </c>
      <c r="C3924" s="180" t="s">
        <v>20367</v>
      </c>
      <c r="D3924" s="180" t="s">
        <v>3961</v>
      </c>
      <c r="E3924" s="181">
        <v>33.15</v>
      </c>
    </row>
    <row r="3925" spans="2:5" ht="50.1" customHeight="1">
      <c r="B3925" s="180">
        <v>92926</v>
      </c>
      <c r="C3925" s="180" t="s">
        <v>20368</v>
      </c>
      <c r="D3925" s="180" t="s">
        <v>3961</v>
      </c>
      <c r="E3925" s="181">
        <v>33.14</v>
      </c>
    </row>
    <row r="3926" spans="2:5" ht="50.1" customHeight="1">
      <c r="B3926" s="180">
        <v>92927</v>
      </c>
      <c r="C3926" s="180" t="s">
        <v>20369</v>
      </c>
      <c r="D3926" s="180" t="s">
        <v>3961</v>
      </c>
      <c r="E3926" s="181">
        <v>33.14</v>
      </c>
    </row>
    <row r="3927" spans="2:5" ht="50.1" customHeight="1">
      <c r="B3927" s="180">
        <v>92928</v>
      </c>
      <c r="C3927" s="180" t="s">
        <v>20370</v>
      </c>
      <c r="D3927" s="180" t="s">
        <v>3961</v>
      </c>
      <c r="E3927" s="181">
        <v>38</v>
      </c>
    </row>
    <row r="3928" spans="2:5" ht="50.1" customHeight="1">
      <c r="B3928" s="180">
        <v>92929</v>
      </c>
      <c r="C3928" s="180" t="s">
        <v>20371</v>
      </c>
      <c r="D3928" s="180" t="s">
        <v>3961</v>
      </c>
      <c r="E3928" s="181">
        <v>38</v>
      </c>
    </row>
    <row r="3929" spans="2:5" ht="50.1" customHeight="1">
      <c r="B3929" s="180">
        <v>92930</v>
      </c>
      <c r="C3929" s="180" t="s">
        <v>20372</v>
      </c>
      <c r="D3929" s="180" t="s">
        <v>3961</v>
      </c>
      <c r="E3929" s="181">
        <v>38</v>
      </c>
    </row>
    <row r="3930" spans="2:5" ht="50.1" customHeight="1">
      <c r="B3930" s="180">
        <v>92931</v>
      </c>
      <c r="C3930" s="180" t="s">
        <v>20373</v>
      </c>
      <c r="D3930" s="180" t="s">
        <v>3961</v>
      </c>
      <c r="E3930" s="181">
        <v>51.01</v>
      </c>
    </row>
    <row r="3931" spans="2:5" ht="50.1" customHeight="1">
      <c r="B3931" s="180">
        <v>92932</v>
      </c>
      <c r="C3931" s="180" t="s">
        <v>20374</v>
      </c>
      <c r="D3931" s="180" t="s">
        <v>3961</v>
      </c>
      <c r="E3931" s="181">
        <v>51.01</v>
      </c>
    </row>
    <row r="3932" spans="2:5" ht="50.1" customHeight="1">
      <c r="B3932" s="180">
        <v>92933</v>
      </c>
      <c r="C3932" s="180" t="s">
        <v>20375</v>
      </c>
      <c r="D3932" s="180" t="s">
        <v>3961</v>
      </c>
      <c r="E3932" s="181">
        <v>51.01</v>
      </c>
    </row>
    <row r="3933" spans="2:5" ht="50.1" customHeight="1">
      <c r="B3933" s="180">
        <v>92934</v>
      </c>
      <c r="C3933" s="180" t="s">
        <v>20376</v>
      </c>
      <c r="D3933" s="180" t="s">
        <v>3961</v>
      </c>
      <c r="E3933" s="181">
        <v>75.930000000000007</v>
      </c>
    </row>
    <row r="3934" spans="2:5" ht="50.1" customHeight="1">
      <c r="B3934" s="180">
        <v>92935</v>
      </c>
      <c r="C3934" s="180" t="s">
        <v>20377</v>
      </c>
      <c r="D3934" s="180" t="s">
        <v>3961</v>
      </c>
      <c r="E3934" s="181">
        <v>75.930000000000007</v>
      </c>
    </row>
    <row r="3935" spans="2:5" ht="50.1" customHeight="1">
      <c r="B3935" s="180">
        <v>92936</v>
      </c>
      <c r="C3935" s="180" t="s">
        <v>20378</v>
      </c>
      <c r="D3935" s="180" t="s">
        <v>3961</v>
      </c>
      <c r="E3935" s="181">
        <v>105.6</v>
      </c>
    </row>
    <row r="3936" spans="2:5" ht="50.1" customHeight="1">
      <c r="B3936" s="180">
        <v>92937</v>
      </c>
      <c r="C3936" s="180" t="s">
        <v>20379</v>
      </c>
      <c r="D3936" s="180" t="s">
        <v>3961</v>
      </c>
      <c r="E3936" s="181">
        <v>105.6</v>
      </c>
    </row>
    <row r="3937" spans="2:5" ht="50.1" customHeight="1">
      <c r="B3937" s="180">
        <v>92938</v>
      </c>
      <c r="C3937" s="180" t="s">
        <v>20380</v>
      </c>
      <c r="D3937" s="180" t="s">
        <v>3961</v>
      </c>
      <c r="E3937" s="181">
        <v>20.18</v>
      </c>
    </row>
    <row r="3938" spans="2:5" ht="50.1" customHeight="1">
      <c r="B3938" s="180">
        <v>92939</v>
      </c>
      <c r="C3938" s="180" t="s">
        <v>20381</v>
      </c>
      <c r="D3938" s="180" t="s">
        <v>3961</v>
      </c>
      <c r="E3938" s="181">
        <v>20.36</v>
      </c>
    </row>
    <row r="3939" spans="2:5" ht="50.1" customHeight="1">
      <c r="B3939" s="180">
        <v>92940</v>
      </c>
      <c r="C3939" s="180" t="s">
        <v>20382</v>
      </c>
      <c r="D3939" s="180" t="s">
        <v>3961</v>
      </c>
      <c r="E3939" s="181">
        <v>25.89</v>
      </c>
    </row>
    <row r="3940" spans="2:5" ht="50.1" customHeight="1">
      <c r="B3940" s="180">
        <v>92941</v>
      </c>
      <c r="C3940" s="180" t="s">
        <v>20383</v>
      </c>
      <c r="D3940" s="180" t="s">
        <v>3961</v>
      </c>
      <c r="E3940" s="181">
        <v>25.88</v>
      </c>
    </row>
    <row r="3941" spans="2:5" ht="50.1" customHeight="1">
      <c r="B3941" s="180">
        <v>92942</v>
      </c>
      <c r="C3941" s="180" t="s">
        <v>20384</v>
      </c>
      <c r="D3941" s="180" t="s">
        <v>3961</v>
      </c>
      <c r="E3941" s="181">
        <v>25.88</v>
      </c>
    </row>
    <row r="3942" spans="2:5" ht="50.1" customHeight="1">
      <c r="B3942" s="180">
        <v>92943</v>
      </c>
      <c r="C3942" s="180" t="s">
        <v>20385</v>
      </c>
      <c r="D3942" s="180" t="s">
        <v>3961</v>
      </c>
      <c r="E3942" s="181">
        <v>29.73</v>
      </c>
    </row>
    <row r="3943" spans="2:5" ht="50.1" customHeight="1">
      <c r="B3943" s="180">
        <v>92944</v>
      </c>
      <c r="C3943" s="180" t="s">
        <v>20386</v>
      </c>
      <c r="D3943" s="180" t="s">
        <v>3961</v>
      </c>
      <c r="E3943" s="181">
        <v>29.73</v>
      </c>
    </row>
    <row r="3944" spans="2:5" ht="50.1" customHeight="1">
      <c r="B3944" s="180">
        <v>92945</v>
      </c>
      <c r="C3944" s="180" t="s">
        <v>20387</v>
      </c>
      <c r="D3944" s="180" t="s">
        <v>3961</v>
      </c>
      <c r="E3944" s="181">
        <v>29.73</v>
      </c>
    </row>
    <row r="3945" spans="2:5" ht="50.1" customHeight="1">
      <c r="B3945" s="180">
        <v>92946</v>
      </c>
      <c r="C3945" s="180" t="s">
        <v>20388</v>
      </c>
      <c r="D3945" s="180" t="s">
        <v>3961</v>
      </c>
      <c r="E3945" s="181">
        <v>41.5</v>
      </c>
    </row>
    <row r="3946" spans="2:5" ht="50.1" customHeight="1">
      <c r="B3946" s="180">
        <v>92947</v>
      </c>
      <c r="C3946" s="180" t="s">
        <v>20389</v>
      </c>
      <c r="D3946" s="180" t="s">
        <v>3961</v>
      </c>
      <c r="E3946" s="181">
        <v>41.5</v>
      </c>
    </row>
    <row r="3947" spans="2:5" ht="50.1" customHeight="1">
      <c r="B3947" s="180">
        <v>92948</v>
      </c>
      <c r="C3947" s="180" t="s">
        <v>20390</v>
      </c>
      <c r="D3947" s="180" t="s">
        <v>3961</v>
      </c>
      <c r="E3947" s="181">
        <v>41.5</v>
      </c>
    </row>
    <row r="3948" spans="2:5" ht="50.1" customHeight="1">
      <c r="B3948" s="180">
        <v>92949</v>
      </c>
      <c r="C3948" s="180" t="s">
        <v>20391</v>
      </c>
      <c r="D3948" s="180" t="s">
        <v>3961</v>
      </c>
      <c r="E3948" s="181">
        <v>64.53</v>
      </c>
    </row>
    <row r="3949" spans="2:5" ht="50.1" customHeight="1">
      <c r="B3949" s="180">
        <v>92950</v>
      </c>
      <c r="C3949" s="180" t="s">
        <v>20392</v>
      </c>
      <c r="D3949" s="180" t="s">
        <v>3961</v>
      </c>
      <c r="E3949" s="181">
        <v>64.53</v>
      </c>
    </row>
    <row r="3950" spans="2:5" ht="50.1" customHeight="1">
      <c r="B3950" s="180">
        <v>92951</v>
      </c>
      <c r="C3950" s="180" t="s">
        <v>20393</v>
      </c>
      <c r="D3950" s="180" t="s">
        <v>3961</v>
      </c>
      <c r="E3950" s="181">
        <v>92.34</v>
      </c>
    </row>
    <row r="3951" spans="2:5" ht="50.1" customHeight="1">
      <c r="B3951" s="180">
        <v>92952</v>
      </c>
      <c r="C3951" s="180" t="s">
        <v>20394</v>
      </c>
      <c r="D3951" s="180" t="s">
        <v>3961</v>
      </c>
      <c r="E3951" s="181">
        <v>92.34</v>
      </c>
    </row>
    <row r="3952" spans="2:5" ht="50.1" customHeight="1">
      <c r="B3952" s="180">
        <v>92953</v>
      </c>
      <c r="C3952" s="180" t="s">
        <v>20395</v>
      </c>
      <c r="D3952" s="180" t="s">
        <v>3961</v>
      </c>
      <c r="E3952" s="181">
        <v>17.3</v>
      </c>
    </row>
    <row r="3953" spans="2:5" ht="50.1" customHeight="1">
      <c r="B3953" s="180">
        <v>93050</v>
      </c>
      <c r="C3953" s="180" t="s">
        <v>2468</v>
      </c>
      <c r="D3953" s="180" t="s">
        <v>3961</v>
      </c>
      <c r="E3953" s="181">
        <v>8.34</v>
      </c>
    </row>
    <row r="3954" spans="2:5" ht="50.1" customHeight="1">
      <c r="B3954" s="180">
        <v>93051</v>
      </c>
      <c r="C3954" s="180" t="s">
        <v>2469</v>
      </c>
      <c r="D3954" s="180" t="s">
        <v>3961</v>
      </c>
      <c r="E3954" s="181">
        <v>7.69</v>
      </c>
    </row>
    <row r="3955" spans="2:5" ht="50.1" customHeight="1">
      <c r="B3955" s="180">
        <v>93052</v>
      </c>
      <c r="C3955" s="180" t="s">
        <v>2470</v>
      </c>
      <c r="D3955" s="180" t="s">
        <v>3961</v>
      </c>
      <c r="E3955" s="181">
        <v>372.7</v>
      </c>
    </row>
    <row r="3956" spans="2:5" ht="50.1" customHeight="1">
      <c r="B3956" s="180">
        <v>93054</v>
      </c>
      <c r="C3956" s="180" t="s">
        <v>2471</v>
      </c>
      <c r="D3956" s="180" t="s">
        <v>3961</v>
      </c>
      <c r="E3956" s="181">
        <v>15.94</v>
      </c>
    </row>
    <row r="3957" spans="2:5" ht="50.1" customHeight="1">
      <c r="B3957" s="180">
        <v>93055</v>
      </c>
      <c r="C3957" s="180" t="s">
        <v>2472</v>
      </c>
      <c r="D3957" s="180" t="s">
        <v>3961</v>
      </c>
      <c r="E3957" s="181">
        <v>32.47</v>
      </c>
    </row>
    <row r="3958" spans="2:5" ht="50.1" customHeight="1">
      <c r="B3958" s="180">
        <v>93056</v>
      </c>
      <c r="C3958" s="180" t="s">
        <v>2473</v>
      </c>
      <c r="D3958" s="180" t="s">
        <v>3961</v>
      </c>
      <c r="E3958" s="181">
        <v>12.19</v>
      </c>
    </row>
    <row r="3959" spans="2:5" ht="50.1" customHeight="1">
      <c r="B3959" s="180">
        <v>93057</v>
      </c>
      <c r="C3959" s="180" t="s">
        <v>2474</v>
      </c>
      <c r="D3959" s="180" t="s">
        <v>3961</v>
      </c>
      <c r="E3959" s="181">
        <v>10.64</v>
      </c>
    </row>
    <row r="3960" spans="2:5" ht="50.1" customHeight="1">
      <c r="B3960" s="180">
        <v>93058</v>
      </c>
      <c r="C3960" s="180" t="s">
        <v>2475</v>
      </c>
      <c r="D3960" s="180" t="s">
        <v>3961</v>
      </c>
      <c r="E3960" s="181">
        <v>409.84</v>
      </c>
    </row>
    <row r="3961" spans="2:5" ht="50.1" customHeight="1">
      <c r="B3961" s="180">
        <v>93059</v>
      </c>
      <c r="C3961" s="180" t="s">
        <v>2476</v>
      </c>
      <c r="D3961" s="180" t="s">
        <v>3961</v>
      </c>
      <c r="E3961" s="181">
        <v>21.87</v>
      </c>
    </row>
    <row r="3962" spans="2:5" ht="50.1" customHeight="1">
      <c r="B3962" s="180">
        <v>93060</v>
      </c>
      <c r="C3962" s="180" t="s">
        <v>2477</v>
      </c>
      <c r="D3962" s="180" t="s">
        <v>3961</v>
      </c>
      <c r="E3962" s="181">
        <v>56.55</v>
      </c>
    </row>
    <row r="3963" spans="2:5" ht="50.1" customHeight="1">
      <c r="B3963" s="180">
        <v>93061</v>
      </c>
      <c r="C3963" s="180" t="s">
        <v>2478</v>
      </c>
      <c r="D3963" s="180" t="s">
        <v>3961</v>
      </c>
      <c r="E3963" s="181">
        <v>22.82</v>
      </c>
    </row>
    <row r="3964" spans="2:5" ht="50.1" customHeight="1">
      <c r="B3964" s="180">
        <v>93062</v>
      </c>
      <c r="C3964" s="180" t="s">
        <v>2479</v>
      </c>
      <c r="D3964" s="180" t="s">
        <v>3961</v>
      </c>
      <c r="E3964" s="181">
        <v>19.82</v>
      </c>
    </row>
    <row r="3965" spans="2:5" ht="50.1" customHeight="1">
      <c r="B3965" s="180">
        <v>93063</v>
      </c>
      <c r="C3965" s="180" t="s">
        <v>2480</v>
      </c>
      <c r="D3965" s="180" t="s">
        <v>3961</v>
      </c>
      <c r="E3965" s="181">
        <v>469.45</v>
      </c>
    </row>
    <row r="3966" spans="2:5" ht="50.1" customHeight="1">
      <c r="B3966" s="180">
        <v>93064</v>
      </c>
      <c r="C3966" s="180" t="s">
        <v>2481</v>
      </c>
      <c r="D3966" s="180" t="s">
        <v>3961</v>
      </c>
      <c r="E3966" s="181">
        <v>35.19</v>
      </c>
    </row>
    <row r="3967" spans="2:5" ht="50.1" customHeight="1">
      <c r="B3967" s="180">
        <v>93065</v>
      </c>
      <c r="C3967" s="180" t="s">
        <v>2482</v>
      </c>
      <c r="D3967" s="180" t="s">
        <v>3961</v>
      </c>
      <c r="E3967" s="181">
        <v>32.97</v>
      </c>
    </row>
    <row r="3968" spans="2:5" ht="50.1" customHeight="1">
      <c r="B3968" s="180">
        <v>93066</v>
      </c>
      <c r="C3968" s="180" t="s">
        <v>2483</v>
      </c>
      <c r="D3968" s="180" t="s">
        <v>3961</v>
      </c>
      <c r="E3968" s="181">
        <v>589.29</v>
      </c>
    </row>
    <row r="3969" spans="2:5" ht="50.1" customHeight="1">
      <c r="B3969" s="180">
        <v>93067</v>
      </c>
      <c r="C3969" s="180" t="s">
        <v>2484</v>
      </c>
      <c r="D3969" s="180" t="s">
        <v>3961</v>
      </c>
      <c r="E3969" s="181">
        <v>52.16</v>
      </c>
    </row>
    <row r="3970" spans="2:5" ht="50.1" customHeight="1">
      <c r="B3970" s="180">
        <v>93068</v>
      </c>
      <c r="C3970" s="180" t="s">
        <v>2485</v>
      </c>
      <c r="D3970" s="180" t="s">
        <v>3961</v>
      </c>
      <c r="E3970" s="181">
        <v>45.66</v>
      </c>
    </row>
    <row r="3971" spans="2:5" ht="50.1" customHeight="1">
      <c r="B3971" s="180">
        <v>93069</v>
      </c>
      <c r="C3971" s="180" t="s">
        <v>2486</v>
      </c>
      <c r="D3971" s="180" t="s">
        <v>3961</v>
      </c>
      <c r="E3971" s="181">
        <v>816.67</v>
      </c>
    </row>
    <row r="3972" spans="2:5" ht="50.1" customHeight="1">
      <c r="B3972" s="180">
        <v>93070</v>
      </c>
      <c r="C3972" s="180" t="s">
        <v>2487</v>
      </c>
      <c r="D3972" s="180" t="s">
        <v>3961</v>
      </c>
      <c r="E3972" s="181">
        <v>131.46</v>
      </c>
    </row>
    <row r="3973" spans="2:5" ht="50.1" customHeight="1">
      <c r="B3973" s="180">
        <v>93071</v>
      </c>
      <c r="C3973" s="180" t="s">
        <v>2488</v>
      </c>
      <c r="D3973" s="180" t="s">
        <v>3961</v>
      </c>
      <c r="E3973" s="181">
        <v>122.08</v>
      </c>
    </row>
    <row r="3974" spans="2:5" ht="50.1" customHeight="1">
      <c r="B3974" s="180">
        <v>93072</v>
      </c>
      <c r="C3974" s="180" t="s">
        <v>2489</v>
      </c>
      <c r="D3974" s="180" t="s">
        <v>3961</v>
      </c>
      <c r="E3974" s="182">
        <v>1077.48</v>
      </c>
    </row>
    <row r="3975" spans="2:5" ht="50.1" customHeight="1">
      <c r="B3975" s="180">
        <v>93073</v>
      </c>
      <c r="C3975" s="180" t="s">
        <v>2490</v>
      </c>
      <c r="D3975" s="180" t="s">
        <v>3961</v>
      </c>
      <c r="E3975" s="181">
        <v>59.4</v>
      </c>
    </row>
    <row r="3976" spans="2:5" ht="50.1" customHeight="1">
      <c r="B3976" s="180">
        <v>93074</v>
      </c>
      <c r="C3976" s="180" t="s">
        <v>2491</v>
      </c>
      <c r="D3976" s="180" t="s">
        <v>3961</v>
      </c>
      <c r="E3976" s="181">
        <v>9.08</v>
      </c>
    </row>
    <row r="3977" spans="2:5" ht="50.1" customHeight="1">
      <c r="B3977" s="180">
        <v>93075</v>
      </c>
      <c r="C3977" s="180" t="s">
        <v>2492</v>
      </c>
      <c r="D3977" s="180" t="s">
        <v>3961</v>
      </c>
      <c r="E3977" s="181">
        <v>15.26</v>
      </c>
    </row>
    <row r="3978" spans="2:5" ht="50.1" customHeight="1">
      <c r="B3978" s="180">
        <v>93076</v>
      </c>
      <c r="C3978" s="180" t="s">
        <v>2493</v>
      </c>
      <c r="D3978" s="180" t="s">
        <v>3961</v>
      </c>
      <c r="E3978" s="181">
        <v>14.75</v>
      </c>
    </row>
    <row r="3979" spans="2:5" ht="50.1" customHeight="1">
      <c r="B3979" s="180">
        <v>93077</v>
      </c>
      <c r="C3979" s="180" t="s">
        <v>2494</v>
      </c>
      <c r="D3979" s="180" t="s">
        <v>3961</v>
      </c>
      <c r="E3979" s="181">
        <v>21.7</v>
      </c>
    </row>
    <row r="3980" spans="2:5" ht="50.1" customHeight="1">
      <c r="B3980" s="180">
        <v>93078</v>
      </c>
      <c r="C3980" s="180" t="s">
        <v>2495</v>
      </c>
      <c r="D3980" s="180" t="s">
        <v>3961</v>
      </c>
      <c r="E3980" s="181">
        <v>23.53</v>
      </c>
    </row>
    <row r="3981" spans="2:5" ht="50.1" customHeight="1">
      <c r="B3981" s="180">
        <v>93079</v>
      </c>
      <c r="C3981" s="180" t="s">
        <v>2496</v>
      </c>
      <c r="D3981" s="180" t="s">
        <v>3961</v>
      </c>
      <c r="E3981" s="181">
        <v>20.7</v>
      </c>
    </row>
    <row r="3982" spans="2:5" ht="50.1" customHeight="1">
      <c r="B3982" s="180">
        <v>93080</v>
      </c>
      <c r="C3982" s="180" t="s">
        <v>2497</v>
      </c>
      <c r="D3982" s="180" t="s">
        <v>3961</v>
      </c>
      <c r="E3982" s="181">
        <v>5.93</v>
      </c>
    </row>
    <row r="3983" spans="2:5" ht="50.1" customHeight="1">
      <c r="B3983" s="180">
        <v>93081</v>
      </c>
      <c r="C3983" s="180" t="s">
        <v>2498</v>
      </c>
      <c r="D3983" s="180" t="s">
        <v>3961</v>
      </c>
      <c r="E3983" s="181">
        <v>13.78</v>
      </c>
    </row>
    <row r="3984" spans="2:5" ht="50.1" customHeight="1">
      <c r="B3984" s="180">
        <v>93082</v>
      </c>
      <c r="C3984" s="180" t="s">
        <v>2499</v>
      </c>
      <c r="D3984" s="180" t="s">
        <v>3961</v>
      </c>
      <c r="E3984" s="181">
        <v>16.91</v>
      </c>
    </row>
    <row r="3985" spans="2:5" ht="50.1" customHeight="1">
      <c r="B3985" s="180">
        <v>93083</v>
      </c>
      <c r="C3985" s="180" t="s">
        <v>2500</v>
      </c>
      <c r="D3985" s="180" t="s">
        <v>3961</v>
      </c>
      <c r="E3985" s="181">
        <v>322.19</v>
      </c>
    </row>
    <row r="3986" spans="2:5" ht="50.1" customHeight="1">
      <c r="B3986" s="180">
        <v>93084</v>
      </c>
      <c r="C3986" s="180" t="s">
        <v>2501</v>
      </c>
      <c r="D3986" s="180" t="s">
        <v>3961</v>
      </c>
      <c r="E3986" s="181">
        <v>9.76</v>
      </c>
    </row>
    <row r="3987" spans="2:5" ht="50.1" customHeight="1">
      <c r="B3987" s="180">
        <v>93085</v>
      </c>
      <c r="C3987" s="180" t="s">
        <v>2502</v>
      </c>
      <c r="D3987" s="180" t="s">
        <v>3961</v>
      </c>
      <c r="E3987" s="181">
        <v>9.11</v>
      </c>
    </row>
    <row r="3988" spans="2:5" ht="50.1" customHeight="1">
      <c r="B3988" s="180">
        <v>93086</v>
      </c>
      <c r="C3988" s="180" t="s">
        <v>2503</v>
      </c>
      <c r="D3988" s="180" t="s">
        <v>3961</v>
      </c>
      <c r="E3988" s="181">
        <v>374.12</v>
      </c>
    </row>
    <row r="3989" spans="2:5" ht="50.1" customHeight="1">
      <c r="B3989" s="180">
        <v>93087</v>
      </c>
      <c r="C3989" s="180" t="s">
        <v>2504</v>
      </c>
      <c r="D3989" s="180" t="s">
        <v>3961</v>
      </c>
      <c r="E3989" s="181">
        <v>14.93</v>
      </c>
    </row>
    <row r="3990" spans="2:5" ht="50.1" customHeight="1">
      <c r="B3990" s="180">
        <v>93088</v>
      </c>
      <c r="C3990" s="180" t="s">
        <v>2505</v>
      </c>
      <c r="D3990" s="180" t="s">
        <v>3961</v>
      </c>
      <c r="E3990" s="181">
        <v>17.489999999999998</v>
      </c>
    </row>
    <row r="3991" spans="2:5" ht="50.1" customHeight="1">
      <c r="B3991" s="180">
        <v>93089</v>
      </c>
      <c r="C3991" s="180" t="s">
        <v>2506</v>
      </c>
      <c r="D3991" s="180" t="s">
        <v>3961</v>
      </c>
      <c r="E3991" s="181">
        <v>33.89</v>
      </c>
    </row>
    <row r="3992" spans="2:5" ht="50.1" customHeight="1">
      <c r="B3992" s="180">
        <v>93090</v>
      </c>
      <c r="C3992" s="180" t="s">
        <v>2507</v>
      </c>
      <c r="D3992" s="180" t="s">
        <v>3961</v>
      </c>
      <c r="E3992" s="181">
        <v>13.62</v>
      </c>
    </row>
    <row r="3993" spans="2:5" ht="50.1" customHeight="1">
      <c r="B3993" s="180">
        <v>93091</v>
      </c>
      <c r="C3993" s="180" t="s">
        <v>2508</v>
      </c>
      <c r="D3993" s="180" t="s">
        <v>3961</v>
      </c>
      <c r="E3993" s="181">
        <v>12.07</v>
      </c>
    </row>
    <row r="3994" spans="2:5" ht="50.1" customHeight="1">
      <c r="B3994" s="180">
        <v>93092</v>
      </c>
      <c r="C3994" s="180" t="s">
        <v>2509</v>
      </c>
      <c r="D3994" s="180" t="s">
        <v>3961</v>
      </c>
      <c r="E3994" s="181">
        <v>411.27</v>
      </c>
    </row>
    <row r="3995" spans="2:5" ht="50.1" customHeight="1">
      <c r="B3995" s="180">
        <v>93093</v>
      </c>
      <c r="C3995" s="180" t="s">
        <v>2510</v>
      </c>
      <c r="D3995" s="180" t="s">
        <v>3961</v>
      </c>
      <c r="E3995" s="181">
        <v>23.3</v>
      </c>
    </row>
    <row r="3996" spans="2:5" ht="50.1" customHeight="1">
      <c r="B3996" s="180">
        <v>93094</v>
      </c>
      <c r="C3996" s="180" t="s">
        <v>2511</v>
      </c>
      <c r="D3996" s="180" t="s">
        <v>3961</v>
      </c>
      <c r="E3996" s="181">
        <v>57.98</v>
      </c>
    </row>
    <row r="3997" spans="2:5" ht="50.1" customHeight="1">
      <c r="B3997" s="180">
        <v>93095</v>
      </c>
      <c r="C3997" s="180" t="s">
        <v>2512</v>
      </c>
      <c r="D3997" s="180" t="s">
        <v>3961</v>
      </c>
      <c r="E3997" s="181">
        <v>43.61</v>
      </c>
    </row>
    <row r="3998" spans="2:5" ht="50.1" customHeight="1">
      <c r="B3998" s="180">
        <v>93096</v>
      </c>
      <c r="C3998" s="180" t="s">
        <v>2513</v>
      </c>
      <c r="D3998" s="180" t="s">
        <v>3961</v>
      </c>
      <c r="E3998" s="181">
        <v>62.22</v>
      </c>
    </row>
    <row r="3999" spans="2:5" ht="50.1" customHeight="1">
      <c r="B3999" s="180">
        <v>93097</v>
      </c>
      <c r="C3999" s="180" t="s">
        <v>2514</v>
      </c>
      <c r="D3999" s="180" t="s">
        <v>3961</v>
      </c>
      <c r="E3999" s="181">
        <v>9.25</v>
      </c>
    </row>
    <row r="4000" spans="2:5" ht="50.1" customHeight="1">
      <c r="B4000" s="180">
        <v>93098</v>
      </c>
      <c r="C4000" s="180" t="s">
        <v>2515</v>
      </c>
      <c r="D4000" s="180" t="s">
        <v>3961</v>
      </c>
      <c r="E4000" s="181">
        <v>15.43</v>
      </c>
    </row>
    <row r="4001" spans="2:5" ht="50.1" customHeight="1">
      <c r="B4001" s="180">
        <v>93099</v>
      </c>
      <c r="C4001" s="180" t="s">
        <v>2516</v>
      </c>
      <c r="D4001" s="180" t="s">
        <v>3961</v>
      </c>
      <c r="E4001" s="181">
        <v>16.71</v>
      </c>
    </row>
    <row r="4002" spans="2:5" ht="50.1" customHeight="1">
      <c r="B4002" s="180">
        <v>93100</v>
      </c>
      <c r="C4002" s="180" t="s">
        <v>2517</v>
      </c>
      <c r="D4002" s="180" t="s">
        <v>3961</v>
      </c>
      <c r="E4002" s="181">
        <v>23.66</v>
      </c>
    </row>
    <row r="4003" spans="2:5" ht="50.1" customHeight="1">
      <c r="B4003" s="180">
        <v>93101</v>
      </c>
      <c r="C4003" s="180" t="s">
        <v>2518</v>
      </c>
      <c r="D4003" s="180" t="s">
        <v>3961</v>
      </c>
      <c r="E4003" s="181">
        <v>25.49</v>
      </c>
    </row>
    <row r="4004" spans="2:5" ht="50.1" customHeight="1">
      <c r="B4004" s="180">
        <v>93102</v>
      </c>
      <c r="C4004" s="180" t="s">
        <v>2519</v>
      </c>
      <c r="D4004" s="180" t="s">
        <v>3961</v>
      </c>
      <c r="E4004" s="181">
        <v>22.49</v>
      </c>
    </row>
    <row r="4005" spans="2:5" ht="50.1" customHeight="1">
      <c r="B4005" s="180">
        <v>93103</v>
      </c>
      <c r="C4005" s="180" t="s">
        <v>2520</v>
      </c>
      <c r="D4005" s="180" t="s">
        <v>3961</v>
      </c>
      <c r="E4005" s="181">
        <v>6.06</v>
      </c>
    </row>
    <row r="4006" spans="2:5" ht="50.1" customHeight="1">
      <c r="B4006" s="180">
        <v>93104</v>
      </c>
      <c r="C4006" s="180" t="s">
        <v>2521</v>
      </c>
      <c r="D4006" s="180" t="s">
        <v>3961</v>
      </c>
      <c r="E4006" s="181">
        <v>13.91</v>
      </c>
    </row>
    <row r="4007" spans="2:5" ht="50.1" customHeight="1">
      <c r="B4007" s="180">
        <v>93105</v>
      </c>
      <c r="C4007" s="180" t="s">
        <v>2522</v>
      </c>
      <c r="D4007" s="180" t="s">
        <v>3961</v>
      </c>
      <c r="E4007" s="181">
        <v>17.04</v>
      </c>
    </row>
    <row r="4008" spans="2:5" ht="50.1" customHeight="1">
      <c r="B4008" s="180">
        <v>93106</v>
      </c>
      <c r="C4008" s="180" t="s">
        <v>2523</v>
      </c>
      <c r="D4008" s="180" t="s">
        <v>3961</v>
      </c>
      <c r="E4008" s="181">
        <v>322.32</v>
      </c>
    </row>
    <row r="4009" spans="2:5" ht="50.1" customHeight="1">
      <c r="B4009" s="180">
        <v>93107</v>
      </c>
      <c r="C4009" s="180" t="s">
        <v>2524</v>
      </c>
      <c r="D4009" s="180" t="s">
        <v>3961</v>
      </c>
      <c r="E4009" s="181">
        <v>11.05</v>
      </c>
    </row>
    <row r="4010" spans="2:5" ht="50.1" customHeight="1">
      <c r="B4010" s="180">
        <v>93108</v>
      </c>
      <c r="C4010" s="180" t="s">
        <v>2525</v>
      </c>
      <c r="D4010" s="180" t="s">
        <v>3961</v>
      </c>
      <c r="E4010" s="181">
        <v>10.4</v>
      </c>
    </row>
    <row r="4011" spans="2:5" ht="50.1" customHeight="1">
      <c r="B4011" s="180">
        <v>93109</v>
      </c>
      <c r="C4011" s="180" t="s">
        <v>2526</v>
      </c>
      <c r="D4011" s="180" t="s">
        <v>3961</v>
      </c>
      <c r="E4011" s="181">
        <v>375.41</v>
      </c>
    </row>
    <row r="4012" spans="2:5" ht="50.1" customHeight="1">
      <c r="B4012" s="180">
        <v>93110</v>
      </c>
      <c r="C4012" s="180" t="s">
        <v>2527</v>
      </c>
      <c r="D4012" s="180" t="s">
        <v>3961</v>
      </c>
      <c r="E4012" s="181">
        <v>16.22</v>
      </c>
    </row>
    <row r="4013" spans="2:5" ht="50.1" customHeight="1">
      <c r="B4013" s="180">
        <v>93111</v>
      </c>
      <c r="C4013" s="180" t="s">
        <v>2528</v>
      </c>
      <c r="D4013" s="180" t="s">
        <v>3961</v>
      </c>
      <c r="E4013" s="181">
        <v>18.649999999999999</v>
      </c>
    </row>
    <row r="4014" spans="2:5" ht="50.1" customHeight="1">
      <c r="B4014" s="180">
        <v>93112</v>
      </c>
      <c r="C4014" s="180" t="s">
        <v>2529</v>
      </c>
      <c r="D4014" s="180" t="s">
        <v>3961</v>
      </c>
      <c r="E4014" s="181">
        <v>35.18</v>
      </c>
    </row>
    <row r="4015" spans="2:5" ht="50.1" customHeight="1">
      <c r="B4015" s="180">
        <v>93113</v>
      </c>
      <c r="C4015" s="180" t="s">
        <v>2530</v>
      </c>
      <c r="D4015" s="180" t="s">
        <v>3961</v>
      </c>
      <c r="E4015" s="181">
        <v>15.95</v>
      </c>
    </row>
    <row r="4016" spans="2:5" ht="50.1" customHeight="1">
      <c r="B4016" s="180">
        <v>93114</v>
      </c>
      <c r="C4016" s="180" t="s">
        <v>2531</v>
      </c>
      <c r="D4016" s="180" t="s">
        <v>3961</v>
      </c>
      <c r="E4016" s="181">
        <v>25.63</v>
      </c>
    </row>
    <row r="4017" spans="2:5" ht="50.1" customHeight="1">
      <c r="B4017" s="180">
        <v>93115</v>
      </c>
      <c r="C4017" s="180" t="s">
        <v>2532</v>
      </c>
      <c r="D4017" s="180" t="s">
        <v>3961</v>
      </c>
      <c r="E4017" s="181">
        <v>60.31</v>
      </c>
    </row>
    <row r="4018" spans="2:5" ht="50.1" customHeight="1">
      <c r="B4018" s="180">
        <v>93116</v>
      </c>
      <c r="C4018" s="180" t="s">
        <v>2533</v>
      </c>
      <c r="D4018" s="180" t="s">
        <v>3961</v>
      </c>
      <c r="E4018" s="181">
        <v>413.6</v>
      </c>
    </row>
    <row r="4019" spans="2:5" ht="50.1" customHeight="1">
      <c r="B4019" s="180">
        <v>93117</v>
      </c>
      <c r="C4019" s="180" t="s">
        <v>2534</v>
      </c>
      <c r="D4019" s="180" t="s">
        <v>3961</v>
      </c>
      <c r="E4019" s="181">
        <v>43.82</v>
      </c>
    </row>
    <row r="4020" spans="2:5" ht="50.1" customHeight="1">
      <c r="B4020" s="180">
        <v>93118</v>
      </c>
      <c r="C4020" s="180" t="s">
        <v>2535</v>
      </c>
      <c r="D4020" s="180" t="s">
        <v>3961</v>
      </c>
      <c r="E4020" s="181">
        <v>64.8</v>
      </c>
    </row>
    <row r="4021" spans="2:5" ht="50.1" customHeight="1">
      <c r="B4021" s="180">
        <v>93119</v>
      </c>
      <c r="C4021" s="180" t="s">
        <v>2536</v>
      </c>
      <c r="D4021" s="180" t="s">
        <v>3961</v>
      </c>
      <c r="E4021" s="181">
        <v>12.65</v>
      </c>
    </row>
    <row r="4022" spans="2:5" ht="50.1" customHeight="1">
      <c r="B4022" s="180">
        <v>93120</v>
      </c>
      <c r="C4022" s="180" t="s">
        <v>2537</v>
      </c>
      <c r="D4022" s="180" t="s">
        <v>3961</v>
      </c>
      <c r="E4022" s="181">
        <v>19.600000000000001</v>
      </c>
    </row>
    <row r="4023" spans="2:5" ht="50.1" customHeight="1">
      <c r="B4023" s="180">
        <v>93121</v>
      </c>
      <c r="C4023" s="180" t="s">
        <v>2538</v>
      </c>
      <c r="D4023" s="180" t="s">
        <v>3961</v>
      </c>
      <c r="E4023" s="181">
        <v>21.43</v>
      </c>
    </row>
    <row r="4024" spans="2:5" ht="50.1" customHeight="1">
      <c r="B4024" s="180">
        <v>93122</v>
      </c>
      <c r="C4024" s="180" t="s">
        <v>2539</v>
      </c>
      <c r="D4024" s="180" t="s">
        <v>3961</v>
      </c>
      <c r="E4024" s="181">
        <v>18.600000000000001</v>
      </c>
    </row>
    <row r="4025" spans="2:5" ht="50.1" customHeight="1">
      <c r="B4025" s="180">
        <v>93123</v>
      </c>
      <c r="C4025" s="180" t="s">
        <v>2540</v>
      </c>
      <c r="D4025" s="180" t="s">
        <v>3961</v>
      </c>
      <c r="E4025" s="181">
        <v>41.12</v>
      </c>
    </row>
    <row r="4026" spans="2:5" ht="50.1" customHeight="1">
      <c r="B4026" s="180">
        <v>93124</v>
      </c>
      <c r="C4026" s="180" t="s">
        <v>2541</v>
      </c>
      <c r="D4026" s="180" t="s">
        <v>3961</v>
      </c>
      <c r="E4026" s="181">
        <v>64.72</v>
      </c>
    </row>
    <row r="4027" spans="2:5" ht="50.1" customHeight="1">
      <c r="B4027" s="180">
        <v>93125</v>
      </c>
      <c r="C4027" s="180" t="s">
        <v>2542</v>
      </c>
      <c r="D4027" s="180" t="s">
        <v>3961</v>
      </c>
      <c r="E4027" s="181">
        <v>94.2</v>
      </c>
    </row>
    <row r="4028" spans="2:5" ht="50.1" customHeight="1">
      <c r="B4028" s="180">
        <v>93126</v>
      </c>
      <c r="C4028" s="180" t="s">
        <v>2543</v>
      </c>
      <c r="D4028" s="180" t="s">
        <v>3961</v>
      </c>
      <c r="E4028" s="181">
        <v>208.99</v>
      </c>
    </row>
    <row r="4029" spans="2:5" ht="50.1" customHeight="1">
      <c r="B4029" s="180">
        <v>93133</v>
      </c>
      <c r="C4029" s="180" t="s">
        <v>2544</v>
      </c>
      <c r="D4029" s="180" t="s">
        <v>3961</v>
      </c>
      <c r="E4029" s="181">
        <v>14.4</v>
      </c>
    </row>
    <row r="4030" spans="2:5" ht="50.1" customHeight="1">
      <c r="B4030" s="180">
        <v>94465</v>
      </c>
      <c r="C4030" s="180" t="s">
        <v>2545</v>
      </c>
      <c r="D4030" s="180" t="s">
        <v>3961</v>
      </c>
      <c r="E4030" s="181">
        <v>38.1</v>
      </c>
    </row>
    <row r="4031" spans="2:5" ht="50.1" customHeight="1">
      <c r="B4031" s="180">
        <v>94466</v>
      </c>
      <c r="C4031" s="180" t="s">
        <v>2546</v>
      </c>
      <c r="D4031" s="180" t="s">
        <v>3961</v>
      </c>
      <c r="E4031" s="181">
        <v>38.119999999999997</v>
      </c>
    </row>
    <row r="4032" spans="2:5" ht="50.1" customHeight="1">
      <c r="B4032" s="180">
        <v>94467</v>
      </c>
      <c r="C4032" s="180" t="s">
        <v>2547</v>
      </c>
      <c r="D4032" s="180" t="s">
        <v>3961</v>
      </c>
      <c r="E4032" s="181">
        <v>59.48</v>
      </c>
    </row>
    <row r="4033" spans="2:5" ht="50.1" customHeight="1">
      <c r="B4033" s="180">
        <v>94468</v>
      </c>
      <c r="C4033" s="180" t="s">
        <v>2548</v>
      </c>
      <c r="D4033" s="180" t="s">
        <v>3961</v>
      </c>
      <c r="E4033" s="181">
        <v>51.89</v>
      </c>
    </row>
    <row r="4034" spans="2:5" ht="50.1" customHeight="1">
      <c r="B4034" s="180">
        <v>94469</v>
      </c>
      <c r="C4034" s="180" t="s">
        <v>2549</v>
      </c>
      <c r="D4034" s="180" t="s">
        <v>3961</v>
      </c>
      <c r="E4034" s="181">
        <v>86.62</v>
      </c>
    </row>
    <row r="4035" spans="2:5" ht="50.1" customHeight="1">
      <c r="B4035" s="180">
        <v>94470</v>
      </c>
      <c r="C4035" s="180" t="s">
        <v>2550</v>
      </c>
      <c r="D4035" s="180" t="s">
        <v>3961</v>
      </c>
      <c r="E4035" s="181">
        <v>79.87</v>
      </c>
    </row>
    <row r="4036" spans="2:5" ht="50.1" customHeight="1">
      <c r="B4036" s="180">
        <v>94471</v>
      </c>
      <c r="C4036" s="180" t="s">
        <v>2551</v>
      </c>
      <c r="D4036" s="180" t="s">
        <v>3961</v>
      </c>
      <c r="E4036" s="181">
        <v>54.88</v>
      </c>
    </row>
    <row r="4037" spans="2:5" ht="50.1" customHeight="1">
      <c r="B4037" s="180">
        <v>94472</v>
      </c>
      <c r="C4037" s="180" t="s">
        <v>2552</v>
      </c>
      <c r="D4037" s="180" t="s">
        <v>3961</v>
      </c>
      <c r="E4037" s="181">
        <v>56.57</v>
      </c>
    </row>
    <row r="4038" spans="2:5" ht="50.1" customHeight="1">
      <c r="B4038" s="180">
        <v>94473</v>
      </c>
      <c r="C4038" s="180" t="s">
        <v>2553</v>
      </c>
      <c r="D4038" s="180" t="s">
        <v>3961</v>
      </c>
      <c r="E4038" s="181">
        <v>85.09</v>
      </c>
    </row>
    <row r="4039" spans="2:5" ht="50.1" customHeight="1">
      <c r="B4039" s="180">
        <v>94474</v>
      </c>
      <c r="C4039" s="180" t="s">
        <v>2554</v>
      </c>
      <c r="D4039" s="180" t="s">
        <v>3961</v>
      </c>
      <c r="E4039" s="181">
        <v>92.52</v>
      </c>
    </row>
    <row r="4040" spans="2:5" ht="50.1" customHeight="1">
      <c r="B4040" s="180">
        <v>94475</v>
      </c>
      <c r="C4040" s="180" t="s">
        <v>2555</v>
      </c>
      <c r="D4040" s="180" t="s">
        <v>3961</v>
      </c>
      <c r="E4040" s="181">
        <v>117.14</v>
      </c>
    </row>
    <row r="4041" spans="2:5" ht="50.1" customHeight="1">
      <c r="B4041" s="180">
        <v>94476</v>
      </c>
      <c r="C4041" s="180" t="s">
        <v>2556</v>
      </c>
      <c r="D4041" s="180" t="s">
        <v>3961</v>
      </c>
      <c r="E4041" s="181">
        <v>131.46</v>
      </c>
    </row>
    <row r="4042" spans="2:5" ht="50.1" customHeight="1">
      <c r="B4042" s="180">
        <v>94477</v>
      </c>
      <c r="C4042" s="180" t="s">
        <v>2557</v>
      </c>
      <c r="D4042" s="180" t="s">
        <v>3961</v>
      </c>
      <c r="E4042" s="181">
        <v>73.040000000000006</v>
      </c>
    </row>
    <row r="4043" spans="2:5" ht="50.1" customHeight="1">
      <c r="B4043" s="180">
        <v>94478</v>
      </c>
      <c r="C4043" s="180" t="s">
        <v>2558</v>
      </c>
      <c r="D4043" s="180" t="s">
        <v>3961</v>
      </c>
      <c r="E4043" s="181">
        <v>117.08</v>
      </c>
    </row>
    <row r="4044" spans="2:5" ht="50.1" customHeight="1">
      <c r="B4044" s="180">
        <v>94479</v>
      </c>
      <c r="C4044" s="180" t="s">
        <v>2559</v>
      </c>
      <c r="D4044" s="180" t="s">
        <v>3961</v>
      </c>
      <c r="E4044" s="181">
        <v>154.69999999999999</v>
      </c>
    </row>
    <row r="4045" spans="2:5" ht="50.1" customHeight="1">
      <c r="B4045" s="180">
        <v>94606</v>
      </c>
      <c r="C4045" s="180" t="s">
        <v>2560</v>
      </c>
      <c r="D4045" s="180" t="s">
        <v>3961</v>
      </c>
      <c r="E4045" s="181">
        <v>56.92</v>
      </c>
    </row>
    <row r="4046" spans="2:5" ht="50.1" customHeight="1">
      <c r="B4046" s="180">
        <v>94608</v>
      </c>
      <c r="C4046" s="180" t="s">
        <v>2561</v>
      </c>
      <c r="D4046" s="180" t="s">
        <v>3961</v>
      </c>
      <c r="E4046" s="181">
        <v>139.38</v>
      </c>
    </row>
    <row r="4047" spans="2:5" ht="50.1" customHeight="1">
      <c r="B4047" s="180">
        <v>94610</v>
      </c>
      <c r="C4047" s="180" t="s">
        <v>2562</v>
      </c>
      <c r="D4047" s="180" t="s">
        <v>3961</v>
      </c>
      <c r="E4047" s="181">
        <v>206.9</v>
      </c>
    </row>
    <row r="4048" spans="2:5" ht="50.1" customHeight="1">
      <c r="B4048" s="180">
        <v>94612</v>
      </c>
      <c r="C4048" s="180" t="s">
        <v>2563</v>
      </c>
      <c r="D4048" s="180" t="s">
        <v>3961</v>
      </c>
      <c r="E4048" s="181">
        <v>290.14</v>
      </c>
    </row>
    <row r="4049" spans="2:5" ht="50.1" customHeight="1">
      <c r="B4049" s="180">
        <v>94614</v>
      </c>
      <c r="C4049" s="180" t="s">
        <v>2564</v>
      </c>
      <c r="D4049" s="180" t="s">
        <v>3961</v>
      </c>
      <c r="E4049" s="181">
        <v>96.21</v>
      </c>
    </row>
    <row r="4050" spans="2:5" ht="50.1" customHeight="1">
      <c r="B4050" s="180">
        <v>94615</v>
      </c>
      <c r="C4050" s="180" t="s">
        <v>2565</v>
      </c>
      <c r="D4050" s="180" t="s">
        <v>3961</v>
      </c>
      <c r="E4050" s="181">
        <v>109.15</v>
      </c>
    </row>
    <row r="4051" spans="2:5" ht="50.1" customHeight="1">
      <c r="B4051" s="180">
        <v>94616</v>
      </c>
      <c r="C4051" s="180" t="s">
        <v>2566</v>
      </c>
      <c r="D4051" s="180" t="s">
        <v>3961</v>
      </c>
      <c r="E4051" s="181">
        <v>266.33</v>
      </c>
    </row>
    <row r="4052" spans="2:5" ht="50.1" customHeight="1">
      <c r="B4052" s="180">
        <v>94617</v>
      </c>
      <c r="C4052" s="180" t="s">
        <v>2567</v>
      </c>
      <c r="D4052" s="180" t="s">
        <v>3961</v>
      </c>
      <c r="E4052" s="181">
        <v>221.33</v>
      </c>
    </row>
    <row r="4053" spans="2:5" ht="50.1" customHeight="1">
      <c r="B4053" s="180">
        <v>94618</v>
      </c>
      <c r="C4053" s="180" t="s">
        <v>2568</v>
      </c>
      <c r="D4053" s="180" t="s">
        <v>3961</v>
      </c>
      <c r="E4053" s="181">
        <v>261.62</v>
      </c>
    </row>
    <row r="4054" spans="2:5" ht="50.1" customHeight="1">
      <c r="B4054" s="180">
        <v>94620</v>
      </c>
      <c r="C4054" s="180" t="s">
        <v>2569</v>
      </c>
      <c r="D4054" s="180" t="s">
        <v>3961</v>
      </c>
      <c r="E4054" s="181">
        <v>598.27</v>
      </c>
    </row>
    <row r="4055" spans="2:5" ht="50.1" customHeight="1">
      <c r="B4055" s="180">
        <v>94622</v>
      </c>
      <c r="C4055" s="180" t="s">
        <v>2570</v>
      </c>
      <c r="D4055" s="180" t="s">
        <v>3961</v>
      </c>
      <c r="E4055" s="181">
        <v>140.69999999999999</v>
      </c>
    </row>
    <row r="4056" spans="2:5" ht="50.1" customHeight="1">
      <c r="B4056" s="180">
        <v>94623</v>
      </c>
      <c r="C4056" s="180" t="s">
        <v>2571</v>
      </c>
      <c r="D4056" s="180" t="s">
        <v>3961</v>
      </c>
      <c r="E4056" s="181">
        <v>329.93</v>
      </c>
    </row>
    <row r="4057" spans="2:5" ht="50.1" customHeight="1">
      <c r="B4057" s="180">
        <v>94624</v>
      </c>
      <c r="C4057" s="180" t="s">
        <v>2572</v>
      </c>
      <c r="D4057" s="180" t="s">
        <v>3961</v>
      </c>
      <c r="E4057" s="181">
        <v>501.73</v>
      </c>
    </row>
    <row r="4058" spans="2:5" ht="50.1" customHeight="1">
      <c r="B4058" s="180">
        <v>94625</v>
      </c>
      <c r="C4058" s="180" t="s">
        <v>2573</v>
      </c>
      <c r="D4058" s="180" t="s">
        <v>3961</v>
      </c>
      <c r="E4058" s="182">
        <v>1043.21</v>
      </c>
    </row>
    <row r="4059" spans="2:5" ht="50.1" customHeight="1">
      <c r="B4059" s="180">
        <v>94656</v>
      </c>
      <c r="C4059" s="180" t="s">
        <v>2574</v>
      </c>
      <c r="D4059" s="180" t="s">
        <v>3961</v>
      </c>
      <c r="E4059" s="181">
        <v>4.92</v>
      </c>
    </row>
    <row r="4060" spans="2:5" ht="50.1" customHeight="1">
      <c r="B4060" s="180">
        <v>94657</v>
      </c>
      <c r="C4060" s="180" t="s">
        <v>2575</v>
      </c>
      <c r="D4060" s="180" t="s">
        <v>3961</v>
      </c>
      <c r="E4060" s="181">
        <v>4.82</v>
      </c>
    </row>
    <row r="4061" spans="2:5" ht="50.1" customHeight="1">
      <c r="B4061" s="180">
        <v>94658</v>
      </c>
      <c r="C4061" s="180" t="s">
        <v>2576</v>
      </c>
      <c r="D4061" s="180" t="s">
        <v>3961</v>
      </c>
      <c r="E4061" s="181">
        <v>5.97</v>
      </c>
    </row>
    <row r="4062" spans="2:5" ht="50.1" customHeight="1">
      <c r="B4062" s="180">
        <v>94659</v>
      </c>
      <c r="C4062" s="180" t="s">
        <v>2577</v>
      </c>
      <c r="D4062" s="180" t="s">
        <v>3961</v>
      </c>
      <c r="E4062" s="181">
        <v>6.09</v>
      </c>
    </row>
    <row r="4063" spans="2:5" ht="50.1" customHeight="1">
      <c r="B4063" s="180">
        <v>94660</v>
      </c>
      <c r="C4063" s="180" t="s">
        <v>2578</v>
      </c>
      <c r="D4063" s="180" t="s">
        <v>3961</v>
      </c>
      <c r="E4063" s="181">
        <v>9.9700000000000006</v>
      </c>
    </row>
    <row r="4064" spans="2:5" ht="50.1" customHeight="1">
      <c r="B4064" s="180">
        <v>94661</v>
      </c>
      <c r="C4064" s="180" t="s">
        <v>2579</v>
      </c>
      <c r="D4064" s="180" t="s">
        <v>3961</v>
      </c>
      <c r="E4064" s="181">
        <v>10.47</v>
      </c>
    </row>
    <row r="4065" spans="2:5" ht="50.1" customHeight="1">
      <c r="B4065" s="180">
        <v>94662</v>
      </c>
      <c r="C4065" s="180" t="s">
        <v>2580</v>
      </c>
      <c r="D4065" s="180" t="s">
        <v>3961</v>
      </c>
      <c r="E4065" s="181">
        <v>11.02</v>
      </c>
    </row>
    <row r="4066" spans="2:5" ht="50.1" customHeight="1">
      <c r="B4066" s="180">
        <v>94663</v>
      </c>
      <c r="C4066" s="180" t="s">
        <v>2581</v>
      </c>
      <c r="D4066" s="180" t="s">
        <v>3961</v>
      </c>
      <c r="E4066" s="181">
        <v>11.23</v>
      </c>
    </row>
    <row r="4067" spans="2:5" ht="50.1" customHeight="1">
      <c r="B4067" s="180">
        <v>94664</v>
      </c>
      <c r="C4067" s="180" t="s">
        <v>2582</v>
      </c>
      <c r="D4067" s="180" t="s">
        <v>3961</v>
      </c>
      <c r="E4067" s="181">
        <v>24.58</v>
      </c>
    </row>
    <row r="4068" spans="2:5" ht="50.1" customHeight="1">
      <c r="B4068" s="180">
        <v>94665</v>
      </c>
      <c r="C4068" s="180" t="s">
        <v>2583</v>
      </c>
      <c r="D4068" s="180" t="s">
        <v>3961</v>
      </c>
      <c r="E4068" s="181">
        <v>24.56</v>
      </c>
    </row>
    <row r="4069" spans="2:5" ht="50.1" customHeight="1">
      <c r="B4069" s="180">
        <v>94666</v>
      </c>
      <c r="C4069" s="180" t="s">
        <v>2584</v>
      </c>
      <c r="D4069" s="180" t="s">
        <v>3961</v>
      </c>
      <c r="E4069" s="181">
        <v>30.67</v>
      </c>
    </row>
    <row r="4070" spans="2:5" ht="50.1" customHeight="1">
      <c r="B4070" s="180">
        <v>94667</v>
      </c>
      <c r="C4070" s="180" t="s">
        <v>2585</v>
      </c>
      <c r="D4070" s="180" t="s">
        <v>3961</v>
      </c>
      <c r="E4070" s="181">
        <v>34.47</v>
      </c>
    </row>
    <row r="4071" spans="2:5" ht="50.1" customHeight="1">
      <c r="B4071" s="180">
        <v>94668</v>
      </c>
      <c r="C4071" s="180" t="s">
        <v>2586</v>
      </c>
      <c r="D4071" s="180" t="s">
        <v>3961</v>
      </c>
      <c r="E4071" s="181">
        <v>52.19</v>
      </c>
    </row>
    <row r="4072" spans="2:5" ht="50.1" customHeight="1">
      <c r="B4072" s="180">
        <v>94669</v>
      </c>
      <c r="C4072" s="180" t="s">
        <v>2587</v>
      </c>
      <c r="D4072" s="180" t="s">
        <v>3961</v>
      </c>
      <c r="E4072" s="181">
        <v>73.48</v>
      </c>
    </row>
    <row r="4073" spans="2:5" ht="50.1" customHeight="1">
      <c r="B4073" s="180">
        <v>94670</v>
      </c>
      <c r="C4073" s="180" t="s">
        <v>2588</v>
      </c>
      <c r="D4073" s="180" t="s">
        <v>3961</v>
      </c>
      <c r="E4073" s="181">
        <v>71.14</v>
      </c>
    </row>
    <row r="4074" spans="2:5" ht="50.1" customHeight="1">
      <c r="B4074" s="180">
        <v>94671</v>
      </c>
      <c r="C4074" s="180" t="s">
        <v>2589</v>
      </c>
      <c r="D4074" s="180" t="s">
        <v>3961</v>
      </c>
      <c r="E4074" s="181">
        <v>106.64</v>
      </c>
    </row>
    <row r="4075" spans="2:5" ht="50.1" customHeight="1">
      <c r="B4075" s="180">
        <v>94672</v>
      </c>
      <c r="C4075" s="180" t="s">
        <v>2590</v>
      </c>
      <c r="D4075" s="180" t="s">
        <v>3961</v>
      </c>
      <c r="E4075" s="181">
        <v>9.02</v>
      </c>
    </row>
    <row r="4076" spans="2:5" ht="50.1" customHeight="1">
      <c r="B4076" s="180">
        <v>94673</v>
      </c>
      <c r="C4076" s="180" t="s">
        <v>2591</v>
      </c>
      <c r="D4076" s="180" t="s">
        <v>3961</v>
      </c>
      <c r="E4076" s="181">
        <v>8.73</v>
      </c>
    </row>
    <row r="4077" spans="2:5" ht="50.1" customHeight="1">
      <c r="B4077" s="180">
        <v>94674</v>
      </c>
      <c r="C4077" s="180" t="s">
        <v>2592</v>
      </c>
      <c r="D4077" s="180" t="s">
        <v>3961</v>
      </c>
      <c r="E4077" s="181">
        <v>7.74</v>
      </c>
    </row>
    <row r="4078" spans="2:5" ht="50.1" customHeight="1">
      <c r="B4078" s="180">
        <v>94675</v>
      </c>
      <c r="C4078" s="180" t="s">
        <v>2593</v>
      </c>
      <c r="D4078" s="180" t="s">
        <v>3961</v>
      </c>
      <c r="E4078" s="181">
        <v>13.11</v>
      </c>
    </row>
    <row r="4079" spans="2:5" ht="50.1" customHeight="1">
      <c r="B4079" s="180">
        <v>94676</v>
      </c>
      <c r="C4079" s="180" t="s">
        <v>2594</v>
      </c>
      <c r="D4079" s="180" t="s">
        <v>3961</v>
      </c>
      <c r="E4079" s="181">
        <v>13.81</v>
      </c>
    </row>
    <row r="4080" spans="2:5" ht="50.1" customHeight="1">
      <c r="B4080" s="180">
        <v>94677</v>
      </c>
      <c r="C4080" s="180" t="s">
        <v>2595</v>
      </c>
      <c r="D4080" s="180" t="s">
        <v>3961</v>
      </c>
      <c r="E4080" s="181">
        <v>21.89</v>
      </c>
    </row>
    <row r="4081" spans="2:5" ht="50.1" customHeight="1">
      <c r="B4081" s="180">
        <v>94678</v>
      </c>
      <c r="C4081" s="180" t="s">
        <v>2596</v>
      </c>
      <c r="D4081" s="180" t="s">
        <v>3961</v>
      </c>
      <c r="E4081" s="181">
        <v>14.29</v>
      </c>
    </row>
    <row r="4082" spans="2:5" ht="50.1" customHeight="1">
      <c r="B4082" s="180">
        <v>94679</v>
      </c>
      <c r="C4082" s="180" t="s">
        <v>2597</v>
      </c>
      <c r="D4082" s="180" t="s">
        <v>3961</v>
      </c>
      <c r="E4082" s="181">
        <v>24.92</v>
      </c>
    </row>
    <row r="4083" spans="2:5" ht="50.1" customHeight="1">
      <c r="B4083" s="180">
        <v>94680</v>
      </c>
      <c r="C4083" s="180" t="s">
        <v>2598</v>
      </c>
      <c r="D4083" s="180" t="s">
        <v>3961</v>
      </c>
      <c r="E4083" s="181">
        <v>41.52</v>
      </c>
    </row>
    <row r="4084" spans="2:5" ht="50.1" customHeight="1">
      <c r="B4084" s="180">
        <v>94681</v>
      </c>
      <c r="C4084" s="180" t="s">
        <v>2599</v>
      </c>
      <c r="D4084" s="180" t="s">
        <v>3961</v>
      </c>
      <c r="E4084" s="181">
        <v>56.08</v>
      </c>
    </row>
    <row r="4085" spans="2:5" ht="50.1" customHeight="1">
      <c r="B4085" s="180">
        <v>94682</v>
      </c>
      <c r="C4085" s="180" t="s">
        <v>2600</v>
      </c>
      <c r="D4085" s="180" t="s">
        <v>3961</v>
      </c>
      <c r="E4085" s="181">
        <v>116.48</v>
      </c>
    </row>
    <row r="4086" spans="2:5" ht="50.1" customHeight="1">
      <c r="B4086" s="180">
        <v>94683</v>
      </c>
      <c r="C4086" s="180" t="s">
        <v>2601</v>
      </c>
      <c r="D4086" s="180" t="s">
        <v>3961</v>
      </c>
      <c r="E4086" s="181">
        <v>73.7</v>
      </c>
    </row>
    <row r="4087" spans="2:5" ht="50.1" customHeight="1">
      <c r="B4087" s="180">
        <v>94684</v>
      </c>
      <c r="C4087" s="180" t="s">
        <v>2602</v>
      </c>
      <c r="D4087" s="180" t="s">
        <v>3961</v>
      </c>
      <c r="E4087" s="181">
        <v>146.63999999999999</v>
      </c>
    </row>
    <row r="4088" spans="2:5" ht="50.1" customHeight="1">
      <c r="B4088" s="180">
        <v>94685</v>
      </c>
      <c r="C4088" s="180" t="s">
        <v>2603</v>
      </c>
      <c r="D4088" s="180" t="s">
        <v>3961</v>
      </c>
      <c r="E4088" s="181">
        <v>111.04</v>
      </c>
    </row>
    <row r="4089" spans="2:5" ht="50.1" customHeight="1">
      <c r="B4089" s="180">
        <v>94686</v>
      </c>
      <c r="C4089" s="180" t="s">
        <v>2604</v>
      </c>
      <c r="D4089" s="180" t="s">
        <v>3961</v>
      </c>
      <c r="E4089" s="181">
        <v>280.86</v>
      </c>
    </row>
    <row r="4090" spans="2:5" ht="50.1" customHeight="1">
      <c r="B4090" s="180">
        <v>94687</v>
      </c>
      <c r="C4090" s="180" t="s">
        <v>2605</v>
      </c>
      <c r="D4090" s="180" t="s">
        <v>3961</v>
      </c>
      <c r="E4090" s="181">
        <v>227.19</v>
      </c>
    </row>
    <row r="4091" spans="2:5" ht="50.1" customHeight="1">
      <c r="B4091" s="180">
        <v>94688</v>
      </c>
      <c r="C4091" s="180" t="s">
        <v>2606</v>
      </c>
      <c r="D4091" s="180" t="s">
        <v>3961</v>
      </c>
      <c r="E4091" s="181">
        <v>8.6</v>
      </c>
    </row>
    <row r="4092" spans="2:5" ht="50.1" customHeight="1">
      <c r="B4092" s="180">
        <v>94689</v>
      </c>
      <c r="C4092" s="180" t="s">
        <v>2607</v>
      </c>
      <c r="D4092" s="180" t="s">
        <v>3961</v>
      </c>
      <c r="E4092" s="181">
        <v>12.45</v>
      </c>
    </row>
    <row r="4093" spans="2:5" ht="50.1" customHeight="1">
      <c r="B4093" s="180">
        <v>94690</v>
      </c>
      <c r="C4093" s="180" t="s">
        <v>2608</v>
      </c>
      <c r="D4093" s="180" t="s">
        <v>3961</v>
      </c>
      <c r="E4093" s="181">
        <v>11.83</v>
      </c>
    </row>
    <row r="4094" spans="2:5" ht="50.1" customHeight="1">
      <c r="B4094" s="180">
        <v>94691</v>
      </c>
      <c r="C4094" s="180" t="s">
        <v>2609</v>
      </c>
      <c r="D4094" s="180" t="s">
        <v>3961</v>
      </c>
      <c r="E4094" s="181">
        <v>14.06</v>
      </c>
    </row>
    <row r="4095" spans="2:5" ht="50.1" customHeight="1">
      <c r="B4095" s="180">
        <v>94692</v>
      </c>
      <c r="C4095" s="180" t="s">
        <v>2610</v>
      </c>
      <c r="D4095" s="180" t="s">
        <v>3961</v>
      </c>
      <c r="E4095" s="181">
        <v>21.17</v>
      </c>
    </row>
    <row r="4096" spans="2:5" ht="50.1" customHeight="1">
      <c r="B4096" s="180">
        <v>94693</v>
      </c>
      <c r="C4096" s="180" t="s">
        <v>2611</v>
      </c>
      <c r="D4096" s="180" t="s">
        <v>3961</v>
      </c>
      <c r="E4096" s="181">
        <v>22.3</v>
      </c>
    </row>
    <row r="4097" spans="2:5" ht="50.1" customHeight="1">
      <c r="B4097" s="180">
        <v>94694</v>
      </c>
      <c r="C4097" s="180" t="s">
        <v>2612</v>
      </c>
      <c r="D4097" s="180" t="s">
        <v>3961</v>
      </c>
      <c r="E4097" s="181">
        <v>22.36</v>
      </c>
    </row>
    <row r="4098" spans="2:5" ht="50.1" customHeight="1">
      <c r="B4098" s="180">
        <v>94695</v>
      </c>
      <c r="C4098" s="180" t="s">
        <v>2613</v>
      </c>
      <c r="D4098" s="180" t="s">
        <v>3961</v>
      </c>
      <c r="E4098" s="181">
        <v>31.05</v>
      </c>
    </row>
    <row r="4099" spans="2:5" ht="50.1" customHeight="1">
      <c r="B4099" s="180">
        <v>94696</v>
      </c>
      <c r="C4099" s="180" t="s">
        <v>2614</v>
      </c>
      <c r="D4099" s="180" t="s">
        <v>3961</v>
      </c>
      <c r="E4099" s="181">
        <v>53.61</v>
      </c>
    </row>
    <row r="4100" spans="2:5" ht="50.1" customHeight="1">
      <c r="B4100" s="180">
        <v>94697</v>
      </c>
      <c r="C4100" s="180" t="s">
        <v>2615</v>
      </c>
      <c r="D4100" s="180" t="s">
        <v>3961</v>
      </c>
      <c r="E4100" s="181">
        <v>87.27</v>
      </c>
    </row>
    <row r="4101" spans="2:5" ht="50.1" customHeight="1">
      <c r="B4101" s="180">
        <v>94698</v>
      </c>
      <c r="C4101" s="180" t="s">
        <v>2616</v>
      </c>
      <c r="D4101" s="180" t="s">
        <v>3961</v>
      </c>
      <c r="E4101" s="181">
        <v>75.44</v>
      </c>
    </row>
    <row r="4102" spans="2:5" ht="50.1" customHeight="1">
      <c r="B4102" s="180">
        <v>94699</v>
      </c>
      <c r="C4102" s="180" t="s">
        <v>2617</v>
      </c>
      <c r="D4102" s="180" t="s">
        <v>3961</v>
      </c>
      <c r="E4102" s="181">
        <v>146.22999999999999</v>
      </c>
    </row>
    <row r="4103" spans="2:5" ht="50.1" customHeight="1">
      <c r="B4103" s="180">
        <v>94700</v>
      </c>
      <c r="C4103" s="180" t="s">
        <v>2618</v>
      </c>
      <c r="D4103" s="180" t="s">
        <v>3961</v>
      </c>
      <c r="E4103" s="181">
        <v>122.01</v>
      </c>
    </row>
    <row r="4104" spans="2:5" ht="50.1" customHeight="1">
      <c r="B4104" s="180">
        <v>94701</v>
      </c>
      <c r="C4104" s="180" t="s">
        <v>2619</v>
      </c>
      <c r="D4104" s="180" t="s">
        <v>3961</v>
      </c>
      <c r="E4104" s="181">
        <v>223.06</v>
      </c>
    </row>
    <row r="4105" spans="2:5" ht="50.1" customHeight="1">
      <c r="B4105" s="180">
        <v>94702</v>
      </c>
      <c r="C4105" s="180" t="s">
        <v>2620</v>
      </c>
      <c r="D4105" s="180" t="s">
        <v>3961</v>
      </c>
      <c r="E4105" s="181">
        <v>210.66</v>
      </c>
    </row>
    <row r="4106" spans="2:5" ht="50.1" customHeight="1">
      <c r="B4106" s="180">
        <v>94703</v>
      </c>
      <c r="C4106" s="180" t="s">
        <v>2621</v>
      </c>
      <c r="D4106" s="180" t="s">
        <v>3961</v>
      </c>
      <c r="E4106" s="181">
        <v>18.47</v>
      </c>
    </row>
    <row r="4107" spans="2:5" ht="50.1" customHeight="1">
      <c r="B4107" s="180">
        <v>94704</v>
      </c>
      <c r="C4107" s="180" t="s">
        <v>2622</v>
      </c>
      <c r="D4107" s="180" t="s">
        <v>3961</v>
      </c>
      <c r="E4107" s="181">
        <v>22.19</v>
      </c>
    </row>
    <row r="4108" spans="2:5" ht="50.1" customHeight="1">
      <c r="B4108" s="180">
        <v>94705</v>
      </c>
      <c r="C4108" s="180" t="s">
        <v>2623</v>
      </c>
      <c r="D4108" s="180" t="s">
        <v>3961</v>
      </c>
      <c r="E4108" s="181">
        <v>27.81</v>
      </c>
    </row>
    <row r="4109" spans="2:5" ht="50.1" customHeight="1">
      <c r="B4109" s="180">
        <v>94706</v>
      </c>
      <c r="C4109" s="180" t="s">
        <v>2624</v>
      </c>
      <c r="D4109" s="180" t="s">
        <v>3961</v>
      </c>
      <c r="E4109" s="181">
        <v>38.83</v>
      </c>
    </row>
    <row r="4110" spans="2:5" ht="50.1" customHeight="1">
      <c r="B4110" s="180">
        <v>94707</v>
      </c>
      <c r="C4110" s="180" t="s">
        <v>2625</v>
      </c>
      <c r="D4110" s="180" t="s">
        <v>3961</v>
      </c>
      <c r="E4110" s="181">
        <v>49.28</v>
      </c>
    </row>
    <row r="4111" spans="2:5" ht="50.1" customHeight="1">
      <c r="B4111" s="180">
        <v>94708</v>
      </c>
      <c r="C4111" s="180" t="s">
        <v>2626</v>
      </c>
      <c r="D4111" s="180" t="s">
        <v>3961</v>
      </c>
      <c r="E4111" s="181">
        <v>23.25</v>
      </c>
    </row>
    <row r="4112" spans="2:5" ht="50.1" customHeight="1">
      <c r="B4112" s="180">
        <v>94709</v>
      </c>
      <c r="C4112" s="180" t="s">
        <v>2627</v>
      </c>
      <c r="D4112" s="180" t="s">
        <v>3961</v>
      </c>
      <c r="E4112" s="181">
        <v>30.66</v>
      </c>
    </row>
    <row r="4113" spans="2:5" ht="50.1" customHeight="1">
      <c r="B4113" s="180">
        <v>94710</v>
      </c>
      <c r="C4113" s="180" t="s">
        <v>2628</v>
      </c>
      <c r="D4113" s="180" t="s">
        <v>3961</v>
      </c>
      <c r="E4113" s="181">
        <v>49.07</v>
      </c>
    </row>
    <row r="4114" spans="2:5" ht="50.1" customHeight="1">
      <c r="B4114" s="180">
        <v>94711</v>
      </c>
      <c r="C4114" s="180" t="s">
        <v>2629</v>
      </c>
      <c r="D4114" s="180" t="s">
        <v>3961</v>
      </c>
      <c r="E4114" s="181">
        <v>56.66</v>
      </c>
    </row>
    <row r="4115" spans="2:5" ht="50.1" customHeight="1">
      <c r="B4115" s="180">
        <v>94712</v>
      </c>
      <c r="C4115" s="180" t="s">
        <v>2630</v>
      </c>
      <c r="D4115" s="180" t="s">
        <v>3961</v>
      </c>
      <c r="E4115" s="181">
        <v>77.78</v>
      </c>
    </row>
    <row r="4116" spans="2:5" ht="50.1" customHeight="1">
      <c r="B4116" s="180">
        <v>94713</v>
      </c>
      <c r="C4116" s="180" t="s">
        <v>2631</v>
      </c>
      <c r="D4116" s="180" t="s">
        <v>3961</v>
      </c>
      <c r="E4116" s="181">
        <v>211.81</v>
      </c>
    </row>
    <row r="4117" spans="2:5" ht="50.1" customHeight="1">
      <c r="B4117" s="180">
        <v>94714</v>
      </c>
      <c r="C4117" s="180" t="s">
        <v>2632</v>
      </c>
      <c r="D4117" s="180" t="s">
        <v>3961</v>
      </c>
      <c r="E4117" s="181">
        <v>289.10000000000002</v>
      </c>
    </row>
    <row r="4118" spans="2:5" ht="50.1" customHeight="1">
      <c r="B4118" s="180">
        <v>94715</v>
      </c>
      <c r="C4118" s="180" t="s">
        <v>2633</v>
      </c>
      <c r="D4118" s="180" t="s">
        <v>3961</v>
      </c>
      <c r="E4118" s="181">
        <v>401.17</v>
      </c>
    </row>
    <row r="4119" spans="2:5" ht="50.1" customHeight="1">
      <c r="B4119" s="180">
        <v>94724</v>
      </c>
      <c r="C4119" s="180" t="s">
        <v>2634</v>
      </c>
      <c r="D4119" s="180" t="s">
        <v>3961</v>
      </c>
      <c r="E4119" s="181">
        <v>24.28</v>
      </c>
    </row>
    <row r="4120" spans="2:5" ht="50.1" customHeight="1">
      <c r="B4120" s="180">
        <v>94725</v>
      </c>
      <c r="C4120" s="180" t="s">
        <v>2635</v>
      </c>
      <c r="D4120" s="180" t="s">
        <v>3961</v>
      </c>
      <c r="E4120" s="181">
        <v>5.4</v>
      </c>
    </row>
    <row r="4121" spans="2:5" ht="50.1" customHeight="1">
      <c r="B4121" s="180">
        <v>94726</v>
      </c>
      <c r="C4121" s="180" t="s">
        <v>2636</v>
      </c>
      <c r="D4121" s="180" t="s">
        <v>3961</v>
      </c>
      <c r="E4121" s="181">
        <v>37.78</v>
      </c>
    </row>
    <row r="4122" spans="2:5" ht="50.1" customHeight="1">
      <c r="B4122" s="180">
        <v>94727</v>
      </c>
      <c r="C4122" s="180" t="s">
        <v>2637</v>
      </c>
      <c r="D4122" s="180" t="s">
        <v>3961</v>
      </c>
      <c r="E4122" s="181">
        <v>7.91</v>
      </c>
    </row>
    <row r="4123" spans="2:5" ht="50.1" customHeight="1">
      <c r="B4123" s="180">
        <v>94728</v>
      </c>
      <c r="C4123" s="180" t="s">
        <v>2638</v>
      </c>
      <c r="D4123" s="180" t="s">
        <v>3961</v>
      </c>
      <c r="E4123" s="181">
        <v>144.26</v>
      </c>
    </row>
    <row r="4124" spans="2:5" ht="50.1" customHeight="1">
      <c r="B4124" s="180">
        <v>94729</v>
      </c>
      <c r="C4124" s="180" t="s">
        <v>2639</v>
      </c>
      <c r="D4124" s="180" t="s">
        <v>3961</v>
      </c>
      <c r="E4124" s="181">
        <v>14.19</v>
      </c>
    </row>
    <row r="4125" spans="2:5" ht="50.1" customHeight="1">
      <c r="B4125" s="180">
        <v>94730</v>
      </c>
      <c r="C4125" s="180" t="s">
        <v>2640</v>
      </c>
      <c r="D4125" s="180" t="s">
        <v>3961</v>
      </c>
      <c r="E4125" s="181">
        <v>175.4</v>
      </c>
    </row>
    <row r="4126" spans="2:5" ht="50.1" customHeight="1">
      <c r="B4126" s="180">
        <v>94731</v>
      </c>
      <c r="C4126" s="180" t="s">
        <v>2641</v>
      </c>
      <c r="D4126" s="180" t="s">
        <v>3961</v>
      </c>
      <c r="E4126" s="181">
        <v>17.98</v>
      </c>
    </row>
    <row r="4127" spans="2:5" ht="50.1" customHeight="1">
      <c r="B4127" s="180">
        <v>94733</v>
      </c>
      <c r="C4127" s="180" t="s">
        <v>2642</v>
      </c>
      <c r="D4127" s="180" t="s">
        <v>3961</v>
      </c>
      <c r="E4127" s="181">
        <v>35.03</v>
      </c>
    </row>
    <row r="4128" spans="2:5" ht="50.1" customHeight="1">
      <c r="B4128" s="180">
        <v>94737</v>
      </c>
      <c r="C4128" s="180" t="s">
        <v>2643</v>
      </c>
      <c r="D4128" s="180" t="s">
        <v>3961</v>
      </c>
      <c r="E4128" s="181">
        <v>149.13</v>
      </c>
    </row>
    <row r="4129" spans="2:5" ht="50.1" customHeight="1">
      <c r="B4129" s="180">
        <v>94740</v>
      </c>
      <c r="C4129" s="180" t="s">
        <v>2644</v>
      </c>
      <c r="D4129" s="180" t="s">
        <v>3961</v>
      </c>
      <c r="E4129" s="181">
        <v>8.59</v>
      </c>
    </row>
    <row r="4130" spans="2:5" ht="50.1" customHeight="1">
      <c r="B4130" s="180">
        <v>94741</v>
      </c>
      <c r="C4130" s="180" t="s">
        <v>2645</v>
      </c>
      <c r="D4130" s="180" t="s">
        <v>3961</v>
      </c>
      <c r="E4130" s="181">
        <v>10.86</v>
      </c>
    </row>
    <row r="4131" spans="2:5" ht="50.1" customHeight="1">
      <c r="B4131" s="180">
        <v>94742</v>
      </c>
      <c r="C4131" s="180" t="s">
        <v>2646</v>
      </c>
      <c r="D4131" s="180" t="s">
        <v>3961</v>
      </c>
      <c r="E4131" s="181">
        <v>13.42</v>
      </c>
    </row>
    <row r="4132" spans="2:5" ht="50.1" customHeight="1">
      <c r="B4132" s="180">
        <v>94743</v>
      </c>
      <c r="C4132" s="180" t="s">
        <v>2647</v>
      </c>
      <c r="D4132" s="180" t="s">
        <v>3961</v>
      </c>
      <c r="E4132" s="181">
        <v>14.85</v>
      </c>
    </row>
    <row r="4133" spans="2:5" ht="50.1" customHeight="1">
      <c r="B4133" s="180">
        <v>94744</v>
      </c>
      <c r="C4133" s="180" t="s">
        <v>2648</v>
      </c>
      <c r="D4133" s="180" t="s">
        <v>3961</v>
      </c>
      <c r="E4133" s="181">
        <v>21.64</v>
      </c>
    </row>
    <row r="4134" spans="2:5" ht="50.1" customHeight="1">
      <c r="B4134" s="180">
        <v>94746</v>
      </c>
      <c r="C4134" s="180" t="s">
        <v>2649</v>
      </c>
      <c r="D4134" s="180" t="s">
        <v>3961</v>
      </c>
      <c r="E4134" s="181">
        <v>31.25</v>
      </c>
    </row>
    <row r="4135" spans="2:5" ht="50.1" customHeight="1">
      <c r="B4135" s="180">
        <v>94748</v>
      </c>
      <c r="C4135" s="180" t="s">
        <v>2650</v>
      </c>
      <c r="D4135" s="180" t="s">
        <v>3961</v>
      </c>
      <c r="E4135" s="181">
        <v>64.739999999999995</v>
      </c>
    </row>
    <row r="4136" spans="2:5" ht="50.1" customHeight="1">
      <c r="B4136" s="180">
        <v>94750</v>
      </c>
      <c r="C4136" s="180" t="s">
        <v>2651</v>
      </c>
      <c r="D4136" s="180" t="s">
        <v>3961</v>
      </c>
      <c r="E4136" s="181">
        <v>155.66</v>
      </c>
    </row>
    <row r="4137" spans="2:5" ht="50.1" customHeight="1">
      <c r="B4137" s="180">
        <v>94752</v>
      </c>
      <c r="C4137" s="180" t="s">
        <v>2652</v>
      </c>
      <c r="D4137" s="180" t="s">
        <v>3961</v>
      </c>
      <c r="E4137" s="181">
        <v>188.53</v>
      </c>
    </row>
    <row r="4138" spans="2:5" ht="50.1" customHeight="1">
      <c r="B4138" s="180">
        <v>94756</v>
      </c>
      <c r="C4138" s="180" t="s">
        <v>2653</v>
      </c>
      <c r="D4138" s="180" t="s">
        <v>3961</v>
      </c>
      <c r="E4138" s="181">
        <v>10.82</v>
      </c>
    </row>
    <row r="4139" spans="2:5" ht="50.1" customHeight="1">
      <c r="B4139" s="180">
        <v>94757</v>
      </c>
      <c r="C4139" s="180" t="s">
        <v>2654</v>
      </c>
      <c r="D4139" s="180" t="s">
        <v>3961</v>
      </c>
      <c r="E4139" s="181">
        <v>15.13</v>
      </c>
    </row>
    <row r="4140" spans="2:5" ht="50.1" customHeight="1">
      <c r="B4140" s="180">
        <v>94758</v>
      </c>
      <c r="C4140" s="180" t="s">
        <v>2655</v>
      </c>
      <c r="D4140" s="180" t="s">
        <v>3961</v>
      </c>
      <c r="E4140" s="181">
        <v>39.86</v>
      </c>
    </row>
    <row r="4141" spans="2:5" ht="50.1" customHeight="1">
      <c r="B4141" s="180">
        <v>94759</v>
      </c>
      <c r="C4141" s="180" t="s">
        <v>2656</v>
      </c>
      <c r="D4141" s="180" t="s">
        <v>3961</v>
      </c>
      <c r="E4141" s="181">
        <v>49.45</v>
      </c>
    </row>
    <row r="4142" spans="2:5" ht="50.1" customHeight="1">
      <c r="B4142" s="180">
        <v>94760</v>
      </c>
      <c r="C4142" s="180" t="s">
        <v>2657</v>
      </c>
      <c r="D4142" s="180" t="s">
        <v>3961</v>
      </c>
      <c r="E4142" s="181">
        <v>81.13</v>
      </c>
    </row>
    <row r="4143" spans="2:5" ht="50.1" customHeight="1">
      <c r="B4143" s="180">
        <v>94761</v>
      </c>
      <c r="C4143" s="180" t="s">
        <v>2658</v>
      </c>
      <c r="D4143" s="180" t="s">
        <v>3961</v>
      </c>
      <c r="E4143" s="181">
        <v>177.23</v>
      </c>
    </row>
    <row r="4144" spans="2:5" ht="50.1" customHeight="1">
      <c r="B4144" s="180">
        <v>94762</v>
      </c>
      <c r="C4144" s="180" t="s">
        <v>2659</v>
      </c>
      <c r="D4144" s="180" t="s">
        <v>3961</v>
      </c>
      <c r="E4144" s="181">
        <v>225.19</v>
      </c>
    </row>
    <row r="4145" spans="2:5" ht="50.1" customHeight="1">
      <c r="B4145" s="180">
        <v>94783</v>
      </c>
      <c r="C4145" s="180" t="s">
        <v>2660</v>
      </c>
      <c r="D4145" s="180" t="s">
        <v>3961</v>
      </c>
      <c r="E4145" s="181">
        <v>16.84</v>
      </c>
    </row>
    <row r="4146" spans="2:5" ht="50.1" customHeight="1">
      <c r="B4146" s="180">
        <v>94785</v>
      </c>
      <c r="C4146" s="180" t="s">
        <v>2661</v>
      </c>
      <c r="D4146" s="180" t="s">
        <v>3961</v>
      </c>
      <c r="E4146" s="181">
        <v>31.19</v>
      </c>
    </row>
    <row r="4147" spans="2:5" ht="50.1" customHeight="1">
      <c r="B4147" s="180">
        <v>94786</v>
      </c>
      <c r="C4147" s="180" t="s">
        <v>2662</v>
      </c>
      <c r="D4147" s="180" t="s">
        <v>3961</v>
      </c>
      <c r="E4147" s="181">
        <v>41.7</v>
      </c>
    </row>
    <row r="4148" spans="2:5" ht="50.1" customHeight="1">
      <c r="B4148" s="180">
        <v>94787</v>
      </c>
      <c r="C4148" s="180" t="s">
        <v>2663</v>
      </c>
      <c r="D4148" s="180" t="s">
        <v>3961</v>
      </c>
      <c r="E4148" s="181">
        <v>53.88</v>
      </c>
    </row>
    <row r="4149" spans="2:5" ht="50.1" customHeight="1">
      <c r="B4149" s="180">
        <v>94788</v>
      </c>
      <c r="C4149" s="180" t="s">
        <v>2664</v>
      </c>
      <c r="D4149" s="180" t="s">
        <v>3961</v>
      </c>
      <c r="E4149" s="181">
        <v>80.3</v>
      </c>
    </row>
    <row r="4150" spans="2:5" ht="50.1" customHeight="1">
      <c r="B4150" s="180">
        <v>94789</v>
      </c>
      <c r="C4150" s="180" t="s">
        <v>2665</v>
      </c>
      <c r="D4150" s="180" t="s">
        <v>3961</v>
      </c>
      <c r="E4150" s="181">
        <v>263.61</v>
      </c>
    </row>
    <row r="4151" spans="2:5" ht="50.1" customHeight="1">
      <c r="B4151" s="180">
        <v>94790</v>
      </c>
      <c r="C4151" s="180" t="s">
        <v>2666</v>
      </c>
      <c r="D4151" s="180" t="s">
        <v>3961</v>
      </c>
      <c r="E4151" s="181">
        <v>305.77999999999997</v>
      </c>
    </row>
    <row r="4152" spans="2:5" ht="50.1" customHeight="1">
      <c r="B4152" s="180">
        <v>94791</v>
      </c>
      <c r="C4152" s="180" t="s">
        <v>2667</v>
      </c>
      <c r="D4152" s="180" t="s">
        <v>3961</v>
      </c>
      <c r="E4152" s="181">
        <v>430.53</v>
      </c>
    </row>
    <row r="4153" spans="2:5" ht="50.1" customHeight="1">
      <c r="B4153" s="180">
        <v>94863</v>
      </c>
      <c r="C4153" s="180" t="s">
        <v>2668</v>
      </c>
      <c r="D4153" s="180" t="s">
        <v>3961</v>
      </c>
      <c r="E4153" s="181">
        <v>127.87</v>
      </c>
    </row>
    <row r="4154" spans="2:5" ht="50.1" customHeight="1">
      <c r="B4154" s="180">
        <v>95141</v>
      </c>
      <c r="C4154" s="180" t="s">
        <v>2669</v>
      </c>
      <c r="D4154" s="180" t="s">
        <v>3961</v>
      </c>
      <c r="E4154" s="181">
        <v>28.91</v>
      </c>
    </row>
    <row r="4155" spans="2:5" ht="50.1" customHeight="1">
      <c r="B4155" s="180">
        <v>95237</v>
      </c>
      <c r="C4155" s="180" t="s">
        <v>2670</v>
      </c>
      <c r="D4155" s="180" t="s">
        <v>3961</v>
      </c>
      <c r="E4155" s="181">
        <v>24.04</v>
      </c>
    </row>
    <row r="4156" spans="2:5" ht="50.1" customHeight="1">
      <c r="B4156" s="180">
        <v>95693</v>
      </c>
      <c r="C4156" s="180" t="s">
        <v>2671</v>
      </c>
      <c r="D4156" s="180" t="s">
        <v>3961</v>
      </c>
      <c r="E4156" s="181">
        <v>51.13</v>
      </c>
    </row>
    <row r="4157" spans="2:5" ht="50.1" customHeight="1">
      <c r="B4157" s="180">
        <v>95694</v>
      </c>
      <c r="C4157" s="180" t="s">
        <v>2672</v>
      </c>
      <c r="D4157" s="180" t="s">
        <v>3961</v>
      </c>
      <c r="E4157" s="181">
        <v>72.02</v>
      </c>
    </row>
    <row r="4158" spans="2:5" ht="50.1" customHeight="1">
      <c r="B4158" s="180">
        <v>95695</v>
      </c>
      <c r="C4158" s="180" t="s">
        <v>2673</v>
      </c>
      <c r="D4158" s="180" t="s">
        <v>3961</v>
      </c>
      <c r="E4158" s="181">
        <v>70.66</v>
      </c>
    </row>
    <row r="4159" spans="2:5" ht="50.1" customHeight="1">
      <c r="B4159" s="180">
        <v>95696</v>
      </c>
      <c r="C4159" s="180" t="s">
        <v>20396</v>
      </c>
      <c r="D4159" s="180" t="s">
        <v>3961</v>
      </c>
      <c r="E4159" s="181">
        <v>52.84</v>
      </c>
    </row>
    <row r="4160" spans="2:5" ht="50.1" customHeight="1">
      <c r="B4160" s="180">
        <v>96637</v>
      </c>
      <c r="C4160" s="180" t="s">
        <v>2674</v>
      </c>
      <c r="D4160" s="180" t="s">
        <v>3961</v>
      </c>
      <c r="E4160" s="181">
        <v>9.7100000000000009</v>
      </c>
    </row>
    <row r="4161" spans="2:5" ht="50.1" customHeight="1">
      <c r="B4161" s="180">
        <v>96638</v>
      </c>
      <c r="C4161" s="180" t="s">
        <v>2675</v>
      </c>
      <c r="D4161" s="180" t="s">
        <v>3961</v>
      </c>
      <c r="E4161" s="181">
        <v>9.3800000000000008</v>
      </c>
    </row>
    <row r="4162" spans="2:5" ht="50.1" customHeight="1">
      <c r="B4162" s="180">
        <v>96639</v>
      </c>
      <c r="C4162" s="180" t="s">
        <v>2676</v>
      </c>
      <c r="D4162" s="180" t="s">
        <v>3961</v>
      </c>
      <c r="E4162" s="181">
        <v>6.74</v>
      </c>
    </row>
    <row r="4163" spans="2:5" ht="50.1" customHeight="1">
      <c r="B4163" s="180">
        <v>96640</v>
      </c>
      <c r="C4163" s="180" t="s">
        <v>2677</v>
      </c>
      <c r="D4163" s="180" t="s">
        <v>3961</v>
      </c>
      <c r="E4163" s="181">
        <v>15.76</v>
      </c>
    </row>
    <row r="4164" spans="2:5" ht="50.1" customHeight="1">
      <c r="B4164" s="180">
        <v>96641</v>
      </c>
      <c r="C4164" s="180" t="s">
        <v>2678</v>
      </c>
      <c r="D4164" s="180" t="s">
        <v>3961</v>
      </c>
      <c r="E4164" s="181">
        <v>12.54</v>
      </c>
    </row>
    <row r="4165" spans="2:5" ht="50.1" customHeight="1">
      <c r="B4165" s="180">
        <v>96642</v>
      </c>
      <c r="C4165" s="180" t="s">
        <v>2679</v>
      </c>
      <c r="D4165" s="180" t="s">
        <v>3961</v>
      </c>
      <c r="E4165" s="181">
        <v>12.87</v>
      </c>
    </row>
    <row r="4166" spans="2:5" ht="50.1" customHeight="1">
      <c r="B4166" s="180">
        <v>96643</v>
      </c>
      <c r="C4166" s="180" t="s">
        <v>2680</v>
      </c>
      <c r="D4166" s="180" t="s">
        <v>3961</v>
      </c>
      <c r="E4166" s="181">
        <v>31.76</v>
      </c>
    </row>
    <row r="4167" spans="2:5" ht="50.1" customHeight="1">
      <c r="B4167" s="180">
        <v>96650</v>
      </c>
      <c r="C4167" s="180" t="s">
        <v>2681</v>
      </c>
      <c r="D4167" s="180" t="s">
        <v>3961</v>
      </c>
      <c r="E4167" s="181">
        <v>7.15</v>
      </c>
    </row>
    <row r="4168" spans="2:5" ht="50.1" customHeight="1">
      <c r="B4168" s="180">
        <v>96651</v>
      </c>
      <c r="C4168" s="180" t="s">
        <v>2682</v>
      </c>
      <c r="D4168" s="180" t="s">
        <v>3961</v>
      </c>
      <c r="E4168" s="181">
        <v>6.82</v>
      </c>
    </row>
    <row r="4169" spans="2:5" ht="50.1" customHeight="1">
      <c r="B4169" s="180">
        <v>96652</v>
      </c>
      <c r="C4169" s="180" t="s">
        <v>2683</v>
      </c>
      <c r="D4169" s="180" t="s">
        <v>3961</v>
      </c>
      <c r="E4169" s="181">
        <v>13.75</v>
      </c>
    </row>
    <row r="4170" spans="2:5" ht="50.1" customHeight="1">
      <c r="B4170" s="180">
        <v>96653</v>
      </c>
      <c r="C4170" s="180" t="s">
        <v>2684</v>
      </c>
      <c r="D4170" s="180" t="s">
        <v>3961</v>
      </c>
      <c r="E4170" s="181">
        <v>13.71</v>
      </c>
    </row>
    <row r="4171" spans="2:5" ht="50.1" customHeight="1">
      <c r="B4171" s="180">
        <v>96654</v>
      </c>
      <c r="C4171" s="180" t="s">
        <v>2685</v>
      </c>
      <c r="D4171" s="180" t="s">
        <v>3961</v>
      </c>
      <c r="E4171" s="181">
        <v>22.64</v>
      </c>
    </row>
    <row r="4172" spans="2:5" ht="50.1" customHeight="1">
      <c r="B4172" s="180">
        <v>96655</v>
      </c>
      <c r="C4172" s="180" t="s">
        <v>2686</v>
      </c>
      <c r="D4172" s="180" t="s">
        <v>3961</v>
      </c>
      <c r="E4172" s="181">
        <v>22.28</v>
      </c>
    </row>
    <row r="4173" spans="2:5" ht="50.1" customHeight="1">
      <c r="B4173" s="180">
        <v>96656</v>
      </c>
      <c r="C4173" s="180" t="s">
        <v>2687</v>
      </c>
      <c r="D4173" s="180" t="s">
        <v>3961</v>
      </c>
      <c r="E4173" s="181">
        <v>5.05</v>
      </c>
    </row>
    <row r="4174" spans="2:5" ht="50.1" customHeight="1">
      <c r="B4174" s="180">
        <v>96657</v>
      </c>
      <c r="C4174" s="180" t="s">
        <v>2688</v>
      </c>
      <c r="D4174" s="180" t="s">
        <v>3961</v>
      </c>
      <c r="E4174" s="181">
        <v>14.07</v>
      </c>
    </row>
    <row r="4175" spans="2:5" ht="50.1" customHeight="1">
      <c r="B4175" s="180">
        <v>96658</v>
      </c>
      <c r="C4175" s="180" t="s">
        <v>2689</v>
      </c>
      <c r="D4175" s="180" t="s">
        <v>3961</v>
      </c>
      <c r="E4175" s="181">
        <v>10.85</v>
      </c>
    </row>
    <row r="4176" spans="2:5" ht="50.1" customHeight="1">
      <c r="B4176" s="180">
        <v>96659</v>
      </c>
      <c r="C4176" s="180" t="s">
        <v>2690</v>
      </c>
      <c r="D4176" s="180" t="s">
        <v>3961</v>
      </c>
      <c r="E4176" s="181">
        <v>9.2799999999999994</v>
      </c>
    </row>
    <row r="4177" spans="2:5" ht="50.1" customHeight="1">
      <c r="B4177" s="180">
        <v>96660</v>
      </c>
      <c r="C4177" s="180" t="s">
        <v>2691</v>
      </c>
      <c r="D4177" s="180" t="s">
        <v>3961</v>
      </c>
      <c r="E4177" s="181">
        <v>24.33</v>
      </c>
    </row>
    <row r="4178" spans="2:5" ht="50.1" customHeight="1">
      <c r="B4178" s="180">
        <v>96661</v>
      </c>
      <c r="C4178" s="180" t="s">
        <v>2692</v>
      </c>
      <c r="D4178" s="180" t="s">
        <v>3961</v>
      </c>
      <c r="E4178" s="181">
        <v>19.37</v>
      </c>
    </row>
    <row r="4179" spans="2:5" ht="50.1" customHeight="1">
      <c r="B4179" s="180">
        <v>96662</v>
      </c>
      <c r="C4179" s="180" t="s">
        <v>2693</v>
      </c>
      <c r="D4179" s="180" t="s">
        <v>3961</v>
      </c>
      <c r="E4179" s="181">
        <v>9.44</v>
      </c>
    </row>
    <row r="4180" spans="2:5" ht="50.1" customHeight="1">
      <c r="B4180" s="180">
        <v>96663</v>
      </c>
      <c r="C4180" s="180" t="s">
        <v>2694</v>
      </c>
      <c r="D4180" s="180" t="s">
        <v>3961</v>
      </c>
      <c r="E4180" s="181">
        <v>16.53</v>
      </c>
    </row>
    <row r="4181" spans="2:5" ht="50.1" customHeight="1">
      <c r="B4181" s="180">
        <v>96664</v>
      </c>
      <c r="C4181" s="180" t="s">
        <v>2695</v>
      </c>
      <c r="D4181" s="180" t="s">
        <v>3961</v>
      </c>
      <c r="E4181" s="181">
        <v>17.59</v>
      </c>
    </row>
    <row r="4182" spans="2:5" ht="50.1" customHeight="1">
      <c r="B4182" s="180">
        <v>96665</v>
      </c>
      <c r="C4182" s="180" t="s">
        <v>2696</v>
      </c>
      <c r="D4182" s="180" t="s">
        <v>3961</v>
      </c>
      <c r="E4182" s="181">
        <v>9.42</v>
      </c>
    </row>
    <row r="4183" spans="2:5" ht="50.1" customHeight="1">
      <c r="B4183" s="180">
        <v>96666</v>
      </c>
      <c r="C4183" s="180" t="s">
        <v>2697</v>
      </c>
      <c r="D4183" s="180" t="s">
        <v>3961</v>
      </c>
      <c r="E4183" s="181">
        <v>18.399999999999999</v>
      </c>
    </row>
    <row r="4184" spans="2:5" ht="50.1" customHeight="1">
      <c r="B4184" s="180">
        <v>96667</v>
      </c>
      <c r="C4184" s="180" t="s">
        <v>2698</v>
      </c>
      <c r="D4184" s="180" t="s">
        <v>3961</v>
      </c>
      <c r="E4184" s="181">
        <v>31.68</v>
      </c>
    </row>
    <row r="4185" spans="2:5" ht="50.1" customHeight="1">
      <c r="B4185" s="180">
        <v>96684</v>
      </c>
      <c r="C4185" s="180" t="s">
        <v>2699</v>
      </c>
      <c r="D4185" s="180" t="s">
        <v>3961</v>
      </c>
      <c r="E4185" s="181">
        <v>3.31</v>
      </c>
    </row>
    <row r="4186" spans="2:5" ht="50.1" customHeight="1">
      <c r="B4186" s="180">
        <v>96685</v>
      </c>
      <c r="C4186" s="180" t="s">
        <v>2700</v>
      </c>
      <c r="D4186" s="180" t="s">
        <v>3961</v>
      </c>
      <c r="E4186" s="181">
        <v>2.98</v>
      </c>
    </row>
    <row r="4187" spans="2:5" ht="50.1" customHeight="1">
      <c r="B4187" s="180">
        <v>96686</v>
      </c>
      <c r="C4187" s="180" t="s">
        <v>2701</v>
      </c>
      <c r="D4187" s="180" t="s">
        <v>3961</v>
      </c>
      <c r="E4187" s="181">
        <v>4.9400000000000004</v>
      </c>
    </row>
    <row r="4188" spans="2:5" ht="50.1" customHeight="1">
      <c r="B4188" s="180">
        <v>96687</v>
      </c>
      <c r="C4188" s="180" t="s">
        <v>2702</v>
      </c>
      <c r="D4188" s="180" t="s">
        <v>3961</v>
      </c>
      <c r="E4188" s="181">
        <v>4.9000000000000004</v>
      </c>
    </row>
    <row r="4189" spans="2:5" ht="50.1" customHeight="1">
      <c r="B4189" s="180">
        <v>96688</v>
      </c>
      <c r="C4189" s="180" t="s">
        <v>2703</v>
      </c>
      <c r="D4189" s="180" t="s">
        <v>3961</v>
      </c>
      <c r="E4189" s="181">
        <v>8.4</v>
      </c>
    </row>
    <row r="4190" spans="2:5" ht="50.1" customHeight="1">
      <c r="B4190" s="180">
        <v>96689</v>
      </c>
      <c r="C4190" s="180" t="s">
        <v>2704</v>
      </c>
      <c r="D4190" s="180" t="s">
        <v>3961</v>
      </c>
      <c r="E4190" s="181">
        <v>8.0399999999999991</v>
      </c>
    </row>
    <row r="4191" spans="2:5" ht="50.1" customHeight="1">
      <c r="B4191" s="180">
        <v>96690</v>
      </c>
      <c r="C4191" s="180" t="s">
        <v>2705</v>
      </c>
      <c r="D4191" s="180" t="s">
        <v>3961</v>
      </c>
      <c r="E4191" s="181">
        <v>15.44</v>
      </c>
    </row>
    <row r="4192" spans="2:5" ht="50.1" customHeight="1">
      <c r="B4192" s="180">
        <v>96691</v>
      </c>
      <c r="C4192" s="180" t="s">
        <v>2706</v>
      </c>
      <c r="D4192" s="180" t="s">
        <v>3961</v>
      </c>
      <c r="E4192" s="181">
        <v>15.93</v>
      </c>
    </row>
    <row r="4193" spans="2:5" ht="50.1" customHeight="1">
      <c r="B4193" s="180">
        <v>96692</v>
      </c>
      <c r="C4193" s="180" t="s">
        <v>2707</v>
      </c>
      <c r="D4193" s="180" t="s">
        <v>3961</v>
      </c>
      <c r="E4193" s="181">
        <v>23.39</v>
      </c>
    </row>
    <row r="4194" spans="2:5" ht="50.1" customHeight="1">
      <c r="B4194" s="180">
        <v>96693</v>
      </c>
      <c r="C4194" s="180" t="s">
        <v>2708</v>
      </c>
      <c r="D4194" s="180" t="s">
        <v>3961</v>
      </c>
      <c r="E4194" s="181">
        <v>22.2</v>
      </c>
    </row>
    <row r="4195" spans="2:5" ht="50.1" customHeight="1">
      <c r="B4195" s="180">
        <v>96694</v>
      </c>
      <c r="C4195" s="180" t="s">
        <v>2709</v>
      </c>
      <c r="D4195" s="180" t="s">
        <v>3961</v>
      </c>
      <c r="E4195" s="181">
        <v>50.54</v>
      </c>
    </row>
    <row r="4196" spans="2:5" ht="50.1" customHeight="1">
      <c r="B4196" s="180">
        <v>96695</v>
      </c>
      <c r="C4196" s="180" t="s">
        <v>2710</v>
      </c>
      <c r="D4196" s="180" t="s">
        <v>3961</v>
      </c>
      <c r="E4196" s="181">
        <v>49.15</v>
      </c>
    </row>
    <row r="4197" spans="2:5" ht="50.1" customHeight="1">
      <c r="B4197" s="180">
        <v>96696</v>
      </c>
      <c r="C4197" s="180" t="s">
        <v>2711</v>
      </c>
      <c r="D4197" s="180" t="s">
        <v>3961</v>
      </c>
      <c r="E4197" s="181">
        <v>75.98</v>
      </c>
    </row>
    <row r="4198" spans="2:5" ht="50.1" customHeight="1">
      <c r="B4198" s="180">
        <v>96697</v>
      </c>
      <c r="C4198" s="180" t="s">
        <v>2712</v>
      </c>
      <c r="D4198" s="180" t="s">
        <v>3961</v>
      </c>
      <c r="E4198" s="181">
        <v>113.65</v>
      </c>
    </row>
    <row r="4199" spans="2:5" ht="50.1" customHeight="1">
      <c r="B4199" s="180">
        <v>96698</v>
      </c>
      <c r="C4199" s="180" t="s">
        <v>2713</v>
      </c>
      <c r="D4199" s="180" t="s">
        <v>3961</v>
      </c>
      <c r="E4199" s="181">
        <v>2.4900000000000002</v>
      </c>
    </row>
    <row r="4200" spans="2:5" ht="50.1" customHeight="1">
      <c r="B4200" s="180">
        <v>96699</v>
      </c>
      <c r="C4200" s="180" t="s">
        <v>2714</v>
      </c>
      <c r="D4200" s="180" t="s">
        <v>3961</v>
      </c>
      <c r="E4200" s="181">
        <v>11.51</v>
      </c>
    </row>
    <row r="4201" spans="2:5" ht="50.1" customHeight="1">
      <c r="B4201" s="180">
        <v>96700</v>
      </c>
      <c r="C4201" s="180" t="s">
        <v>2715</v>
      </c>
      <c r="D4201" s="180" t="s">
        <v>3961</v>
      </c>
      <c r="E4201" s="181">
        <v>8.2899999999999991</v>
      </c>
    </row>
    <row r="4202" spans="2:5" ht="50.1" customHeight="1">
      <c r="B4202" s="180">
        <v>96701</v>
      </c>
      <c r="C4202" s="180" t="s">
        <v>2716</v>
      </c>
      <c r="D4202" s="180" t="s">
        <v>3961</v>
      </c>
      <c r="E4202" s="181">
        <v>3.41</v>
      </c>
    </row>
    <row r="4203" spans="2:5" ht="50.1" customHeight="1">
      <c r="B4203" s="180">
        <v>96702</v>
      </c>
      <c r="C4203" s="180" t="s">
        <v>2717</v>
      </c>
      <c r="D4203" s="180" t="s">
        <v>3961</v>
      </c>
      <c r="E4203" s="181">
        <v>3.57</v>
      </c>
    </row>
    <row r="4204" spans="2:5" ht="50.1" customHeight="1">
      <c r="B4204" s="180">
        <v>96703</v>
      </c>
      <c r="C4204" s="180" t="s">
        <v>2718</v>
      </c>
      <c r="D4204" s="180" t="s">
        <v>3961</v>
      </c>
      <c r="E4204" s="181">
        <v>7.01</v>
      </c>
    </row>
    <row r="4205" spans="2:5" ht="50.1" customHeight="1">
      <c r="B4205" s="180">
        <v>96704</v>
      </c>
      <c r="C4205" s="180" t="s">
        <v>2719</v>
      </c>
      <c r="D4205" s="180" t="s">
        <v>3961</v>
      </c>
      <c r="E4205" s="181">
        <v>8.07</v>
      </c>
    </row>
    <row r="4206" spans="2:5" ht="50.1" customHeight="1">
      <c r="B4206" s="180">
        <v>96705</v>
      </c>
      <c r="C4206" s="180" t="s">
        <v>2720</v>
      </c>
      <c r="D4206" s="180" t="s">
        <v>3961</v>
      </c>
      <c r="E4206" s="181">
        <v>10.56</v>
      </c>
    </row>
    <row r="4207" spans="2:5" ht="50.1" customHeight="1">
      <c r="B4207" s="180">
        <v>96706</v>
      </c>
      <c r="C4207" s="180" t="s">
        <v>2721</v>
      </c>
      <c r="D4207" s="180" t="s">
        <v>3961</v>
      </c>
      <c r="E4207" s="181">
        <v>15.89</v>
      </c>
    </row>
    <row r="4208" spans="2:5" ht="50.1" customHeight="1">
      <c r="B4208" s="180">
        <v>96707</v>
      </c>
      <c r="C4208" s="180" t="s">
        <v>2722</v>
      </c>
      <c r="D4208" s="180" t="s">
        <v>3961</v>
      </c>
      <c r="E4208" s="181">
        <v>32.520000000000003</v>
      </c>
    </row>
    <row r="4209" spans="2:5" ht="50.1" customHeight="1">
      <c r="B4209" s="180">
        <v>96708</v>
      </c>
      <c r="C4209" s="180" t="s">
        <v>2723</v>
      </c>
      <c r="D4209" s="180" t="s">
        <v>3961</v>
      </c>
      <c r="E4209" s="181">
        <v>51.14</v>
      </c>
    </row>
    <row r="4210" spans="2:5" ht="50.1" customHeight="1">
      <c r="B4210" s="180">
        <v>96709</v>
      </c>
      <c r="C4210" s="180" t="s">
        <v>2724</v>
      </c>
      <c r="D4210" s="180" t="s">
        <v>3961</v>
      </c>
      <c r="E4210" s="181">
        <v>80.64</v>
      </c>
    </row>
    <row r="4211" spans="2:5" ht="50.1" customHeight="1">
      <c r="B4211" s="180">
        <v>96710</v>
      </c>
      <c r="C4211" s="180" t="s">
        <v>2725</v>
      </c>
      <c r="D4211" s="180" t="s">
        <v>3961</v>
      </c>
      <c r="E4211" s="181">
        <v>4.33</v>
      </c>
    </row>
    <row r="4212" spans="2:5" ht="50.1" customHeight="1">
      <c r="B4212" s="180">
        <v>96711</v>
      </c>
      <c r="C4212" s="180" t="s">
        <v>2726</v>
      </c>
      <c r="D4212" s="180" t="s">
        <v>3961</v>
      </c>
      <c r="E4212" s="181">
        <v>6.7</v>
      </c>
    </row>
    <row r="4213" spans="2:5" ht="50.1" customHeight="1">
      <c r="B4213" s="180">
        <v>96712</v>
      </c>
      <c r="C4213" s="180" t="s">
        <v>2727</v>
      </c>
      <c r="D4213" s="180" t="s">
        <v>3961</v>
      </c>
      <c r="E4213" s="181">
        <v>12.64</v>
      </c>
    </row>
    <row r="4214" spans="2:5" ht="50.1" customHeight="1">
      <c r="B4214" s="180">
        <v>96713</v>
      </c>
      <c r="C4214" s="180" t="s">
        <v>2728</v>
      </c>
      <c r="D4214" s="180" t="s">
        <v>3961</v>
      </c>
      <c r="E4214" s="181">
        <v>17.62</v>
      </c>
    </row>
    <row r="4215" spans="2:5" ht="50.1" customHeight="1">
      <c r="B4215" s="180">
        <v>96714</v>
      </c>
      <c r="C4215" s="180" t="s">
        <v>2729</v>
      </c>
      <c r="D4215" s="180" t="s">
        <v>3961</v>
      </c>
      <c r="E4215" s="181">
        <v>29.57</v>
      </c>
    </row>
    <row r="4216" spans="2:5" ht="50.1" customHeight="1">
      <c r="B4216" s="180">
        <v>96715</v>
      </c>
      <c r="C4216" s="180" t="s">
        <v>2730</v>
      </c>
      <c r="D4216" s="180" t="s">
        <v>3961</v>
      </c>
      <c r="E4216" s="181">
        <v>54.81</v>
      </c>
    </row>
    <row r="4217" spans="2:5" ht="50.1" customHeight="1">
      <c r="B4217" s="180">
        <v>96716</v>
      </c>
      <c r="C4217" s="180" t="s">
        <v>2731</v>
      </c>
      <c r="D4217" s="180" t="s">
        <v>3961</v>
      </c>
      <c r="E4217" s="181">
        <v>82.14</v>
      </c>
    </row>
    <row r="4218" spans="2:5" ht="50.1" customHeight="1">
      <c r="B4218" s="180">
        <v>96717</v>
      </c>
      <c r="C4218" s="180" t="s">
        <v>2732</v>
      </c>
      <c r="D4218" s="180" t="s">
        <v>3961</v>
      </c>
      <c r="E4218" s="181">
        <v>129.07</v>
      </c>
    </row>
    <row r="4219" spans="2:5" ht="50.1" customHeight="1">
      <c r="B4219" s="180">
        <v>96736</v>
      </c>
      <c r="C4219" s="180" t="s">
        <v>2733</v>
      </c>
      <c r="D4219" s="180" t="s">
        <v>3961</v>
      </c>
      <c r="E4219" s="181">
        <v>3.84</v>
      </c>
    </row>
    <row r="4220" spans="2:5" ht="50.1" customHeight="1">
      <c r="B4220" s="180">
        <v>96737</v>
      </c>
      <c r="C4220" s="180" t="s">
        <v>2734</v>
      </c>
      <c r="D4220" s="180" t="s">
        <v>3961</v>
      </c>
      <c r="E4220" s="181">
        <v>4.34</v>
      </c>
    </row>
    <row r="4221" spans="2:5" ht="50.1" customHeight="1">
      <c r="B4221" s="180">
        <v>96738</v>
      </c>
      <c r="C4221" s="180" t="s">
        <v>2735</v>
      </c>
      <c r="D4221" s="180" t="s">
        <v>3961</v>
      </c>
      <c r="E4221" s="181">
        <v>13.36</v>
      </c>
    </row>
    <row r="4222" spans="2:5" ht="50.1" customHeight="1">
      <c r="B4222" s="180">
        <v>96739</v>
      </c>
      <c r="C4222" s="180" t="s">
        <v>2736</v>
      </c>
      <c r="D4222" s="180" t="s">
        <v>3961</v>
      </c>
      <c r="E4222" s="181">
        <v>5.6</v>
      </c>
    </row>
    <row r="4223" spans="2:5" ht="50.1" customHeight="1">
      <c r="B4223" s="180">
        <v>96740</v>
      </c>
      <c r="C4223" s="180" t="s">
        <v>2737</v>
      </c>
      <c r="D4223" s="180" t="s">
        <v>3961</v>
      </c>
      <c r="E4223" s="181">
        <v>20.65</v>
      </c>
    </row>
    <row r="4224" spans="2:5" ht="50.1" customHeight="1">
      <c r="B4224" s="180">
        <v>96741</v>
      </c>
      <c r="C4224" s="180" t="s">
        <v>2738</v>
      </c>
      <c r="D4224" s="180" t="s">
        <v>3961</v>
      </c>
      <c r="E4224" s="181">
        <v>8.5299999999999994</v>
      </c>
    </row>
    <row r="4225" spans="2:5" ht="50.1" customHeight="1">
      <c r="B4225" s="180">
        <v>96742</v>
      </c>
      <c r="C4225" s="180" t="s">
        <v>2739</v>
      </c>
      <c r="D4225" s="180" t="s">
        <v>3961</v>
      </c>
      <c r="E4225" s="181">
        <v>12.96</v>
      </c>
    </row>
    <row r="4226" spans="2:5" ht="50.1" customHeight="1">
      <c r="B4226" s="180">
        <v>96743</v>
      </c>
      <c r="C4226" s="180" t="s">
        <v>2740</v>
      </c>
      <c r="D4226" s="180" t="s">
        <v>3961</v>
      </c>
      <c r="E4226" s="181">
        <v>16.53</v>
      </c>
    </row>
    <row r="4227" spans="2:5" ht="50.1" customHeight="1">
      <c r="B4227" s="180">
        <v>96744</v>
      </c>
      <c r="C4227" s="180" t="s">
        <v>2741</v>
      </c>
      <c r="D4227" s="180" t="s">
        <v>3961</v>
      </c>
      <c r="E4227" s="181">
        <v>34.880000000000003</v>
      </c>
    </row>
    <row r="4228" spans="2:5" ht="50.1" customHeight="1">
      <c r="B4228" s="180">
        <v>96745</v>
      </c>
      <c r="C4228" s="180" t="s">
        <v>2742</v>
      </c>
      <c r="D4228" s="180" t="s">
        <v>3961</v>
      </c>
      <c r="E4228" s="181">
        <v>50.57</v>
      </c>
    </row>
    <row r="4229" spans="2:5" ht="50.1" customHeight="1">
      <c r="B4229" s="180">
        <v>96746</v>
      </c>
      <c r="C4229" s="180" t="s">
        <v>2743</v>
      </c>
      <c r="D4229" s="180" t="s">
        <v>3961</v>
      </c>
      <c r="E4229" s="181">
        <v>80.61</v>
      </c>
    </row>
    <row r="4230" spans="2:5" ht="50.1" customHeight="1">
      <c r="B4230" s="180">
        <v>96747</v>
      </c>
      <c r="C4230" s="180" t="s">
        <v>2744</v>
      </c>
      <c r="D4230" s="180" t="s">
        <v>3961</v>
      </c>
      <c r="E4230" s="181">
        <v>5.49</v>
      </c>
    </row>
    <row r="4231" spans="2:5" ht="50.1" customHeight="1">
      <c r="B4231" s="180">
        <v>96748</v>
      </c>
      <c r="C4231" s="180" t="s">
        <v>2745</v>
      </c>
      <c r="D4231" s="180" t="s">
        <v>3961</v>
      </c>
      <c r="E4231" s="181">
        <v>6.11</v>
      </c>
    </row>
    <row r="4232" spans="2:5" ht="50.1" customHeight="1">
      <c r="B4232" s="180">
        <v>96749</v>
      </c>
      <c r="C4232" s="180" t="s">
        <v>2746</v>
      </c>
      <c r="D4232" s="180" t="s">
        <v>3961</v>
      </c>
      <c r="E4232" s="181">
        <v>8.24</v>
      </c>
    </row>
    <row r="4233" spans="2:5" ht="50.1" customHeight="1">
      <c r="B4233" s="180">
        <v>96750</v>
      </c>
      <c r="C4233" s="180" t="s">
        <v>2747</v>
      </c>
      <c r="D4233" s="180" t="s">
        <v>3961</v>
      </c>
      <c r="E4233" s="181">
        <v>10.66</v>
      </c>
    </row>
    <row r="4234" spans="2:5" ht="50.1" customHeight="1">
      <c r="B4234" s="180">
        <v>96751</v>
      </c>
      <c r="C4234" s="180" t="s">
        <v>2748</v>
      </c>
      <c r="D4234" s="180" t="s">
        <v>3961</v>
      </c>
      <c r="E4234" s="181">
        <v>19.02</v>
      </c>
    </row>
    <row r="4235" spans="2:5" ht="50.1" customHeight="1">
      <c r="B4235" s="180">
        <v>96752</v>
      </c>
      <c r="C4235" s="180" t="s">
        <v>2749</v>
      </c>
      <c r="D4235" s="180" t="s">
        <v>3961</v>
      </c>
      <c r="E4235" s="181">
        <v>24.33</v>
      </c>
    </row>
    <row r="4236" spans="2:5" ht="50.1" customHeight="1">
      <c r="B4236" s="180">
        <v>96753</v>
      </c>
      <c r="C4236" s="180" t="s">
        <v>2750</v>
      </c>
      <c r="D4236" s="180" t="s">
        <v>3961</v>
      </c>
      <c r="E4236" s="181">
        <v>54.08</v>
      </c>
    </row>
    <row r="4237" spans="2:5" ht="50.1" customHeight="1">
      <c r="B4237" s="180">
        <v>96754</v>
      </c>
      <c r="C4237" s="180" t="s">
        <v>2751</v>
      </c>
      <c r="D4237" s="180" t="s">
        <v>3961</v>
      </c>
      <c r="E4237" s="181">
        <v>75.099999999999994</v>
      </c>
    </row>
    <row r="4238" spans="2:5" ht="50.1" customHeight="1">
      <c r="B4238" s="180">
        <v>96755</v>
      </c>
      <c r="C4238" s="180" t="s">
        <v>2752</v>
      </c>
      <c r="D4238" s="180" t="s">
        <v>3961</v>
      </c>
      <c r="E4238" s="181">
        <v>113.61</v>
      </c>
    </row>
    <row r="4239" spans="2:5" ht="50.1" customHeight="1">
      <c r="B4239" s="180">
        <v>96756</v>
      </c>
      <c r="C4239" s="180" t="s">
        <v>2753</v>
      </c>
      <c r="D4239" s="180" t="s">
        <v>3961</v>
      </c>
      <c r="E4239" s="181">
        <v>9.65</v>
      </c>
    </row>
    <row r="4240" spans="2:5" ht="50.1" customHeight="1">
      <c r="B4240" s="180">
        <v>96757</v>
      </c>
      <c r="C4240" s="180" t="s">
        <v>2754</v>
      </c>
      <c r="D4240" s="180" t="s">
        <v>3961</v>
      </c>
      <c r="E4240" s="181">
        <v>9.32</v>
      </c>
    </row>
    <row r="4241" spans="2:5" ht="50.1" customHeight="1">
      <c r="B4241" s="180">
        <v>96758</v>
      </c>
      <c r="C4241" s="180" t="s">
        <v>2755</v>
      </c>
      <c r="D4241" s="180" t="s">
        <v>3961</v>
      </c>
      <c r="E4241" s="181">
        <v>11.08</v>
      </c>
    </row>
    <row r="4242" spans="2:5" ht="50.1" customHeight="1">
      <c r="B4242" s="180">
        <v>96759</v>
      </c>
      <c r="C4242" s="180" t="s">
        <v>2756</v>
      </c>
      <c r="D4242" s="180" t="s">
        <v>3961</v>
      </c>
      <c r="E4242" s="181">
        <v>15.68</v>
      </c>
    </row>
    <row r="4243" spans="2:5" ht="50.1" customHeight="1">
      <c r="B4243" s="180">
        <v>96760</v>
      </c>
      <c r="C4243" s="180" t="s">
        <v>2757</v>
      </c>
      <c r="D4243" s="180" t="s">
        <v>3961</v>
      </c>
      <c r="E4243" s="181">
        <v>22.37</v>
      </c>
    </row>
    <row r="4244" spans="2:5" ht="50.1" customHeight="1">
      <c r="B4244" s="180">
        <v>96761</v>
      </c>
      <c r="C4244" s="180" t="s">
        <v>2758</v>
      </c>
      <c r="D4244" s="180" t="s">
        <v>3961</v>
      </c>
      <c r="E4244" s="181">
        <v>30.85</v>
      </c>
    </row>
    <row r="4245" spans="2:5" ht="50.1" customHeight="1">
      <c r="B4245" s="180">
        <v>96762</v>
      </c>
      <c r="C4245" s="180" t="s">
        <v>2759</v>
      </c>
      <c r="D4245" s="180" t="s">
        <v>3961</v>
      </c>
      <c r="E4245" s="181">
        <v>59.49</v>
      </c>
    </row>
    <row r="4246" spans="2:5" ht="50.1" customHeight="1">
      <c r="B4246" s="180">
        <v>96763</v>
      </c>
      <c r="C4246" s="180" t="s">
        <v>2760</v>
      </c>
      <c r="D4246" s="180" t="s">
        <v>3961</v>
      </c>
      <c r="E4246" s="181">
        <v>80.95</v>
      </c>
    </row>
    <row r="4247" spans="2:5" ht="50.1" customHeight="1">
      <c r="B4247" s="180">
        <v>96764</v>
      </c>
      <c r="C4247" s="180" t="s">
        <v>2761</v>
      </c>
      <c r="D4247" s="180" t="s">
        <v>3961</v>
      </c>
      <c r="E4247" s="181">
        <v>129</v>
      </c>
    </row>
    <row r="4248" spans="2:5" ht="50.1" customHeight="1">
      <c r="B4248" s="180">
        <v>96802</v>
      </c>
      <c r="C4248" s="180" t="s">
        <v>2762</v>
      </c>
      <c r="D4248" s="180" t="s">
        <v>3961</v>
      </c>
      <c r="E4248" s="181">
        <v>272.44</v>
      </c>
    </row>
    <row r="4249" spans="2:5" ht="50.1" customHeight="1">
      <c r="B4249" s="180">
        <v>96803</v>
      </c>
      <c r="C4249" s="180" t="s">
        <v>2763</v>
      </c>
      <c r="D4249" s="180" t="s">
        <v>3961</v>
      </c>
      <c r="E4249" s="181">
        <v>138.83000000000001</v>
      </c>
    </row>
    <row r="4250" spans="2:5" ht="50.1" customHeight="1">
      <c r="B4250" s="180">
        <v>96804</v>
      </c>
      <c r="C4250" s="180" t="s">
        <v>2764</v>
      </c>
      <c r="D4250" s="180" t="s">
        <v>3961</v>
      </c>
      <c r="E4250" s="181">
        <v>245.49</v>
      </c>
    </row>
    <row r="4251" spans="2:5" ht="50.1" customHeight="1">
      <c r="B4251" s="180">
        <v>96805</v>
      </c>
      <c r="C4251" s="180" t="s">
        <v>2765</v>
      </c>
      <c r="D4251" s="180" t="s">
        <v>3961</v>
      </c>
      <c r="E4251" s="181">
        <v>279.24</v>
      </c>
    </row>
    <row r="4252" spans="2:5" ht="50.1" customHeight="1">
      <c r="B4252" s="180">
        <v>96806</v>
      </c>
      <c r="C4252" s="180" t="s">
        <v>2766</v>
      </c>
      <c r="D4252" s="180" t="s">
        <v>3961</v>
      </c>
      <c r="E4252" s="181">
        <v>133.19999999999999</v>
      </c>
    </row>
    <row r="4253" spans="2:5" ht="50.1" customHeight="1">
      <c r="B4253" s="180">
        <v>96807</v>
      </c>
      <c r="C4253" s="180" t="s">
        <v>2767</v>
      </c>
      <c r="D4253" s="180" t="s">
        <v>3961</v>
      </c>
      <c r="E4253" s="181">
        <v>220.24</v>
      </c>
    </row>
    <row r="4254" spans="2:5" ht="50.1" customHeight="1">
      <c r="B4254" s="180">
        <v>96808</v>
      </c>
      <c r="C4254" s="180" t="s">
        <v>2768</v>
      </c>
      <c r="D4254" s="180" t="s">
        <v>3961</v>
      </c>
      <c r="E4254" s="181">
        <v>11.65</v>
      </c>
    </row>
    <row r="4255" spans="2:5" ht="50.1" customHeight="1">
      <c r="B4255" s="180">
        <v>96809</v>
      </c>
      <c r="C4255" s="180" t="s">
        <v>2769</v>
      </c>
      <c r="D4255" s="180" t="s">
        <v>3961</v>
      </c>
      <c r="E4255" s="181">
        <v>13.52</v>
      </c>
    </row>
    <row r="4256" spans="2:5" ht="50.1" customHeight="1">
      <c r="B4256" s="180">
        <v>96810</v>
      </c>
      <c r="C4256" s="180" t="s">
        <v>2770</v>
      </c>
      <c r="D4256" s="180" t="s">
        <v>3961</v>
      </c>
      <c r="E4256" s="181">
        <v>14.78</v>
      </c>
    </row>
    <row r="4257" spans="2:5" ht="50.1" customHeight="1">
      <c r="B4257" s="180">
        <v>96811</v>
      </c>
      <c r="C4257" s="180" t="s">
        <v>2771</v>
      </c>
      <c r="D4257" s="180" t="s">
        <v>3961</v>
      </c>
      <c r="E4257" s="181">
        <v>15.77</v>
      </c>
    </row>
    <row r="4258" spans="2:5" ht="50.1" customHeight="1">
      <c r="B4258" s="180">
        <v>96812</v>
      </c>
      <c r="C4258" s="180" t="s">
        <v>2772</v>
      </c>
      <c r="D4258" s="180" t="s">
        <v>3961</v>
      </c>
      <c r="E4258" s="181">
        <v>15.1</v>
      </c>
    </row>
    <row r="4259" spans="2:5" ht="50.1" customHeight="1">
      <c r="B4259" s="180">
        <v>96813</v>
      </c>
      <c r="C4259" s="180" t="s">
        <v>2773</v>
      </c>
      <c r="D4259" s="180" t="s">
        <v>3961</v>
      </c>
      <c r="E4259" s="181">
        <v>17.600000000000001</v>
      </c>
    </row>
    <row r="4260" spans="2:5" ht="50.1" customHeight="1">
      <c r="B4260" s="180">
        <v>96814</v>
      </c>
      <c r="C4260" s="180" t="s">
        <v>2774</v>
      </c>
      <c r="D4260" s="180" t="s">
        <v>3961</v>
      </c>
      <c r="E4260" s="181">
        <v>14.68</v>
      </c>
    </row>
    <row r="4261" spans="2:5" ht="50.1" customHeight="1">
      <c r="B4261" s="180">
        <v>96815</v>
      </c>
      <c r="C4261" s="180" t="s">
        <v>2775</v>
      </c>
      <c r="D4261" s="180" t="s">
        <v>3961</v>
      </c>
      <c r="E4261" s="181">
        <v>25.39</v>
      </c>
    </row>
    <row r="4262" spans="2:5" ht="50.1" customHeight="1">
      <c r="B4262" s="180">
        <v>96816</v>
      </c>
      <c r="C4262" s="180" t="s">
        <v>2776</v>
      </c>
      <c r="D4262" s="180" t="s">
        <v>3961</v>
      </c>
      <c r="E4262" s="181">
        <v>20.61</v>
      </c>
    </row>
    <row r="4263" spans="2:5" ht="50.1" customHeight="1">
      <c r="B4263" s="180">
        <v>96817</v>
      </c>
      <c r="C4263" s="180" t="s">
        <v>2777</v>
      </c>
      <c r="D4263" s="180" t="s">
        <v>3961</v>
      </c>
      <c r="E4263" s="181">
        <v>23.65</v>
      </c>
    </row>
    <row r="4264" spans="2:5" ht="50.1" customHeight="1">
      <c r="B4264" s="180">
        <v>96818</v>
      </c>
      <c r="C4264" s="180" t="s">
        <v>2778</v>
      </c>
      <c r="D4264" s="180" t="s">
        <v>3961</v>
      </c>
      <c r="E4264" s="181">
        <v>21.92</v>
      </c>
    </row>
    <row r="4265" spans="2:5" ht="50.1" customHeight="1">
      <c r="B4265" s="180">
        <v>96819</v>
      </c>
      <c r="C4265" s="180" t="s">
        <v>2779</v>
      </c>
      <c r="D4265" s="180" t="s">
        <v>3961</v>
      </c>
      <c r="E4265" s="181">
        <v>21.92</v>
      </c>
    </row>
    <row r="4266" spans="2:5" ht="50.1" customHeight="1">
      <c r="B4266" s="180">
        <v>96820</v>
      </c>
      <c r="C4266" s="180" t="s">
        <v>2780</v>
      </c>
      <c r="D4266" s="180" t="s">
        <v>3961</v>
      </c>
      <c r="E4266" s="181">
        <v>40.79</v>
      </c>
    </row>
    <row r="4267" spans="2:5" ht="50.1" customHeight="1">
      <c r="B4267" s="180">
        <v>96821</v>
      </c>
      <c r="C4267" s="180" t="s">
        <v>2781</v>
      </c>
      <c r="D4267" s="180" t="s">
        <v>3961</v>
      </c>
      <c r="E4267" s="181">
        <v>34.47</v>
      </c>
    </row>
    <row r="4268" spans="2:5" ht="50.1" customHeight="1">
      <c r="B4268" s="180">
        <v>96822</v>
      </c>
      <c r="C4268" s="180" t="s">
        <v>2782</v>
      </c>
      <c r="D4268" s="180" t="s">
        <v>3961</v>
      </c>
      <c r="E4268" s="181">
        <v>34.950000000000003</v>
      </c>
    </row>
    <row r="4269" spans="2:5" ht="50.1" customHeight="1">
      <c r="B4269" s="180">
        <v>96823</v>
      </c>
      <c r="C4269" s="180" t="s">
        <v>2783</v>
      </c>
      <c r="D4269" s="180" t="s">
        <v>3961</v>
      </c>
      <c r="E4269" s="181">
        <v>14.37</v>
      </c>
    </row>
    <row r="4270" spans="2:5" ht="50.1" customHeight="1">
      <c r="B4270" s="180">
        <v>96824</v>
      </c>
      <c r="C4270" s="180" t="s">
        <v>2784</v>
      </c>
      <c r="D4270" s="180" t="s">
        <v>3961</v>
      </c>
      <c r="E4270" s="181">
        <v>16.32</v>
      </c>
    </row>
    <row r="4271" spans="2:5" ht="50.1" customHeight="1">
      <c r="B4271" s="180">
        <v>96825</v>
      </c>
      <c r="C4271" s="180" t="s">
        <v>2785</v>
      </c>
      <c r="D4271" s="180" t="s">
        <v>3961</v>
      </c>
      <c r="E4271" s="181">
        <v>22.39</v>
      </c>
    </row>
    <row r="4272" spans="2:5" ht="50.1" customHeight="1">
      <c r="B4272" s="180">
        <v>96826</v>
      </c>
      <c r="C4272" s="180" t="s">
        <v>2786</v>
      </c>
      <c r="D4272" s="180" t="s">
        <v>3961</v>
      </c>
      <c r="E4272" s="181">
        <v>20.079999999999998</v>
      </c>
    </row>
    <row r="4273" spans="2:5" ht="50.1" customHeight="1">
      <c r="B4273" s="180">
        <v>96827</v>
      </c>
      <c r="C4273" s="180" t="s">
        <v>2787</v>
      </c>
      <c r="D4273" s="180" t="s">
        <v>3961</v>
      </c>
      <c r="E4273" s="181">
        <v>20.87</v>
      </c>
    </row>
    <row r="4274" spans="2:5" ht="50.1" customHeight="1">
      <c r="B4274" s="180">
        <v>96828</v>
      </c>
      <c r="C4274" s="180" t="s">
        <v>2788</v>
      </c>
      <c r="D4274" s="180" t="s">
        <v>3961</v>
      </c>
      <c r="E4274" s="181">
        <v>26.45</v>
      </c>
    </row>
    <row r="4275" spans="2:5" ht="50.1" customHeight="1">
      <c r="B4275" s="180">
        <v>96829</v>
      </c>
      <c r="C4275" s="180" t="s">
        <v>2789</v>
      </c>
      <c r="D4275" s="180" t="s">
        <v>3961</v>
      </c>
      <c r="E4275" s="181">
        <v>20.05</v>
      </c>
    </row>
    <row r="4276" spans="2:5" ht="50.1" customHeight="1">
      <c r="B4276" s="180">
        <v>96830</v>
      </c>
      <c r="C4276" s="180" t="s">
        <v>2790</v>
      </c>
      <c r="D4276" s="180" t="s">
        <v>3961</v>
      </c>
      <c r="E4276" s="181">
        <v>29.39</v>
      </c>
    </row>
    <row r="4277" spans="2:5" ht="50.1" customHeight="1">
      <c r="B4277" s="180">
        <v>96831</v>
      </c>
      <c r="C4277" s="180" t="s">
        <v>2791</v>
      </c>
      <c r="D4277" s="180" t="s">
        <v>3961</v>
      </c>
      <c r="E4277" s="181">
        <v>23.75</v>
      </c>
    </row>
    <row r="4278" spans="2:5" ht="50.1" customHeight="1">
      <c r="B4278" s="180">
        <v>96832</v>
      </c>
      <c r="C4278" s="180" t="s">
        <v>2792</v>
      </c>
      <c r="D4278" s="180" t="s">
        <v>3961</v>
      </c>
      <c r="E4278" s="181">
        <v>27.63</v>
      </c>
    </row>
    <row r="4279" spans="2:5" ht="50.1" customHeight="1">
      <c r="B4279" s="180">
        <v>96833</v>
      </c>
      <c r="C4279" s="180" t="s">
        <v>2793</v>
      </c>
      <c r="D4279" s="180" t="s">
        <v>3961</v>
      </c>
      <c r="E4279" s="181">
        <v>25.8</v>
      </c>
    </row>
    <row r="4280" spans="2:5" ht="50.1" customHeight="1">
      <c r="B4280" s="180">
        <v>96834</v>
      </c>
      <c r="C4280" s="180" t="s">
        <v>2794</v>
      </c>
      <c r="D4280" s="180" t="s">
        <v>3961</v>
      </c>
      <c r="E4280" s="181">
        <v>43.11</v>
      </c>
    </row>
    <row r="4281" spans="2:5" ht="50.1" customHeight="1">
      <c r="B4281" s="180">
        <v>96835</v>
      </c>
      <c r="C4281" s="180" t="s">
        <v>2795</v>
      </c>
      <c r="D4281" s="180" t="s">
        <v>3961</v>
      </c>
      <c r="E4281" s="181">
        <v>37.08</v>
      </c>
    </row>
    <row r="4282" spans="2:5" ht="50.1" customHeight="1">
      <c r="B4282" s="180">
        <v>96836</v>
      </c>
      <c r="C4282" s="180" t="s">
        <v>2796</v>
      </c>
      <c r="D4282" s="180" t="s">
        <v>3961</v>
      </c>
      <c r="E4282" s="181">
        <v>39.58</v>
      </c>
    </row>
    <row r="4283" spans="2:5" ht="50.1" customHeight="1">
      <c r="B4283" s="180">
        <v>96837</v>
      </c>
      <c r="C4283" s="180" t="s">
        <v>2797</v>
      </c>
      <c r="D4283" s="180" t="s">
        <v>3961</v>
      </c>
      <c r="E4283" s="181">
        <v>20.64</v>
      </c>
    </row>
    <row r="4284" spans="2:5" ht="50.1" customHeight="1">
      <c r="B4284" s="180">
        <v>96838</v>
      </c>
      <c r="C4284" s="180" t="s">
        <v>2798</v>
      </c>
      <c r="D4284" s="180" t="s">
        <v>3961</v>
      </c>
      <c r="E4284" s="181">
        <v>18.84</v>
      </c>
    </row>
    <row r="4285" spans="2:5" ht="50.1" customHeight="1">
      <c r="B4285" s="180">
        <v>96839</v>
      </c>
      <c r="C4285" s="180" t="s">
        <v>2799</v>
      </c>
      <c r="D4285" s="180" t="s">
        <v>3961</v>
      </c>
      <c r="E4285" s="181">
        <v>18.52</v>
      </c>
    </row>
    <row r="4286" spans="2:5" ht="50.1" customHeight="1">
      <c r="B4286" s="180">
        <v>96840</v>
      </c>
      <c r="C4286" s="180" t="s">
        <v>2800</v>
      </c>
      <c r="D4286" s="180" t="s">
        <v>3961</v>
      </c>
      <c r="E4286" s="181">
        <v>24.09</v>
      </c>
    </row>
    <row r="4287" spans="2:5" ht="50.1" customHeight="1">
      <c r="B4287" s="180">
        <v>96841</v>
      </c>
      <c r="C4287" s="180" t="s">
        <v>2801</v>
      </c>
      <c r="D4287" s="180" t="s">
        <v>3961</v>
      </c>
      <c r="E4287" s="181">
        <v>20.85</v>
      </c>
    </row>
    <row r="4288" spans="2:5" ht="50.1" customHeight="1">
      <c r="B4288" s="180">
        <v>96842</v>
      </c>
      <c r="C4288" s="180" t="s">
        <v>2802</v>
      </c>
      <c r="D4288" s="180" t="s">
        <v>3961</v>
      </c>
      <c r="E4288" s="181">
        <v>27.05</v>
      </c>
    </row>
    <row r="4289" spans="2:5" ht="50.1" customHeight="1">
      <c r="B4289" s="180">
        <v>96843</v>
      </c>
      <c r="C4289" s="180" t="s">
        <v>2803</v>
      </c>
      <c r="D4289" s="180" t="s">
        <v>3961</v>
      </c>
      <c r="E4289" s="181">
        <v>25.94</v>
      </c>
    </row>
    <row r="4290" spans="2:5" ht="50.1" customHeight="1">
      <c r="B4290" s="180">
        <v>96844</v>
      </c>
      <c r="C4290" s="180" t="s">
        <v>2804</v>
      </c>
      <c r="D4290" s="180" t="s">
        <v>3961</v>
      </c>
      <c r="E4290" s="181">
        <v>36.049999999999997</v>
      </c>
    </row>
    <row r="4291" spans="2:5" ht="50.1" customHeight="1">
      <c r="B4291" s="180">
        <v>96845</v>
      </c>
      <c r="C4291" s="180" t="s">
        <v>2805</v>
      </c>
      <c r="D4291" s="180" t="s">
        <v>3961</v>
      </c>
      <c r="E4291" s="181">
        <v>38.369999999999997</v>
      </c>
    </row>
    <row r="4292" spans="2:5" ht="50.1" customHeight="1">
      <c r="B4292" s="180">
        <v>96846</v>
      </c>
      <c r="C4292" s="180" t="s">
        <v>2806</v>
      </c>
      <c r="D4292" s="180" t="s">
        <v>3961</v>
      </c>
      <c r="E4292" s="181">
        <v>29.73</v>
      </c>
    </row>
    <row r="4293" spans="2:5" ht="50.1" customHeight="1">
      <c r="B4293" s="180">
        <v>96847</v>
      </c>
      <c r="C4293" s="180" t="s">
        <v>2807</v>
      </c>
      <c r="D4293" s="180" t="s">
        <v>3961</v>
      </c>
      <c r="E4293" s="181">
        <v>32.89</v>
      </c>
    </row>
    <row r="4294" spans="2:5" ht="50.1" customHeight="1">
      <c r="B4294" s="180">
        <v>96848</v>
      </c>
      <c r="C4294" s="180" t="s">
        <v>2808</v>
      </c>
      <c r="D4294" s="180" t="s">
        <v>3961</v>
      </c>
      <c r="E4294" s="181">
        <v>49.91</v>
      </c>
    </row>
    <row r="4295" spans="2:5" ht="50.1" customHeight="1">
      <c r="B4295" s="180">
        <v>96849</v>
      </c>
      <c r="C4295" s="180" t="s">
        <v>2809</v>
      </c>
      <c r="D4295" s="180" t="s">
        <v>3961</v>
      </c>
      <c r="E4295" s="181">
        <v>17.91</v>
      </c>
    </row>
    <row r="4296" spans="2:5" ht="50.1" customHeight="1">
      <c r="B4296" s="180">
        <v>96850</v>
      </c>
      <c r="C4296" s="180" t="s">
        <v>2810</v>
      </c>
      <c r="D4296" s="180" t="s">
        <v>3961</v>
      </c>
      <c r="E4296" s="181">
        <v>21.15</v>
      </c>
    </row>
    <row r="4297" spans="2:5" ht="50.1" customHeight="1">
      <c r="B4297" s="180">
        <v>96851</v>
      </c>
      <c r="C4297" s="180" t="s">
        <v>2811</v>
      </c>
      <c r="D4297" s="180" t="s">
        <v>3961</v>
      </c>
      <c r="E4297" s="181">
        <v>28.39</v>
      </c>
    </row>
    <row r="4298" spans="2:5" ht="50.1" customHeight="1">
      <c r="B4298" s="180">
        <v>96852</v>
      </c>
      <c r="C4298" s="180" t="s">
        <v>2812</v>
      </c>
      <c r="D4298" s="180" t="s">
        <v>3961</v>
      </c>
      <c r="E4298" s="181">
        <v>24.01</v>
      </c>
    </row>
    <row r="4299" spans="2:5" ht="50.1" customHeight="1">
      <c r="B4299" s="180">
        <v>96853</v>
      </c>
      <c r="C4299" s="180" t="s">
        <v>2813</v>
      </c>
      <c r="D4299" s="180" t="s">
        <v>3961</v>
      </c>
      <c r="E4299" s="181">
        <v>27.17</v>
      </c>
    </row>
    <row r="4300" spans="2:5" ht="50.1" customHeight="1">
      <c r="B4300" s="180">
        <v>96854</v>
      </c>
      <c r="C4300" s="180" t="s">
        <v>2814</v>
      </c>
      <c r="D4300" s="180" t="s">
        <v>3961</v>
      </c>
      <c r="E4300" s="181">
        <v>32.770000000000003</v>
      </c>
    </row>
    <row r="4301" spans="2:5" ht="50.1" customHeight="1">
      <c r="B4301" s="180">
        <v>96855</v>
      </c>
      <c r="C4301" s="180" t="s">
        <v>2815</v>
      </c>
      <c r="D4301" s="180" t="s">
        <v>3961</v>
      </c>
      <c r="E4301" s="181">
        <v>29.88</v>
      </c>
    </row>
    <row r="4302" spans="2:5" ht="50.1" customHeight="1">
      <c r="B4302" s="180">
        <v>96856</v>
      </c>
      <c r="C4302" s="180" t="s">
        <v>2816</v>
      </c>
      <c r="D4302" s="180" t="s">
        <v>3961</v>
      </c>
      <c r="E4302" s="181">
        <v>30.33</v>
      </c>
    </row>
    <row r="4303" spans="2:5" ht="50.1" customHeight="1">
      <c r="B4303" s="180">
        <v>96857</v>
      </c>
      <c r="C4303" s="180" t="s">
        <v>2817</v>
      </c>
      <c r="D4303" s="180" t="s">
        <v>3961</v>
      </c>
      <c r="E4303" s="181">
        <v>49.28</v>
      </c>
    </row>
    <row r="4304" spans="2:5" ht="50.1" customHeight="1">
      <c r="B4304" s="180">
        <v>96858</v>
      </c>
      <c r="C4304" s="180" t="s">
        <v>2818</v>
      </c>
      <c r="D4304" s="180" t="s">
        <v>3961</v>
      </c>
      <c r="E4304" s="181">
        <v>49.45</v>
      </c>
    </row>
    <row r="4305" spans="2:5" ht="50.1" customHeight="1">
      <c r="B4305" s="180">
        <v>96859</v>
      </c>
      <c r="C4305" s="180" t="s">
        <v>2819</v>
      </c>
      <c r="D4305" s="180" t="s">
        <v>3961</v>
      </c>
      <c r="E4305" s="181">
        <v>61.75</v>
      </c>
    </row>
    <row r="4306" spans="2:5" ht="50.1" customHeight="1">
      <c r="B4306" s="180">
        <v>96860</v>
      </c>
      <c r="C4306" s="180" t="s">
        <v>2820</v>
      </c>
      <c r="D4306" s="180" t="s">
        <v>3961</v>
      </c>
      <c r="E4306" s="181">
        <v>23.69</v>
      </c>
    </row>
    <row r="4307" spans="2:5" ht="50.1" customHeight="1">
      <c r="B4307" s="180">
        <v>96861</v>
      </c>
      <c r="C4307" s="180" t="s">
        <v>2821</v>
      </c>
      <c r="D4307" s="180" t="s">
        <v>3961</v>
      </c>
      <c r="E4307" s="181">
        <v>25.74</v>
      </c>
    </row>
    <row r="4308" spans="2:5" ht="50.1" customHeight="1">
      <c r="B4308" s="180">
        <v>96862</v>
      </c>
      <c r="C4308" s="180" t="s">
        <v>2822</v>
      </c>
      <c r="D4308" s="180" t="s">
        <v>3961</v>
      </c>
      <c r="E4308" s="181">
        <v>28.6</v>
      </c>
    </row>
    <row r="4309" spans="2:5" ht="50.1" customHeight="1">
      <c r="B4309" s="180">
        <v>96863</v>
      </c>
      <c r="C4309" s="180" t="s">
        <v>2823</v>
      </c>
      <c r="D4309" s="180" t="s">
        <v>3961</v>
      </c>
      <c r="E4309" s="181">
        <v>28.26</v>
      </c>
    </row>
    <row r="4310" spans="2:5" ht="50.1" customHeight="1">
      <c r="B4310" s="180">
        <v>96864</v>
      </c>
      <c r="C4310" s="180" t="s">
        <v>2824</v>
      </c>
      <c r="D4310" s="180" t="s">
        <v>3961</v>
      </c>
      <c r="E4310" s="181">
        <v>45.67</v>
      </c>
    </row>
    <row r="4311" spans="2:5" ht="50.1" customHeight="1">
      <c r="B4311" s="180">
        <v>96865</v>
      </c>
      <c r="C4311" s="180" t="s">
        <v>2825</v>
      </c>
      <c r="D4311" s="180" t="s">
        <v>3961</v>
      </c>
      <c r="E4311" s="181">
        <v>44.67</v>
      </c>
    </row>
    <row r="4312" spans="2:5" ht="50.1" customHeight="1">
      <c r="B4312" s="180">
        <v>96866</v>
      </c>
      <c r="C4312" s="180" t="s">
        <v>2826</v>
      </c>
      <c r="D4312" s="180" t="s">
        <v>3961</v>
      </c>
      <c r="E4312" s="181">
        <v>60.28</v>
      </c>
    </row>
    <row r="4313" spans="2:5" ht="50.1" customHeight="1">
      <c r="B4313" s="180">
        <v>96867</v>
      </c>
      <c r="C4313" s="180" t="s">
        <v>2827</v>
      </c>
      <c r="D4313" s="180" t="s">
        <v>3961</v>
      </c>
      <c r="E4313" s="181">
        <v>70.599999999999994</v>
      </c>
    </row>
    <row r="4314" spans="2:5" ht="50.1" customHeight="1">
      <c r="B4314" s="180">
        <v>96868</v>
      </c>
      <c r="C4314" s="180" t="s">
        <v>2828</v>
      </c>
      <c r="D4314" s="180" t="s">
        <v>3961</v>
      </c>
      <c r="E4314" s="181">
        <v>28</v>
      </c>
    </row>
    <row r="4315" spans="2:5" ht="50.1" customHeight="1">
      <c r="B4315" s="180">
        <v>96869</v>
      </c>
      <c r="C4315" s="180" t="s">
        <v>2829</v>
      </c>
      <c r="D4315" s="180" t="s">
        <v>3961</v>
      </c>
      <c r="E4315" s="181">
        <v>33.47</v>
      </c>
    </row>
    <row r="4316" spans="2:5" ht="50.1" customHeight="1">
      <c r="B4316" s="180">
        <v>96870</v>
      </c>
      <c r="C4316" s="180" t="s">
        <v>2830</v>
      </c>
      <c r="D4316" s="180" t="s">
        <v>3961</v>
      </c>
      <c r="E4316" s="181">
        <v>53.56</v>
      </c>
    </row>
    <row r="4317" spans="2:5" ht="50.1" customHeight="1">
      <c r="B4317" s="180">
        <v>96871</v>
      </c>
      <c r="C4317" s="180" t="s">
        <v>2831</v>
      </c>
      <c r="D4317" s="180" t="s">
        <v>3961</v>
      </c>
      <c r="E4317" s="181">
        <v>78.12</v>
      </c>
    </row>
    <row r="4318" spans="2:5" ht="50.1" customHeight="1">
      <c r="B4318" s="180">
        <v>96872</v>
      </c>
      <c r="C4318" s="180" t="s">
        <v>2832</v>
      </c>
      <c r="D4318" s="180" t="s">
        <v>3961</v>
      </c>
      <c r="E4318" s="181">
        <v>69.180000000000007</v>
      </c>
    </row>
    <row r="4319" spans="2:5" ht="50.1" customHeight="1">
      <c r="B4319" s="180">
        <v>96873</v>
      </c>
      <c r="C4319" s="180" t="s">
        <v>2833</v>
      </c>
      <c r="D4319" s="180" t="s">
        <v>3961</v>
      </c>
      <c r="E4319" s="181">
        <v>80.569999999999993</v>
      </c>
    </row>
    <row r="4320" spans="2:5" ht="50.1" customHeight="1">
      <c r="B4320" s="180">
        <v>96874</v>
      </c>
      <c r="C4320" s="180" t="s">
        <v>2834</v>
      </c>
      <c r="D4320" s="180" t="s">
        <v>3961</v>
      </c>
      <c r="E4320" s="181">
        <v>84</v>
      </c>
    </row>
    <row r="4321" spans="2:5" ht="50.1" customHeight="1">
      <c r="B4321" s="180">
        <v>96875</v>
      </c>
      <c r="C4321" s="180" t="s">
        <v>2835</v>
      </c>
      <c r="D4321" s="180" t="s">
        <v>3961</v>
      </c>
      <c r="E4321" s="181">
        <v>102.32</v>
      </c>
    </row>
    <row r="4322" spans="2:5" ht="50.1" customHeight="1">
      <c r="B4322" s="180">
        <v>96876</v>
      </c>
      <c r="C4322" s="180" t="s">
        <v>2836</v>
      </c>
      <c r="D4322" s="180" t="s">
        <v>3961</v>
      </c>
      <c r="E4322" s="181">
        <v>187.74</v>
      </c>
    </row>
    <row r="4323" spans="2:5" ht="50.1" customHeight="1">
      <c r="B4323" s="180">
        <v>96877</v>
      </c>
      <c r="C4323" s="180" t="s">
        <v>2837</v>
      </c>
      <c r="D4323" s="180" t="s">
        <v>3961</v>
      </c>
      <c r="E4323" s="181">
        <v>201.05</v>
      </c>
    </row>
    <row r="4324" spans="2:5" ht="50.1" customHeight="1">
      <c r="B4324" s="180">
        <v>96878</v>
      </c>
      <c r="C4324" s="180" t="s">
        <v>2838</v>
      </c>
      <c r="D4324" s="180" t="s">
        <v>3961</v>
      </c>
      <c r="E4324" s="181">
        <v>203.53</v>
      </c>
    </row>
    <row r="4325" spans="2:5" ht="50.1" customHeight="1">
      <c r="B4325" s="180">
        <v>96879</v>
      </c>
      <c r="C4325" s="180" t="s">
        <v>2839</v>
      </c>
      <c r="D4325" s="180" t="s">
        <v>3961</v>
      </c>
      <c r="E4325" s="181">
        <v>203.36</v>
      </c>
    </row>
    <row r="4326" spans="2:5" ht="50.1" customHeight="1">
      <c r="B4326" s="180">
        <v>96880</v>
      </c>
      <c r="C4326" s="180" t="s">
        <v>2840</v>
      </c>
      <c r="D4326" s="180" t="s">
        <v>3961</v>
      </c>
      <c r="E4326" s="181">
        <v>233.15</v>
      </c>
    </row>
    <row r="4327" spans="2:5" ht="50.1" customHeight="1">
      <c r="B4327" s="180">
        <v>96881</v>
      </c>
      <c r="C4327" s="180" t="s">
        <v>2841</v>
      </c>
      <c r="D4327" s="180" t="s">
        <v>3961</v>
      </c>
      <c r="E4327" s="181">
        <v>246.65</v>
      </c>
    </row>
    <row r="4328" spans="2:5" ht="50.1" customHeight="1">
      <c r="B4328" s="180">
        <v>97425</v>
      </c>
      <c r="C4328" s="180" t="s">
        <v>2842</v>
      </c>
      <c r="D4328" s="180" t="s">
        <v>3961</v>
      </c>
      <c r="E4328" s="181">
        <v>22.62</v>
      </c>
    </row>
    <row r="4329" spans="2:5" ht="50.1" customHeight="1">
      <c r="B4329" s="180">
        <v>97426</v>
      </c>
      <c r="C4329" s="180" t="s">
        <v>2843</v>
      </c>
      <c r="D4329" s="180" t="s">
        <v>3961</v>
      </c>
      <c r="E4329" s="181">
        <v>27.59</v>
      </c>
    </row>
    <row r="4330" spans="2:5" ht="50.1" customHeight="1">
      <c r="B4330" s="180">
        <v>97427</v>
      </c>
      <c r="C4330" s="180" t="s">
        <v>2844</v>
      </c>
      <c r="D4330" s="180" t="s">
        <v>3961</v>
      </c>
      <c r="E4330" s="181">
        <v>31.35</v>
      </c>
    </row>
    <row r="4331" spans="2:5" ht="50.1" customHeight="1">
      <c r="B4331" s="180">
        <v>97428</v>
      </c>
      <c r="C4331" s="180" t="s">
        <v>2845</v>
      </c>
      <c r="D4331" s="180" t="s">
        <v>3961</v>
      </c>
      <c r="E4331" s="181">
        <v>40.07</v>
      </c>
    </row>
    <row r="4332" spans="2:5" ht="50.1" customHeight="1">
      <c r="B4332" s="180">
        <v>97429</v>
      </c>
      <c r="C4332" s="180" t="s">
        <v>2846</v>
      </c>
      <c r="D4332" s="180" t="s">
        <v>3961</v>
      </c>
      <c r="E4332" s="181">
        <v>48.09</v>
      </c>
    </row>
    <row r="4333" spans="2:5" ht="50.1" customHeight="1">
      <c r="B4333" s="180">
        <v>97430</v>
      </c>
      <c r="C4333" s="180" t="s">
        <v>20397</v>
      </c>
      <c r="D4333" s="180" t="s">
        <v>3961</v>
      </c>
      <c r="E4333" s="181">
        <v>35.869999999999997</v>
      </c>
    </row>
    <row r="4334" spans="2:5" ht="50.1" customHeight="1">
      <c r="B4334" s="180">
        <v>97431</v>
      </c>
      <c r="C4334" s="180" t="s">
        <v>20398</v>
      </c>
      <c r="D4334" s="180" t="s">
        <v>3961</v>
      </c>
      <c r="E4334" s="181">
        <v>39.78</v>
      </c>
    </row>
    <row r="4335" spans="2:5" ht="50.1" customHeight="1">
      <c r="B4335" s="180">
        <v>97432</v>
      </c>
      <c r="C4335" s="180" t="s">
        <v>20399</v>
      </c>
      <c r="D4335" s="180" t="s">
        <v>3961</v>
      </c>
      <c r="E4335" s="181">
        <v>44.86</v>
      </c>
    </row>
    <row r="4336" spans="2:5" ht="50.1" customHeight="1">
      <c r="B4336" s="180">
        <v>97433</v>
      </c>
      <c r="C4336" s="180" t="s">
        <v>20400</v>
      </c>
      <c r="D4336" s="180" t="s">
        <v>3961</v>
      </c>
      <c r="E4336" s="181">
        <v>86.43</v>
      </c>
    </row>
    <row r="4337" spans="2:5" ht="50.1" customHeight="1">
      <c r="B4337" s="180">
        <v>97434</v>
      </c>
      <c r="C4337" s="180" t="s">
        <v>20401</v>
      </c>
      <c r="D4337" s="180" t="s">
        <v>3961</v>
      </c>
      <c r="E4337" s="181">
        <v>88.22</v>
      </c>
    </row>
    <row r="4338" spans="2:5" ht="50.1" customHeight="1">
      <c r="B4338" s="180">
        <v>97435</v>
      </c>
      <c r="C4338" s="180" t="s">
        <v>20402</v>
      </c>
      <c r="D4338" s="180" t="s">
        <v>3961</v>
      </c>
      <c r="E4338" s="181">
        <v>101.23</v>
      </c>
    </row>
    <row r="4339" spans="2:5" ht="50.1" customHeight="1">
      <c r="B4339" s="180">
        <v>97436</v>
      </c>
      <c r="C4339" s="180" t="s">
        <v>20403</v>
      </c>
      <c r="D4339" s="180" t="s">
        <v>3961</v>
      </c>
      <c r="E4339" s="181">
        <v>104.66</v>
      </c>
    </row>
    <row r="4340" spans="2:5" ht="50.1" customHeight="1">
      <c r="B4340" s="180">
        <v>97437</v>
      </c>
      <c r="C4340" s="180" t="s">
        <v>20404</v>
      </c>
      <c r="D4340" s="180" t="s">
        <v>3961</v>
      </c>
      <c r="E4340" s="181">
        <v>115.96</v>
      </c>
    </row>
    <row r="4341" spans="2:5" ht="50.1" customHeight="1">
      <c r="B4341" s="180">
        <v>97438</v>
      </c>
      <c r="C4341" s="180" t="s">
        <v>20405</v>
      </c>
      <c r="D4341" s="180" t="s">
        <v>3961</v>
      </c>
      <c r="E4341" s="181">
        <v>119.63</v>
      </c>
    </row>
    <row r="4342" spans="2:5" ht="50.1" customHeight="1">
      <c r="B4342" s="180">
        <v>97439</v>
      </c>
      <c r="C4342" s="180" t="s">
        <v>20406</v>
      </c>
      <c r="D4342" s="180" t="s">
        <v>3961</v>
      </c>
      <c r="E4342" s="181">
        <v>132.36000000000001</v>
      </c>
    </row>
    <row r="4343" spans="2:5" ht="50.1" customHeight="1">
      <c r="B4343" s="180">
        <v>97440</v>
      </c>
      <c r="C4343" s="180" t="s">
        <v>20407</v>
      </c>
      <c r="D4343" s="180" t="s">
        <v>3961</v>
      </c>
      <c r="E4343" s="181">
        <v>159.18</v>
      </c>
    </row>
    <row r="4344" spans="2:5" ht="50.1" customHeight="1">
      <c r="B4344" s="180">
        <v>97442</v>
      </c>
      <c r="C4344" s="180" t="s">
        <v>20408</v>
      </c>
      <c r="D4344" s="180" t="s">
        <v>3961</v>
      </c>
      <c r="E4344" s="181">
        <v>175.56</v>
      </c>
    </row>
    <row r="4345" spans="2:5" ht="50.1" customHeight="1">
      <c r="B4345" s="180">
        <v>97443</v>
      </c>
      <c r="C4345" s="180" t="s">
        <v>20409</v>
      </c>
      <c r="D4345" s="180" t="s">
        <v>3961</v>
      </c>
      <c r="E4345" s="181">
        <v>80.430000000000007</v>
      </c>
    </row>
    <row r="4346" spans="2:5" ht="50.1" customHeight="1">
      <c r="B4346" s="180">
        <v>97444</v>
      </c>
      <c r="C4346" s="180" t="s">
        <v>20410</v>
      </c>
      <c r="D4346" s="180" t="s">
        <v>3961</v>
      </c>
      <c r="E4346" s="181">
        <v>94.99</v>
      </c>
    </row>
    <row r="4347" spans="2:5" ht="50.1" customHeight="1">
      <c r="B4347" s="180">
        <v>97446</v>
      </c>
      <c r="C4347" s="180" t="s">
        <v>20411</v>
      </c>
      <c r="D4347" s="180" t="s">
        <v>3961</v>
      </c>
      <c r="E4347" s="181">
        <v>165.74</v>
      </c>
    </row>
    <row r="4348" spans="2:5" ht="50.1" customHeight="1">
      <c r="B4348" s="180">
        <v>97447</v>
      </c>
      <c r="C4348" s="180" t="s">
        <v>20412</v>
      </c>
      <c r="D4348" s="180" t="s">
        <v>3961</v>
      </c>
      <c r="E4348" s="181">
        <v>165.74</v>
      </c>
    </row>
    <row r="4349" spans="2:5" ht="50.1" customHeight="1">
      <c r="B4349" s="180">
        <v>97449</v>
      </c>
      <c r="C4349" s="180" t="s">
        <v>20413</v>
      </c>
      <c r="D4349" s="180" t="s">
        <v>3961</v>
      </c>
      <c r="E4349" s="181">
        <v>176.66</v>
      </c>
    </row>
    <row r="4350" spans="2:5" ht="50.1" customHeight="1">
      <c r="B4350" s="180">
        <v>97450</v>
      </c>
      <c r="C4350" s="180" t="s">
        <v>20414</v>
      </c>
      <c r="D4350" s="180" t="s">
        <v>3961</v>
      </c>
      <c r="E4350" s="181">
        <v>216.31</v>
      </c>
    </row>
    <row r="4351" spans="2:5" ht="50.1" customHeight="1">
      <c r="B4351" s="180">
        <v>97452</v>
      </c>
      <c r="C4351" s="180" t="s">
        <v>20415</v>
      </c>
      <c r="D4351" s="180" t="s">
        <v>3961</v>
      </c>
      <c r="E4351" s="181">
        <v>132.34</v>
      </c>
    </row>
    <row r="4352" spans="2:5" ht="50.1" customHeight="1">
      <c r="B4352" s="180">
        <v>97453</v>
      </c>
      <c r="C4352" s="180" t="s">
        <v>20416</v>
      </c>
      <c r="D4352" s="180" t="s">
        <v>3961</v>
      </c>
      <c r="E4352" s="181">
        <v>140.65</v>
      </c>
    </row>
    <row r="4353" spans="2:5" ht="50.1" customHeight="1">
      <c r="B4353" s="180">
        <v>97454</v>
      </c>
      <c r="C4353" s="180" t="s">
        <v>20417</v>
      </c>
      <c r="D4353" s="180" t="s">
        <v>3961</v>
      </c>
      <c r="E4353" s="181">
        <v>227.21</v>
      </c>
    </row>
    <row r="4354" spans="2:5" ht="50.1" customHeight="1">
      <c r="B4354" s="180">
        <v>97455</v>
      </c>
      <c r="C4354" s="180" t="s">
        <v>20418</v>
      </c>
      <c r="D4354" s="180" t="s">
        <v>3961</v>
      </c>
      <c r="E4354" s="181">
        <v>240.5</v>
      </c>
    </row>
    <row r="4355" spans="2:5" ht="50.1" customHeight="1">
      <c r="B4355" s="180">
        <v>97456</v>
      </c>
      <c r="C4355" s="180" t="s">
        <v>20419</v>
      </c>
      <c r="D4355" s="180" t="s">
        <v>3961</v>
      </c>
      <c r="E4355" s="181">
        <v>518.1</v>
      </c>
    </row>
    <row r="4356" spans="2:5" ht="50.1" customHeight="1">
      <c r="B4356" s="180">
        <v>97457</v>
      </c>
      <c r="C4356" s="180" t="s">
        <v>20420</v>
      </c>
      <c r="D4356" s="180" t="s">
        <v>3961</v>
      </c>
      <c r="E4356" s="181">
        <v>458.47</v>
      </c>
    </row>
    <row r="4357" spans="2:5" ht="50.1" customHeight="1">
      <c r="B4357" s="180">
        <v>97458</v>
      </c>
      <c r="C4357" s="180" t="s">
        <v>20421</v>
      </c>
      <c r="D4357" s="180" t="s">
        <v>3961</v>
      </c>
      <c r="E4357" s="181">
        <v>209.94</v>
      </c>
    </row>
    <row r="4358" spans="2:5" ht="50.1" customHeight="1">
      <c r="B4358" s="180">
        <v>97459</v>
      </c>
      <c r="C4358" s="180" t="s">
        <v>20422</v>
      </c>
      <c r="D4358" s="180" t="s">
        <v>3961</v>
      </c>
      <c r="E4358" s="181">
        <v>362.8</v>
      </c>
    </row>
    <row r="4359" spans="2:5" ht="50.1" customHeight="1">
      <c r="B4359" s="180">
        <v>97460</v>
      </c>
      <c r="C4359" s="180" t="s">
        <v>20423</v>
      </c>
      <c r="D4359" s="180" t="s">
        <v>3961</v>
      </c>
      <c r="E4359" s="181">
        <v>559.45000000000005</v>
      </c>
    </row>
    <row r="4360" spans="2:5" ht="50.1" customHeight="1">
      <c r="B4360" s="180">
        <v>97461</v>
      </c>
      <c r="C4360" s="180" t="s">
        <v>20424</v>
      </c>
      <c r="D4360" s="180" t="s">
        <v>3961</v>
      </c>
      <c r="E4360" s="181">
        <v>25.47</v>
      </c>
    </row>
    <row r="4361" spans="2:5" ht="50.1" customHeight="1">
      <c r="B4361" s="180">
        <v>97462</v>
      </c>
      <c r="C4361" s="180" t="s">
        <v>20425</v>
      </c>
      <c r="D4361" s="180" t="s">
        <v>3961</v>
      </c>
      <c r="E4361" s="181">
        <v>21.21</v>
      </c>
    </row>
    <row r="4362" spans="2:5" ht="50.1" customHeight="1">
      <c r="B4362" s="180">
        <v>97464</v>
      </c>
      <c r="C4362" s="180" t="s">
        <v>20426</v>
      </c>
      <c r="D4362" s="180" t="s">
        <v>3961</v>
      </c>
      <c r="E4362" s="181">
        <v>36.76</v>
      </c>
    </row>
    <row r="4363" spans="2:5" ht="50.1" customHeight="1">
      <c r="B4363" s="180">
        <v>97465</v>
      </c>
      <c r="C4363" s="180" t="s">
        <v>20427</v>
      </c>
      <c r="D4363" s="180" t="s">
        <v>3961</v>
      </c>
      <c r="E4363" s="181">
        <v>43.95</v>
      </c>
    </row>
    <row r="4364" spans="2:5" ht="50.1" customHeight="1">
      <c r="B4364" s="180">
        <v>97467</v>
      </c>
      <c r="C4364" s="180" t="s">
        <v>20428</v>
      </c>
      <c r="D4364" s="180" t="s">
        <v>3961</v>
      </c>
      <c r="E4364" s="181">
        <v>46.64</v>
      </c>
    </row>
    <row r="4365" spans="2:5" ht="50.1" customHeight="1">
      <c r="B4365" s="180">
        <v>97468</v>
      </c>
      <c r="C4365" s="180" t="s">
        <v>20429</v>
      </c>
      <c r="D4365" s="180" t="s">
        <v>3961</v>
      </c>
      <c r="E4365" s="181">
        <v>55.85</v>
      </c>
    </row>
    <row r="4366" spans="2:5" ht="50.1" customHeight="1">
      <c r="B4366" s="180">
        <v>97470</v>
      </c>
      <c r="C4366" s="180" t="s">
        <v>20430</v>
      </c>
      <c r="D4366" s="180" t="s">
        <v>3961</v>
      </c>
      <c r="E4366" s="181">
        <v>69.05</v>
      </c>
    </row>
    <row r="4367" spans="2:5" ht="50.1" customHeight="1">
      <c r="B4367" s="180">
        <v>97471</v>
      </c>
      <c r="C4367" s="180" t="s">
        <v>20431</v>
      </c>
      <c r="D4367" s="180" t="s">
        <v>3961</v>
      </c>
      <c r="E4367" s="181">
        <v>83.61</v>
      </c>
    </row>
    <row r="4368" spans="2:5" ht="50.1" customHeight="1">
      <c r="B4368" s="180">
        <v>97474</v>
      </c>
      <c r="C4368" s="180" t="s">
        <v>20432</v>
      </c>
      <c r="D4368" s="180" t="s">
        <v>3961</v>
      </c>
      <c r="E4368" s="181">
        <v>126.87</v>
      </c>
    </row>
    <row r="4369" spans="2:5" ht="50.1" customHeight="1">
      <c r="B4369" s="180">
        <v>97475</v>
      </c>
      <c r="C4369" s="180" t="s">
        <v>20433</v>
      </c>
      <c r="D4369" s="180" t="s">
        <v>3961</v>
      </c>
      <c r="E4369" s="181">
        <v>156.31</v>
      </c>
    </row>
    <row r="4370" spans="2:5" ht="50.1" customHeight="1">
      <c r="B4370" s="180">
        <v>97477</v>
      </c>
      <c r="C4370" s="180" t="s">
        <v>20434</v>
      </c>
      <c r="D4370" s="180" t="s">
        <v>3961</v>
      </c>
      <c r="E4370" s="181">
        <v>169.17</v>
      </c>
    </row>
    <row r="4371" spans="2:5" ht="50.1" customHeight="1">
      <c r="B4371" s="180">
        <v>97478</v>
      </c>
      <c r="C4371" s="180" t="s">
        <v>20435</v>
      </c>
      <c r="D4371" s="180" t="s">
        <v>3961</v>
      </c>
      <c r="E4371" s="181">
        <v>208.82</v>
      </c>
    </row>
    <row r="4372" spans="2:5" ht="50.1" customHeight="1">
      <c r="B4372" s="180">
        <v>97479</v>
      </c>
      <c r="C4372" s="180" t="s">
        <v>20436</v>
      </c>
      <c r="D4372" s="180" t="s">
        <v>3961</v>
      </c>
      <c r="E4372" s="181">
        <v>41.01</v>
      </c>
    </row>
    <row r="4373" spans="2:5" ht="50.1" customHeight="1">
      <c r="B4373" s="180">
        <v>97480</v>
      </c>
      <c r="C4373" s="180" t="s">
        <v>20437</v>
      </c>
      <c r="D4373" s="180" t="s">
        <v>3961</v>
      </c>
      <c r="E4373" s="181">
        <v>41.01</v>
      </c>
    </row>
    <row r="4374" spans="2:5" ht="50.1" customHeight="1">
      <c r="B4374" s="180">
        <v>97481</v>
      </c>
      <c r="C4374" s="180" t="s">
        <v>20438</v>
      </c>
      <c r="D4374" s="180" t="s">
        <v>3961</v>
      </c>
      <c r="E4374" s="181">
        <v>59.55</v>
      </c>
    </row>
    <row r="4375" spans="2:5" ht="50.1" customHeight="1">
      <c r="B4375" s="180">
        <v>97482</v>
      </c>
      <c r="C4375" s="180" t="s">
        <v>20439</v>
      </c>
      <c r="D4375" s="180" t="s">
        <v>3961</v>
      </c>
      <c r="E4375" s="181">
        <v>59.55</v>
      </c>
    </row>
    <row r="4376" spans="2:5" ht="50.1" customHeight="1">
      <c r="B4376" s="180">
        <v>97483</v>
      </c>
      <c r="C4376" s="180" t="s">
        <v>20440</v>
      </c>
      <c r="D4376" s="180" t="s">
        <v>3961</v>
      </c>
      <c r="E4376" s="181">
        <v>83.49</v>
      </c>
    </row>
    <row r="4377" spans="2:5" ht="50.1" customHeight="1">
      <c r="B4377" s="180">
        <v>97484</v>
      </c>
      <c r="C4377" s="180" t="s">
        <v>20441</v>
      </c>
      <c r="D4377" s="180" t="s">
        <v>3961</v>
      </c>
      <c r="E4377" s="181">
        <v>83.49</v>
      </c>
    </row>
    <row r="4378" spans="2:5" ht="50.1" customHeight="1">
      <c r="B4378" s="180">
        <v>97485</v>
      </c>
      <c r="C4378" s="180" t="s">
        <v>20442</v>
      </c>
      <c r="D4378" s="180" t="s">
        <v>3961</v>
      </c>
      <c r="E4378" s="181">
        <v>115.3</v>
      </c>
    </row>
    <row r="4379" spans="2:5" ht="50.1" customHeight="1">
      <c r="B4379" s="180">
        <v>97486</v>
      </c>
      <c r="C4379" s="180" t="s">
        <v>20443</v>
      </c>
      <c r="D4379" s="180" t="s">
        <v>3961</v>
      </c>
      <c r="E4379" s="181">
        <v>123.61</v>
      </c>
    </row>
    <row r="4380" spans="2:5" ht="50.1" customHeight="1">
      <c r="B4380" s="180">
        <v>97487</v>
      </c>
      <c r="C4380" s="180" t="s">
        <v>20444</v>
      </c>
      <c r="D4380" s="180" t="s">
        <v>3961</v>
      </c>
      <c r="E4380" s="181">
        <v>213.08</v>
      </c>
    </row>
    <row r="4381" spans="2:5" ht="50.1" customHeight="1">
      <c r="B4381" s="180">
        <v>97488</v>
      </c>
      <c r="C4381" s="180" t="s">
        <v>20445</v>
      </c>
      <c r="D4381" s="180" t="s">
        <v>3961</v>
      </c>
      <c r="E4381" s="181">
        <v>226.37</v>
      </c>
    </row>
    <row r="4382" spans="2:5" ht="50.1" customHeight="1">
      <c r="B4382" s="180">
        <v>97489</v>
      </c>
      <c r="C4382" s="180" t="s">
        <v>20446</v>
      </c>
      <c r="D4382" s="180" t="s">
        <v>3961</v>
      </c>
      <c r="E4382" s="181">
        <v>506.83</v>
      </c>
    </row>
    <row r="4383" spans="2:5" ht="50.1" customHeight="1">
      <c r="B4383" s="180">
        <v>97490</v>
      </c>
      <c r="C4383" s="180" t="s">
        <v>20447</v>
      </c>
      <c r="D4383" s="180" t="s">
        <v>3961</v>
      </c>
      <c r="E4383" s="181">
        <v>447.2</v>
      </c>
    </row>
    <row r="4384" spans="2:5" ht="50.1" customHeight="1">
      <c r="B4384" s="180">
        <v>97491</v>
      </c>
      <c r="C4384" s="180" t="s">
        <v>20448</v>
      </c>
      <c r="D4384" s="180" t="s">
        <v>3961</v>
      </c>
      <c r="E4384" s="181">
        <v>63.53</v>
      </c>
    </row>
    <row r="4385" spans="2:5" ht="50.1" customHeight="1">
      <c r="B4385" s="180">
        <v>97492</v>
      </c>
      <c r="C4385" s="180" t="s">
        <v>20449</v>
      </c>
      <c r="D4385" s="180" t="s">
        <v>3961</v>
      </c>
      <c r="E4385" s="181">
        <v>93.36</v>
      </c>
    </row>
    <row r="4386" spans="2:5" ht="50.1" customHeight="1">
      <c r="B4386" s="180">
        <v>97493</v>
      </c>
      <c r="C4386" s="180" t="s">
        <v>20450</v>
      </c>
      <c r="D4386" s="180" t="s">
        <v>3961</v>
      </c>
      <c r="E4386" s="181">
        <v>120.41</v>
      </c>
    </row>
    <row r="4387" spans="2:5" ht="50.1" customHeight="1">
      <c r="B4387" s="180">
        <v>97494</v>
      </c>
      <c r="C4387" s="180" t="s">
        <v>20451</v>
      </c>
      <c r="D4387" s="180" t="s">
        <v>3961</v>
      </c>
      <c r="E4387" s="181">
        <v>187.18</v>
      </c>
    </row>
    <row r="4388" spans="2:5" ht="50.1" customHeight="1">
      <c r="B4388" s="180">
        <v>97495</v>
      </c>
      <c r="C4388" s="180" t="s">
        <v>20452</v>
      </c>
      <c r="D4388" s="180" t="s">
        <v>3961</v>
      </c>
      <c r="E4388" s="181">
        <v>343.92</v>
      </c>
    </row>
    <row r="4389" spans="2:5" ht="50.1" customHeight="1">
      <c r="B4389" s="180">
        <v>97496</v>
      </c>
      <c r="C4389" s="180" t="s">
        <v>20453</v>
      </c>
      <c r="D4389" s="180" t="s">
        <v>3961</v>
      </c>
      <c r="E4389" s="181">
        <v>544.46</v>
      </c>
    </row>
    <row r="4390" spans="2:5" ht="50.1" customHeight="1">
      <c r="B4390" s="180">
        <v>97499</v>
      </c>
      <c r="C4390" s="180" t="s">
        <v>20454</v>
      </c>
      <c r="D4390" s="180" t="s">
        <v>3961</v>
      </c>
      <c r="E4390" s="181">
        <v>23.65</v>
      </c>
    </row>
    <row r="4391" spans="2:5" ht="50.1" customHeight="1">
      <c r="B4391" s="180">
        <v>97500</v>
      </c>
      <c r="C4391" s="180" t="s">
        <v>20455</v>
      </c>
      <c r="D4391" s="180" t="s">
        <v>3961</v>
      </c>
      <c r="E4391" s="181">
        <v>19.39</v>
      </c>
    </row>
    <row r="4392" spans="2:5" ht="50.1" customHeight="1">
      <c r="B4392" s="180">
        <v>97502</v>
      </c>
      <c r="C4392" s="180" t="s">
        <v>20456</v>
      </c>
      <c r="D4392" s="180" t="s">
        <v>3961</v>
      </c>
      <c r="E4392" s="181">
        <v>33.35</v>
      </c>
    </row>
    <row r="4393" spans="2:5" ht="50.1" customHeight="1">
      <c r="B4393" s="180">
        <v>97503</v>
      </c>
      <c r="C4393" s="180" t="s">
        <v>20457</v>
      </c>
      <c r="D4393" s="180" t="s">
        <v>3961</v>
      </c>
      <c r="E4393" s="181">
        <v>40.71</v>
      </c>
    </row>
    <row r="4394" spans="2:5" ht="50.1" customHeight="1">
      <c r="B4394" s="180">
        <v>97505</v>
      </c>
      <c r="C4394" s="180" t="s">
        <v>20458</v>
      </c>
      <c r="D4394" s="180" t="s">
        <v>3961</v>
      </c>
      <c r="E4394" s="181">
        <v>41.84</v>
      </c>
    </row>
    <row r="4395" spans="2:5" ht="50.1" customHeight="1">
      <c r="B4395" s="180">
        <v>97506</v>
      </c>
      <c r="C4395" s="180" t="s">
        <v>20459</v>
      </c>
      <c r="D4395" s="180" t="s">
        <v>3961</v>
      </c>
      <c r="E4395" s="181">
        <v>51.05</v>
      </c>
    </row>
    <row r="4396" spans="2:5" ht="50.1" customHeight="1">
      <c r="B4396" s="180">
        <v>97508</v>
      </c>
      <c r="C4396" s="180" t="s">
        <v>20460</v>
      </c>
      <c r="D4396" s="180" t="s">
        <v>3961</v>
      </c>
      <c r="E4396" s="181">
        <v>62.26</v>
      </c>
    </row>
    <row r="4397" spans="2:5" ht="50.1" customHeight="1">
      <c r="B4397" s="180">
        <v>97509</v>
      </c>
      <c r="C4397" s="180" t="s">
        <v>20461</v>
      </c>
      <c r="D4397" s="180" t="s">
        <v>3961</v>
      </c>
      <c r="E4397" s="181">
        <v>76.819999999999993</v>
      </c>
    </row>
    <row r="4398" spans="2:5" ht="50.1" customHeight="1">
      <c r="B4398" s="180">
        <v>97511</v>
      </c>
      <c r="C4398" s="180" t="s">
        <v>20462</v>
      </c>
      <c r="D4398" s="180" t="s">
        <v>3961</v>
      </c>
      <c r="E4398" s="181">
        <v>117.1</v>
      </c>
    </row>
    <row r="4399" spans="2:5" ht="50.1" customHeight="1">
      <c r="B4399" s="180">
        <v>97512</v>
      </c>
      <c r="C4399" s="180" t="s">
        <v>20463</v>
      </c>
      <c r="D4399" s="180" t="s">
        <v>3961</v>
      </c>
      <c r="E4399" s="181">
        <v>146.54</v>
      </c>
    </row>
    <row r="4400" spans="2:5" ht="50.1" customHeight="1">
      <c r="B4400" s="180">
        <v>97514</v>
      </c>
      <c r="C4400" s="180" t="s">
        <v>20464</v>
      </c>
      <c r="D4400" s="180" t="s">
        <v>3961</v>
      </c>
      <c r="E4400" s="181">
        <v>156.33000000000001</v>
      </c>
    </row>
    <row r="4401" spans="2:5" ht="50.1" customHeight="1">
      <c r="B4401" s="180">
        <v>97515</v>
      </c>
      <c r="C4401" s="180" t="s">
        <v>20465</v>
      </c>
      <c r="D4401" s="180" t="s">
        <v>3961</v>
      </c>
      <c r="E4401" s="181">
        <v>195.98</v>
      </c>
    </row>
    <row r="4402" spans="2:5" ht="50.1" customHeight="1">
      <c r="B4402" s="180">
        <v>97517</v>
      </c>
      <c r="C4402" s="180" t="s">
        <v>20466</v>
      </c>
      <c r="D4402" s="180" t="s">
        <v>3961</v>
      </c>
      <c r="E4402" s="181">
        <v>38.26</v>
      </c>
    </row>
    <row r="4403" spans="2:5" ht="50.1" customHeight="1">
      <c r="B4403" s="180">
        <v>97518</v>
      </c>
      <c r="C4403" s="180" t="s">
        <v>20467</v>
      </c>
      <c r="D4403" s="180" t="s">
        <v>3961</v>
      </c>
      <c r="E4403" s="181">
        <v>38.26</v>
      </c>
    </row>
    <row r="4404" spans="2:5" ht="50.1" customHeight="1">
      <c r="B4404" s="180">
        <v>97519</v>
      </c>
      <c r="C4404" s="180" t="s">
        <v>20468</v>
      </c>
      <c r="D4404" s="180" t="s">
        <v>3961</v>
      </c>
      <c r="E4404" s="181">
        <v>54.69</v>
      </c>
    </row>
    <row r="4405" spans="2:5" ht="50.1" customHeight="1">
      <c r="B4405" s="180">
        <v>97520</v>
      </c>
      <c r="C4405" s="180" t="s">
        <v>20469</v>
      </c>
      <c r="D4405" s="180" t="s">
        <v>3961</v>
      </c>
      <c r="E4405" s="181">
        <v>54.69</v>
      </c>
    </row>
    <row r="4406" spans="2:5" ht="50.1" customHeight="1">
      <c r="B4406" s="180">
        <v>97521</v>
      </c>
      <c r="C4406" s="180" t="s">
        <v>20470</v>
      </c>
      <c r="D4406" s="180" t="s">
        <v>3961</v>
      </c>
      <c r="E4406" s="181">
        <v>76.260000000000005</v>
      </c>
    </row>
    <row r="4407" spans="2:5" ht="50.1" customHeight="1">
      <c r="B4407" s="180">
        <v>97522</v>
      </c>
      <c r="C4407" s="180" t="s">
        <v>20471</v>
      </c>
      <c r="D4407" s="180" t="s">
        <v>3961</v>
      </c>
      <c r="E4407" s="181">
        <v>76.260000000000005</v>
      </c>
    </row>
    <row r="4408" spans="2:5" ht="50.1" customHeight="1">
      <c r="B4408" s="180">
        <v>97523</v>
      </c>
      <c r="C4408" s="180" t="s">
        <v>20472</v>
      </c>
      <c r="D4408" s="180" t="s">
        <v>3961</v>
      </c>
      <c r="E4408" s="181">
        <v>105.1</v>
      </c>
    </row>
    <row r="4409" spans="2:5" ht="50.1" customHeight="1">
      <c r="B4409" s="180">
        <v>97524</v>
      </c>
      <c r="C4409" s="180" t="s">
        <v>20473</v>
      </c>
      <c r="D4409" s="180" t="s">
        <v>3961</v>
      </c>
      <c r="E4409" s="181">
        <v>113.41</v>
      </c>
    </row>
    <row r="4410" spans="2:5" ht="50.1" customHeight="1">
      <c r="B4410" s="180">
        <v>97525</v>
      </c>
      <c r="C4410" s="180" t="s">
        <v>20474</v>
      </c>
      <c r="D4410" s="180" t="s">
        <v>3961</v>
      </c>
      <c r="E4410" s="181">
        <v>198.35</v>
      </c>
    </row>
    <row r="4411" spans="2:5" ht="50.1" customHeight="1">
      <c r="B4411" s="180">
        <v>97526</v>
      </c>
      <c r="C4411" s="180" t="s">
        <v>20475</v>
      </c>
      <c r="D4411" s="180" t="s">
        <v>3961</v>
      </c>
      <c r="E4411" s="181">
        <v>211.64</v>
      </c>
    </row>
    <row r="4412" spans="2:5" ht="50.1" customHeight="1">
      <c r="B4412" s="180">
        <v>97527</v>
      </c>
      <c r="C4412" s="180" t="s">
        <v>20476</v>
      </c>
      <c r="D4412" s="180" t="s">
        <v>3961</v>
      </c>
      <c r="E4412" s="181">
        <v>487.63</v>
      </c>
    </row>
    <row r="4413" spans="2:5" ht="50.1" customHeight="1">
      <c r="B4413" s="180">
        <v>97528</v>
      </c>
      <c r="C4413" s="180" t="s">
        <v>20477</v>
      </c>
      <c r="D4413" s="180" t="s">
        <v>3961</v>
      </c>
      <c r="E4413" s="181">
        <v>428</v>
      </c>
    </row>
    <row r="4414" spans="2:5" ht="50.1" customHeight="1">
      <c r="B4414" s="180">
        <v>97529</v>
      </c>
      <c r="C4414" s="180" t="s">
        <v>20478</v>
      </c>
      <c r="D4414" s="180" t="s">
        <v>3961</v>
      </c>
      <c r="E4414" s="181">
        <v>59.92</v>
      </c>
    </row>
    <row r="4415" spans="2:5" ht="50.1" customHeight="1">
      <c r="B4415" s="180">
        <v>97530</v>
      </c>
      <c r="C4415" s="180" t="s">
        <v>20479</v>
      </c>
      <c r="D4415" s="180" t="s">
        <v>3961</v>
      </c>
      <c r="E4415" s="181">
        <v>86.89</v>
      </c>
    </row>
    <row r="4416" spans="2:5" ht="50.1" customHeight="1">
      <c r="B4416" s="180">
        <v>97531</v>
      </c>
      <c r="C4416" s="180" t="s">
        <v>20480</v>
      </c>
      <c r="D4416" s="180" t="s">
        <v>3961</v>
      </c>
      <c r="E4416" s="181">
        <v>110.75</v>
      </c>
    </row>
    <row r="4417" spans="2:5" ht="50.1" customHeight="1">
      <c r="B4417" s="180">
        <v>97532</v>
      </c>
      <c r="C4417" s="180" t="s">
        <v>20481</v>
      </c>
      <c r="D4417" s="180" t="s">
        <v>3961</v>
      </c>
      <c r="E4417" s="181">
        <v>173.58</v>
      </c>
    </row>
    <row r="4418" spans="2:5" ht="50.1" customHeight="1">
      <c r="B4418" s="180">
        <v>97533</v>
      </c>
      <c r="C4418" s="180" t="s">
        <v>20482</v>
      </c>
      <c r="D4418" s="180" t="s">
        <v>3961</v>
      </c>
      <c r="E4418" s="181">
        <v>327.2</v>
      </c>
    </row>
    <row r="4419" spans="2:5" ht="50.1" customHeight="1">
      <c r="B4419" s="180">
        <v>97534</v>
      </c>
      <c r="C4419" s="180" t="s">
        <v>20483</v>
      </c>
      <c r="D4419" s="180" t="s">
        <v>3961</v>
      </c>
      <c r="E4419" s="181">
        <v>518.84</v>
      </c>
    </row>
    <row r="4420" spans="2:5" ht="50.1" customHeight="1">
      <c r="B4420" s="180">
        <v>97537</v>
      </c>
      <c r="C4420" s="180" t="s">
        <v>20484</v>
      </c>
      <c r="D4420" s="180" t="s">
        <v>3961</v>
      </c>
      <c r="E4420" s="181">
        <v>17.59</v>
      </c>
    </row>
    <row r="4421" spans="2:5" ht="50.1" customHeight="1">
      <c r="B4421" s="180">
        <v>97540</v>
      </c>
      <c r="C4421" s="180" t="s">
        <v>20485</v>
      </c>
      <c r="D4421" s="180" t="s">
        <v>3961</v>
      </c>
      <c r="E4421" s="181">
        <v>23.47</v>
      </c>
    </row>
    <row r="4422" spans="2:5" ht="50.1" customHeight="1">
      <c r="B4422" s="180">
        <v>97541</v>
      </c>
      <c r="C4422" s="180" t="s">
        <v>20486</v>
      </c>
      <c r="D4422" s="180" t="s">
        <v>3961</v>
      </c>
      <c r="E4422" s="181">
        <v>19.93</v>
      </c>
    </row>
    <row r="4423" spans="2:5" ht="50.1" customHeight="1">
      <c r="B4423" s="180">
        <v>97543</v>
      </c>
      <c r="C4423" s="180" t="s">
        <v>20487</v>
      </c>
      <c r="D4423" s="180" t="s">
        <v>3961</v>
      </c>
      <c r="E4423" s="181">
        <v>37.93</v>
      </c>
    </row>
    <row r="4424" spans="2:5" ht="50.1" customHeight="1">
      <c r="B4424" s="180">
        <v>97544</v>
      </c>
      <c r="C4424" s="180" t="s">
        <v>20488</v>
      </c>
      <c r="D4424" s="180" t="s">
        <v>3961</v>
      </c>
      <c r="E4424" s="181">
        <v>33.67</v>
      </c>
    </row>
    <row r="4425" spans="2:5" ht="50.1" customHeight="1">
      <c r="B4425" s="180">
        <v>97546</v>
      </c>
      <c r="C4425" s="180" t="s">
        <v>20489</v>
      </c>
      <c r="D4425" s="180" t="s">
        <v>3961</v>
      </c>
      <c r="E4425" s="181">
        <v>24.51</v>
      </c>
    </row>
    <row r="4426" spans="2:5" ht="50.1" customHeight="1">
      <c r="B4426" s="180">
        <v>97547</v>
      </c>
      <c r="C4426" s="180" t="s">
        <v>20490</v>
      </c>
      <c r="D4426" s="180" t="s">
        <v>3961</v>
      </c>
      <c r="E4426" s="181">
        <v>24.51</v>
      </c>
    </row>
    <row r="4427" spans="2:5" ht="50.1" customHeight="1">
      <c r="B4427" s="180">
        <v>97548</v>
      </c>
      <c r="C4427" s="180" t="s">
        <v>20491</v>
      </c>
      <c r="D4427" s="180" t="s">
        <v>3961</v>
      </c>
      <c r="E4427" s="181">
        <v>36.17</v>
      </c>
    </row>
    <row r="4428" spans="2:5" ht="50.1" customHeight="1">
      <c r="B4428" s="180">
        <v>97549</v>
      </c>
      <c r="C4428" s="180" t="s">
        <v>20492</v>
      </c>
      <c r="D4428" s="180" t="s">
        <v>3961</v>
      </c>
      <c r="E4428" s="181">
        <v>36.17</v>
      </c>
    </row>
    <row r="4429" spans="2:5" ht="50.1" customHeight="1">
      <c r="B4429" s="180">
        <v>97550</v>
      </c>
      <c r="C4429" s="180" t="s">
        <v>20493</v>
      </c>
      <c r="D4429" s="180" t="s">
        <v>3961</v>
      </c>
      <c r="E4429" s="181">
        <v>59.72</v>
      </c>
    </row>
    <row r="4430" spans="2:5" ht="50.1" customHeight="1">
      <c r="B4430" s="180">
        <v>97551</v>
      </c>
      <c r="C4430" s="180" t="s">
        <v>20494</v>
      </c>
      <c r="D4430" s="180" t="s">
        <v>3961</v>
      </c>
      <c r="E4430" s="181">
        <v>59.72</v>
      </c>
    </row>
    <row r="4431" spans="2:5" ht="50.1" customHeight="1">
      <c r="B4431" s="180">
        <v>97552</v>
      </c>
      <c r="C4431" s="180" t="s">
        <v>20495</v>
      </c>
      <c r="D4431" s="180" t="s">
        <v>3961</v>
      </c>
      <c r="E4431" s="181">
        <v>35.79</v>
      </c>
    </row>
    <row r="4432" spans="2:5" ht="50.1" customHeight="1">
      <c r="B4432" s="180">
        <v>97553</v>
      </c>
      <c r="C4432" s="180" t="s">
        <v>20496</v>
      </c>
      <c r="D4432" s="180" t="s">
        <v>3961</v>
      </c>
      <c r="E4432" s="181">
        <v>51.33</v>
      </c>
    </row>
    <row r="4433" spans="2:5" ht="50.1" customHeight="1">
      <c r="B4433" s="180">
        <v>97554</v>
      </c>
      <c r="C4433" s="180" t="s">
        <v>20497</v>
      </c>
      <c r="D4433" s="180" t="s">
        <v>3961</v>
      </c>
      <c r="E4433" s="181">
        <v>88.56</v>
      </c>
    </row>
    <row r="4434" spans="2:5" ht="50.1" customHeight="1">
      <c r="B4434" s="180">
        <v>98602</v>
      </c>
      <c r="C4434" s="180" t="s">
        <v>2847</v>
      </c>
      <c r="D4434" s="180" t="s">
        <v>3961</v>
      </c>
      <c r="E4434" s="181">
        <v>13.51</v>
      </c>
    </row>
    <row r="4435" spans="2:5" ht="50.1" customHeight="1">
      <c r="B4435" s="180">
        <v>88503</v>
      </c>
      <c r="C4435" s="180" t="s">
        <v>2848</v>
      </c>
      <c r="D4435" s="180" t="s">
        <v>3961</v>
      </c>
      <c r="E4435" s="181">
        <v>857.46</v>
      </c>
    </row>
    <row r="4436" spans="2:5" ht="50.1" customHeight="1">
      <c r="B4436" s="180">
        <v>88504</v>
      </c>
      <c r="C4436" s="180" t="s">
        <v>2849</v>
      </c>
      <c r="D4436" s="180" t="s">
        <v>3961</v>
      </c>
      <c r="E4436" s="181">
        <v>672.68</v>
      </c>
    </row>
    <row r="4437" spans="2:5" ht="50.1" customHeight="1">
      <c r="B4437" s="180">
        <v>97895</v>
      </c>
      <c r="C4437" s="180" t="s">
        <v>20498</v>
      </c>
      <c r="D4437" s="180" t="s">
        <v>3961</v>
      </c>
      <c r="E4437" s="181">
        <v>140.80000000000001</v>
      </c>
    </row>
    <row r="4438" spans="2:5" ht="50.1" customHeight="1">
      <c r="B4438" s="180">
        <v>97896</v>
      </c>
      <c r="C4438" s="180" t="s">
        <v>20499</v>
      </c>
      <c r="D4438" s="180" t="s">
        <v>3961</v>
      </c>
      <c r="E4438" s="181">
        <v>249.66</v>
      </c>
    </row>
    <row r="4439" spans="2:5" ht="50.1" customHeight="1">
      <c r="B4439" s="180">
        <v>97897</v>
      </c>
      <c r="C4439" s="180" t="s">
        <v>20500</v>
      </c>
      <c r="D4439" s="180" t="s">
        <v>3961</v>
      </c>
      <c r="E4439" s="181">
        <v>343.13</v>
      </c>
    </row>
    <row r="4440" spans="2:5" ht="50.1" customHeight="1">
      <c r="B4440" s="180">
        <v>97898</v>
      </c>
      <c r="C4440" s="180" t="s">
        <v>20501</v>
      </c>
      <c r="D4440" s="180" t="s">
        <v>3961</v>
      </c>
      <c r="E4440" s="181">
        <v>563.61</v>
      </c>
    </row>
    <row r="4441" spans="2:5" ht="50.1" customHeight="1">
      <c r="B4441" s="180">
        <v>97900</v>
      </c>
      <c r="C4441" s="180" t="s">
        <v>20502</v>
      </c>
      <c r="D4441" s="180" t="s">
        <v>3961</v>
      </c>
      <c r="E4441" s="181">
        <v>149.59</v>
      </c>
    </row>
    <row r="4442" spans="2:5" ht="50.1" customHeight="1">
      <c r="B4442" s="180">
        <v>97901</v>
      </c>
      <c r="C4442" s="180" t="s">
        <v>20503</v>
      </c>
      <c r="D4442" s="180" t="s">
        <v>3961</v>
      </c>
      <c r="E4442" s="181">
        <v>237.63</v>
      </c>
    </row>
    <row r="4443" spans="2:5" ht="50.1" customHeight="1">
      <c r="B4443" s="180">
        <v>97902</v>
      </c>
      <c r="C4443" s="180" t="s">
        <v>20504</v>
      </c>
      <c r="D4443" s="180" t="s">
        <v>3961</v>
      </c>
      <c r="E4443" s="181">
        <v>471.33</v>
      </c>
    </row>
    <row r="4444" spans="2:5" ht="50.1" customHeight="1">
      <c r="B4444" s="180">
        <v>97903</v>
      </c>
      <c r="C4444" s="180" t="s">
        <v>20505</v>
      </c>
      <c r="D4444" s="180" t="s">
        <v>3961</v>
      </c>
      <c r="E4444" s="181">
        <v>649.23</v>
      </c>
    </row>
    <row r="4445" spans="2:5" ht="50.1" customHeight="1">
      <c r="B4445" s="180">
        <v>97904</v>
      </c>
      <c r="C4445" s="180" t="s">
        <v>20506</v>
      </c>
      <c r="D4445" s="180" t="s">
        <v>3961</v>
      </c>
      <c r="E4445" s="181">
        <v>772.07</v>
      </c>
    </row>
    <row r="4446" spans="2:5" ht="50.1" customHeight="1">
      <c r="B4446" s="180">
        <v>97905</v>
      </c>
      <c r="C4446" s="180" t="s">
        <v>20507</v>
      </c>
      <c r="D4446" s="180" t="s">
        <v>3961</v>
      </c>
      <c r="E4446" s="181">
        <v>179.58</v>
      </c>
    </row>
    <row r="4447" spans="2:5" ht="50.1" customHeight="1">
      <c r="B4447" s="180">
        <v>97906</v>
      </c>
      <c r="C4447" s="180" t="s">
        <v>20508</v>
      </c>
      <c r="D4447" s="180" t="s">
        <v>3961</v>
      </c>
      <c r="E4447" s="181">
        <v>335.69</v>
      </c>
    </row>
    <row r="4448" spans="2:5" ht="50.1" customHeight="1">
      <c r="B4448" s="180">
        <v>97907</v>
      </c>
      <c r="C4448" s="180" t="s">
        <v>20509</v>
      </c>
      <c r="D4448" s="180" t="s">
        <v>3961</v>
      </c>
      <c r="E4448" s="181">
        <v>476.14</v>
      </c>
    </row>
    <row r="4449" spans="2:5" ht="50.1" customHeight="1">
      <c r="B4449" s="180">
        <v>97908</v>
      </c>
      <c r="C4449" s="180" t="s">
        <v>20510</v>
      </c>
      <c r="D4449" s="180" t="s">
        <v>3961</v>
      </c>
      <c r="E4449" s="181">
        <v>567.28</v>
      </c>
    </row>
    <row r="4450" spans="2:5" ht="50.1" customHeight="1">
      <c r="B4450" s="180">
        <v>98102</v>
      </c>
      <c r="C4450" s="180" t="s">
        <v>20511</v>
      </c>
      <c r="D4450" s="180" t="s">
        <v>3961</v>
      </c>
      <c r="E4450" s="181">
        <v>111.86</v>
      </c>
    </row>
    <row r="4451" spans="2:5" ht="50.1" customHeight="1">
      <c r="B4451" s="180">
        <v>98104</v>
      </c>
      <c r="C4451" s="180" t="s">
        <v>20512</v>
      </c>
      <c r="D4451" s="180" t="s">
        <v>3961</v>
      </c>
      <c r="E4451" s="181">
        <v>317.93</v>
      </c>
    </row>
    <row r="4452" spans="2:5" ht="50.1" customHeight="1">
      <c r="B4452" s="180">
        <v>98105</v>
      </c>
      <c r="C4452" s="180" t="s">
        <v>20513</v>
      </c>
      <c r="D4452" s="180" t="s">
        <v>3961</v>
      </c>
      <c r="E4452" s="181">
        <v>547.51</v>
      </c>
    </row>
    <row r="4453" spans="2:5" ht="50.1" customHeight="1">
      <c r="B4453" s="180">
        <v>98106</v>
      </c>
      <c r="C4453" s="180" t="s">
        <v>20514</v>
      </c>
      <c r="D4453" s="180" t="s">
        <v>3961</v>
      </c>
      <c r="E4453" s="181">
        <v>906.75</v>
      </c>
    </row>
    <row r="4454" spans="2:5" ht="50.1" customHeight="1">
      <c r="B4454" s="180">
        <v>98107</v>
      </c>
      <c r="C4454" s="180" t="s">
        <v>20515</v>
      </c>
      <c r="D4454" s="180" t="s">
        <v>3961</v>
      </c>
      <c r="E4454" s="181">
        <v>212.38</v>
      </c>
    </row>
    <row r="4455" spans="2:5" ht="50.1" customHeight="1">
      <c r="B4455" s="180">
        <v>98108</v>
      </c>
      <c r="C4455" s="180" t="s">
        <v>20516</v>
      </c>
      <c r="D4455" s="180" t="s">
        <v>3961</v>
      </c>
      <c r="E4455" s="181">
        <v>377.36</v>
      </c>
    </row>
    <row r="4456" spans="2:5" ht="50.1" customHeight="1">
      <c r="B4456" s="180">
        <v>99250</v>
      </c>
      <c r="C4456" s="180" t="s">
        <v>20517</v>
      </c>
      <c r="D4456" s="180" t="s">
        <v>3961</v>
      </c>
      <c r="E4456" s="181">
        <v>147.22</v>
      </c>
    </row>
    <row r="4457" spans="2:5" ht="50.1" customHeight="1">
      <c r="B4457" s="180">
        <v>99251</v>
      </c>
      <c r="C4457" s="180" t="s">
        <v>20518</v>
      </c>
      <c r="D4457" s="180" t="s">
        <v>3961</v>
      </c>
      <c r="E4457" s="181">
        <v>233.57</v>
      </c>
    </row>
    <row r="4458" spans="2:5" ht="50.1" customHeight="1">
      <c r="B4458" s="180">
        <v>99253</v>
      </c>
      <c r="C4458" s="180" t="s">
        <v>20519</v>
      </c>
      <c r="D4458" s="180" t="s">
        <v>3961</v>
      </c>
      <c r="E4458" s="181">
        <v>462.2</v>
      </c>
    </row>
    <row r="4459" spans="2:5" ht="50.1" customHeight="1">
      <c r="B4459" s="180">
        <v>99255</v>
      </c>
      <c r="C4459" s="180" t="s">
        <v>20520</v>
      </c>
      <c r="D4459" s="180" t="s">
        <v>3961</v>
      </c>
      <c r="E4459" s="181">
        <v>636.72</v>
      </c>
    </row>
    <row r="4460" spans="2:5" ht="50.1" customHeight="1">
      <c r="B4460" s="180">
        <v>99257</v>
      </c>
      <c r="C4460" s="180" t="s">
        <v>20521</v>
      </c>
      <c r="D4460" s="180" t="s">
        <v>3961</v>
      </c>
      <c r="E4460" s="181">
        <v>755.89</v>
      </c>
    </row>
    <row r="4461" spans="2:5" ht="50.1" customHeight="1">
      <c r="B4461" s="180">
        <v>99258</v>
      </c>
      <c r="C4461" s="180" t="s">
        <v>20522</v>
      </c>
      <c r="D4461" s="180" t="s">
        <v>3961</v>
      </c>
      <c r="E4461" s="181">
        <v>176.22</v>
      </c>
    </row>
    <row r="4462" spans="2:5" ht="50.1" customHeight="1">
      <c r="B4462" s="180">
        <v>99260</v>
      </c>
      <c r="C4462" s="180" t="s">
        <v>20523</v>
      </c>
      <c r="D4462" s="180" t="s">
        <v>3961</v>
      </c>
      <c r="E4462" s="181">
        <v>329.94</v>
      </c>
    </row>
    <row r="4463" spans="2:5" ht="50.1" customHeight="1">
      <c r="B4463" s="180">
        <v>99262</v>
      </c>
      <c r="C4463" s="180" t="s">
        <v>20524</v>
      </c>
      <c r="D4463" s="180" t="s">
        <v>3961</v>
      </c>
      <c r="E4463" s="181">
        <v>467.94</v>
      </c>
    </row>
    <row r="4464" spans="2:5" ht="50.1" customHeight="1">
      <c r="B4464" s="180">
        <v>99264</v>
      </c>
      <c r="C4464" s="180" t="s">
        <v>20525</v>
      </c>
      <c r="D4464" s="180" t="s">
        <v>3961</v>
      </c>
      <c r="E4464" s="181">
        <v>556.20000000000005</v>
      </c>
    </row>
    <row r="4465" spans="2:5" ht="50.1" customHeight="1">
      <c r="B4465" s="180">
        <v>89482</v>
      </c>
      <c r="C4465" s="180" t="s">
        <v>2850</v>
      </c>
      <c r="D4465" s="180" t="s">
        <v>3961</v>
      </c>
      <c r="E4465" s="181">
        <v>22.91</v>
      </c>
    </row>
    <row r="4466" spans="2:5" ht="50.1" customHeight="1">
      <c r="B4466" s="180">
        <v>89491</v>
      </c>
      <c r="C4466" s="180" t="s">
        <v>2851</v>
      </c>
      <c r="D4466" s="180" t="s">
        <v>3961</v>
      </c>
      <c r="E4466" s="181">
        <v>57.99</v>
      </c>
    </row>
    <row r="4467" spans="2:5" ht="50.1" customHeight="1">
      <c r="B4467" s="180">
        <v>89495</v>
      </c>
      <c r="C4467" s="180" t="s">
        <v>2852</v>
      </c>
      <c r="D4467" s="180" t="s">
        <v>3961</v>
      </c>
      <c r="E4467" s="181">
        <v>9.35</v>
      </c>
    </row>
    <row r="4468" spans="2:5" ht="50.1" customHeight="1">
      <c r="B4468" s="180">
        <v>89707</v>
      </c>
      <c r="C4468" s="180" t="s">
        <v>2853</v>
      </c>
      <c r="D4468" s="180" t="s">
        <v>3961</v>
      </c>
      <c r="E4468" s="181">
        <v>27.01</v>
      </c>
    </row>
    <row r="4469" spans="2:5" ht="50.1" customHeight="1">
      <c r="B4469" s="180">
        <v>89708</v>
      </c>
      <c r="C4469" s="180" t="s">
        <v>2854</v>
      </c>
      <c r="D4469" s="180" t="s">
        <v>3961</v>
      </c>
      <c r="E4469" s="181">
        <v>63.45</v>
      </c>
    </row>
    <row r="4470" spans="2:5" ht="50.1" customHeight="1">
      <c r="B4470" s="180">
        <v>89709</v>
      </c>
      <c r="C4470" s="180" t="s">
        <v>2855</v>
      </c>
      <c r="D4470" s="180" t="s">
        <v>3961</v>
      </c>
      <c r="E4470" s="181">
        <v>10.54</v>
      </c>
    </row>
    <row r="4471" spans="2:5" ht="50.1" customHeight="1">
      <c r="B4471" s="180">
        <v>89710</v>
      </c>
      <c r="C4471" s="180" t="s">
        <v>2856</v>
      </c>
      <c r="D4471" s="180" t="s">
        <v>3961</v>
      </c>
      <c r="E4471" s="181">
        <v>10.31</v>
      </c>
    </row>
    <row r="4472" spans="2:5" ht="50.1" customHeight="1">
      <c r="B4472" s="180">
        <v>86872</v>
      </c>
      <c r="C4472" s="180" t="s">
        <v>20526</v>
      </c>
      <c r="D4472" s="180" t="s">
        <v>3961</v>
      </c>
      <c r="E4472" s="181">
        <v>719.21</v>
      </c>
    </row>
    <row r="4473" spans="2:5" ht="50.1" customHeight="1">
      <c r="B4473" s="180">
        <v>86874</v>
      </c>
      <c r="C4473" s="180" t="s">
        <v>20527</v>
      </c>
      <c r="D4473" s="180" t="s">
        <v>3961</v>
      </c>
      <c r="E4473" s="181">
        <v>444.01</v>
      </c>
    </row>
    <row r="4474" spans="2:5" ht="50.1" customHeight="1">
      <c r="B4474" s="180">
        <v>86875</v>
      </c>
      <c r="C4474" s="180" t="s">
        <v>20528</v>
      </c>
      <c r="D4474" s="180" t="s">
        <v>3961</v>
      </c>
      <c r="E4474" s="181">
        <v>429.74</v>
      </c>
    </row>
    <row r="4475" spans="2:5" ht="50.1" customHeight="1">
      <c r="B4475" s="180">
        <v>86876</v>
      </c>
      <c r="C4475" s="180" t="s">
        <v>20529</v>
      </c>
      <c r="D4475" s="180" t="s">
        <v>3961</v>
      </c>
      <c r="E4475" s="181">
        <v>247.58</v>
      </c>
    </row>
    <row r="4476" spans="2:5" ht="50.1" customHeight="1">
      <c r="B4476" s="180">
        <v>86877</v>
      </c>
      <c r="C4476" s="180" t="s">
        <v>20530</v>
      </c>
      <c r="D4476" s="180" t="s">
        <v>3961</v>
      </c>
      <c r="E4476" s="181">
        <v>26.7</v>
      </c>
    </row>
    <row r="4477" spans="2:5" ht="50.1" customHeight="1">
      <c r="B4477" s="180">
        <v>86878</v>
      </c>
      <c r="C4477" s="180" t="s">
        <v>20531</v>
      </c>
      <c r="D4477" s="180" t="s">
        <v>3961</v>
      </c>
      <c r="E4477" s="181">
        <v>47.69</v>
      </c>
    </row>
    <row r="4478" spans="2:5" ht="50.1" customHeight="1">
      <c r="B4478" s="180">
        <v>86879</v>
      </c>
      <c r="C4478" s="180" t="s">
        <v>20532</v>
      </c>
      <c r="D4478" s="180" t="s">
        <v>3961</v>
      </c>
      <c r="E4478" s="181">
        <v>6</v>
      </c>
    </row>
    <row r="4479" spans="2:5" ht="50.1" customHeight="1">
      <c r="B4479" s="180">
        <v>86880</v>
      </c>
      <c r="C4479" s="180" t="s">
        <v>20533</v>
      </c>
      <c r="D4479" s="180" t="s">
        <v>3961</v>
      </c>
      <c r="E4479" s="181">
        <v>17.920000000000002</v>
      </c>
    </row>
    <row r="4480" spans="2:5" ht="50.1" customHeight="1">
      <c r="B4480" s="180">
        <v>86881</v>
      </c>
      <c r="C4480" s="180" t="s">
        <v>20534</v>
      </c>
      <c r="D4480" s="180" t="s">
        <v>3961</v>
      </c>
      <c r="E4480" s="181">
        <v>133.72</v>
      </c>
    </row>
    <row r="4481" spans="2:5" ht="50.1" customHeight="1">
      <c r="B4481" s="180">
        <v>86882</v>
      </c>
      <c r="C4481" s="180" t="s">
        <v>20535</v>
      </c>
      <c r="D4481" s="180" t="s">
        <v>3961</v>
      </c>
      <c r="E4481" s="181">
        <v>18.329999999999998</v>
      </c>
    </row>
    <row r="4482" spans="2:5" ht="50.1" customHeight="1">
      <c r="B4482" s="180">
        <v>86883</v>
      </c>
      <c r="C4482" s="180" t="s">
        <v>20536</v>
      </c>
      <c r="D4482" s="180" t="s">
        <v>3961</v>
      </c>
      <c r="E4482" s="181">
        <v>10.44</v>
      </c>
    </row>
    <row r="4483" spans="2:5" ht="50.1" customHeight="1">
      <c r="B4483" s="180">
        <v>86884</v>
      </c>
      <c r="C4483" s="180" t="s">
        <v>20537</v>
      </c>
      <c r="D4483" s="180" t="s">
        <v>3961</v>
      </c>
      <c r="E4483" s="181">
        <v>7.42</v>
      </c>
    </row>
    <row r="4484" spans="2:5" ht="50.1" customHeight="1">
      <c r="B4484" s="180">
        <v>86885</v>
      </c>
      <c r="C4484" s="180" t="s">
        <v>20538</v>
      </c>
      <c r="D4484" s="180" t="s">
        <v>3961</v>
      </c>
      <c r="E4484" s="181">
        <v>10.36</v>
      </c>
    </row>
    <row r="4485" spans="2:5" ht="50.1" customHeight="1">
      <c r="B4485" s="180">
        <v>86886</v>
      </c>
      <c r="C4485" s="180" t="s">
        <v>20539</v>
      </c>
      <c r="D4485" s="180" t="s">
        <v>3961</v>
      </c>
      <c r="E4485" s="181">
        <v>32.82</v>
      </c>
    </row>
    <row r="4486" spans="2:5" ht="50.1" customHeight="1">
      <c r="B4486" s="180">
        <v>86887</v>
      </c>
      <c r="C4486" s="180" t="s">
        <v>20540</v>
      </c>
      <c r="D4486" s="180" t="s">
        <v>3961</v>
      </c>
      <c r="E4486" s="181">
        <v>35.58</v>
      </c>
    </row>
    <row r="4487" spans="2:5" ht="50.1" customHeight="1">
      <c r="B4487" s="180">
        <v>86888</v>
      </c>
      <c r="C4487" s="180" t="s">
        <v>20541</v>
      </c>
      <c r="D4487" s="180" t="s">
        <v>3961</v>
      </c>
      <c r="E4487" s="181">
        <v>421.71</v>
      </c>
    </row>
    <row r="4488" spans="2:5" ht="50.1" customHeight="1">
      <c r="B4488" s="180">
        <v>86889</v>
      </c>
      <c r="C4488" s="180" t="s">
        <v>20542</v>
      </c>
      <c r="D4488" s="180" t="s">
        <v>3961</v>
      </c>
      <c r="E4488" s="181">
        <v>527.19000000000005</v>
      </c>
    </row>
    <row r="4489" spans="2:5" ht="50.1" customHeight="1">
      <c r="B4489" s="180">
        <v>86893</v>
      </c>
      <c r="C4489" s="180" t="s">
        <v>20543</v>
      </c>
      <c r="D4489" s="180" t="s">
        <v>3961</v>
      </c>
      <c r="E4489" s="181">
        <v>326.07</v>
      </c>
    </row>
    <row r="4490" spans="2:5" ht="50.1" customHeight="1">
      <c r="B4490" s="180">
        <v>86894</v>
      </c>
      <c r="C4490" s="180" t="s">
        <v>20544</v>
      </c>
      <c r="D4490" s="180" t="s">
        <v>3961</v>
      </c>
      <c r="E4490" s="181">
        <v>233.68</v>
      </c>
    </row>
    <row r="4491" spans="2:5" ht="50.1" customHeight="1">
      <c r="B4491" s="180">
        <v>86895</v>
      </c>
      <c r="C4491" s="180" t="s">
        <v>20545</v>
      </c>
      <c r="D4491" s="180" t="s">
        <v>3961</v>
      </c>
      <c r="E4491" s="181">
        <v>258.99</v>
      </c>
    </row>
    <row r="4492" spans="2:5" ht="50.1" customHeight="1">
      <c r="B4492" s="180">
        <v>86899</v>
      </c>
      <c r="C4492" s="180" t="s">
        <v>20546</v>
      </c>
      <c r="D4492" s="180" t="s">
        <v>3961</v>
      </c>
      <c r="E4492" s="181">
        <v>183.55</v>
      </c>
    </row>
    <row r="4493" spans="2:5" ht="50.1" customHeight="1">
      <c r="B4493" s="180">
        <v>86900</v>
      </c>
      <c r="C4493" s="180" t="s">
        <v>20547</v>
      </c>
      <c r="D4493" s="180" t="s">
        <v>3961</v>
      </c>
      <c r="E4493" s="181">
        <v>164.72</v>
      </c>
    </row>
    <row r="4494" spans="2:5" ht="50.1" customHeight="1">
      <c r="B4494" s="180">
        <v>86901</v>
      </c>
      <c r="C4494" s="180" t="s">
        <v>20548</v>
      </c>
      <c r="D4494" s="180" t="s">
        <v>3961</v>
      </c>
      <c r="E4494" s="181">
        <v>120.33</v>
      </c>
    </row>
    <row r="4495" spans="2:5" ht="50.1" customHeight="1">
      <c r="B4495" s="180">
        <v>86902</v>
      </c>
      <c r="C4495" s="180" t="s">
        <v>20549</v>
      </c>
      <c r="D4495" s="180" t="s">
        <v>3961</v>
      </c>
      <c r="E4495" s="181">
        <v>265.07</v>
      </c>
    </row>
    <row r="4496" spans="2:5" ht="50.1" customHeight="1">
      <c r="B4496" s="180">
        <v>86903</v>
      </c>
      <c r="C4496" s="180" t="s">
        <v>20550</v>
      </c>
      <c r="D4496" s="180" t="s">
        <v>3961</v>
      </c>
      <c r="E4496" s="181">
        <v>338.62</v>
      </c>
    </row>
    <row r="4497" spans="2:5" ht="50.1" customHeight="1">
      <c r="B4497" s="180">
        <v>86904</v>
      </c>
      <c r="C4497" s="180" t="s">
        <v>20551</v>
      </c>
      <c r="D4497" s="180" t="s">
        <v>3961</v>
      </c>
      <c r="E4497" s="181">
        <v>131.30000000000001</v>
      </c>
    </row>
    <row r="4498" spans="2:5" ht="50.1" customHeight="1">
      <c r="B4498" s="180">
        <v>86905</v>
      </c>
      <c r="C4498" s="180" t="s">
        <v>20552</v>
      </c>
      <c r="D4498" s="180" t="s">
        <v>3961</v>
      </c>
      <c r="E4498" s="181">
        <v>222.63</v>
      </c>
    </row>
    <row r="4499" spans="2:5" ht="50.1" customHeight="1">
      <c r="B4499" s="180">
        <v>86906</v>
      </c>
      <c r="C4499" s="180" t="s">
        <v>20553</v>
      </c>
      <c r="D4499" s="180" t="s">
        <v>3961</v>
      </c>
      <c r="E4499" s="181">
        <v>51.99</v>
      </c>
    </row>
    <row r="4500" spans="2:5" ht="50.1" customHeight="1">
      <c r="B4500" s="180">
        <v>86908</v>
      </c>
      <c r="C4500" s="180" t="s">
        <v>20554</v>
      </c>
      <c r="D4500" s="180" t="s">
        <v>3961</v>
      </c>
      <c r="E4500" s="181">
        <v>267.89</v>
      </c>
    </row>
    <row r="4501" spans="2:5" ht="50.1" customHeight="1">
      <c r="B4501" s="180">
        <v>86909</v>
      </c>
      <c r="C4501" s="180" t="s">
        <v>20555</v>
      </c>
      <c r="D4501" s="180" t="s">
        <v>3961</v>
      </c>
      <c r="E4501" s="181">
        <v>104.15</v>
      </c>
    </row>
    <row r="4502" spans="2:5" ht="50.1" customHeight="1">
      <c r="B4502" s="180">
        <v>86910</v>
      </c>
      <c r="C4502" s="180" t="s">
        <v>20556</v>
      </c>
      <c r="D4502" s="180" t="s">
        <v>3961</v>
      </c>
      <c r="E4502" s="181">
        <v>98.41</v>
      </c>
    </row>
    <row r="4503" spans="2:5" ht="50.1" customHeight="1">
      <c r="B4503" s="180">
        <v>86911</v>
      </c>
      <c r="C4503" s="180" t="s">
        <v>20557</v>
      </c>
      <c r="D4503" s="180" t="s">
        <v>3961</v>
      </c>
      <c r="E4503" s="181">
        <v>43.93</v>
      </c>
    </row>
    <row r="4504" spans="2:5" ht="50.1" customHeight="1">
      <c r="B4504" s="180">
        <v>86913</v>
      </c>
      <c r="C4504" s="180" t="s">
        <v>20558</v>
      </c>
      <c r="D4504" s="180" t="s">
        <v>3961</v>
      </c>
      <c r="E4504" s="181">
        <v>19.37</v>
      </c>
    </row>
    <row r="4505" spans="2:5" ht="50.1" customHeight="1">
      <c r="B4505" s="180">
        <v>86914</v>
      </c>
      <c r="C4505" s="180" t="s">
        <v>20559</v>
      </c>
      <c r="D4505" s="180" t="s">
        <v>3961</v>
      </c>
      <c r="E4505" s="181">
        <v>39.94</v>
      </c>
    </row>
    <row r="4506" spans="2:5" ht="50.1" customHeight="1">
      <c r="B4506" s="180">
        <v>86915</v>
      </c>
      <c r="C4506" s="180" t="s">
        <v>20560</v>
      </c>
      <c r="D4506" s="180" t="s">
        <v>3961</v>
      </c>
      <c r="E4506" s="181">
        <v>87.77</v>
      </c>
    </row>
    <row r="4507" spans="2:5" ht="50.1" customHeight="1">
      <c r="B4507" s="180">
        <v>86916</v>
      </c>
      <c r="C4507" s="180" t="s">
        <v>20561</v>
      </c>
      <c r="D4507" s="180" t="s">
        <v>3961</v>
      </c>
      <c r="E4507" s="181">
        <v>33.43</v>
      </c>
    </row>
    <row r="4508" spans="2:5" ht="50.1" customHeight="1">
      <c r="B4508" s="180">
        <v>86919</v>
      </c>
      <c r="C4508" s="180" t="s">
        <v>20562</v>
      </c>
      <c r="D4508" s="180" t="s">
        <v>3961</v>
      </c>
      <c r="E4508" s="181">
        <v>796.29</v>
      </c>
    </row>
    <row r="4509" spans="2:5" ht="50.1" customHeight="1">
      <c r="B4509" s="180">
        <v>86920</v>
      </c>
      <c r="C4509" s="180" t="s">
        <v>20563</v>
      </c>
      <c r="D4509" s="180" t="s">
        <v>3961</v>
      </c>
      <c r="E4509" s="181">
        <v>755.02</v>
      </c>
    </row>
    <row r="4510" spans="2:5" ht="50.1" customHeight="1">
      <c r="B4510" s="180">
        <v>86921</v>
      </c>
      <c r="C4510" s="180" t="s">
        <v>20564</v>
      </c>
      <c r="D4510" s="180" t="s">
        <v>3961</v>
      </c>
      <c r="E4510" s="181">
        <v>769.08</v>
      </c>
    </row>
    <row r="4511" spans="2:5" ht="50.1" customHeight="1">
      <c r="B4511" s="180">
        <v>86922</v>
      </c>
      <c r="C4511" s="180" t="s">
        <v>20565</v>
      </c>
      <c r="D4511" s="180" t="s">
        <v>3961</v>
      </c>
      <c r="E4511" s="181">
        <v>644.37</v>
      </c>
    </row>
    <row r="4512" spans="2:5" ht="50.1" customHeight="1">
      <c r="B4512" s="180">
        <v>86923</v>
      </c>
      <c r="C4512" s="180" t="s">
        <v>20566</v>
      </c>
      <c r="D4512" s="180" t="s">
        <v>3961</v>
      </c>
      <c r="E4512" s="181">
        <v>487.71</v>
      </c>
    </row>
    <row r="4513" spans="2:5" ht="50.1" customHeight="1">
      <c r="B4513" s="180">
        <v>86924</v>
      </c>
      <c r="C4513" s="180" t="s">
        <v>20567</v>
      </c>
      <c r="D4513" s="180" t="s">
        <v>3961</v>
      </c>
      <c r="E4513" s="181">
        <v>501.77</v>
      </c>
    </row>
    <row r="4514" spans="2:5" ht="50.1" customHeight="1">
      <c r="B4514" s="180">
        <v>86925</v>
      </c>
      <c r="C4514" s="180" t="s">
        <v>20568</v>
      </c>
      <c r="D4514" s="180" t="s">
        <v>3961</v>
      </c>
      <c r="E4514" s="181">
        <v>465.55</v>
      </c>
    </row>
    <row r="4515" spans="2:5" ht="50.1" customHeight="1">
      <c r="B4515" s="180">
        <v>86926</v>
      </c>
      <c r="C4515" s="180" t="s">
        <v>20569</v>
      </c>
      <c r="D4515" s="180" t="s">
        <v>3961</v>
      </c>
      <c r="E4515" s="181">
        <v>479.61</v>
      </c>
    </row>
    <row r="4516" spans="2:5" ht="50.1" customHeight="1">
      <c r="B4516" s="180">
        <v>86927</v>
      </c>
      <c r="C4516" s="180" t="s">
        <v>20570</v>
      </c>
      <c r="D4516" s="180" t="s">
        <v>3961</v>
      </c>
      <c r="E4516" s="181">
        <v>291.27999999999997</v>
      </c>
    </row>
    <row r="4517" spans="2:5" ht="50.1" customHeight="1">
      <c r="B4517" s="180">
        <v>86928</v>
      </c>
      <c r="C4517" s="180" t="s">
        <v>20571</v>
      </c>
      <c r="D4517" s="180" t="s">
        <v>3961</v>
      </c>
      <c r="E4517" s="181">
        <v>305.33999999999997</v>
      </c>
    </row>
    <row r="4518" spans="2:5" ht="50.1" customHeight="1">
      <c r="B4518" s="180">
        <v>86929</v>
      </c>
      <c r="C4518" s="180" t="s">
        <v>20572</v>
      </c>
      <c r="D4518" s="180" t="s">
        <v>3961</v>
      </c>
      <c r="E4518" s="181">
        <v>283.39</v>
      </c>
    </row>
    <row r="4519" spans="2:5" ht="50.1" customHeight="1">
      <c r="B4519" s="180">
        <v>86930</v>
      </c>
      <c r="C4519" s="180" t="s">
        <v>20573</v>
      </c>
      <c r="D4519" s="180" t="s">
        <v>3961</v>
      </c>
      <c r="E4519" s="181">
        <v>297.45</v>
      </c>
    </row>
    <row r="4520" spans="2:5" ht="50.1" customHeight="1">
      <c r="B4520" s="180">
        <v>86931</v>
      </c>
      <c r="C4520" s="180" t="s">
        <v>20574</v>
      </c>
      <c r="D4520" s="180" t="s">
        <v>3961</v>
      </c>
      <c r="E4520" s="181">
        <v>432.07</v>
      </c>
    </row>
    <row r="4521" spans="2:5" ht="50.1" customHeight="1">
      <c r="B4521" s="180">
        <v>86932</v>
      </c>
      <c r="C4521" s="180" t="s">
        <v>20575</v>
      </c>
      <c r="D4521" s="180" t="s">
        <v>3961</v>
      </c>
      <c r="E4521" s="181">
        <v>457.29</v>
      </c>
    </row>
    <row r="4522" spans="2:5" ht="50.1" customHeight="1">
      <c r="B4522" s="180">
        <v>86933</v>
      </c>
      <c r="C4522" s="180" t="s">
        <v>20576</v>
      </c>
      <c r="D4522" s="180" t="s">
        <v>3961</v>
      </c>
      <c r="E4522" s="181">
        <v>313.86</v>
      </c>
    </row>
    <row r="4523" spans="2:5" ht="50.1" customHeight="1">
      <c r="B4523" s="180">
        <v>86934</v>
      </c>
      <c r="C4523" s="180" t="s">
        <v>20577</v>
      </c>
      <c r="D4523" s="180" t="s">
        <v>3961</v>
      </c>
      <c r="E4523" s="181">
        <v>305.97000000000003</v>
      </c>
    </row>
    <row r="4524" spans="2:5" ht="50.1" customHeight="1">
      <c r="B4524" s="180">
        <v>86935</v>
      </c>
      <c r="C4524" s="180" t="s">
        <v>20578</v>
      </c>
      <c r="D4524" s="180" t="s">
        <v>3961</v>
      </c>
      <c r="E4524" s="181">
        <v>222.85</v>
      </c>
    </row>
    <row r="4525" spans="2:5" ht="50.1" customHeight="1">
      <c r="B4525" s="180">
        <v>86936</v>
      </c>
      <c r="C4525" s="180" t="s">
        <v>20579</v>
      </c>
      <c r="D4525" s="180" t="s">
        <v>3961</v>
      </c>
      <c r="E4525" s="181">
        <v>346.13</v>
      </c>
    </row>
    <row r="4526" spans="2:5" ht="50.1" customHeight="1">
      <c r="B4526" s="180">
        <v>86937</v>
      </c>
      <c r="C4526" s="180" t="s">
        <v>20580</v>
      </c>
      <c r="D4526" s="180" t="s">
        <v>3961</v>
      </c>
      <c r="E4526" s="181">
        <v>157.47</v>
      </c>
    </row>
    <row r="4527" spans="2:5" ht="50.1" customHeight="1">
      <c r="B4527" s="180">
        <v>86938</v>
      </c>
      <c r="C4527" s="180" t="s">
        <v>20581</v>
      </c>
      <c r="D4527" s="180" t="s">
        <v>3961</v>
      </c>
      <c r="E4527" s="181">
        <v>280.75</v>
      </c>
    </row>
    <row r="4528" spans="2:5" ht="50.1" customHeight="1">
      <c r="B4528" s="180">
        <v>86939</v>
      </c>
      <c r="C4528" s="180" t="s">
        <v>20582</v>
      </c>
      <c r="D4528" s="180" t="s">
        <v>3961</v>
      </c>
      <c r="E4528" s="181">
        <v>340.92</v>
      </c>
    </row>
    <row r="4529" spans="2:5" ht="50.1" customHeight="1">
      <c r="B4529" s="180">
        <v>86940</v>
      </c>
      <c r="C4529" s="180" t="s">
        <v>20583</v>
      </c>
      <c r="D4529" s="180" t="s">
        <v>3961</v>
      </c>
      <c r="E4529" s="181">
        <v>792.83</v>
      </c>
    </row>
    <row r="4530" spans="2:5" ht="50.1" customHeight="1">
      <c r="B4530" s="180">
        <v>86941</v>
      </c>
      <c r="C4530" s="180" t="s">
        <v>20584</v>
      </c>
      <c r="D4530" s="180" t="s">
        <v>3961</v>
      </c>
      <c r="E4530" s="181">
        <v>622.39</v>
      </c>
    </row>
    <row r="4531" spans="2:5" ht="50.1" customHeight="1">
      <c r="B4531" s="180">
        <v>86942</v>
      </c>
      <c r="C4531" s="180" t="s">
        <v>20585</v>
      </c>
      <c r="D4531" s="180" t="s">
        <v>3961</v>
      </c>
      <c r="E4531" s="181">
        <v>215.04</v>
      </c>
    </row>
    <row r="4532" spans="2:5" ht="50.1" customHeight="1">
      <c r="B4532" s="180">
        <v>86943</v>
      </c>
      <c r="C4532" s="180" t="s">
        <v>20586</v>
      </c>
      <c r="D4532" s="180" t="s">
        <v>3961</v>
      </c>
      <c r="E4532" s="181">
        <v>207.15</v>
      </c>
    </row>
    <row r="4533" spans="2:5" ht="50.1" customHeight="1">
      <c r="B4533" s="180">
        <v>86947</v>
      </c>
      <c r="C4533" s="180" t="s">
        <v>20587</v>
      </c>
      <c r="D4533" s="180" t="s">
        <v>3961</v>
      </c>
      <c r="E4533" s="181">
        <v>758.09</v>
      </c>
    </row>
    <row r="4534" spans="2:5" ht="50.1" customHeight="1">
      <c r="B4534" s="180">
        <v>93396</v>
      </c>
      <c r="C4534" s="180" t="s">
        <v>20588</v>
      </c>
      <c r="D4534" s="180" t="s">
        <v>3961</v>
      </c>
      <c r="E4534" s="181">
        <v>475.87</v>
      </c>
    </row>
    <row r="4535" spans="2:5" ht="50.1" customHeight="1">
      <c r="B4535" s="180">
        <v>93441</v>
      </c>
      <c r="C4535" s="180" t="s">
        <v>20589</v>
      </c>
      <c r="D4535" s="180" t="s">
        <v>3961</v>
      </c>
      <c r="E4535" s="181">
        <v>801.39</v>
      </c>
    </row>
    <row r="4536" spans="2:5" ht="50.1" customHeight="1">
      <c r="B4536" s="180">
        <v>93442</v>
      </c>
      <c r="C4536" s="180" t="s">
        <v>20590</v>
      </c>
      <c r="D4536" s="180" t="s">
        <v>3961</v>
      </c>
      <c r="E4536" s="181">
        <v>783.77</v>
      </c>
    </row>
    <row r="4537" spans="2:5" ht="50.1" customHeight="1">
      <c r="B4537" s="180">
        <v>95469</v>
      </c>
      <c r="C4537" s="180" t="s">
        <v>20591</v>
      </c>
      <c r="D4537" s="180" t="s">
        <v>3961</v>
      </c>
      <c r="E4537" s="181">
        <v>198.61</v>
      </c>
    </row>
    <row r="4538" spans="2:5" ht="50.1" customHeight="1">
      <c r="B4538" s="180">
        <v>95470</v>
      </c>
      <c r="C4538" s="180" t="s">
        <v>2857</v>
      </c>
      <c r="D4538" s="180" t="s">
        <v>3961</v>
      </c>
      <c r="E4538" s="181">
        <v>206.29</v>
      </c>
    </row>
    <row r="4539" spans="2:5" ht="50.1" customHeight="1">
      <c r="B4539" s="180">
        <v>95471</v>
      </c>
      <c r="C4539" s="180" t="s">
        <v>20592</v>
      </c>
      <c r="D4539" s="180" t="s">
        <v>3961</v>
      </c>
      <c r="E4539" s="181">
        <v>731.39</v>
      </c>
    </row>
    <row r="4540" spans="2:5" ht="50.1" customHeight="1">
      <c r="B4540" s="180">
        <v>95472</v>
      </c>
      <c r="C4540" s="180" t="s">
        <v>20593</v>
      </c>
      <c r="D4540" s="180" t="s">
        <v>3961</v>
      </c>
      <c r="E4540" s="181">
        <v>739.07</v>
      </c>
    </row>
    <row r="4541" spans="2:5" ht="50.1" customHeight="1">
      <c r="B4541" s="180">
        <v>95542</v>
      </c>
      <c r="C4541" s="180" t="s">
        <v>20594</v>
      </c>
      <c r="D4541" s="180" t="s">
        <v>3961</v>
      </c>
      <c r="E4541" s="181">
        <v>26.87</v>
      </c>
    </row>
    <row r="4542" spans="2:5" ht="50.1" customHeight="1">
      <c r="B4542" s="180">
        <v>95543</v>
      </c>
      <c r="C4542" s="180" t="s">
        <v>20595</v>
      </c>
      <c r="D4542" s="180" t="s">
        <v>3961</v>
      </c>
      <c r="E4542" s="181">
        <v>45.15</v>
      </c>
    </row>
    <row r="4543" spans="2:5" ht="50.1" customHeight="1">
      <c r="B4543" s="180">
        <v>95544</v>
      </c>
      <c r="C4543" s="180" t="s">
        <v>20596</v>
      </c>
      <c r="D4543" s="180" t="s">
        <v>3961</v>
      </c>
      <c r="E4543" s="181">
        <v>32.869999999999997</v>
      </c>
    </row>
    <row r="4544" spans="2:5" ht="50.1" customHeight="1">
      <c r="B4544" s="180">
        <v>95545</v>
      </c>
      <c r="C4544" s="180" t="s">
        <v>20597</v>
      </c>
      <c r="D4544" s="180" t="s">
        <v>3961</v>
      </c>
      <c r="E4544" s="181">
        <v>32.229999999999997</v>
      </c>
    </row>
    <row r="4545" spans="2:5" ht="50.1" customHeight="1">
      <c r="B4545" s="180">
        <v>95546</v>
      </c>
      <c r="C4545" s="180" t="s">
        <v>20598</v>
      </c>
      <c r="D4545" s="180" t="s">
        <v>3961</v>
      </c>
      <c r="E4545" s="181">
        <v>110.07</v>
      </c>
    </row>
    <row r="4546" spans="2:5" ht="50.1" customHeight="1">
      <c r="B4546" s="180">
        <v>95547</v>
      </c>
      <c r="C4546" s="180" t="s">
        <v>20599</v>
      </c>
      <c r="D4546" s="180" t="s">
        <v>3961</v>
      </c>
      <c r="E4546" s="181">
        <v>46.89</v>
      </c>
    </row>
    <row r="4547" spans="2:5" ht="50.1" customHeight="1">
      <c r="B4547" s="180">
        <v>100848</v>
      </c>
      <c r="C4547" s="180" t="s">
        <v>20600</v>
      </c>
      <c r="D4547" s="180" t="s">
        <v>3961</v>
      </c>
      <c r="E4547" s="181">
        <v>361.29</v>
      </c>
    </row>
    <row r="4548" spans="2:5" ht="50.1" customHeight="1">
      <c r="B4548" s="180">
        <v>100849</v>
      </c>
      <c r="C4548" s="180" t="s">
        <v>20601</v>
      </c>
      <c r="D4548" s="180" t="s">
        <v>3961</v>
      </c>
      <c r="E4548" s="181">
        <v>33.880000000000003</v>
      </c>
    </row>
    <row r="4549" spans="2:5" ht="50.1" customHeight="1">
      <c r="B4549" s="180">
        <v>100851</v>
      </c>
      <c r="C4549" s="180" t="s">
        <v>20602</v>
      </c>
      <c r="D4549" s="180" t="s">
        <v>3961</v>
      </c>
      <c r="E4549" s="181">
        <v>68.010000000000005</v>
      </c>
    </row>
    <row r="4550" spans="2:5" ht="50.1" customHeight="1">
      <c r="B4550" s="180">
        <v>100852</v>
      </c>
      <c r="C4550" s="180" t="s">
        <v>20603</v>
      </c>
      <c r="D4550" s="180" t="s">
        <v>3961</v>
      </c>
      <c r="E4550" s="181">
        <v>180.54</v>
      </c>
    </row>
    <row r="4551" spans="2:5" ht="50.1" customHeight="1">
      <c r="B4551" s="180">
        <v>100854</v>
      </c>
      <c r="C4551" s="180" t="s">
        <v>20604</v>
      </c>
      <c r="D4551" s="180" t="s">
        <v>3961</v>
      </c>
      <c r="E4551" s="181">
        <v>659.42</v>
      </c>
    </row>
    <row r="4552" spans="2:5" ht="50.1" customHeight="1">
      <c r="B4552" s="180">
        <v>100855</v>
      </c>
      <c r="C4552" s="180" t="s">
        <v>20605</v>
      </c>
      <c r="D4552" s="180" t="s">
        <v>3961</v>
      </c>
      <c r="E4552" s="181">
        <v>32.229999999999997</v>
      </c>
    </row>
    <row r="4553" spans="2:5" ht="50.1" customHeight="1">
      <c r="B4553" s="180">
        <v>100856</v>
      </c>
      <c r="C4553" s="180" t="s">
        <v>20606</v>
      </c>
      <c r="D4553" s="180" t="s">
        <v>3961</v>
      </c>
      <c r="E4553" s="181">
        <v>24.68</v>
      </c>
    </row>
    <row r="4554" spans="2:5" ht="50.1" customHeight="1">
      <c r="B4554" s="180">
        <v>100857</v>
      </c>
      <c r="C4554" s="180" t="s">
        <v>20607</v>
      </c>
      <c r="D4554" s="180" t="s">
        <v>3961</v>
      </c>
      <c r="E4554" s="181">
        <v>246.8</v>
      </c>
    </row>
    <row r="4555" spans="2:5" ht="50.1" customHeight="1">
      <c r="B4555" s="180">
        <v>100858</v>
      </c>
      <c r="C4555" s="180" t="s">
        <v>20608</v>
      </c>
      <c r="D4555" s="180" t="s">
        <v>3961</v>
      </c>
      <c r="E4555" s="181">
        <v>553.53</v>
      </c>
    </row>
    <row r="4556" spans="2:5" ht="50.1" customHeight="1">
      <c r="B4556" s="180">
        <v>100860</v>
      </c>
      <c r="C4556" s="180" t="s">
        <v>20609</v>
      </c>
      <c r="D4556" s="180" t="s">
        <v>3961</v>
      </c>
      <c r="E4556" s="181">
        <v>73.3</v>
      </c>
    </row>
    <row r="4557" spans="2:5" ht="50.1" customHeight="1">
      <c r="B4557" s="180">
        <v>100861</v>
      </c>
      <c r="C4557" s="180" t="s">
        <v>20610</v>
      </c>
      <c r="D4557" s="180" t="s">
        <v>3961</v>
      </c>
      <c r="E4557" s="181">
        <v>28.53</v>
      </c>
    </row>
    <row r="4558" spans="2:5" ht="50.1" customHeight="1">
      <c r="B4558" s="180">
        <v>100862</v>
      </c>
      <c r="C4558" s="180" t="s">
        <v>20611</v>
      </c>
      <c r="D4558" s="180" t="s">
        <v>3961</v>
      </c>
      <c r="E4558" s="181">
        <v>31.82</v>
      </c>
    </row>
    <row r="4559" spans="2:5" ht="50.1" customHeight="1">
      <c r="B4559" s="180">
        <v>100863</v>
      </c>
      <c r="C4559" s="180" t="s">
        <v>20612</v>
      </c>
      <c r="D4559" s="180" t="s">
        <v>3961</v>
      </c>
      <c r="E4559" s="181">
        <v>525.35</v>
      </c>
    </row>
    <row r="4560" spans="2:5" ht="50.1" customHeight="1">
      <c r="B4560" s="180">
        <v>100864</v>
      </c>
      <c r="C4560" s="180" t="s">
        <v>20613</v>
      </c>
      <c r="D4560" s="180" t="s">
        <v>3961</v>
      </c>
      <c r="E4560" s="181">
        <v>574.92999999999995</v>
      </c>
    </row>
    <row r="4561" spans="2:5" ht="50.1" customHeight="1">
      <c r="B4561" s="180">
        <v>100865</v>
      </c>
      <c r="C4561" s="180" t="s">
        <v>20614</v>
      </c>
      <c r="D4561" s="180" t="s">
        <v>3961</v>
      </c>
      <c r="E4561" s="181">
        <v>501.22</v>
      </c>
    </row>
    <row r="4562" spans="2:5" ht="50.1" customHeight="1">
      <c r="B4562" s="180">
        <v>100866</v>
      </c>
      <c r="C4562" s="180" t="s">
        <v>20615</v>
      </c>
      <c r="D4562" s="180" t="s">
        <v>3961</v>
      </c>
      <c r="E4562" s="181">
        <v>274.2</v>
      </c>
    </row>
    <row r="4563" spans="2:5" ht="50.1" customHeight="1">
      <c r="B4563" s="180">
        <v>100867</v>
      </c>
      <c r="C4563" s="180" t="s">
        <v>20616</v>
      </c>
      <c r="D4563" s="180" t="s">
        <v>3961</v>
      </c>
      <c r="E4563" s="181">
        <v>290.55</v>
      </c>
    </row>
    <row r="4564" spans="2:5" ht="50.1" customHeight="1">
      <c r="B4564" s="180">
        <v>100868</v>
      </c>
      <c r="C4564" s="180" t="s">
        <v>20617</v>
      </c>
      <c r="D4564" s="180" t="s">
        <v>3961</v>
      </c>
      <c r="E4564" s="181">
        <v>301.43</v>
      </c>
    </row>
    <row r="4565" spans="2:5" ht="50.1" customHeight="1">
      <c r="B4565" s="180">
        <v>100869</v>
      </c>
      <c r="C4565" s="180" t="s">
        <v>20618</v>
      </c>
      <c r="D4565" s="180" t="s">
        <v>3961</v>
      </c>
      <c r="E4565" s="181">
        <v>309.77</v>
      </c>
    </row>
    <row r="4566" spans="2:5" ht="50.1" customHeight="1">
      <c r="B4566" s="180">
        <v>100870</v>
      </c>
      <c r="C4566" s="180" t="s">
        <v>20619</v>
      </c>
      <c r="D4566" s="180" t="s">
        <v>3961</v>
      </c>
      <c r="E4566" s="181">
        <v>248.34</v>
      </c>
    </row>
    <row r="4567" spans="2:5" ht="50.1" customHeight="1">
      <c r="B4567" s="180">
        <v>100871</v>
      </c>
      <c r="C4567" s="180" t="s">
        <v>20620</v>
      </c>
      <c r="D4567" s="180" t="s">
        <v>3961</v>
      </c>
      <c r="E4567" s="181">
        <v>266.24</v>
      </c>
    </row>
    <row r="4568" spans="2:5" ht="50.1" customHeight="1">
      <c r="B4568" s="180">
        <v>100872</v>
      </c>
      <c r="C4568" s="180" t="s">
        <v>20621</v>
      </c>
      <c r="D4568" s="180" t="s">
        <v>3961</v>
      </c>
      <c r="E4568" s="181">
        <v>277.66000000000003</v>
      </c>
    </row>
    <row r="4569" spans="2:5" ht="50.1" customHeight="1">
      <c r="B4569" s="180">
        <v>100873</v>
      </c>
      <c r="C4569" s="180" t="s">
        <v>20622</v>
      </c>
      <c r="D4569" s="180" t="s">
        <v>3961</v>
      </c>
      <c r="E4569" s="181">
        <v>284.79000000000002</v>
      </c>
    </row>
    <row r="4570" spans="2:5" ht="50.1" customHeight="1">
      <c r="B4570" s="180">
        <v>100874</v>
      </c>
      <c r="C4570" s="180" t="s">
        <v>20623</v>
      </c>
      <c r="D4570" s="180" t="s">
        <v>3961</v>
      </c>
      <c r="E4570" s="181">
        <v>274.2</v>
      </c>
    </row>
    <row r="4571" spans="2:5" ht="50.1" customHeight="1">
      <c r="B4571" s="180">
        <v>100875</v>
      </c>
      <c r="C4571" s="180" t="s">
        <v>20624</v>
      </c>
      <c r="D4571" s="180" t="s">
        <v>3961</v>
      </c>
      <c r="E4571" s="181">
        <v>926.64</v>
      </c>
    </row>
    <row r="4572" spans="2:5" ht="50.1" customHeight="1">
      <c r="B4572" s="180">
        <v>98052</v>
      </c>
      <c r="C4572" s="180" t="s">
        <v>20625</v>
      </c>
      <c r="D4572" s="180" t="s">
        <v>3961</v>
      </c>
      <c r="E4572" s="182">
        <v>1467.12</v>
      </c>
    </row>
    <row r="4573" spans="2:5" ht="50.1" customHeight="1">
      <c r="B4573" s="180">
        <v>98053</v>
      </c>
      <c r="C4573" s="180" t="s">
        <v>20626</v>
      </c>
      <c r="D4573" s="180" t="s">
        <v>3961</v>
      </c>
      <c r="E4573" s="182">
        <v>2003.77</v>
      </c>
    </row>
    <row r="4574" spans="2:5" ht="50.1" customHeight="1">
      <c r="B4574" s="180">
        <v>98054</v>
      </c>
      <c r="C4574" s="180" t="s">
        <v>20627</v>
      </c>
      <c r="D4574" s="180" t="s">
        <v>3961</v>
      </c>
      <c r="E4574" s="182">
        <v>3203.44</v>
      </c>
    </row>
    <row r="4575" spans="2:5" ht="50.1" customHeight="1">
      <c r="B4575" s="180">
        <v>98055</v>
      </c>
      <c r="C4575" s="180" t="s">
        <v>20628</v>
      </c>
      <c r="D4575" s="180" t="s">
        <v>3961</v>
      </c>
      <c r="E4575" s="182">
        <v>4336.38</v>
      </c>
    </row>
    <row r="4576" spans="2:5" ht="50.1" customHeight="1">
      <c r="B4576" s="180">
        <v>98056</v>
      </c>
      <c r="C4576" s="180" t="s">
        <v>20629</v>
      </c>
      <c r="D4576" s="180" t="s">
        <v>3961</v>
      </c>
      <c r="E4576" s="182">
        <v>5046.08</v>
      </c>
    </row>
    <row r="4577" spans="2:5" ht="50.1" customHeight="1">
      <c r="B4577" s="180">
        <v>98057</v>
      </c>
      <c r="C4577" s="180" t="s">
        <v>20630</v>
      </c>
      <c r="D4577" s="180" t="s">
        <v>3961</v>
      </c>
      <c r="E4577" s="182">
        <v>5964.73</v>
      </c>
    </row>
    <row r="4578" spans="2:5" ht="50.1" customHeight="1">
      <c r="B4578" s="180">
        <v>98058</v>
      </c>
      <c r="C4578" s="180" t="s">
        <v>20631</v>
      </c>
      <c r="D4578" s="180" t="s">
        <v>3961</v>
      </c>
      <c r="E4578" s="182">
        <v>1284.6099999999999</v>
      </c>
    </row>
    <row r="4579" spans="2:5" ht="50.1" customHeight="1">
      <c r="B4579" s="180">
        <v>98059</v>
      </c>
      <c r="C4579" s="180" t="s">
        <v>20632</v>
      </c>
      <c r="D4579" s="180" t="s">
        <v>3961</v>
      </c>
      <c r="E4579" s="182">
        <v>2746.35</v>
      </c>
    </row>
    <row r="4580" spans="2:5" ht="50.1" customHeight="1">
      <c r="B4580" s="180">
        <v>98060</v>
      </c>
      <c r="C4580" s="180" t="s">
        <v>20633</v>
      </c>
      <c r="D4580" s="180" t="s">
        <v>3961</v>
      </c>
      <c r="E4580" s="182">
        <v>3836.86</v>
      </c>
    </row>
    <row r="4581" spans="2:5" ht="50.1" customHeight="1">
      <c r="B4581" s="180">
        <v>98061</v>
      </c>
      <c r="C4581" s="180" t="s">
        <v>20634</v>
      </c>
      <c r="D4581" s="180" t="s">
        <v>3961</v>
      </c>
      <c r="E4581" s="182">
        <v>5318.24</v>
      </c>
    </row>
    <row r="4582" spans="2:5" ht="50.1" customHeight="1">
      <c r="B4582" s="180">
        <v>98062</v>
      </c>
      <c r="C4582" s="180" t="s">
        <v>20635</v>
      </c>
      <c r="D4582" s="180" t="s">
        <v>3961</v>
      </c>
      <c r="E4582" s="182">
        <v>2042.06</v>
      </c>
    </row>
    <row r="4583" spans="2:5" ht="50.1" customHeight="1">
      <c r="B4583" s="180">
        <v>98063</v>
      </c>
      <c r="C4583" s="180" t="s">
        <v>20636</v>
      </c>
      <c r="D4583" s="180" t="s">
        <v>3961</v>
      </c>
      <c r="E4583" s="182">
        <v>3107.66</v>
      </c>
    </row>
    <row r="4584" spans="2:5" ht="50.1" customHeight="1">
      <c r="B4584" s="180">
        <v>98064</v>
      </c>
      <c r="C4584" s="180" t="s">
        <v>20637</v>
      </c>
      <c r="D4584" s="180" t="s">
        <v>3961</v>
      </c>
      <c r="E4584" s="182">
        <v>3574.21</v>
      </c>
    </row>
    <row r="4585" spans="2:5" ht="50.1" customHeight="1">
      <c r="B4585" s="180">
        <v>98065</v>
      </c>
      <c r="C4585" s="180" t="s">
        <v>20638</v>
      </c>
      <c r="D4585" s="180" t="s">
        <v>3961</v>
      </c>
      <c r="E4585" s="182">
        <v>4943.7700000000004</v>
      </c>
    </row>
    <row r="4586" spans="2:5" ht="50.1" customHeight="1">
      <c r="B4586" s="180">
        <v>98066</v>
      </c>
      <c r="C4586" s="180" t="s">
        <v>20639</v>
      </c>
      <c r="D4586" s="180" t="s">
        <v>3961</v>
      </c>
      <c r="E4586" s="182">
        <v>4292.92</v>
      </c>
    </row>
    <row r="4587" spans="2:5" ht="50.1" customHeight="1">
      <c r="B4587" s="180">
        <v>98067</v>
      </c>
      <c r="C4587" s="180" t="s">
        <v>20640</v>
      </c>
      <c r="D4587" s="180" t="s">
        <v>3961</v>
      </c>
      <c r="E4587" s="182">
        <v>5730.06</v>
      </c>
    </row>
    <row r="4588" spans="2:5" ht="50.1" customHeight="1">
      <c r="B4588" s="180">
        <v>98068</v>
      </c>
      <c r="C4588" s="180" t="s">
        <v>20641</v>
      </c>
      <c r="D4588" s="180" t="s">
        <v>3961</v>
      </c>
      <c r="E4588" s="182">
        <v>8091.36</v>
      </c>
    </row>
    <row r="4589" spans="2:5" ht="50.1" customHeight="1">
      <c r="B4589" s="180">
        <v>98069</v>
      </c>
      <c r="C4589" s="180" t="s">
        <v>20642</v>
      </c>
      <c r="D4589" s="180" t="s">
        <v>3961</v>
      </c>
      <c r="E4589" s="182">
        <v>10818.37</v>
      </c>
    </row>
    <row r="4590" spans="2:5" ht="50.1" customHeight="1">
      <c r="B4590" s="180">
        <v>98070</v>
      </c>
      <c r="C4590" s="180" t="s">
        <v>20643</v>
      </c>
      <c r="D4590" s="180" t="s">
        <v>3961</v>
      </c>
      <c r="E4590" s="182">
        <v>12408.66</v>
      </c>
    </row>
    <row r="4591" spans="2:5" ht="50.1" customHeight="1">
      <c r="B4591" s="180">
        <v>98071</v>
      </c>
      <c r="C4591" s="180" t="s">
        <v>20644</v>
      </c>
      <c r="D4591" s="180" t="s">
        <v>3961</v>
      </c>
      <c r="E4591" s="182">
        <v>13649.38</v>
      </c>
    </row>
    <row r="4592" spans="2:5" ht="50.1" customHeight="1">
      <c r="B4592" s="180">
        <v>98072</v>
      </c>
      <c r="C4592" s="180" t="s">
        <v>20645</v>
      </c>
      <c r="D4592" s="180" t="s">
        <v>3961</v>
      </c>
      <c r="E4592" s="182">
        <v>3578.92</v>
      </c>
    </row>
    <row r="4593" spans="2:5" ht="50.1" customHeight="1">
      <c r="B4593" s="180">
        <v>98073</v>
      </c>
      <c r="C4593" s="180" t="s">
        <v>20646</v>
      </c>
      <c r="D4593" s="180" t="s">
        <v>3961</v>
      </c>
      <c r="E4593" s="182">
        <v>5551.02</v>
      </c>
    </row>
    <row r="4594" spans="2:5" ht="50.1" customHeight="1">
      <c r="B4594" s="180">
        <v>98074</v>
      </c>
      <c r="C4594" s="180" t="s">
        <v>20647</v>
      </c>
      <c r="D4594" s="180" t="s">
        <v>3961</v>
      </c>
      <c r="E4594" s="182">
        <v>8560.9</v>
      </c>
    </row>
    <row r="4595" spans="2:5" ht="50.1" customHeight="1">
      <c r="B4595" s="180">
        <v>98075</v>
      </c>
      <c r="C4595" s="180" t="s">
        <v>20648</v>
      </c>
      <c r="D4595" s="180" t="s">
        <v>3961</v>
      </c>
      <c r="E4595" s="182">
        <v>11102.19</v>
      </c>
    </row>
    <row r="4596" spans="2:5" ht="50.1" customHeight="1">
      <c r="B4596" s="180">
        <v>98076</v>
      </c>
      <c r="C4596" s="180" t="s">
        <v>20649</v>
      </c>
      <c r="D4596" s="180" t="s">
        <v>3961</v>
      </c>
      <c r="E4596" s="182">
        <v>12758.09</v>
      </c>
    </row>
    <row r="4597" spans="2:5" ht="50.1" customHeight="1">
      <c r="B4597" s="180">
        <v>98077</v>
      </c>
      <c r="C4597" s="180" t="s">
        <v>20650</v>
      </c>
      <c r="D4597" s="180" t="s">
        <v>3961</v>
      </c>
      <c r="E4597" s="182">
        <v>14999.52</v>
      </c>
    </row>
    <row r="4598" spans="2:5" ht="50.1" customHeight="1">
      <c r="B4598" s="180">
        <v>98078</v>
      </c>
      <c r="C4598" s="180" t="s">
        <v>20651</v>
      </c>
      <c r="D4598" s="180" t="s">
        <v>3961</v>
      </c>
      <c r="E4598" s="182">
        <v>3749.66</v>
      </c>
    </row>
    <row r="4599" spans="2:5" ht="50.1" customHeight="1">
      <c r="B4599" s="180">
        <v>98079</v>
      </c>
      <c r="C4599" s="180" t="s">
        <v>20652</v>
      </c>
      <c r="D4599" s="180" t="s">
        <v>3961</v>
      </c>
      <c r="E4599" s="182">
        <v>6553.7</v>
      </c>
    </row>
    <row r="4600" spans="2:5" ht="50.1" customHeight="1">
      <c r="B4600" s="180">
        <v>98080</v>
      </c>
      <c r="C4600" s="180" t="s">
        <v>20653</v>
      </c>
      <c r="D4600" s="180" t="s">
        <v>3961</v>
      </c>
      <c r="E4600" s="182">
        <v>8396.7900000000009</v>
      </c>
    </row>
    <row r="4601" spans="2:5" ht="50.1" customHeight="1">
      <c r="B4601" s="180">
        <v>98081</v>
      </c>
      <c r="C4601" s="180" t="s">
        <v>20654</v>
      </c>
      <c r="D4601" s="180" t="s">
        <v>3961</v>
      </c>
      <c r="E4601" s="182">
        <v>12415.71</v>
      </c>
    </row>
    <row r="4602" spans="2:5" ht="50.1" customHeight="1">
      <c r="B4602" s="180">
        <v>98082</v>
      </c>
      <c r="C4602" s="180" t="s">
        <v>20655</v>
      </c>
      <c r="D4602" s="180" t="s">
        <v>3961</v>
      </c>
      <c r="E4602" s="182">
        <v>3049.34</v>
      </c>
    </row>
    <row r="4603" spans="2:5" ht="50.1" customHeight="1">
      <c r="B4603" s="180">
        <v>98083</v>
      </c>
      <c r="C4603" s="180" t="s">
        <v>20656</v>
      </c>
      <c r="D4603" s="180" t="s">
        <v>3961</v>
      </c>
      <c r="E4603" s="182">
        <v>4022.92</v>
      </c>
    </row>
    <row r="4604" spans="2:5" ht="50.1" customHeight="1">
      <c r="B4604" s="180">
        <v>98084</v>
      </c>
      <c r="C4604" s="180" t="s">
        <v>20657</v>
      </c>
      <c r="D4604" s="180" t="s">
        <v>3961</v>
      </c>
      <c r="E4604" s="182">
        <v>5642.78</v>
      </c>
    </row>
    <row r="4605" spans="2:5" ht="50.1" customHeight="1">
      <c r="B4605" s="180">
        <v>98085</v>
      </c>
      <c r="C4605" s="180" t="s">
        <v>20658</v>
      </c>
      <c r="D4605" s="180" t="s">
        <v>3961</v>
      </c>
      <c r="E4605" s="182">
        <v>7654.66</v>
      </c>
    </row>
    <row r="4606" spans="2:5" ht="50.1" customHeight="1">
      <c r="B4606" s="180">
        <v>98086</v>
      </c>
      <c r="C4606" s="180" t="s">
        <v>20659</v>
      </c>
      <c r="D4606" s="180" t="s">
        <v>3961</v>
      </c>
      <c r="E4606" s="182">
        <v>8640.15</v>
      </c>
    </row>
    <row r="4607" spans="2:5" ht="50.1" customHeight="1">
      <c r="B4607" s="180">
        <v>98087</v>
      </c>
      <c r="C4607" s="180" t="s">
        <v>20660</v>
      </c>
      <c r="D4607" s="180" t="s">
        <v>3961</v>
      </c>
      <c r="E4607" s="182">
        <v>9220.2099999999991</v>
      </c>
    </row>
    <row r="4608" spans="2:5" ht="50.1" customHeight="1">
      <c r="B4608" s="180">
        <v>98088</v>
      </c>
      <c r="C4608" s="180" t="s">
        <v>20661</v>
      </c>
      <c r="D4608" s="180" t="s">
        <v>3961</v>
      </c>
      <c r="E4608" s="182">
        <v>2608.9299999999998</v>
      </c>
    </row>
    <row r="4609" spans="2:5" ht="50.1" customHeight="1">
      <c r="B4609" s="180">
        <v>98089</v>
      </c>
      <c r="C4609" s="180" t="s">
        <v>20662</v>
      </c>
      <c r="D4609" s="180" t="s">
        <v>3961</v>
      </c>
      <c r="E4609" s="182">
        <v>4127.7700000000004</v>
      </c>
    </row>
    <row r="4610" spans="2:5" ht="50.1" customHeight="1">
      <c r="B4610" s="180">
        <v>98090</v>
      </c>
      <c r="C4610" s="180" t="s">
        <v>20663</v>
      </c>
      <c r="D4610" s="180" t="s">
        <v>3961</v>
      </c>
      <c r="E4610" s="182">
        <v>6490.6</v>
      </c>
    </row>
    <row r="4611" spans="2:5" ht="50.1" customHeight="1">
      <c r="B4611" s="180">
        <v>98091</v>
      </c>
      <c r="C4611" s="180" t="s">
        <v>20664</v>
      </c>
      <c r="D4611" s="180" t="s">
        <v>3961</v>
      </c>
      <c r="E4611" s="182">
        <v>8375.44</v>
      </c>
    </row>
    <row r="4612" spans="2:5" ht="50.1" customHeight="1">
      <c r="B4612" s="180">
        <v>98092</v>
      </c>
      <c r="C4612" s="180" t="s">
        <v>20665</v>
      </c>
      <c r="D4612" s="180" t="s">
        <v>3961</v>
      </c>
      <c r="E4612" s="182">
        <v>9855.8799999999992</v>
      </c>
    </row>
    <row r="4613" spans="2:5" ht="50.1" customHeight="1">
      <c r="B4613" s="180">
        <v>98093</v>
      </c>
      <c r="C4613" s="180" t="s">
        <v>20666</v>
      </c>
      <c r="D4613" s="180" t="s">
        <v>3961</v>
      </c>
      <c r="E4613" s="182">
        <v>11636.61</v>
      </c>
    </row>
    <row r="4614" spans="2:5" ht="50.1" customHeight="1">
      <c r="B4614" s="180">
        <v>98094</v>
      </c>
      <c r="C4614" s="180" t="s">
        <v>20667</v>
      </c>
      <c r="D4614" s="180" t="s">
        <v>3961</v>
      </c>
      <c r="E4614" s="182">
        <v>2112.7600000000002</v>
      </c>
    </row>
    <row r="4615" spans="2:5" ht="50.1" customHeight="1">
      <c r="B4615" s="180">
        <v>98099</v>
      </c>
      <c r="C4615" s="180" t="s">
        <v>20668</v>
      </c>
      <c r="D4615" s="180" t="s">
        <v>3961</v>
      </c>
      <c r="E4615" s="182">
        <v>3621.11</v>
      </c>
    </row>
    <row r="4616" spans="2:5" ht="50.1" customHeight="1">
      <c r="B4616" s="180">
        <v>98100</v>
      </c>
      <c r="C4616" s="180" t="s">
        <v>20669</v>
      </c>
      <c r="D4616" s="180" t="s">
        <v>3961</v>
      </c>
      <c r="E4616" s="182">
        <v>4744.34</v>
      </c>
    </row>
    <row r="4617" spans="2:5" ht="50.1" customHeight="1">
      <c r="B4617" s="180">
        <v>98101</v>
      </c>
      <c r="C4617" s="180" t="s">
        <v>20670</v>
      </c>
      <c r="D4617" s="180" t="s">
        <v>3961</v>
      </c>
      <c r="E4617" s="182">
        <v>7020.21</v>
      </c>
    </row>
    <row r="4618" spans="2:5" ht="50.1" customHeight="1">
      <c r="B4618" s="180">
        <v>98109</v>
      </c>
      <c r="C4618" s="180" t="s">
        <v>20671</v>
      </c>
      <c r="D4618" s="180" t="s">
        <v>3961</v>
      </c>
      <c r="E4618" s="181">
        <v>613.16</v>
      </c>
    </row>
    <row r="4619" spans="2:5" ht="50.1" customHeight="1">
      <c r="B4619" s="180">
        <v>98110</v>
      </c>
      <c r="C4619" s="180" t="s">
        <v>20672</v>
      </c>
      <c r="D4619" s="180" t="s">
        <v>3961</v>
      </c>
      <c r="E4619" s="181">
        <v>491.88</v>
      </c>
    </row>
    <row r="4620" spans="2:5" ht="50.1" customHeight="1">
      <c r="B4620" s="180">
        <v>98111</v>
      </c>
      <c r="C4620" s="180" t="s">
        <v>20673</v>
      </c>
      <c r="D4620" s="180" t="s">
        <v>3961</v>
      </c>
      <c r="E4620" s="181">
        <v>23.45</v>
      </c>
    </row>
    <row r="4621" spans="2:5" ht="50.1" customHeight="1">
      <c r="B4621" s="180">
        <v>98112</v>
      </c>
      <c r="C4621" s="180" t="s">
        <v>20674</v>
      </c>
      <c r="D4621" s="180" t="s">
        <v>3961</v>
      </c>
      <c r="E4621" s="181">
        <v>96.8</v>
      </c>
    </row>
    <row r="4622" spans="2:5" ht="50.1" customHeight="1">
      <c r="B4622" s="180">
        <v>98114</v>
      </c>
      <c r="C4622" s="180" t="s">
        <v>20675</v>
      </c>
      <c r="D4622" s="180" t="s">
        <v>3961</v>
      </c>
      <c r="E4622" s="181">
        <v>399.32</v>
      </c>
    </row>
    <row r="4623" spans="2:5" ht="50.1" customHeight="1">
      <c r="B4623" s="180">
        <v>98115</v>
      </c>
      <c r="C4623" s="180" t="s">
        <v>20676</v>
      </c>
      <c r="D4623" s="180" t="s">
        <v>3961</v>
      </c>
      <c r="E4623" s="181">
        <v>94.82</v>
      </c>
    </row>
    <row r="4624" spans="2:5" ht="50.1" customHeight="1">
      <c r="B4624" s="180">
        <v>89957</v>
      </c>
      <c r="C4624" s="180" t="s">
        <v>2858</v>
      </c>
      <c r="D4624" s="180" t="s">
        <v>3961</v>
      </c>
      <c r="E4624" s="181">
        <v>108.28</v>
      </c>
    </row>
    <row r="4625" spans="2:5" ht="50.1" customHeight="1">
      <c r="B4625" s="180">
        <v>89959</v>
      </c>
      <c r="C4625" s="180" t="s">
        <v>2859</v>
      </c>
      <c r="D4625" s="180" t="s">
        <v>3961</v>
      </c>
      <c r="E4625" s="181">
        <v>179.76</v>
      </c>
    </row>
    <row r="4626" spans="2:5" ht="50.1" customHeight="1">
      <c r="B4626" s="180">
        <v>89349</v>
      </c>
      <c r="C4626" s="180" t="s">
        <v>2860</v>
      </c>
      <c r="D4626" s="180" t="s">
        <v>3961</v>
      </c>
      <c r="E4626" s="181">
        <v>28.09</v>
      </c>
    </row>
    <row r="4627" spans="2:5" ht="50.1" customHeight="1">
      <c r="B4627" s="180">
        <v>89351</v>
      </c>
      <c r="C4627" s="180" t="s">
        <v>13110</v>
      </c>
      <c r="D4627" s="180" t="s">
        <v>3961</v>
      </c>
      <c r="E4627" s="181">
        <v>32.200000000000003</v>
      </c>
    </row>
    <row r="4628" spans="2:5" ht="50.1" customHeight="1">
      <c r="B4628" s="180">
        <v>89352</v>
      </c>
      <c r="C4628" s="180" t="s">
        <v>2861</v>
      </c>
      <c r="D4628" s="180" t="s">
        <v>3961</v>
      </c>
      <c r="E4628" s="181">
        <v>36.799999999999997</v>
      </c>
    </row>
    <row r="4629" spans="2:5" ht="50.1" customHeight="1">
      <c r="B4629" s="180">
        <v>89353</v>
      </c>
      <c r="C4629" s="180" t="s">
        <v>2862</v>
      </c>
      <c r="D4629" s="180" t="s">
        <v>3961</v>
      </c>
      <c r="E4629" s="181">
        <v>38.44</v>
      </c>
    </row>
    <row r="4630" spans="2:5" ht="50.1" customHeight="1">
      <c r="B4630" s="180">
        <v>89354</v>
      </c>
      <c r="C4630" s="180" t="s">
        <v>2863</v>
      </c>
      <c r="D4630" s="180" t="s">
        <v>3961</v>
      </c>
      <c r="E4630" s="181">
        <v>252.42</v>
      </c>
    </row>
    <row r="4631" spans="2:5" ht="50.1" customHeight="1">
      <c r="B4631" s="180">
        <v>89969</v>
      </c>
      <c r="C4631" s="180" t="s">
        <v>2864</v>
      </c>
      <c r="D4631" s="180" t="s">
        <v>3961</v>
      </c>
      <c r="E4631" s="181">
        <v>40.65</v>
      </c>
    </row>
    <row r="4632" spans="2:5" ht="50.1" customHeight="1">
      <c r="B4632" s="180">
        <v>89970</v>
      </c>
      <c r="C4632" s="180" t="s">
        <v>2865</v>
      </c>
      <c r="D4632" s="180" t="s">
        <v>3961</v>
      </c>
      <c r="E4632" s="181">
        <v>43.52</v>
      </c>
    </row>
    <row r="4633" spans="2:5" ht="50.1" customHeight="1">
      <c r="B4633" s="180">
        <v>89971</v>
      </c>
      <c r="C4633" s="180" t="s">
        <v>2866</v>
      </c>
      <c r="D4633" s="180" t="s">
        <v>3961</v>
      </c>
      <c r="E4633" s="181">
        <v>45.62</v>
      </c>
    </row>
    <row r="4634" spans="2:5" ht="50.1" customHeight="1">
      <c r="B4634" s="180">
        <v>89972</v>
      </c>
      <c r="C4634" s="180" t="s">
        <v>2867</v>
      </c>
      <c r="D4634" s="180" t="s">
        <v>3961</v>
      </c>
      <c r="E4634" s="181">
        <v>48.92</v>
      </c>
    </row>
    <row r="4635" spans="2:5" ht="50.1" customHeight="1">
      <c r="B4635" s="180">
        <v>89973</v>
      </c>
      <c r="C4635" s="180" t="s">
        <v>2868</v>
      </c>
      <c r="D4635" s="180" t="s">
        <v>3961</v>
      </c>
      <c r="E4635" s="181">
        <v>426.26</v>
      </c>
    </row>
    <row r="4636" spans="2:5" ht="50.1" customHeight="1">
      <c r="B4636" s="180">
        <v>89974</v>
      </c>
      <c r="C4636" s="180" t="s">
        <v>2869</v>
      </c>
      <c r="D4636" s="180" t="s">
        <v>3961</v>
      </c>
      <c r="E4636" s="181">
        <v>253.06</v>
      </c>
    </row>
    <row r="4637" spans="2:5" ht="50.1" customHeight="1">
      <c r="B4637" s="180">
        <v>89984</v>
      </c>
      <c r="C4637" s="180" t="s">
        <v>2870</v>
      </c>
      <c r="D4637" s="180" t="s">
        <v>3961</v>
      </c>
      <c r="E4637" s="181">
        <v>79.47</v>
      </c>
    </row>
    <row r="4638" spans="2:5" ht="50.1" customHeight="1">
      <c r="B4638" s="180">
        <v>89985</v>
      </c>
      <c r="C4638" s="180" t="s">
        <v>2871</v>
      </c>
      <c r="D4638" s="180" t="s">
        <v>3961</v>
      </c>
      <c r="E4638" s="181">
        <v>81.83</v>
      </c>
    </row>
    <row r="4639" spans="2:5" ht="50.1" customHeight="1">
      <c r="B4639" s="180">
        <v>89986</v>
      </c>
      <c r="C4639" s="180" t="s">
        <v>2872</v>
      </c>
      <c r="D4639" s="180" t="s">
        <v>3961</v>
      </c>
      <c r="E4639" s="181">
        <v>77.47</v>
      </c>
    </row>
    <row r="4640" spans="2:5" ht="50.1" customHeight="1">
      <c r="B4640" s="180">
        <v>89987</v>
      </c>
      <c r="C4640" s="180" t="s">
        <v>2873</v>
      </c>
      <c r="D4640" s="180" t="s">
        <v>3961</v>
      </c>
      <c r="E4640" s="181">
        <v>86.21</v>
      </c>
    </row>
    <row r="4641" spans="2:5" ht="50.1" customHeight="1">
      <c r="B4641" s="180">
        <v>90371</v>
      </c>
      <c r="C4641" s="180" t="s">
        <v>2874</v>
      </c>
      <c r="D4641" s="180" t="s">
        <v>3961</v>
      </c>
      <c r="E4641" s="181">
        <v>29.06</v>
      </c>
    </row>
    <row r="4642" spans="2:5" ht="50.1" customHeight="1">
      <c r="B4642" s="180">
        <v>94489</v>
      </c>
      <c r="C4642" s="180" t="s">
        <v>2875</v>
      </c>
      <c r="D4642" s="180" t="s">
        <v>3961</v>
      </c>
      <c r="E4642" s="181">
        <v>26.1</v>
      </c>
    </row>
    <row r="4643" spans="2:5" ht="50.1" customHeight="1">
      <c r="B4643" s="180">
        <v>94490</v>
      </c>
      <c r="C4643" s="180" t="s">
        <v>2876</v>
      </c>
      <c r="D4643" s="180" t="s">
        <v>3961</v>
      </c>
      <c r="E4643" s="181">
        <v>42.89</v>
      </c>
    </row>
    <row r="4644" spans="2:5" ht="50.1" customHeight="1">
      <c r="B4644" s="180">
        <v>94491</v>
      </c>
      <c r="C4644" s="180" t="s">
        <v>2877</v>
      </c>
      <c r="D4644" s="180" t="s">
        <v>3961</v>
      </c>
      <c r="E4644" s="181">
        <v>58.79</v>
      </c>
    </row>
    <row r="4645" spans="2:5" ht="50.1" customHeight="1">
      <c r="B4645" s="180">
        <v>94492</v>
      </c>
      <c r="C4645" s="180" t="s">
        <v>2878</v>
      </c>
      <c r="D4645" s="180" t="s">
        <v>3961</v>
      </c>
      <c r="E4645" s="181">
        <v>60.36</v>
      </c>
    </row>
    <row r="4646" spans="2:5" ht="50.1" customHeight="1">
      <c r="B4646" s="180">
        <v>94493</v>
      </c>
      <c r="C4646" s="180" t="s">
        <v>2879</v>
      </c>
      <c r="D4646" s="180" t="s">
        <v>3961</v>
      </c>
      <c r="E4646" s="181">
        <v>110.23</v>
      </c>
    </row>
    <row r="4647" spans="2:5" ht="50.1" customHeight="1">
      <c r="B4647" s="180">
        <v>94494</v>
      </c>
      <c r="C4647" s="180" t="s">
        <v>2880</v>
      </c>
      <c r="D4647" s="180" t="s">
        <v>3961</v>
      </c>
      <c r="E4647" s="181">
        <v>57.78</v>
      </c>
    </row>
    <row r="4648" spans="2:5" ht="50.1" customHeight="1">
      <c r="B4648" s="180">
        <v>94495</v>
      </c>
      <c r="C4648" s="180" t="s">
        <v>2881</v>
      </c>
      <c r="D4648" s="180" t="s">
        <v>3961</v>
      </c>
      <c r="E4648" s="181">
        <v>76.03</v>
      </c>
    </row>
    <row r="4649" spans="2:5" ht="50.1" customHeight="1">
      <c r="B4649" s="180">
        <v>94496</v>
      </c>
      <c r="C4649" s="180" t="s">
        <v>2882</v>
      </c>
      <c r="D4649" s="180" t="s">
        <v>3961</v>
      </c>
      <c r="E4649" s="181">
        <v>94.71</v>
      </c>
    </row>
    <row r="4650" spans="2:5" ht="50.1" customHeight="1">
      <c r="B4650" s="180">
        <v>94497</v>
      </c>
      <c r="C4650" s="180" t="s">
        <v>2883</v>
      </c>
      <c r="D4650" s="180" t="s">
        <v>3961</v>
      </c>
      <c r="E4650" s="181">
        <v>112.52</v>
      </c>
    </row>
    <row r="4651" spans="2:5" ht="50.1" customHeight="1">
      <c r="B4651" s="180">
        <v>94498</v>
      </c>
      <c r="C4651" s="180" t="s">
        <v>2884</v>
      </c>
      <c r="D4651" s="180" t="s">
        <v>3961</v>
      </c>
      <c r="E4651" s="181">
        <v>147.41</v>
      </c>
    </row>
    <row r="4652" spans="2:5" ht="50.1" customHeight="1">
      <c r="B4652" s="180">
        <v>94499</v>
      </c>
      <c r="C4652" s="180" t="s">
        <v>2885</v>
      </c>
      <c r="D4652" s="180" t="s">
        <v>3961</v>
      </c>
      <c r="E4652" s="181">
        <v>275.57</v>
      </c>
    </row>
    <row r="4653" spans="2:5" ht="50.1" customHeight="1">
      <c r="B4653" s="180">
        <v>94500</v>
      </c>
      <c r="C4653" s="180" t="s">
        <v>2886</v>
      </c>
      <c r="D4653" s="180" t="s">
        <v>3961</v>
      </c>
      <c r="E4653" s="181">
        <v>328.93</v>
      </c>
    </row>
    <row r="4654" spans="2:5" ht="50.1" customHeight="1">
      <c r="B4654" s="180">
        <v>94501</v>
      </c>
      <c r="C4654" s="180" t="s">
        <v>2887</v>
      </c>
      <c r="D4654" s="180" t="s">
        <v>3961</v>
      </c>
      <c r="E4654" s="181">
        <v>653.63</v>
      </c>
    </row>
    <row r="4655" spans="2:5" ht="50.1" customHeight="1">
      <c r="B4655" s="180">
        <v>94792</v>
      </c>
      <c r="C4655" s="180" t="s">
        <v>2888</v>
      </c>
      <c r="D4655" s="180" t="s">
        <v>3961</v>
      </c>
      <c r="E4655" s="181">
        <v>120.45</v>
      </c>
    </row>
    <row r="4656" spans="2:5" ht="50.1" customHeight="1">
      <c r="B4656" s="180">
        <v>94793</v>
      </c>
      <c r="C4656" s="180" t="s">
        <v>2889</v>
      </c>
      <c r="D4656" s="180" t="s">
        <v>3961</v>
      </c>
      <c r="E4656" s="181">
        <v>157.83000000000001</v>
      </c>
    </row>
    <row r="4657" spans="2:5" ht="50.1" customHeight="1">
      <c r="B4657" s="180">
        <v>94794</v>
      </c>
      <c r="C4657" s="180" t="s">
        <v>2890</v>
      </c>
      <c r="D4657" s="180" t="s">
        <v>3961</v>
      </c>
      <c r="E4657" s="181">
        <v>163.85</v>
      </c>
    </row>
    <row r="4658" spans="2:5" ht="50.1" customHeight="1">
      <c r="B4658" s="180">
        <v>94795</v>
      </c>
      <c r="C4658" s="180" t="s">
        <v>13111</v>
      </c>
      <c r="D4658" s="180" t="s">
        <v>3961</v>
      </c>
      <c r="E4658" s="181">
        <v>22.12</v>
      </c>
    </row>
    <row r="4659" spans="2:5" ht="50.1" customHeight="1">
      <c r="B4659" s="180">
        <v>94796</v>
      </c>
      <c r="C4659" s="180" t="s">
        <v>13112</v>
      </c>
      <c r="D4659" s="180" t="s">
        <v>3961</v>
      </c>
      <c r="E4659" s="181">
        <v>25.83</v>
      </c>
    </row>
    <row r="4660" spans="2:5" ht="50.1" customHeight="1">
      <c r="B4660" s="180">
        <v>94797</v>
      </c>
      <c r="C4660" s="180" t="s">
        <v>13113</v>
      </c>
      <c r="D4660" s="180" t="s">
        <v>3961</v>
      </c>
      <c r="E4660" s="181">
        <v>39.24</v>
      </c>
    </row>
    <row r="4661" spans="2:5" ht="50.1" customHeight="1">
      <c r="B4661" s="180">
        <v>94798</v>
      </c>
      <c r="C4661" s="180" t="s">
        <v>13114</v>
      </c>
      <c r="D4661" s="180" t="s">
        <v>3961</v>
      </c>
      <c r="E4661" s="181">
        <v>84.64</v>
      </c>
    </row>
    <row r="4662" spans="2:5" ht="50.1" customHeight="1">
      <c r="B4662" s="180">
        <v>94799</v>
      </c>
      <c r="C4662" s="180" t="s">
        <v>13115</v>
      </c>
      <c r="D4662" s="180" t="s">
        <v>3961</v>
      </c>
      <c r="E4662" s="181">
        <v>82.27</v>
      </c>
    </row>
    <row r="4663" spans="2:5" ht="50.1" customHeight="1">
      <c r="B4663" s="180">
        <v>94800</v>
      </c>
      <c r="C4663" s="180" t="s">
        <v>13116</v>
      </c>
      <c r="D4663" s="180" t="s">
        <v>3961</v>
      </c>
      <c r="E4663" s="181">
        <v>139.80000000000001</v>
      </c>
    </row>
    <row r="4664" spans="2:5" ht="50.1" customHeight="1">
      <c r="B4664" s="180">
        <v>95248</v>
      </c>
      <c r="C4664" s="180" t="s">
        <v>2891</v>
      </c>
      <c r="D4664" s="180" t="s">
        <v>3961</v>
      </c>
      <c r="E4664" s="181">
        <v>71.069999999999993</v>
      </c>
    </row>
    <row r="4665" spans="2:5" ht="50.1" customHeight="1">
      <c r="B4665" s="180">
        <v>95249</v>
      </c>
      <c r="C4665" s="180" t="s">
        <v>2892</v>
      </c>
      <c r="D4665" s="180" t="s">
        <v>3961</v>
      </c>
      <c r="E4665" s="181">
        <v>77.989999999999995</v>
      </c>
    </row>
    <row r="4666" spans="2:5" ht="50.1" customHeight="1">
      <c r="B4666" s="180">
        <v>95250</v>
      </c>
      <c r="C4666" s="180" t="s">
        <v>2893</v>
      </c>
      <c r="D4666" s="180" t="s">
        <v>3961</v>
      </c>
      <c r="E4666" s="181">
        <v>96.1</v>
      </c>
    </row>
    <row r="4667" spans="2:5" ht="50.1" customHeight="1">
      <c r="B4667" s="180">
        <v>95251</v>
      </c>
      <c r="C4667" s="180" t="s">
        <v>2894</v>
      </c>
      <c r="D4667" s="180" t="s">
        <v>3961</v>
      </c>
      <c r="E4667" s="181">
        <v>130.97999999999999</v>
      </c>
    </row>
    <row r="4668" spans="2:5" ht="50.1" customHeight="1">
      <c r="B4668" s="180">
        <v>95252</v>
      </c>
      <c r="C4668" s="180" t="s">
        <v>2895</v>
      </c>
      <c r="D4668" s="180" t="s">
        <v>3961</v>
      </c>
      <c r="E4668" s="181">
        <v>152.32</v>
      </c>
    </row>
    <row r="4669" spans="2:5" ht="50.1" customHeight="1">
      <c r="B4669" s="180">
        <v>95253</v>
      </c>
      <c r="C4669" s="180" t="s">
        <v>2896</v>
      </c>
      <c r="D4669" s="180" t="s">
        <v>3961</v>
      </c>
      <c r="E4669" s="181">
        <v>221.56</v>
      </c>
    </row>
    <row r="4670" spans="2:5" ht="50.1" customHeight="1">
      <c r="B4670" s="180">
        <v>99619</v>
      </c>
      <c r="C4670" s="180" t="s">
        <v>13117</v>
      </c>
      <c r="D4670" s="180" t="s">
        <v>3961</v>
      </c>
      <c r="E4670" s="181">
        <v>70.83</v>
      </c>
    </row>
    <row r="4671" spans="2:5" ht="50.1" customHeight="1">
      <c r="B4671" s="180">
        <v>99620</v>
      </c>
      <c r="C4671" s="180" t="s">
        <v>13118</v>
      </c>
      <c r="D4671" s="180" t="s">
        <v>3961</v>
      </c>
      <c r="E4671" s="181">
        <v>113.13</v>
      </c>
    </row>
    <row r="4672" spans="2:5" ht="50.1" customHeight="1">
      <c r="B4672" s="180">
        <v>99621</v>
      </c>
      <c r="C4672" s="180" t="s">
        <v>13119</v>
      </c>
      <c r="D4672" s="180" t="s">
        <v>3961</v>
      </c>
      <c r="E4672" s="181">
        <v>156.93</v>
      </c>
    </row>
    <row r="4673" spans="2:5" ht="50.1" customHeight="1">
      <c r="B4673" s="180">
        <v>99622</v>
      </c>
      <c r="C4673" s="180" t="s">
        <v>13120</v>
      </c>
      <c r="D4673" s="180" t="s">
        <v>3961</v>
      </c>
      <c r="E4673" s="181">
        <v>172.22</v>
      </c>
    </row>
    <row r="4674" spans="2:5" ht="50.1" customHeight="1">
      <c r="B4674" s="180">
        <v>99623</v>
      </c>
      <c r="C4674" s="180" t="s">
        <v>13121</v>
      </c>
      <c r="D4674" s="180" t="s">
        <v>3961</v>
      </c>
      <c r="E4674" s="181">
        <v>231.75</v>
      </c>
    </row>
    <row r="4675" spans="2:5" ht="50.1" customHeight="1">
      <c r="B4675" s="180">
        <v>99624</v>
      </c>
      <c r="C4675" s="180" t="s">
        <v>13122</v>
      </c>
      <c r="D4675" s="180" t="s">
        <v>3961</v>
      </c>
      <c r="E4675" s="181">
        <v>319.33999999999997</v>
      </c>
    </row>
    <row r="4676" spans="2:5" ht="50.1" customHeight="1">
      <c r="B4676" s="180">
        <v>99625</v>
      </c>
      <c r="C4676" s="180" t="s">
        <v>13123</v>
      </c>
      <c r="D4676" s="180" t="s">
        <v>3961</v>
      </c>
      <c r="E4676" s="181">
        <v>431.59</v>
      </c>
    </row>
    <row r="4677" spans="2:5" ht="50.1" customHeight="1">
      <c r="B4677" s="180">
        <v>99626</v>
      </c>
      <c r="C4677" s="180" t="s">
        <v>13124</v>
      </c>
      <c r="D4677" s="180" t="s">
        <v>3961</v>
      </c>
      <c r="E4677" s="181">
        <v>653.26</v>
      </c>
    </row>
    <row r="4678" spans="2:5" ht="50.1" customHeight="1">
      <c r="B4678" s="180">
        <v>99627</v>
      </c>
      <c r="C4678" s="180" t="s">
        <v>13125</v>
      </c>
      <c r="D4678" s="180" t="s">
        <v>3961</v>
      </c>
      <c r="E4678" s="181">
        <v>65.25</v>
      </c>
    </row>
    <row r="4679" spans="2:5" ht="50.1" customHeight="1">
      <c r="B4679" s="180">
        <v>99628</v>
      </c>
      <c r="C4679" s="180" t="s">
        <v>13126</v>
      </c>
      <c r="D4679" s="180" t="s">
        <v>3961</v>
      </c>
      <c r="E4679" s="181">
        <v>47.88</v>
      </c>
    </row>
    <row r="4680" spans="2:5" ht="50.1" customHeight="1">
      <c r="B4680" s="180">
        <v>99629</v>
      </c>
      <c r="C4680" s="180" t="s">
        <v>13127</v>
      </c>
      <c r="D4680" s="180" t="s">
        <v>3961</v>
      </c>
      <c r="E4680" s="181">
        <v>71.02</v>
      </c>
    </row>
    <row r="4681" spans="2:5" ht="50.1" customHeight="1">
      <c r="B4681" s="180">
        <v>99630</v>
      </c>
      <c r="C4681" s="180" t="s">
        <v>13128</v>
      </c>
      <c r="D4681" s="180" t="s">
        <v>3961</v>
      </c>
      <c r="E4681" s="181">
        <v>94.03</v>
      </c>
    </row>
    <row r="4682" spans="2:5" ht="50.1" customHeight="1">
      <c r="B4682" s="180">
        <v>99631</v>
      </c>
      <c r="C4682" s="180" t="s">
        <v>13129</v>
      </c>
      <c r="D4682" s="180" t="s">
        <v>3961</v>
      </c>
      <c r="E4682" s="181">
        <v>104.24</v>
      </c>
    </row>
    <row r="4683" spans="2:5" ht="50.1" customHeight="1">
      <c r="B4683" s="180">
        <v>99632</v>
      </c>
      <c r="C4683" s="180" t="s">
        <v>13130</v>
      </c>
      <c r="D4683" s="180" t="s">
        <v>3961</v>
      </c>
      <c r="E4683" s="181">
        <v>140.84</v>
      </c>
    </row>
    <row r="4684" spans="2:5" ht="50.1" customHeight="1">
      <c r="B4684" s="180">
        <v>99633</v>
      </c>
      <c r="C4684" s="180" t="s">
        <v>13131</v>
      </c>
      <c r="D4684" s="180" t="s">
        <v>3961</v>
      </c>
      <c r="E4684" s="181">
        <v>276.06</v>
      </c>
    </row>
    <row r="4685" spans="2:5" ht="50.1" customHeight="1">
      <c r="B4685" s="180">
        <v>99634</v>
      </c>
      <c r="C4685" s="180" t="s">
        <v>13132</v>
      </c>
      <c r="D4685" s="180" t="s">
        <v>3961</v>
      </c>
      <c r="E4685" s="181">
        <v>457.56</v>
      </c>
    </row>
    <row r="4686" spans="2:5" ht="50.1" customHeight="1">
      <c r="B4686" s="180">
        <v>99635</v>
      </c>
      <c r="C4686" s="180" t="s">
        <v>13133</v>
      </c>
      <c r="D4686" s="180" t="s">
        <v>3961</v>
      </c>
      <c r="E4686" s="181">
        <v>249.85</v>
      </c>
    </row>
    <row r="4687" spans="2:5" ht="50.1" customHeight="1">
      <c r="B4687" s="180">
        <v>95634</v>
      </c>
      <c r="C4687" s="180" t="s">
        <v>2897</v>
      </c>
      <c r="D4687" s="180" t="s">
        <v>3961</v>
      </c>
      <c r="E4687" s="181">
        <v>144.51</v>
      </c>
    </row>
    <row r="4688" spans="2:5" ht="50.1" customHeight="1">
      <c r="B4688" s="180">
        <v>95635</v>
      </c>
      <c r="C4688" s="180" t="s">
        <v>2898</v>
      </c>
      <c r="D4688" s="180" t="s">
        <v>3961</v>
      </c>
      <c r="E4688" s="181">
        <v>154.16999999999999</v>
      </c>
    </row>
    <row r="4689" spans="2:5" ht="50.1" customHeight="1">
      <c r="B4689" s="180">
        <v>95637</v>
      </c>
      <c r="C4689" s="180" t="s">
        <v>2899</v>
      </c>
      <c r="D4689" s="180" t="s">
        <v>3961</v>
      </c>
      <c r="E4689" s="181">
        <v>434.51</v>
      </c>
    </row>
    <row r="4690" spans="2:5" ht="50.1" customHeight="1">
      <c r="B4690" s="180">
        <v>95638</v>
      </c>
      <c r="C4690" s="180" t="s">
        <v>2900</v>
      </c>
      <c r="D4690" s="180" t="s">
        <v>3961</v>
      </c>
      <c r="E4690" s="181">
        <v>528.91999999999996</v>
      </c>
    </row>
    <row r="4691" spans="2:5" ht="50.1" customHeight="1">
      <c r="B4691" s="180">
        <v>95639</v>
      </c>
      <c r="C4691" s="180" t="s">
        <v>2901</v>
      </c>
      <c r="D4691" s="180" t="s">
        <v>3961</v>
      </c>
      <c r="E4691" s="181">
        <v>684.8</v>
      </c>
    </row>
    <row r="4692" spans="2:5" ht="50.1" customHeight="1">
      <c r="B4692" s="180">
        <v>95641</v>
      </c>
      <c r="C4692" s="180" t="s">
        <v>2902</v>
      </c>
      <c r="D4692" s="180" t="s">
        <v>3961</v>
      </c>
      <c r="E4692" s="181">
        <v>256.63</v>
      </c>
    </row>
    <row r="4693" spans="2:5" ht="50.1" customHeight="1">
      <c r="B4693" s="180">
        <v>95642</v>
      </c>
      <c r="C4693" s="180" t="s">
        <v>2903</v>
      </c>
      <c r="D4693" s="180" t="s">
        <v>3961</v>
      </c>
      <c r="E4693" s="181">
        <v>379.32</v>
      </c>
    </row>
    <row r="4694" spans="2:5" ht="50.1" customHeight="1">
      <c r="B4694" s="180">
        <v>95643</v>
      </c>
      <c r="C4694" s="180" t="s">
        <v>2904</v>
      </c>
      <c r="D4694" s="180" t="s">
        <v>3961</v>
      </c>
      <c r="E4694" s="181">
        <v>496.68</v>
      </c>
    </row>
    <row r="4695" spans="2:5" ht="50.1" customHeight="1">
      <c r="B4695" s="180">
        <v>95644</v>
      </c>
      <c r="C4695" s="180" t="s">
        <v>2905</v>
      </c>
      <c r="D4695" s="180" t="s">
        <v>3961</v>
      </c>
      <c r="E4695" s="181">
        <v>191.45</v>
      </c>
    </row>
    <row r="4696" spans="2:5" ht="50.1" customHeight="1">
      <c r="B4696" s="180">
        <v>95645</v>
      </c>
      <c r="C4696" s="180" t="s">
        <v>2906</v>
      </c>
      <c r="D4696" s="180" t="s">
        <v>3961</v>
      </c>
      <c r="E4696" s="181">
        <v>351.78</v>
      </c>
    </row>
    <row r="4697" spans="2:5" ht="50.1" customHeight="1">
      <c r="B4697" s="180">
        <v>95646</v>
      </c>
      <c r="C4697" s="180" t="s">
        <v>2907</v>
      </c>
      <c r="D4697" s="180" t="s">
        <v>3961</v>
      </c>
      <c r="E4697" s="181">
        <v>524.47</v>
      </c>
    </row>
    <row r="4698" spans="2:5" ht="50.1" customHeight="1">
      <c r="B4698" s="180">
        <v>95647</v>
      </c>
      <c r="C4698" s="180" t="s">
        <v>2908</v>
      </c>
      <c r="D4698" s="180" t="s">
        <v>3961</v>
      </c>
      <c r="E4698" s="181">
        <v>688.27</v>
      </c>
    </row>
    <row r="4699" spans="2:5" ht="50.1" customHeight="1">
      <c r="B4699" s="180">
        <v>95673</v>
      </c>
      <c r="C4699" s="180" t="s">
        <v>2909</v>
      </c>
      <c r="D4699" s="180" t="s">
        <v>3961</v>
      </c>
      <c r="E4699" s="181">
        <v>204.53</v>
      </c>
    </row>
    <row r="4700" spans="2:5" ht="50.1" customHeight="1">
      <c r="B4700" s="180">
        <v>95674</v>
      </c>
      <c r="C4700" s="180" t="s">
        <v>2910</v>
      </c>
      <c r="D4700" s="180" t="s">
        <v>3961</v>
      </c>
      <c r="E4700" s="181">
        <v>218.42</v>
      </c>
    </row>
    <row r="4701" spans="2:5" ht="50.1" customHeight="1">
      <c r="B4701" s="180">
        <v>95675</v>
      </c>
      <c r="C4701" s="180" t="s">
        <v>2911</v>
      </c>
      <c r="D4701" s="180" t="s">
        <v>3961</v>
      </c>
      <c r="E4701" s="181">
        <v>268.13</v>
      </c>
    </row>
    <row r="4702" spans="2:5" ht="50.1" customHeight="1">
      <c r="B4702" s="180">
        <v>95676</v>
      </c>
      <c r="C4702" s="180" t="s">
        <v>2912</v>
      </c>
      <c r="D4702" s="180" t="s">
        <v>3961</v>
      </c>
      <c r="E4702" s="181">
        <v>81.180000000000007</v>
      </c>
    </row>
    <row r="4703" spans="2:5" ht="50.1" customHeight="1">
      <c r="B4703" s="180">
        <v>97741</v>
      </c>
      <c r="C4703" s="180" t="s">
        <v>2913</v>
      </c>
      <c r="D4703" s="180" t="s">
        <v>3961</v>
      </c>
      <c r="E4703" s="181">
        <v>143.37</v>
      </c>
    </row>
    <row r="4704" spans="2:5" ht="50.1" customHeight="1">
      <c r="B4704" s="180">
        <v>90436</v>
      </c>
      <c r="C4704" s="180" t="s">
        <v>2914</v>
      </c>
      <c r="D4704" s="180" t="s">
        <v>3961</v>
      </c>
      <c r="E4704" s="181">
        <v>10.58</v>
      </c>
    </row>
    <row r="4705" spans="2:5" ht="50.1" customHeight="1">
      <c r="B4705" s="180">
        <v>90437</v>
      </c>
      <c r="C4705" s="180" t="s">
        <v>2915</v>
      </c>
      <c r="D4705" s="180" t="s">
        <v>3961</v>
      </c>
      <c r="E4705" s="181">
        <v>25.7</v>
      </c>
    </row>
    <row r="4706" spans="2:5" ht="50.1" customHeight="1">
      <c r="B4706" s="180">
        <v>90438</v>
      </c>
      <c r="C4706" s="180" t="s">
        <v>2916</v>
      </c>
      <c r="D4706" s="180" t="s">
        <v>3961</v>
      </c>
      <c r="E4706" s="181">
        <v>36.83</v>
      </c>
    </row>
    <row r="4707" spans="2:5" ht="50.1" customHeight="1">
      <c r="B4707" s="180">
        <v>90439</v>
      </c>
      <c r="C4707" s="180" t="s">
        <v>2917</v>
      </c>
      <c r="D4707" s="180" t="s">
        <v>3961</v>
      </c>
      <c r="E4707" s="181">
        <v>47.56</v>
      </c>
    </row>
    <row r="4708" spans="2:5" ht="50.1" customHeight="1">
      <c r="B4708" s="180">
        <v>90440</v>
      </c>
      <c r="C4708" s="180" t="s">
        <v>2918</v>
      </c>
      <c r="D4708" s="180" t="s">
        <v>3961</v>
      </c>
      <c r="E4708" s="181">
        <v>76.19</v>
      </c>
    </row>
    <row r="4709" spans="2:5" ht="50.1" customHeight="1">
      <c r="B4709" s="180">
        <v>90441</v>
      </c>
      <c r="C4709" s="180" t="s">
        <v>2919</v>
      </c>
      <c r="D4709" s="180" t="s">
        <v>3961</v>
      </c>
      <c r="E4709" s="181">
        <v>97.32</v>
      </c>
    </row>
    <row r="4710" spans="2:5" ht="50.1" customHeight="1">
      <c r="B4710" s="180">
        <v>90443</v>
      </c>
      <c r="C4710" s="180" t="s">
        <v>2920</v>
      </c>
      <c r="D4710" s="180" t="s">
        <v>4195</v>
      </c>
      <c r="E4710" s="181">
        <v>9.61</v>
      </c>
    </row>
    <row r="4711" spans="2:5" ht="50.1" customHeight="1">
      <c r="B4711" s="180">
        <v>90444</v>
      </c>
      <c r="C4711" s="180" t="s">
        <v>2921</v>
      </c>
      <c r="D4711" s="180" t="s">
        <v>4195</v>
      </c>
      <c r="E4711" s="181">
        <v>20.420000000000002</v>
      </c>
    </row>
    <row r="4712" spans="2:5" ht="50.1" customHeight="1">
      <c r="B4712" s="180">
        <v>90445</v>
      </c>
      <c r="C4712" s="180" t="s">
        <v>2922</v>
      </c>
      <c r="D4712" s="180" t="s">
        <v>4195</v>
      </c>
      <c r="E4712" s="181">
        <v>21.79</v>
      </c>
    </row>
    <row r="4713" spans="2:5" ht="50.1" customHeight="1">
      <c r="B4713" s="180">
        <v>90446</v>
      </c>
      <c r="C4713" s="180" t="s">
        <v>2923</v>
      </c>
      <c r="D4713" s="180" t="s">
        <v>4195</v>
      </c>
      <c r="E4713" s="181">
        <v>23.66</v>
      </c>
    </row>
    <row r="4714" spans="2:5" ht="50.1" customHeight="1">
      <c r="B4714" s="180">
        <v>90447</v>
      </c>
      <c r="C4714" s="180" t="s">
        <v>2924</v>
      </c>
      <c r="D4714" s="180" t="s">
        <v>4195</v>
      </c>
      <c r="E4714" s="181">
        <v>4.79</v>
      </c>
    </row>
    <row r="4715" spans="2:5" ht="50.1" customHeight="1">
      <c r="B4715" s="180">
        <v>90451</v>
      </c>
      <c r="C4715" s="180" t="s">
        <v>2925</v>
      </c>
      <c r="D4715" s="180" t="s">
        <v>3961</v>
      </c>
      <c r="E4715" s="181">
        <v>3.12</v>
      </c>
    </row>
    <row r="4716" spans="2:5" ht="50.1" customHeight="1">
      <c r="B4716" s="180">
        <v>90452</v>
      </c>
      <c r="C4716" s="180" t="s">
        <v>2926</v>
      </c>
      <c r="D4716" s="180" t="s">
        <v>3961</v>
      </c>
      <c r="E4716" s="181">
        <v>11.13</v>
      </c>
    </row>
    <row r="4717" spans="2:5" ht="50.1" customHeight="1">
      <c r="B4717" s="180">
        <v>90453</v>
      </c>
      <c r="C4717" s="180" t="s">
        <v>2927</v>
      </c>
      <c r="D4717" s="180" t="s">
        <v>3961</v>
      </c>
      <c r="E4717" s="181">
        <v>2.38</v>
      </c>
    </row>
    <row r="4718" spans="2:5" ht="50.1" customHeight="1">
      <c r="B4718" s="180">
        <v>90454</v>
      </c>
      <c r="C4718" s="180" t="s">
        <v>2928</v>
      </c>
      <c r="D4718" s="180" t="s">
        <v>3961</v>
      </c>
      <c r="E4718" s="181">
        <v>4.42</v>
      </c>
    </row>
    <row r="4719" spans="2:5" ht="50.1" customHeight="1">
      <c r="B4719" s="180">
        <v>90455</v>
      </c>
      <c r="C4719" s="180" t="s">
        <v>2929</v>
      </c>
      <c r="D4719" s="180" t="s">
        <v>3961</v>
      </c>
      <c r="E4719" s="181">
        <v>5.68</v>
      </c>
    </row>
    <row r="4720" spans="2:5" ht="50.1" customHeight="1">
      <c r="B4720" s="180">
        <v>90456</v>
      </c>
      <c r="C4720" s="180" t="s">
        <v>2930</v>
      </c>
      <c r="D4720" s="180" t="s">
        <v>3961</v>
      </c>
      <c r="E4720" s="181">
        <v>3.08</v>
      </c>
    </row>
    <row r="4721" spans="2:5" ht="50.1" customHeight="1">
      <c r="B4721" s="180">
        <v>90457</v>
      </c>
      <c r="C4721" s="180" t="s">
        <v>2931</v>
      </c>
      <c r="D4721" s="180" t="s">
        <v>3961</v>
      </c>
      <c r="E4721" s="181">
        <v>7.04</v>
      </c>
    </row>
    <row r="4722" spans="2:5" ht="50.1" customHeight="1">
      <c r="B4722" s="180">
        <v>90458</v>
      </c>
      <c r="C4722" s="180" t="s">
        <v>2932</v>
      </c>
      <c r="D4722" s="180" t="s">
        <v>3961</v>
      </c>
      <c r="E4722" s="181">
        <v>19.97</v>
      </c>
    </row>
    <row r="4723" spans="2:5" ht="50.1" customHeight="1">
      <c r="B4723" s="180">
        <v>90459</v>
      </c>
      <c r="C4723" s="180" t="s">
        <v>2933</v>
      </c>
      <c r="D4723" s="180" t="s">
        <v>3961</v>
      </c>
      <c r="E4723" s="181">
        <v>28.17</v>
      </c>
    </row>
    <row r="4724" spans="2:5" ht="50.1" customHeight="1">
      <c r="B4724" s="180">
        <v>90460</v>
      </c>
      <c r="C4724" s="180" t="s">
        <v>20677</v>
      </c>
      <c r="D4724" s="180" t="s">
        <v>4195</v>
      </c>
      <c r="E4724" s="181">
        <v>8.7799999999999994</v>
      </c>
    </row>
    <row r="4725" spans="2:5" ht="50.1" customHeight="1">
      <c r="B4725" s="180">
        <v>90461</v>
      </c>
      <c r="C4725" s="180" t="s">
        <v>20678</v>
      </c>
      <c r="D4725" s="180" t="s">
        <v>4195</v>
      </c>
      <c r="E4725" s="181">
        <v>5.58</v>
      </c>
    </row>
    <row r="4726" spans="2:5" ht="50.1" customHeight="1">
      <c r="B4726" s="180">
        <v>90462</v>
      </c>
      <c r="C4726" s="180" t="s">
        <v>20679</v>
      </c>
      <c r="D4726" s="180" t="s">
        <v>4195</v>
      </c>
      <c r="E4726" s="181">
        <v>1.19</v>
      </c>
    </row>
    <row r="4727" spans="2:5" ht="50.1" customHeight="1">
      <c r="B4727" s="180">
        <v>90463</v>
      </c>
      <c r="C4727" s="180" t="s">
        <v>20680</v>
      </c>
      <c r="D4727" s="180" t="s">
        <v>4195</v>
      </c>
      <c r="E4727" s="181">
        <v>1.02</v>
      </c>
    </row>
    <row r="4728" spans="2:5" ht="50.1" customHeight="1">
      <c r="B4728" s="180">
        <v>90466</v>
      </c>
      <c r="C4728" s="180" t="s">
        <v>2934</v>
      </c>
      <c r="D4728" s="180" t="s">
        <v>4195</v>
      </c>
      <c r="E4728" s="181">
        <v>9.69</v>
      </c>
    </row>
    <row r="4729" spans="2:5" ht="50.1" customHeight="1">
      <c r="B4729" s="180">
        <v>90467</v>
      </c>
      <c r="C4729" s="180" t="s">
        <v>2935</v>
      </c>
      <c r="D4729" s="180" t="s">
        <v>4195</v>
      </c>
      <c r="E4729" s="181">
        <v>15.33</v>
      </c>
    </row>
    <row r="4730" spans="2:5" ht="50.1" customHeight="1">
      <c r="B4730" s="180">
        <v>90468</v>
      </c>
      <c r="C4730" s="180" t="s">
        <v>2936</v>
      </c>
      <c r="D4730" s="180" t="s">
        <v>4195</v>
      </c>
      <c r="E4730" s="181">
        <v>4.3</v>
      </c>
    </row>
    <row r="4731" spans="2:5" ht="50.1" customHeight="1">
      <c r="B4731" s="180">
        <v>90469</v>
      </c>
      <c r="C4731" s="180" t="s">
        <v>2937</v>
      </c>
      <c r="D4731" s="180" t="s">
        <v>4195</v>
      </c>
      <c r="E4731" s="181">
        <v>6.89</v>
      </c>
    </row>
    <row r="4732" spans="2:5" ht="50.1" customHeight="1">
      <c r="B4732" s="180">
        <v>90470</v>
      </c>
      <c r="C4732" s="180" t="s">
        <v>2938</v>
      </c>
      <c r="D4732" s="180" t="s">
        <v>4195</v>
      </c>
      <c r="E4732" s="181">
        <v>9.51</v>
      </c>
    </row>
    <row r="4733" spans="2:5" ht="50.1" customHeight="1">
      <c r="B4733" s="180">
        <v>91166</v>
      </c>
      <c r="C4733" s="180" t="s">
        <v>2939</v>
      </c>
      <c r="D4733" s="180" t="s">
        <v>4195</v>
      </c>
      <c r="E4733" s="181">
        <v>2.78</v>
      </c>
    </row>
    <row r="4734" spans="2:5" ht="50.1" customHeight="1">
      <c r="B4734" s="180">
        <v>91167</v>
      </c>
      <c r="C4734" s="180" t="s">
        <v>2940</v>
      </c>
      <c r="D4734" s="180" t="s">
        <v>4195</v>
      </c>
      <c r="E4734" s="181">
        <v>7.17</v>
      </c>
    </row>
    <row r="4735" spans="2:5" ht="50.1" customHeight="1">
      <c r="B4735" s="180">
        <v>91168</v>
      </c>
      <c r="C4735" s="180" t="s">
        <v>2941</v>
      </c>
      <c r="D4735" s="180" t="s">
        <v>4195</v>
      </c>
      <c r="E4735" s="181">
        <v>5.38</v>
      </c>
    </row>
    <row r="4736" spans="2:5" ht="50.1" customHeight="1">
      <c r="B4736" s="180">
        <v>91169</v>
      </c>
      <c r="C4736" s="180" t="s">
        <v>2942</v>
      </c>
      <c r="D4736" s="180" t="s">
        <v>4195</v>
      </c>
      <c r="E4736" s="181">
        <v>6.4</v>
      </c>
    </row>
    <row r="4737" spans="2:5" ht="50.1" customHeight="1">
      <c r="B4737" s="180">
        <v>91170</v>
      </c>
      <c r="C4737" s="180" t="s">
        <v>2943</v>
      </c>
      <c r="D4737" s="180" t="s">
        <v>4195</v>
      </c>
      <c r="E4737" s="181">
        <v>1.85</v>
      </c>
    </row>
    <row r="4738" spans="2:5" ht="50.1" customHeight="1">
      <c r="B4738" s="180">
        <v>91171</v>
      </c>
      <c r="C4738" s="180" t="s">
        <v>2944</v>
      </c>
      <c r="D4738" s="180" t="s">
        <v>4195</v>
      </c>
      <c r="E4738" s="181">
        <v>2.2799999999999998</v>
      </c>
    </row>
    <row r="4739" spans="2:5" ht="50.1" customHeight="1">
      <c r="B4739" s="180">
        <v>91172</v>
      </c>
      <c r="C4739" s="180" t="s">
        <v>2945</v>
      </c>
      <c r="D4739" s="180" t="s">
        <v>4195</v>
      </c>
      <c r="E4739" s="181">
        <v>3.37</v>
      </c>
    </row>
    <row r="4740" spans="2:5" ht="50.1" customHeight="1">
      <c r="B4740" s="180">
        <v>91173</v>
      </c>
      <c r="C4740" s="180" t="s">
        <v>2946</v>
      </c>
      <c r="D4740" s="180" t="s">
        <v>4195</v>
      </c>
      <c r="E4740" s="181">
        <v>0.93</v>
      </c>
    </row>
    <row r="4741" spans="2:5" ht="50.1" customHeight="1">
      <c r="B4741" s="180">
        <v>91174</v>
      </c>
      <c r="C4741" s="180" t="s">
        <v>2947</v>
      </c>
      <c r="D4741" s="180" t="s">
        <v>4195</v>
      </c>
      <c r="E4741" s="181">
        <v>1.82</v>
      </c>
    </row>
    <row r="4742" spans="2:5" ht="50.1" customHeight="1">
      <c r="B4742" s="180">
        <v>91175</v>
      </c>
      <c r="C4742" s="180" t="s">
        <v>2948</v>
      </c>
      <c r="D4742" s="180" t="s">
        <v>4195</v>
      </c>
      <c r="E4742" s="181">
        <v>2.96</v>
      </c>
    </row>
    <row r="4743" spans="2:5" ht="50.1" customHeight="1">
      <c r="B4743" s="180">
        <v>91176</v>
      </c>
      <c r="C4743" s="180" t="s">
        <v>2949</v>
      </c>
      <c r="D4743" s="180" t="s">
        <v>4195</v>
      </c>
      <c r="E4743" s="181">
        <v>19.82</v>
      </c>
    </row>
    <row r="4744" spans="2:5" ht="50.1" customHeight="1">
      <c r="B4744" s="180">
        <v>91177</v>
      </c>
      <c r="C4744" s="180" t="s">
        <v>2950</v>
      </c>
      <c r="D4744" s="180" t="s">
        <v>4195</v>
      </c>
      <c r="E4744" s="181">
        <v>9.64</v>
      </c>
    </row>
    <row r="4745" spans="2:5" ht="50.1" customHeight="1">
      <c r="B4745" s="180">
        <v>91178</v>
      </c>
      <c r="C4745" s="180" t="s">
        <v>2951</v>
      </c>
      <c r="D4745" s="180" t="s">
        <v>4195</v>
      </c>
      <c r="E4745" s="181">
        <v>9.9700000000000006</v>
      </c>
    </row>
    <row r="4746" spans="2:5" ht="50.1" customHeight="1">
      <c r="B4746" s="180">
        <v>91179</v>
      </c>
      <c r="C4746" s="180" t="s">
        <v>2952</v>
      </c>
      <c r="D4746" s="180" t="s">
        <v>4195</v>
      </c>
      <c r="E4746" s="181">
        <v>5.0999999999999996</v>
      </c>
    </row>
    <row r="4747" spans="2:5" ht="50.1" customHeight="1">
      <c r="B4747" s="180">
        <v>91180</v>
      </c>
      <c r="C4747" s="180" t="s">
        <v>2953</v>
      </c>
      <c r="D4747" s="180" t="s">
        <v>4195</v>
      </c>
      <c r="E4747" s="181">
        <v>4.3499999999999996</v>
      </c>
    </row>
    <row r="4748" spans="2:5" ht="50.1" customHeight="1">
      <c r="B4748" s="180">
        <v>91181</v>
      </c>
      <c r="C4748" s="180" t="s">
        <v>2954</v>
      </c>
      <c r="D4748" s="180" t="s">
        <v>4195</v>
      </c>
      <c r="E4748" s="181">
        <v>4.96</v>
      </c>
    </row>
    <row r="4749" spans="2:5" ht="50.1" customHeight="1">
      <c r="B4749" s="180">
        <v>91182</v>
      </c>
      <c r="C4749" s="180" t="s">
        <v>2955</v>
      </c>
      <c r="D4749" s="180" t="s">
        <v>4195</v>
      </c>
      <c r="E4749" s="181">
        <v>22.01</v>
      </c>
    </row>
    <row r="4750" spans="2:5" ht="50.1" customHeight="1">
      <c r="B4750" s="180">
        <v>91183</v>
      </c>
      <c r="C4750" s="180" t="s">
        <v>2956</v>
      </c>
      <c r="D4750" s="180" t="s">
        <v>4195</v>
      </c>
      <c r="E4750" s="181">
        <v>10.75</v>
      </c>
    </row>
    <row r="4751" spans="2:5" ht="50.1" customHeight="1">
      <c r="B4751" s="180">
        <v>91184</v>
      </c>
      <c r="C4751" s="180" t="s">
        <v>2957</v>
      </c>
      <c r="D4751" s="180" t="s">
        <v>4195</v>
      </c>
      <c r="E4751" s="181">
        <v>9.93</v>
      </c>
    </row>
    <row r="4752" spans="2:5" ht="50.1" customHeight="1">
      <c r="B4752" s="180">
        <v>91185</v>
      </c>
      <c r="C4752" s="180" t="s">
        <v>2958</v>
      </c>
      <c r="D4752" s="180" t="s">
        <v>4195</v>
      </c>
      <c r="E4752" s="181">
        <v>5.65</v>
      </c>
    </row>
    <row r="4753" spans="2:5" ht="50.1" customHeight="1">
      <c r="B4753" s="180">
        <v>91186</v>
      </c>
      <c r="C4753" s="180" t="s">
        <v>2959</v>
      </c>
      <c r="D4753" s="180" t="s">
        <v>4195</v>
      </c>
      <c r="E4753" s="181">
        <v>4.5999999999999996</v>
      </c>
    </row>
    <row r="4754" spans="2:5" ht="50.1" customHeight="1">
      <c r="B4754" s="180">
        <v>91187</v>
      </c>
      <c r="C4754" s="180" t="s">
        <v>2960</v>
      </c>
      <c r="D4754" s="180" t="s">
        <v>4195</v>
      </c>
      <c r="E4754" s="181">
        <v>5.24</v>
      </c>
    </row>
    <row r="4755" spans="2:5" ht="50.1" customHeight="1">
      <c r="B4755" s="180">
        <v>91188</v>
      </c>
      <c r="C4755" s="180" t="s">
        <v>2961</v>
      </c>
      <c r="D4755" s="180" t="s">
        <v>3961</v>
      </c>
      <c r="E4755" s="181">
        <v>5.3</v>
      </c>
    </row>
    <row r="4756" spans="2:5" ht="50.1" customHeight="1">
      <c r="B4756" s="180">
        <v>91189</v>
      </c>
      <c r="C4756" s="180" t="s">
        <v>2962</v>
      </c>
      <c r="D4756" s="180" t="s">
        <v>3961</v>
      </c>
      <c r="E4756" s="181">
        <v>37.03</v>
      </c>
    </row>
    <row r="4757" spans="2:5" ht="50.1" customHeight="1">
      <c r="B4757" s="180">
        <v>91190</v>
      </c>
      <c r="C4757" s="180" t="s">
        <v>2963</v>
      </c>
      <c r="D4757" s="180" t="s">
        <v>3961</v>
      </c>
      <c r="E4757" s="181">
        <v>3.75</v>
      </c>
    </row>
    <row r="4758" spans="2:5" ht="50.1" customHeight="1">
      <c r="B4758" s="180">
        <v>91191</v>
      </c>
      <c r="C4758" s="180" t="s">
        <v>2964</v>
      </c>
      <c r="D4758" s="180" t="s">
        <v>3961</v>
      </c>
      <c r="E4758" s="181">
        <v>3.97</v>
      </c>
    </row>
    <row r="4759" spans="2:5" ht="50.1" customHeight="1">
      <c r="B4759" s="180">
        <v>91192</v>
      </c>
      <c r="C4759" s="180" t="s">
        <v>2965</v>
      </c>
      <c r="D4759" s="180" t="s">
        <v>3961</v>
      </c>
      <c r="E4759" s="181">
        <v>4.4000000000000004</v>
      </c>
    </row>
    <row r="4760" spans="2:5" ht="50.1" customHeight="1">
      <c r="B4760" s="180">
        <v>91222</v>
      </c>
      <c r="C4760" s="180" t="s">
        <v>2966</v>
      </c>
      <c r="D4760" s="180" t="s">
        <v>4195</v>
      </c>
      <c r="E4760" s="181">
        <v>10.34</v>
      </c>
    </row>
    <row r="4761" spans="2:5" ht="50.1" customHeight="1">
      <c r="B4761" s="180">
        <v>94480</v>
      </c>
      <c r="C4761" s="180" t="s">
        <v>2967</v>
      </c>
      <c r="D4761" s="180" t="s">
        <v>3961</v>
      </c>
      <c r="E4761" s="182">
        <v>2034.54</v>
      </c>
    </row>
    <row r="4762" spans="2:5" ht="50.1" customHeight="1">
      <c r="B4762" s="180">
        <v>94481</v>
      </c>
      <c r="C4762" s="180" t="s">
        <v>2968</v>
      </c>
      <c r="D4762" s="180" t="s">
        <v>3961</v>
      </c>
      <c r="E4762" s="182">
        <v>1418.72</v>
      </c>
    </row>
    <row r="4763" spans="2:5" ht="50.1" customHeight="1">
      <c r="B4763" s="180">
        <v>94482</v>
      </c>
      <c r="C4763" s="180" t="s">
        <v>2969</v>
      </c>
      <c r="D4763" s="180" t="s">
        <v>3961</v>
      </c>
      <c r="E4763" s="182">
        <v>1117.01</v>
      </c>
    </row>
    <row r="4764" spans="2:5" ht="50.1" customHeight="1">
      <c r="B4764" s="180">
        <v>94483</v>
      </c>
      <c r="C4764" s="180" t="s">
        <v>2970</v>
      </c>
      <c r="D4764" s="180" t="s">
        <v>3961</v>
      </c>
      <c r="E4764" s="181">
        <v>936.46</v>
      </c>
    </row>
    <row r="4765" spans="2:5" ht="50.1" customHeight="1">
      <c r="B4765" s="180">
        <v>95541</v>
      </c>
      <c r="C4765" s="180" t="s">
        <v>2971</v>
      </c>
      <c r="D4765" s="180" t="s">
        <v>3961</v>
      </c>
      <c r="E4765" s="181">
        <v>3.43</v>
      </c>
    </row>
    <row r="4766" spans="2:5" ht="50.1" customHeight="1">
      <c r="B4766" s="180">
        <v>96559</v>
      </c>
      <c r="C4766" s="180" t="s">
        <v>20681</v>
      </c>
      <c r="D4766" s="180" t="s">
        <v>4021</v>
      </c>
      <c r="E4766" s="181">
        <v>24.46</v>
      </c>
    </row>
    <row r="4767" spans="2:5" ht="50.1" customHeight="1">
      <c r="B4767" s="180">
        <v>96560</v>
      </c>
      <c r="C4767" s="180" t="s">
        <v>20682</v>
      </c>
      <c r="D4767" s="180" t="s">
        <v>4021</v>
      </c>
      <c r="E4767" s="181">
        <v>16.100000000000001</v>
      </c>
    </row>
    <row r="4768" spans="2:5" ht="50.1" customHeight="1">
      <c r="B4768" s="180">
        <v>96561</v>
      </c>
      <c r="C4768" s="180" t="s">
        <v>20683</v>
      </c>
      <c r="D4768" s="180" t="s">
        <v>4021</v>
      </c>
      <c r="E4768" s="181">
        <v>11.7</v>
      </c>
    </row>
    <row r="4769" spans="2:5" ht="50.1" customHeight="1">
      <c r="B4769" s="180">
        <v>96562</v>
      </c>
      <c r="C4769" s="180" t="s">
        <v>20684</v>
      </c>
      <c r="D4769" s="180" t="s">
        <v>4195</v>
      </c>
      <c r="E4769" s="181">
        <v>15.04</v>
      </c>
    </row>
    <row r="4770" spans="2:5" ht="50.1" customHeight="1">
      <c r="B4770" s="180">
        <v>96563</v>
      </c>
      <c r="C4770" s="180" t="s">
        <v>20685</v>
      </c>
      <c r="D4770" s="180" t="s">
        <v>4195</v>
      </c>
      <c r="E4770" s="181">
        <v>18.8</v>
      </c>
    </row>
    <row r="4771" spans="2:5" ht="50.1" customHeight="1">
      <c r="B4771" s="180">
        <v>101802</v>
      </c>
      <c r="C4771" s="180" t="s">
        <v>20686</v>
      </c>
      <c r="D4771" s="180" t="s">
        <v>3961</v>
      </c>
      <c r="E4771" s="182">
        <v>1172.27</v>
      </c>
    </row>
    <row r="4772" spans="2:5" ht="50.1" customHeight="1">
      <c r="B4772" s="180">
        <v>101803</v>
      </c>
      <c r="C4772" s="180" t="s">
        <v>20687</v>
      </c>
      <c r="D4772" s="180" t="s">
        <v>3961</v>
      </c>
      <c r="E4772" s="181">
        <v>725.09</v>
      </c>
    </row>
    <row r="4773" spans="2:5" ht="50.1" customHeight="1">
      <c r="B4773" s="180">
        <v>101804</v>
      </c>
      <c r="C4773" s="180" t="s">
        <v>20688</v>
      </c>
      <c r="D4773" s="180" t="s">
        <v>3961</v>
      </c>
      <c r="E4773" s="181">
        <v>914.29</v>
      </c>
    </row>
    <row r="4774" spans="2:5" ht="50.1" customHeight="1">
      <c r="B4774" s="180">
        <v>101805</v>
      </c>
      <c r="C4774" s="180" t="s">
        <v>20689</v>
      </c>
      <c r="D4774" s="180" t="s">
        <v>3961</v>
      </c>
      <c r="E4774" s="182">
        <v>1168.45</v>
      </c>
    </row>
    <row r="4775" spans="2:5" ht="50.1" customHeight="1">
      <c r="B4775" s="180">
        <v>102111</v>
      </c>
      <c r="C4775" s="180" t="s">
        <v>20690</v>
      </c>
      <c r="D4775" s="180" t="s">
        <v>3961</v>
      </c>
      <c r="E4775" s="181">
        <v>840.77</v>
      </c>
    </row>
    <row r="4776" spans="2:5" ht="50.1" customHeight="1">
      <c r="B4776" s="180">
        <v>102112</v>
      </c>
      <c r="C4776" s="180" t="s">
        <v>20691</v>
      </c>
      <c r="D4776" s="180" t="s">
        <v>3961</v>
      </c>
      <c r="E4776" s="181">
        <v>96.02</v>
      </c>
    </row>
    <row r="4777" spans="2:5" ht="50.1" customHeight="1">
      <c r="B4777" s="180">
        <v>102113</v>
      </c>
      <c r="C4777" s="180" t="s">
        <v>20692</v>
      </c>
      <c r="D4777" s="180" t="s">
        <v>3961</v>
      </c>
      <c r="E4777" s="182">
        <v>1353.85</v>
      </c>
    </row>
    <row r="4778" spans="2:5" ht="50.1" customHeight="1">
      <c r="B4778" s="180">
        <v>102114</v>
      </c>
      <c r="C4778" s="180" t="s">
        <v>20693</v>
      </c>
      <c r="D4778" s="180" t="s">
        <v>3961</v>
      </c>
      <c r="E4778" s="181">
        <v>98.45</v>
      </c>
    </row>
    <row r="4779" spans="2:5" ht="50.1" customHeight="1">
      <c r="B4779" s="180">
        <v>102115</v>
      </c>
      <c r="C4779" s="180" t="s">
        <v>20694</v>
      </c>
      <c r="D4779" s="180" t="s">
        <v>3961</v>
      </c>
      <c r="E4779" s="182">
        <v>2371.35</v>
      </c>
    </row>
    <row r="4780" spans="2:5" ht="50.1" customHeight="1">
      <c r="B4780" s="180">
        <v>102116</v>
      </c>
      <c r="C4780" s="180" t="s">
        <v>20695</v>
      </c>
      <c r="D4780" s="180" t="s">
        <v>3961</v>
      </c>
      <c r="E4780" s="182">
        <v>1447.17</v>
      </c>
    </row>
    <row r="4781" spans="2:5" ht="50.1" customHeight="1">
      <c r="B4781" s="180">
        <v>102117</v>
      </c>
      <c r="C4781" s="180" t="s">
        <v>20696</v>
      </c>
      <c r="D4781" s="180" t="s">
        <v>3961</v>
      </c>
      <c r="E4781" s="181">
        <v>101.39</v>
      </c>
    </row>
    <row r="4782" spans="2:5" ht="50.1" customHeight="1">
      <c r="B4782" s="180">
        <v>102118</v>
      </c>
      <c r="C4782" s="180" t="s">
        <v>20697</v>
      </c>
      <c r="D4782" s="180" t="s">
        <v>3961</v>
      </c>
      <c r="E4782" s="182">
        <v>1981.73</v>
      </c>
    </row>
    <row r="4783" spans="2:5" ht="50.1" customHeight="1">
      <c r="B4783" s="180">
        <v>102119</v>
      </c>
      <c r="C4783" s="180" t="s">
        <v>20698</v>
      </c>
      <c r="D4783" s="180" t="s">
        <v>3961</v>
      </c>
      <c r="E4783" s="181">
        <v>103.94</v>
      </c>
    </row>
    <row r="4784" spans="2:5" ht="50.1" customHeight="1">
      <c r="B4784" s="180">
        <v>102121</v>
      </c>
      <c r="C4784" s="180" t="s">
        <v>20699</v>
      </c>
      <c r="D4784" s="180" t="s">
        <v>3961</v>
      </c>
      <c r="E4784" s="181">
        <v>130.5</v>
      </c>
    </row>
    <row r="4785" spans="2:5" ht="50.1" customHeight="1">
      <c r="B4785" s="180">
        <v>102122</v>
      </c>
      <c r="C4785" s="180" t="s">
        <v>20700</v>
      </c>
      <c r="D4785" s="180" t="s">
        <v>3961</v>
      </c>
      <c r="E4785" s="182">
        <v>6760.76</v>
      </c>
    </row>
    <row r="4786" spans="2:5" ht="50.1" customHeight="1">
      <c r="B4786" s="180">
        <v>102123</v>
      </c>
      <c r="C4786" s="180" t="s">
        <v>20701</v>
      </c>
      <c r="D4786" s="180" t="s">
        <v>3961</v>
      </c>
      <c r="E4786" s="181">
        <v>138.07</v>
      </c>
    </row>
    <row r="4787" spans="2:5" ht="50.1" customHeight="1">
      <c r="B4787" s="180">
        <v>102136</v>
      </c>
      <c r="C4787" s="180" t="s">
        <v>20702</v>
      </c>
      <c r="D4787" s="180" t="s">
        <v>3961</v>
      </c>
      <c r="E4787" s="181">
        <v>49.48</v>
      </c>
    </row>
    <row r="4788" spans="2:5" ht="50.1" customHeight="1">
      <c r="B4788" s="180">
        <v>102137</v>
      </c>
      <c r="C4788" s="180" t="s">
        <v>20703</v>
      </c>
      <c r="D4788" s="180" t="s">
        <v>3961</v>
      </c>
      <c r="E4788" s="181">
        <v>66.84</v>
      </c>
    </row>
    <row r="4789" spans="2:5" ht="50.1" customHeight="1">
      <c r="B4789" s="180">
        <v>102138</v>
      </c>
      <c r="C4789" s="180" t="s">
        <v>20704</v>
      </c>
      <c r="D4789" s="180" t="s">
        <v>3961</v>
      </c>
      <c r="E4789" s="181">
        <v>150.38999999999999</v>
      </c>
    </row>
    <row r="4790" spans="2:5" ht="50.1" customHeight="1">
      <c r="B4790" s="180">
        <v>93350</v>
      </c>
      <c r="C4790" s="180" t="s">
        <v>2972</v>
      </c>
      <c r="D4790" s="180" t="s">
        <v>3961</v>
      </c>
      <c r="E4790" s="181">
        <v>866.44</v>
      </c>
    </row>
    <row r="4791" spans="2:5" ht="50.1" customHeight="1">
      <c r="B4791" s="180">
        <v>93351</v>
      </c>
      <c r="C4791" s="180" t="s">
        <v>2973</v>
      </c>
      <c r="D4791" s="180" t="s">
        <v>3961</v>
      </c>
      <c r="E4791" s="181">
        <v>712.09</v>
      </c>
    </row>
    <row r="4792" spans="2:5" ht="50.1" customHeight="1">
      <c r="B4792" s="180">
        <v>93352</v>
      </c>
      <c r="C4792" s="180" t="s">
        <v>2974</v>
      </c>
      <c r="D4792" s="180" t="s">
        <v>3961</v>
      </c>
      <c r="E4792" s="181">
        <v>558.48</v>
      </c>
    </row>
    <row r="4793" spans="2:5" ht="50.1" customHeight="1">
      <c r="B4793" s="180">
        <v>93353</v>
      </c>
      <c r="C4793" s="180" t="s">
        <v>2975</v>
      </c>
      <c r="D4793" s="180" t="s">
        <v>3961</v>
      </c>
      <c r="E4793" s="181">
        <v>408.27</v>
      </c>
    </row>
    <row r="4794" spans="2:5" ht="50.1" customHeight="1">
      <c r="B4794" s="180">
        <v>93354</v>
      </c>
      <c r="C4794" s="180" t="s">
        <v>2976</v>
      </c>
      <c r="D4794" s="180" t="s">
        <v>3961</v>
      </c>
      <c r="E4794" s="181">
        <v>627.08000000000004</v>
      </c>
    </row>
    <row r="4795" spans="2:5" ht="50.1" customHeight="1">
      <c r="B4795" s="180">
        <v>93355</v>
      </c>
      <c r="C4795" s="180" t="s">
        <v>2977</v>
      </c>
      <c r="D4795" s="180" t="s">
        <v>3961</v>
      </c>
      <c r="E4795" s="181">
        <v>523.46</v>
      </c>
    </row>
    <row r="4796" spans="2:5" ht="50.1" customHeight="1">
      <c r="B4796" s="180">
        <v>93356</v>
      </c>
      <c r="C4796" s="180" t="s">
        <v>2978</v>
      </c>
      <c r="D4796" s="180" t="s">
        <v>3961</v>
      </c>
      <c r="E4796" s="181">
        <v>419.15</v>
      </c>
    </row>
    <row r="4797" spans="2:5" ht="50.1" customHeight="1">
      <c r="B4797" s="180">
        <v>93357</v>
      </c>
      <c r="C4797" s="180" t="s">
        <v>2979</v>
      </c>
      <c r="D4797" s="180" t="s">
        <v>3961</v>
      </c>
      <c r="E4797" s="181">
        <v>316.8</v>
      </c>
    </row>
    <row r="4798" spans="2:5" ht="50.1" customHeight="1">
      <c r="B4798" s="180">
        <v>96520</v>
      </c>
      <c r="C4798" s="180" t="s">
        <v>2980</v>
      </c>
      <c r="D4798" s="180" t="s">
        <v>17</v>
      </c>
      <c r="E4798" s="181">
        <v>73.59</v>
      </c>
    </row>
    <row r="4799" spans="2:5" ht="50.1" customHeight="1">
      <c r="B4799" s="180">
        <v>96521</v>
      </c>
      <c r="C4799" s="180" t="s">
        <v>2981</v>
      </c>
      <c r="D4799" s="180" t="s">
        <v>17</v>
      </c>
      <c r="E4799" s="181">
        <v>32.64</v>
      </c>
    </row>
    <row r="4800" spans="2:5" ht="50.1" customHeight="1">
      <c r="B4800" s="180">
        <v>96522</v>
      </c>
      <c r="C4800" s="180" t="s">
        <v>2982</v>
      </c>
      <c r="D4800" s="180" t="s">
        <v>17</v>
      </c>
      <c r="E4800" s="181">
        <v>104.88</v>
      </c>
    </row>
    <row r="4801" spans="2:5" ht="50.1" customHeight="1">
      <c r="B4801" s="180">
        <v>96523</v>
      </c>
      <c r="C4801" s="180" t="s">
        <v>2983</v>
      </c>
      <c r="D4801" s="180" t="s">
        <v>17</v>
      </c>
      <c r="E4801" s="181">
        <v>66.42</v>
      </c>
    </row>
    <row r="4802" spans="2:5" ht="50.1" customHeight="1">
      <c r="B4802" s="180">
        <v>96524</v>
      </c>
      <c r="C4802" s="180" t="s">
        <v>2984</v>
      </c>
      <c r="D4802" s="180" t="s">
        <v>17</v>
      </c>
      <c r="E4802" s="181">
        <v>138.54</v>
      </c>
    </row>
    <row r="4803" spans="2:5" ht="50.1" customHeight="1">
      <c r="B4803" s="180">
        <v>96525</v>
      </c>
      <c r="C4803" s="180" t="s">
        <v>2985</v>
      </c>
      <c r="D4803" s="180" t="s">
        <v>17</v>
      </c>
      <c r="E4803" s="181">
        <v>35.99</v>
      </c>
    </row>
    <row r="4804" spans="2:5" ht="50.1" customHeight="1">
      <c r="B4804" s="180">
        <v>96526</v>
      </c>
      <c r="C4804" s="180" t="s">
        <v>2986</v>
      </c>
      <c r="D4804" s="180" t="s">
        <v>17</v>
      </c>
      <c r="E4804" s="181">
        <v>212.32</v>
      </c>
    </row>
    <row r="4805" spans="2:5" ht="50.1" customHeight="1">
      <c r="B4805" s="180">
        <v>96527</v>
      </c>
      <c r="C4805" s="180" t="s">
        <v>2987</v>
      </c>
      <c r="D4805" s="180" t="s">
        <v>17</v>
      </c>
      <c r="E4805" s="181">
        <v>87.03</v>
      </c>
    </row>
    <row r="4806" spans="2:5" ht="50.1" customHeight="1">
      <c r="B4806" s="180">
        <v>96528</v>
      </c>
      <c r="C4806" s="180" t="s">
        <v>2988</v>
      </c>
      <c r="D4806" s="180" t="s">
        <v>4021</v>
      </c>
      <c r="E4806" s="181">
        <v>206.71</v>
      </c>
    </row>
    <row r="4807" spans="2:5" ht="50.1" customHeight="1">
      <c r="B4807" s="180">
        <v>101114</v>
      </c>
      <c r="C4807" s="180" t="s">
        <v>20705</v>
      </c>
      <c r="D4807" s="180" t="s">
        <v>17</v>
      </c>
      <c r="E4807" s="181">
        <v>2.96</v>
      </c>
    </row>
    <row r="4808" spans="2:5" ht="50.1" customHeight="1">
      <c r="B4808" s="180">
        <v>101115</v>
      </c>
      <c r="C4808" s="180" t="s">
        <v>20706</v>
      </c>
      <c r="D4808" s="180" t="s">
        <v>17</v>
      </c>
      <c r="E4808" s="181">
        <v>2.4900000000000002</v>
      </c>
    </row>
    <row r="4809" spans="2:5" ht="50.1" customHeight="1">
      <c r="B4809" s="180">
        <v>101116</v>
      </c>
      <c r="C4809" s="180" t="s">
        <v>20707</v>
      </c>
      <c r="D4809" s="180" t="s">
        <v>17</v>
      </c>
      <c r="E4809" s="181">
        <v>1.54</v>
      </c>
    </row>
    <row r="4810" spans="2:5" ht="50.1" customHeight="1">
      <c r="B4810" s="180">
        <v>101117</v>
      </c>
      <c r="C4810" s="180" t="s">
        <v>20708</v>
      </c>
      <c r="D4810" s="180" t="s">
        <v>17</v>
      </c>
      <c r="E4810" s="181">
        <v>2.16</v>
      </c>
    </row>
    <row r="4811" spans="2:5" ht="50.1" customHeight="1">
      <c r="B4811" s="180">
        <v>101118</v>
      </c>
      <c r="C4811" s="180" t="s">
        <v>20709</v>
      </c>
      <c r="D4811" s="180" t="s">
        <v>17</v>
      </c>
      <c r="E4811" s="181">
        <v>2.5499999999999998</v>
      </c>
    </row>
    <row r="4812" spans="2:5" ht="50.1" customHeight="1">
      <c r="B4812" s="180">
        <v>101119</v>
      </c>
      <c r="C4812" s="180" t="s">
        <v>20710</v>
      </c>
      <c r="D4812" s="180" t="s">
        <v>17</v>
      </c>
      <c r="E4812" s="181">
        <v>5.66</v>
      </c>
    </row>
    <row r="4813" spans="2:5" ht="50.1" customHeight="1">
      <c r="B4813" s="180">
        <v>101120</v>
      </c>
      <c r="C4813" s="180" t="s">
        <v>20711</v>
      </c>
      <c r="D4813" s="180" t="s">
        <v>17</v>
      </c>
      <c r="E4813" s="181">
        <v>4.76</v>
      </c>
    </row>
    <row r="4814" spans="2:5" ht="50.1" customHeight="1">
      <c r="B4814" s="180">
        <v>101121</v>
      </c>
      <c r="C4814" s="180" t="s">
        <v>20712</v>
      </c>
      <c r="D4814" s="180" t="s">
        <v>17</v>
      </c>
      <c r="E4814" s="181">
        <v>2.98</v>
      </c>
    </row>
    <row r="4815" spans="2:5" ht="50.1" customHeight="1">
      <c r="B4815" s="180">
        <v>101122</v>
      </c>
      <c r="C4815" s="180" t="s">
        <v>20713</v>
      </c>
      <c r="D4815" s="180" t="s">
        <v>17</v>
      </c>
      <c r="E4815" s="181">
        <v>4.13</v>
      </c>
    </row>
    <row r="4816" spans="2:5" ht="50.1" customHeight="1">
      <c r="B4816" s="180">
        <v>101123</v>
      </c>
      <c r="C4816" s="180" t="s">
        <v>20714</v>
      </c>
      <c r="D4816" s="180" t="s">
        <v>17</v>
      </c>
      <c r="E4816" s="181">
        <v>4.88</v>
      </c>
    </row>
    <row r="4817" spans="2:5" ht="50.1" customHeight="1">
      <c r="B4817" s="180">
        <v>101124</v>
      </c>
      <c r="C4817" s="180" t="s">
        <v>20715</v>
      </c>
      <c r="D4817" s="180" t="s">
        <v>17</v>
      </c>
      <c r="E4817" s="181">
        <v>10.17</v>
      </c>
    </row>
    <row r="4818" spans="2:5" ht="50.1" customHeight="1">
      <c r="B4818" s="180">
        <v>101125</v>
      </c>
      <c r="C4818" s="180" t="s">
        <v>20716</v>
      </c>
      <c r="D4818" s="180" t="s">
        <v>17</v>
      </c>
      <c r="E4818" s="181">
        <v>9.6999999999999993</v>
      </c>
    </row>
    <row r="4819" spans="2:5" ht="50.1" customHeight="1">
      <c r="B4819" s="180">
        <v>101126</v>
      </c>
      <c r="C4819" s="180" t="s">
        <v>20717</v>
      </c>
      <c r="D4819" s="180" t="s">
        <v>17</v>
      </c>
      <c r="E4819" s="181">
        <v>8.75</v>
      </c>
    </row>
    <row r="4820" spans="2:5" ht="50.1" customHeight="1">
      <c r="B4820" s="180">
        <v>101127</v>
      </c>
      <c r="C4820" s="180" t="s">
        <v>20718</v>
      </c>
      <c r="D4820" s="180" t="s">
        <v>17</v>
      </c>
      <c r="E4820" s="181">
        <v>9.3699999999999992</v>
      </c>
    </row>
    <row r="4821" spans="2:5" ht="50.1" customHeight="1">
      <c r="B4821" s="180">
        <v>101128</v>
      </c>
      <c r="C4821" s="180" t="s">
        <v>20719</v>
      </c>
      <c r="D4821" s="180" t="s">
        <v>17</v>
      </c>
      <c r="E4821" s="181">
        <v>9.76</v>
      </c>
    </row>
    <row r="4822" spans="2:5" ht="50.1" customHeight="1">
      <c r="B4822" s="180">
        <v>101129</v>
      </c>
      <c r="C4822" s="180" t="s">
        <v>20720</v>
      </c>
      <c r="D4822" s="180" t="s">
        <v>17</v>
      </c>
      <c r="E4822" s="181">
        <v>13.16</v>
      </c>
    </row>
    <row r="4823" spans="2:5" ht="50.1" customHeight="1">
      <c r="B4823" s="180">
        <v>101130</v>
      </c>
      <c r="C4823" s="180" t="s">
        <v>20721</v>
      </c>
      <c r="D4823" s="180" t="s">
        <v>17</v>
      </c>
      <c r="E4823" s="181">
        <v>12.26</v>
      </c>
    </row>
    <row r="4824" spans="2:5" ht="50.1" customHeight="1">
      <c r="B4824" s="180">
        <v>101131</v>
      </c>
      <c r="C4824" s="180" t="s">
        <v>20722</v>
      </c>
      <c r="D4824" s="180" t="s">
        <v>17</v>
      </c>
      <c r="E4824" s="181">
        <v>10.48</v>
      </c>
    </row>
    <row r="4825" spans="2:5" ht="50.1" customHeight="1">
      <c r="B4825" s="180">
        <v>101132</v>
      </c>
      <c r="C4825" s="180" t="s">
        <v>20723</v>
      </c>
      <c r="D4825" s="180" t="s">
        <v>17</v>
      </c>
      <c r="E4825" s="181">
        <v>11.63</v>
      </c>
    </row>
    <row r="4826" spans="2:5" ht="50.1" customHeight="1">
      <c r="B4826" s="180">
        <v>101133</v>
      </c>
      <c r="C4826" s="180" t="s">
        <v>20724</v>
      </c>
      <c r="D4826" s="180" t="s">
        <v>17</v>
      </c>
      <c r="E4826" s="181">
        <v>12.38</v>
      </c>
    </row>
    <row r="4827" spans="2:5" ht="50.1" customHeight="1">
      <c r="B4827" s="180">
        <v>101134</v>
      </c>
      <c r="C4827" s="180" t="s">
        <v>20725</v>
      </c>
      <c r="D4827" s="180" t="s">
        <v>17</v>
      </c>
      <c r="E4827" s="181">
        <v>10.59</v>
      </c>
    </row>
    <row r="4828" spans="2:5" ht="50.1" customHeight="1">
      <c r="B4828" s="180">
        <v>101135</v>
      </c>
      <c r="C4828" s="180" t="s">
        <v>20726</v>
      </c>
      <c r="D4828" s="180" t="s">
        <v>17</v>
      </c>
      <c r="E4828" s="181">
        <v>10.119999999999999</v>
      </c>
    </row>
    <row r="4829" spans="2:5" ht="50.1" customHeight="1">
      <c r="B4829" s="180">
        <v>101136</v>
      </c>
      <c r="C4829" s="180" t="s">
        <v>20727</v>
      </c>
      <c r="D4829" s="180" t="s">
        <v>17</v>
      </c>
      <c r="E4829" s="181">
        <v>9.17</v>
      </c>
    </row>
    <row r="4830" spans="2:5" ht="50.1" customHeight="1">
      <c r="B4830" s="180">
        <v>101137</v>
      </c>
      <c r="C4830" s="180" t="s">
        <v>20728</v>
      </c>
      <c r="D4830" s="180" t="s">
        <v>17</v>
      </c>
      <c r="E4830" s="181">
        <v>9.7899999999999991</v>
      </c>
    </row>
    <row r="4831" spans="2:5" ht="50.1" customHeight="1">
      <c r="B4831" s="180">
        <v>101138</v>
      </c>
      <c r="C4831" s="180" t="s">
        <v>20729</v>
      </c>
      <c r="D4831" s="180" t="s">
        <v>17</v>
      </c>
      <c r="E4831" s="181">
        <v>10.18</v>
      </c>
    </row>
    <row r="4832" spans="2:5" ht="50.1" customHeight="1">
      <c r="B4832" s="180">
        <v>101139</v>
      </c>
      <c r="C4832" s="180" t="s">
        <v>20730</v>
      </c>
      <c r="D4832" s="180" t="s">
        <v>17</v>
      </c>
      <c r="E4832" s="181">
        <v>13.6</v>
      </c>
    </row>
    <row r="4833" spans="2:5" ht="50.1" customHeight="1">
      <c r="B4833" s="180">
        <v>101140</v>
      </c>
      <c r="C4833" s="180" t="s">
        <v>20731</v>
      </c>
      <c r="D4833" s="180" t="s">
        <v>17</v>
      </c>
      <c r="E4833" s="181">
        <v>12.7</v>
      </c>
    </row>
    <row r="4834" spans="2:5" ht="50.1" customHeight="1">
      <c r="B4834" s="180">
        <v>101141</v>
      </c>
      <c r="C4834" s="180" t="s">
        <v>20732</v>
      </c>
      <c r="D4834" s="180" t="s">
        <v>17</v>
      </c>
      <c r="E4834" s="181">
        <v>10.92</v>
      </c>
    </row>
    <row r="4835" spans="2:5" ht="50.1" customHeight="1">
      <c r="B4835" s="180">
        <v>101142</v>
      </c>
      <c r="C4835" s="180" t="s">
        <v>20733</v>
      </c>
      <c r="D4835" s="180" t="s">
        <v>17</v>
      </c>
      <c r="E4835" s="181">
        <v>12.07</v>
      </c>
    </row>
    <row r="4836" spans="2:5" ht="50.1" customHeight="1">
      <c r="B4836" s="180">
        <v>101143</v>
      </c>
      <c r="C4836" s="180" t="s">
        <v>20734</v>
      </c>
      <c r="D4836" s="180" t="s">
        <v>17</v>
      </c>
      <c r="E4836" s="181">
        <v>12.82</v>
      </c>
    </row>
    <row r="4837" spans="2:5" ht="50.1" customHeight="1">
      <c r="B4837" s="180">
        <v>101144</v>
      </c>
      <c r="C4837" s="180" t="s">
        <v>20735</v>
      </c>
      <c r="D4837" s="180" t="s">
        <v>17</v>
      </c>
      <c r="E4837" s="181">
        <v>10.67</v>
      </c>
    </row>
    <row r="4838" spans="2:5" ht="50.1" customHeight="1">
      <c r="B4838" s="180">
        <v>101145</v>
      </c>
      <c r="C4838" s="180" t="s">
        <v>20736</v>
      </c>
      <c r="D4838" s="180" t="s">
        <v>17</v>
      </c>
      <c r="E4838" s="181">
        <v>10.199999999999999</v>
      </c>
    </row>
    <row r="4839" spans="2:5" ht="50.1" customHeight="1">
      <c r="B4839" s="180">
        <v>101146</v>
      </c>
      <c r="C4839" s="180" t="s">
        <v>20737</v>
      </c>
      <c r="D4839" s="180" t="s">
        <v>17</v>
      </c>
      <c r="E4839" s="181">
        <v>9.25</v>
      </c>
    </row>
    <row r="4840" spans="2:5" ht="50.1" customHeight="1">
      <c r="B4840" s="180">
        <v>101147</v>
      </c>
      <c r="C4840" s="180" t="s">
        <v>20738</v>
      </c>
      <c r="D4840" s="180" t="s">
        <v>17</v>
      </c>
      <c r="E4840" s="181">
        <v>9.8699999999999992</v>
      </c>
    </row>
    <row r="4841" spans="2:5" ht="50.1" customHeight="1">
      <c r="B4841" s="180">
        <v>101148</v>
      </c>
      <c r="C4841" s="180" t="s">
        <v>20739</v>
      </c>
      <c r="D4841" s="180" t="s">
        <v>17</v>
      </c>
      <c r="E4841" s="181">
        <v>10.26</v>
      </c>
    </row>
    <row r="4842" spans="2:5" ht="50.1" customHeight="1">
      <c r="B4842" s="180">
        <v>101149</v>
      </c>
      <c r="C4842" s="180" t="s">
        <v>20740</v>
      </c>
      <c r="D4842" s="180" t="s">
        <v>17</v>
      </c>
      <c r="E4842" s="181">
        <v>13.69</v>
      </c>
    </row>
    <row r="4843" spans="2:5" ht="50.1" customHeight="1">
      <c r="B4843" s="180">
        <v>101150</v>
      </c>
      <c r="C4843" s="180" t="s">
        <v>20741</v>
      </c>
      <c r="D4843" s="180" t="s">
        <v>17</v>
      </c>
      <c r="E4843" s="181">
        <v>12.79</v>
      </c>
    </row>
    <row r="4844" spans="2:5" ht="50.1" customHeight="1">
      <c r="B4844" s="180">
        <v>101151</v>
      </c>
      <c r="C4844" s="180" t="s">
        <v>20742</v>
      </c>
      <c r="D4844" s="180" t="s">
        <v>17</v>
      </c>
      <c r="E4844" s="181">
        <v>11.01</v>
      </c>
    </row>
    <row r="4845" spans="2:5" ht="50.1" customHeight="1">
      <c r="B4845" s="180">
        <v>101152</v>
      </c>
      <c r="C4845" s="180" t="s">
        <v>20743</v>
      </c>
      <c r="D4845" s="180" t="s">
        <v>17</v>
      </c>
      <c r="E4845" s="181">
        <v>12.16</v>
      </c>
    </row>
    <row r="4846" spans="2:5" ht="50.1" customHeight="1">
      <c r="B4846" s="180">
        <v>101153</v>
      </c>
      <c r="C4846" s="180" t="s">
        <v>20744</v>
      </c>
      <c r="D4846" s="180" t="s">
        <v>17</v>
      </c>
      <c r="E4846" s="181">
        <v>12.91</v>
      </c>
    </row>
    <row r="4847" spans="2:5" ht="50.1" customHeight="1">
      <c r="B4847" s="180">
        <v>101206</v>
      </c>
      <c r="C4847" s="180" t="s">
        <v>20745</v>
      </c>
      <c r="D4847" s="180" t="s">
        <v>17</v>
      </c>
      <c r="E4847" s="181">
        <v>8.23</v>
      </c>
    </row>
    <row r="4848" spans="2:5" ht="50.1" customHeight="1">
      <c r="B4848" s="180">
        <v>101207</v>
      </c>
      <c r="C4848" s="180" t="s">
        <v>20746</v>
      </c>
      <c r="D4848" s="180" t="s">
        <v>17</v>
      </c>
      <c r="E4848" s="181">
        <v>7.18</v>
      </c>
    </row>
    <row r="4849" spans="2:5" ht="50.1" customHeight="1">
      <c r="B4849" s="180">
        <v>101208</v>
      </c>
      <c r="C4849" s="180" t="s">
        <v>20747</v>
      </c>
      <c r="D4849" s="180" t="s">
        <v>17</v>
      </c>
      <c r="E4849" s="181">
        <v>6.98</v>
      </c>
    </row>
    <row r="4850" spans="2:5" ht="50.1" customHeight="1">
      <c r="B4850" s="180">
        <v>101209</v>
      </c>
      <c r="C4850" s="180" t="s">
        <v>20748</v>
      </c>
      <c r="D4850" s="180" t="s">
        <v>17</v>
      </c>
      <c r="E4850" s="181">
        <v>6.46</v>
      </c>
    </row>
    <row r="4851" spans="2:5" ht="50.1" customHeight="1">
      <c r="B4851" s="180">
        <v>101210</v>
      </c>
      <c r="C4851" s="180" t="s">
        <v>20749</v>
      </c>
      <c r="D4851" s="180" t="s">
        <v>17</v>
      </c>
      <c r="E4851" s="181">
        <v>11.61</v>
      </c>
    </row>
    <row r="4852" spans="2:5" ht="50.1" customHeight="1">
      <c r="B4852" s="180">
        <v>101211</v>
      </c>
      <c r="C4852" s="180" t="s">
        <v>20750</v>
      </c>
      <c r="D4852" s="180" t="s">
        <v>17</v>
      </c>
      <c r="E4852" s="181">
        <v>12.47</v>
      </c>
    </row>
    <row r="4853" spans="2:5" ht="50.1" customHeight="1">
      <c r="B4853" s="180">
        <v>101212</v>
      </c>
      <c r="C4853" s="180" t="s">
        <v>20751</v>
      </c>
      <c r="D4853" s="180" t="s">
        <v>17</v>
      </c>
      <c r="E4853" s="181">
        <v>14.51</v>
      </c>
    </row>
    <row r="4854" spans="2:5" ht="50.1" customHeight="1">
      <c r="B4854" s="180">
        <v>101213</v>
      </c>
      <c r="C4854" s="180" t="s">
        <v>20752</v>
      </c>
      <c r="D4854" s="180" t="s">
        <v>17</v>
      </c>
      <c r="E4854" s="181">
        <v>16.16</v>
      </c>
    </row>
    <row r="4855" spans="2:5" ht="50.1" customHeight="1">
      <c r="B4855" s="180">
        <v>101214</v>
      </c>
      <c r="C4855" s="180" t="s">
        <v>20753</v>
      </c>
      <c r="D4855" s="180" t="s">
        <v>17</v>
      </c>
      <c r="E4855" s="181">
        <v>19.600000000000001</v>
      </c>
    </row>
    <row r="4856" spans="2:5" ht="50.1" customHeight="1">
      <c r="B4856" s="180">
        <v>101215</v>
      </c>
      <c r="C4856" s="180" t="s">
        <v>20754</v>
      </c>
      <c r="D4856" s="180" t="s">
        <v>17</v>
      </c>
      <c r="E4856" s="181">
        <v>11.06</v>
      </c>
    </row>
    <row r="4857" spans="2:5" ht="50.1" customHeight="1">
      <c r="B4857" s="180">
        <v>101216</v>
      </c>
      <c r="C4857" s="180" t="s">
        <v>20755</v>
      </c>
      <c r="D4857" s="180" t="s">
        <v>17</v>
      </c>
      <c r="E4857" s="181">
        <v>11.63</v>
      </c>
    </row>
    <row r="4858" spans="2:5" ht="50.1" customHeight="1">
      <c r="B4858" s="180">
        <v>101217</v>
      </c>
      <c r="C4858" s="180" t="s">
        <v>20756</v>
      </c>
      <c r="D4858" s="180" t="s">
        <v>17</v>
      </c>
      <c r="E4858" s="181">
        <v>13.51</v>
      </c>
    </row>
    <row r="4859" spans="2:5" ht="50.1" customHeight="1">
      <c r="B4859" s="180">
        <v>101218</v>
      </c>
      <c r="C4859" s="180" t="s">
        <v>20757</v>
      </c>
      <c r="D4859" s="180" t="s">
        <v>17</v>
      </c>
      <c r="E4859" s="181">
        <v>14.35</v>
      </c>
    </row>
    <row r="4860" spans="2:5" ht="50.1" customHeight="1">
      <c r="B4860" s="180">
        <v>101219</v>
      </c>
      <c r="C4860" s="180" t="s">
        <v>20758</v>
      </c>
      <c r="D4860" s="180" t="s">
        <v>17</v>
      </c>
      <c r="E4860" s="181">
        <v>17.43</v>
      </c>
    </row>
    <row r="4861" spans="2:5" ht="50.1" customHeight="1">
      <c r="B4861" s="180">
        <v>101220</v>
      </c>
      <c r="C4861" s="180" t="s">
        <v>20759</v>
      </c>
      <c r="D4861" s="180" t="s">
        <v>17</v>
      </c>
      <c r="E4861" s="181">
        <v>10.91</v>
      </c>
    </row>
    <row r="4862" spans="2:5" ht="50.1" customHeight="1">
      <c r="B4862" s="180">
        <v>101221</v>
      </c>
      <c r="C4862" s="180" t="s">
        <v>20760</v>
      </c>
      <c r="D4862" s="180" t="s">
        <v>17</v>
      </c>
      <c r="E4862" s="181">
        <v>11.57</v>
      </c>
    </row>
    <row r="4863" spans="2:5" ht="50.1" customHeight="1">
      <c r="B4863" s="180">
        <v>101222</v>
      </c>
      <c r="C4863" s="180" t="s">
        <v>20761</v>
      </c>
      <c r="D4863" s="180" t="s">
        <v>17</v>
      </c>
      <c r="E4863" s="181">
        <v>13.44</v>
      </c>
    </row>
    <row r="4864" spans="2:5" ht="50.1" customHeight="1">
      <c r="B4864" s="180">
        <v>101223</v>
      </c>
      <c r="C4864" s="180" t="s">
        <v>20762</v>
      </c>
      <c r="D4864" s="180" t="s">
        <v>17</v>
      </c>
      <c r="E4864" s="181">
        <v>14.93</v>
      </c>
    </row>
    <row r="4865" spans="2:5" ht="50.1" customHeight="1">
      <c r="B4865" s="180">
        <v>101224</v>
      </c>
      <c r="C4865" s="180" t="s">
        <v>20763</v>
      </c>
      <c r="D4865" s="180" t="s">
        <v>17</v>
      </c>
      <c r="E4865" s="181">
        <v>18.72</v>
      </c>
    </row>
    <row r="4866" spans="2:5" ht="50.1" customHeight="1">
      <c r="B4866" s="180">
        <v>101225</v>
      </c>
      <c r="C4866" s="180" t="s">
        <v>20764</v>
      </c>
      <c r="D4866" s="180" t="s">
        <v>17</v>
      </c>
      <c r="E4866" s="181">
        <v>9.9700000000000006</v>
      </c>
    </row>
    <row r="4867" spans="2:5" ht="50.1" customHeight="1">
      <c r="B4867" s="180">
        <v>101226</v>
      </c>
      <c r="C4867" s="180" t="s">
        <v>20765</v>
      </c>
      <c r="D4867" s="180" t="s">
        <v>17</v>
      </c>
      <c r="E4867" s="181">
        <v>10.54</v>
      </c>
    </row>
    <row r="4868" spans="2:5" ht="50.1" customHeight="1">
      <c r="B4868" s="180">
        <v>101227</v>
      </c>
      <c r="C4868" s="180" t="s">
        <v>20766</v>
      </c>
      <c r="D4868" s="180" t="s">
        <v>17</v>
      </c>
      <c r="E4868" s="181">
        <v>12.22</v>
      </c>
    </row>
    <row r="4869" spans="2:5" ht="50.1" customHeight="1">
      <c r="B4869" s="180">
        <v>101228</v>
      </c>
      <c r="C4869" s="180" t="s">
        <v>20767</v>
      </c>
      <c r="D4869" s="180" t="s">
        <v>17</v>
      </c>
      <c r="E4869" s="181">
        <v>13.08</v>
      </c>
    </row>
    <row r="4870" spans="2:5" ht="50.1" customHeight="1">
      <c r="B4870" s="180">
        <v>101229</v>
      </c>
      <c r="C4870" s="180" t="s">
        <v>20768</v>
      </c>
      <c r="D4870" s="180" t="s">
        <v>17</v>
      </c>
      <c r="E4870" s="181">
        <v>16.46</v>
      </c>
    </row>
    <row r="4871" spans="2:5" ht="50.1" customHeight="1">
      <c r="B4871" s="180">
        <v>101230</v>
      </c>
      <c r="C4871" s="180" t="s">
        <v>20769</v>
      </c>
      <c r="D4871" s="180" t="s">
        <v>17</v>
      </c>
      <c r="E4871" s="181">
        <v>7.26</v>
      </c>
    </row>
    <row r="4872" spans="2:5" ht="50.1" customHeight="1">
      <c r="B4872" s="180">
        <v>101231</v>
      </c>
      <c r="C4872" s="180" t="s">
        <v>20770</v>
      </c>
      <c r="D4872" s="180" t="s">
        <v>17</v>
      </c>
      <c r="E4872" s="181">
        <v>6.88</v>
      </c>
    </row>
    <row r="4873" spans="2:5" ht="50.1" customHeight="1">
      <c r="B4873" s="180">
        <v>101232</v>
      </c>
      <c r="C4873" s="180" t="s">
        <v>20771</v>
      </c>
      <c r="D4873" s="180" t="s">
        <v>17</v>
      </c>
      <c r="E4873" s="181">
        <v>6.26</v>
      </c>
    </row>
    <row r="4874" spans="2:5" ht="50.1" customHeight="1">
      <c r="B4874" s="180">
        <v>101233</v>
      </c>
      <c r="C4874" s="180" t="s">
        <v>20772</v>
      </c>
      <c r="D4874" s="180" t="s">
        <v>17</v>
      </c>
      <c r="E4874" s="181">
        <v>5.76</v>
      </c>
    </row>
    <row r="4875" spans="2:5" ht="50.1" customHeight="1">
      <c r="B4875" s="180">
        <v>101234</v>
      </c>
      <c r="C4875" s="180" t="s">
        <v>20773</v>
      </c>
      <c r="D4875" s="180" t="s">
        <v>17</v>
      </c>
      <c r="E4875" s="181">
        <v>11.3</v>
      </c>
    </row>
    <row r="4876" spans="2:5" ht="50.1" customHeight="1">
      <c r="B4876" s="180">
        <v>101235</v>
      </c>
      <c r="C4876" s="180" t="s">
        <v>20774</v>
      </c>
      <c r="D4876" s="180" t="s">
        <v>17</v>
      </c>
      <c r="E4876" s="181">
        <v>11.95</v>
      </c>
    </row>
    <row r="4877" spans="2:5" ht="50.1" customHeight="1">
      <c r="B4877" s="180">
        <v>101236</v>
      </c>
      <c r="C4877" s="180" t="s">
        <v>20775</v>
      </c>
      <c r="D4877" s="180" t="s">
        <v>17</v>
      </c>
      <c r="E4877" s="181">
        <v>13.9</v>
      </c>
    </row>
    <row r="4878" spans="2:5" ht="50.1" customHeight="1">
      <c r="B4878" s="180">
        <v>101237</v>
      </c>
      <c r="C4878" s="180" t="s">
        <v>20776</v>
      </c>
      <c r="D4878" s="180" t="s">
        <v>17</v>
      </c>
      <c r="E4878" s="181">
        <v>14.87</v>
      </c>
    </row>
    <row r="4879" spans="2:5" ht="50.1" customHeight="1">
      <c r="B4879" s="180">
        <v>101238</v>
      </c>
      <c r="C4879" s="180" t="s">
        <v>20777</v>
      </c>
      <c r="D4879" s="180" t="s">
        <v>17</v>
      </c>
      <c r="E4879" s="181">
        <v>18.78</v>
      </c>
    </row>
    <row r="4880" spans="2:5" ht="50.1" customHeight="1">
      <c r="B4880" s="180">
        <v>101239</v>
      </c>
      <c r="C4880" s="180" t="s">
        <v>20778</v>
      </c>
      <c r="D4880" s="180" t="s">
        <v>17</v>
      </c>
      <c r="E4880" s="181">
        <v>9.9499999999999993</v>
      </c>
    </row>
    <row r="4881" spans="2:5" ht="50.1" customHeight="1">
      <c r="B4881" s="180">
        <v>101240</v>
      </c>
      <c r="C4881" s="180" t="s">
        <v>20779</v>
      </c>
      <c r="D4881" s="180" t="s">
        <v>17</v>
      </c>
      <c r="E4881" s="181">
        <v>10.54</v>
      </c>
    </row>
    <row r="4882" spans="2:5" ht="50.1" customHeight="1">
      <c r="B4882" s="180">
        <v>101241</v>
      </c>
      <c r="C4882" s="180" t="s">
        <v>20780</v>
      </c>
      <c r="D4882" s="180" t="s">
        <v>17</v>
      </c>
      <c r="E4882" s="181">
        <v>12.3</v>
      </c>
    </row>
    <row r="4883" spans="2:5" ht="50.1" customHeight="1">
      <c r="B4883" s="180">
        <v>101242</v>
      </c>
      <c r="C4883" s="180" t="s">
        <v>20781</v>
      </c>
      <c r="D4883" s="180" t="s">
        <v>17</v>
      </c>
      <c r="E4883" s="181">
        <v>13.7</v>
      </c>
    </row>
    <row r="4884" spans="2:5" ht="50.1" customHeight="1">
      <c r="B4884" s="180">
        <v>101243</v>
      </c>
      <c r="C4884" s="180" t="s">
        <v>20782</v>
      </c>
      <c r="D4884" s="180" t="s">
        <v>17</v>
      </c>
      <c r="E4884" s="181">
        <v>16.649999999999999</v>
      </c>
    </row>
    <row r="4885" spans="2:5" ht="50.1" customHeight="1">
      <c r="B4885" s="180">
        <v>101244</v>
      </c>
      <c r="C4885" s="180" t="s">
        <v>20783</v>
      </c>
      <c r="D4885" s="180" t="s">
        <v>17</v>
      </c>
      <c r="E4885" s="181">
        <v>10.46</v>
      </c>
    </row>
    <row r="4886" spans="2:5" ht="50.1" customHeight="1">
      <c r="B4886" s="180">
        <v>101245</v>
      </c>
      <c r="C4886" s="180" t="s">
        <v>20784</v>
      </c>
      <c r="D4886" s="180" t="s">
        <v>17</v>
      </c>
      <c r="E4886" s="181">
        <v>11.11</v>
      </c>
    </row>
    <row r="4887" spans="2:5" ht="50.1" customHeight="1">
      <c r="B4887" s="180">
        <v>101246</v>
      </c>
      <c r="C4887" s="180" t="s">
        <v>20785</v>
      </c>
      <c r="D4887" s="180" t="s">
        <v>17</v>
      </c>
      <c r="E4887" s="181">
        <v>12.92</v>
      </c>
    </row>
    <row r="4888" spans="2:5" ht="50.1" customHeight="1">
      <c r="B4888" s="180">
        <v>101247</v>
      </c>
      <c r="C4888" s="180" t="s">
        <v>20786</v>
      </c>
      <c r="D4888" s="180" t="s">
        <v>17</v>
      </c>
      <c r="E4888" s="181">
        <v>14.33</v>
      </c>
    </row>
    <row r="4889" spans="2:5" ht="50.1" customHeight="1">
      <c r="B4889" s="180">
        <v>101248</v>
      </c>
      <c r="C4889" s="180" t="s">
        <v>20787</v>
      </c>
      <c r="D4889" s="180" t="s">
        <v>17</v>
      </c>
      <c r="E4889" s="181">
        <v>17.95</v>
      </c>
    </row>
    <row r="4890" spans="2:5" ht="50.1" customHeight="1">
      <c r="B4890" s="180">
        <v>101249</v>
      </c>
      <c r="C4890" s="180" t="s">
        <v>20788</v>
      </c>
      <c r="D4890" s="180" t="s">
        <v>17</v>
      </c>
      <c r="E4890" s="181">
        <v>9.1300000000000008</v>
      </c>
    </row>
    <row r="4891" spans="2:5" ht="50.1" customHeight="1">
      <c r="B4891" s="180">
        <v>101250</v>
      </c>
      <c r="C4891" s="180" t="s">
        <v>20789</v>
      </c>
      <c r="D4891" s="180" t="s">
        <v>17</v>
      </c>
      <c r="E4891" s="181">
        <v>10.1</v>
      </c>
    </row>
    <row r="4892" spans="2:5" ht="50.1" customHeight="1">
      <c r="B4892" s="180">
        <v>101251</v>
      </c>
      <c r="C4892" s="180" t="s">
        <v>20790</v>
      </c>
      <c r="D4892" s="180" t="s">
        <v>17</v>
      </c>
      <c r="E4892" s="181">
        <v>11.56</v>
      </c>
    </row>
    <row r="4893" spans="2:5" ht="50.1" customHeight="1">
      <c r="B4893" s="180">
        <v>101252</v>
      </c>
      <c r="C4893" s="180" t="s">
        <v>20791</v>
      </c>
      <c r="D4893" s="180" t="s">
        <v>17</v>
      </c>
      <c r="E4893" s="181">
        <v>12.54</v>
      </c>
    </row>
    <row r="4894" spans="2:5" ht="50.1" customHeight="1">
      <c r="B4894" s="180">
        <v>101253</v>
      </c>
      <c r="C4894" s="180" t="s">
        <v>20792</v>
      </c>
      <c r="D4894" s="180" t="s">
        <v>17</v>
      </c>
      <c r="E4894" s="181">
        <v>15.79</v>
      </c>
    </row>
    <row r="4895" spans="2:5" ht="50.1" customHeight="1">
      <c r="B4895" s="180">
        <v>101254</v>
      </c>
      <c r="C4895" s="180" t="s">
        <v>20793</v>
      </c>
      <c r="D4895" s="180" t="s">
        <v>17</v>
      </c>
      <c r="E4895" s="181">
        <v>8.3000000000000007</v>
      </c>
    </row>
    <row r="4896" spans="2:5" ht="50.1" customHeight="1">
      <c r="B4896" s="180">
        <v>101255</v>
      </c>
      <c r="C4896" s="180" t="s">
        <v>20794</v>
      </c>
      <c r="D4896" s="180" t="s">
        <v>17</v>
      </c>
      <c r="E4896" s="181">
        <v>7.36</v>
      </c>
    </row>
    <row r="4897" spans="2:5" ht="50.1" customHeight="1">
      <c r="B4897" s="180">
        <v>101256</v>
      </c>
      <c r="C4897" s="180" t="s">
        <v>20795</v>
      </c>
      <c r="D4897" s="180" t="s">
        <v>17</v>
      </c>
      <c r="E4897" s="181">
        <v>12.78</v>
      </c>
    </row>
    <row r="4898" spans="2:5" ht="50.1" customHeight="1">
      <c r="B4898" s="180">
        <v>101257</v>
      </c>
      <c r="C4898" s="180" t="s">
        <v>20796</v>
      </c>
      <c r="D4898" s="180" t="s">
        <v>17</v>
      </c>
      <c r="E4898" s="181">
        <v>13.52</v>
      </c>
    </row>
    <row r="4899" spans="2:5" ht="50.1" customHeight="1">
      <c r="B4899" s="180">
        <v>101258</v>
      </c>
      <c r="C4899" s="180" t="s">
        <v>20797</v>
      </c>
      <c r="D4899" s="180" t="s">
        <v>17</v>
      </c>
      <c r="E4899" s="181">
        <v>15.66</v>
      </c>
    </row>
    <row r="4900" spans="2:5" ht="50.1" customHeight="1">
      <c r="B4900" s="180">
        <v>101259</v>
      </c>
      <c r="C4900" s="180" t="s">
        <v>20798</v>
      </c>
      <c r="D4900" s="180" t="s">
        <v>17</v>
      </c>
      <c r="E4900" s="181">
        <v>17.36</v>
      </c>
    </row>
    <row r="4901" spans="2:5" ht="50.1" customHeight="1">
      <c r="B4901" s="180">
        <v>101260</v>
      </c>
      <c r="C4901" s="180" t="s">
        <v>20799</v>
      </c>
      <c r="D4901" s="180" t="s">
        <v>17</v>
      </c>
      <c r="E4901" s="181">
        <v>21.68</v>
      </c>
    </row>
    <row r="4902" spans="2:5" ht="50.1" customHeight="1">
      <c r="B4902" s="180">
        <v>101261</v>
      </c>
      <c r="C4902" s="180" t="s">
        <v>20800</v>
      </c>
      <c r="D4902" s="180" t="s">
        <v>17</v>
      </c>
      <c r="E4902" s="181">
        <v>12.09</v>
      </c>
    </row>
    <row r="4903" spans="2:5" ht="50.1" customHeight="1">
      <c r="B4903" s="180">
        <v>101262</v>
      </c>
      <c r="C4903" s="180" t="s">
        <v>20801</v>
      </c>
      <c r="D4903" s="180" t="s">
        <v>17</v>
      </c>
      <c r="E4903" s="181">
        <v>12.81</v>
      </c>
    </row>
    <row r="4904" spans="2:5" ht="50.1" customHeight="1">
      <c r="B4904" s="180">
        <v>101263</v>
      </c>
      <c r="C4904" s="180" t="s">
        <v>20802</v>
      </c>
      <c r="D4904" s="180" t="s">
        <v>17</v>
      </c>
      <c r="E4904" s="181">
        <v>14.81</v>
      </c>
    </row>
    <row r="4905" spans="2:5" ht="50.1" customHeight="1">
      <c r="B4905" s="180">
        <v>101264</v>
      </c>
      <c r="C4905" s="180" t="s">
        <v>20803</v>
      </c>
      <c r="D4905" s="180" t="s">
        <v>17</v>
      </c>
      <c r="E4905" s="181">
        <v>16.399999999999999</v>
      </c>
    </row>
    <row r="4906" spans="2:5" ht="50.1" customHeight="1">
      <c r="B4906" s="180">
        <v>101265</v>
      </c>
      <c r="C4906" s="180" t="s">
        <v>20804</v>
      </c>
      <c r="D4906" s="180" t="s">
        <v>17</v>
      </c>
      <c r="E4906" s="181">
        <v>20.45</v>
      </c>
    </row>
    <row r="4907" spans="2:5" ht="50.1" customHeight="1">
      <c r="B4907" s="180">
        <v>101266</v>
      </c>
      <c r="C4907" s="180" t="s">
        <v>20805</v>
      </c>
      <c r="D4907" s="180" t="s">
        <v>17</v>
      </c>
      <c r="E4907" s="181">
        <v>7.39</v>
      </c>
    </row>
    <row r="4908" spans="2:5" ht="50.1" customHeight="1">
      <c r="B4908" s="180">
        <v>101267</v>
      </c>
      <c r="C4908" s="180" t="s">
        <v>20806</v>
      </c>
      <c r="D4908" s="180" t="s">
        <v>17</v>
      </c>
      <c r="E4908" s="181">
        <v>7.08</v>
      </c>
    </row>
    <row r="4909" spans="2:5" ht="50.1" customHeight="1">
      <c r="B4909" s="180">
        <v>101268</v>
      </c>
      <c r="C4909" s="180" t="s">
        <v>20807</v>
      </c>
      <c r="D4909" s="180" t="s">
        <v>17</v>
      </c>
      <c r="E4909" s="181">
        <v>11.65</v>
      </c>
    </row>
    <row r="4910" spans="2:5" ht="50.1" customHeight="1">
      <c r="B4910" s="180">
        <v>101269</v>
      </c>
      <c r="C4910" s="180" t="s">
        <v>20808</v>
      </c>
      <c r="D4910" s="180" t="s">
        <v>17</v>
      </c>
      <c r="E4910" s="181">
        <v>12.93</v>
      </c>
    </row>
    <row r="4911" spans="2:5" ht="50.1" customHeight="1">
      <c r="B4911" s="180">
        <v>101270</v>
      </c>
      <c r="C4911" s="180" t="s">
        <v>20809</v>
      </c>
      <c r="D4911" s="180" t="s">
        <v>17</v>
      </c>
      <c r="E4911" s="181">
        <v>14.98</v>
      </c>
    </row>
    <row r="4912" spans="2:5" ht="50.1" customHeight="1">
      <c r="B4912" s="180">
        <v>101271</v>
      </c>
      <c r="C4912" s="180" t="s">
        <v>20810</v>
      </c>
      <c r="D4912" s="180" t="s">
        <v>17</v>
      </c>
      <c r="E4912" s="181">
        <v>16.59</v>
      </c>
    </row>
    <row r="4913" spans="2:5" ht="50.1" customHeight="1">
      <c r="B4913" s="180">
        <v>101272</v>
      </c>
      <c r="C4913" s="180" t="s">
        <v>20811</v>
      </c>
      <c r="D4913" s="180" t="s">
        <v>17</v>
      </c>
      <c r="E4913" s="181">
        <v>20.72</v>
      </c>
    </row>
    <row r="4914" spans="2:5" ht="50.1" customHeight="1">
      <c r="B4914" s="180">
        <v>101273</v>
      </c>
      <c r="C4914" s="180" t="s">
        <v>20812</v>
      </c>
      <c r="D4914" s="180" t="s">
        <v>17</v>
      </c>
      <c r="E4914" s="181">
        <v>11.15</v>
      </c>
    </row>
    <row r="4915" spans="2:5" ht="50.1" customHeight="1">
      <c r="B4915" s="180">
        <v>101274</v>
      </c>
      <c r="C4915" s="180" t="s">
        <v>20813</v>
      </c>
      <c r="D4915" s="180" t="s">
        <v>17</v>
      </c>
      <c r="E4915" s="181">
        <v>12.3</v>
      </c>
    </row>
    <row r="4916" spans="2:5" ht="50.1" customHeight="1">
      <c r="B4916" s="180">
        <v>101275</v>
      </c>
      <c r="C4916" s="180" t="s">
        <v>20814</v>
      </c>
      <c r="D4916" s="180" t="s">
        <v>17</v>
      </c>
      <c r="E4916" s="181">
        <v>14.26</v>
      </c>
    </row>
    <row r="4917" spans="2:5" ht="50.1" customHeight="1">
      <c r="B4917" s="180">
        <v>101276</v>
      </c>
      <c r="C4917" s="180" t="s">
        <v>20815</v>
      </c>
      <c r="D4917" s="180" t="s">
        <v>17</v>
      </c>
      <c r="E4917" s="181">
        <v>15.74</v>
      </c>
    </row>
    <row r="4918" spans="2:5" ht="50.1" customHeight="1">
      <c r="B4918" s="180">
        <v>101277</v>
      </c>
      <c r="C4918" s="180" t="s">
        <v>20816</v>
      </c>
      <c r="D4918" s="180" t="s">
        <v>17</v>
      </c>
      <c r="E4918" s="181">
        <v>20.079999999999998</v>
      </c>
    </row>
    <row r="4919" spans="2:5" ht="50.1" customHeight="1">
      <c r="B4919" s="180">
        <v>102354</v>
      </c>
      <c r="C4919" s="180" t="s">
        <v>20817</v>
      </c>
      <c r="D4919" s="180" t="s">
        <v>17</v>
      </c>
      <c r="E4919" s="181">
        <v>107.17</v>
      </c>
    </row>
    <row r="4920" spans="2:5" ht="50.1" customHeight="1">
      <c r="B4920" s="180">
        <v>102355</v>
      </c>
      <c r="C4920" s="180" t="s">
        <v>20818</v>
      </c>
      <c r="D4920" s="180" t="s">
        <v>17</v>
      </c>
      <c r="E4920" s="181">
        <v>125.82</v>
      </c>
    </row>
    <row r="4921" spans="2:5" ht="50.1" customHeight="1">
      <c r="B4921" s="180">
        <v>102360</v>
      </c>
      <c r="C4921" s="180" t="s">
        <v>20819</v>
      </c>
      <c r="D4921" s="180" t="s">
        <v>17</v>
      </c>
      <c r="E4921" s="181">
        <v>16.25</v>
      </c>
    </row>
    <row r="4922" spans="2:5" ht="50.1" customHeight="1">
      <c r="B4922" s="180">
        <v>102361</v>
      </c>
      <c r="C4922" s="180" t="s">
        <v>20820</v>
      </c>
      <c r="D4922" s="180" t="s">
        <v>17</v>
      </c>
      <c r="E4922" s="181">
        <v>26.29</v>
      </c>
    </row>
    <row r="4923" spans="2:5" ht="50.1" customHeight="1">
      <c r="B4923" s="180">
        <v>90082</v>
      </c>
      <c r="C4923" s="180" t="s">
        <v>20821</v>
      </c>
      <c r="D4923" s="180" t="s">
        <v>17</v>
      </c>
      <c r="E4923" s="181">
        <v>7.62</v>
      </c>
    </row>
    <row r="4924" spans="2:5" ht="50.1" customHeight="1">
      <c r="B4924" s="180">
        <v>90084</v>
      </c>
      <c r="C4924" s="180" t="s">
        <v>20822</v>
      </c>
      <c r="D4924" s="180" t="s">
        <v>17</v>
      </c>
      <c r="E4924" s="181">
        <v>7.38</v>
      </c>
    </row>
    <row r="4925" spans="2:5" ht="50.1" customHeight="1">
      <c r="B4925" s="180">
        <v>90086</v>
      </c>
      <c r="C4925" s="180" t="s">
        <v>20823</v>
      </c>
      <c r="D4925" s="180" t="s">
        <v>17</v>
      </c>
      <c r="E4925" s="181">
        <v>6.98</v>
      </c>
    </row>
    <row r="4926" spans="2:5" ht="50.1" customHeight="1">
      <c r="B4926" s="180">
        <v>90087</v>
      </c>
      <c r="C4926" s="180" t="s">
        <v>20824</v>
      </c>
      <c r="D4926" s="180" t="s">
        <v>17</v>
      </c>
      <c r="E4926" s="181">
        <v>6.37</v>
      </c>
    </row>
    <row r="4927" spans="2:5" ht="50.1" customHeight="1">
      <c r="B4927" s="180">
        <v>90090</v>
      </c>
      <c r="C4927" s="180" t="s">
        <v>20825</v>
      </c>
      <c r="D4927" s="180" t="s">
        <v>17</v>
      </c>
      <c r="E4927" s="181">
        <v>6.23</v>
      </c>
    </row>
    <row r="4928" spans="2:5" ht="50.1" customHeight="1">
      <c r="B4928" s="180">
        <v>90091</v>
      </c>
      <c r="C4928" s="180" t="s">
        <v>20826</v>
      </c>
      <c r="D4928" s="180" t="s">
        <v>17</v>
      </c>
      <c r="E4928" s="181">
        <v>4.12</v>
      </c>
    </row>
    <row r="4929" spans="2:5" ht="50.1" customHeight="1">
      <c r="B4929" s="180">
        <v>90092</v>
      </c>
      <c r="C4929" s="180" t="s">
        <v>20827</v>
      </c>
      <c r="D4929" s="180" t="s">
        <v>17</v>
      </c>
      <c r="E4929" s="181">
        <v>4.0599999999999996</v>
      </c>
    </row>
    <row r="4930" spans="2:5" ht="50.1" customHeight="1">
      <c r="B4930" s="180">
        <v>90094</v>
      </c>
      <c r="C4930" s="180" t="s">
        <v>20828</v>
      </c>
      <c r="D4930" s="180" t="s">
        <v>17</v>
      </c>
      <c r="E4930" s="181">
        <v>3.85</v>
      </c>
    </row>
    <row r="4931" spans="2:5" ht="50.1" customHeight="1">
      <c r="B4931" s="180">
        <v>90095</v>
      </c>
      <c r="C4931" s="180" t="s">
        <v>20829</v>
      </c>
      <c r="D4931" s="180" t="s">
        <v>17</v>
      </c>
      <c r="E4931" s="181">
        <v>3.5</v>
      </c>
    </row>
    <row r="4932" spans="2:5" ht="50.1" customHeight="1">
      <c r="B4932" s="180">
        <v>90098</v>
      </c>
      <c r="C4932" s="180" t="s">
        <v>20830</v>
      </c>
      <c r="D4932" s="180" t="s">
        <v>17</v>
      </c>
      <c r="E4932" s="181">
        <v>3.44</v>
      </c>
    </row>
    <row r="4933" spans="2:5" ht="50.1" customHeight="1">
      <c r="B4933" s="180">
        <v>90099</v>
      </c>
      <c r="C4933" s="180" t="s">
        <v>20831</v>
      </c>
      <c r="D4933" s="180" t="s">
        <v>17</v>
      </c>
      <c r="E4933" s="181">
        <v>11.28</v>
      </c>
    </row>
    <row r="4934" spans="2:5" ht="50.1" customHeight="1">
      <c r="B4934" s="180">
        <v>90100</v>
      </c>
      <c r="C4934" s="180" t="s">
        <v>20832</v>
      </c>
      <c r="D4934" s="180" t="s">
        <v>17</v>
      </c>
      <c r="E4934" s="181">
        <v>9.57</v>
      </c>
    </row>
    <row r="4935" spans="2:5" ht="50.1" customHeight="1">
      <c r="B4935" s="180">
        <v>90101</v>
      </c>
      <c r="C4935" s="180" t="s">
        <v>20833</v>
      </c>
      <c r="D4935" s="180" t="s">
        <v>17</v>
      </c>
      <c r="E4935" s="181">
        <v>9.4600000000000009</v>
      </c>
    </row>
    <row r="4936" spans="2:5" ht="50.1" customHeight="1">
      <c r="B4936" s="180">
        <v>90102</v>
      </c>
      <c r="C4936" s="180" t="s">
        <v>20834</v>
      </c>
      <c r="D4936" s="180" t="s">
        <v>17</v>
      </c>
      <c r="E4936" s="181">
        <v>8.6</v>
      </c>
    </row>
    <row r="4937" spans="2:5" ht="50.1" customHeight="1">
      <c r="B4937" s="180">
        <v>90105</v>
      </c>
      <c r="C4937" s="180" t="s">
        <v>20835</v>
      </c>
      <c r="D4937" s="180" t="s">
        <v>17</v>
      </c>
      <c r="E4937" s="181">
        <v>6.22</v>
      </c>
    </row>
    <row r="4938" spans="2:5" ht="50.1" customHeight="1">
      <c r="B4938" s="180">
        <v>90106</v>
      </c>
      <c r="C4938" s="180" t="s">
        <v>20836</v>
      </c>
      <c r="D4938" s="180" t="s">
        <v>17</v>
      </c>
      <c r="E4938" s="181">
        <v>5.28</v>
      </c>
    </row>
    <row r="4939" spans="2:5" ht="50.1" customHeight="1">
      <c r="B4939" s="180">
        <v>90107</v>
      </c>
      <c r="C4939" s="180" t="s">
        <v>20837</v>
      </c>
      <c r="D4939" s="180" t="s">
        <v>17</v>
      </c>
      <c r="E4939" s="181">
        <v>5.21</v>
      </c>
    </row>
    <row r="4940" spans="2:5" ht="50.1" customHeight="1">
      <c r="B4940" s="180">
        <v>90108</v>
      </c>
      <c r="C4940" s="180" t="s">
        <v>20838</v>
      </c>
      <c r="D4940" s="180" t="s">
        <v>17</v>
      </c>
      <c r="E4940" s="181">
        <v>4.75</v>
      </c>
    </row>
    <row r="4941" spans="2:5" ht="50.1" customHeight="1">
      <c r="B4941" s="180">
        <v>93358</v>
      </c>
      <c r="C4941" s="180" t="s">
        <v>20839</v>
      </c>
      <c r="D4941" s="180" t="s">
        <v>17</v>
      </c>
      <c r="E4941" s="181">
        <v>55.81</v>
      </c>
    </row>
    <row r="4942" spans="2:5" ht="50.1" customHeight="1">
      <c r="B4942" s="180">
        <v>102276</v>
      </c>
      <c r="C4942" s="180" t="s">
        <v>20840</v>
      </c>
      <c r="D4942" s="180" t="s">
        <v>17</v>
      </c>
      <c r="E4942" s="181">
        <v>8.57</v>
      </c>
    </row>
    <row r="4943" spans="2:5" ht="50.1" customHeight="1">
      <c r="B4943" s="180">
        <v>102277</v>
      </c>
      <c r="C4943" s="180" t="s">
        <v>20841</v>
      </c>
      <c r="D4943" s="180" t="s">
        <v>17</v>
      </c>
      <c r="E4943" s="181">
        <v>6.77</v>
      </c>
    </row>
    <row r="4944" spans="2:5" ht="50.1" customHeight="1">
      <c r="B4944" s="180">
        <v>102278</v>
      </c>
      <c r="C4944" s="180" t="s">
        <v>20842</v>
      </c>
      <c r="D4944" s="180" t="s">
        <v>17</v>
      </c>
      <c r="E4944" s="181">
        <v>6.64</v>
      </c>
    </row>
    <row r="4945" spans="2:5" ht="50.1" customHeight="1">
      <c r="B4945" s="180">
        <v>102279</v>
      </c>
      <c r="C4945" s="180" t="s">
        <v>20843</v>
      </c>
      <c r="D4945" s="180" t="s">
        <v>17</v>
      </c>
      <c r="E4945" s="181">
        <v>4.7300000000000004</v>
      </c>
    </row>
    <row r="4946" spans="2:5" ht="50.1" customHeight="1">
      <c r="B4946" s="180">
        <v>102280</v>
      </c>
      <c r="C4946" s="180" t="s">
        <v>20844</v>
      </c>
      <c r="D4946" s="180" t="s">
        <v>17</v>
      </c>
      <c r="E4946" s="181">
        <v>3.73</v>
      </c>
    </row>
    <row r="4947" spans="2:5" ht="50.1" customHeight="1">
      <c r="B4947" s="180">
        <v>102281</v>
      </c>
      <c r="C4947" s="180" t="s">
        <v>20845</v>
      </c>
      <c r="D4947" s="180" t="s">
        <v>17</v>
      </c>
      <c r="E4947" s="181">
        <v>3.65</v>
      </c>
    </row>
    <row r="4948" spans="2:5" ht="50.1" customHeight="1">
      <c r="B4948" s="180">
        <v>102282</v>
      </c>
      <c r="C4948" s="180" t="s">
        <v>20846</v>
      </c>
      <c r="D4948" s="180" t="s">
        <v>17</v>
      </c>
      <c r="E4948" s="181">
        <v>9.5299999999999994</v>
      </c>
    </row>
    <row r="4949" spans="2:5" ht="50.1" customHeight="1">
      <c r="B4949" s="180">
        <v>102283</v>
      </c>
      <c r="C4949" s="180" t="s">
        <v>20847</v>
      </c>
      <c r="D4949" s="180" t="s">
        <v>17</v>
      </c>
      <c r="E4949" s="181">
        <v>8.4600000000000009</v>
      </c>
    </row>
    <row r="4950" spans="2:5" ht="50.1" customHeight="1">
      <c r="B4950" s="180">
        <v>102284</v>
      </c>
      <c r="C4950" s="180" t="s">
        <v>20848</v>
      </c>
      <c r="D4950" s="180" t="s">
        <v>17</v>
      </c>
      <c r="E4950" s="181">
        <v>8.1999999999999993</v>
      </c>
    </row>
    <row r="4951" spans="2:5" ht="50.1" customHeight="1">
      <c r="B4951" s="180">
        <v>102285</v>
      </c>
      <c r="C4951" s="180" t="s">
        <v>20849</v>
      </c>
      <c r="D4951" s="180" t="s">
        <v>17</v>
      </c>
      <c r="E4951" s="181">
        <v>7.75</v>
      </c>
    </row>
    <row r="4952" spans="2:5" ht="50.1" customHeight="1">
      <c r="B4952" s="180">
        <v>102286</v>
      </c>
      <c r="C4952" s="180" t="s">
        <v>20850</v>
      </c>
      <c r="D4952" s="180" t="s">
        <v>17</v>
      </c>
      <c r="E4952" s="181">
        <v>7.53</v>
      </c>
    </row>
    <row r="4953" spans="2:5" ht="50.1" customHeight="1">
      <c r="B4953" s="180">
        <v>102287</v>
      </c>
      <c r="C4953" s="180" t="s">
        <v>20851</v>
      </c>
      <c r="D4953" s="180" t="s">
        <v>17</v>
      </c>
      <c r="E4953" s="181">
        <v>7.39</v>
      </c>
    </row>
    <row r="4954" spans="2:5" ht="50.1" customHeight="1">
      <c r="B4954" s="180">
        <v>102288</v>
      </c>
      <c r="C4954" s="180" t="s">
        <v>20852</v>
      </c>
      <c r="D4954" s="180" t="s">
        <v>17</v>
      </c>
      <c r="E4954" s="181">
        <v>7.08</v>
      </c>
    </row>
    <row r="4955" spans="2:5" ht="50.1" customHeight="1">
      <c r="B4955" s="180">
        <v>102289</v>
      </c>
      <c r="C4955" s="180" t="s">
        <v>20853</v>
      </c>
      <c r="D4955" s="180" t="s">
        <v>17</v>
      </c>
      <c r="E4955" s="181">
        <v>6.93</v>
      </c>
    </row>
    <row r="4956" spans="2:5" ht="50.1" customHeight="1">
      <c r="B4956" s="180">
        <v>102290</v>
      </c>
      <c r="C4956" s="180" t="s">
        <v>20854</v>
      </c>
      <c r="D4956" s="180" t="s">
        <v>17</v>
      </c>
      <c r="E4956" s="181">
        <v>5.25</v>
      </c>
    </row>
    <row r="4957" spans="2:5" ht="50.1" customHeight="1">
      <c r="B4957" s="180">
        <v>102291</v>
      </c>
      <c r="C4957" s="180" t="s">
        <v>20855</v>
      </c>
      <c r="D4957" s="180" t="s">
        <v>17</v>
      </c>
      <c r="E4957" s="181">
        <v>4.67</v>
      </c>
    </row>
    <row r="4958" spans="2:5" ht="50.1" customHeight="1">
      <c r="B4958" s="180">
        <v>102292</v>
      </c>
      <c r="C4958" s="180" t="s">
        <v>20856</v>
      </c>
      <c r="D4958" s="180" t="s">
        <v>17</v>
      </c>
      <c r="E4958" s="181">
        <v>4.5199999999999996</v>
      </c>
    </row>
    <row r="4959" spans="2:5" ht="50.1" customHeight="1">
      <c r="B4959" s="180">
        <v>102293</v>
      </c>
      <c r="C4959" s="180" t="s">
        <v>20857</v>
      </c>
      <c r="D4959" s="180" t="s">
        <v>17</v>
      </c>
      <c r="E4959" s="181">
        <v>4.28</v>
      </c>
    </row>
    <row r="4960" spans="2:5" ht="50.1" customHeight="1">
      <c r="B4960" s="180">
        <v>102294</v>
      </c>
      <c r="C4960" s="180" t="s">
        <v>20858</v>
      </c>
      <c r="D4960" s="180" t="s">
        <v>17</v>
      </c>
      <c r="E4960" s="181">
        <v>4.1500000000000004</v>
      </c>
    </row>
    <row r="4961" spans="2:5" ht="50.1" customHeight="1">
      <c r="B4961" s="180">
        <v>102295</v>
      </c>
      <c r="C4961" s="180" t="s">
        <v>20859</v>
      </c>
      <c r="D4961" s="180" t="s">
        <v>17</v>
      </c>
      <c r="E4961" s="181">
        <v>4.0599999999999996</v>
      </c>
    </row>
    <row r="4962" spans="2:5" ht="50.1" customHeight="1">
      <c r="B4962" s="180">
        <v>102296</v>
      </c>
      <c r="C4962" s="180" t="s">
        <v>20860</v>
      </c>
      <c r="D4962" s="180" t="s">
        <v>17</v>
      </c>
      <c r="E4962" s="181">
        <v>3.91</v>
      </c>
    </row>
    <row r="4963" spans="2:5" ht="50.1" customHeight="1">
      <c r="B4963" s="180">
        <v>102297</v>
      </c>
      <c r="C4963" s="180" t="s">
        <v>20861</v>
      </c>
      <c r="D4963" s="180" t="s">
        <v>17</v>
      </c>
      <c r="E4963" s="181">
        <v>3.82</v>
      </c>
    </row>
    <row r="4964" spans="2:5" ht="50.1" customHeight="1">
      <c r="B4964" s="180">
        <v>102298</v>
      </c>
      <c r="C4964" s="180" t="s">
        <v>20862</v>
      </c>
      <c r="D4964" s="180" t="s">
        <v>17</v>
      </c>
      <c r="E4964" s="181">
        <v>12.53</v>
      </c>
    </row>
    <row r="4965" spans="2:5" ht="50.1" customHeight="1">
      <c r="B4965" s="180">
        <v>102299</v>
      </c>
      <c r="C4965" s="180" t="s">
        <v>20863</v>
      </c>
      <c r="D4965" s="180" t="s">
        <v>17</v>
      </c>
      <c r="E4965" s="181">
        <v>10.64</v>
      </c>
    </row>
    <row r="4966" spans="2:5" ht="50.1" customHeight="1">
      <c r="B4966" s="180">
        <v>102300</v>
      </c>
      <c r="C4966" s="180" t="s">
        <v>20864</v>
      </c>
      <c r="D4966" s="180" t="s">
        <v>17</v>
      </c>
      <c r="E4966" s="181">
        <v>62.99</v>
      </c>
    </row>
    <row r="4967" spans="2:5" ht="50.1" customHeight="1">
      <c r="B4967" s="180">
        <v>102301</v>
      </c>
      <c r="C4967" s="180" t="s">
        <v>20865</v>
      </c>
      <c r="D4967" s="180" t="s">
        <v>17</v>
      </c>
      <c r="E4967" s="181">
        <v>9.5500000000000007</v>
      </c>
    </row>
    <row r="4968" spans="2:5" ht="50.1" customHeight="1">
      <c r="B4968" s="180">
        <v>102302</v>
      </c>
      <c r="C4968" s="180" t="s">
        <v>20866</v>
      </c>
      <c r="D4968" s="180" t="s">
        <v>17</v>
      </c>
      <c r="E4968" s="181">
        <v>6.91</v>
      </c>
    </row>
    <row r="4969" spans="2:5" ht="50.1" customHeight="1">
      <c r="B4969" s="180">
        <v>102303</v>
      </c>
      <c r="C4969" s="180" t="s">
        <v>20867</v>
      </c>
      <c r="D4969" s="180" t="s">
        <v>17</v>
      </c>
      <c r="E4969" s="181">
        <v>5.87</v>
      </c>
    </row>
    <row r="4970" spans="2:5" ht="50.1" customHeight="1">
      <c r="B4970" s="180">
        <v>102304</v>
      </c>
      <c r="C4970" s="180" t="s">
        <v>20868</v>
      </c>
      <c r="D4970" s="180" t="s">
        <v>17</v>
      </c>
      <c r="E4970" s="181">
        <v>5.79</v>
      </c>
    </row>
    <row r="4971" spans="2:5" ht="50.1" customHeight="1">
      <c r="B4971" s="180">
        <v>102305</v>
      </c>
      <c r="C4971" s="180" t="s">
        <v>20869</v>
      </c>
      <c r="D4971" s="180" t="s">
        <v>17</v>
      </c>
      <c r="E4971" s="181">
        <v>5.27</v>
      </c>
    </row>
    <row r="4972" spans="2:5" ht="50.1" customHeight="1">
      <c r="B4972" s="180">
        <v>102306</v>
      </c>
      <c r="C4972" s="180" t="s">
        <v>20870</v>
      </c>
      <c r="D4972" s="180" t="s">
        <v>17</v>
      </c>
      <c r="E4972" s="181">
        <v>10.73</v>
      </c>
    </row>
    <row r="4973" spans="2:5" ht="50.1" customHeight="1">
      <c r="B4973" s="180">
        <v>102307</v>
      </c>
      <c r="C4973" s="180" t="s">
        <v>20871</v>
      </c>
      <c r="D4973" s="180" t="s">
        <v>17</v>
      </c>
      <c r="E4973" s="181">
        <v>9.5299999999999994</v>
      </c>
    </row>
    <row r="4974" spans="2:5" ht="50.1" customHeight="1">
      <c r="B4974" s="180">
        <v>102308</v>
      </c>
      <c r="C4974" s="180" t="s">
        <v>20872</v>
      </c>
      <c r="D4974" s="180" t="s">
        <v>17</v>
      </c>
      <c r="E4974" s="181">
        <v>9.2200000000000006</v>
      </c>
    </row>
    <row r="4975" spans="2:5" ht="50.1" customHeight="1">
      <c r="B4975" s="180">
        <v>102309</v>
      </c>
      <c r="C4975" s="180" t="s">
        <v>20873</v>
      </c>
      <c r="D4975" s="180" t="s">
        <v>17</v>
      </c>
      <c r="E4975" s="181">
        <v>8.73</v>
      </c>
    </row>
    <row r="4976" spans="2:5" ht="50.1" customHeight="1">
      <c r="B4976" s="180">
        <v>102310</v>
      </c>
      <c r="C4976" s="180" t="s">
        <v>20874</v>
      </c>
      <c r="D4976" s="180" t="s">
        <v>17</v>
      </c>
      <c r="E4976" s="181">
        <v>8.4700000000000006</v>
      </c>
    </row>
    <row r="4977" spans="2:5" ht="50.1" customHeight="1">
      <c r="B4977" s="180">
        <v>102311</v>
      </c>
      <c r="C4977" s="180" t="s">
        <v>20875</v>
      </c>
      <c r="D4977" s="180" t="s">
        <v>17</v>
      </c>
      <c r="E4977" s="181">
        <v>8.3000000000000007</v>
      </c>
    </row>
    <row r="4978" spans="2:5" ht="50.1" customHeight="1">
      <c r="B4978" s="180">
        <v>102312</v>
      </c>
      <c r="C4978" s="180" t="s">
        <v>20876</v>
      </c>
      <c r="D4978" s="180" t="s">
        <v>17</v>
      </c>
      <c r="E4978" s="181">
        <v>7.97</v>
      </c>
    </row>
    <row r="4979" spans="2:5" ht="50.1" customHeight="1">
      <c r="B4979" s="180">
        <v>102313</v>
      </c>
      <c r="C4979" s="180" t="s">
        <v>20877</v>
      </c>
      <c r="D4979" s="180" t="s">
        <v>17</v>
      </c>
      <c r="E4979" s="181">
        <v>7.78</v>
      </c>
    </row>
    <row r="4980" spans="2:5" ht="50.1" customHeight="1">
      <c r="B4980" s="180">
        <v>102314</v>
      </c>
      <c r="C4980" s="180" t="s">
        <v>20878</v>
      </c>
      <c r="D4980" s="180" t="s">
        <v>17</v>
      </c>
      <c r="E4980" s="181">
        <v>5.91</v>
      </c>
    </row>
    <row r="4981" spans="2:5" ht="50.1" customHeight="1">
      <c r="B4981" s="180">
        <v>102315</v>
      </c>
      <c r="C4981" s="180" t="s">
        <v>20879</v>
      </c>
      <c r="D4981" s="180" t="s">
        <v>17</v>
      </c>
      <c r="E4981" s="181">
        <v>5.25</v>
      </c>
    </row>
    <row r="4982" spans="2:5" ht="50.1" customHeight="1">
      <c r="B4982" s="180">
        <v>102316</v>
      </c>
      <c r="C4982" s="180" t="s">
        <v>20880</v>
      </c>
      <c r="D4982" s="180" t="s">
        <v>17</v>
      </c>
      <c r="E4982" s="181">
        <v>5.09</v>
      </c>
    </row>
    <row r="4983" spans="2:5" ht="50.1" customHeight="1">
      <c r="B4983" s="180">
        <v>102317</v>
      </c>
      <c r="C4983" s="180" t="s">
        <v>20881</v>
      </c>
      <c r="D4983" s="180" t="s">
        <v>17</v>
      </c>
      <c r="E4983" s="181">
        <v>4.8</v>
      </c>
    </row>
    <row r="4984" spans="2:5" ht="50.1" customHeight="1">
      <c r="B4984" s="180">
        <v>102318</v>
      </c>
      <c r="C4984" s="180" t="s">
        <v>20882</v>
      </c>
      <c r="D4984" s="180" t="s">
        <v>17</v>
      </c>
      <c r="E4984" s="181">
        <v>4.6900000000000004</v>
      </c>
    </row>
    <row r="4985" spans="2:5" ht="50.1" customHeight="1">
      <c r="B4985" s="180">
        <v>102319</v>
      </c>
      <c r="C4985" s="180" t="s">
        <v>20883</v>
      </c>
      <c r="D4985" s="180" t="s">
        <v>17</v>
      </c>
      <c r="E4985" s="181">
        <v>4.57</v>
      </c>
    </row>
    <row r="4986" spans="2:5" ht="50.1" customHeight="1">
      <c r="B4986" s="180">
        <v>102320</v>
      </c>
      <c r="C4986" s="180" t="s">
        <v>20884</v>
      </c>
      <c r="D4986" s="180" t="s">
        <v>17</v>
      </c>
      <c r="E4986" s="181">
        <v>4.38</v>
      </c>
    </row>
    <row r="4987" spans="2:5" ht="50.1" customHeight="1">
      <c r="B4987" s="180">
        <v>102321</v>
      </c>
      <c r="C4987" s="180" t="s">
        <v>20885</v>
      </c>
      <c r="D4987" s="180" t="s">
        <v>17</v>
      </c>
      <c r="E4987" s="181">
        <v>4.3</v>
      </c>
    </row>
    <row r="4988" spans="2:5" ht="50.1" customHeight="1">
      <c r="B4988" s="180">
        <v>102322</v>
      </c>
      <c r="C4988" s="180" t="s">
        <v>20886</v>
      </c>
      <c r="D4988" s="180" t="s">
        <v>17</v>
      </c>
      <c r="E4988" s="181">
        <v>14.11</v>
      </c>
    </row>
    <row r="4989" spans="2:5" ht="50.1" customHeight="1">
      <c r="B4989" s="180">
        <v>102323</v>
      </c>
      <c r="C4989" s="180" t="s">
        <v>20887</v>
      </c>
      <c r="D4989" s="180" t="s">
        <v>17</v>
      </c>
      <c r="E4989" s="181">
        <v>11.97</v>
      </c>
    </row>
    <row r="4990" spans="2:5" ht="50.1" customHeight="1">
      <c r="B4990" s="180">
        <v>102324</v>
      </c>
      <c r="C4990" s="180" t="s">
        <v>20888</v>
      </c>
      <c r="D4990" s="180" t="s">
        <v>17</v>
      </c>
      <c r="E4990" s="181">
        <v>11.83</v>
      </c>
    </row>
    <row r="4991" spans="2:5" ht="50.1" customHeight="1">
      <c r="B4991" s="180">
        <v>102325</v>
      </c>
      <c r="C4991" s="180" t="s">
        <v>20889</v>
      </c>
      <c r="D4991" s="180" t="s">
        <v>17</v>
      </c>
      <c r="E4991" s="181">
        <v>10.76</v>
      </c>
    </row>
    <row r="4992" spans="2:5" ht="50.1" customHeight="1">
      <c r="B4992" s="180">
        <v>102326</v>
      </c>
      <c r="C4992" s="180" t="s">
        <v>20890</v>
      </c>
      <c r="D4992" s="180" t="s">
        <v>17</v>
      </c>
      <c r="E4992" s="181">
        <v>7.79</v>
      </c>
    </row>
    <row r="4993" spans="2:5" ht="50.1" customHeight="1">
      <c r="B4993" s="180">
        <v>102327</v>
      </c>
      <c r="C4993" s="180" t="s">
        <v>20891</v>
      </c>
      <c r="D4993" s="180" t="s">
        <v>17</v>
      </c>
      <c r="E4993" s="181">
        <v>6.61</v>
      </c>
    </row>
    <row r="4994" spans="2:5" ht="50.1" customHeight="1">
      <c r="B4994" s="180">
        <v>102328</v>
      </c>
      <c r="C4994" s="180" t="s">
        <v>20892</v>
      </c>
      <c r="D4994" s="180" t="s">
        <v>17</v>
      </c>
      <c r="E4994" s="181">
        <v>6.51</v>
      </c>
    </row>
    <row r="4995" spans="2:5" ht="50.1" customHeight="1">
      <c r="B4995" s="180">
        <v>102329</v>
      </c>
      <c r="C4995" s="180" t="s">
        <v>20893</v>
      </c>
      <c r="D4995" s="180" t="s">
        <v>17</v>
      </c>
      <c r="E4995" s="181">
        <v>5.93</v>
      </c>
    </row>
    <row r="4996" spans="2:5" ht="50.1" customHeight="1">
      <c r="B4996" s="180">
        <v>94304</v>
      </c>
      <c r="C4996" s="180" t="s">
        <v>2989</v>
      </c>
      <c r="D4996" s="180" t="s">
        <v>17</v>
      </c>
      <c r="E4996" s="181">
        <v>27.37</v>
      </c>
    </row>
    <row r="4997" spans="2:5" ht="50.1" customHeight="1">
      <c r="B4997" s="180">
        <v>94305</v>
      </c>
      <c r="C4997" s="180" t="s">
        <v>2990</v>
      </c>
      <c r="D4997" s="180" t="s">
        <v>17</v>
      </c>
      <c r="E4997" s="181">
        <v>24.4</v>
      </c>
    </row>
    <row r="4998" spans="2:5" ht="50.1" customHeight="1">
      <c r="B4998" s="180">
        <v>94306</v>
      </c>
      <c r="C4998" s="180" t="s">
        <v>2991</v>
      </c>
      <c r="D4998" s="180" t="s">
        <v>17</v>
      </c>
      <c r="E4998" s="181">
        <v>20.66</v>
      </c>
    </row>
    <row r="4999" spans="2:5" ht="50.1" customHeight="1">
      <c r="B4999" s="180">
        <v>94307</v>
      </c>
      <c r="C4999" s="180" t="s">
        <v>2992</v>
      </c>
      <c r="D4999" s="180" t="s">
        <v>17</v>
      </c>
      <c r="E4999" s="181">
        <v>21.49</v>
      </c>
    </row>
    <row r="5000" spans="2:5" ht="50.1" customHeight="1">
      <c r="B5000" s="180">
        <v>94308</v>
      </c>
      <c r="C5000" s="180" t="s">
        <v>2993</v>
      </c>
      <c r="D5000" s="180" t="s">
        <v>17</v>
      </c>
      <c r="E5000" s="181">
        <v>19.239999999999998</v>
      </c>
    </row>
    <row r="5001" spans="2:5" ht="50.1" customHeight="1">
      <c r="B5001" s="180">
        <v>94309</v>
      </c>
      <c r="C5001" s="180" t="s">
        <v>2994</v>
      </c>
      <c r="D5001" s="180" t="s">
        <v>17</v>
      </c>
      <c r="E5001" s="181">
        <v>20.239999999999998</v>
      </c>
    </row>
    <row r="5002" spans="2:5" ht="50.1" customHeight="1">
      <c r="B5002" s="180">
        <v>94310</v>
      </c>
      <c r="C5002" s="180" t="s">
        <v>2995</v>
      </c>
      <c r="D5002" s="180" t="s">
        <v>17</v>
      </c>
      <c r="E5002" s="181">
        <v>18.55</v>
      </c>
    </row>
    <row r="5003" spans="2:5" ht="50.1" customHeight="1">
      <c r="B5003" s="180">
        <v>94315</v>
      </c>
      <c r="C5003" s="180" t="s">
        <v>2996</v>
      </c>
      <c r="D5003" s="180" t="s">
        <v>17</v>
      </c>
      <c r="E5003" s="181">
        <v>34.380000000000003</v>
      </c>
    </row>
    <row r="5004" spans="2:5" ht="50.1" customHeight="1">
      <c r="B5004" s="180">
        <v>94316</v>
      </c>
      <c r="C5004" s="180" t="s">
        <v>2997</v>
      </c>
      <c r="D5004" s="180" t="s">
        <v>17</v>
      </c>
      <c r="E5004" s="181">
        <v>27.22</v>
      </c>
    </row>
    <row r="5005" spans="2:5" ht="50.1" customHeight="1">
      <c r="B5005" s="180">
        <v>94317</v>
      </c>
      <c r="C5005" s="180" t="s">
        <v>2998</v>
      </c>
      <c r="D5005" s="180" t="s">
        <v>17</v>
      </c>
      <c r="E5005" s="181">
        <v>24.05</v>
      </c>
    </row>
    <row r="5006" spans="2:5" ht="50.1" customHeight="1">
      <c r="B5006" s="180">
        <v>94318</v>
      </c>
      <c r="C5006" s="180" t="s">
        <v>2999</v>
      </c>
      <c r="D5006" s="180" t="s">
        <v>17</v>
      </c>
      <c r="E5006" s="181">
        <v>19.95</v>
      </c>
    </row>
    <row r="5007" spans="2:5" ht="50.1" customHeight="1">
      <c r="B5007" s="180">
        <v>94319</v>
      </c>
      <c r="C5007" s="180" t="s">
        <v>3000</v>
      </c>
      <c r="D5007" s="180" t="s">
        <v>17</v>
      </c>
      <c r="E5007" s="181">
        <v>36.15</v>
      </c>
    </row>
    <row r="5008" spans="2:5" ht="50.1" customHeight="1">
      <c r="B5008" s="180">
        <v>94327</v>
      </c>
      <c r="C5008" s="180" t="s">
        <v>3001</v>
      </c>
      <c r="D5008" s="180" t="s">
        <v>17</v>
      </c>
      <c r="E5008" s="181">
        <v>73</v>
      </c>
    </row>
    <row r="5009" spans="2:5" ht="50.1" customHeight="1">
      <c r="B5009" s="180">
        <v>94328</v>
      </c>
      <c r="C5009" s="180" t="s">
        <v>3002</v>
      </c>
      <c r="D5009" s="180" t="s">
        <v>17</v>
      </c>
      <c r="E5009" s="181">
        <v>70.03</v>
      </c>
    </row>
    <row r="5010" spans="2:5" ht="50.1" customHeight="1">
      <c r="B5010" s="180">
        <v>94329</v>
      </c>
      <c r="C5010" s="180" t="s">
        <v>3003</v>
      </c>
      <c r="D5010" s="180" t="s">
        <v>17</v>
      </c>
      <c r="E5010" s="181">
        <v>66.290000000000006</v>
      </c>
    </row>
    <row r="5011" spans="2:5" ht="50.1" customHeight="1">
      <c r="B5011" s="180">
        <v>94330</v>
      </c>
      <c r="C5011" s="180" t="s">
        <v>3004</v>
      </c>
      <c r="D5011" s="180" t="s">
        <v>17</v>
      </c>
      <c r="E5011" s="181">
        <v>67.12</v>
      </c>
    </row>
    <row r="5012" spans="2:5" ht="50.1" customHeight="1">
      <c r="B5012" s="180">
        <v>94331</v>
      </c>
      <c r="C5012" s="180" t="s">
        <v>3005</v>
      </c>
      <c r="D5012" s="180" t="s">
        <v>17</v>
      </c>
      <c r="E5012" s="181">
        <v>64.87</v>
      </c>
    </row>
    <row r="5013" spans="2:5" ht="50.1" customHeight="1">
      <c r="B5013" s="180">
        <v>94332</v>
      </c>
      <c r="C5013" s="180" t="s">
        <v>3006</v>
      </c>
      <c r="D5013" s="180" t="s">
        <v>17</v>
      </c>
      <c r="E5013" s="181">
        <v>65.87</v>
      </c>
    </row>
    <row r="5014" spans="2:5" ht="50.1" customHeight="1">
      <c r="B5014" s="180">
        <v>94333</v>
      </c>
      <c r="C5014" s="180" t="s">
        <v>3007</v>
      </c>
      <c r="D5014" s="180" t="s">
        <v>17</v>
      </c>
      <c r="E5014" s="181">
        <v>64.180000000000007</v>
      </c>
    </row>
    <row r="5015" spans="2:5" ht="50.1" customHeight="1">
      <c r="B5015" s="180">
        <v>94338</v>
      </c>
      <c r="C5015" s="180" t="s">
        <v>3008</v>
      </c>
      <c r="D5015" s="180" t="s">
        <v>17</v>
      </c>
      <c r="E5015" s="181">
        <v>80.010000000000005</v>
      </c>
    </row>
    <row r="5016" spans="2:5" ht="50.1" customHeight="1">
      <c r="B5016" s="180">
        <v>94339</v>
      </c>
      <c r="C5016" s="180" t="s">
        <v>3009</v>
      </c>
      <c r="D5016" s="180" t="s">
        <v>17</v>
      </c>
      <c r="E5016" s="181">
        <v>72.849999999999994</v>
      </c>
    </row>
    <row r="5017" spans="2:5" ht="50.1" customHeight="1">
      <c r="B5017" s="180">
        <v>94340</v>
      </c>
      <c r="C5017" s="180" t="s">
        <v>3010</v>
      </c>
      <c r="D5017" s="180" t="s">
        <v>17</v>
      </c>
      <c r="E5017" s="181">
        <v>69.680000000000007</v>
      </c>
    </row>
    <row r="5018" spans="2:5" ht="50.1" customHeight="1">
      <c r="B5018" s="180">
        <v>94341</v>
      </c>
      <c r="C5018" s="180" t="s">
        <v>3011</v>
      </c>
      <c r="D5018" s="180" t="s">
        <v>17</v>
      </c>
      <c r="E5018" s="181">
        <v>65.58</v>
      </c>
    </row>
    <row r="5019" spans="2:5" ht="50.1" customHeight="1">
      <c r="B5019" s="180">
        <v>94342</v>
      </c>
      <c r="C5019" s="180" t="s">
        <v>22</v>
      </c>
      <c r="D5019" s="180" t="s">
        <v>17</v>
      </c>
      <c r="E5019" s="181">
        <v>81.78</v>
      </c>
    </row>
    <row r="5020" spans="2:5" ht="50.1" customHeight="1">
      <c r="B5020" s="180">
        <v>96385</v>
      </c>
      <c r="C5020" s="180" t="s">
        <v>18750</v>
      </c>
      <c r="D5020" s="180" t="s">
        <v>17</v>
      </c>
      <c r="E5020" s="181">
        <v>7.46</v>
      </c>
    </row>
    <row r="5021" spans="2:5" ht="50.1" customHeight="1">
      <c r="B5021" s="180">
        <v>96386</v>
      </c>
      <c r="C5021" s="180" t="s">
        <v>18751</v>
      </c>
      <c r="D5021" s="180" t="s">
        <v>17</v>
      </c>
      <c r="E5021" s="181">
        <v>5.29</v>
      </c>
    </row>
    <row r="5022" spans="2:5" ht="50.1" customHeight="1">
      <c r="B5022" s="180">
        <v>93360</v>
      </c>
      <c r="C5022" s="180" t="s">
        <v>3012</v>
      </c>
      <c r="D5022" s="180" t="s">
        <v>17</v>
      </c>
      <c r="E5022" s="181">
        <v>16.18</v>
      </c>
    </row>
    <row r="5023" spans="2:5" ht="50.1" customHeight="1">
      <c r="B5023" s="180">
        <v>93361</v>
      </c>
      <c r="C5023" s="180" t="s">
        <v>3013</v>
      </c>
      <c r="D5023" s="180" t="s">
        <v>17</v>
      </c>
      <c r="E5023" s="181">
        <v>13.3</v>
      </c>
    </row>
    <row r="5024" spans="2:5" ht="50.1" customHeight="1">
      <c r="B5024" s="180">
        <v>93362</v>
      </c>
      <c r="C5024" s="180" t="s">
        <v>3014</v>
      </c>
      <c r="D5024" s="180" t="s">
        <v>17</v>
      </c>
      <c r="E5024" s="181">
        <v>9.48</v>
      </c>
    </row>
    <row r="5025" spans="2:5" ht="50.1" customHeight="1">
      <c r="B5025" s="180">
        <v>93363</v>
      </c>
      <c r="C5025" s="180" t="s">
        <v>3015</v>
      </c>
      <c r="D5025" s="180" t="s">
        <v>17</v>
      </c>
      <c r="E5025" s="181">
        <v>10.31</v>
      </c>
    </row>
    <row r="5026" spans="2:5" ht="50.1" customHeight="1">
      <c r="B5026" s="180">
        <v>93364</v>
      </c>
      <c r="C5026" s="180" t="s">
        <v>3016</v>
      </c>
      <c r="D5026" s="180" t="s">
        <v>17</v>
      </c>
      <c r="E5026" s="181">
        <v>8.0500000000000007</v>
      </c>
    </row>
    <row r="5027" spans="2:5" ht="50.1" customHeight="1">
      <c r="B5027" s="180">
        <v>93365</v>
      </c>
      <c r="C5027" s="180" t="s">
        <v>3017</v>
      </c>
      <c r="D5027" s="180" t="s">
        <v>17</v>
      </c>
      <c r="E5027" s="181">
        <v>9.01</v>
      </c>
    </row>
    <row r="5028" spans="2:5" ht="50.1" customHeight="1">
      <c r="B5028" s="180">
        <v>93366</v>
      </c>
      <c r="C5028" s="180" t="s">
        <v>3018</v>
      </c>
      <c r="D5028" s="180" t="s">
        <v>17</v>
      </c>
      <c r="E5028" s="181">
        <v>7.38</v>
      </c>
    </row>
    <row r="5029" spans="2:5" ht="50.1" customHeight="1">
      <c r="B5029" s="180">
        <v>93367</v>
      </c>
      <c r="C5029" s="180" t="s">
        <v>3019</v>
      </c>
      <c r="D5029" s="180" t="s">
        <v>17</v>
      </c>
      <c r="E5029" s="181">
        <v>15.17</v>
      </c>
    </row>
    <row r="5030" spans="2:5" ht="50.1" customHeight="1">
      <c r="B5030" s="180">
        <v>93368</v>
      </c>
      <c r="C5030" s="180" t="s">
        <v>3020</v>
      </c>
      <c r="D5030" s="180" t="s">
        <v>17</v>
      </c>
      <c r="E5030" s="181">
        <v>12.21</v>
      </c>
    </row>
    <row r="5031" spans="2:5" ht="50.1" customHeight="1">
      <c r="B5031" s="180">
        <v>93369</v>
      </c>
      <c r="C5031" s="180" t="s">
        <v>3021</v>
      </c>
      <c r="D5031" s="180" t="s">
        <v>17</v>
      </c>
      <c r="E5031" s="181">
        <v>8.4700000000000006</v>
      </c>
    </row>
    <row r="5032" spans="2:5" ht="50.1" customHeight="1">
      <c r="B5032" s="180">
        <v>93370</v>
      </c>
      <c r="C5032" s="180" t="s">
        <v>3022</v>
      </c>
      <c r="D5032" s="180" t="s">
        <v>17</v>
      </c>
      <c r="E5032" s="181">
        <v>9.3000000000000007</v>
      </c>
    </row>
    <row r="5033" spans="2:5" ht="50.1" customHeight="1">
      <c r="B5033" s="180">
        <v>93371</v>
      </c>
      <c r="C5033" s="180" t="s">
        <v>3023</v>
      </c>
      <c r="D5033" s="180" t="s">
        <v>17</v>
      </c>
      <c r="E5033" s="181">
        <v>7.05</v>
      </c>
    </row>
    <row r="5034" spans="2:5" ht="50.1" customHeight="1">
      <c r="B5034" s="180">
        <v>93372</v>
      </c>
      <c r="C5034" s="180" t="s">
        <v>3024</v>
      </c>
      <c r="D5034" s="180" t="s">
        <v>17</v>
      </c>
      <c r="E5034" s="181">
        <v>8.06</v>
      </c>
    </row>
    <row r="5035" spans="2:5" ht="50.1" customHeight="1">
      <c r="B5035" s="180">
        <v>93373</v>
      </c>
      <c r="C5035" s="180" t="s">
        <v>3025</v>
      </c>
      <c r="D5035" s="180" t="s">
        <v>17</v>
      </c>
      <c r="E5035" s="181">
        <v>6.38</v>
      </c>
    </row>
    <row r="5036" spans="2:5" ht="50.1" customHeight="1">
      <c r="B5036" s="180">
        <v>93374</v>
      </c>
      <c r="C5036" s="180" t="s">
        <v>3026</v>
      </c>
      <c r="D5036" s="180" t="s">
        <v>17</v>
      </c>
      <c r="E5036" s="181">
        <v>20.03</v>
      </c>
    </row>
    <row r="5037" spans="2:5" ht="50.1" customHeight="1">
      <c r="B5037" s="180">
        <v>93375</v>
      </c>
      <c r="C5037" s="180" t="s">
        <v>3027</v>
      </c>
      <c r="D5037" s="180" t="s">
        <v>17</v>
      </c>
      <c r="E5037" s="181">
        <v>15.42</v>
      </c>
    </row>
    <row r="5038" spans="2:5" ht="50.1" customHeight="1">
      <c r="B5038" s="180">
        <v>93376</v>
      </c>
      <c r="C5038" s="180" t="s">
        <v>3028</v>
      </c>
      <c r="D5038" s="180" t="s">
        <v>17</v>
      </c>
      <c r="E5038" s="181">
        <v>12.56</v>
      </c>
    </row>
    <row r="5039" spans="2:5" ht="50.1" customHeight="1">
      <c r="B5039" s="180">
        <v>93377</v>
      </c>
      <c r="C5039" s="180" t="s">
        <v>3029</v>
      </c>
      <c r="D5039" s="180" t="s">
        <v>17</v>
      </c>
      <c r="E5039" s="181">
        <v>8.2799999999999994</v>
      </c>
    </row>
    <row r="5040" spans="2:5" ht="50.1" customHeight="1">
      <c r="B5040" s="180">
        <v>93378</v>
      </c>
      <c r="C5040" s="180" t="s">
        <v>3030</v>
      </c>
      <c r="D5040" s="180" t="s">
        <v>17</v>
      </c>
      <c r="E5040" s="181">
        <v>18.82</v>
      </c>
    </row>
    <row r="5041" spans="2:5" ht="50.1" customHeight="1">
      <c r="B5041" s="180">
        <v>93379</v>
      </c>
      <c r="C5041" s="180" t="s">
        <v>3031</v>
      </c>
      <c r="D5041" s="180" t="s">
        <v>17</v>
      </c>
      <c r="E5041" s="181">
        <v>14.5</v>
      </c>
    </row>
    <row r="5042" spans="2:5" ht="50.1" customHeight="1">
      <c r="B5042" s="180">
        <v>93380</v>
      </c>
      <c r="C5042" s="180" t="s">
        <v>3032</v>
      </c>
      <c r="D5042" s="180" t="s">
        <v>17</v>
      </c>
      <c r="E5042" s="181">
        <v>11.85</v>
      </c>
    </row>
    <row r="5043" spans="2:5" ht="50.1" customHeight="1">
      <c r="B5043" s="180">
        <v>93381</v>
      </c>
      <c r="C5043" s="180" t="s">
        <v>3033</v>
      </c>
      <c r="D5043" s="180" t="s">
        <v>17</v>
      </c>
      <c r="E5043" s="181">
        <v>7.76</v>
      </c>
    </row>
    <row r="5044" spans="2:5" ht="50.1" customHeight="1">
      <c r="B5044" s="180">
        <v>93382</v>
      </c>
      <c r="C5044" s="180" t="s">
        <v>3034</v>
      </c>
      <c r="D5044" s="180" t="s">
        <v>17</v>
      </c>
      <c r="E5044" s="181">
        <v>23.97</v>
      </c>
    </row>
    <row r="5045" spans="2:5" ht="50.1" customHeight="1">
      <c r="B5045" s="180">
        <v>96995</v>
      </c>
      <c r="C5045" s="180" t="s">
        <v>3035</v>
      </c>
      <c r="D5045" s="180" t="s">
        <v>17</v>
      </c>
      <c r="E5045" s="181">
        <v>33.840000000000003</v>
      </c>
    </row>
    <row r="5046" spans="2:5" ht="50.1" customHeight="1">
      <c r="B5046" s="180">
        <v>97916</v>
      </c>
      <c r="C5046" s="180" t="s">
        <v>20894</v>
      </c>
      <c r="D5046" s="180" t="s">
        <v>5719</v>
      </c>
      <c r="E5046" s="181">
        <v>1.61</v>
      </c>
    </row>
    <row r="5047" spans="2:5" ht="50.1" customHeight="1">
      <c r="B5047" s="180">
        <v>97917</v>
      </c>
      <c r="C5047" s="180" t="s">
        <v>20895</v>
      </c>
      <c r="D5047" s="180" t="s">
        <v>5719</v>
      </c>
      <c r="E5047" s="181">
        <v>1.4</v>
      </c>
    </row>
    <row r="5048" spans="2:5" ht="50.1" customHeight="1">
      <c r="B5048" s="180">
        <v>97918</v>
      </c>
      <c r="C5048" s="180" t="s">
        <v>20896</v>
      </c>
      <c r="D5048" s="180" t="s">
        <v>5719</v>
      </c>
      <c r="E5048" s="181">
        <v>1.28</v>
      </c>
    </row>
    <row r="5049" spans="2:5" ht="50.1" customHeight="1">
      <c r="B5049" s="180">
        <v>97919</v>
      </c>
      <c r="C5049" s="180" t="s">
        <v>20897</v>
      </c>
      <c r="D5049" s="180" t="s">
        <v>5719</v>
      </c>
      <c r="E5049" s="181">
        <v>0.5</v>
      </c>
    </row>
    <row r="5050" spans="2:5" ht="50.1" customHeight="1">
      <c r="B5050" s="180">
        <v>101616</v>
      </c>
      <c r="C5050" s="180" t="s">
        <v>20898</v>
      </c>
      <c r="D5050" s="180" t="s">
        <v>4021</v>
      </c>
      <c r="E5050" s="181">
        <v>4.33</v>
      </c>
    </row>
    <row r="5051" spans="2:5" ht="50.1" customHeight="1">
      <c r="B5051" s="180">
        <v>101617</v>
      </c>
      <c r="C5051" s="180" t="s">
        <v>20899</v>
      </c>
      <c r="D5051" s="180" t="s">
        <v>4021</v>
      </c>
      <c r="E5051" s="181">
        <v>2.13</v>
      </c>
    </row>
    <row r="5052" spans="2:5" ht="50.1" customHeight="1">
      <c r="B5052" s="180">
        <v>101618</v>
      </c>
      <c r="C5052" s="180" t="s">
        <v>20900</v>
      </c>
      <c r="D5052" s="180" t="s">
        <v>17</v>
      </c>
      <c r="E5052" s="181">
        <v>162.07</v>
      </c>
    </row>
    <row r="5053" spans="2:5" ht="50.1" customHeight="1">
      <c r="B5053" s="180">
        <v>101619</v>
      </c>
      <c r="C5053" s="180" t="s">
        <v>20901</v>
      </c>
      <c r="D5053" s="180" t="s">
        <v>17</v>
      </c>
      <c r="E5053" s="181">
        <v>207.76</v>
      </c>
    </row>
    <row r="5054" spans="2:5" ht="50.1" customHeight="1">
      <c r="B5054" s="180">
        <v>101620</v>
      </c>
      <c r="C5054" s="180" t="s">
        <v>20902</v>
      </c>
      <c r="D5054" s="180" t="s">
        <v>17</v>
      </c>
      <c r="E5054" s="181">
        <v>144.44999999999999</v>
      </c>
    </row>
    <row r="5055" spans="2:5" ht="50.1" customHeight="1">
      <c r="B5055" s="180">
        <v>101621</v>
      </c>
      <c r="C5055" s="180" t="s">
        <v>20903</v>
      </c>
      <c r="D5055" s="180" t="s">
        <v>17</v>
      </c>
      <c r="E5055" s="181">
        <v>190.14</v>
      </c>
    </row>
    <row r="5056" spans="2:5" ht="50.1" customHeight="1">
      <c r="B5056" s="180">
        <v>101622</v>
      </c>
      <c r="C5056" s="180" t="s">
        <v>20904</v>
      </c>
      <c r="D5056" s="180" t="s">
        <v>17</v>
      </c>
      <c r="E5056" s="181">
        <v>144.49</v>
      </c>
    </row>
    <row r="5057" spans="2:5" ht="50.1" customHeight="1">
      <c r="B5057" s="180">
        <v>101623</v>
      </c>
      <c r="C5057" s="180" t="s">
        <v>20905</v>
      </c>
      <c r="D5057" s="180" t="s">
        <v>17</v>
      </c>
      <c r="E5057" s="181">
        <v>186.1</v>
      </c>
    </row>
    <row r="5058" spans="2:5" ht="50.1" customHeight="1">
      <c r="B5058" s="180">
        <v>101624</v>
      </c>
      <c r="C5058" s="180" t="s">
        <v>20906</v>
      </c>
      <c r="D5058" s="180" t="s">
        <v>17</v>
      </c>
      <c r="E5058" s="181">
        <v>153.79</v>
      </c>
    </row>
    <row r="5059" spans="2:5" ht="50.1" customHeight="1">
      <c r="B5059" s="180">
        <v>101625</v>
      </c>
      <c r="C5059" s="180" t="s">
        <v>20907</v>
      </c>
      <c r="D5059" s="180" t="s">
        <v>17</v>
      </c>
      <c r="E5059" s="181">
        <v>116.24</v>
      </c>
    </row>
    <row r="5060" spans="2:5" ht="50.1" customHeight="1">
      <c r="B5060" s="180">
        <v>95606</v>
      </c>
      <c r="C5060" s="180" t="s">
        <v>3036</v>
      </c>
      <c r="D5060" s="180" t="s">
        <v>17</v>
      </c>
      <c r="E5060" s="181">
        <v>1.46</v>
      </c>
    </row>
    <row r="5061" spans="2:5" ht="50.1" customHeight="1">
      <c r="B5061" s="180">
        <v>87471</v>
      </c>
      <c r="C5061" s="180" t="s">
        <v>3037</v>
      </c>
      <c r="D5061" s="180" t="s">
        <v>4021</v>
      </c>
      <c r="E5061" s="181">
        <v>45.75</v>
      </c>
    </row>
    <row r="5062" spans="2:5" ht="50.1" customHeight="1">
      <c r="B5062" s="180">
        <v>87472</v>
      </c>
      <c r="C5062" s="180" t="s">
        <v>3038</v>
      </c>
      <c r="D5062" s="180" t="s">
        <v>4021</v>
      </c>
      <c r="E5062" s="181">
        <v>46.45</v>
      </c>
    </row>
    <row r="5063" spans="2:5" ht="50.1" customHeight="1">
      <c r="B5063" s="180">
        <v>87473</v>
      </c>
      <c r="C5063" s="180" t="s">
        <v>3039</v>
      </c>
      <c r="D5063" s="180" t="s">
        <v>4021</v>
      </c>
      <c r="E5063" s="181">
        <v>61.83</v>
      </c>
    </row>
    <row r="5064" spans="2:5" ht="50.1" customHeight="1">
      <c r="B5064" s="180">
        <v>87474</v>
      </c>
      <c r="C5064" s="180" t="s">
        <v>3040</v>
      </c>
      <c r="D5064" s="180" t="s">
        <v>4021</v>
      </c>
      <c r="E5064" s="181">
        <v>62.62</v>
      </c>
    </row>
    <row r="5065" spans="2:5" ht="50.1" customHeight="1">
      <c r="B5065" s="180">
        <v>87475</v>
      </c>
      <c r="C5065" s="180" t="s">
        <v>3041</v>
      </c>
      <c r="D5065" s="180" t="s">
        <v>4021</v>
      </c>
      <c r="E5065" s="181">
        <v>76.13</v>
      </c>
    </row>
    <row r="5066" spans="2:5" ht="50.1" customHeight="1">
      <c r="B5066" s="180">
        <v>87476</v>
      </c>
      <c r="C5066" s="180" t="s">
        <v>3042</v>
      </c>
      <c r="D5066" s="180" t="s">
        <v>4021</v>
      </c>
      <c r="E5066" s="181">
        <v>77.05</v>
      </c>
    </row>
    <row r="5067" spans="2:5" ht="50.1" customHeight="1">
      <c r="B5067" s="180">
        <v>87477</v>
      </c>
      <c r="C5067" s="180" t="s">
        <v>3043</v>
      </c>
      <c r="D5067" s="180" t="s">
        <v>4021</v>
      </c>
      <c r="E5067" s="181">
        <v>41.22</v>
      </c>
    </row>
    <row r="5068" spans="2:5" ht="50.1" customHeight="1">
      <c r="B5068" s="180">
        <v>87478</v>
      </c>
      <c r="C5068" s="180" t="s">
        <v>3044</v>
      </c>
      <c r="D5068" s="180" t="s">
        <v>4021</v>
      </c>
      <c r="E5068" s="181">
        <v>41.92</v>
      </c>
    </row>
    <row r="5069" spans="2:5" ht="50.1" customHeight="1">
      <c r="B5069" s="180">
        <v>87479</v>
      </c>
      <c r="C5069" s="180" t="s">
        <v>3045</v>
      </c>
      <c r="D5069" s="180" t="s">
        <v>4021</v>
      </c>
      <c r="E5069" s="181">
        <v>56.3</v>
      </c>
    </row>
    <row r="5070" spans="2:5" ht="50.1" customHeight="1">
      <c r="B5070" s="180">
        <v>87480</v>
      </c>
      <c r="C5070" s="180" t="s">
        <v>3046</v>
      </c>
      <c r="D5070" s="180" t="s">
        <v>4021</v>
      </c>
      <c r="E5070" s="181">
        <v>57.09</v>
      </c>
    </row>
    <row r="5071" spans="2:5" ht="50.1" customHeight="1">
      <c r="B5071" s="180">
        <v>87481</v>
      </c>
      <c r="C5071" s="180" t="s">
        <v>3047</v>
      </c>
      <c r="D5071" s="180" t="s">
        <v>4021</v>
      </c>
      <c r="E5071" s="181">
        <v>69.2</v>
      </c>
    </row>
    <row r="5072" spans="2:5" ht="50.1" customHeight="1">
      <c r="B5072" s="180">
        <v>87482</v>
      </c>
      <c r="C5072" s="180" t="s">
        <v>3048</v>
      </c>
      <c r="D5072" s="180" t="s">
        <v>4021</v>
      </c>
      <c r="E5072" s="181">
        <v>70.12</v>
      </c>
    </row>
    <row r="5073" spans="2:5" ht="50.1" customHeight="1">
      <c r="B5073" s="180">
        <v>87483</v>
      </c>
      <c r="C5073" s="180" t="s">
        <v>3049</v>
      </c>
      <c r="D5073" s="180" t="s">
        <v>4021</v>
      </c>
      <c r="E5073" s="181">
        <v>51.51</v>
      </c>
    </row>
    <row r="5074" spans="2:5" ht="50.1" customHeight="1">
      <c r="B5074" s="180">
        <v>87484</v>
      </c>
      <c r="C5074" s="180" t="s">
        <v>3050</v>
      </c>
      <c r="D5074" s="180" t="s">
        <v>4021</v>
      </c>
      <c r="E5074" s="181">
        <v>52.21</v>
      </c>
    </row>
    <row r="5075" spans="2:5" ht="50.1" customHeight="1">
      <c r="B5075" s="180">
        <v>87485</v>
      </c>
      <c r="C5075" s="180" t="s">
        <v>3051</v>
      </c>
      <c r="D5075" s="180" t="s">
        <v>4021</v>
      </c>
      <c r="E5075" s="181">
        <v>67.7</v>
      </c>
    </row>
    <row r="5076" spans="2:5" ht="50.1" customHeight="1">
      <c r="B5076" s="180">
        <v>87487</v>
      </c>
      <c r="C5076" s="180" t="s">
        <v>3052</v>
      </c>
      <c r="D5076" s="180" t="s">
        <v>4021</v>
      </c>
      <c r="E5076" s="181">
        <v>81.87</v>
      </c>
    </row>
    <row r="5077" spans="2:5" ht="50.1" customHeight="1">
      <c r="B5077" s="180">
        <v>87488</v>
      </c>
      <c r="C5077" s="180" t="s">
        <v>3053</v>
      </c>
      <c r="D5077" s="180" t="s">
        <v>4021</v>
      </c>
      <c r="E5077" s="181">
        <v>82.79</v>
      </c>
    </row>
    <row r="5078" spans="2:5" ht="50.1" customHeight="1">
      <c r="B5078" s="180">
        <v>87489</v>
      </c>
      <c r="C5078" s="180" t="s">
        <v>3054</v>
      </c>
      <c r="D5078" s="180" t="s">
        <v>4021</v>
      </c>
      <c r="E5078" s="181">
        <v>44.58</v>
      </c>
    </row>
    <row r="5079" spans="2:5" ht="50.1" customHeight="1">
      <c r="B5079" s="180">
        <v>87490</v>
      </c>
      <c r="C5079" s="180" t="s">
        <v>3055</v>
      </c>
      <c r="D5079" s="180" t="s">
        <v>4021</v>
      </c>
      <c r="E5079" s="181">
        <v>45.28</v>
      </c>
    </row>
    <row r="5080" spans="2:5" ht="50.1" customHeight="1">
      <c r="B5080" s="180">
        <v>87491</v>
      </c>
      <c r="C5080" s="180" t="s">
        <v>3056</v>
      </c>
      <c r="D5080" s="180" t="s">
        <v>4021</v>
      </c>
      <c r="E5080" s="181">
        <v>59.77</v>
      </c>
    </row>
    <row r="5081" spans="2:5" ht="50.1" customHeight="1">
      <c r="B5081" s="180">
        <v>87492</v>
      </c>
      <c r="C5081" s="180" t="s">
        <v>3057</v>
      </c>
      <c r="D5081" s="180" t="s">
        <v>4021</v>
      </c>
      <c r="E5081" s="181">
        <v>60.56</v>
      </c>
    </row>
    <row r="5082" spans="2:5" ht="50.1" customHeight="1">
      <c r="B5082" s="180">
        <v>87493</v>
      </c>
      <c r="C5082" s="180" t="s">
        <v>3058</v>
      </c>
      <c r="D5082" s="180" t="s">
        <v>4021</v>
      </c>
      <c r="E5082" s="181">
        <v>72.81</v>
      </c>
    </row>
    <row r="5083" spans="2:5" ht="50.1" customHeight="1">
      <c r="B5083" s="180">
        <v>87494</v>
      </c>
      <c r="C5083" s="180" t="s">
        <v>3059</v>
      </c>
      <c r="D5083" s="180" t="s">
        <v>4021</v>
      </c>
      <c r="E5083" s="181">
        <v>73.73</v>
      </c>
    </row>
    <row r="5084" spans="2:5" ht="50.1" customHeight="1">
      <c r="B5084" s="180">
        <v>87495</v>
      </c>
      <c r="C5084" s="180" t="s">
        <v>3060</v>
      </c>
      <c r="D5084" s="180" t="s">
        <v>4021</v>
      </c>
      <c r="E5084" s="181">
        <v>70.62</v>
      </c>
    </row>
    <row r="5085" spans="2:5" ht="50.1" customHeight="1">
      <c r="B5085" s="180">
        <v>87496</v>
      </c>
      <c r="C5085" s="180" t="s">
        <v>3061</v>
      </c>
      <c r="D5085" s="180" t="s">
        <v>4021</v>
      </c>
      <c r="E5085" s="181">
        <v>71.28</v>
      </c>
    </row>
    <row r="5086" spans="2:5" ht="50.1" customHeight="1">
      <c r="B5086" s="180">
        <v>87497</v>
      </c>
      <c r="C5086" s="180" t="s">
        <v>3062</v>
      </c>
      <c r="D5086" s="180" t="s">
        <v>4021</v>
      </c>
      <c r="E5086" s="181">
        <v>71.760000000000005</v>
      </c>
    </row>
    <row r="5087" spans="2:5" ht="50.1" customHeight="1">
      <c r="B5087" s="180">
        <v>87498</v>
      </c>
      <c r="C5087" s="180" t="s">
        <v>3063</v>
      </c>
      <c r="D5087" s="180" t="s">
        <v>4021</v>
      </c>
      <c r="E5087" s="181">
        <v>72.599999999999994</v>
      </c>
    </row>
    <row r="5088" spans="2:5" ht="50.1" customHeight="1">
      <c r="B5088" s="180">
        <v>87499</v>
      </c>
      <c r="C5088" s="180" t="s">
        <v>3064</v>
      </c>
      <c r="D5088" s="180" t="s">
        <v>4021</v>
      </c>
      <c r="E5088" s="181">
        <v>82.26</v>
      </c>
    </row>
    <row r="5089" spans="2:5" ht="50.1" customHeight="1">
      <c r="B5089" s="180">
        <v>87500</v>
      </c>
      <c r="C5089" s="180" t="s">
        <v>3065</v>
      </c>
      <c r="D5089" s="180" t="s">
        <v>4021</v>
      </c>
      <c r="E5089" s="181">
        <v>82.97</v>
      </c>
    </row>
    <row r="5090" spans="2:5" ht="50.1" customHeight="1">
      <c r="B5090" s="180">
        <v>87501</v>
      </c>
      <c r="C5090" s="180" t="s">
        <v>3066</v>
      </c>
      <c r="D5090" s="180" t="s">
        <v>4021</v>
      </c>
      <c r="E5090" s="181">
        <v>129</v>
      </c>
    </row>
    <row r="5091" spans="2:5" ht="50.1" customHeight="1">
      <c r="B5091" s="180">
        <v>87502</v>
      </c>
      <c r="C5091" s="180" t="s">
        <v>3067</v>
      </c>
      <c r="D5091" s="180" t="s">
        <v>4021</v>
      </c>
      <c r="E5091" s="181">
        <v>129.91</v>
      </c>
    </row>
    <row r="5092" spans="2:5" ht="50.1" customHeight="1">
      <c r="B5092" s="180">
        <v>87503</v>
      </c>
      <c r="C5092" s="180" t="s">
        <v>3068</v>
      </c>
      <c r="D5092" s="180" t="s">
        <v>4021</v>
      </c>
      <c r="E5092" s="181">
        <v>60.48</v>
      </c>
    </row>
    <row r="5093" spans="2:5" ht="50.1" customHeight="1">
      <c r="B5093" s="180">
        <v>87504</v>
      </c>
      <c r="C5093" s="180" t="s">
        <v>3069</v>
      </c>
      <c r="D5093" s="180" t="s">
        <v>4021</v>
      </c>
      <c r="E5093" s="181">
        <v>61.14</v>
      </c>
    </row>
    <row r="5094" spans="2:5" ht="50.1" customHeight="1">
      <c r="B5094" s="180">
        <v>87505</v>
      </c>
      <c r="C5094" s="180" t="s">
        <v>3070</v>
      </c>
      <c r="D5094" s="180" t="s">
        <v>4021</v>
      </c>
      <c r="E5094" s="181">
        <v>61.3</v>
      </c>
    </row>
    <row r="5095" spans="2:5" ht="50.1" customHeight="1">
      <c r="B5095" s="180">
        <v>87506</v>
      </c>
      <c r="C5095" s="180" t="s">
        <v>3071</v>
      </c>
      <c r="D5095" s="180" t="s">
        <v>4021</v>
      </c>
      <c r="E5095" s="181">
        <v>62.14</v>
      </c>
    </row>
    <row r="5096" spans="2:5" ht="50.1" customHeight="1">
      <c r="B5096" s="180">
        <v>87507</v>
      </c>
      <c r="C5096" s="180" t="s">
        <v>3072</v>
      </c>
      <c r="D5096" s="180" t="s">
        <v>4021</v>
      </c>
      <c r="E5096" s="181">
        <v>68.790000000000006</v>
      </c>
    </row>
    <row r="5097" spans="2:5" ht="50.1" customHeight="1">
      <c r="B5097" s="180">
        <v>87508</v>
      </c>
      <c r="C5097" s="180" t="s">
        <v>3073</v>
      </c>
      <c r="D5097" s="180" t="s">
        <v>4021</v>
      </c>
      <c r="E5097" s="181">
        <v>69.5</v>
      </c>
    </row>
    <row r="5098" spans="2:5" ht="50.1" customHeight="1">
      <c r="B5098" s="180">
        <v>87509</v>
      </c>
      <c r="C5098" s="180" t="s">
        <v>3074</v>
      </c>
      <c r="D5098" s="180" t="s">
        <v>4021</v>
      </c>
      <c r="E5098" s="181">
        <v>106.47</v>
      </c>
    </row>
    <row r="5099" spans="2:5" ht="50.1" customHeight="1">
      <c r="B5099" s="180">
        <v>87510</v>
      </c>
      <c r="C5099" s="180" t="s">
        <v>3075</v>
      </c>
      <c r="D5099" s="180" t="s">
        <v>4021</v>
      </c>
      <c r="E5099" s="181">
        <v>107.38</v>
      </c>
    </row>
    <row r="5100" spans="2:5" ht="50.1" customHeight="1">
      <c r="B5100" s="180">
        <v>87511</v>
      </c>
      <c r="C5100" s="180" t="s">
        <v>3076</v>
      </c>
      <c r="D5100" s="180" t="s">
        <v>4021</v>
      </c>
      <c r="E5100" s="181">
        <v>78.599999999999994</v>
      </c>
    </row>
    <row r="5101" spans="2:5" ht="50.1" customHeight="1">
      <c r="B5101" s="180">
        <v>87512</v>
      </c>
      <c r="C5101" s="180" t="s">
        <v>3077</v>
      </c>
      <c r="D5101" s="180" t="s">
        <v>4021</v>
      </c>
      <c r="E5101" s="181">
        <v>79.260000000000005</v>
      </c>
    </row>
    <row r="5102" spans="2:5" ht="50.1" customHeight="1">
      <c r="B5102" s="180">
        <v>87513</v>
      </c>
      <c r="C5102" s="180" t="s">
        <v>3078</v>
      </c>
      <c r="D5102" s="180" t="s">
        <v>4021</v>
      </c>
      <c r="E5102" s="181">
        <v>80.11</v>
      </c>
    </row>
    <row r="5103" spans="2:5" ht="50.1" customHeight="1">
      <c r="B5103" s="180">
        <v>87514</v>
      </c>
      <c r="C5103" s="180" t="s">
        <v>3079</v>
      </c>
      <c r="D5103" s="180" t="s">
        <v>4021</v>
      </c>
      <c r="E5103" s="181">
        <v>80.95</v>
      </c>
    </row>
    <row r="5104" spans="2:5" ht="50.1" customHeight="1">
      <c r="B5104" s="180">
        <v>87515</v>
      </c>
      <c r="C5104" s="180" t="s">
        <v>3080</v>
      </c>
      <c r="D5104" s="180" t="s">
        <v>4021</v>
      </c>
      <c r="E5104" s="181">
        <v>93.4</v>
      </c>
    </row>
    <row r="5105" spans="2:5" ht="50.1" customHeight="1">
      <c r="B5105" s="180">
        <v>87516</v>
      </c>
      <c r="C5105" s="180" t="s">
        <v>3081</v>
      </c>
      <c r="D5105" s="180" t="s">
        <v>4021</v>
      </c>
      <c r="E5105" s="181">
        <v>94.11</v>
      </c>
    </row>
    <row r="5106" spans="2:5" ht="50.1" customHeight="1">
      <c r="B5106" s="180">
        <v>87517</v>
      </c>
      <c r="C5106" s="180" t="s">
        <v>3082</v>
      </c>
      <c r="D5106" s="180" t="s">
        <v>4021</v>
      </c>
      <c r="E5106" s="181">
        <v>146.35</v>
      </c>
    </row>
    <row r="5107" spans="2:5" ht="50.1" customHeight="1">
      <c r="B5107" s="180">
        <v>87518</v>
      </c>
      <c r="C5107" s="180" t="s">
        <v>3083</v>
      </c>
      <c r="D5107" s="180" t="s">
        <v>4021</v>
      </c>
      <c r="E5107" s="181">
        <v>147.26</v>
      </c>
    </row>
    <row r="5108" spans="2:5" ht="50.1" customHeight="1">
      <c r="B5108" s="180">
        <v>87519</v>
      </c>
      <c r="C5108" s="180" t="s">
        <v>3084</v>
      </c>
      <c r="D5108" s="180" t="s">
        <v>4021</v>
      </c>
      <c r="E5108" s="181">
        <v>65.540000000000006</v>
      </c>
    </row>
    <row r="5109" spans="2:5" ht="50.1" customHeight="1">
      <c r="B5109" s="180">
        <v>87520</v>
      </c>
      <c r="C5109" s="180" t="s">
        <v>3085</v>
      </c>
      <c r="D5109" s="180" t="s">
        <v>4021</v>
      </c>
      <c r="E5109" s="181">
        <v>66.2</v>
      </c>
    </row>
    <row r="5110" spans="2:5" ht="50.1" customHeight="1">
      <c r="B5110" s="180">
        <v>87521</v>
      </c>
      <c r="C5110" s="180" t="s">
        <v>3086</v>
      </c>
      <c r="D5110" s="180" t="s">
        <v>4021</v>
      </c>
      <c r="E5110" s="181">
        <v>66.430000000000007</v>
      </c>
    </row>
    <row r="5111" spans="2:5" ht="50.1" customHeight="1">
      <c r="B5111" s="180">
        <v>87522</v>
      </c>
      <c r="C5111" s="180" t="s">
        <v>3087</v>
      </c>
      <c r="D5111" s="180" t="s">
        <v>4021</v>
      </c>
      <c r="E5111" s="181">
        <v>67.27</v>
      </c>
    </row>
    <row r="5112" spans="2:5" ht="50.1" customHeight="1">
      <c r="B5112" s="180">
        <v>87523</v>
      </c>
      <c r="C5112" s="180" t="s">
        <v>3088</v>
      </c>
      <c r="D5112" s="180" t="s">
        <v>4021</v>
      </c>
      <c r="E5112" s="181">
        <v>75.63</v>
      </c>
    </row>
    <row r="5113" spans="2:5" ht="50.1" customHeight="1">
      <c r="B5113" s="180">
        <v>87524</v>
      </c>
      <c r="C5113" s="180" t="s">
        <v>3089</v>
      </c>
      <c r="D5113" s="180" t="s">
        <v>4021</v>
      </c>
      <c r="E5113" s="181">
        <v>76.34</v>
      </c>
    </row>
    <row r="5114" spans="2:5" ht="50.1" customHeight="1">
      <c r="B5114" s="180">
        <v>87525</v>
      </c>
      <c r="C5114" s="180" t="s">
        <v>3090</v>
      </c>
      <c r="D5114" s="180" t="s">
        <v>4021</v>
      </c>
      <c r="E5114" s="181">
        <v>117.06</v>
      </c>
    </row>
    <row r="5115" spans="2:5" ht="50.1" customHeight="1">
      <c r="B5115" s="180">
        <v>87526</v>
      </c>
      <c r="C5115" s="180" t="s">
        <v>3091</v>
      </c>
      <c r="D5115" s="180" t="s">
        <v>4021</v>
      </c>
      <c r="E5115" s="181">
        <v>117.97</v>
      </c>
    </row>
    <row r="5116" spans="2:5" ht="50.1" customHeight="1">
      <c r="B5116" s="180">
        <v>89043</v>
      </c>
      <c r="C5116" s="180" t="s">
        <v>3092</v>
      </c>
      <c r="D5116" s="180" t="s">
        <v>4021</v>
      </c>
      <c r="E5116" s="181">
        <v>66.94</v>
      </c>
    </row>
    <row r="5117" spans="2:5" ht="50.1" customHeight="1">
      <c r="B5117" s="180">
        <v>89168</v>
      </c>
      <c r="C5117" s="180" t="s">
        <v>3093</v>
      </c>
      <c r="D5117" s="180" t="s">
        <v>4021</v>
      </c>
      <c r="E5117" s="181">
        <v>68.91</v>
      </c>
    </row>
    <row r="5118" spans="2:5" ht="50.1" customHeight="1">
      <c r="B5118" s="180">
        <v>89977</v>
      </c>
      <c r="C5118" s="180" t="s">
        <v>3094</v>
      </c>
      <c r="D5118" s="180" t="s">
        <v>4021</v>
      </c>
      <c r="E5118" s="181">
        <v>124.91</v>
      </c>
    </row>
    <row r="5119" spans="2:5" ht="50.1" customHeight="1">
      <c r="B5119" s="180">
        <v>90112</v>
      </c>
      <c r="C5119" s="180" t="s">
        <v>3095</v>
      </c>
      <c r="D5119" s="180" t="s">
        <v>4021</v>
      </c>
      <c r="E5119" s="181">
        <v>68.489999999999995</v>
      </c>
    </row>
    <row r="5120" spans="2:5" ht="50.1" customHeight="1">
      <c r="B5120" s="180">
        <v>101159</v>
      </c>
      <c r="C5120" s="180" t="s">
        <v>20908</v>
      </c>
      <c r="D5120" s="180" t="s">
        <v>4021</v>
      </c>
      <c r="E5120" s="181">
        <v>103.81</v>
      </c>
    </row>
    <row r="5121" spans="2:5" ht="50.1" customHeight="1">
      <c r="B5121" s="180">
        <v>89282</v>
      </c>
      <c r="C5121" s="180" t="s">
        <v>3096</v>
      </c>
      <c r="D5121" s="180" t="s">
        <v>4021</v>
      </c>
      <c r="E5121" s="181">
        <v>59.91</v>
      </c>
    </row>
    <row r="5122" spans="2:5" ht="50.1" customHeight="1">
      <c r="B5122" s="180">
        <v>89283</v>
      </c>
      <c r="C5122" s="180" t="s">
        <v>3097</v>
      </c>
      <c r="D5122" s="180" t="s">
        <v>4021</v>
      </c>
      <c r="E5122" s="181">
        <v>60.66</v>
      </c>
    </row>
    <row r="5123" spans="2:5" ht="50.1" customHeight="1">
      <c r="B5123" s="180">
        <v>89284</v>
      </c>
      <c r="C5123" s="180" t="s">
        <v>3098</v>
      </c>
      <c r="D5123" s="180" t="s">
        <v>4021</v>
      </c>
      <c r="E5123" s="181">
        <v>53.93</v>
      </c>
    </row>
    <row r="5124" spans="2:5" ht="50.1" customHeight="1">
      <c r="B5124" s="180">
        <v>89285</v>
      </c>
      <c r="C5124" s="180" t="s">
        <v>3099</v>
      </c>
      <c r="D5124" s="180" t="s">
        <v>4021</v>
      </c>
      <c r="E5124" s="181">
        <v>54.68</v>
      </c>
    </row>
    <row r="5125" spans="2:5" ht="50.1" customHeight="1">
      <c r="B5125" s="180">
        <v>89286</v>
      </c>
      <c r="C5125" s="180" t="s">
        <v>3100</v>
      </c>
      <c r="D5125" s="180" t="s">
        <v>4021</v>
      </c>
      <c r="E5125" s="181">
        <v>63.81</v>
      </c>
    </row>
    <row r="5126" spans="2:5" ht="50.1" customHeight="1">
      <c r="B5126" s="180">
        <v>89287</v>
      </c>
      <c r="C5126" s="180" t="s">
        <v>3101</v>
      </c>
      <c r="D5126" s="180" t="s">
        <v>4021</v>
      </c>
      <c r="E5126" s="181">
        <v>64.56</v>
      </c>
    </row>
    <row r="5127" spans="2:5" ht="50.1" customHeight="1">
      <c r="B5127" s="180">
        <v>89288</v>
      </c>
      <c r="C5127" s="180" t="s">
        <v>3102</v>
      </c>
      <c r="D5127" s="180" t="s">
        <v>4021</v>
      </c>
      <c r="E5127" s="181">
        <v>56.08</v>
      </c>
    </row>
    <row r="5128" spans="2:5" ht="50.1" customHeight="1">
      <c r="B5128" s="180">
        <v>89289</v>
      </c>
      <c r="C5128" s="180" t="s">
        <v>3103</v>
      </c>
      <c r="D5128" s="180" t="s">
        <v>4021</v>
      </c>
      <c r="E5128" s="181">
        <v>56.83</v>
      </c>
    </row>
    <row r="5129" spans="2:5" ht="50.1" customHeight="1">
      <c r="B5129" s="180">
        <v>89290</v>
      </c>
      <c r="C5129" s="180" t="s">
        <v>3104</v>
      </c>
      <c r="D5129" s="180" t="s">
        <v>4021</v>
      </c>
      <c r="E5129" s="181">
        <v>68.09</v>
      </c>
    </row>
    <row r="5130" spans="2:5" ht="50.1" customHeight="1">
      <c r="B5130" s="180">
        <v>89291</v>
      </c>
      <c r="C5130" s="180" t="s">
        <v>3105</v>
      </c>
      <c r="D5130" s="180" t="s">
        <v>4021</v>
      </c>
      <c r="E5130" s="181">
        <v>68.930000000000007</v>
      </c>
    </row>
    <row r="5131" spans="2:5" ht="50.1" customHeight="1">
      <c r="B5131" s="180">
        <v>89292</v>
      </c>
      <c r="C5131" s="180" t="s">
        <v>3106</v>
      </c>
      <c r="D5131" s="180" t="s">
        <v>4021</v>
      </c>
      <c r="E5131" s="181">
        <v>62.06</v>
      </c>
    </row>
    <row r="5132" spans="2:5" ht="50.1" customHeight="1">
      <c r="B5132" s="180">
        <v>89293</v>
      </c>
      <c r="C5132" s="180" t="s">
        <v>3107</v>
      </c>
      <c r="D5132" s="180" t="s">
        <v>4021</v>
      </c>
      <c r="E5132" s="181">
        <v>62.9</v>
      </c>
    </row>
    <row r="5133" spans="2:5" ht="50.1" customHeight="1">
      <c r="B5133" s="180">
        <v>89294</v>
      </c>
      <c r="C5133" s="180" t="s">
        <v>3108</v>
      </c>
      <c r="D5133" s="180" t="s">
        <v>4021</v>
      </c>
      <c r="E5133" s="181">
        <v>73.709999999999994</v>
      </c>
    </row>
    <row r="5134" spans="2:5" ht="50.1" customHeight="1">
      <c r="B5134" s="180">
        <v>89295</v>
      </c>
      <c r="C5134" s="180" t="s">
        <v>3109</v>
      </c>
      <c r="D5134" s="180" t="s">
        <v>4021</v>
      </c>
      <c r="E5134" s="181">
        <v>74.55</v>
      </c>
    </row>
    <row r="5135" spans="2:5" ht="50.1" customHeight="1">
      <c r="B5135" s="180">
        <v>89296</v>
      </c>
      <c r="C5135" s="180" t="s">
        <v>3110</v>
      </c>
      <c r="D5135" s="180" t="s">
        <v>4021</v>
      </c>
      <c r="E5135" s="181">
        <v>65.08</v>
      </c>
    </row>
    <row r="5136" spans="2:5" ht="50.1" customHeight="1">
      <c r="B5136" s="180">
        <v>89297</v>
      </c>
      <c r="C5136" s="180" t="s">
        <v>3111</v>
      </c>
      <c r="D5136" s="180" t="s">
        <v>4021</v>
      </c>
      <c r="E5136" s="181">
        <v>65.92</v>
      </c>
    </row>
    <row r="5137" spans="2:5" ht="50.1" customHeight="1">
      <c r="B5137" s="180">
        <v>89298</v>
      </c>
      <c r="C5137" s="180" t="s">
        <v>3112</v>
      </c>
      <c r="D5137" s="180" t="s">
        <v>4021</v>
      </c>
      <c r="E5137" s="181">
        <v>69.72</v>
      </c>
    </row>
    <row r="5138" spans="2:5" ht="50.1" customHeight="1">
      <c r="B5138" s="180">
        <v>89299</v>
      </c>
      <c r="C5138" s="180" t="s">
        <v>3113</v>
      </c>
      <c r="D5138" s="180" t="s">
        <v>4021</v>
      </c>
      <c r="E5138" s="181">
        <v>70.790000000000006</v>
      </c>
    </row>
    <row r="5139" spans="2:5" ht="50.1" customHeight="1">
      <c r="B5139" s="180">
        <v>89300</v>
      </c>
      <c r="C5139" s="180" t="s">
        <v>3114</v>
      </c>
      <c r="D5139" s="180" t="s">
        <v>4021</v>
      </c>
      <c r="E5139" s="181">
        <v>63.73</v>
      </c>
    </row>
    <row r="5140" spans="2:5" ht="50.1" customHeight="1">
      <c r="B5140" s="180">
        <v>89301</v>
      </c>
      <c r="C5140" s="180" t="s">
        <v>3115</v>
      </c>
      <c r="D5140" s="180" t="s">
        <v>4021</v>
      </c>
      <c r="E5140" s="181">
        <v>64.8</v>
      </c>
    </row>
    <row r="5141" spans="2:5" ht="50.1" customHeight="1">
      <c r="B5141" s="180">
        <v>89302</v>
      </c>
      <c r="C5141" s="180" t="s">
        <v>3116</v>
      </c>
      <c r="D5141" s="180" t="s">
        <v>4021</v>
      </c>
      <c r="E5141" s="181">
        <v>76.430000000000007</v>
      </c>
    </row>
    <row r="5142" spans="2:5" ht="50.1" customHeight="1">
      <c r="B5142" s="180">
        <v>89303</v>
      </c>
      <c r="C5142" s="180" t="s">
        <v>3117</v>
      </c>
      <c r="D5142" s="180" t="s">
        <v>4021</v>
      </c>
      <c r="E5142" s="181">
        <v>77.5</v>
      </c>
    </row>
    <row r="5143" spans="2:5" ht="50.1" customHeight="1">
      <c r="B5143" s="180">
        <v>89304</v>
      </c>
      <c r="C5143" s="180" t="s">
        <v>3118</v>
      </c>
      <c r="D5143" s="180" t="s">
        <v>4021</v>
      </c>
      <c r="E5143" s="181">
        <v>67.63</v>
      </c>
    </row>
    <row r="5144" spans="2:5" ht="50.1" customHeight="1">
      <c r="B5144" s="180">
        <v>89305</v>
      </c>
      <c r="C5144" s="180" t="s">
        <v>3119</v>
      </c>
      <c r="D5144" s="180" t="s">
        <v>4021</v>
      </c>
      <c r="E5144" s="181">
        <v>68.7</v>
      </c>
    </row>
    <row r="5145" spans="2:5" ht="50.1" customHeight="1">
      <c r="B5145" s="180">
        <v>89306</v>
      </c>
      <c r="C5145" s="180" t="s">
        <v>3120</v>
      </c>
      <c r="D5145" s="180" t="s">
        <v>4021</v>
      </c>
      <c r="E5145" s="181">
        <v>78.150000000000006</v>
      </c>
    </row>
    <row r="5146" spans="2:5" ht="50.1" customHeight="1">
      <c r="B5146" s="180">
        <v>89307</v>
      </c>
      <c r="C5146" s="180" t="s">
        <v>3121</v>
      </c>
      <c r="D5146" s="180" t="s">
        <v>4021</v>
      </c>
      <c r="E5146" s="181">
        <v>79.34</v>
      </c>
    </row>
    <row r="5147" spans="2:5" ht="50.1" customHeight="1">
      <c r="B5147" s="180">
        <v>89308</v>
      </c>
      <c r="C5147" s="180" t="s">
        <v>3122</v>
      </c>
      <c r="D5147" s="180" t="s">
        <v>4021</v>
      </c>
      <c r="E5147" s="181">
        <v>72.13</v>
      </c>
    </row>
    <row r="5148" spans="2:5" ht="50.1" customHeight="1">
      <c r="B5148" s="180">
        <v>89309</v>
      </c>
      <c r="C5148" s="180" t="s">
        <v>3123</v>
      </c>
      <c r="D5148" s="180" t="s">
        <v>4021</v>
      </c>
      <c r="E5148" s="181">
        <v>73.319999999999993</v>
      </c>
    </row>
    <row r="5149" spans="2:5" ht="50.1" customHeight="1">
      <c r="B5149" s="180">
        <v>89310</v>
      </c>
      <c r="C5149" s="180" t="s">
        <v>3124</v>
      </c>
      <c r="D5149" s="180" t="s">
        <v>4021</v>
      </c>
      <c r="E5149" s="181">
        <v>89.9</v>
      </c>
    </row>
    <row r="5150" spans="2:5" ht="50.1" customHeight="1">
      <c r="B5150" s="180">
        <v>89311</v>
      </c>
      <c r="C5150" s="180" t="s">
        <v>3125</v>
      </c>
      <c r="D5150" s="180" t="s">
        <v>4021</v>
      </c>
      <c r="E5150" s="181">
        <v>91.09</v>
      </c>
    </row>
    <row r="5151" spans="2:5" ht="50.1" customHeight="1">
      <c r="B5151" s="180">
        <v>89312</v>
      </c>
      <c r="C5151" s="180" t="s">
        <v>3126</v>
      </c>
      <c r="D5151" s="180" t="s">
        <v>4021</v>
      </c>
      <c r="E5151" s="181">
        <v>76.89</v>
      </c>
    </row>
    <row r="5152" spans="2:5" ht="50.1" customHeight="1">
      <c r="B5152" s="180">
        <v>89313</v>
      </c>
      <c r="C5152" s="180" t="s">
        <v>3127</v>
      </c>
      <c r="D5152" s="180" t="s">
        <v>4021</v>
      </c>
      <c r="E5152" s="181">
        <v>78.08</v>
      </c>
    </row>
    <row r="5153" spans="2:5" ht="50.1" customHeight="1">
      <c r="B5153" s="180">
        <v>101162</v>
      </c>
      <c r="C5153" s="180" t="s">
        <v>20909</v>
      </c>
      <c r="D5153" s="180" t="s">
        <v>4021</v>
      </c>
      <c r="E5153" s="181">
        <v>116.65</v>
      </c>
    </row>
    <row r="5154" spans="2:5" ht="50.1" customHeight="1">
      <c r="B5154" s="180">
        <v>87447</v>
      </c>
      <c r="C5154" s="180" t="s">
        <v>3128</v>
      </c>
      <c r="D5154" s="180" t="s">
        <v>4021</v>
      </c>
      <c r="E5154" s="181">
        <v>51.01</v>
      </c>
    </row>
    <row r="5155" spans="2:5" ht="50.1" customHeight="1">
      <c r="B5155" s="180">
        <v>87448</v>
      </c>
      <c r="C5155" s="180" t="s">
        <v>3129</v>
      </c>
      <c r="D5155" s="180" t="s">
        <v>4021</v>
      </c>
      <c r="E5155" s="181">
        <v>51.24</v>
      </c>
    </row>
    <row r="5156" spans="2:5" ht="50.1" customHeight="1">
      <c r="B5156" s="180">
        <v>87449</v>
      </c>
      <c r="C5156" s="180" t="s">
        <v>3130</v>
      </c>
      <c r="D5156" s="180" t="s">
        <v>4021</v>
      </c>
      <c r="E5156" s="181">
        <v>67.2</v>
      </c>
    </row>
    <row r="5157" spans="2:5" ht="50.1" customHeight="1">
      <c r="B5157" s="180">
        <v>87450</v>
      </c>
      <c r="C5157" s="180" t="s">
        <v>3131</v>
      </c>
      <c r="D5157" s="180" t="s">
        <v>4021</v>
      </c>
      <c r="E5157" s="181">
        <v>67.89</v>
      </c>
    </row>
    <row r="5158" spans="2:5" ht="50.1" customHeight="1">
      <c r="B5158" s="180">
        <v>87451</v>
      </c>
      <c r="C5158" s="180" t="s">
        <v>3132</v>
      </c>
      <c r="D5158" s="180" t="s">
        <v>4021</v>
      </c>
      <c r="E5158" s="181">
        <v>82.52</v>
      </c>
    </row>
    <row r="5159" spans="2:5" ht="50.1" customHeight="1">
      <c r="B5159" s="180">
        <v>87452</v>
      </c>
      <c r="C5159" s="180" t="s">
        <v>3133</v>
      </c>
      <c r="D5159" s="180" t="s">
        <v>4021</v>
      </c>
      <c r="E5159" s="181">
        <v>82.95</v>
      </c>
    </row>
    <row r="5160" spans="2:5" ht="50.1" customHeight="1">
      <c r="B5160" s="180">
        <v>87453</v>
      </c>
      <c r="C5160" s="180" t="s">
        <v>3134</v>
      </c>
      <c r="D5160" s="180" t="s">
        <v>4021</v>
      </c>
      <c r="E5160" s="181">
        <v>46.75</v>
      </c>
    </row>
    <row r="5161" spans="2:5" ht="50.1" customHeight="1">
      <c r="B5161" s="180">
        <v>87454</v>
      </c>
      <c r="C5161" s="180" t="s">
        <v>3135</v>
      </c>
      <c r="D5161" s="180" t="s">
        <v>4021</v>
      </c>
      <c r="E5161" s="181">
        <v>47.34</v>
      </c>
    </row>
    <row r="5162" spans="2:5" ht="50.1" customHeight="1">
      <c r="B5162" s="180">
        <v>87455</v>
      </c>
      <c r="C5162" s="180" t="s">
        <v>3136</v>
      </c>
      <c r="D5162" s="180" t="s">
        <v>4021</v>
      </c>
      <c r="E5162" s="181">
        <v>61.57</v>
      </c>
    </row>
    <row r="5163" spans="2:5" ht="50.1" customHeight="1">
      <c r="B5163" s="180">
        <v>87456</v>
      </c>
      <c r="C5163" s="180" t="s">
        <v>3137</v>
      </c>
      <c r="D5163" s="180" t="s">
        <v>4021</v>
      </c>
      <c r="E5163" s="181">
        <v>62.61</v>
      </c>
    </row>
    <row r="5164" spans="2:5" ht="50.1" customHeight="1">
      <c r="B5164" s="180">
        <v>87457</v>
      </c>
      <c r="C5164" s="180" t="s">
        <v>3138</v>
      </c>
      <c r="D5164" s="180" t="s">
        <v>4021</v>
      </c>
      <c r="E5164" s="181">
        <v>75</v>
      </c>
    </row>
    <row r="5165" spans="2:5" ht="50.1" customHeight="1">
      <c r="B5165" s="180">
        <v>87458</v>
      </c>
      <c r="C5165" s="180" t="s">
        <v>3139</v>
      </c>
      <c r="D5165" s="180" t="s">
        <v>4021</v>
      </c>
      <c r="E5165" s="181">
        <v>75.86</v>
      </c>
    </row>
    <row r="5166" spans="2:5" ht="50.1" customHeight="1">
      <c r="B5166" s="180">
        <v>87459</v>
      </c>
      <c r="C5166" s="180" t="s">
        <v>3140</v>
      </c>
      <c r="D5166" s="180" t="s">
        <v>4021</v>
      </c>
      <c r="E5166" s="181">
        <v>56.54</v>
      </c>
    </row>
    <row r="5167" spans="2:5" ht="50.1" customHeight="1">
      <c r="B5167" s="180">
        <v>87460</v>
      </c>
      <c r="C5167" s="180" t="s">
        <v>3141</v>
      </c>
      <c r="D5167" s="180" t="s">
        <v>4021</v>
      </c>
      <c r="E5167" s="181">
        <v>57.13</v>
      </c>
    </row>
    <row r="5168" spans="2:5" ht="50.1" customHeight="1">
      <c r="B5168" s="180">
        <v>87461</v>
      </c>
      <c r="C5168" s="180" t="s">
        <v>3142</v>
      </c>
      <c r="D5168" s="180" t="s">
        <v>4021</v>
      </c>
      <c r="E5168" s="181">
        <v>72.77</v>
      </c>
    </row>
    <row r="5169" spans="2:5" ht="50.1" customHeight="1">
      <c r="B5169" s="180">
        <v>87462</v>
      </c>
      <c r="C5169" s="180" t="s">
        <v>3143</v>
      </c>
      <c r="D5169" s="180" t="s">
        <v>4021</v>
      </c>
      <c r="E5169" s="181">
        <v>73.459999999999994</v>
      </c>
    </row>
    <row r="5170" spans="2:5" ht="50.1" customHeight="1">
      <c r="B5170" s="180">
        <v>87463</v>
      </c>
      <c r="C5170" s="180" t="s">
        <v>3144</v>
      </c>
      <c r="D5170" s="180" t="s">
        <v>4021</v>
      </c>
      <c r="E5170" s="181">
        <v>87.71</v>
      </c>
    </row>
    <row r="5171" spans="2:5" ht="50.1" customHeight="1">
      <c r="B5171" s="180">
        <v>87464</v>
      </c>
      <c r="C5171" s="180" t="s">
        <v>3145</v>
      </c>
      <c r="D5171" s="180" t="s">
        <v>4021</v>
      </c>
      <c r="E5171" s="181">
        <v>88.57</v>
      </c>
    </row>
    <row r="5172" spans="2:5" ht="50.1" customHeight="1">
      <c r="B5172" s="180">
        <v>87465</v>
      </c>
      <c r="C5172" s="180" t="s">
        <v>3146</v>
      </c>
      <c r="D5172" s="180" t="s">
        <v>4021</v>
      </c>
      <c r="E5172" s="181">
        <v>49.88</v>
      </c>
    </row>
    <row r="5173" spans="2:5" ht="50.1" customHeight="1">
      <c r="B5173" s="180">
        <v>87466</v>
      </c>
      <c r="C5173" s="180" t="s">
        <v>3147</v>
      </c>
      <c r="D5173" s="180" t="s">
        <v>4021</v>
      </c>
      <c r="E5173" s="181">
        <v>50.47</v>
      </c>
    </row>
    <row r="5174" spans="2:5" ht="50.1" customHeight="1">
      <c r="B5174" s="180">
        <v>87467</v>
      </c>
      <c r="C5174" s="180" t="s">
        <v>3148</v>
      </c>
      <c r="D5174" s="180" t="s">
        <v>4021</v>
      </c>
      <c r="E5174" s="181">
        <v>65.099999999999994</v>
      </c>
    </row>
    <row r="5175" spans="2:5" ht="50.1" customHeight="1">
      <c r="B5175" s="180">
        <v>87468</v>
      </c>
      <c r="C5175" s="180" t="s">
        <v>3149</v>
      </c>
      <c r="D5175" s="180" t="s">
        <v>4021</v>
      </c>
      <c r="E5175" s="181">
        <v>65.790000000000006</v>
      </c>
    </row>
    <row r="5176" spans="2:5" ht="50.1" customHeight="1">
      <c r="B5176" s="180">
        <v>87469</v>
      </c>
      <c r="C5176" s="180" t="s">
        <v>3150</v>
      </c>
      <c r="D5176" s="180" t="s">
        <v>4021</v>
      </c>
      <c r="E5176" s="181">
        <v>78.650000000000006</v>
      </c>
    </row>
    <row r="5177" spans="2:5" ht="50.1" customHeight="1">
      <c r="B5177" s="180">
        <v>87470</v>
      </c>
      <c r="C5177" s="180" t="s">
        <v>3151</v>
      </c>
      <c r="D5177" s="180" t="s">
        <v>4021</v>
      </c>
      <c r="E5177" s="181">
        <v>79.510000000000005</v>
      </c>
    </row>
    <row r="5178" spans="2:5" ht="50.1" customHeight="1">
      <c r="B5178" s="180">
        <v>89044</v>
      </c>
      <c r="C5178" s="180" t="s">
        <v>3152</v>
      </c>
      <c r="D5178" s="180" t="s">
        <v>4021</v>
      </c>
      <c r="E5178" s="181">
        <v>50.24</v>
      </c>
    </row>
    <row r="5179" spans="2:5" ht="50.1" customHeight="1">
      <c r="B5179" s="180">
        <v>89169</v>
      </c>
      <c r="C5179" s="180" t="s">
        <v>3153</v>
      </c>
      <c r="D5179" s="180" t="s">
        <v>4021</v>
      </c>
      <c r="E5179" s="181">
        <v>51.14</v>
      </c>
    </row>
    <row r="5180" spans="2:5" ht="50.1" customHeight="1">
      <c r="B5180" s="180">
        <v>89978</v>
      </c>
      <c r="C5180" s="180" t="s">
        <v>3154</v>
      </c>
      <c r="D5180" s="180" t="s">
        <v>4021</v>
      </c>
      <c r="E5180" s="181">
        <v>66.75</v>
      </c>
    </row>
    <row r="5181" spans="2:5" ht="50.1" customHeight="1">
      <c r="B5181" s="180">
        <v>89453</v>
      </c>
      <c r="C5181" s="180" t="s">
        <v>3155</v>
      </c>
      <c r="D5181" s="180" t="s">
        <v>4021</v>
      </c>
      <c r="E5181" s="181">
        <v>59.38</v>
      </c>
    </row>
    <row r="5182" spans="2:5" ht="50.1" customHeight="1">
      <c r="B5182" s="180">
        <v>89454</v>
      </c>
      <c r="C5182" s="180" t="s">
        <v>3156</v>
      </c>
      <c r="D5182" s="180" t="s">
        <v>4021</v>
      </c>
      <c r="E5182" s="181">
        <v>55.41</v>
      </c>
    </row>
    <row r="5183" spans="2:5" ht="50.1" customHeight="1">
      <c r="B5183" s="180">
        <v>89455</v>
      </c>
      <c r="C5183" s="180" t="s">
        <v>3157</v>
      </c>
      <c r="D5183" s="180" t="s">
        <v>4021</v>
      </c>
      <c r="E5183" s="181">
        <v>73.069999999999993</v>
      </c>
    </row>
    <row r="5184" spans="2:5" ht="50.1" customHeight="1">
      <c r="B5184" s="180">
        <v>89456</v>
      </c>
      <c r="C5184" s="180" t="s">
        <v>3158</v>
      </c>
      <c r="D5184" s="180" t="s">
        <v>4021</v>
      </c>
      <c r="E5184" s="181">
        <v>68.709999999999994</v>
      </c>
    </row>
    <row r="5185" spans="2:5" ht="50.1" customHeight="1">
      <c r="B5185" s="180">
        <v>89457</v>
      </c>
      <c r="C5185" s="180" t="s">
        <v>3159</v>
      </c>
      <c r="D5185" s="180" t="s">
        <v>4021</v>
      </c>
      <c r="E5185" s="181">
        <v>62.79</v>
      </c>
    </row>
    <row r="5186" spans="2:5" ht="50.1" customHeight="1">
      <c r="B5186" s="180">
        <v>89458</v>
      </c>
      <c r="C5186" s="180" t="s">
        <v>3160</v>
      </c>
      <c r="D5186" s="180" t="s">
        <v>4021</v>
      </c>
      <c r="E5186" s="181">
        <v>57.38</v>
      </c>
    </row>
    <row r="5187" spans="2:5" ht="50.1" customHeight="1">
      <c r="B5187" s="180">
        <v>89459</v>
      </c>
      <c r="C5187" s="180" t="s">
        <v>3161</v>
      </c>
      <c r="D5187" s="180" t="s">
        <v>4021</v>
      </c>
      <c r="E5187" s="181">
        <v>76.8</v>
      </c>
    </row>
    <row r="5188" spans="2:5" ht="50.1" customHeight="1">
      <c r="B5188" s="180">
        <v>89460</v>
      </c>
      <c r="C5188" s="180" t="s">
        <v>3162</v>
      </c>
      <c r="D5188" s="180" t="s">
        <v>4021</v>
      </c>
      <c r="E5188" s="181">
        <v>70.98</v>
      </c>
    </row>
    <row r="5189" spans="2:5" ht="50.1" customHeight="1">
      <c r="B5189" s="180">
        <v>89462</v>
      </c>
      <c r="C5189" s="180" t="s">
        <v>3163</v>
      </c>
      <c r="D5189" s="180" t="s">
        <v>4021</v>
      </c>
      <c r="E5189" s="181">
        <v>70.7</v>
      </c>
    </row>
    <row r="5190" spans="2:5" ht="50.1" customHeight="1">
      <c r="B5190" s="180">
        <v>89463</v>
      </c>
      <c r="C5190" s="180" t="s">
        <v>3164</v>
      </c>
      <c r="D5190" s="180" t="s">
        <v>4021</v>
      </c>
      <c r="E5190" s="181">
        <v>66.69</v>
      </c>
    </row>
    <row r="5191" spans="2:5" ht="50.1" customHeight="1">
      <c r="B5191" s="180">
        <v>89464</v>
      </c>
      <c r="C5191" s="180" t="s">
        <v>3165</v>
      </c>
      <c r="D5191" s="180" t="s">
        <v>4021</v>
      </c>
      <c r="E5191" s="181">
        <v>84.41</v>
      </c>
    </row>
    <row r="5192" spans="2:5" ht="50.1" customHeight="1">
      <c r="B5192" s="180">
        <v>89465</v>
      </c>
      <c r="C5192" s="180" t="s">
        <v>3166</v>
      </c>
      <c r="D5192" s="180" t="s">
        <v>4021</v>
      </c>
      <c r="E5192" s="181">
        <v>80.14</v>
      </c>
    </row>
    <row r="5193" spans="2:5" ht="50.1" customHeight="1">
      <c r="B5193" s="180">
        <v>89466</v>
      </c>
      <c r="C5193" s="180" t="s">
        <v>3167</v>
      </c>
      <c r="D5193" s="180" t="s">
        <v>4021</v>
      </c>
      <c r="E5193" s="181">
        <v>75.430000000000007</v>
      </c>
    </row>
    <row r="5194" spans="2:5" ht="50.1" customHeight="1">
      <c r="B5194" s="180">
        <v>89467</v>
      </c>
      <c r="C5194" s="180" t="s">
        <v>3168</v>
      </c>
      <c r="D5194" s="180" t="s">
        <v>4021</v>
      </c>
      <c r="E5194" s="181">
        <v>69.47</v>
      </c>
    </row>
    <row r="5195" spans="2:5" ht="50.1" customHeight="1">
      <c r="B5195" s="180">
        <v>89468</v>
      </c>
      <c r="C5195" s="180" t="s">
        <v>3169</v>
      </c>
      <c r="D5195" s="180" t="s">
        <v>4021</v>
      </c>
      <c r="E5195" s="181">
        <v>89.39</v>
      </c>
    </row>
    <row r="5196" spans="2:5" ht="50.1" customHeight="1">
      <c r="B5196" s="180">
        <v>89469</v>
      </c>
      <c r="C5196" s="180" t="s">
        <v>3170</v>
      </c>
      <c r="D5196" s="180" t="s">
        <v>4021</v>
      </c>
      <c r="E5196" s="181">
        <v>83.17</v>
      </c>
    </row>
    <row r="5197" spans="2:5" ht="50.1" customHeight="1">
      <c r="B5197" s="180">
        <v>89470</v>
      </c>
      <c r="C5197" s="180" t="s">
        <v>3171</v>
      </c>
      <c r="D5197" s="180" t="s">
        <v>4021</v>
      </c>
      <c r="E5197" s="181">
        <v>70.569999999999993</v>
      </c>
    </row>
    <row r="5198" spans="2:5" ht="50.1" customHeight="1">
      <c r="B5198" s="180">
        <v>89471</v>
      </c>
      <c r="C5198" s="180" t="s">
        <v>3172</v>
      </c>
      <c r="D5198" s="180" t="s">
        <v>4021</v>
      </c>
      <c r="E5198" s="181">
        <v>66.61</v>
      </c>
    </row>
    <row r="5199" spans="2:5" ht="50.1" customHeight="1">
      <c r="B5199" s="180">
        <v>89472</v>
      </c>
      <c r="C5199" s="180" t="s">
        <v>3173</v>
      </c>
      <c r="D5199" s="180" t="s">
        <v>4021</v>
      </c>
      <c r="E5199" s="181">
        <v>84.23</v>
      </c>
    </row>
    <row r="5200" spans="2:5" ht="50.1" customHeight="1">
      <c r="B5200" s="180">
        <v>89473</v>
      </c>
      <c r="C5200" s="180" t="s">
        <v>3174</v>
      </c>
      <c r="D5200" s="180" t="s">
        <v>4021</v>
      </c>
      <c r="E5200" s="181">
        <v>80.08</v>
      </c>
    </row>
    <row r="5201" spans="2:5" ht="50.1" customHeight="1">
      <c r="B5201" s="180">
        <v>89474</v>
      </c>
      <c r="C5201" s="180" t="s">
        <v>3175</v>
      </c>
      <c r="D5201" s="180" t="s">
        <v>4021</v>
      </c>
      <c r="E5201" s="181">
        <v>77.09</v>
      </c>
    </row>
    <row r="5202" spans="2:5" ht="50.1" customHeight="1">
      <c r="B5202" s="180">
        <v>89475</v>
      </c>
      <c r="C5202" s="180" t="s">
        <v>3176</v>
      </c>
      <c r="D5202" s="180" t="s">
        <v>4021</v>
      </c>
      <c r="E5202" s="181">
        <v>70.27</v>
      </c>
    </row>
    <row r="5203" spans="2:5" ht="50.1" customHeight="1">
      <c r="B5203" s="180">
        <v>89476</v>
      </c>
      <c r="C5203" s="180" t="s">
        <v>3177</v>
      </c>
      <c r="D5203" s="180" t="s">
        <v>4021</v>
      </c>
      <c r="E5203" s="181">
        <v>91.25</v>
      </c>
    </row>
    <row r="5204" spans="2:5" ht="50.1" customHeight="1">
      <c r="B5204" s="180">
        <v>89477</v>
      </c>
      <c r="C5204" s="180" t="s">
        <v>3178</v>
      </c>
      <c r="D5204" s="180" t="s">
        <v>4021</v>
      </c>
      <c r="E5204" s="181">
        <v>84.22</v>
      </c>
    </row>
    <row r="5205" spans="2:5" ht="50.1" customHeight="1">
      <c r="B5205" s="180">
        <v>89478</v>
      </c>
      <c r="C5205" s="180" t="s">
        <v>3179</v>
      </c>
      <c r="D5205" s="180" t="s">
        <v>4021</v>
      </c>
      <c r="E5205" s="181">
        <v>82.12</v>
      </c>
    </row>
    <row r="5206" spans="2:5" ht="50.1" customHeight="1">
      <c r="B5206" s="180">
        <v>89479</v>
      </c>
      <c r="C5206" s="180" t="s">
        <v>3180</v>
      </c>
      <c r="D5206" s="180" t="s">
        <v>4021</v>
      </c>
      <c r="E5206" s="181">
        <v>78.11</v>
      </c>
    </row>
    <row r="5207" spans="2:5" ht="50.1" customHeight="1">
      <c r="B5207" s="180">
        <v>89480</v>
      </c>
      <c r="C5207" s="180" t="s">
        <v>3181</v>
      </c>
      <c r="D5207" s="180" t="s">
        <v>4021</v>
      </c>
      <c r="E5207" s="181">
        <v>95.82</v>
      </c>
    </row>
    <row r="5208" spans="2:5" ht="50.1" customHeight="1">
      <c r="B5208" s="180">
        <v>89483</v>
      </c>
      <c r="C5208" s="180" t="s">
        <v>3182</v>
      </c>
      <c r="D5208" s="180" t="s">
        <v>4021</v>
      </c>
      <c r="E5208" s="181">
        <v>91.75</v>
      </c>
    </row>
    <row r="5209" spans="2:5" ht="50.1" customHeight="1">
      <c r="B5209" s="180">
        <v>89484</v>
      </c>
      <c r="C5209" s="180" t="s">
        <v>3183</v>
      </c>
      <c r="D5209" s="180" t="s">
        <v>4021</v>
      </c>
      <c r="E5209" s="181">
        <v>89.95</v>
      </c>
    </row>
    <row r="5210" spans="2:5" ht="50.1" customHeight="1">
      <c r="B5210" s="180">
        <v>89486</v>
      </c>
      <c r="C5210" s="180" t="s">
        <v>3184</v>
      </c>
      <c r="D5210" s="180" t="s">
        <v>4021</v>
      </c>
      <c r="E5210" s="181">
        <v>82.77</v>
      </c>
    </row>
    <row r="5211" spans="2:5" ht="50.1" customHeight="1">
      <c r="B5211" s="180">
        <v>89487</v>
      </c>
      <c r="C5211" s="180" t="s">
        <v>3185</v>
      </c>
      <c r="D5211" s="180" t="s">
        <v>4021</v>
      </c>
      <c r="E5211" s="181">
        <v>104.09</v>
      </c>
    </row>
    <row r="5212" spans="2:5" ht="50.1" customHeight="1">
      <c r="B5212" s="180">
        <v>89488</v>
      </c>
      <c r="C5212" s="180" t="s">
        <v>3186</v>
      </c>
      <c r="D5212" s="180" t="s">
        <v>4021</v>
      </c>
      <c r="E5212" s="181">
        <v>96.65</v>
      </c>
    </row>
    <row r="5213" spans="2:5" ht="50.1" customHeight="1">
      <c r="B5213" s="180">
        <v>91815</v>
      </c>
      <c r="C5213" s="180" t="s">
        <v>3187</v>
      </c>
      <c r="D5213" s="180" t="s">
        <v>4021</v>
      </c>
      <c r="E5213" s="181">
        <v>58.68</v>
      </c>
    </row>
    <row r="5214" spans="2:5" ht="50.1" customHeight="1">
      <c r="B5214" s="180">
        <v>91816</v>
      </c>
      <c r="C5214" s="180" t="s">
        <v>3188</v>
      </c>
      <c r="D5214" s="180" t="s">
        <v>4021</v>
      </c>
      <c r="E5214" s="181">
        <v>70.430000000000007</v>
      </c>
    </row>
    <row r="5215" spans="2:5" ht="50.1" customHeight="1">
      <c r="B5215" s="180">
        <v>101161</v>
      </c>
      <c r="C5215" s="180" t="s">
        <v>20910</v>
      </c>
      <c r="D5215" s="180" t="s">
        <v>4021</v>
      </c>
      <c r="E5215" s="181">
        <v>144.66</v>
      </c>
    </row>
    <row r="5216" spans="2:5" ht="50.1" customHeight="1">
      <c r="B5216" s="180">
        <v>101163</v>
      </c>
      <c r="C5216" s="180" t="s">
        <v>20911</v>
      </c>
      <c r="D5216" s="180" t="s">
        <v>4021</v>
      </c>
      <c r="E5216" s="181">
        <v>724.73</v>
      </c>
    </row>
    <row r="5217" spans="2:5" ht="50.1" customHeight="1">
      <c r="B5217" s="180">
        <v>101164</v>
      </c>
      <c r="C5217" s="180" t="s">
        <v>20912</v>
      </c>
      <c r="D5217" s="180" t="s">
        <v>4021</v>
      </c>
      <c r="E5217" s="181">
        <v>528.95000000000005</v>
      </c>
    </row>
    <row r="5218" spans="2:5" ht="50.1" customHeight="1">
      <c r="B5218" s="180">
        <v>96358</v>
      </c>
      <c r="C5218" s="180" t="s">
        <v>3189</v>
      </c>
      <c r="D5218" s="180" t="s">
        <v>4021</v>
      </c>
      <c r="E5218" s="181">
        <v>70.36</v>
      </c>
    </row>
    <row r="5219" spans="2:5" ht="50.1" customHeight="1">
      <c r="B5219" s="180">
        <v>96359</v>
      </c>
      <c r="C5219" s="180" t="s">
        <v>3190</v>
      </c>
      <c r="D5219" s="180" t="s">
        <v>4021</v>
      </c>
      <c r="E5219" s="181">
        <v>80.66</v>
      </c>
    </row>
    <row r="5220" spans="2:5" ht="50.1" customHeight="1">
      <c r="B5220" s="180">
        <v>96360</v>
      </c>
      <c r="C5220" s="180" t="s">
        <v>3191</v>
      </c>
      <c r="D5220" s="180" t="s">
        <v>4021</v>
      </c>
      <c r="E5220" s="181">
        <v>97.01</v>
      </c>
    </row>
    <row r="5221" spans="2:5" ht="50.1" customHeight="1">
      <c r="B5221" s="180">
        <v>96361</v>
      </c>
      <c r="C5221" s="180" t="s">
        <v>3192</v>
      </c>
      <c r="D5221" s="180" t="s">
        <v>4021</v>
      </c>
      <c r="E5221" s="181">
        <v>117.1</v>
      </c>
    </row>
    <row r="5222" spans="2:5" ht="50.1" customHeight="1">
      <c r="B5222" s="180">
        <v>96362</v>
      </c>
      <c r="C5222" s="180" t="s">
        <v>3193</v>
      </c>
      <c r="D5222" s="180" t="s">
        <v>4021</v>
      </c>
      <c r="E5222" s="181">
        <v>89.51</v>
      </c>
    </row>
    <row r="5223" spans="2:5" ht="50.1" customHeight="1">
      <c r="B5223" s="180">
        <v>96363</v>
      </c>
      <c r="C5223" s="180" t="s">
        <v>3194</v>
      </c>
      <c r="D5223" s="180" t="s">
        <v>4021</v>
      </c>
      <c r="E5223" s="181">
        <v>100.14</v>
      </c>
    </row>
    <row r="5224" spans="2:5" ht="50.1" customHeight="1">
      <c r="B5224" s="180">
        <v>96364</v>
      </c>
      <c r="C5224" s="180" t="s">
        <v>3195</v>
      </c>
      <c r="D5224" s="180" t="s">
        <v>4021</v>
      </c>
      <c r="E5224" s="181">
        <v>116.16</v>
      </c>
    </row>
    <row r="5225" spans="2:5" ht="50.1" customHeight="1">
      <c r="B5225" s="180">
        <v>96365</v>
      </c>
      <c r="C5225" s="180" t="s">
        <v>3196</v>
      </c>
      <c r="D5225" s="180" t="s">
        <v>4021</v>
      </c>
      <c r="E5225" s="181">
        <v>136.57</v>
      </c>
    </row>
    <row r="5226" spans="2:5" ht="50.1" customHeight="1">
      <c r="B5226" s="180">
        <v>96366</v>
      </c>
      <c r="C5226" s="180" t="s">
        <v>3197</v>
      </c>
      <c r="D5226" s="180" t="s">
        <v>4021</v>
      </c>
      <c r="E5226" s="181">
        <v>108.64</v>
      </c>
    </row>
    <row r="5227" spans="2:5" ht="50.1" customHeight="1">
      <c r="B5227" s="180">
        <v>96367</v>
      </c>
      <c r="C5227" s="180" t="s">
        <v>3198</v>
      </c>
      <c r="D5227" s="180" t="s">
        <v>4021</v>
      </c>
      <c r="E5227" s="181">
        <v>119.58</v>
      </c>
    </row>
    <row r="5228" spans="2:5" ht="50.1" customHeight="1">
      <c r="B5228" s="180">
        <v>96368</v>
      </c>
      <c r="C5228" s="180" t="s">
        <v>3199</v>
      </c>
      <c r="D5228" s="180" t="s">
        <v>4021</v>
      </c>
      <c r="E5228" s="181">
        <v>135.30000000000001</v>
      </c>
    </row>
    <row r="5229" spans="2:5" ht="50.1" customHeight="1">
      <c r="B5229" s="180">
        <v>96369</v>
      </c>
      <c r="C5229" s="180" t="s">
        <v>3200</v>
      </c>
      <c r="D5229" s="180" t="s">
        <v>4021</v>
      </c>
      <c r="E5229" s="181">
        <v>156.04</v>
      </c>
    </row>
    <row r="5230" spans="2:5" ht="50.1" customHeight="1">
      <c r="B5230" s="180">
        <v>96370</v>
      </c>
      <c r="C5230" s="180" t="s">
        <v>3201</v>
      </c>
      <c r="D5230" s="180" t="s">
        <v>4021</v>
      </c>
      <c r="E5230" s="181">
        <v>49.01</v>
      </c>
    </row>
    <row r="5231" spans="2:5" ht="50.1" customHeight="1">
      <c r="B5231" s="180">
        <v>96371</v>
      </c>
      <c r="C5231" s="180" t="s">
        <v>3202</v>
      </c>
      <c r="D5231" s="180" t="s">
        <v>4021</v>
      </c>
      <c r="E5231" s="181">
        <v>59.12</v>
      </c>
    </row>
    <row r="5232" spans="2:5" ht="50.1" customHeight="1">
      <c r="B5232" s="180">
        <v>96372</v>
      </c>
      <c r="C5232" s="180" t="s">
        <v>3203</v>
      </c>
      <c r="D5232" s="180" t="s">
        <v>4021</v>
      </c>
      <c r="E5232" s="181">
        <v>17.399999999999999</v>
      </c>
    </row>
    <row r="5233" spans="2:5" ht="50.1" customHeight="1">
      <c r="B5233" s="180">
        <v>96373</v>
      </c>
      <c r="C5233" s="180" t="s">
        <v>3204</v>
      </c>
      <c r="D5233" s="180" t="s">
        <v>4195</v>
      </c>
      <c r="E5233" s="181">
        <v>10.27</v>
      </c>
    </row>
    <row r="5234" spans="2:5" ht="50.1" customHeight="1">
      <c r="B5234" s="180">
        <v>96374</v>
      </c>
      <c r="C5234" s="180" t="s">
        <v>3205</v>
      </c>
      <c r="D5234" s="180" t="s">
        <v>4195</v>
      </c>
      <c r="E5234" s="181">
        <v>35.630000000000003</v>
      </c>
    </row>
    <row r="5235" spans="2:5" ht="50.1" customHeight="1">
      <c r="B5235" s="180">
        <v>102235</v>
      </c>
      <c r="C5235" s="180" t="s">
        <v>20913</v>
      </c>
      <c r="D5235" s="180" t="s">
        <v>4021</v>
      </c>
      <c r="E5235" s="181">
        <v>303.82</v>
      </c>
    </row>
    <row r="5236" spans="2:5" ht="50.1" customHeight="1">
      <c r="B5236" s="180">
        <v>102243</v>
      </c>
      <c r="C5236" s="180" t="s">
        <v>20914</v>
      </c>
      <c r="D5236" s="180" t="s">
        <v>4021</v>
      </c>
      <c r="E5236" s="181">
        <v>82.74</v>
      </c>
    </row>
    <row r="5237" spans="2:5" ht="50.1" customHeight="1">
      <c r="B5237" s="180">
        <v>102244</v>
      </c>
      <c r="C5237" s="180" t="s">
        <v>20915</v>
      </c>
      <c r="D5237" s="180" t="s">
        <v>4021</v>
      </c>
      <c r="E5237" s="181">
        <v>95.67</v>
      </c>
    </row>
    <row r="5238" spans="2:5" ht="50.1" customHeight="1">
      <c r="B5238" s="180">
        <v>102245</v>
      </c>
      <c r="C5238" s="180" t="s">
        <v>20916</v>
      </c>
      <c r="D5238" s="180" t="s">
        <v>4021</v>
      </c>
      <c r="E5238" s="181">
        <v>98.25</v>
      </c>
    </row>
    <row r="5239" spans="2:5" ht="50.1" customHeight="1">
      <c r="B5239" s="180">
        <v>102253</v>
      </c>
      <c r="C5239" s="180" t="s">
        <v>20917</v>
      </c>
      <c r="D5239" s="180" t="s">
        <v>4021</v>
      </c>
      <c r="E5239" s="181">
        <v>573.47</v>
      </c>
    </row>
    <row r="5240" spans="2:5" ht="50.1" customHeight="1">
      <c r="B5240" s="180">
        <v>102254</v>
      </c>
      <c r="C5240" s="180" t="s">
        <v>20918</v>
      </c>
      <c r="D5240" s="180" t="s">
        <v>4021</v>
      </c>
      <c r="E5240" s="181">
        <v>377.71</v>
      </c>
    </row>
    <row r="5241" spans="2:5" ht="50.1" customHeight="1">
      <c r="B5241" s="180">
        <v>102255</v>
      </c>
      <c r="C5241" s="180" t="s">
        <v>20919</v>
      </c>
      <c r="D5241" s="180" t="s">
        <v>4021</v>
      </c>
      <c r="E5241" s="181">
        <v>600.91</v>
      </c>
    </row>
    <row r="5242" spans="2:5" ht="50.1" customHeight="1">
      <c r="B5242" s="180">
        <v>102256</v>
      </c>
      <c r="C5242" s="180" t="s">
        <v>20920</v>
      </c>
      <c r="D5242" s="180" t="s">
        <v>4021</v>
      </c>
      <c r="E5242" s="181">
        <v>491.95</v>
      </c>
    </row>
    <row r="5243" spans="2:5" ht="50.1" customHeight="1">
      <c r="B5243" s="180">
        <v>102257</v>
      </c>
      <c r="C5243" s="180" t="s">
        <v>20921</v>
      </c>
      <c r="D5243" s="180" t="s">
        <v>4021</v>
      </c>
      <c r="E5243" s="181">
        <v>241.47</v>
      </c>
    </row>
    <row r="5244" spans="2:5" ht="50.1" customHeight="1">
      <c r="B5244" s="180">
        <v>102258</v>
      </c>
      <c r="C5244" s="180" t="s">
        <v>20922</v>
      </c>
      <c r="D5244" s="180" t="s">
        <v>4021</v>
      </c>
      <c r="E5244" s="181">
        <v>279.07</v>
      </c>
    </row>
    <row r="5245" spans="2:5" ht="50.1" customHeight="1">
      <c r="B5245" s="180">
        <v>101154</v>
      </c>
      <c r="C5245" s="180" t="s">
        <v>20923</v>
      </c>
      <c r="D5245" s="180" t="s">
        <v>4021</v>
      </c>
      <c r="E5245" s="181">
        <v>84.17</v>
      </c>
    </row>
    <row r="5246" spans="2:5" ht="50.1" customHeight="1">
      <c r="B5246" s="180">
        <v>101155</v>
      </c>
      <c r="C5246" s="180" t="s">
        <v>20924</v>
      </c>
      <c r="D5246" s="180" t="s">
        <v>4021</v>
      </c>
      <c r="E5246" s="181">
        <v>118.11</v>
      </c>
    </row>
    <row r="5247" spans="2:5" ht="50.1" customHeight="1">
      <c r="B5247" s="180">
        <v>101156</v>
      </c>
      <c r="C5247" s="180" t="s">
        <v>20925</v>
      </c>
      <c r="D5247" s="180" t="s">
        <v>4021</v>
      </c>
      <c r="E5247" s="181">
        <v>173.5</v>
      </c>
    </row>
    <row r="5248" spans="2:5" ht="50.1" customHeight="1">
      <c r="B5248" s="180">
        <v>101810</v>
      </c>
      <c r="C5248" s="180" t="s">
        <v>20926</v>
      </c>
      <c r="D5248" s="180" t="s">
        <v>17</v>
      </c>
      <c r="E5248" s="181">
        <v>983.53</v>
      </c>
    </row>
    <row r="5249" spans="2:5" ht="50.1" customHeight="1">
      <c r="B5249" s="180">
        <v>101811</v>
      </c>
      <c r="C5249" s="180" t="s">
        <v>20927</v>
      </c>
      <c r="D5249" s="180" t="s">
        <v>17</v>
      </c>
      <c r="E5249" s="182">
        <v>1017.19</v>
      </c>
    </row>
    <row r="5250" spans="2:5" ht="50.1" customHeight="1">
      <c r="B5250" s="180">
        <v>101812</v>
      </c>
      <c r="C5250" s="180" t="s">
        <v>20928</v>
      </c>
      <c r="D5250" s="180" t="s">
        <v>17</v>
      </c>
      <c r="E5250" s="182">
        <v>1091.06</v>
      </c>
    </row>
    <row r="5251" spans="2:5" ht="50.1" customHeight="1">
      <c r="B5251" s="180">
        <v>101813</v>
      </c>
      <c r="C5251" s="180" t="s">
        <v>20929</v>
      </c>
      <c r="D5251" s="180" t="s">
        <v>17</v>
      </c>
      <c r="E5251" s="182">
        <v>1124.72</v>
      </c>
    </row>
    <row r="5252" spans="2:5" ht="50.1" customHeight="1">
      <c r="B5252" s="180">
        <v>101814</v>
      </c>
      <c r="C5252" s="180" t="s">
        <v>20930</v>
      </c>
      <c r="D5252" s="180" t="s">
        <v>4021</v>
      </c>
      <c r="E5252" s="181">
        <v>30.33</v>
      </c>
    </row>
    <row r="5253" spans="2:5" ht="50.1" customHeight="1">
      <c r="B5253" s="180">
        <v>101815</v>
      </c>
      <c r="C5253" s="180" t="s">
        <v>20931</v>
      </c>
      <c r="D5253" s="180" t="s">
        <v>4021</v>
      </c>
      <c r="E5253" s="181">
        <v>56.99</v>
      </c>
    </row>
    <row r="5254" spans="2:5" ht="50.1" customHeight="1">
      <c r="B5254" s="180">
        <v>101816</v>
      </c>
      <c r="C5254" s="180" t="s">
        <v>20932</v>
      </c>
      <c r="D5254" s="180" t="s">
        <v>4021</v>
      </c>
      <c r="E5254" s="181">
        <v>48.08</v>
      </c>
    </row>
    <row r="5255" spans="2:5" ht="50.1" customHeight="1">
      <c r="B5255" s="180">
        <v>101817</v>
      </c>
      <c r="C5255" s="180" t="s">
        <v>20933</v>
      </c>
      <c r="D5255" s="180" t="s">
        <v>4021</v>
      </c>
      <c r="E5255" s="181">
        <v>32.840000000000003</v>
      </c>
    </row>
    <row r="5256" spans="2:5" ht="50.1" customHeight="1">
      <c r="B5256" s="180">
        <v>101818</v>
      </c>
      <c r="C5256" s="180" t="s">
        <v>20934</v>
      </c>
      <c r="D5256" s="180" t="s">
        <v>4021</v>
      </c>
      <c r="E5256" s="181">
        <v>46.18</v>
      </c>
    </row>
    <row r="5257" spans="2:5" ht="50.1" customHeight="1">
      <c r="B5257" s="180">
        <v>101819</v>
      </c>
      <c r="C5257" s="180" t="s">
        <v>20935</v>
      </c>
      <c r="D5257" s="180" t="s">
        <v>4021</v>
      </c>
      <c r="E5257" s="181">
        <v>42.63</v>
      </c>
    </row>
    <row r="5258" spans="2:5" ht="50.1" customHeight="1">
      <c r="B5258" s="180">
        <v>101820</v>
      </c>
      <c r="C5258" s="180" t="s">
        <v>20936</v>
      </c>
      <c r="D5258" s="180" t="s">
        <v>4021</v>
      </c>
      <c r="E5258" s="181">
        <v>26.41</v>
      </c>
    </row>
    <row r="5259" spans="2:5" ht="50.1" customHeight="1">
      <c r="B5259" s="180">
        <v>101821</v>
      </c>
      <c r="C5259" s="180" t="s">
        <v>20937</v>
      </c>
      <c r="D5259" s="180" t="s">
        <v>17</v>
      </c>
      <c r="E5259" s="181">
        <v>35.51</v>
      </c>
    </row>
    <row r="5260" spans="2:5" ht="50.1" customHeight="1">
      <c r="B5260" s="180">
        <v>101822</v>
      </c>
      <c r="C5260" s="180" t="s">
        <v>20938</v>
      </c>
      <c r="D5260" s="180" t="s">
        <v>17</v>
      </c>
      <c r="E5260" s="181">
        <v>83.51</v>
      </c>
    </row>
    <row r="5261" spans="2:5" ht="50.1" customHeight="1">
      <c r="B5261" s="180">
        <v>101823</v>
      </c>
      <c r="C5261" s="180" t="s">
        <v>20939</v>
      </c>
      <c r="D5261" s="180" t="s">
        <v>17</v>
      </c>
      <c r="E5261" s="181">
        <v>110.96</v>
      </c>
    </row>
    <row r="5262" spans="2:5" ht="50.1" customHeight="1">
      <c r="B5262" s="180">
        <v>101824</v>
      </c>
      <c r="C5262" s="180" t="s">
        <v>20940</v>
      </c>
      <c r="D5262" s="180" t="s">
        <v>17</v>
      </c>
      <c r="E5262" s="181">
        <v>136.53</v>
      </c>
    </row>
    <row r="5263" spans="2:5" ht="50.1" customHeight="1">
      <c r="B5263" s="180">
        <v>101825</v>
      </c>
      <c r="C5263" s="180" t="s">
        <v>20941</v>
      </c>
      <c r="D5263" s="180" t="s">
        <v>17</v>
      </c>
      <c r="E5263" s="181">
        <v>161.4</v>
      </c>
    </row>
    <row r="5264" spans="2:5" ht="50.1" customHeight="1">
      <c r="B5264" s="180">
        <v>101826</v>
      </c>
      <c r="C5264" s="180" t="s">
        <v>20942</v>
      </c>
      <c r="D5264" s="180" t="s">
        <v>17</v>
      </c>
      <c r="E5264" s="181">
        <v>185.95</v>
      </c>
    </row>
    <row r="5265" spans="2:5" ht="50.1" customHeight="1">
      <c r="B5265" s="180">
        <v>101827</v>
      </c>
      <c r="C5265" s="180" t="s">
        <v>20943</v>
      </c>
      <c r="D5265" s="180" t="s">
        <v>17</v>
      </c>
      <c r="E5265" s="181">
        <v>150.12</v>
      </c>
    </row>
    <row r="5266" spans="2:5" ht="50.1" customHeight="1">
      <c r="B5266" s="180">
        <v>101828</v>
      </c>
      <c r="C5266" s="180" t="s">
        <v>20944</v>
      </c>
      <c r="D5266" s="180" t="s">
        <v>17</v>
      </c>
      <c r="E5266" s="181">
        <v>139.02000000000001</v>
      </c>
    </row>
    <row r="5267" spans="2:5" ht="50.1" customHeight="1">
      <c r="B5267" s="180">
        <v>101829</v>
      </c>
      <c r="C5267" s="180" t="s">
        <v>20945</v>
      </c>
      <c r="D5267" s="180" t="s">
        <v>17</v>
      </c>
      <c r="E5267" s="181">
        <v>200.47</v>
      </c>
    </row>
    <row r="5268" spans="2:5" ht="50.1" customHeight="1">
      <c r="B5268" s="180">
        <v>101830</v>
      </c>
      <c r="C5268" s="180" t="s">
        <v>20946</v>
      </c>
      <c r="D5268" s="180" t="s">
        <v>17</v>
      </c>
      <c r="E5268" s="181">
        <v>224.01</v>
      </c>
    </row>
    <row r="5269" spans="2:5" ht="50.1" customHeight="1">
      <c r="B5269" s="180">
        <v>101831</v>
      </c>
      <c r="C5269" s="180" t="s">
        <v>20947</v>
      </c>
      <c r="D5269" s="180" t="s">
        <v>17</v>
      </c>
      <c r="E5269" s="181">
        <v>247.23</v>
      </c>
    </row>
    <row r="5270" spans="2:5" ht="50.1" customHeight="1">
      <c r="B5270" s="180">
        <v>101832</v>
      </c>
      <c r="C5270" s="180" t="s">
        <v>20948</v>
      </c>
      <c r="D5270" s="180" t="s">
        <v>17</v>
      </c>
      <c r="E5270" s="181">
        <v>189.82</v>
      </c>
    </row>
    <row r="5271" spans="2:5" ht="50.1" customHeight="1">
      <c r="B5271" s="180">
        <v>101833</v>
      </c>
      <c r="C5271" s="180" t="s">
        <v>20949</v>
      </c>
      <c r="D5271" s="180" t="s">
        <v>17</v>
      </c>
      <c r="E5271" s="181">
        <v>213.57</v>
      </c>
    </row>
    <row r="5272" spans="2:5" ht="50.1" customHeight="1">
      <c r="B5272" s="180">
        <v>101834</v>
      </c>
      <c r="C5272" s="180" t="s">
        <v>20950</v>
      </c>
      <c r="D5272" s="180" t="s">
        <v>17</v>
      </c>
      <c r="E5272" s="181">
        <v>237.02</v>
      </c>
    </row>
    <row r="5273" spans="2:5" ht="50.1" customHeight="1">
      <c r="B5273" s="180">
        <v>101835</v>
      </c>
      <c r="C5273" s="180" t="s">
        <v>20951</v>
      </c>
      <c r="D5273" s="180" t="s">
        <v>17</v>
      </c>
      <c r="E5273" s="181">
        <v>212.5</v>
      </c>
    </row>
    <row r="5274" spans="2:5" ht="50.1" customHeight="1">
      <c r="B5274" s="180">
        <v>101836</v>
      </c>
      <c r="C5274" s="180" t="s">
        <v>20952</v>
      </c>
      <c r="D5274" s="180" t="s">
        <v>17</v>
      </c>
      <c r="E5274" s="181">
        <v>17.77</v>
      </c>
    </row>
    <row r="5275" spans="2:5" ht="50.1" customHeight="1">
      <c r="B5275" s="180">
        <v>101837</v>
      </c>
      <c r="C5275" s="180" t="s">
        <v>20953</v>
      </c>
      <c r="D5275" s="180" t="s">
        <v>17</v>
      </c>
      <c r="E5275" s="181">
        <v>45.22</v>
      </c>
    </row>
    <row r="5276" spans="2:5" ht="50.1" customHeight="1">
      <c r="B5276" s="180">
        <v>101838</v>
      </c>
      <c r="C5276" s="180" t="s">
        <v>20954</v>
      </c>
      <c r="D5276" s="180" t="s">
        <v>17</v>
      </c>
      <c r="E5276" s="181">
        <v>70.790000000000006</v>
      </c>
    </row>
    <row r="5277" spans="2:5" ht="50.1" customHeight="1">
      <c r="B5277" s="180">
        <v>101839</v>
      </c>
      <c r="C5277" s="180" t="s">
        <v>20955</v>
      </c>
      <c r="D5277" s="180" t="s">
        <v>17</v>
      </c>
      <c r="E5277" s="181">
        <v>95.65</v>
      </c>
    </row>
    <row r="5278" spans="2:5" ht="50.1" customHeight="1">
      <c r="B5278" s="180">
        <v>101840</v>
      </c>
      <c r="C5278" s="180" t="s">
        <v>20956</v>
      </c>
      <c r="D5278" s="180" t="s">
        <v>17</v>
      </c>
      <c r="E5278" s="181">
        <v>154.88</v>
      </c>
    </row>
    <row r="5279" spans="2:5" ht="50.1" customHeight="1">
      <c r="B5279" s="180">
        <v>101841</v>
      </c>
      <c r="C5279" s="180" t="s">
        <v>20957</v>
      </c>
      <c r="D5279" s="180" t="s">
        <v>17</v>
      </c>
      <c r="E5279" s="181">
        <v>84.38</v>
      </c>
    </row>
    <row r="5280" spans="2:5" ht="50.1" customHeight="1">
      <c r="B5280" s="180">
        <v>101842</v>
      </c>
      <c r="C5280" s="180" t="s">
        <v>20958</v>
      </c>
      <c r="D5280" s="180" t="s">
        <v>17</v>
      </c>
      <c r="E5280" s="181">
        <v>73.28</v>
      </c>
    </row>
    <row r="5281" spans="2:5" ht="50.1" customHeight="1">
      <c r="B5281" s="180">
        <v>101843</v>
      </c>
      <c r="C5281" s="180" t="s">
        <v>20959</v>
      </c>
      <c r="D5281" s="180" t="s">
        <v>17</v>
      </c>
      <c r="E5281" s="181">
        <v>134.72999999999999</v>
      </c>
    </row>
    <row r="5282" spans="2:5" ht="50.1" customHeight="1">
      <c r="B5282" s="180">
        <v>101844</v>
      </c>
      <c r="C5282" s="180" t="s">
        <v>20960</v>
      </c>
      <c r="D5282" s="180" t="s">
        <v>17</v>
      </c>
      <c r="E5282" s="181">
        <v>158.27000000000001</v>
      </c>
    </row>
    <row r="5283" spans="2:5" ht="50.1" customHeight="1">
      <c r="B5283" s="180">
        <v>101845</v>
      </c>
      <c r="C5283" s="180" t="s">
        <v>20961</v>
      </c>
      <c r="D5283" s="180" t="s">
        <v>17</v>
      </c>
      <c r="E5283" s="181">
        <v>181.49</v>
      </c>
    </row>
    <row r="5284" spans="2:5" ht="50.1" customHeight="1">
      <c r="B5284" s="180">
        <v>101846</v>
      </c>
      <c r="C5284" s="180" t="s">
        <v>20962</v>
      </c>
      <c r="D5284" s="180" t="s">
        <v>17</v>
      </c>
      <c r="E5284" s="181">
        <v>124.08</v>
      </c>
    </row>
    <row r="5285" spans="2:5" ht="50.1" customHeight="1">
      <c r="B5285" s="180">
        <v>101847</v>
      </c>
      <c r="C5285" s="180" t="s">
        <v>20963</v>
      </c>
      <c r="D5285" s="180" t="s">
        <v>17</v>
      </c>
      <c r="E5285" s="181">
        <v>147.83000000000001</v>
      </c>
    </row>
    <row r="5286" spans="2:5" ht="50.1" customHeight="1">
      <c r="B5286" s="180">
        <v>101848</v>
      </c>
      <c r="C5286" s="180" t="s">
        <v>20964</v>
      </c>
      <c r="D5286" s="180" t="s">
        <v>17</v>
      </c>
      <c r="E5286" s="181">
        <v>171.28</v>
      </c>
    </row>
    <row r="5287" spans="2:5" ht="50.1" customHeight="1">
      <c r="B5287" s="180">
        <v>101849</v>
      </c>
      <c r="C5287" s="180" t="s">
        <v>20965</v>
      </c>
      <c r="D5287" s="180" t="s">
        <v>17</v>
      </c>
      <c r="E5287" s="181">
        <v>146.76</v>
      </c>
    </row>
    <row r="5288" spans="2:5" ht="50.1" customHeight="1">
      <c r="B5288" s="180">
        <v>101850</v>
      </c>
      <c r="C5288" s="180" t="s">
        <v>20966</v>
      </c>
      <c r="D5288" s="180" t="s">
        <v>4021</v>
      </c>
      <c r="E5288" s="181">
        <v>37.340000000000003</v>
      </c>
    </row>
    <row r="5289" spans="2:5" ht="50.1" customHeight="1">
      <c r="B5289" s="180">
        <v>101851</v>
      </c>
      <c r="C5289" s="180" t="s">
        <v>20967</v>
      </c>
      <c r="D5289" s="180" t="s">
        <v>4021</v>
      </c>
      <c r="E5289" s="181">
        <v>89.9</v>
      </c>
    </row>
    <row r="5290" spans="2:5" ht="50.1" customHeight="1">
      <c r="B5290" s="180">
        <v>101852</v>
      </c>
      <c r="C5290" s="180" t="s">
        <v>20968</v>
      </c>
      <c r="D5290" s="180" t="s">
        <v>4021</v>
      </c>
      <c r="E5290" s="181">
        <v>47.24</v>
      </c>
    </row>
    <row r="5291" spans="2:5" ht="50.1" customHeight="1">
      <c r="B5291" s="180">
        <v>101853</v>
      </c>
      <c r="C5291" s="180" t="s">
        <v>20969</v>
      </c>
      <c r="D5291" s="180" t="s">
        <v>4021</v>
      </c>
      <c r="E5291" s="181">
        <v>33.869999999999997</v>
      </c>
    </row>
    <row r="5292" spans="2:5" ht="50.1" customHeight="1">
      <c r="B5292" s="180">
        <v>101854</v>
      </c>
      <c r="C5292" s="180" t="s">
        <v>20970</v>
      </c>
      <c r="D5292" s="180" t="s">
        <v>4021</v>
      </c>
      <c r="E5292" s="181">
        <v>92.98</v>
      </c>
    </row>
    <row r="5293" spans="2:5" ht="50.1" customHeight="1">
      <c r="B5293" s="180">
        <v>101855</v>
      </c>
      <c r="C5293" s="180" t="s">
        <v>20971</v>
      </c>
      <c r="D5293" s="180" t="s">
        <v>4021</v>
      </c>
      <c r="E5293" s="181">
        <v>51.66</v>
      </c>
    </row>
    <row r="5294" spans="2:5" ht="50.1" customHeight="1">
      <c r="B5294" s="180">
        <v>101856</v>
      </c>
      <c r="C5294" s="180" t="s">
        <v>20972</v>
      </c>
      <c r="D5294" s="180" t="s">
        <v>4021</v>
      </c>
      <c r="E5294" s="181">
        <v>16.100000000000001</v>
      </c>
    </row>
    <row r="5295" spans="2:5" ht="50.1" customHeight="1">
      <c r="B5295" s="180">
        <v>101857</v>
      </c>
      <c r="C5295" s="180" t="s">
        <v>20973</v>
      </c>
      <c r="D5295" s="180" t="s">
        <v>4021</v>
      </c>
      <c r="E5295" s="181">
        <v>20.149999999999999</v>
      </c>
    </row>
    <row r="5296" spans="2:5" ht="50.1" customHeight="1">
      <c r="B5296" s="180">
        <v>101858</v>
      </c>
      <c r="C5296" s="180" t="s">
        <v>20974</v>
      </c>
      <c r="D5296" s="180" t="s">
        <v>4021</v>
      </c>
      <c r="E5296" s="181">
        <v>16.440000000000001</v>
      </c>
    </row>
    <row r="5297" spans="2:5" ht="50.1" customHeight="1">
      <c r="B5297" s="180">
        <v>101859</v>
      </c>
      <c r="C5297" s="180" t="s">
        <v>20975</v>
      </c>
      <c r="D5297" s="180" t="s">
        <v>4021</v>
      </c>
      <c r="E5297" s="181">
        <v>18.190000000000001</v>
      </c>
    </row>
    <row r="5298" spans="2:5" ht="50.1" customHeight="1">
      <c r="B5298" s="180">
        <v>101860</v>
      </c>
      <c r="C5298" s="180" t="s">
        <v>20976</v>
      </c>
      <c r="D5298" s="180" t="s">
        <v>4021</v>
      </c>
      <c r="E5298" s="181">
        <v>20.94</v>
      </c>
    </row>
    <row r="5299" spans="2:5" ht="50.1" customHeight="1">
      <c r="B5299" s="180">
        <v>101861</v>
      </c>
      <c r="C5299" s="180" t="s">
        <v>20977</v>
      </c>
      <c r="D5299" s="180" t="s">
        <v>4021</v>
      </c>
      <c r="E5299" s="181">
        <v>19.559999999999999</v>
      </c>
    </row>
    <row r="5300" spans="2:5" ht="50.1" customHeight="1">
      <c r="B5300" s="180">
        <v>101862</v>
      </c>
      <c r="C5300" s="180" t="s">
        <v>20978</v>
      </c>
      <c r="D5300" s="180" t="s">
        <v>4021</v>
      </c>
      <c r="E5300" s="181">
        <v>21.33</v>
      </c>
    </row>
    <row r="5301" spans="2:5" ht="50.1" customHeight="1">
      <c r="B5301" s="180">
        <v>101863</v>
      </c>
      <c r="C5301" s="180" t="s">
        <v>20979</v>
      </c>
      <c r="D5301" s="180" t="s">
        <v>4021</v>
      </c>
      <c r="E5301" s="181">
        <v>16.68</v>
      </c>
    </row>
    <row r="5302" spans="2:5" ht="50.1" customHeight="1">
      <c r="B5302" s="180">
        <v>101864</v>
      </c>
      <c r="C5302" s="180" t="s">
        <v>20980</v>
      </c>
      <c r="D5302" s="180" t="s">
        <v>4021</v>
      </c>
      <c r="E5302" s="181">
        <v>19.440000000000001</v>
      </c>
    </row>
    <row r="5303" spans="2:5" ht="50.1" customHeight="1">
      <c r="B5303" s="180">
        <v>101865</v>
      </c>
      <c r="C5303" s="180" t="s">
        <v>20981</v>
      </c>
      <c r="D5303" s="180" t="s">
        <v>4021</v>
      </c>
      <c r="E5303" s="181">
        <v>22.17</v>
      </c>
    </row>
    <row r="5304" spans="2:5" ht="50.1" customHeight="1">
      <c r="B5304" s="180">
        <v>101866</v>
      </c>
      <c r="C5304" s="180" t="s">
        <v>20982</v>
      </c>
      <c r="D5304" s="180" t="s">
        <v>4021</v>
      </c>
      <c r="E5304" s="181">
        <v>19.690000000000001</v>
      </c>
    </row>
    <row r="5305" spans="2:5" ht="50.1" customHeight="1">
      <c r="B5305" s="180">
        <v>101867</v>
      </c>
      <c r="C5305" s="180" t="s">
        <v>20983</v>
      </c>
      <c r="D5305" s="180" t="s">
        <v>4021</v>
      </c>
      <c r="E5305" s="181">
        <v>22.44</v>
      </c>
    </row>
    <row r="5306" spans="2:5" ht="50.1" customHeight="1">
      <c r="B5306" s="180">
        <v>101868</v>
      </c>
      <c r="C5306" s="180" t="s">
        <v>20984</v>
      </c>
      <c r="D5306" s="180" t="s">
        <v>4021</v>
      </c>
      <c r="E5306" s="181">
        <v>17.79</v>
      </c>
    </row>
    <row r="5307" spans="2:5" ht="50.1" customHeight="1">
      <c r="B5307" s="180">
        <v>101869</v>
      </c>
      <c r="C5307" s="180" t="s">
        <v>20985</v>
      </c>
      <c r="D5307" s="180" t="s">
        <v>4021</v>
      </c>
      <c r="E5307" s="181">
        <v>20.55</v>
      </c>
    </row>
    <row r="5308" spans="2:5" ht="50.1" customHeight="1">
      <c r="B5308" s="180">
        <v>101870</v>
      </c>
      <c r="C5308" s="180" t="s">
        <v>20986</v>
      </c>
      <c r="D5308" s="180" t="s">
        <v>4021</v>
      </c>
      <c r="E5308" s="181">
        <v>23.28</v>
      </c>
    </row>
    <row r="5309" spans="2:5" ht="50.1" customHeight="1">
      <c r="B5309" s="180">
        <v>102096</v>
      </c>
      <c r="C5309" s="180" t="s">
        <v>20987</v>
      </c>
      <c r="D5309" s="180" t="s">
        <v>17</v>
      </c>
      <c r="E5309" s="182">
        <v>1243.58</v>
      </c>
    </row>
    <row r="5310" spans="2:5" ht="50.1" customHeight="1">
      <c r="B5310" s="180">
        <v>102098</v>
      </c>
      <c r="C5310" s="180" t="s">
        <v>20988</v>
      </c>
      <c r="D5310" s="180" t="s">
        <v>17</v>
      </c>
      <c r="E5310" s="182">
        <v>1351.11</v>
      </c>
    </row>
    <row r="5311" spans="2:5" ht="50.1" customHeight="1">
      <c r="B5311" s="180">
        <v>102100</v>
      </c>
      <c r="C5311" s="180" t="s">
        <v>20989</v>
      </c>
      <c r="D5311" s="180" t="s">
        <v>4021</v>
      </c>
      <c r="E5311" s="181">
        <v>7.54</v>
      </c>
    </row>
    <row r="5312" spans="2:5" ht="50.1" customHeight="1">
      <c r="B5312" s="180">
        <v>102101</v>
      </c>
      <c r="C5312" s="180" t="s">
        <v>20990</v>
      </c>
      <c r="D5312" s="180" t="s">
        <v>4021</v>
      </c>
      <c r="E5312" s="181">
        <v>2.64</v>
      </c>
    </row>
    <row r="5313" spans="2:5" ht="50.1" customHeight="1">
      <c r="B5313" s="180">
        <v>100576</v>
      </c>
      <c r="C5313" s="180" t="s">
        <v>18752</v>
      </c>
      <c r="D5313" s="180" t="s">
        <v>4021</v>
      </c>
      <c r="E5313" s="181">
        <v>1.59</v>
      </c>
    </row>
    <row r="5314" spans="2:5" ht="50.1" customHeight="1">
      <c r="B5314" s="180">
        <v>100577</v>
      </c>
      <c r="C5314" s="180" t="s">
        <v>18753</v>
      </c>
      <c r="D5314" s="180" t="s">
        <v>4021</v>
      </c>
      <c r="E5314" s="181">
        <v>0.73</v>
      </c>
    </row>
    <row r="5315" spans="2:5" ht="50.1" customHeight="1">
      <c r="B5315" s="180">
        <v>96388</v>
      </c>
      <c r="C5315" s="180" t="s">
        <v>18754</v>
      </c>
      <c r="D5315" s="180" t="s">
        <v>17</v>
      </c>
      <c r="E5315" s="181">
        <v>7.5</v>
      </c>
    </row>
    <row r="5316" spans="2:5" ht="50.1" customHeight="1">
      <c r="B5316" s="180">
        <v>96389</v>
      </c>
      <c r="C5316" s="180" t="s">
        <v>20991</v>
      </c>
      <c r="D5316" s="180" t="s">
        <v>17</v>
      </c>
      <c r="E5316" s="181">
        <v>38.5</v>
      </c>
    </row>
    <row r="5317" spans="2:5" ht="50.1" customHeight="1">
      <c r="B5317" s="180">
        <v>96390</v>
      </c>
      <c r="C5317" s="180" t="s">
        <v>20992</v>
      </c>
      <c r="D5317" s="180" t="s">
        <v>17</v>
      </c>
      <c r="E5317" s="181">
        <v>62.76</v>
      </c>
    </row>
    <row r="5318" spans="2:5" ht="50.1" customHeight="1">
      <c r="B5318" s="180">
        <v>96391</v>
      </c>
      <c r="C5318" s="180" t="s">
        <v>18755</v>
      </c>
      <c r="D5318" s="180" t="s">
        <v>17</v>
      </c>
      <c r="E5318" s="181">
        <v>88.25</v>
      </c>
    </row>
    <row r="5319" spans="2:5" ht="50.1" customHeight="1">
      <c r="B5319" s="180">
        <v>96392</v>
      </c>
      <c r="C5319" s="180" t="s">
        <v>18756</v>
      </c>
      <c r="D5319" s="180" t="s">
        <v>17</v>
      </c>
      <c r="E5319" s="181">
        <v>112.8</v>
      </c>
    </row>
    <row r="5320" spans="2:5" ht="50.1" customHeight="1">
      <c r="B5320" s="180">
        <v>96396</v>
      </c>
      <c r="C5320" s="180" t="s">
        <v>18757</v>
      </c>
      <c r="D5320" s="180" t="s">
        <v>17</v>
      </c>
      <c r="E5320" s="181">
        <v>137.33000000000001</v>
      </c>
    </row>
    <row r="5321" spans="2:5" ht="50.1" customHeight="1">
      <c r="B5321" s="180">
        <v>96397</v>
      </c>
      <c r="C5321" s="180" t="s">
        <v>18758</v>
      </c>
      <c r="D5321" s="180" t="s">
        <v>17</v>
      </c>
      <c r="E5321" s="181">
        <v>183.58</v>
      </c>
    </row>
    <row r="5322" spans="2:5" ht="50.1" customHeight="1">
      <c r="B5322" s="180">
        <v>96398</v>
      </c>
      <c r="C5322" s="180" t="s">
        <v>18759</v>
      </c>
      <c r="D5322" s="180" t="s">
        <v>17</v>
      </c>
      <c r="E5322" s="181">
        <v>246.77</v>
      </c>
    </row>
    <row r="5323" spans="2:5" ht="50.1" customHeight="1">
      <c r="B5323" s="180">
        <v>96399</v>
      </c>
      <c r="C5323" s="180" t="s">
        <v>20993</v>
      </c>
      <c r="D5323" s="180" t="s">
        <v>17</v>
      </c>
      <c r="E5323" s="181">
        <v>93.17</v>
      </c>
    </row>
    <row r="5324" spans="2:5" ht="50.1" customHeight="1">
      <c r="B5324" s="180">
        <v>96400</v>
      </c>
      <c r="C5324" s="180" t="s">
        <v>18760</v>
      </c>
      <c r="D5324" s="180" t="s">
        <v>17</v>
      </c>
      <c r="E5324" s="181">
        <v>120.77</v>
      </c>
    </row>
    <row r="5325" spans="2:5" ht="50.1" customHeight="1">
      <c r="B5325" s="180">
        <v>96401</v>
      </c>
      <c r="C5325" s="180" t="s">
        <v>18761</v>
      </c>
      <c r="D5325" s="180" t="s">
        <v>4021</v>
      </c>
      <c r="E5325" s="181">
        <v>6.68</v>
      </c>
    </row>
    <row r="5326" spans="2:5" ht="50.1" customHeight="1">
      <c r="B5326" s="180">
        <v>96402</v>
      </c>
      <c r="C5326" s="180" t="s">
        <v>18762</v>
      </c>
      <c r="D5326" s="180" t="s">
        <v>4021</v>
      </c>
      <c r="E5326" s="181">
        <v>1.96</v>
      </c>
    </row>
    <row r="5327" spans="2:5" ht="50.1" customHeight="1">
      <c r="B5327" s="180">
        <v>100564</v>
      </c>
      <c r="C5327" s="180" t="s">
        <v>18763</v>
      </c>
      <c r="D5327" s="180" t="s">
        <v>17</v>
      </c>
      <c r="E5327" s="181">
        <v>81.459999999999994</v>
      </c>
    </row>
    <row r="5328" spans="2:5" ht="50.1" customHeight="1">
      <c r="B5328" s="180">
        <v>100565</v>
      </c>
      <c r="C5328" s="180" t="s">
        <v>18764</v>
      </c>
      <c r="D5328" s="180" t="s">
        <v>17</v>
      </c>
      <c r="E5328" s="181">
        <v>70.400000000000006</v>
      </c>
    </row>
    <row r="5329" spans="2:5" ht="50.1" customHeight="1">
      <c r="B5329" s="180">
        <v>100566</v>
      </c>
      <c r="C5329" s="180" t="s">
        <v>18765</v>
      </c>
      <c r="D5329" s="180" t="s">
        <v>17</v>
      </c>
      <c r="E5329" s="181">
        <v>131.82</v>
      </c>
    </row>
    <row r="5330" spans="2:5" ht="50.1" customHeight="1">
      <c r="B5330" s="180">
        <v>100567</v>
      </c>
      <c r="C5330" s="180" t="s">
        <v>18766</v>
      </c>
      <c r="D5330" s="180" t="s">
        <v>17</v>
      </c>
      <c r="E5330" s="181">
        <v>155.38999999999999</v>
      </c>
    </row>
    <row r="5331" spans="2:5" ht="50.1" customHeight="1">
      <c r="B5331" s="180">
        <v>100568</v>
      </c>
      <c r="C5331" s="180" t="s">
        <v>18767</v>
      </c>
      <c r="D5331" s="180" t="s">
        <v>17</v>
      </c>
      <c r="E5331" s="181">
        <v>178.57</v>
      </c>
    </row>
    <row r="5332" spans="2:5" ht="50.1" customHeight="1">
      <c r="B5332" s="180">
        <v>100569</v>
      </c>
      <c r="C5332" s="180" t="s">
        <v>18768</v>
      </c>
      <c r="D5332" s="180" t="s">
        <v>17</v>
      </c>
      <c r="E5332" s="181">
        <v>121.16</v>
      </c>
    </row>
    <row r="5333" spans="2:5" ht="50.1" customHeight="1">
      <c r="B5333" s="180">
        <v>100570</v>
      </c>
      <c r="C5333" s="180" t="s">
        <v>18769</v>
      </c>
      <c r="D5333" s="180" t="s">
        <v>17</v>
      </c>
      <c r="E5333" s="181">
        <v>146.41999999999999</v>
      </c>
    </row>
    <row r="5334" spans="2:5" ht="50.1" customHeight="1">
      <c r="B5334" s="180">
        <v>100571</v>
      </c>
      <c r="C5334" s="180" t="s">
        <v>18770</v>
      </c>
      <c r="D5334" s="180" t="s">
        <v>17</v>
      </c>
      <c r="E5334" s="181">
        <v>168.4</v>
      </c>
    </row>
    <row r="5335" spans="2:5" ht="50.1" customHeight="1">
      <c r="B5335" s="180">
        <v>100572</v>
      </c>
      <c r="C5335" s="180" t="s">
        <v>18771</v>
      </c>
      <c r="D5335" s="180" t="s">
        <v>17</v>
      </c>
      <c r="E5335" s="181">
        <v>85.06</v>
      </c>
    </row>
    <row r="5336" spans="2:5" ht="50.1" customHeight="1">
      <c r="B5336" s="180">
        <v>100573</v>
      </c>
      <c r="C5336" s="180" t="s">
        <v>18772</v>
      </c>
      <c r="D5336" s="180" t="s">
        <v>17</v>
      </c>
      <c r="E5336" s="181">
        <v>74</v>
      </c>
    </row>
    <row r="5337" spans="2:5" ht="50.1" customHeight="1">
      <c r="B5337" s="180">
        <v>100574</v>
      </c>
      <c r="C5337" s="180" t="s">
        <v>18773</v>
      </c>
      <c r="D5337" s="180" t="s">
        <v>17</v>
      </c>
      <c r="E5337" s="181">
        <v>1</v>
      </c>
    </row>
    <row r="5338" spans="2:5" ht="50.1" customHeight="1">
      <c r="B5338" s="180">
        <v>100575</v>
      </c>
      <c r="C5338" s="180" t="s">
        <v>18774</v>
      </c>
      <c r="D5338" s="180" t="s">
        <v>4021</v>
      </c>
      <c r="E5338" s="181">
        <v>0.08</v>
      </c>
    </row>
    <row r="5339" spans="2:5" ht="50.1" customHeight="1">
      <c r="B5339" s="180">
        <v>101767</v>
      </c>
      <c r="C5339" s="180" t="s">
        <v>20994</v>
      </c>
      <c r="D5339" s="180" t="s">
        <v>17</v>
      </c>
      <c r="E5339" s="181">
        <v>18.45</v>
      </c>
    </row>
    <row r="5340" spans="2:5" ht="50.1" customHeight="1">
      <c r="B5340" s="180">
        <v>101768</v>
      </c>
      <c r="C5340" s="180" t="s">
        <v>20995</v>
      </c>
      <c r="D5340" s="180" t="s">
        <v>17</v>
      </c>
      <c r="E5340" s="181">
        <v>28.78</v>
      </c>
    </row>
    <row r="5341" spans="2:5" ht="50.1" customHeight="1">
      <c r="B5341" s="180">
        <v>92391</v>
      </c>
      <c r="C5341" s="180" t="s">
        <v>3206</v>
      </c>
      <c r="D5341" s="180" t="s">
        <v>4021</v>
      </c>
      <c r="E5341" s="181">
        <v>49.23</v>
      </c>
    </row>
    <row r="5342" spans="2:5" ht="50.1" customHeight="1">
      <c r="B5342" s="180">
        <v>92392</v>
      </c>
      <c r="C5342" s="180" t="s">
        <v>3207</v>
      </c>
      <c r="D5342" s="180" t="s">
        <v>4021</v>
      </c>
      <c r="E5342" s="181">
        <v>102.29</v>
      </c>
    </row>
    <row r="5343" spans="2:5" ht="50.1" customHeight="1">
      <c r="B5343" s="180">
        <v>92393</v>
      </c>
      <c r="C5343" s="180" t="s">
        <v>14</v>
      </c>
      <c r="D5343" s="180" t="s">
        <v>4021</v>
      </c>
      <c r="E5343" s="181">
        <v>48.95</v>
      </c>
    </row>
    <row r="5344" spans="2:5" ht="50.1" customHeight="1">
      <c r="B5344" s="180">
        <v>92394</v>
      </c>
      <c r="C5344" s="180" t="s">
        <v>3208</v>
      </c>
      <c r="D5344" s="180" t="s">
        <v>4021</v>
      </c>
      <c r="E5344" s="181">
        <v>61.27</v>
      </c>
    </row>
    <row r="5345" spans="2:5" ht="50.1" customHeight="1">
      <c r="B5345" s="180">
        <v>92395</v>
      </c>
      <c r="C5345" s="180" t="s">
        <v>3209</v>
      </c>
      <c r="D5345" s="180" t="s">
        <v>4021</v>
      </c>
      <c r="E5345" s="181">
        <v>74.28</v>
      </c>
    </row>
    <row r="5346" spans="2:5" ht="50.1" customHeight="1">
      <c r="B5346" s="180">
        <v>92396</v>
      </c>
      <c r="C5346" s="180" t="s">
        <v>3210</v>
      </c>
      <c r="D5346" s="180" t="s">
        <v>4021</v>
      </c>
      <c r="E5346" s="181">
        <v>58.67</v>
      </c>
    </row>
    <row r="5347" spans="2:5" ht="50.1" customHeight="1">
      <c r="B5347" s="180">
        <v>92397</v>
      </c>
      <c r="C5347" s="180" t="s">
        <v>3211</v>
      </c>
      <c r="D5347" s="180" t="s">
        <v>4021</v>
      </c>
      <c r="E5347" s="181">
        <v>48.92</v>
      </c>
    </row>
    <row r="5348" spans="2:5" ht="50.1" customHeight="1">
      <c r="B5348" s="180">
        <v>92398</v>
      </c>
      <c r="C5348" s="180" t="s">
        <v>3212</v>
      </c>
      <c r="D5348" s="180" t="s">
        <v>4021</v>
      </c>
      <c r="E5348" s="181">
        <v>62.32</v>
      </c>
    </row>
    <row r="5349" spans="2:5" ht="50.1" customHeight="1">
      <c r="B5349" s="180">
        <v>92399</v>
      </c>
      <c r="C5349" s="180" t="s">
        <v>3213</v>
      </c>
      <c r="D5349" s="180" t="s">
        <v>4021</v>
      </c>
      <c r="E5349" s="181">
        <v>63.53</v>
      </c>
    </row>
    <row r="5350" spans="2:5" ht="50.1" customHeight="1">
      <c r="B5350" s="180">
        <v>92400</v>
      </c>
      <c r="C5350" s="180" t="s">
        <v>3214</v>
      </c>
      <c r="D5350" s="180" t="s">
        <v>4021</v>
      </c>
      <c r="E5350" s="181">
        <v>74.25</v>
      </c>
    </row>
    <row r="5351" spans="2:5" ht="50.1" customHeight="1">
      <c r="B5351" s="180">
        <v>92401</v>
      </c>
      <c r="C5351" s="180" t="s">
        <v>3215</v>
      </c>
      <c r="D5351" s="180" t="s">
        <v>4021</v>
      </c>
      <c r="E5351" s="181">
        <v>75.56</v>
      </c>
    </row>
    <row r="5352" spans="2:5" ht="50.1" customHeight="1">
      <c r="B5352" s="180">
        <v>92402</v>
      </c>
      <c r="C5352" s="180" t="s">
        <v>3216</v>
      </c>
      <c r="D5352" s="180" t="s">
        <v>4021</v>
      </c>
      <c r="E5352" s="181">
        <v>59.96</v>
      </c>
    </row>
    <row r="5353" spans="2:5" ht="50.1" customHeight="1">
      <c r="B5353" s="180">
        <v>92403</v>
      </c>
      <c r="C5353" s="180" t="s">
        <v>3217</v>
      </c>
      <c r="D5353" s="180" t="s">
        <v>4021</v>
      </c>
      <c r="E5353" s="181">
        <v>50.09</v>
      </c>
    </row>
    <row r="5354" spans="2:5" ht="50.1" customHeight="1">
      <c r="B5354" s="180">
        <v>92404</v>
      </c>
      <c r="C5354" s="180" t="s">
        <v>3218</v>
      </c>
      <c r="D5354" s="180" t="s">
        <v>4021</v>
      </c>
      <c r="E5354" s="181">
        <v>63.51</v>
      </c>
    </row>
    <row r="5355" spans="2:5" ht="50.1" customHeight="1">
      <c r="B5355" s="180">
        <v>92405</v>
      </c>
      <c r="C5355" s="180" t="s">
        <v>3219</v>
      </c>
      <c r="D5355" s="180" t="s">
        <v>4021</v>
      </c>
      <c r="E5355" s="181">
        <v>64.7</v>
      </c>
    </row>
    <row r="5356" spans="2:5" ht="50.1" customHeight="1">
      <c r="B5356" s="180">
        <v>92406</v>
      </c>
      <c r="C5356" s="180" t="s">
        <v>3220</v>
      </c>
      <c r="D5356" s="180" t="s">
        <v>4021</v>
      </c>
      <c r="E5356" s="181">
        <v>75.44</v>
      </c>
    </row>
    <row r="5357" spans="2:5" ht="50.1" customHeight="1">
      <c r="B5357" s="180">
        <v>92407</v>
      </c>
      <c r="C5357" s="180" t="s">
        <v>3221</v>
      </c>
      <c r="D5357" s="180" t="s">
        <v>4021</v>
      </c>
      <c r="E5357" s="181">
        <v>76.709999999999994</v>
      </c>
    </row>
    <row r="5358" spans="2:5" ht="50.1" customHeight="1">
      <c r="B5358" s="180">
        <v>93679</v>
      </c>
      <c r="C5358" s="180" t="s">
        <v>3222</v>
      </c>
      <c r="D5358" s="180" t="s">
        <v>4021</v>
      </c>
      <c r="E5358" s="181">
        <v>65.25</v>
      </c>
    </row>
    <row r="5359" spans="2:5" ht="50.1" customHeight="1">
      <c r="B5359" s="180">
        <v>93680</v>
      </c>
      <c r="C5359" s="180" t="s">
        <v>3223</v>
      </c>
      <c r="D5359" s="180" t="s">
        <v>4021</v>
      </c>
      <c r="E5359" s="181">
        <v>55.21</v>
      </c>
    </row>
    <row r="5360" spans="2:5" ht="50.1" customHeight="1">
      <c r="B5360" s="180">
        <v>93681</v>
      </c>
      <c r="C5360" s="180" t="s">
        <v>3224</v>
      </c>
      <c r="D5360" s="180" t="s">
        <v>4021</v>
      </c>
      <c r="E5360" s="181">
        <v>67.36</v>
      </c>
    </row>
    <row r="5361" spans="2:5" ht="50.1" customHeight="1">
      <c r="B5361" s="180">
        <v>93682</v>
      </c>
      <c r="C5361" s="180" t="s">
        <v>3225</v>
      </c>
      <c r="D5361" s="180" t="s">
        <v>4021</v>
      </c>
      <c r="E5361" s="181">
        <v>68.62</v>
      </c>
    </row>
    <row r="5362" spans="2:5" ht="50.1" customHeight="1">
      <c r="B5362" s="180">
        <v>97104</v>
      </c>
      <c r="C5362" s="180" t="s">
        <v>20996</v>
      </c>
      <c r="D5362" s="180" t="s">
        <v>4021</v>
      </c>
      <c r="E5362" s="181">
        <v>87.88</v>
      </c>
    </row>
    <row r="5363" spans="2:5" ht="50.1" customHeight="1">
      <c r="B5363" s="180">
        <v>97105</v>
      </c>
      <c r="C5363" s="180" t="s">
        <v>20997</v>
      </c>
      <c r="D5363" s="180" t="s">
        <v>4021</v>
      </c>
      <c r="E5363" s="181">
        <v>103.82</v>
      </c>
    </row>
    <row r="5364" spans="2:5" ht="50.1" customHeight="1">
      <c r="B5364" s="180">
        <v>97106</v>
      </c>
      <c r="C5364" s="180" t="s">
        <v>20998</v>
      </c>
      <c r="D5364" s="180" t="s">
        <v>4021</v>
      </c>
      <c r="E5364" s="181">
        <v>113.26</v>
      </c>
    </row>
    <row r="5365" spans="2:5" ht="50.1" customHeight="1">
      <c r="B5365" s="180">
        <v>97107</v>
      </c>
      <c r="C5365" s="180" t="s">
        <v>20999</v>
      </c>
      <c r="D5365" s="180" t="s">
        <v>4021</v>
      </c>
      <c r="E5365" s="181">
        <v>122.68</v>
      </c>
    </row>
    <row r="5366" spans="2:5" ht="50.1" customHeight="1">
      <c r="B5366" s="180">
        <v>97108</v>
      </c>
      <c r="C5366" s="180" t="s">
        <v>21000</v>
      </c>
      <c r="D5366" s="180" t="s">
        <v>4021</v>
      </c>
      <c r="E5366" s="181">
        <v>145.13999999999999</v>
      </c>
    </row>
    <row r="5367" spans="2:5" ht="50.1" customHeight="1">
      <c r="B5367" s="180">
        <v>97109</v>
      </c>
      <c r="C5367" s="180" t="s">
        <v>21001</v>
      </c>
      <c r="D5367" s="180" t="s">
        <v>4021</v>
      </c>
      <c r="E5367" s="181">
        <v>154.51</v>
      </c>
    </row>
    <row r="5368" spans="2:5" ht="50.1" customHeight="1">
      <c r="B5368" s="180">
        <v>97110</v>
      </c>
      <c r="C5368" s="180" t="s">
        <v>21002</v>
      </c>
      <c r="D5368" s="180" t="s">
        <v>4021</v>
      </c>
      <c r="E5368" s="181">
        <v>155.66</v>
      </c>
    </row>
    <row r="5369" spans="2:5" ht="50.1" customHeight="1">
      <c r="B5369" s="180">
        <v>97111</v>
      </c>
      <c r="C5369" s="180" t="s">
        <v>21003</v>
      </c>
      <c r="D5369" s="180" t="s">
        <v>4021</v>
      </c>
      <c r="E5369" s="181">
        <v>177.72</v>
      </c>
    </row>
    <row r="5370" spans="2:5" ht="50.1" customHeight="1">
      <c r="B5370" s="180">
        <v>97112</v>
      </c>
      <c r="C5370" s="180" t="s">
        <v>21004</v>
      </c>
      <c r="D5370" s="180" t="s">
        <v>4021</v>
      </c>
      <c r="E5370" s="181">
        <v>189.5</v>
      </c>
    </row>
    <row r="5371" spans="2:5" ht="50.1" customHeight="1">
      <c r="B5371" s="180">
        <v>97113</v>
      </c>
      <c r="C5371" s="180" t="s">
        <v>21005</v>
      </c>
      <c r="D5371" s="180" t="s">
        <v>4021</v>
      </c>
      <c r="E5371" s="181">
        <v>1.72</v>
      </c>
    </row>
    <row r="5372" spans="2:5" ht="50.1" customHeight="1">
      <c r="B5372" s="180">
        <v>97114</v>
      </c>
      <c r="C5372" s="180" t="s">
        <v>3226</v>
      </c>
      <c r="D5372" s="180" t="s">
        <v>4195</v>
      </c>
      <c r="E5372" s="181">
        <v>0.38</v>
      </c>
    </row>
    <row r="5373" spans="2:5" ht="50.1" customHeight="1">
      <c r="B5373" s="180">
        <v>97115</v>
      </c>
      <c r="C5373" s="180" t="s">
        <v>3227</v>
      </c>
      <c r="D5373" s="180" t="s">
        <v>4440</v>
      </c>
      <c r="E5373" s="181">
        <v>35.57</v>
      </c>
    </row>
    <row r="5374" spans="2:5" ht="50.1" customHeight="1">
      <c r="B5374" s="180">
        <v>97116</v>
      </c>
      <c r="C5374" s="180" t="s">
        <v>21006</v>
      </c>
      <c r="D5374" s="180" t="s">
        <v>4440</v>
      </c>
      <c r="E5374" s="181">
        <v>18.87</v>
      </c>
    </row>
    <row r="5375" spans="2:5" ht="50.1" customHeight="1">
      <c r="B5375" s="180">
        <v>97117</v>
      </c>
      <c r="C5375" s="180" t="s">
        <v>21007</v>
      </c>
      <c r="D5375" s="180" t="s">
        <v>4440</v>
      </c>
      <c r="E5375" s="181">
        <v>18.59</v>
      </c>
    </row>
    <row r="5376" spans="2:5" ht="50.1" customHeight="1">
      <c r="B5376" s="180">
        <v>97118</v>
      </c>
      <c r="C5376" s="180" t="s">
        <v>21008</v>
      </c>
      <c r="D5376" s="180" t="s">
        <v>4440</v>
      </c>
      <c r="E5376" s="181">
        <v>16.510000000000002</v>
      </c>
    </row>
    <row r="5377" spans="2:5" ht="50.1" customHeight="1">
      <c r="B5377" s="180">
        <v>97119</v>
      </c>
      <c r="C5377" s="180" t="s">
        <v>21009</v>
      </c>
      <c r="D5377" s="180" t="s">
        <v>4440</v>
      </c>
      <c r="E5377" s="181">
        <v>15.93</v>
      </c>
    </row>
    <row r="5378" spans="2:5" ht="50.1" customHeight="1">
      <c r="B5378" s="180">
        <v>97120</v>
      </c>
      <c r="C5378" s="180" t="s">
        <v>3228</v>
      </c>
      <c r="D5378" s="180" t="s">
        <v>4440</v>
      </c>
      <c r="E5378" s="181">
        <v>11.64</v>
      </c>
    </row>
    <row r="5379" spans="2:5" ht="50.1" customHeight="1">
      <c r="B5379" s="180">
        <v>97802</v>
      </c>
      <c r="C5379" s="180" t="s">
        <v>21010</v>
      </c>
      <c r="D5379" s="180" t="s">
        <v>4021</v>
      </c>
      <c r="E5379" s="181">
        <v>5.18</v>
      </c>
    </row>
    <row r="5380" spans="2:5" ht="50.1" customHeight="1">
      <c r="B5380" s="180">
        <v>97803</v>
      </c>
      <c r="C5380" s="180" t="s">
        <v>21011</v>
      </c>
      <c r="D5380" s="180" t="s">
        <v>4021</v>
      </c>
      <c r="E5380" s="181">
        <v>7.78</v>
      </c>
    </row>
    <row r="5381" spans="2:5" ht="50.1" customHeight="1">
      <c r="B5381" s="180">
        <v>97805</v>
      </c>
      <c r="C5381" s="180" t="s">
        <v>21012</v>
      </c>
      <c r="D5381" s="180" t="s">
        <v>4021</v>
      </c>
      <c r="E5381" s="181">
        <v>13.11</v>
      </c>
    </row>
    <row r="5382" spans="2:5" ht="50.1" customHeight="1">
      <c r="B5382" s="180">
        <v>97806</v>
      </c>
      <c r="C5382" s="180" t="s">
        <v>21013</v>
      </c>
      <c r="D5382" s="180" t="s">
        <v>4021</v>
      </c>
      <c r="E5382" s="181">
        <v>15.68</v>
      </c>
    </row>
    <row r="5383" spans="2:5" ht="50.1" customHeight="1">
      <c r="B5383" s="180">
        <v>97807</v>
      </c>
      <c r="C5383" s="180" t="s">
        <v>21014</v>
      </c>
      <c r="D5383" s="180" t="s">
        <v>4021</v>
      </c>
      <c r="E5383" s="181">
        <v>17.829999999999998</v>
      </c>
    </row>
    <row r="5384" spans="2:5" ht="50.1" customHeight="1">
      <c r="B5384" s="180">
        <v>97809</v>
      </c>
      <c r="C5384" s="180" t="s">
        <v>21015</v>
      </c>
      <c r="D5384" s="180" t="s">
        <v>4021</v>
      </c>
      <c r="E5384" s="181">
        <v>14.64</v>
      </c>
    </row>
    <row r="5385" spans="2:5" ht="50.1" customHeight="1">
      <c r="B5385" s="180">
        <v>97810</v>
      </c>
      <c r="C5385" s="180" t="s">
        <v>21016</v>
      </c>
      <c r="D5385" s="180" t="s">
        <v>4021</v>
      </c>
      <c r="E5385" s="181">
        <v>15.85</v>
      </c>
    </row>
    <row r="5386" spans="2:5" ht="50.1" customHeight="1">
      <c r="B5386" s="180">
        <v>97811</v>
      </c>
      <c r="C5386" s="180" t="s">
        <v>21017</v>
      </c>
      <c r="D5386" s="180" t="s">
        <v>4021</v>
      </c>
      <c r="E5386" s="181">
        <v>18.079999999999998</v>
      </c>
    </row>
    <row r="5387" spans="2:5" ht="50.1" customHeight="1">
      <c r="B5387" s="180">
        <v>101167</v>
      </c>
      <c r="C5387" s="180" t="s">
        <v>21018</v>
      </c>
      <c r="D5387" s="180" t="s">
        <v>4021</v>
      </c>
      <c r="E5387" s="181">
        <v>122.18</v>
      </c>
    </row>
    <row r="5388" spans="2:5" ht="50.1" customHeight="1">
      <c r="B5388" s="180">
        <v>101168</v>
      </c>
      <c r="C5388" s="180" t="s">
        <v>21019</v>
      </c>
      <c r="D5388" s="180" t="s">
        <v>4021</v>
      </c>
      <c r="E5388" s="181">
        <v>155.97999999999999</v>
      </c>
    </row>
    <row r="5389" spans="2:5" ht="50.1" customHeight="1">
      <c r="B5389" s="180">
        <v>101169</v>
      </c>
      <c r="C5389" s="180" t="s">
        <v>21020</v>
      </c>
      <c r="D5389" s="180" t="s">
        <v>4021</v>
      </c>
      <c r="E5389" s="181">
        <v>132.11000000000001</v>
      </c>
    </row>
    <row r="5390" spans="2:5" ht="50.1" customHeight="1">
      <c r="B5390" s="180">
        <v>101170</v>
      </c>
      <c r="C5390" s="180" t="s">
        <v>21021</v>
      </c>
      <c r="D5390" s="180" t="s">
        <v>4021</v>
      </c>
      <c r="E5390" s="181">
        <v>28.74</v>
      </c>
    </row>
    <row r="5391" spans="2:5" ht="50.1" customHeight="1">
      <c r="B5391" s="180">
        <v>101171</v>
      </c>
      <c r="C5391" s="180" t="s">
        <v>21022</v>
      </c>
      <c r="D5391" s="180" t="s">
        <v>4021</v>
      </c>
      <c r="E5391" s="181">
        <v>72.05</v>
      </c>
    </row>
    <row r="5392" spans="2:5" ht="50.1" customHeight="1">
      <c r="B5392" s="180">
        <v>101172</v>
      </c>
      <c r="C5392" s="180" t="s">
        <v>21023</v>
      </c>
      <c r="D5392" s="180" t="s">
        <v>4021</v>
      </c>
      <c r="E5392" s="181">
        <v>46.62</v>
      </c>
    </row>
    <row r="5393" spans="2:5" ht="50.1" customHeight="1">
      <c r="B5393" s="180">
        <v>72947</v>
      </c>
      <c r="C5393" s="180" t="s">
        <v>13</v>
      </c>
      <c r="D5393" s="180" t="s">
        <v>4021</v>
      </c>
      <c r="E5393" s="181">
        <v>16.12</v>
      </c>
    </row>
    <row r="5394" spans="2:5" ht="50.1" customHeight="1">
      <c r="B5394" s="180">
        <v>83693</v>
      </c>
      <c r="C5394" s="180" t="s">
        <v>3229</v>
      </c>
      <c r="D5394" s="180" t="s">
        <v>4021</v>
      </c>
      <c r="E5394" s="181">
        <v>3.51</v>
      </c>
    </row>
    <row r="5395" spans="2:5" ht="50.1" customHeight="1">
      <c r="B5395" s="180">
        <v>95995</v>
      </c>
      <c r="C5395" s="180" t="s">
        <v>18775</v>
      </c>
      <c r="D5395" s="180" t="s">
        <v>17</v>
      </c>
      <c r="E5395" s="182">
        <v>1067.26</v>
      </c>
    </row>
    <row r="5396" spans="2:5" ht="50.1" customHeight="1">
      <c r="B5396" s="180">
        <v>95996</v>
      </c>
      <c r="C5396" s="180" t="s">
        <v>18776</v>
      </c>
      <c r="D5396" s="180" t="s">
        <v>17</v>
      </c>
      <c r="E5396" s="182">
        <v>1013.95</v>
      </c>
    </row>
    <row r="5397" spans="2:5" ht="50.1" customHeight="1">
      <c r="B5397" s="180">
        <v>96001</v>
      </c>
      <c r="C5397" s="180" t="s">
        <v>18777</v>
      </c>
      <c r="D5397" s="180" t="s">
        <v>4021</v>
      </c>
      <c r="E5397" s="181">
        <v>5.12</v>
      </c>
    </row>
    <row r="5398" spans="2:5" ht="50.1" customHeight="1">
      <c r="B5398" s="180">
        <v>96393</v>
      </c>
      <c r="C5398" s="180" t="s">
        <v>21024</v>
      </c>
      <c r="D5398" s="180" t="s">
        <v>17</v>
      </c>
      <c r="E5398" s="181">
        <v>128.99</v>
      </c>
    </row>
    <row r="5399" spans="2:5" ht="50.1" customHeight="1">
      <c r="B5399" s="180">
        <v>96394</v>
      </c>
      <c r="C5399" s="180" t="s">
        <v>21025</v>
      </c>
      <c r="D5399" s="180" t="s">
        <v>17</v>
      </c>
      <c r="E5399" s="181">
        <v>174.13</v>
      </c>
    </row>
    <row r="5400" spans="2:5" ht="50.1" customHeight="1">
      <c r="B5400" s="180">
        <v>96395</v>
      </c>
      <c r="C5400" s="180" t="s">
        <v>21026</v>
      </c>
      <c r="D5400" s="180" t="s">
        <v>17</v>
      </c>
      <c r="E5400" s="181">
        <v>238.43</v>
      </c>
    </row>
    <row r="5401" spans="2:5" ht="50.1" customHeight="1">
      <c r="B5401" s="180">
        <v>100624</v>
      </c>
      <c r="C5401" s="180" t="s">
        <v>21027</v>
      </c>
      <c r="D5401" s="180" t="s">
        <v>17</v>
      </c>
      <c r="E5401" s="181">
        <v>809.49</v>
      </c>
    </row>
    <row r="5402" spans="2:5" ht="50.1" customHeight="1">
      <c r="B5402" s="180">
        <v>100625</v>
      </c>
      <c r="C5402" s="180" t="s">
        <v>21028</v>
      </c>
      <c r="D5402" s="180" t="s">
        <v>17</v>
      </c>
      <c r="E5402" s="181">
        <v>729.22</v>
      </c>
    </row>
    <row r="5403" spans="2:5" ht="50.1" customHeight="1">
      <c r="B5403" s="180">
        <v>101020</v>
      </c>
      <c r="C5403" s="180" t="s">
        <v>21029</v>
      </c>
      <c r="D5403" s="180" t="s">
        <v>12538</v>
      </c>
      <c r="E5403" s="181">
        <v>320.39999999999998</v>
      </c>
    </row>
    <row r="5404" spans="2:5" ht="50.1" customHeight="1">
      <c r="B5404" s="180">
        <v>101021</v>
      </c>
      <c r="C5404" s="180" t="s">
        <v>21030</v>
      </c>
      <c r="D5404" s="180" t="s">
        <v>12538</v>
      </c>
      <c r="E5404" s="181">
        <v>324.76</v>
      </c>
    </row>
    <row r="5405" spans="2:5" ht="50.1" customHeight="1">
      <c r="B5405" s="180">
        <v>101022</v>
      </c>
      <c r="C5405" s="180" t="s">
        <v>21031</v>
      </c>
      <c r="D5405" s="180" t="s">
        <v>12538</v>
      </c>
      <c r="E5405" s="181">
        <v>278.18</v>
      </c>
    </row>
    <row r="5406" spans="2:5" ht="50.1" customHeight="1">
      <c r="B5406" s="180">
        <v>101023</v>
      </c>
      <c r="C5406" s="180" t="s">
        <v>21032</v>
      </c>
      <c r="D5406" s="180" t="s">
        <v>12538</v>
      </c>
      <c r="E5406" s="181">
        <v>283.70999999999998</v>
      </c>
    </row>
    <row r="5407" spans="2:5" ht="50.1" customHeight="1">
      <c r="B5407" s="180">
        <v>101024</v>
      </c>
      <c r="C5407" s="180" t="s">
        <v>21033</v>
      </c>
      <c r="D5407" s="180" t="s">
        <v>12538</v>
      </c>
      <c r="E5407" s="181">
        <v>282.57</v>
      </c>
    </row>
    <row r="5408" spans="2:5" ht="50.1" customHeight="1">
      <c r="B5408" s="180">
        <v>101025</v>
      </c>
      <c r="C5408" s="180" t="s">
        <v>21034</v>
      </c>
      <c r="D5408" s="180" t="s">
        <v>12538</v>
      </c>
      <c r="E5408" s="181">
        <v>286.93</v>
      </c>
    </row>
    <row r="5409" spans="2:5" ht="50.1" customHeight="1">
      <c r="B5409" s="180">
        <v>101026</v>
      </c>
      <c r="C5409" s="180" t="s">
        <v>21035</v>
      </c>
      <c r="D5409" s="180" t="s">
        <v>12538</v>
      </c>
      <c r="E5409" s="181">
        <v>282.63</v>
      </c>
    </row>
    <row r="5410" spans="2:5" ht="50.1" customHeight="1">
      <c r="B5410" s="180">
        <v>101027</v>
      </c>
      <c r="C5410" s="180" t="s">
        <v>21036</v>
      </c>
      <c r="D5410" s="180" t="s">
        <v>12538</v>
      </c>
      <c r="E5410" s="181">
        <v>309.8</v>
      </c>
    </row>
    <row r="5411" spans="2:5" ht="50.1" customHeight="1">
      <c r="B5411" s="180">
        <v>88411</v>
      </c>
      <c r="C5411" s="180" t="s">
        <v>3230</v>
      </c>
      <c r="D5411" s="180" t="s">
        <v>4021</v>
      </c>
      <c r="E5411" s="181">
        <v>2.36</v>
      </c>
    </row>
    <row r="5412" spans="2:5" ht="50.1" customHeight="1">
      <c r="B5412" s="180">
        <v>88412</v>
      </c>
      <c r="C5412" s="180" t="s">
        <v>3231</v>
      </c>
      <c r="D5412" s="180" t="s">
        <v>4021</v>
      </c>
      <c r="E5412" s="181">
        <v>1.82</v>
      </c>
    </row>
    <row r="5413" spans="2:5" ht="50.1" customHeight="1">
      <c r="B5413" s="180">
        <v>88413</v>
      </c>
      <c r="C5413" s="180" t="s">
        <v>3232</v>
      </c>
      <c r="D5413" s="180" t="s">
        <v>4021</v>
      </c>
      <c r="E5413" s="181">
        <v>3.44</v>
      </c>
    </row>
    <row r="5414" spans="2:5" ht="50.1" customHeight="1">
      <c r="B5414" s="180">
        <v>88414</v>
      </c>
      <c r="C5414" s="180" t="s">
        <v>3233</v>
      </c>
      <c r="D5414" s="180" t="s">
        <v>4021</v>
      </c>
      <c r="E5414" s="181">
        <v>3.79</v>
      </c>
    </row>
    <row r="5415" spans="2:5" ht="50.1" customHeight="1">
      <c r="B5415" s="180">
        <v>88415</v>
      </c>
      <c r="C5415" s="180" t="s">
        <v>3234</v>
      </c>
      <c r="D5415" s="180" t="s">
        <v>4021</v>
      </c>
      <c r="E5415" s="181">
        <v>2.5299999999999998</v>
      </c>
    </row>
    <row r="5416" spans="2:5" ht="50.1" customHeight="1">
      <c r="B5416" s="180">
        <v>88416</v>
      </c>
      <c r="C5416" s="180" t="s">
        <v>3235</v>
      </c>
      <c r="D5416" s="180" t="s">
        <v>4021</v>
      </c>
      <c r="E5416" s="181">
        <v>15.07</v>
      </c>
    </row>
    <row r="5417" spans="2:5" ht="50.1" customHeight="1">
      <c r="B5417" s="180">
        <v>88417</v>
      </c>
      <c r="C5417" s="180" t="s">
        <v>3236</v>
      </c>
      <c r="D5417" s="180" t="s">
        <v>4021</v>
      </c>
      <c r="E5417" s="181">
        <v>13.16</v>
      </c>
    </row>
    <row r="5418" spans="2:5" ht="50.1" customHeight="1">
      <c r="B5418" s="180">
        <v>88420</v>
      </c>
      <c r="C5418" s="180" t="s">
        <v>3237</v>
      </c>
      <c r="D5418" s="180" t="s">
        <v>4021</v>
      </c>
      <c r="E5418" s="181">
        <v>18.940000000000001</v>
      </c>
    </row>
    <row r="5419" spans="2:5" ht="50.1" customHeight="1">
      <c r="B5419" s="180">
        <v>88421</v>
      </c>
      <c r="C5419" s="180" t="s">
        <v>3238</v>
      </c>
      <c r="D5419" s="180" t="s">
        <v>4021</v>
      </c>
      <c r="E5419" s="181">
        <v>20.16</v>
      </c>
    </row>
    <row r="5420" spans="2:5" ht="50.1" customHeight="1">
      <c r="B5420" s="180">
        <v>88423</v>
      </c>
      <c r="C5420" s="180" t="s">
        <v>3239</v>
      </c>
      <c r="D5420" s="180" t="s">
        <v>4021</v>
      </c>
      <c r="E5420" s="181">
        <v>15.68</v>
      </c>
    </row>
    <row r="5421" spans="2:5" ht="50.1" customHeight="1">
      <c r="B5421" s="180">
        <v>88424</v>
      </c>
      <c r="C5421" s="180" t="s">
        <v>3240</v>
      </c>
      <c r="D5421" s="180" t="s">
        <v>4021</v>
      </c>
      <c r="E5421" s="181">
        <v>17.7</v>
      </c>
    </row>
    <row r="5422" spans="2:5" ht="50.1" customHeight="1">
      <c r="B5422" s="180">
        <v>88426</v>
      </c>
      <c r="C5422" s="180" t="s">
        <v>3241</v>
      </c>
      <c r="D5422" s="180" t="s">
        <v>4021</v>
      </c>
      <c r="E5422" s="181">
        <v>14.39</v>
      </c>
    </row>
    <row r="5423" spans="2:5" ht="50.1" customHeight="1">
      <c r="B5423" s="180">
        <v>88428</v>
      </c>
      <c r="C5423" s="180" t="s">
        <v>3242</v>
      </c>
      <c r="D5423" s="180" t="s">
        <v>4021</v>
      </c>
      <c r="E5423" s="181">
        <v>24.36</v>
      </c>
    </row>
    <row r="5424" spans="2:5" ht="50.1" customHeight="1">
      <c r="B5424" s="180">
        <v>88429</v>
      </c>
      <c r="C5424" s="180" t="s">
        <v>3243</v>
      </c>
      <c r="D5424" s="180" t="s">
        <v>4021</v>
      </c>
      <c r="E5424" s="181">
        <v>26.48</v>
      </c>
    </row>
    <row r="5425" spans="2:5" ht="50.1" customHeight="1">
      <c r="B5425" s="180">
        <v>88431</v>
      </c>
      <c r="C5425" s="180" t="s">
        <v>3244</v>
      </c>
      <c r="D5425" s="180" t="s">
        <v>4021</v>
      </c>
      <c r="E5425" s="181">
        <v>18.75</v>
      </c>
    </row>
    <row r="5426" spans="2:5" ht="50.1" customHeight="1">
      <c r="B5426" s="180">
        <v>88432</v>
      </c>
      <c r="C5426" s="180" t="s">
        <v>3245</v>
      </c>
      <c r="D5426" s="180" t="s">
        <v>4021</v>
      </c>
      <c r="E5426" s="181">
        <v>13.63</v>
      </c>
    </row>
    <row r="5427" spans="2:5" ht="50.1" customHeight="1">
      <c r="B5427" s="180">
        <v>88482</v>
      </c>
      <c r="C5427" s="180" t="s">
        <v>3246</v>
      </c>
      <c r="D5427" s="180" t="s">
        <v>4021</v>
      </c>
      <c r="E5427" s="181">
        <v>3.27</v>
      </c>
    </row>
    <row r="5428" spans="2:5" ht="50.1" customHeight="1">
      <c r="B5428" s="180">
        <v>88483</v>
      </c>
      <c r="C5428" s="180" t="s">
        <v>3247</v>
      </c>
      <c r="D5428" s="180" t="s">
        <v>4021</v>
      </c>
      <c r="E5428" s="181">
        <v>3.04</v>
      </c>
    </row>
    <row r="5429" spans="2:5" ht="50.1" customHeight="1">
      <c r="B5429" s="180">
        <v>88484</v>
      </c>
      <c r="C5429" s="180" t="s">
        <v>3248</v>
      </c>
      <c r="D5429" s="180" t="s">
        <v>4021</v>
      </c>
      <c r="E5429" s="181">
        <v>2.54</v>
      </c>
    </row>
    <row r="5430" spans="2:5" ht="50.1" customHeight="1">
      <c r="B5430" s="180">
        <v>88485</v>
      </c>
      <c r="C5430" s="180" t="s">
        <v>3249</v>
      </c>
      <c r="D5430" s="180" t="s">
        <v>4021</v>
      </c>
      <c r="E5430" s="181">
        <v>2.2200000000000002</v>
      </c>
    </row>
    <row r="5431" spans="2:5" ht="50.1" customHeight="1">
      <c r="B5431" s="180">
        <v>88486</v>
      </c>
      <c r="C5431" s="180" t="s">
        <v>3250</v>
      </c>
      <c r="D5431" s="180" t="s">
        <v>4021</v>
      </c>
      <c r="E5431" s="181">
        <v>10.68</v>
      </c>
    </row>
    <row r="5432" spans="2:5" ht="50.1" customHeight="1">
      <c r="B5432" s="180">
        <v>88487</v>
      </c>
      <c r="C5432" s="180" t="s">
        <v>3251</v>
      </c>
      <c r="D5432" s="180" t="s">
        <v>4021</v>
      </c>
      <c r="E5432" s="181">
        <v>9.66</v>
      </c>
    </row>
    <row r="5433" spans="2:5" ht="50.1" customHeight="1">
      <c r="B5433" s="180">
        <v>88488</v>
      </c>
      <c r="C5433" s="180" t="s">
        <v>3252</v>
      </c>
      <c r="D5433" s="180" t="s">
        <v>4021</v>
      </c>
      <c r="E5433" s="181">
        <v>12.59</v>
      </c>
    </row>
    <row r="5434" spans="2:5" ht="50.1" customHeight="1">
      <c r="B5434" s="180">
        <v>88489</v>
      </c>
      <c r="C5434" s="180" t="s">
        <v>3253</v>
      </c>
      <c r="D5434" s="180" t="s">
        <v>4021</v>
      </c>
      <c r="E5434" s="181">
        <v>11.13</v>
      </c>
    </row>
    <row r="5435" spans="2:5" ht="50.1" customHeight="1">
      <c r="B5435" s="180">
        <v>88490</v>
      </c>
      <c r="C5435" s="180" t="s">
        <v>3254</v>
      </c>
      <c r="D5435" s="180" t="s">
        <v>4021</v>
      </c>
      <c r="E5435" s="181">
        <v>8.14</v>
      </c>
    </row>
    <row r="5436" spans="2:5" ht="50.1" customHeight="1">
      <c r="B5436" s="180">
        <v>88491</v>
      </c>
      <c r="C5436" s="180" t="s">
        <v>3255</v>
      </c>
      <c r="D5436" s="180" t="s">
        <v>4021</v>
      </c>
      <c r="E5436" s="181">
        <v>7.89</v>
      </c>
    </row>
    <row r="5437" spans="2:5" ht="50.1" customHeight="1">
      <c r="B5437" s="180">
        <v>88492</v>
      </c>
      <c r="C5437" s="180" t="s">
        <v>3256</v>
      </c>
      <c r="D5437" s="180" t="s">
        <v>4021</v>
      </c>
      <c r="E5437" s="181">
        <v>8.6199999999999992</v>
      </c>
    </row>
    <row r="5438" spans="2:5" ht="50.1" customHeight="1">
      <c r="B5438" s="180">
        <v>88493</v>
      </c>
      <c r="C5438" s="180" t="s">
        <v>3257</v>
      </c>
      <c r="D5438" s="180" t="s">
        <v>4021</v>
      </c>
      <c r="E5438" s="181">
        <v>8.25</v>
      </c>
    </row>
    <row r="5439" spans="2:5" ht="50.1" customHeight="1">
      <c r="B5439" s="180">
        <v>88494</v>
      </c>
      <c r="C5439" s="180" t="s">
        <v>3258</v>
      </c>
      <c r="D5439" s="180" t="s">
        <v>4021</v>
      </c>
      <c r="E5439" s="181">
        <v>15.43</v>
      </c>
    </row>
    <row r="5440" spans="2:5" ht="50.1" customHeight="1">
      <c r="B5440" s="180">
        <v>88495</v>
      </c>
      <c r="C5440" s="180" t="s">
        <v>3259</v>
      </c>
      <c r="D5440" s="180" t="s">
        <v>4021</v>
      </c>
      <c r="E5440" s="181">
        <v>8.4499999999999993</v>
      </c>
    </row>
    <row r="5441" spans="2:5" ht="50.1" customHeight="1">
      <c r="B5441" s="180">
        <v>88496</v>
      </c>
      <c r="C5441" s="180" t="s">
        <v>3260</v>
      </c>
      <c r="D5441" s="180" t="s">
        <v>4021</v>
      </c>
      <c r="E5441" s="181">
        <v>20.97</v>
      </c>
    </row>
    <row r="5442" spans="2:5" ht="50.1" customHeight="1">
      <c r="B5442" s="180">
        <v>88497</v>
      </c>
      <c r="C5442" s="180" t="s">
        <v>3261</v>
      </c>
      <c r="D5442" s="180" t="s">
        <v>4021</v>
      </c>
      <c r="E5442" s="181">
        <v>11.65</v>
      </c>
    </row>
    <row r="5443" spans="2:5" ht="50.1" customHeight="1">
      <c r="B5443" s="180">
        <v>95305</v>
      </c>
      <c r="C5443" s="180" t="s">
        <v>3262</v>
      </c>
      <c r="D5443" s="180" t="s">
        <v>4021</v>
      </c>
      <c r="E5443" s="181">
        <v>11.57</v>
      </c>
    </row>
    <row r="5444" spans="2:5" ht="50.1" customHeight="1">
      <c r="B5444" s="180">
        <v>95306</v>
      </c>
      <c r="C5444" s="180" t="s">
        <v>3263</v>
      </c>
      <c r="D5444" s="180" t="s">
        <v>4021</v>
      </c>
      <c r="E5444" s="181">
        <v>13.41</v>
      </c>
    </row>
    <row r="5445" spans="2:5" ht="50.1" customHeight="1">
      <c r="B5445" s="180">
        <v>95622</v>
      </c>
      <c r="C5445" s="180" t="s">
        <v>3264</v>
      </c>
      <c r="D5445" s="180" t="s">
        <v>4021</v>
      </c>
      <c r="E5445" s="181">
        <v>11.28</v>
      </c>
    </row>
    <row r="5446" spans="2:5" ht="50.1" customHeight="1">
      <c r="B5446" s="180">
        <v>95623</v>
      </c>
      <c r="C5446" s="180" t="s">
        <v>3265</v>
      </c>
      <c r="D5446" s="180" t="s">
        <v>4021</v>
      </c>
      <c r="E5446" s="181">
        <v>8.67</v>
      </c>
    </row>
    <row r="5447" spans="2:5" ht="50.1" customHeight="1">
      <c r="B5447" s="180">
        <v>95624</v>
      </c>
      <c r="C5447" s="180" t="s">
        <v>3266</v>
      </c>
      <c r="D5447" s="180" t="s">
        <v>4021</v>
      </c>
      <c r="E5447" s="181">
        <v>16.600000000000001</v>
      </c>
    </row>
    <row r="5448" spans="2:5" ht="50.1" customHeight="1">
      <c r="B5448" s="180">
        <v>95625</v>
      </c>
      <c r="C5448" s="180" t="s">
        <v>3267</v>
      </c>
      <c r="D5448" s="180" t="s">
        <v>4021</v>
      </c>
      <c r="E5448" s="181">
        <v>18.28</v>
      </c>
    </row>
    <row r="5449" spans="2:5" ht="50.1" customHeight="1">
      <c r="B5449" s="180">
        <v>95626</v>
      </c>
      <c r="C5449" s="180" t="s">
        <v>3268</v>
      </c>
      <c r="D5449" s="180" t="s">
        <v>4021</v>
      </c>
      <c r="E5449" s="181">
        <v>12.14</v>
      </c>
    </row>
    <row r="5450" spans="2:5" ht="50.1" customHeight="1">
      <c r="B5450" s="180">
        <v>96126</v>
      </c>
      <c r="C5450" s="180" t="s">
        <v>3269</v>
      </c>
      <c r="D5450" s="180" t="s">
        <v>4021</v>
      </c>
      <c r="E5450" s="181">
        <v>14.14</v>
      </c>
    </row>
    <row r="5451" spans="2:5" ht="50.1" customHeight="1">
      <c r="B5451" s="180">
        <v>96127</v>
      </c>
      <c r="C5451" s="180" t="s">
        <v>3270</v>
      </c>
      <c r="D5451" s="180" t="s">
        <v>4021</v>
      </c>
      <c r="E5451" s="181">
        <v>10.88</v>
      </c>
    </row>
    <row r="5452" spans="2:5" ht="50.1" customHeight="1">
      <c r="B5452" s="180">
        <v>96128</v>
      </c>
      <c r="C5452" s="180" t="s">
        <v>3271</v>
      </c>
      <c r="D5452" s="180" t="s">
        <v>4021</v>
      </c>
      <c r="E5452" s="181">
        <v>20.76</v>
      </c>
    </row>
    <row r="5453" spans="2:5" ht="50.1" customHeight="1">
      <c r="B5453" s="180">
        <v>96129</v>
      </c>
      <c r="C5453" s="180" t="s">
        <v>3272</v>
      </c>
      <c r="D5453" s="180" t="s">
        <v>4021</v>
      </c>
      <c r="E5453" s="181">
        <v>22.86</v>
      </c>
    </row>
    <row r="5454" spans="2:5" ht="50.1" customHeight="1">
      <c r="B5454" s="180">
        <v>96130</v>
      </c>
      <c r="C5454" s="180" t="s">
        <v>3273</v>
      </c>
      <c r="D5454" s="180" t="s">
        <v>4021</v>
      </c>
      <c r="E5454" s="181">
        <v>15.17</v>
      </c>
    </row>
    <row r="5455" spans="2:5" ht="50.1" customHeight="1">
      <c r="B5455" s="180">
        <v>96131</v>
      </c>
      <c r="C5455" s="180" t="s">
        <v>3274</v>
      </c>
      <c r="D5455" s="180" t="s">
        <v>4021</v>
      </c>
      <c r="E5455" s="181">
        <v>19.579999999999998</v>
      </c>
    </row>
    <row r="5456" spans="2:5" ht="50.1" customHeight="1">
      <c r="B5456" s="180">
        <v>96132</v>
      </c>
      <c r="C5456" s="180" t="s">
        <v>3275</v>
      </c>
      <c r="D5456" s="180" t="s">
        <v>4021</v>
      </c>
      <c r="E5456" s="181">
        <v>15.24</v>
      </c>
    </row>
    <row r="5457" spans="2:5" ht="50.1" customHeight="1">
      <c r="B5457" s="180">
        <v>96133</v>
      </c>
      <c r="C5457" s="180" t="s">
        <v>3276</v>
      </c>
      <c r="D5457" s="180" t="s">
        <v>4021</v>
      </c>
      <c r="E5457" s="181">
        <v>28.39</v>
      </c>
    </row>
    <row r="5458" spans="2:5" ht="50.1" customHeight="1">
      <c r="B5458" s="180">
        <v>96134</v>
      </c>
      <c r="C5458" s="180" t="s">
        <v>3277</v>
      </c>
      <c r="D5458" s="180" t="s">
        <v>4021</v>
      </c>
      <c r="E5458" s="181">
        <v>31.18</v>
      </c>
    </row>
    <row r="5459" spans="2:5" ht="50.1" customHeight="1">
      <c r="B5459" s="180">
        <v>96135</v>
      </c>
      <c r="C5459" s="180" t="s">
        <v>3278</v>
      </c>
      <c r="D5459" s="180" t="s">
        <v>4021</v>
      </c>
      <c r="E5459" s="181">
        <v>20.97</v>
      </c>
    </row>
    <row r="5460" spans="2:5" ht="50.1" customHeight="1">
      <c r="B5460" s="180">
        <v>102193</v>
      </c>
      <c r="C5460" s="180" t="s">
        <v>21037</v>
      </c>
      <c r="D5460" s="180" t="s">
        <v>4021</v>
      </c>
      <c r="E5460" s="181">
        <v>1.36</v>
      </c>
    </row>
    <row r="5461" spans="2:5" ht="50.1" customHeight="1">
      <c r="B5461" s="180">
        <v>102194</v>
      </c>
      <c r="C5461" s="180" t="s">
        <v>21038</v>
      </c>
      <c r="D5461" s="180" t="s">
        <v>4021</v>
      </c>
      <c r="E5461" s="181">
        <v>5.68</v>
      </c>
    </row>
    <row r="5462" spans="2:5" ht="50.1" customHeight="1">
      <c r="B5462" s="180">
        <v>102197</v>
      </c>
      <c r="C5462" s="180" t="s">
        <v>21039</v>
      </c>
      <c r="D5462" s="180" t="s">
        <v>4021</v>
      </c>
      <c r="E5462" s="181">
        <v>16.39</v>
      </c>
    </row>
    <row r="5463" spans="2:5" ht="50.1" customHeight="1">
      <c r="B5463" s="180">
        <v>102200</v>
      </c>
      <c r="C5463" s="180" t="s">
        <v>21040</v>
      </c>
      <c r="D5463" s="180" t="s">
        <v>4021</v>
      </c>
      <c r="E5463" s="181">
        <v>13.69</v>
      </c>
    </row>
    <row r="5464" spans="2:5" ht="50.1" customHeight="1">
      <c r="B5464" s="180">
        <v>102202</v>
      </c>
      <c r="C5464" s="180" t="s">
        <v>21041</v>
      </c>
      <c r="D5464" s="180" t="s">
        <v>4021</v>
      </c>
      <c r="E5464" s="181">
        <v>33.07</v>
      </c>
    </row>
    <row r="5465" spans="2:5" ht="50.1" customHeight="1">
      <c r="B5465" s="180">
        <v>102203</v>
      </c>
      <c r="C5465" s="180" t="s">
        <v>21042</v>
      </c>
      <c r="D5465" s="180" t="s">
        <v>4021</v>
      </c>
      <c r="E5465" s="181">
        <v>7.76</v>
      </c>
    </row>
    <row r="5466" spans="2:5" ht="50.1" customHeight="1">
      <c r="B5466" s="180">
        <v>102204</v>
      </c>
      <c r="C5466" s="180" t="s">
        <v>21043</v>
      </c>
      <c r="D5466" s="180" t="s">
        <v>4021</v>
      </c>
      <c r="E5466" s="181">
        <v>7.88</v>
      </c>
    </row>
    <row r="5467" spans="2:5" ht="50.1" customHeight="1">
      <c r="B5467" s="180">
        <v>102205</v>
      </c>
      <c r="C5467" s="180" t="s">
        <v>21044</v>
      </c>
      <c r="D5467" s="180" t="s">
        <v>4021</v>
      </c>
      <c r="E5467" s="181">
        <v>7.03</v>
      </c>
    </row>
    <row r="5468" spans="2:5" ht="50.1" customHeight="1">
      <c r="B5468" s="180">
        <v>102207</v>
      </c>
      <c r="C5468" s="180" t="s">
        <v>21045</v>
      </c>
      <c r="D5468" s="180" t="s">
        <v>4021</v>
      </c>
      <c r="E5468" s="181">
        <v>6.13</v>
      </c>
    </row>
    <row r="5469" spans="2:5" ht="50.1" customHeight="1">
      <c r="B5469" s="180">
        <v>102208</v>
      </c>
      <c r="C5469" s="180" t="s">
        <v>21046</v>
      </c>
      <c r="D5469" s="180" t="s">
        <v>4021</v>
      </c>
      <c r="E5469" s="181">
        <v>5.84</v>
      </c>
    </row>
    <row r="5470" spans="2:5" ht="50.1" customHeight="1">
      <c r="B5470" s="180">
        <v>102209</v>
      </c>
      <c r="C5470" s="180" t="s">
        <v>21047</v>
      </c>
      <c r="D5470" s="180" t="s">
        <v>4021</v>
      </c>
      <c r="E5470" s="181">
        <v>6.03</v>
      </c>
    </row>
    <row r="5471" spans="2:5" ht="50.1" customHeight="1">
      <c r="B5471" s="180">
        <v>102210</v>
      </c>
      <c r="C5471" s="180" t="s">
        <v>21048</v>
      </c>
      <c r="D5471" s="180" t="s">
        <v>4021</v>
      </c>
      <c r="E5471" s="181">
        <v>5.74</v>
      </c>
    </row>
    <row r="5472" spans="2:5" ht="50.1" customHeight="1">
      <c r="B5472" s="180">
        <v>102213</v>
      </c>
      <c r="C5472" s="180" t="s">
        <v>21049</v>
      </c>
      <c r="D5472" s="180" t="s">
        <v>4021</v>
      </c>
      <c r="E5472" s="181">
        <v>15.55</v>
      </c>
    </row>
    <row r="5473" spans="2:5" ht="50.1" customHeight="1">
      <c r="B5473" s="180">
        <v>102214</v>
      </c>
      <c r="C5473" s="180" t="s">
        <v>21050</v>
      </c>
      <c r="D5473" s="180" t="s">
        <v>4021</v>
      </c>
      <c r="E5473" s="181">
        <v>15.77</v>
      </c>
    </row>
    <row r="5474" spans="2:5" ht="50.1" customHeight="1">
      <c r="B5474" s="180">
        <v>102215</v>
      </c>
      <c r="C5474" s="180" t="s">
        <v>21051</v>
      </c>
      <c r="D5474" s="180" t="s">
        <v>4021</v>
      </c>
      <c r="E5474" s="181">
        <v>14.08</v>
      </c>
    </row>
    <row r="5475" spans="2:5" ht="50.1" customHeight="1">
      <c r="B5475" s="180">
        <v>102217</v>
      </c>
      <c r="C5475" s="180" t="s">
        <v>21052</v>
      </c>
      <c r="D5475" s="180" t="s">
        <v>4021</v>
      </c>
      <c r="E5475" s="181">
        <v>12.28</v>
      </c>
    </row>
    <row r="5476" spans="2:5" ht="50.1" customHeight="1">
      <c r="B5476" s="180">
        <v>102218</v>
      </c>
      <c r="C5476" s="180" t="s">
        <v>21053</v>
      </c>
      <c r="D5476" s="180" t="s">
        <v>4021</v>
      </c>
      <c r="E5476" s="181">
        <v>11.69</v>
      </c>
    </row>
    <row r="5477" spans="2:5" ht="50.1" customHeight="1">
      <c r="B5477" s="180">
        <v>102219</v>
      </c>
      <c r="C5477" s="180" t="s">
        <v>21054</v>
      </c>
      <c r="D5477" s="180" t="s">
        <v>4021</v>
      </c>
      <c r="E5477" s="181">
        <v>12.08</v>
      </c>
    </row>
    <row r="5478" spans="2:5" ht="50.1" customHeight="1">
      <c r="B5478" s="180">
        <v>102220</v>
      </c>
      <c r="C5478" s="180" t="s">
        <v>21055</v>
      </c>
      <c r="D5478" s="180" t="s">
        <v>4021</v>
      </c>
      <c r="E5478" s="181">
        <v>11.51</v>
      </c>
    </row>
    <row r="5479" spans="2:5" ht="50.1" customHeight="1">
      <c r="B5479" s="180">
        <v>102223</v>
      </c>
      <c r="C5479" s="180" t="s">
        <v>21056</v>
      </c>
      <c r="D5479" s="180" t="s">
        <v>4021</v>
      </c>
      <c r="E5479" s="181">
        <v>23.33</v>
      </c>
    </row>
    <row r="5480" spans="2:5" ht="50.1" customHeight="1">
      <c r="B5480" s="180">
        <v>102224</v>
      </c>
      <c r="C5480" s="180" t="s">
        <v>21057</v>
      </c>
      <c r="D5480" s="180" t="s">
        <v>4021</v>
      </c>
      <c r="E5480" s="181">
        <v>23.66</v>
      </c>
    </row>
    <row r="5481" spans="2:5" ht="50.1" customHeight="1">
      <c r="B5481" s="180">
        <v>102225</v>
      </c>
      <c r="C5481" s="180" t="s">
        <v>21058</v>
      </c>
      <c r="D5481" s="180" t="s">
        <v>4021</v>
      </c>
      <c r="E5481" s="181">
        <v>21.12</v>
      </c>
    </row>
    <row r="5482" spans="2:5" ht="50.1" customHeight="1">
      <c r="B5482" s="180">
        <v>102227</v>
      </c>
      <c r="C5482" s="180" t="s">
        <v>21059</v>
      </c>
      <c r="D5482" s="180" t="s">
        <v>4021</v>
      </c>
      <c r="E5482" s="181">
        <v>18.43</v>
      </c>
    </row>
    <row r="5483" spans="2:5" ht="50.1" customHeight="1">
      <c r="B5483" s="180">
        <v>102228</v>
      </c>
      <c r="C5483" s="180" t="s">
        <v>21060</v>
      </c>
      <c r="D5483" s="180" t="s">
        <v>4021</v>
      </c>
      <c r="E5483" s="181">
        <v>17.559999999999999</v>
      </c>
    </row>
    <row r="5484" spans="2:5" ht="50.1" customHeight="1">
      <c r="B5484" s="180">
        <v>102229</v>
      </c>
      <c r="C5484" s="180" t="s">
        <v>21061</v>
      </c>
      <c r="D5484" s="180" t="s">
        <v>4021</v>
      </c>
      <c r="E5484" s="181">
        <v>18.13</v>
      </c>
    </row>
    <row r="5485" spans="2:5" ht="50.1" customHeight="1">
      <c r="B5485" s="180">
        <v>102230</v>
      </c>
      <c r="C5485" s="180" t="s">
        <v>21062</v>
      </c>
      <c r="D5485" s="180" t="s">
        <v>4021</v>
      </c>
      <c r="E5485" s="181">
        <v>17.27</v>
      </c>
    </row>
    <row r="5486" spans="2:5" ht="50.1" customHeight="1">
      <c r="B5486" s="180">
        <v>102233</v>
      </c>
      <c r="C5486" s="180" t="s">
        <v>21063</v>
      </c>
      <c r="D5486" s="180" t="s">
        <v>4021</v>
      </c>
      <c r="E5486" s="181">
        <v>7.81</v>
      </c>
    </row>
    <row r="5487" spans="2:5" ht="50.1" customHeight="1">
      <c r="B5487" s="180">
        <v>102234</v>
      </c>
      <c r="C5487" s="180" t="s">
        <v>21064</v>
      </c>
      <c r="D5487" s="180" t="s">
        <v>4021</v>
      </c>
      <c r="E5487" s="181">
        <v>15.63</v>
      </c>
    </row>
    <row r="5488" spans="2:5" ht="50.1" customHeight="1">
      <c r="B5488" s="180">
        <v>100716</v>
      </c>
      <c r="C5488" s="180" t="s">
        <v>21065</v>
      </c>
      <c r="D5488" s="180" t="s">
        <v>4021</v>
      </c>
      <c r="E5488" s="181">
        <v>23.89</v>
      </c>
    </row>
    <row r="5489" spans="2:5" ht="50.1" customHeight="1">
      <c r="B5489" s="180">
        <v>100717</v>
      </c>
      <c r="C5489" s="180" t="s">
        <v>21066</v>
      </c>
      <c r="D5489" s="180" t="s">
        <v>4021</v>
      </c>
      <c r="E5489" s="181">
        <v>6.96</v>
      </c>
    </row>
    <row r="5490" spans="2:5" ht="50.1" customHeight="1">
      <c r="B5490" s="180">
        <v>100718</v>
      </c>
      <c r="C5490" s="180" t="s">
        <v>21067</v>
      </c>
      <c r="D5490" s="180" t="s">
        <v>4195</v>
      </c>
      <c r="E5490" s="181">
        <v>1</v>
      </c>
    </row>
    <row r="5491" spans="2:5" ht="50.1" customHeight="1">
      <c r="B5491" s="180">
        <v>100719</v>
      </c>
      <c r="C5491" s="180" t="s">
        <v>21068</v>
      </c>
      <c r="D5491" s="180" t="s">
        <v>4021</v>
      </c>
      <c r="E5491" s="181">
        <v>8.7100000000000009</v>
      </c>
    </row>
    <row r="5492" spans="2:5" ht="50.1" customHeight="1">
      <c r="B5492" s="180">
        <v>100720</v>
      </c>
      <c r="C5492" s="180" t="s">
        <v>21069</v>
      </c>
      <c r="D5492" s="180" t="s">
        <v>4021</v>
      </c>
      <c r="E5492" s="181">
        <v>8.2100000000000009</v>
      </c>
    </row>
    <row r="5493" spans="2:5" ht="50.1" customHeight="1">
      <c r="B5493" s="180">
        <v>100721</v>
      </c>
      <c r="C5493" s="180" t="s">
        <v>21070</v>
      </c>
      <c r="D5493" s="180" t="s">
        <v>4021</v>
      </c>
      <c r="E5493" s="181">
        <v>19.149999999999999</v>
      </c>
    </row>
    <row r="5494" spans="2:5" ht="50.1" customHeight="1">
      <c r="B5494" s="180">
        <v>100722</v>
      </c>
      <c r="C5494" s="180" t="s">
        <v>21071</v>
      </c>
      <c r="D5494" s="180" t="s">
        <v>4021</v>
      </c>
      <c r="E5494" s="181">
        <v>17.89</v>
      </c>
    </row>
    <row r="5495" spans="2:5" ht="50.1" customHeight="1">
      <c r="B5495" s="180">
        <v>100723</v>
      </c>
      <c r="C5495" s="180" t="s">
        <v>21072</v>
      </c>
      <c r="D5495" s="180" t="s">
        <v>4021</v>
      </c>
      <c r="E5495" s="181">
        <v>8.49</v>
      </c>
    </row>
    <row r="5496" spans="2:5" ht="50.1" customHeight="1">
      <c r="B5496" s="180">
        <v>100724</v>
      </c>
      <c r="C5496" s="180" t="s">
        <v>21073</v>
      </c>
      <c r="D5496" s="180" t="s">
        <v>4021</v>
      </c>
      <c r="E5496" s="181">
        <v>10.1</v>
      </c>
    </row>
    <row r="5497" spans="2:5" ht="50.1" customHeight="1">
      <c r="B5497" s="180">
        <v>100725</v>
      </c>
      <c r="C5497" s="180" t="s">
        <v>21074</v>
      </c>
      <c r="D5497" s="180" t="s">
        <v>4021</v>
      </c>
      <c r="E5497" s="181">
        <v>18.47</v>
      </c>
    </row>
    <row r="5498" spans="2:5" ht="50.1" customHeight="1">
      <c r="B5498" s="180">
        <v>100726</v>
      </c>
      <c r="C5498" s="180" t="s">
        <v>21075</v>
      </c>
      <c r="D5498" s="180" t="s">
        <v>4021</v>
      </c>
      <c r="E5498" s="181">
        <v>19.71</v>
      </c>
    </row>
    <row r="5499" spans="2:5" ht="50.1" customHeight="1">
      <c r="B5499" s="180">
        <v>100727</v>
      </c>
      <c r="C5499" s="180" t="s">
        <v>21076</v>
      </c>
      <c r="D5499" s="180" t="s">
        <v>4021</v>
      </c>
      <c r="E5499" s="181">
        <v>14.59</v>
      </c>
    </row>
    <row r="5500" spans="2:5" ht="50.1" customHeight="1">
      <c r="B5500" s="180">
        <v>100728</v>
      </c>
      <c r="C5500" s="180" t="s">
        <v>21077</v>
      </c>
      <c r="D5500" s="180" t="s">
        <v>4021</v>
      </c>
      <c r="E5500" s="181">
        <v>14.11</v>
      </c>
    </row>
    <row r="5501" spans="2:5" ht="50.1" customHeight="1">
      <c r="B5501" s="180">
        <v>100729</v>
      </c>
      <c r="C5501" s="180" t="s">
        <v>21078</v>
      </c>
      <c r="D5501" s="180" t="s">
        <v>4021</v>
      </c>
      <c r="E5501" s="181">
        <v>15.14</v>
      </c>
    </row>
    <row r="5502" spans="2:5" ht="50.1" customHeight="1">
      <c r="B5502" s="180">
        <v>100730</v>
      </c>
      <c r="C5502" s="180" t="s">
        <v>21079</v>
      </c>
      <c r="D5502" s="180" t="s">
        <v>4021</v>
      </c>
      <c r="E5502" s="181">
        <v>17.61</v>
      </c>
    </row>
    <row r="5503" spans="2:5" ht="50.1" customHeight="1">
      <c r="B5503" s="180">
        <v>100733</v>
      </c>
      <c r="C5503" s="180" t="s">
        <v>21080</v>
      </c>
      <c r="D5503" s="180" t="s">
        <v>4021</v>
      </c>
      <c r="E5503" s="181">
        <v>9.1199999999999992</v>
      </c>
    </row>
    <row r="5504" spans="2:5" ht="50.1" customHeight="1">
      <c r="B5504" s="180">
        <v>100734</v>
      </c>
      <c r="C5504" s="180" t="s">
        <v>21081</v>
      </c>
      <c r="D5504" s="180" t="s">
        <v>4021</v>
      </c>
      <c r="E5504" s="181">
        <v>11.38</v>
      </c>
    </row>
    <row r="5505" spans="2:5" ht="50.1" customHeight="1">
      <c r="B5505" s="180">
        <v>100735</v>
      </c>
      <c r="C5505" s="180" t="s">
        <v>21082</v>
      </c>
      <c r="D5505" s="180" t="s">
        <v>4021</v>
      </c>
      <c r="E5505" s="181">
        <v>7.53</v>
      </c>
    </row>
    <row r="5506" spans="2:5" ht="50.1" customHeight="1">
      <c r="B5506" s="180">
        <v>100736</v>
      </c>
      <c r="C5506" s="180" t="s">
        <v>21083</v>
      </c>
      <c r="D5506" s="180" t="s">
        <v>4021</v>
      </c>
      <c r="E5506" s="181">
        <v>10.130000000000001</v>
      </c>
    </row>
    <row r="5507" spans="2:5" ht="50.1" customHeight="1">
      <c r="B5507" s="180">
        <v>100739</v>
      </c>
      <c r="C5507" s="180" t="s">
        <v>21084</v>
      </c>
      <c r="D5507" s="180" t="s">
        <v>4021</v>
      </c>
      <c r="E5507" s="181">
        <v>7.79</v>
      </c>
    </row>
    <row r="5508" spans="2:5" ht="50.1" customHeight="1">
      <c r="B5508" s="180">
        <v>100740</v>
      </c>
      <c r="C5508" s="180" t="s">
        <v>21085</v>
      </c>
      <c r="D5508" s="180" t="s">
        <v>4021</v>
      </c>
      <c r="E5508" s="181">
        <v>8.16</v>
      </c>
    </row>
    <row r="5509" spans="2:5" ht="50.1" customHeight="1">
      <c r="B5509" s="180">
        <v>100741</v>
      </c>
      <c r="C5509" s="180" t="s">
        <v>21086</v>
      </c>
      <c r="D5509" s="180" t="s">
        <v>4021</v>
      </c>
      <c r="E5509" s="181">
        <v>18.010000000000002</v>
      </c>
    </row>
    <row r="5510" spans="2:5" ht="50.1" customHeight="1">
      <c r="B5510" s="180">
        <v>100742</v>
      </c>
      <c r="C5510" s="180" t="s">
        <v>21087</v>
      </c>
      <c r="D5510" s="180" t="s">
        <v>4021</v>
      </c>
      <c r="E5510" s="181">
        <v>17.829999999999998</v>
      </c>
    </row>
    <row r="5511" spans="2:5" ht="50.1" customHeight="1">
      <c r="B5511" s="180">
        <v>100743</v>
      </c>
      <c r="C5511" s="180" t="s">
        <v>21088</v>
      </c>
      <c r="D5511" s="180" t="s">
        <v>4021</v>
      </c>
      <c r="E5511" s="181">
        <v>7.61</v>
      </c>
    </row>
    <row r="5512" spans="2:5" ht="50.1" customHeight="1">
      <c r="B5512" s="180">
        <v>100744</v>
      </c>
      <c r="C5512" s="180" t="s">
        <v>21089</v>
      </c>
      <c r="D5512" s="180" t="s">
        <v>4021</v>
      </c>
      <c r="E5512" s="181">
        <v>8.0500000000000007</v>
      </c>
    </row>
    <row r="5513" spans="2:5" ht="50.1" customHeight="1">
      <c r="B5513" s="180">
        <v>100745</v>
      </c>
      <c r="C5513" s="180" t="s">
        <v>21090</v>
      </c>
      <c r="D5513" s="180" t="s">
        <v>4021</v>
      </c>
      <c r="E5513" s="181">
        <v>17.82</v>
      </c>
    </row>
    <row r="5514" spans="2:5" ht="50.1" customHeight="1">
      <c r="B5514" s="180">
        <v>100746</v>
      </c>
      <c r="C5514" s="180" t="s">
        <v>21091</v>
      </c>
      <c r="D5514" s="180" t="s">
        <v>4021</v>
      </c>
      <c r="E5514" s="181">
        <v>17.71</v>
      </c>
    </row>
    <row r="5515" spans="2:5" ht="50.1" customHeight="1">
      <c r="B5515" s="180">
        <v>100747</v>
      </c>
      <c r="C5515" s="180" t="s">
        <v>21092</v>
      </c>
      <c r="D5515" s="180" t="s">
        <v>4021</v>
      </c>
      <c r="E5515" s="181">
        <v>7.69</v>
      </c>
    </row>
    <row r="5516" spans="2:5" ht="50.1" customHeight="1">
      <c r="B5516" s="180">
        <v>100748</v>
      </c>
      <c r="C5516" s="180" t="s">
        <v>21093</v>
      </c>
      <c r="D5516" s="180" t="s">
        <v>4021</v>
      </c>
      <c r="E5516" s="181">
        <v>8.1</v>
      </c>
    </row>
    <row r="5517" spans="2:5" ht="50.1" customHeight="1">
      <c r="B5517" s="180">
        <v>100749</v>
      </c>
      <c r="C5517" s="180" t="s">
        <v>21094</v>
      </c>
      <c r="D5517" s="180" t="s">
        <v>4021</v>
      </c>
      <c r="E5517" s="181">
        <v>17.899999999999999</v>
      </c>
    </row>
    <row r="5518" spans="2:5" ht="50.1" customHeight="1">
      <c r="B5518" s="180">
        <v>100750</v>
      </c>
      <c r="C5518" s="180" t="s">
        <v>21095</v>
      </c>
      <c r="D5518" s="180" t="s">
        <v>4021</v>
      </c>
      <c r="E5518" s="181">
        <v>17.760000000000002</v>
      </c>
    </row>
    <row r="5519" spans="2:5" ht="50.1" customHeight="1">
      <c r="B5519" s="180">
        <v>100751</v>
      </c>
      <c r="C5519" s="180" t="s">
        <v>21096</v>
      </c>
      <c r="D5519" s="180" t="s">
        <v>4021</v>
      </c>
      <c r="E5519" s="181">
        <v>30.32</v>
      </c>
    </row>
    <row r="5520" spans="2:5" ht="50.1" customHeight="1">
      <c r="B5520" s="180">
        <v>100752</v>
      </c>
      <c r="C5520" s="180" t="s">
        <v>21097</v>
      </c>
      <c r="D5520" s="180" t="s">
        <v>4021</v>
      </c>
      <c r="E5520" s="181">
        <v>35.22</v>
      </c>
    </row>
    <row r="5521" spans="2:5" ht="50.1" customHeight="1">
      <c r="B5521" s="180">
        <v>100753</v>
      </c>
      <c r="C5521" s="180" t="s">
        <v>21098</v>
      </c>
      <c r="D5521" s="180" t="s">
        <v>4021</v>
      </c>
      <c r="E5521" s="181">
        <v>15.06</v>
      </c>
    </row>
    <row r="5522" spans="2:5" ht="50.1" customHeight="1">
      <c r="B5522" s="180">
        <v>100754</v>
      </c>
      <c r="C5522" s="180" t="s">
        <v>21099</v>
      </c>
      <c r="D5522" s="180" t="s">
        <v>4021</v>
      </c>
      <c r="E5522" s="181">
        <v>20.28</v>
      </c>
    </row>
    <row r="5523" spans="2:5" ht="50.1" customHeight="1">
      <c r="B5523" s="180">
        <v>100757</v>
      </c>
      <c r="C5523" s="180" t="s">
        <v>21100</v>
      </c>
      <c r="D5523" s="180" t="s">
        <v>4021</v>
      </c>
      <c r="E5523" s="181">
        <v>36.049999999999997</v>
      </c>
    </row>
    <row r="5524" spans="2:5" ht="50.1" customHeight="1">
      <c r="B5524" s="180">
        <v>100758</v>
      </c>
      <c r="C5524" s="180" t="s">
        <v>21101</v>
      </c>
      <c r="D5524" s="180" t="s">
        <v>4021</v>
      </c>
      <c r="E5524" s="181">
        <v>35.67</v>
      </c>
    </row>
    <row r="5525" spans="2:5" ht="50.1" customHeight="1">
      <c r="B5525" s="180">
        <v>100759</v>
      </c>
      <c r="C5525" s="180" t="s">
        <v>21102</v>
      </c>
      <c r="D5525" s="180" t="s">
        <v>4021</v>
      </c>
      <c r="E5525" s="181">
        <v>35.68</v>
      </c>
    </row>
    <row r="5526" spans="2:5" ht="50.1" customHeight="1">
      <c r="B5526" s="180">
        <v>100760</v>
      </c>
      <c r="C5526" s="180" t="s">
        <v>21103</v>
      </c>
      <c r="D5526" s="180" t="s">
        <v>4021</v>
      </c>
      <c r="E5526" s="181">
        <v>35.44</v>
      </c>
    </row>
    <row r="5527" spans="2:5" ht="50.1" customHeight="1">
      <c r="B5527" s="180">
        <v>100761</v>
      </c>
      <c r="C5527" s="180" t="s">
        <v>21104</v>
      </c>
      <c r="D5527" s="180" t="s">
        <v>4021</v>
      </c>
      <c r="E5527" s="181">
        <v>35.83</v>
      </c>
    </row>
    <row r="5528" spans="2:5" ht="50.1" customHeight="1">
      <c r="B5528" s="180">
        <v>100762</v>
      </c>
      <c r="C5528" s="180" t="s">
        <v>21105</v>
      </c>
      <c r="D5528" s="180" t="s">
        <v>4021</v>
      </c>
      <c r="E5528" s="181">
        <v>35.54</v>
      </c>
    </row>
    <row r="5529" spans="2:5" ht="50.1" customHeight="1">
      <c r="B5529" s="180">
        <v>41595</v>
      </c>
      <c r="C5529" s="180" t="s">
        <v>3279</v>
      </c>
      <c r="D5529" s="180" t="s">
        <v>4195</v>
      </c>
      <c r="E5529" s="181">
        <v>9.64</v>
      </c>
    </row>
    <row r="5530" spans="2:5" ht="50.1" customHeight="1">
      <c r="B5530" s="180" t="s">
        <v>3280</v>
      </c>
      <c r="C5530" s="180" t="s">
        <v>3281</v>
      </c>
      <c r="D5530" s="180" t="s">
        <v>4021</v>
      </c>
      <c r="E5530" s="181">
        <v>12.91</v>
      </c>
    </row>
    <row r="5531" spans="2:5" ht="50.1" customHeight="1">
      <c r="B5531" s="180">
        <v>79467</v>
      </c>
      <c r="C5531" s="180" t="s">
        <v>3282</v>
      </c>
      <c r="D5531" s="180" t="s">
        <v>13134</v>
      </c>
      <c r="E5531" s="181">
        <v>11.81</v>
      </c>
    </row>
    <row r="5532" spans="2:5" ht="50.1" customHeight="1">
      <c r="B5532" s="180" t="s">
        <v>3283</v>
      </c>
      <c r="C5532" s="180" t="s">
        <v>3284</v>
      </c>
      <c r="D5532" s="180" t="s">
        <v>4021</v>
      </c>
      <c r="E5532" s="181">
        <v>18.11</v>
      </c>
    </row>
    <row r="5533" spans="2:5" ht="50.1" customHeight="1">
      <c r="B5533" s="180">
        <v>84665</v>
      </c>
      <c r="C5533" s="180" t="s">
        <v>3285</v>
      </c>
      <c r="D5533" s="180" t="s">
        <v>4021</v>
      </c>
      <c r="E5533" s="181">
        <v>19.91</v>
      </c>
    </row>
    <row r="5534" spans="2:5" ht="50.1" customHeight="1">
      <c r="B5534" s="180">
        <v>101749</v>
      </c>
      <c r="C5534" s="180" t="s">
        <v>21106</v>
      </c>
      <c r="D5534" s="180" t="s">
        <v>4021</v>
      </c>
      <c r="E5534" s="181">
        <v>39.1</v>
      </c>
    </row>
    <row r="5535" spans="2:5" ht="50.1" customHeight="1">
      <c r="B5535" s="180">
        <v>101750</v>
      </c>
      <c r="C5535" s="180" t="s">
        <v>21107</v>
      </c>
      <c r="D5535" s="180" t="s">
        <v>4021</v>
      </c>
      <c r="E5535" s="181">
        <v>37.33</v>
      </c>
    </row>
    <row r="5536" spans="2:5" ht="50.1" customHeight="1">
      <c r="B5536" s="180">
        <v>101729</v>
      </c>
      <c r="C5536" s="180" t="s">
        <v>21108</v>
      </c>
      <c r="D5536" s="180" t="s">
        <v>4021</v>
      </c>
      <c r="E5536" s="181">
        <v>149.22999999999999</v>
      </c>
    </row>
    <row r="5537" spans="2:5" ht="50.1" customHeight="1">
      <c r="B5537" s="180">
        <v>101746</v>
      </c>
      <c r="C5537" s="180" t="s">
        <v>21109</v>
      </c>
      <c r="D5537" s="180" t="s">
        <v>4021</v>
      </c>
      <c r="E5537" s="181">
        <v>232.56</v>
      </c>
    </row>
    <row r="5538" spans="2:5" ht="50.1" customHeight="1">
      <c r="B5538" s="180">
        <v>101751</v>
      </c>
      <c r="C5538" s="180" t="s">
        <v>21110</v>
      </c>
      <c r="D5538" s="180" t="s">
        <v>4021</v>
      </c>
      <c r="E5538" s="181">
        <v>154.38999999999999</v>
      </c>
    </row>
    <row r="5539" spans="2:5" ht="50.1" customHeight="1">
      <c r="B5539" s="180">
        <v>87246</v>
      </c>
      <c r="C5539" s="180" t="s">
        <v>3286</v>
      </c>
      <c r="D5539" s="180" t="s">
        <v>4021</v>
      </c>
      <c r="E5539" s="181">
        <v>49.9</v>
      </c>
    </row>
    <row r="5540" spans="2:5" ht="50.1" customHeight="1">
      <c r="B5540" s="180">
        <v>87247</v>
      </c>
      <c r="C5540" s="180" t="s">
        <v>3287</v>
      </c>
      <c r="D5540" s="180" t="s">
        <v>4021</v>
      </c>
      <c r="E5540" s="181">
        <v>44.02</v>
      </c>
    </row>
    <row r="5541" spans="2:5" ht="50.1" customHeight="1">
      <c r="B5541" s="180">
        <v>87248</v>
      </c>
      <c r="C5541" s="180" t="s">
        <v>3288</v>
      </c>
      <c r="D5541" s="180" t="s">
        <v>4021</v>
      </c>
      <c r="E5541" s="181">
        <v>39.229999999999997</v>
      </c>
    </row>
    <row r="5542" spans="2:5" ht="50.1" customHeight="1">
      <c r="B5542" s="180">
        <v>87249</v>
      </c>
      <c r="C5542" s="180" t="s">
        <v>3289</v>
      </c>
      <c r="D5542" s="180" t="s">
        <v>4021</v>
      </c>
      <c r="E5542" s="181">
        <v>55.49</v>
      </c>
    </row>
    <row r="5543" spans="2:5" ht="50.1" customHeight="1">
      <c r="B5543" s="180">
        <v>87250</v>
      </c>
      <c r="C5543" s="180" t="s">
        <v>3290</v>
      </c>
      <c r="D5543" s="180" t="s">
        <v>4021</v>
      </c>
      <c r="E5543" s="181">
        <v>46.19</v>
      </c>
    </row>
    <row r="5544" spans="2:5" ht="50.1" customHeight="1">
      <c r="B5544" s="180">
        <v>87251</v>
      </c>
      <c r="C5544" s="180" t="s">
        <v>3291</v>
      </c>
      <c r="D5544" s="180" t="s">
        <v>4021</v>
      </c>
      <c r="E5544" s="181">
        <v>40.130000000000003</v>
      </c>
    </row>
    <row r="5545" spans="2:5" ht="50.1" customHeight="1">
      <c r="B5545" s="180">
        <v>87255</v>
      </c>
      <c r="C5545" s="180" t="s">
        <v>3292</v>
      </c>
      <c r="D5545" s="180" t="s">
        <v>4021</v>
      </c>
      <c r="E5545" s="181">
        <v>91.66</v>
      </c>
    </row>
    <row r="5546" spans="2:5" ht="50.1" customHeight="1">
      <c r="B5546" s="180">
        <v>87256</v>
      </c>
      <c r="C5546" s="180" t="s">
        <v>3293</v>
      </c>
      <c r="D5546" s="180" t="s">
        <v>4021</v>
      </c>
      <c r="E5546" s="181">
        <v>80.3</v>
      </c>
    </row>
    <row r="5547" spans="2:5" ht="50.1" customHeight="1">
      <c r="B5547" s="180">
        <v>87257</v>
      </c>
      <c r="C5547" s="180" t="s">
        <v>3294</v>
      </c>
      <c r="D5547" s="180" t="s">
        <v>4021</v>
      </c>
      <c r="E5547" s="181">
        <v>73.180000000000007</v>
      </c>
    </row>
    <row r="5548" spans="2:5" ht="50.1" customHeight="1">
      <c r="B5548" s="180">
        <v>87258</v>
      </c>
      <c r="C5548" s="180" t="s">
        <v>3295</v>
      </c>
      <c r="D5548" s="180" t="s">
        <v>4021</v>
      </c>
      <c r="E5548" s="181">
        <v>120.2</v>
      </c>
    </row>
    <row r="5549" spans="2:5" ht="50.1" customHeight="1">
      <c r="B5549" s="180">
        <v>87259</v>
      </c>
      <c r="C5549" s="180" t="s">
        <v>3296</v>
      </c>
      <c r="D5549" s="180" t="s">
        <v>4021</v>
      </c>
      <c r="E5549" s="181">
        <v>109.41</v>
      </c>
    </row>
    <row r="5550" spans="2:5" ht="50.1" customHeight="1">
      <c r="B5550" s="180">
        <v>87260</v>
      </c>
      <c r="C5550" s="180" t="s">
        <v>3297</v>
      </c>
      <c r="D5550" s="180" t="s">
        <v>4021</v>
      </c>
      <c r="E5550" s="181">
        <v>103.11</v>
      </c>
    </row>
    <row r="5551" spans="2:5" ht="50.1" customHeight="1">
      <c r="B5551" s="180">
        <v>87261</v>
      </c>
      <c r="C5551" s="180" t="s">
        <v>3298</v>
      </c>
      <c r="D5551" s="180" t="s">
        <v>4021</v>
      </c>
      <c r="E5551" s="181">
        <v>139.26</v>
      </c>
    </row>
    <row r="5552" spans="2:5" ht="50.1" customHeight="1">
      <c r="B5552" s="180">
        <v>87262</v>
      </c>
      <c r="C5552" s="180" t="s">
        <v>3299</v>
      </c>
      <c r="D5552" s="180" t="s">
        <v>4021</v>
      </c>
      <c r="E5552" s="181">
        <v>126.61</v>
      </c>
    </row>
    <row r="5553" spans="2:5" ht="50.1" customHeight="1">
      <c r="B5553" s="180">
        <v>87263</v>
      </c>
      <c r="C5553" s="180" t="s">
        <v>3300</v>
      </c>
      <c r="D5553" s="180" t="s">
        <v>4021</v>
      </c>
      <c r="E5553" s="181">
        <v>119.18</v>
      </c>
    </row>
    <row r="5554" spans="2:5" ht="50.1" customHeight="1">
      <c r="B5554" s="180">
        <v>89046</v>
      </c>
      <c r="C5554" s="180" t="s">
        <v>21111</v>
      </c>
      <c r="D5554" s="180" t="s">
        <v>4021</v>
      </c>
      <c r="E5554" s="181">
        <v>43.75</v>
      </c>
    </row>
    <row r="5555" spans="2:5" ht="50.1" customHeight="1">
      <c r="B5555" s="180">
        <v>89171</v>
      </c>
      <c r="C5555" s="180" t="s">
        <v>21112</v>
      </c>
      <c r="D5555" s="180" t="s">
        <v>4021</v>
      </c>
      <c r="E5555" s="181">
        <v>41.41</v>
      </c>
    </row>
    <row r="5556" spans="2:5" ht="50.1" customHeight="1">
      <c r="B5556" s="180">
        <v>93389</v>
      </c>
      <c r="C5556" s="180" t="s">
        <v>3301</v>
      </c>
      <c r="D5556" s="180" t="s">
        <v>4021</v>
      </c>
      <c r="E5556" s="181">
        <v>44.87</v>
      </c>
    </row>
    <row r="5557" spans="2:5" ht="50.1" customHeight="1">
      <c r="B5557" s="180">
        <v>93390</v>
      </c>
      <c r="C5557" s="180" t="s">
        <v>3302</v>
      </c>
      <c r="D5557" s="180" t="s">
        <v>4021</v>
      </c>
      <c r="E5557" s="181">
        <v>39.08</v>
      </c>
    </row>
    <row r="5558" spans="2:5" ht="50.1" customHeight="1">
      <c r="B5558" s="180">
        <v>93391</v>
      </c>
      <c r="C5558" s="180" t="s">
        <v>3303</v>
      </c>
      <c r="D5558" s="180" t="s">
        <v>4021</v>
      </c>
      <c r="E5558" s="181">
        <v>34.29</v>
      </c>
    </row>
    <row r="5559" spans="2:5" ht="50.1" customHeight="1">
      <c r="B5559" s="180">
        <v>98670</v>
      </c>
      <c r="C5559" s="180" t="s">
        <v>3304</v>
      </c>
      <c r="D5559" s="180" t="s">
        <v>4021</v>
      </c>
      <c r="E5559" s="181">
        <v>129.27000000000001</v>
      </c>
    </row>
    <row r="5560" spans="2:5" ht="50.1" customHeight="1">
      <c r="B5560" s="180">
        <v>98671</v>
      </c>
      <c r="C5560" s="180" t="s">
        <v>21113</v>
      </c>
      <c r="D5560" s="180" t="s">
        <v>4021</v>
      </c>
      <c r="E5560" s="181">
        <v>290.22000000000003</v>
      </c>
    </row>
    <row r="5561" spans="2:5" ht="50.1" customHeight="1">
      <c r="B5561" s="180">
        <v>98672</v>
      </c>
      <c r="C5561" s="180" t="s">
        <v>21114</v>
      </c>
      <c r="D5561" s="180" t="s">
        <v>4021</v>
      </c>
      <c r="E5561" s="181">
        <v>259.69</v>
      </c>
    </row>
    <row r="5562" spans="2:5" ht="50.1" customHeight="1">
      <c r="B5562" s="180">
        <v>98673</v>
      </c>
      <c r="C5562" s="180" t="s">
        <v>3305</v>
      </c>
      <c r="D5562" s="180" t="s">
        <v>4021</v>
      </c>
      <c r="E5562" s="181">
        <v>149.18</v>
      </c>
    </row>
    <row r="5563" spans="2:5" ht="50.1" customHeight="1">
      <c r="B5563" s="180">
        <v>98678</v>
      </c>
      <c r="C5563" s="180" t="s">
        <v>21115</v>
      </c>
      <c r="D5563" s="180" t="s">
        <v>4021</v>
      </c>
      <c r="E5563" s="181">
        <v>390.21</v>
      </c>
    </row>
    <row r="5564" spans="2:5" ht="50.1" customHeight="1">
      <c r="B5564" s="180">
        <v>98679</v>
      </c>
      <c r="C5564" s="180" t="s">
        <v>21116</v>
      </c>
      <c r="D5564" s="180" t="s">
        <v>4021</v>
      </c>
      <c r="E5564" s="181">
        <v>26.45</v>
      </c>
    </row>
    <row r="5565" spans="2:5" ht="50.1" customHeight="1">
      <c r="B5565" s="180">
        <v>98680</v>
      </c>
      <c r="C5565" s="180" t="s">
        <v>21117</v>
      </c>
      <c r="D5565" s="180" t="s">
        <v>4021</v>
      </c>
      <c r="E5565" s="181">
        <v>33.409999999999997</v>
      </c>
    </row>
    <row r="5566" spans="2:5" ht="50.1" customHeight="1">
      <c r="B5566" s="180">
        <v>98681</v>
      </c>
      <c r="C5566" s="180" t="s">
        <v>21118</v>
      </c>
      <c r="D5566" s="180" t="s">
        <v>4021</v>
      </c>
      <c r="E5566" s="181">
        <v>24.68</v>
      </c>
    </row>
    <row r="5567" spans="2:5" ht="50.1" customHeight="1">
      <c r="B5567" s="180">
        <v>98682</v>
      </c>
      <c r="C5567" s="180" t="s">
        <v>21119</v>
      </c>
      <c r="D5567" s="180" t="s">
        <v>4021</v>
      </c>
      <c r="E5567" s="181">
        <v>31.64</v>
      </c>
    </row>
    <row r="5568" spans="2:5" ht="50.1" customHeight="1">
      <c r="B5568" s="180">
        <v>98685</v>
      </c>
      <c r="C5568" s="180" t="s">
        <v>21120</v>
      </c>
      <c r="D5568" s="180" t="s">
        <v>4195</v>
      </c>
      <c r="E5568" s="181">
        <v>52.98</v>
      </c>
    </row>
    <row r="5569" spans="2:5" ht="50.1" customHeight="1">
      <c r="B5569" s="180">
        <v>98686</v>
      </c>
      <c r="C5569" s="180" t="s">
        <v>21121</v>
      </c>
      <c r="D5569" s="180" t="s">
        <v>4195</v>
      </c>
      <c r="E5569" s="181">
        <v>30.72</v>
      </c>
    </row>
    <row r="5570" spans="2:5" ht="50.1" customHeight="1">
      <c r="B5570" s="180">
        <v>98688</v>
      </c>
      <c r="C5570" s="180" t="s">
        <v>21122</v>
      </c>
      <c r="D5570" s="180" t="s">
        <v>4195</v>
      </c>
      <c r="E5570" s="181">
        <v>45.1</v>
      </c>
    </row>
    <row r="5571" spans="2:5" ht="50.1" customHeight="1">
      <c r="B5571" s="180">
        <v>98689</v>
      </c>
      <c r="C5571" s="180" t="s">
        <v>21123</v>
      </c>
      <c r="D5571" s="180" t="s">
        <v>4195</v>
      </c>
      <c r="E5571" s="181">
        <v>75.62</v>
      </c>
    </row>
    <row r="5572" spans="2:5" ht="50.1" customHeight="1">
      <c r="B5572" s="180">
        <v>101090</v>
      </c>
      <c r="C5572" s="180" t="s">
        <v>21124</v>
      </c>
      <c r="D5572" s="180" t="s">
        <v>4021</v>
      </c>
      <c r="E5572" s="181">
        <v>106.41</v>
      </c>
    </row>
    <row r="5573" spans="2:5" ht="50.1" customHeight="1">
      <c r="B5573" s="180">
        <v>101091</v>
      </c>
      <c r="C5573" s="180" t="s">
        <v>21125</v>
      </c>
      <c r="D5573" s="180" t="s">
        <v>4021</v>
      </c>
      <c r="E5573" s="181">
        <v>98.61</v>
      </c>
    </row>
    <row r="5574" spans="2:5" ht="50.1" customHeight="1">
      <c r="B5574" s="180">
        <v>101725</v>
      </c>
      <c r="C5574" s="180" t="s">
        <v>21126</v>
      </c>
      <c r="D5574" s="180" t="s">
        <v>4021</v>
      </c>
      <c r="E5574" s="181">
        <v>197.54</v>
      </c>
    </row>
    <row r="5575" spans="2:5" ht="50.1" customHeight="1">
      <c r="B5575" s="180">
        <v>101726</v>
      </c>
      <c r="C5575" s="180" t="s">
        <v>21127</v>
      </c>
      <c r="D5575" s="180" t="s">
        <v>4021</v>
      </c>
      <c r="E5575" s="181">
        <v>129.27000000000001</v>
      </c>
    </row>
    <row r="5576" spans="2:5" ht="50.1" customHeight="1">
      <c r="B5576" s="180">
        <v>101731</v>
      </c>
      <c r="C5576" s="180" t="s">
        <v>21128</v>
      </c>
      <c r="D5576" s="180" t="s">
        <v>4021</v>
      </c>
      <c r="E5576" s="181">
        <v>152.29</v>
      </c>
    </row>
    <row r="5577" spans="2:5" ht="50.1" customHeight="1">
      <c r="B5577" s="180">
        <v>101732</v>
      </c>
      <c r="C5577" s="180" t="s">
        <v>21129</v>
      </c>
      <c r="D5577" s="180" t="s">
        <v>4021</v>
      </c>
      <c r="E5577" s="181">
        <v>55.96</v>
      </c>
    </row>
    <row r="5578" spans="2:5" ht="50.1" customHeight="1">
      <c r="B5578" s="180">
        <v>101752</v>
      </c>
      <c r="C5578" s="180" t="s">
        <v>21130</v>
      </c>
      <c r="D5578" s="180" t="s">
        <v>4021</v>
      </c>
      <c r="E5578" s="181">
        <v>30.89</v>
      </c>
    </row>
    <row r="5579" spans="2:5" ht="50.1" customHeight="1">
      <c r="B5579" s="180">
        <v>101094</v>
      </c>
      <c r="C5579" s="180" t="s">
        <v>21131</v>
      </c>
      <c r="D5579" s="180" t="s">
        <v>4195</v>
      </c>
      <c r="E5579" s="181">
        <v>124.34</v>
      </c>
    </row>
    <row r="5580" spans="2:5" ht="50.1" customHeight="1">
      <c r="B5580" s="180">
        <v>101727</v>
      </c>
      <c r="C5580" s="180" t="s">
        <v>21132</v>
      </c>
      <c r="D5580" s="180" t="s">
        <v>4021</v>
      </c>
      <c r="E5580" s="181">
        <v>146.59</v>
      </c>
    </row>
    <row r="5581" spans="2:5" ht="50.1" customHeight="1">
      <c r="B5581" s="180">
        <v>101733</v>
      </c>
      <c r="C5581" s="180" t="s">
        <v>21133</v>
      </c>
      <c r="D5581" s="180" t="s">
        <v>4021</v>
      </c>
      <c r="E5581" s="181">
        <v>198.31</v>
      </c>
    </row>
    <row r="5582" spans="2:5" ht="50.1" customHeight="1">
      <c r="B5582" s="180">
        <v>101734</v>
      </c>
      <c r="C5582" s="180" t="s">
        <v>21134</v>
      </c>
      <c r="D5582" s="180" t="s">
        <v>4021</v>
      </c>
      <c r="E5582" s="181">
        <v>302.33</v>
      </c>
    </row>
    <row r="5583" spans="2:5" ht="50.1" customHeight="1">
      <c r="B5583" s="180">
        <v>101735</v>
      </c>
      <c r="C5583" s="180" t="s">
        <v>21135</v>
      </c>
      <c r="D5583" s="180" t="s">
        <v>4021</v>
      </c>
      <c r="E5583" s="181">
        <v>309.88</v>
      </c>
    </row>
    <row r="5584" spans="2:5" ht="50.1" customHeight="1">
      <c r="B5584" s="180">
        <v>101736</v>
      </c>
      <c r="C5584" s="180" t="s">
        <v>21136</v>
      </c>
      <c r="D5584" s="180" t="s">
        <v>4021</v>
      </c>
      <c r="E5584" s="181">
        <v>73.819999999999993</v>
      </c>
    </row>
    <row r="5585" spans="2:5" ht="50.1" customHeight="1">
      <c r="B5585" s="180">
        <v>101737</v>
      </c>
      <c r="C5585" s="180" t="s">
        <v>21137</v>
      </c>
      <c r="D5585" s="180" t="s">
        <v>4021</v>
      </c>
      <c r="E5585" s="181">
        <v>88.75</v>
      </c>
    </row>
    <row r="5586" spans="2:5" ht="50.1" customHeight="1">
      <c r="B5586" s="180">
        <v>101748</v>
      </c>
      <c r="C5586" s="180" t="s">
        <v>21138</v>
      </c>
      <c r="D5586" s="180" t="s">
        <v>4021</v>
      </c>
      <c r="E5586" s="181">
        <v>2.54</v>
      </c>
    </row>
    <row r="5587" spans="2:5" ht="50.1" customHeight="1">
      <c r="B5587" s="180">
        <v>72815</v>
      </c>
      <c r="C5587" s="180" t="s">
        <v>3306</v>
      </c>
      <c r="D5587" s="180" t="s">
        <v>4021</v>
      </c>
      <c r="E5587" s="181">
        <v>46.96</v>
      </c>
    </row>
    <row r="5588" spans="2:5" ht="50.1" customHeight="1">
      <c r="B5588" s="180">
        <v>101092</v>
      </c>
      <c r="C5588" s="180" t="s">
        <v>21139</v>
      </c>
      <c r="D5588" s="180" t="s">
        <v>4021</v>
      </c>
      <c r="E5588" s="181">
        <v>297.95999999999998</v>
      </c>
    </row>
    <row r="5589" spans="2:5" ht="50.1" customHeight="1">
      <c r="B5589" s="180">
        <v>101093</v>
      </c>
      <c r="C5589" s="180" t="s">
        <v>21140</v>
      </c>
      <c r="D5589" s="180" t="s">
        <v>4021</v>
      </c>
      <c r="E5589" s="181">
        <v>267.43</v>
      </c>
    </row>
    <row r="5590" spans="2:5" ht="50.1" customHeight="1">
      <c r="B5590" s="180">
        <v>98695</v>
      </c>
      <c r="C5590" s="180" t="s">
        <v>21141</v>
      </c>
      <c r="D5590" s="180" t="s">
        <v>4195</v>
      </c>
      <c r="E5590" s="181">
        <v>49.5</v>
      </c>
    </row>
    <row r="5591" spans="2:5" ht="50.1" customHeight="1">
      <c r="B5591" s="180">
        <v>98697</v>
      </c>
      <c r="C5591" s="180" t="s">
        <v>21142</v>
      </c>
      <c r="D5591" s="180" t="s">
        <v>4195</v>
      </c>
      <c r="E5591" s="181">
        <v>32.07</v>
      </c>
    </row>
    <row r="5592" spans="2:5" ht="50.1" customHeight="1">
      <c r="B5592" s="180">
        <v>101738</v>
      </c>
      <c r="C5592" s="180" t="s">
        <v>21143</v>
      </c>
      <c r="D5592" s="180" t="s">
        <v>4195</v>
      </c>
      <c r="E5592" s="181">
        <v>23.21</v>
      </c>
    </row>
    <row r="5593" spans="2:5" ht="50.1" customHeight="1">
      <c r="B5593" s="180">
        <v>101739</v>
      </c>
      <c r="C5593" s="180" t="s">
        <v>21144</v>
      </c>
      <c r="D5593" s="180" t="s">
        <v>4195</v>
      </c>
      <c r="E5593" s="181">
        <v>25.36</v>
      </c>
    </row>
    <row r="5594" spans="2:5" ht="50.1" customHeight="1">
      <c r="B5594" s="180">
        <v>88648</v>
      </c>
      <c r="C5594" s="180" t="s">
        <v>3307</v>
      </c>
      <c r="D5594" s="180" t="s">
        <v>4195</v>
      </c>
      <c r="E5594" s="181">
        <v>5.8</v>
      </c>
    </row>
    <row r="5595" spans="2:5" ht="50.1" customHeight="1">
      <c r="B5595" s="180">
        <v>88649</v>
      </c>
      <c r="C5595" s="180" t="s">
        <v>3308</v>
      </c>
      <c r="D5595" s="180" t="s">
        <v>4195</v>
      </c>
      <c r="E5595" s="181">
        <v>6.62</v>
      </c>
    </row>
    <row r="5596" spans="2:5" ht="50.1" customHeight="1">
      <c r="B5596" s="180">
        <v>88650</v>
      </c>
      <c r="C5596" s="180" t="s">
        <v>3309</v>
      </c>
      <c r="D5596" s="180" t="s">
        <v>4195</v>
      </c>
      <c r="E5596" s="181">
        <v>13.23</v>
      </c>
    </row>
    <row r="5597" spans="2:5" ht="50.1" customHeight="1">
      <c r="B5597" s="180">
        <v>96467</v>
      </c>
      <c r="C5597" s="180" t="s">
        <v>3310</v>
      </c>
      <c r="D5597" s="180" t="s">
        <v>4195</v>
      </c>
      <c r="E5597" s="181">
        <v>5.22</v>
      </c>
    </row>
    <row r="5598" spans="2:5" ht="50.1" customHeight="1">
      <c r="B5598" s="180">
        <v>101740</v>
      </c>
      <c r="C5598" s="180" t="s">
        <v>21145</v>
      </c>
      <c r="D5598" s="180" t="s">
        <v>4195</v>
      </c>
      <c r="E5598" s="181">
        <v>29.49</v>
      </c>
    </row>
    <row r="5599" spans="2:5" ht="50.1" customHeight="1">
      <c r="B5599" s="180">
        <v>101741</v>
      </c>
      <c r="C5599" s="180" t="s">
        <v>21146</v>
      </c>
      <c r="D5599" s="180" t="s">
        <v>4195</v>
      </c>
      <c r="E5599" s="181">
        <v>16.309999999999999</v>
      </c>
    </row>
    <row r="5600" spans="2:5" ht="50.1" customHeight="1">
      <c r="B5600" s="180">
        <v>94990</v>
      </c>
      <c r="C5600" s="180" t="s">
        <v>3311</v>
      </c>
      <c r="D5600" s="180" t="s">
        <v>17</v>
      </c>
      <c r="E5600" s="181">
        <v>600.75</v>
      </c>
    </row>
    <row r="5601" spans="2:5" ht="50.1" customHeight="1">
      <c r="B5601" s="180">
        <v>94991</v>
      </c>
      <c r="C5601" s="180" t="s">
        <v>3312</v>
      </c>
      <c r="D5601" s="180" t="s">
        <v>17</v>
      </c>
      <c r="E5601" s="181">
        <v>480.66</v>
      </c>
    </row>
    <row r="5602" spans="2:5" ht="50.1" customHeight="1">
      <c r="B5602" s="180">
        <v>94992</v>
      </c>
      <c r="C5602" s="180" t="s">
        <v>3313</v>
      </c>
      <c r="D5602" s="180" t="s">
        <v>4021</v>
      </c>
      <c r="E5602" s="181">
        <v>87.19</v>
      </c>
    </row>
    <row r="5603" spans="2:5" ht="50.1" customHeight="1">
      <c r="B5603" s="180">
        <v>94993</v>
      </c>
      <c r="C5603" s="180" t="s">
        <v>3314</v>
      </c>
      <c r="D5603" s="180" t="s">
        <v>4021</v>
      </c>
      <c r="E5603" s="181">
        <v>79.989999999999995</v>
      </c>
    </row>
    <row r="5604" spans="2:5" ht="50.1" customHeight="1">
      <c r="B5604" s="180">
        <v>94994</v>
      </c>
      <c r="C5604" s="180" t="s">
        <v>3315</v>
      </c>
      <c r="D5604" s="180" t="s">
        <v>4021</v>
      </c>
      <c r="E5604" s="181">
        <v>101.5</v>
      </c>
    </row>
    <row r="5605" spans="2:5" ht="50.1" customHeight="1">
      <c r="B5605" s="180">
        <v>94995</v>
      </c>
      <c r="C5605" s="180" t="s">
        <v>3316</v>
      </c>
      <c r="D5605" s="180" t="s">
        <v>4021</v>
      </c>
      <c r="E5605" s="181">
        <v>91.89</v>
      </c>
    </row>
    <row r="5606" spans="2:5" ht="50.1" customHeight="1">
      <c r="B5606" s="180">
        <v>94996</v>
      </c>
      <c r="C5606" s="180" t="s">
        <v>3317</v>
      </c>
      <c r="D5606" s="180" t="s">
        <v>4021</v>
      </c>
      <c r="E5606" s="181">
        <v>113.38</v>
      </c>
    </row>
    <row r="5607" spans="2:5" ht="50.1" customHeight="1">
      <c r="B5607" s="180">
        <v>94997</v>
      </c>
      <c r="C5607" s="180" t="s">
        <v>3318</v>
      </c>
      <c r="D5607" s="180" t="s">
        <v>4021</v>
      </c>
      <c r="E5607" s="181">
        <v>101.38</v>
      </c>
    </row>
    <row r="5608" spans="2:5" ht="50.1" customHeight="1">
      <c r="B5608" s="180">
        <v>94998</v>
      </c>
      <c r="C5608" s="180" t="s">
        <v>3319</v>
      </c>
      <c r="D5608" s="180" t="s">
        <v>4021</v>
      </c>
      <c r="E5608" s="181">
        <v>126.58</v>
      </c>
    </row>
    <row r="5609" spans="2:5" ht="50.1" customHeight="1">
      <c r="B5609" s="180">
        <v>94999</v>
      </c>
      <c r="C5609" s="180" t="s">
        <v>3320</v>
      </c>
      <c r="D5609" s="180" t="s">
        <v>4021</v>
      </c>
      <c r="E5609" s="181">
        <v>112.18</v>
      </c>
    </row>
    <row r="5610" spans="2:5" ht="50.1" customHeight="1">
      <c r="B5610" s="180">
        <v>101747</v>
      </c>
      <c r="C5610" s="180" t="s">
        <v>21147</v>
      </c>
      <c r="D5610" s="180" t="s">
        <v>4021</v>
      </c>
      <c r="E5610" s="181">
        <v>45.16</v>
      </c>
    </row>
    <row r="5611" spans="2:5" ht="50.1" customHeight="1">
      <c r="B5611" s="180">
        <v>101743</v>
      </c>
      <c r="C5611" s="180" t="s">
        <v>21148</v>
      </c>
      <c r="D5611" s="180" t="s">
        <v>4021</v>
      </c>
      <c r="E5611" s="181">
        <v>158.69999999999999</v>
      </c>
    </row>
    <row r="5612" spans="2:5" ht="50.1" customHeight="1">
      <c r="B5612" s="180">
        <v>101744</v>
      </c>
      <c r="C5612" s="180" t="s">
        <v>21149</v>
      </c>
      <c r="D5612" s="180" t="s">
        <v>4021</v>
      </c>
      <c r="E5612" s="181">
        <v>126.5</v>
      </c>
    </row>
    <row r="5613" spans="2:5" ht="50.1" customHeight="1">
      <c r="B5613" s="180">
        <v>101745</v>
      </c>
      <c r="C5613" s="180" t="s">
        <v>21150</v>
      </c>
      <c r="D5613" s="180" t="s">
        <v>4021</v>
      </c>
      <c r="E5613" s="181">
        <v>155.41</v>
      </c>
    </row>
    <row r="5614" spans="2:5" ht="50.1" customHeight="1">
      <c r="B5614" s="180">
        <v>87620</v>
      </c>
      <c r="C5614" s="180" t="s">
        <v>3321</v>
      </c>
      <c r="D5614" s="180" t="s">
        <v>4021</v>
      </c>
      <c r="E5614" s="181">
        <v>26.37</v>
      </c>
    </row>
    <row r="5615" spans="2:5" ht="50.1" customHeight="1">
      <c r="B5615" s="180">
        <v>87622</v>
      </c>
      <c r="C5615" s="180" t="s">
        <v>3322</v>
      </c>
      <c r="D5615" s="180" t="s">
        <v>4021</v>
      </c>
      <c r="E5615" s="181">
        <v>28.25</v>
      </c>
    </row>
    <row r="5616" spans="2:5" ht="50.1" customHeight="1">
      <c r="B5616" s="180">
        <v>87623</v>
      </c>
      <c r="C5616" s="180" t="s">
        <v>3323</v>
      </c>
      <c r="D5616" s="180" t="s">
        <v>4021</v>
      </c>
      <c r="E5616" s="181">
        <v>49.56</v>
      </c>
    </row>
    <row r="5617" spans="2:5" ht="50.1" customHeight="1">
      <c r="B5617" s="180">
        <v>87624</v>
      </c>
      <c r="C5617" s="180" t="s">
        <v>3324</v>
      </c>
      <c r="D5617" s="180" t="s">
        <v>4021</v>
      </c>
      <c r="E5617" s="181">
        <v>53.51</v>
      </c>
    </row>
    <row r="5618" spans="2:5" ht="50.1" customHeight="1">
      <c r="B5618" s="180">
        <v>87630</v>
      </c>
      <c r="C5618" s="180" t="s">
        <v>3325</v>
      </c>
      <c r="D5618" s="180" t="s">
        <v>4021</v>
      </c>
      <c r="E5618" s="181">
        <v>32.85</v>
      </c>
    </row>
    <row r="5619" spans="2:5" ht="50.1" customHeight="1">
      <c r="B5619" s="180">
        <v>87632</v>
      </c>
      <c r="C5619" s="180" t="s">
        <v>3326</v>
      </c>
      <c r="D5619" s="180" t="s">
        <v>4021</v>
      </c>
      <c r="E5619" s="181">
        <v>35.47</v>
      </c>
    </row>
    <row r="5620" spans="2:5" ht="50.1" customHeight="1">
      <c r="B5620" s="180">
        <v>87633</v>
      </c>
      <c r="C5620" s="180" t="s">
        <v>3327</v>
      </c>
      <c r="D5620" s="180" t="s">
        <v>4021</v>
      </c>
      <c r="E5620" s="181">
        <v>65.09</v>
      </c>
    </row>
    <row r="5621" spans="2:5" ht="50.1" customHeight="1">
      <c r="B5621" s="180">
        <v>87634</v>
      </c>
      <c r="C5621" s="180" t="s">
        <v>3328</v>
      </c>
      <c r="D5621" s="180" t="s">
        <v>4021</v>
      </c>
      <c r="E5621" s="181">
        <v>70.59</v>
      </c>
    </row>
    <row r="5622" spans="2:5" ht="50.1" customHeight="1">
      <c r="B5622" s="180">
        <v>87640</v>
      </c>
      <c r="C5622" s="180" t="s">
        <v>3329</v>
      </c>
      <c r="D5622" s="180" t="s">
        <v>4021</v>
      </c>
      <c r="E5622" s="181">
        <v>38.07</v>
      </c>
    </row>
    <row r="5623" spans="2:5" ht="50.1" customHeight="1">
      <c r="B5623" s="180">
        <v>87642</v>
      </c>
      <c r="C5623" s="180" t="s">
        <v>3330</v>
      </c>
      <c r="D5623" s="180" t="s">
        <v>4021</v>
      </c>
      <c r="E5623" s="181">
        <v>41.3</v>
      </c>
    </row>
    <row r="5624" spans="2:5" ht="50.1" customHeight="1">
      <c r="B5624" s="180">
        <v>87643</v>
      </c>
      <c r="C5624" s="180" t="s">
        <v>3331</v>
      </c>
      <c r="D5624" s="180" t="s">
        <v>4021</v>
      </c>
      <c r="E5624" s="181">
        <v>77.72</v>
      </c>
    </row>
    <row r="5625" spans="2:5" ht="50.1" customHeight="1">
      <c r="B5625" s="180">
        <v>87644</v>
      </c>
      <c r="C5625" s="180" t="s">
        <v>3332</v>
      </c>
      <c r="D5625" s="180" t="s">
        <v>4021</v>
      </c>
      <c r="E5625" s="181">
        <v>84.48</v>
      </c>
    </row>
    <row r="5626" spans="2:5" ht="50.1" customHeight="1">
      <c r="B5626" s="180">
        <v>87680</v>
      </c>
      <c r="C5626" s="180" t="s">
        <v>3333</v>
      </c>
      <c r="D5626" s="180" t="s">
        <v>4021</v>
      </c>
      <c r="E5626" s="181">
        <v>31.42</v>
      </c>
    </row>
    <row r="5627" spans="2:5" ht="50.1" customHeight="1">
      <c r="B5627" s="180">
        <v>87682</v>
      </c>
      <c r="C5627" s="180" t="s">
        <v>3334</v>
      </c>
      <c r="D5627" s="180" t="s">
        <v>4021</v>
      </c>
      <c r="E5627" s="181">
        <v>34.65</v>
      </c>
    </row>
    <row r="5628" spans="2:5" ht="50.1" customHeight="1">
      <c r="B5628" s="180">
        <v>87683</v>
      </c>
      <c r="C5628" s="180" t="s">
        <v>3335</v>
      </c>
      <c r="D5628" s="180" t="s">
        <v>4021</v>
      </c>
      <c r="E5628" s="181">
        <v>71.069999999999993</v>
      </c>
    </row>
    <row r="5629" spans="2:5" ht="50.1" customHeight="1">
      <c r="B5629" s="180">
        <v>87684</v>
      </c>
      <c r="C5629" s="180" t="s">
        <v>3336</v>
      </c>
      <c r="D5629" s="180" t="s">
        <v>4021</v>
      </c>
      <c r="E5629" s="181">
        <v>77.83</v>
      </c>
    </row>
    <row r="5630" spans="2:5" ht="50.1" customHeight="1">
      <c r="B5630" s="180">
        <v>87690</v>
      </c>
      <c r="C5630" s="180" t="s">
        <v>3337</v>
      </c>
      <c r="D5630" s="180" t="s">
        <v>4021</v>
      </c>
      <c r="E5630" s="181">
        <v>36.46</v>
      </c>
    </row>
    <row r="5631" spans="2:5" ht="50.1" customHeight="1">
      <c r="B5631" s="180">
        <v>87692</v>
      </c>
      <c r="C5631" s="180" t="s">
        <v>3338</v>
      </c>
      <c r="D5631" s="180" t="s">
        <v>4021</v>
      </c>
      <c r="E5631" s="181">
        <v>40.159999999999997</v>
      </c>
    </row>
    <row r="5632" spans="2:5" ht="50.1" customHeight="1">
      <c r="B5632" s="180">
        <v>87693</v>
      </c>
      <c r="C5632" s="180" t="s">
        <v>3339</v>
      </c>
      <c r="D5632" s="180" t="s">
        <v>4021</v>
      </c>
      <c r="E5632" s="181">
        <v>81.87</v>
      </c>
    </row>
    <row r="5633" spans="2:5" ht="50.1" customHeight="1">
      <c r="B5633" s="180">
        <v>87694</v>
      </c>
      <c r="C5633" s="180" t="s">
        <v>3340</v>
      </c>
      <c r="D5633" s="180" t="s">
        <v>4021</v>
      </c>
      <c r="E5633" s="181">
        <v>89.62</v>
      </c>
    </row>
    <row r="5634" spans="2:5" ht="50.1" customHeight="1">
      <c r="B5634" s="180">
        <v>87700</v>
      </c>
      <c r="C5634" s="180" t="s">
        <v>3341</v>
      </c>
      <c r="D5634" s="180" t="s">
        <v>4021</v>
      </c>
      <c r="E5634" s="181">
        <v>39.42</v>
      </c>
    </row>
    <row r="5635" spans="2:5" ht="50.1" customHeight="1">
      <c r="B5635" s="180">
        <v>87702</v>
      </c>
      <c r="C5635" s="180" t="s">
        <v>3342</v>
      </c>
      <c r="D5635" s="180" t="s">
        <v>4021</v>
      </c>
      <c r="E5635" s="181">
        <v>43.44</v>
      </c>
    </row>
    <row r="5636" spans="2:5" ht="50.1" customHeight="1">
      <c r="B5636" s="180">
        <v>87703</v>
      </c>
      <c r="C5636" s="180" t="s">
        <v>3343</v>
      </c>
      <c r="D5636" s="180" t="s">
        <v>4021</v>
      </c>
      <c r="E5636" s="181">
        <v>88.87</v>
      </c>
    </row>
    <row r="5637" spans="2:5" ht="50.1" customHeight="1">
      <c r="B5637" s="180">
        <v>87704</v>
      </c>
      <c r="C5637" s="180" t="s">
        <v>3344</v>
      </c>
      <c r="D5637" s="180" t="s">
        <v>4021</v>
      </c>
      <c r="E5637" s="181">
        <v>97.3</v>
      </c>
    </row>
    <row r="5638" spans="2:5" ht="50.1" customHeight="1">
      <c r="B5638" s="180">
        <v>87735</v>
      </c>
      <c r="C5638" s="180" t="s">
        <v>3345</v>
      </c>
      <c r="D5638" s="180" t="s">
        <v>4021</v>
      </c>
      <c r="E5638" s="181">
        <v>34.380000000000003</v>
      </c>
    </row>
    <row r="5639" spans="2:5" ht="50.1" customHeight="1">
      <c r="B5639" s="180">
        <v>87737</v>
      </c>
      <c r="C5639" s="180" t="s">
        <v>3346</v>
      </c>
      <c r="D5639" s="180" t="s">
        <v>4021</v>
      </c>
      <c r="E5639" s="181">
        <v>36.26</v>
      </c>
    </row>
    <row r="5640" spans="2:5" ht="50.1" customHeight="1">
      <c r="B5640" s="180">
        <v>87738</v>
      </c>
      <c r="C5640" s="180" t="s">
        <v>3347</v>
      </c>
      <c r="D5640" s="180" t="s">
        <v>4021</v>
      </c>
      <c r="E5640" s="181">
        <v>57.57</v>
      </c>
    </row>
    <row r="5641" spans="2:5" ht="50.1" customHeight="1">
      <c r="B5641" s="180">
        <v>87739</v>
      </c>
      <c r="C5641" s="180" t="s">
        <v>3348</v>
      </c>
      <c r="D5641" s="180" t="s">
        <v>4021</v>
      </c>
      <c r="E5641" s="181">
        <v>61.52</v>
      </c>
    </row>
    <row r="5642" spans="2:5" ht="50.1" customHeight="1">
      <c r="B5642" s="180">
        <v>87745</v>
      </c>
      <c r="C5642" s="180" t="s">
        <v>3349</v>
      </c>
      <c r="D5642" s="180" t="s">
        <v>4021</v>
      </c>
      <c r="E5642" s="181">
        <v>40.86</v>
      </c>
    </row>
    <row r="5643" spans="2:5" ht="50.1" customHeight="1">
      <c r="B5643" s="180">
        <v>87747</v>
      </c>
      <c r="C5643" s="180" t="s">
        <v>3350</v>
      </c>
      <c r="D5643" s="180" t="s">
        <v>4021</v>
      </c>
      <c r="E5643" s="181">
        <v>43.48</v>
      </c>
    </row>
    <row r="5644" spans="2:5" ht="50.1" customHeight="1">
      <c r="B5644" s="180">
        <v>87748</v>
      </c>
      <c r="C5644" s="180" t="s">
        <v>3351</v>
      </c>
      <c r="D5644" s="180" t="s">
        <v>4021</v>
      </c>
      <c r="E5644" s="181">
        <v>73.099999999999994</v>
      </c>
    </row>
    <row r="5645" spans="2:5" ht="50.1" customHeight="1">
      <c r="B5645" s="180">
        <v>87749</v>
      </c>
      <c r="C5645" s="180" t="s">
        <v>3352</v>
      </c>
      <c r="D5645" s="180" t="s">
        <v>4021</v>
      </c>
      <c r="E5645" s="181">
        <v>78.599999999999994</v>
      </c>
    </row>
    <row r="5646" spans="2:5" ht="50.1" customHeight="1">
      <c r="B5646" s="180">
        <v>87755</v>
      </c>
      <c r="C5646" s="180" t="s">
        <v>3353</v>
      </c>
      <c r="D5646" s="180" t="s">
        <v>4021</v>
      </c>
      <c r="E5646" s="181">
        <v>37.159999999999997</v>
      </c>
    </row>
    <row r="5647" spans="2:5" ht="50.1" customHeight="1">
      <c r="B5647" s="180">
        <v>87757</v>
      </c>
      <c r="C5647" s="180" t="s">
        <v>3354</v>
      </c>
      <c r="D5647" s="180" t="s">
        <v>4021</v>
      </c>
      <c r="E5647" s="181">
        <v>39.78</v>
      </c>
    </row>
    <row r="5648" spans="2:5" ht="50.1" customHeight="1">
      <c r="B5648" s="180">
        <v>87758</v>
      </c>
      <c r="C5648" s="180" t="s">
        <v>3355</v>
      </c>
      <c r="D5648" s="180" t="s">
        <v>4021</v>
      </c>
      <c r="E5648" s="181">
        <v>69.400000000000006</v>
      </c>
    </row>
    <row r="5649" spans="2:5" ht="50.1" customHeight="1">
      <c r="B5649" s="180">
        <v>87759</v>
      </c>
      <c r="C5649" s="180" t="s">
        <v>3356</v>
      </c>
      <c r="D5649" s="180" t="s">
        <v>4021</v>
      </c>
      <c r="E5649" s="181">
        <v>74.900000000000006</v>
      </c>
    </row>
    <row r="5650" spans="2:5" ht="50.1" customHeight="1">
      <c r="B5650" s="180">
        <v>87765</v>
      </c>
      <c r="C5650" s="180" t="s">
        <v>3357</v>
      </c>
      <c r="D5650" s="180" t="s">
        <v>4021</v>
      </c>
      <c r="E5650" s="181">
        <v>42.38</v>
      </c>
    </row>
    <row r="5651" spans="2:5" ht="50.1" customHeight="1">
      <c r="B5651" s="180">
        <v>87767</v>
      </c>
      <c r="C5651" s="180" t="s">
        <v>3358</v>
      </c>
      <c r="D5651" s="180" t="s">
        <v>4021</v>
      </c>
      <c r="E5651" s="181">
        <v>45.61</v>
      </c>
    </row>
    <row r="5652" spans="2:5" ht="50.1" customHeight="1">
      <c r="B5652" s="180">
        <v>87768</v>
      </c>
      <c r="C5652" s="180" t="s">
        <v>3359</v>
      </c>
      <c r="D5652" s="180" t="s">
        <v>4021</v>
      </c>
      <c r="E5652" s="181">
        <v>82.03</v>
      </c>
    </row>
    <row r="5653" spans="2:5" ht="50.1" customHeight="1">
      <c r="B5653" s="180">
        <v>87769</v>
      </c>
      <c r="C5653" s="180" t="s">
        <v>3360</v>
      </c>
      <c r="D5653" s="180" t="s">
        <v>4021</v>
      </c>
      <c r="E5653" s="181">
        <v>88.79</v>
      </c>
    </row>
    <row r="5654" spans="2:5" ht="50.1" customHeight="1">
      <c r="B5654" s="180">
        <v>88470</v>
      </c>
      <c r="C5654" s="180" t="s">
        <v>3361</v>
      </c>
      <c r="D5654" s="180" t="s">
        <v>4021</v>
      </c>
      <c r="E5654" s="181">
        <v>17.84</v>
      </c>
    </row>
    <row r="5655" spans="2:5" ht="50.1" customHeight="1">
      <c r="B5655" s="180">
        <v>88471</v>
      </c>
      <c r="C5655" s="180" t="s">
        <v>3362</v>
      </c>
      <c r="D5655" s="180" t="s">
        <v>4021</v>
      </c>
      <c r="E5655" s="181">
        <v>22.07</v>
      </c>
    </row>
    <row r="5656" spans="2:5" ht="50.1" customHeight="1">
      <c r="B5656" s="180">
        <v>88472</v>
      </c>
      <c r="C5656" s="180" t="s">
        <v>3363</v>
      </c>
      <c r="D5656" s="180" t="s">
        <v>4021</v>
      </c>
      <c r="E5656" s="181">
        <v>25.37</v>
      </c>
    </row>
    <row r="5657" spans="2:5" ht="50.1" customHeight="1">
      <c r="B5657" s="180">
        <v>88476</v>
      </c>
      <c r="C5657" s="180" t="s">
        <v>3364</v>
      </c>
      <c r="D5657" s="180" t="s">
        <v>4021</v>
      </c>
      <c r="E5657" s="181">
        <v>14.96</v>
      </c>
    </row>
    <row r="5658" spans="2:5" ht="50.1" customHeight="1">
      <c r="B5658" s="180">
        <v>88477</v>
      </c>
      <c r="C5658" s="180" t="s">
        <v>3365</v>
      </c>
      <c r="D5658" s="180" t="s">
        <v>4021</v>
      </c>
      <c r="E5658" s="181">
        <v>20.420000000000002</v>
      </c>
    </row>
    <row r="5659" spans="2:5" ht="50.1" customHeight="1">
      <c r="B5659" s="180">
        <v>88478</v>
      </c>
      <c r="C5659" s="180" t="s">
        <v>3366</v>
      </c>
      <c r="D5659" s="180" t="s">
        <v>4021</v>
      </c>
      <c r="E5659" s="181">
        <v>24.85</v>
      </c>
    </row>
    <row r="5660" spans="2:5" ht="50.1" customHeight="1">
      <c r="B5660" s="180">
        <v>90900</v>
      </c>
      <c r="C5660" s="180" t="s">
        <v>3367</v>
      </c>
      <c r="D5660" s="180" t="s">
        <v>4021</v>
      </c>
      <c r="E5660" s="181">
        <v>67.73</v>
      </c>
    </row>
    <row r="5661" spans="2:5" ht="50.1" customHeight="1">
      <c r="B5661" s="180">
        <v>90902</v>
      </c>
      <c r="C5661" s="180" t="s">
        <v>3368</v>
      </c>
      <c r="D5661" s="180" t="s">
        <v>4021</v>
      </c>
      <c r="E5661" s="181">
        <v>71.430000000000007</v>
      </c>
    </row>
    <row r="5662" spans="2:5" ht="50.1" customHeight="1">
      <c r="B5662" s="180">
        <v>90903</v>
      </c>
      <c r="C5662" s="180" t="s">
        <v>3369</v>
      </c>
      <c r="D5662" s="180" t="s">
        <v>4021</v>
      </c>
      <c r="E5662" s="181">
        <v>113.14</v>
      </c>
    </row>
    <row r="5663" spans="2:5" ht="50.1" customHeight="1">
      <c r="B5663" s="180">
        <v>90904</v>
      </c>
      <c r="C5663" s="180" t="s">
        <v>3370</v>
      </c>
      <c r="D5663" s="180" t="s">
        <v>4021</v>
      </c>
      <c r="E5663" s="181">
        <v>120.89</v>
      </c>
    </row>
    <row r="5664" spans="2:5" ht="50.1" customHeight="1">
      <c r="B5664" s="180">
        <v>90910</v>
      </c>
      <c r="C5664" s="180" t="s">
        <v>3371</v>
      </c>
      <c r="D5664" s="180" t="s">
        <v>4021</v>
      </c>
      <c r="E5664" s="181">
        <v>71.400000000000006</v>
      </c>
    </row>
    <row r="5665" spans="2:5" ht="50.1" customHeight="1">
      <c r="B5665" s="180">
        <v>90912</v>
      </c>
      <c r="C5665" s="180" t="s">
        <v>3372</v>
      </c>
      <c r="D5665" s="180" t="s">
        <v>4021</v>
      </c>
      <c r="E5665" s="181">
        <v>75.42</v>
      </c>
    </row>
    <row r="5666" spans="2:5" ht="50.1" customHeight="1">
      <c r="B5666" s="180">
        <v>90913</v>
      </c>
      <c r="C5666" s="180" t="s">
        <v>3373</v>
      </c>
      <c r="D5666" s="180" t="s">
        <v>4021</v>
      </c>
      <c r="E5666" s="181">
        <v>120.85</v>
      </c>
    </row>
    <row r="5667" spans="2:5" ht="50.1" customHeight="1">
      <c r="B5667" s="180">
        <v>90914</v>
      </c>
      <c r="C5667" s="180" t="s">
        <v>3374</v>
      </c>
      <c r="D5667" s="180" t="s">
        <v>4021</v>
      </c>
      <c r="E5667" s="181">
        <v>129.28</v>
      </c>
    </row>
    <row r="5668" spans="2:5" ht="50.1" customHeight="1">
      <c r="B5668" s="180">
        <v>90920</v>
      </c>
      <c r="C5668" s="180" t="s">
        <v>3375</v>
      </c>
      <c r="D5668" s="180" t="s">
        <v>4021</v>
      </c>
      <c r="E5668" s="181">
        <v>78.17</v>
      </c>
    </row>
    <row r="5669" spans="2:5" ht="50.1" customHeight="1">
      <c r="B5669" s="180">
        <v>90922</v>
      </c>
      <c r="C5669" s="180" t="s">
        <v>3376</v>
      </c>
      <c r="D5669" s="180" t="s">
        <v>4021</v>
      </c>
      <c r="E5669" s="181">
        <v>82.8</v>
      </c>
    </row>
    <row r="5670" spans="2:5" ht="50.1" customHeight="1">
      <c r="B5670" s="180">
        <v>90923</v>
      </c>
      <c r="C5670" s="180" t="s">
        <v>3377</v>
      </c>
      <c r="D5670" s="180" t="s">
        <v>4021</v>
      </c>
      <c r="E5670" s="181">
        <v>135.03</v>
      </c>
    </row>
    <row r="5671" spans="2:5" ht="50.1" customHeight="1">
      <c r="B5671" s="180">
        <v>90924</v>
      </c>
      <c r="C5671" s="180" t="s">
        <v>3378</v>
      </c>
      <c r="D5671" s="180" t="s">
        <v>4021</v>
      </c>
      <c r="E5671" s="181">
        <v>144.72999999999999</v>
      </c>
    </row>
    <row r="5672" spans="2:5" ht="50.1" customHeight="1">
      <c r="B5672" s="180">
        <v>90930</v>
      </c>
      <c r="C5672" s="180" t="s">
        <v>3379</v>
      </c>
      <c r="D5672" s="180" t="s">
        <v>4021</v>
      </c>
      <c r="E5672" s="181">
        <v>62.5</v>
      </c>
    </row>
    <row r="5673" spans="2:5" ht="50.1" customHeight="1">
      <c r="B5673" s="180">
        <v>90932</v>
      </c>
      <c r="C5673" s="180" t="s">
        <v>3380</v>
      </c>
      <c r="D5673" s="180" t="s">
        <v>4021</v>
      </c>
      <c r="E5673" s="181">
        <v>66.2</v>
      </c>
    </row>
    <row r="5674" spans="2:5" ht="50.1" customHeight="1">
      <c r="B5674" s="180">
        <v>90933</v>
      </c>
      <c r="C5674" s="180" t="s">
        <v>3381</v>
      </c>
      <c r="D5674" s="180" t="s">
        <v>4021</v>
      </c>
      <c r="E5674" s="181">
        <v>107.91</v>
      </c>
    </row>
    <row r="5675" spans="2:5" ht="50.1" customHeight="1">
      <c r="B5675" s="180">
        <v>90934</v>
      </c>
      <c r="C5675" s="180" t="s">
        <v>3382</v>
      </c>
      <c r="D5675" s="180" t="s">
        <v>4021</v>
      </c>
      <c r="E5675" s="181">
        <v>115.66</v>
      </c>
    </row>
    <row r="5676" spans="2:5" ht="50.1" customHeight="1">
      <c r="B5676" s="180">
        <v>90940</v>
      </c>
      <c r="C5676" s="180" t="s">
        <v>3383</v>
      </c>
      <c r="D5676" s="180" t="s">
        <v>4021</v>
      </c>
      <c r="E5676" s="181">
        <v>66.2</v>
      </c>
    </row>
    <row r="5677" spans="2:5" ht="50.1" customHeight="1">
      <c r="B5677" s="180">
        <v>90942</v>
      </c>
      <c r="C5677" s="180" t="s">
        <v>3384</v>
      </c>
      <c r="D5677" s="180" t="s">
        <v>4021</v>
      </c>
      <c r="E5677" s="181">
        <v>70.22</v>
      </c>
    </row>
    <row r="5678" spans="2:5" ht="50.1" customHeight="1">
      <c r="B5678" s="180">
        <v>90943</v>
      </c>
      <c r="C5678" s="180" t="s">
        <v>3385</v>
      </c>
      <c r="D5678" s="180" t="s">
        <v>4021</v>
      </c>
      <c r="E5678" s="181">
        <v>115.65</v>
      </c>
    </row>
    <row r="5679" spans="2:5" ht="50.1" customHeight="1">
      <c r="B5679" s="180">
        <v>90944</v>
      </c>
      <c r="C5679" s="180" t="s">
        <v>3386</v>
      </c>
      <c r="D5679" s="180" t="s">
        <v>4021</v>
      </c>
      <c r="E5679" s="181">
        <v>124.08</v>
      </c>
    </row>
    <row r="5680" spans="2:5" ht="50.1" customHeight="1">
      <c r="B5680" s="180">
        <v>90950</v>
      </c>
      <c r="C5680" s="180" t="s">
        <v>3387</v>
      </c>
      <c r="D5680" s="180" t="s">
        <v>4021</v>
      </c>
      <c r="E5680" s="181">
        <v>72.94</v>
      </c>
    </row>
    <row r="5681" spans="2:5" ht="50.1" customHeight="1">
      <c r="B5681" s="180">
        <v>90952</v>
      </c>
      <c r="C5681" s="180" t="s">
        <v>3388</v>
      </c>
      <c r="D5681" s="180" t="s">
        <v>4021</v>
      </c>
      <c r="E5681" s="181">
        <v>77.569999999999993</v>
      </c>
    </row>
    <row r="5682" spans="2:5" ht="50.1" customHeight="1">
      <c r="B5682" s="180">
        <v>90953</v>
      </c>
      <c r="C5682" s="180" t="s">
        <v>3389</v>
      </c>
      <c r="D5682" s="180" t="s">
        <v>4021</v>
      </c>
      <c r="E5682" s="181">
        <v>129.80000000000001</v>
      </c>
    </row>
    <row r="5683" spans="2:5" ht="50.1" customHeight="1">
      <c r="B5683" s="180">
        <v>90954</v>
      </c>
      <c r="C5683" s="180" t="s">
        <v>3390</v>
      </c>
      <c r="D5683" s="180" t="s">
        <v>4021</v>
      </c>
      <c r="E5683" s="181">
        <v>139.5</v>
      </c>
    </row>
    <row r="5684" spans="2:5" ht="50.1" customHeight="1">
      <c r="B5684" s="180">
        <v>94438</v>
      </c>
      <c r="C5684" s="180" t="s">
        <v>3391</v>
      </c>
      <c r="D5684" s="180" t="s">
        <v>4021</v>
      </c>
      <c r="E5684" s="181">
        <v>35.14</v>
      </c>
    </row>
    <row r="5685" spans="2:5" ht="50.1" customHeight="1">
      <c r="B5685" s="180">
        <v>94439</v>
      </c>
      <c r="C5685" s="180" t="s">
        <v>3392</v>
      </c>
      <c r="D5685" s="180" t="s">
        <v>4021</v>
      </c>
      <c r="E5685" s="181">
        <v>39.31</v>
      </c>
    </row>
    <row r="5686" spans="2:5" ht="50.1" customHeight="1">
      <c r="B5686" s="180">
        <v>94779</v>
      </c>
      <c r="C5686" s="180" t="s">
        <v>3393</v>
      </c>
      <c r="D5686" s="180" t="s">
        <v>4021</v>
      </c>
      <c r="E5686" s="181">
        <v>34.22</v>
      </c>
    </row>
    <row r="5687" spans="2:5" ht="50.1" customHeight="1">
      <c r="B5687" s="180">
        <v>94782</v>
      </c>
      <c r="C5687" s="180" t="s">
        <v>3394</v>
      </c>
      <c r="D5687" s="180" t="s">
        <v>4021</v>
      </c>
      <c r="E5687" s="181">
        <v>38.86</v>
      </c>
    </row>
    <row r="5688" spans="2:5" ht="50.1" customHeight="1">
      <c r="B5688" s="180">
        <v>101742</v>
      </c>
      <c r="C5688" s="180" t="s">
        <v>21151</v>
      </c>
      <c r="D5688" s="180" t="s">
        <v>4195</v>
      </c>
      <c r="E5688" s="181">
        <v>43.24</v>
      </c>
    </row>
    <row r="5689" spans="2:5" ht="50.1" customHeight="1">
      <c r="B5689" s="180">
        <v>87871</v>
      </c>
      <c r="C5689" s="180" t="s">
        <v>3395</v>
      </c>
      <c r="D5689" s="180" t="s">
        <v>4021</v>
      </c>
      <c r="E5689" s="181">
        <v>9.91</v>
      </c>
    </row>
    <row r="5690" spans="2:5" ht="50.1" customHeight="1">
      <c r="B5690" s="180">
        <v>87872</v>
      </c>
      <c r="C5690" s="180" t="s">
        <v>3396</v>
      </c>
      <c r="D5690" s="180" t="s">
        <v>4021</v>
      </c>
      <c r="E5690" s="181">
        <v>9.4600000000000009</v>
      </c>
    </row>
    <row r="5691" spans="2:5" ht="50.1" customHeight="1">
      <c r="B5691" s="180">
        <v>87873</v>
      </c>
      <c r="C5691" s="180" t="s">
        <v>3397</v>
      </c>
      <c r="D5691" s="180" t="s">
        <v>4021</v>
      </c>
      <c r="E5691" s="181">
        <v>4.32</v>
      </c>
    </row>
    <row r="5692" spans="2:5" ht="50.1" customHeight="1">
      <c r="B5692" s="180">
        <v>87874</v>
      </c>
      <c r="C5692" s="180" t="s">
        <v>3398</v>
      </c>
      <c r="D5692" s="180" t="s">
        <v>4021</v>
      </c>
      <c r="E5692" s="181">
        <v>4.24</v>
      </c>
    </row>
    <row r="5693" spans="2:5" ht="50.1" customHeight="1">
      <c r="B5693" s="180">
        <v>87876</v>
      </c>
      <c r="C5693" s="180" t="s">
        <v>3399</v>
      </c>
      <c r="D5693" s="180" t="s">
        <v>4021</v>
      </c>
      <c r="E5693" s="181">
        <v>5.9</v>
      </c>
    </row>
    <row r="5694" spans="2:5" ht="50.1" customHeight="1">
      <c r="B5694" s="180">
        <v>87877</v>
      </c>
      <c r="C5694" s="180" t="s">
        <v>3400</v>
      </c>
      <c r="D5694" s="180" t="s">
        <v>4021</v>
      </c>
      <c r="E5694" s="181">
        <v>5.67</v>
      </c>
    </row>
    <row r="5695" spans="2:5" ht="50.1" customHeight="1">
      <c r="B5695" s="180">
        <v>87878</v>
      </c>
      <c r="C5695" s="180" t="s">
        <v>3401</v>
      </c>
      <c r="D5695" s="180" t="s">
        <v>4021</v>
      </c>
      <c r="E5695" s="181">
        <v>3.36</v>
      </c>
    </row>
    <row r="5696" spans="2:5" ht="50.1" customHeight="1">
      <c r="B5696" s="180">
        <v>87879</v>
      </c>
      <c r="C5696" s="180" t="s">
        <v>3402</v>
      </c>
      <c r="D5696" s="180" t="s">
        <v>4021</v>
      </c>
      <c r="E5696" s="181">
        <v>3.06</v>
      </c>
    </row>
    <row r="5697" spans="2:5" ht="50.1" customHeight="1">
      <c r="B5697" s="180">
        <v>87881</v>
      </c>
      <c r="C5697" s="180" t="s">
        <v>3403</v>
      </c>
      <c r="D5697" s="180" t="s">
        <v>4021</v>
      </c>
      <c r="E5697" s="181">
        <v>4.24</v>
      </c>
    </row>
    <row r="5698" spans="2:5" ht="50.1" customHeight="1">
      <c r="B5698" s="180">
        <v>87882</v>
      </c>
      <c r="C5698" s="180" t="s">
        <v>3404</v>
      </c>
      <c r="D5698" s="180" t="s">
        <v>4021</v>
      </c>
      <c r="E5698" s="181">
        <v>4.16</v>
      </c>
    </row>
    <row r="5699" spans="2:5" ht="50.1" customHeight="1">
      <c r="B5699" s="180">
        <v>87884</v>
      </c>
      <c r="C5699" s="180" t="s">
        <v>3405</v>
      </c>
      <c r="D5699" s="180" t="s">
        <v>4021</v>
      </c>
      <c r="E5699" s="181">
        <v>5.82</v>
      </c>
    </row>
    <row r="5700" spans="2:5" ht="50.1" customHeight="1">
      <c r="B5700" s="180">
        <v>87885</v>
      </c>
      <c r="C5700" s="180" t="s">
        <v>3406</v>
      </c>
      <c r="D5700" s="180" t="s">
        <v>4021</v>
      </c>
      <c r="E5700" s="181">
        <v>5.59</v>
      </c>
    </row>
    <row r="5701" spans="2:5" ht="50.1" customHeight="1">
      <c r="B5701" s="180">
        <v>87886</v>
      </c>
      <c r="C5701" s="180" t="s">
        <v>3407</v>
      </c>
      <c r="D5701" s="180" t="s">
        <v>4021</v>
      </c>
      <c r="E5701" s="181">
        <v>15.04</v>
      </c>
    </row>
    <row r="5702" spans="2:5" ht="50.1" customHeight="1">
      <c r="B5702" s="180">
        <v>87887</v>
      </c>
      <c r="C5702" s="180" t="s">
        <v>3408</v>
      </c>
      <c r="D5702" s="180" t="s">
        <v>4021</v>
      </c>
      <c r="E5702" s="181">
        <v>14.59</v>
      </c>
    </row>
    <row r="5703" spans="2:5" ht="50.1" customHeight="1">
      <c r="B5703" s="180">
        <v>87888</v>
      </c>
      <c r="C5703" s="180" t="s">
        <v>3409</v>
      </c>
      <c r="D5703" s="180" t="s">
        <v>4021</v>
      </c>
      <c r="E5703" s="181">
        <v>5.38</v>
      </c>
    </row>
    <row r="5704" spans="2:5" ht="50.1" customHeight="1">
      <c r="B5704" s="180">
        <v>87889</v>
      </c>
      <c r="C5704" s="180" t="s">
        <v>3410</v>
      </c>
      <c r="D5704" s="180" t="s">
        <v>4021</v>
      </c>
      <c r="E5704" s="181">
        <v>5.3</v>
      </c>
    </row>
    <row r="5705" spans="2:5" ht="50.1" customHeight="1">
      <c r="B5705" s="180">
        <v>87891</v>
      </c>
      <c r="C5705" s="180" t="s">
        <v>3411</v>
      </c>
      <c r="D5705" s="180" t="s">
        <v>4021</v>
      </c>
      <c r="E5705" s="181">
        <v>6.96</v>
      </c>
    </row>
    <row r="5706" spans="2:5" ht="50.1" customHeight="1">
      <c r="B5706" s="180">
        <v>87892</v>
      </c>
      <c r="C5706" s="180" t="s">
        <v>3412</v>
      </c>
      <c r="D5706" s="180" t="s">
        <v>4021</v>
      </c>
      <c r="E5706" s="181">
        <v>6.73</v>
      </c>
    </row>
    <row r="5707" spans="2:5" ht="50.1" customHeight="1">
      <c r="B5707" s="180">
        <v>87893</v>
      </c>
      <c r="C5707" s="180" t="s">
        <v>3413</v>
      </c>
      <c r="D5707" s="180" t="s">
        <v>4021</v>
      </c>
      <c r="E5707" s="181">
        <v>5.2</v>
      </c>
    </row>
    <row r="5708" spans="2:5" ht="50.1" customHeight="1">
      <c r="B5708" s="180">
        <v>87894</v>
      </c>
      <c r="C5708" s="180" t="s">
        <v>3414</v>
      </c>
      <c r="D5708" s="180" t="s">
        <v>4021</v>
      </c>
      <c r="E5708" s="181">
        <v>4.9000000000000004</v>
      </c>
    </row>
    <row r="5709" spans="2:5" ht="50.1" customHeight="1">
      <c r="B5709" s="180">
        <v>87896</v>
      </c>
      <c r="C5709" s="180" t="s">
        <v>3415</v>
      </c>
      <c r="D5709" s="180" t="s">
        <v>4021</v>
      </c>
      <c r="E5709" s="181">
        <v>4.78</v>
      </c>
    </row>
    <row r="5710" spans="2:5" ht="50.1" customHeight="1">
      <c r="B5710" s="180">
        <v>87897</v>
      </c>
      <c r="C5710" s="180" t="s">
        <v>3416</v>
      </c>
      <c r="D5710" s="180" t="s">
        <v>4021</v>
      </c>
      <c r="E5710" s="181">
        <v>4.4800000000000004</v>
      </c>
    </row>
    <row r="5711" spans="2:5" ht="50.1" customHeight="1">
      <c r="B5711" s="180">
        <v>87899</v>
      </c>
      <c r="C5711" s="180" t="s">
        <v>3417</v>
      </c>
      <c r="D5711" s="180" t="s">
        <v>4021</v>
      </c>
      <c r="E5711" s="181">
        <v>6.33</v>
      </c>
    </row>
    <row r="5712" spans="2:5" ht="50.1" customHeight="1">
      <c r="B5712" s="180">
        <v>87900</v>
      </c>
      <c r="C5712" s="180" t="s">
        <v>3418</v>
      </c>
      <c r="D5712" s="180" t="s">
        <v>4021</v>
      </c>
      <c r="E5712" s="181">
        <v>6.25</v>
      </c>
    </row>
    <row r="5713" spans="2:5" ht="50.1" customHeight="1">
      <c r="B5713" s="180">
        <v>87902</v>
      </c>
      <c r="C5713" s="180" t="s">
        <v>3419</v>
      </c>
      <c r="D5713" s="180" t="s">
        <v>4021</v>
      </c>
      <c r="E5713" s="181">
        <v>7.91</v>
      </c>
    </row>
    <row r="5714" spans="2:5" ht="50.1" customHeight="1">
      <c r="B5714" s="180">
        <v>87903</v>
      </c>
      <c r="C5714" s="180" t="s">
        <v>3420</v>
      </c>
      <c r="D5714" s="180" t="s">
        <v>4021</v>
      </c>
      <c r="E5714" s="181">
        <v>7.68</v>
      </c>
    </row>
    <row r="5715" spans="2:5" ht="50.1" customHeight="1">
      <c r="B5715" s="180">
        <v>87904</v>
      </c>
      <c r="C5715" s="180" t="s">
        <v>3421</v>
      </c>
      <c r="D5715" s="180" t="s">
        <v>4021</v>
      </c>
      <c r="E5715" s="181">
        <v>6.77</v>
      </c>
    </row>
    <row r="5716" spans="2:5" ht="50.1" customHeight="1">
      <c r="B5716" s="180">
        <v>87905</v>
      </c>
      <c r="C5716" s="180" t="s">
        <v>3422</v>
      </c>
      <c r="D5716" s="180" t="s">
        <v>4021</v>
      </c>
      <c r="E5716" s="181">
        <v>6.47</v>
      </c>
    </row>
    <row r="5717" spans="2:5" ht="50.1" customHeight="1">
      <c r="B5717" s="180">
        <v>87907</v>
      </c>
      <c r="C5717" s="180" t="s">
        <v>3423</v>
      </c>
      <c r="D5717" s="180" t="s">
        <v>4021</v>
      </c>
      <c r="E5717" s="181">
        <v>6.19</v>
      </c>
    </row>
    <row r="5718" spans="2:5" ht="50.1" customHeight="1">
      <c r="B5718" s="180">
        <v>87908</v>
      </c>
      <c r="C5718" s="180" t="s">
        <v>3424</v>
      </c>
      <c r="D5718" s="180" t="s">
        <v>4021</v>
      </c>
      <c r="E5718" s="181">
        <v>5.89</v>
      </c>
    </row>
    <row r="5719" spans="2:5" ht="50.1" customHeight="1">
      <c r="B5719" s="180">
        <v>87910</v>
      </c>
      <c r="C5719" s="180" t="s">
        <v>3425</v>
      </c>
      <c r="D5719" s="180" t="s">
        <v>4021</v>
      </c>
      <c r="E5719" s="181">
        <v>14.75</v>
      </c>
    </row>
    <row r="5720" spans="2:5" ht="50.1" customHeight="1">
      <c r="B5720" s="180">
        <v>87911</v>
      </c>
      <c r="C5720" s="180" t="s">
        <v>3426</v>
      </c>
      <c r="D5720" s="180" t="s">
        <v>4021</v>
      </c>
      <c r="E5720" s="181">
        <v>14.3</v>
      </c>
    </row>
    <row r="5721" spans="2:5" ht="50.1" customHeight="1">
      <c r="B5721" s="180">
        <v>87411</v>
      </c>
      <c r="C5721" s="180" t="s">
        <v>3427</v>
      </c>
      <c r="D5721" s="180" t="s">
        <v>4021</v>
      </c>
      <c r="E5721" s="181">
        <v>10.45</v>
      </c>
    </row>
    <row r="5722" spans="2:5" ht="50.1" customHeight="1">
      <c r="B5722" s="180">
        <v>87412</v>
      </c>
      <c r="C5722" s="180" t="s">
        <v>3428</v>
      </c>
      <c r="D5722" s="180" t="s">
        <v>4021</v>
      </c>
      <c r="E5722" s="181">
        <v>15.65</v>
      </c>
    </row>
    <row r="5723" spans="2:5" ht="50.1" customHeight="1">
      <c r="B5723" s="180">
        <v>87413</v>
      </c>
      <c r="C5723" s="180" t="s">
        <v>3429</v>
      </c>
      <c r="D5723" s="180" t="s">
        <v>4021</v>
      </c>
      <c r="E5723" s="181">
        <v>18.600000000000001</v>
      </c>
    </row>
    <row r="5724" spans="2:5" ht="50.1" customHeight="1">
      <c r="B5724" s="180">
        <v>87414</v>
      </c>
      <c r="C5724" s="180" t="s">
        <v>3430</v>
      </c>
      <c r="D5724" s="180" t="s">
        <v>4021</v>
      </c>
      <c r="E5724" s="181">
        <v>15.01</v>
      </c>
    </row>
    <row r="5725" spans="2:5" ht="50.1" customHeight="1">
      <c r="B5725" s="180">
        <v>87415</v>
      </c>
      <c r="C5725" s="180" t="s">
        <v>3431</v>
      </c>
      <c r="D5725" s="180" t="s">
        <v>4021</v>
      </c>
      <c r="E5725" s="181">
        <v>20.07</v>
      </c>
    </row>
    <row r="5726" spans="2:5" ht="50.1" customHeight="1">
      <c r="B5726" s="180">
        <v>87416</v>
      </c>
      <c r="C5726" s="180" t="s">
        <v>3432</v>
      </c>
      <c r="D5726" s="180" t="s">
        <v>4021</v>
      </c>
      <c r="E5726" s="181">
        <v>23.22</v>
      </c>
    </row>
    <row r="5727" spans="2:5" ht="50.1" customHeight="1">
      <c r="B5727" s="180">
        <v>87417</v>
      </c>
      <c r="C5727" s="180" t="s">
        <v>3433</v>
      </c>
      <c r="D5727" s="180" t="s">
        <v>4021</v>
      </c>
      <c r="E5727" s="181">
        <v>11.17</v>
      </c>
    </row>
    <row r="5728" spans="2:5" ht="50.1" customHeight="1">
      <c r="B5728" s="180">
        <v>87418</v>
      </c>
      <c r="C5728" s="180" t="s">
        <v>3434</v>
      </c>
      <c r="D5728" s="180" t="s">
        <v>4021</v>
      </c>
      <c r="E5728" s="181">
        <v>11.56</v>
      </c>
    </row>
    <row r="5729" spans="2:5" ht="50.1" customHeight="1">
      <c r="B5729" s="180">
        <v>87419</v>
      </c>
      <c r="C5729" s="180" t="s">
        <v>3435</v>
      </c>
      <c r="D5729" s="180" t="s">
        <v>4021</v>
      </c>
      <c r="E5729" s="181">
        <v>12.68</v>
      </c>
    </row>
    <row r="5730" spans="2:5" ht="50.1" customHeight="1">
      <c r="B5730" s="180">
        <v>87420</v>
      </c>
      <c r="C5730" s="180" t="s">
        <v>3436</v>
      </c>
      <c r="D5730" s="180" t="s">
        <v>4021</v>
      </c>
      <c r="E5730" s="181">
        <v>16.32</v>
      </c>
    </row>
    <row r="5731" spans="2:5" ht="50.1" customHeight="1">
      <c r="B5731" s="180">
        <v>87421</v>
      </c>
      <c r="C5731" s="180" t="s">
        <v>3437</v>
      </c>
      <c r="D5731" s="180" t="s">
        <v>4021</v>
      </c>
      <c r="E5731" s="181">
        <v>16.71</v>
      </c>
    </row>
    <row r="5732" spans="2:5" ht="50.1" customHeight="1">
      <c r="B5732" s="180">
        <v>87422</v>
      </c>
      <c r="C5732" s="180" t="s">
        <v>3438</v>
      </c>
      <c r="D5732" s="180" t="s">
        <v>4021</v>
      </c>
      <c r="E5732" s="181">
        <v>17.84</v>
      </c>
    </row>
    <row r="5733" spans="2:5" ht="50.1" customHeight="1">
      <c r="B5733" s="180">
        <v>87423</v>
      </c>
      <c r="C5733" s="180" t="s">
        <v>3439</v>
      </c>
      <c r="D5733" s="180" t="s">
        <v>4021</v>
      </c>
      <c r="E5733" s="181">
        <v>22.64</v>
      </c>
    </row>
    <row r="5734" spans="2:5" ht="50.1" customHeight="1">
      <c r="B5734" s="180">
        <v>87424</v>
      </c>
      <c r="C5734" s="180" t="s">
        <v>3440</v>
      </c>
      <c r="D5734" s="180" t="s">
        <v>4021</v>
      </c>
      <c r="E5734" s="181">
        <v>23.22</v>
      </c>
    </row>
    <row r="5735" spans="2:5" ht="50.1" customHeight="1">
      <c r="B5735" s="180">
        <v>87425</v>
      </c>
      <c r="C5735" s="180" t="s">
        <v>3441</v>
      </c>
      <c r="D5735" s="180" t="s">
        <v>4021</v>
      </c>
      <c r="E5735" s="181">
        <v>24.14</v>
      </c>
    </row>
    <row r="5736" spans="2:5" ht="50.1" customHeight="1">
      <c r="B5736" s="180">
        <v>87426</v>
      </c>
      <c r="C5736" s="180" t="s">
        <v>3442</v>
      </c>
      <c r="D5736" s="180" t="s">
        <v>4021</v>
      </c>
      <c r="E5736" s="181">
        <v>26.2</v>
      </c>
    </row>
    <row r="5737" spans="2:5" ht="50.1" customHeight="1">
      <c r="B5737" s="180">
        <v>87427</v>
      </c>
      <c r="C5737" s="180" t="s">
        <v>3443</v>
      </c>
      <c r="D5737" s="180" t="s">
        <v>4021</v>
      </c>
      <c r="E5737" s="181">
        <v>26.79</v>
      </c>
    </row>
    <row r="5738" spans="2:5" ht="50.1" customHeight="1">
      <c r="B5738" s="180">
        <v>87428</v>
      </c>
      <c r="C5738" s="180" t="s">
        <v>3444</v>
      </c>
      <c r="D5738" s="180" t="s">
        <v>4021</v>
      </c>
      <c r="E5738" s="181">
        <v>27.71</v>
      </c>
    </row>
    <row r="5739" spans="2:5" ht="50.1" customHeight="1">
      <c r="B5739" s="180">
        <v>87429</v>
      </c>
      <c r="C5739" s="180" t="s">
        <v>3445</v>
      </c>
      <c r="D5739" s="180" t="s">
        <v>4021</v>
      </c>
      <c r="E5739" s="181">
        <v>14.97</v>
      </c>
    </row>
    <row r="5740" spans="2:5" ht="50.1" customHeight="1">
      <c r="B5740" s="180">
        <v>87430</v>
      </c>
      <c r="C5740" s="180" t="s">
        <v>3446</v>
      </c>
      <c r="D5740" s="180" t="s">
        <v>4021</v>
      </c>
      <c r="E5740" s="181">
        <v>15.36</v>
      </c>
    </row>
    <row r="5741" spans="2:5" ht="50.1" customHeight="1">
      <c r="B5741" s="180">
        <v>87431</v>
      </c>
      <c r="C5741" s="180" t="s">
        <v>3447</v>
      </c>
      <c r="D5741" s="180" t="s">
        <v>4021</v>
      </c>
      <c r="E5741" s="181">
        <v>15.56</v>
      </c>
    </row>
    <row r="5742" spans="2:5" ht="50.1" customHeight="1">
      <c r="B5742" s="180">
        <v>87432</v>
      </c>
      <c r="C5742" s="180" t="s">
        <v>3448</v>
      </c>
      <c r="D5742" s="180" t="s">
        <v>4021</v>
      </c>
      <c r="E5742" s="181">
        <v>21.74</v>
      </c>
    </row>
    <row r="5743" spans="2:5" ht="50.1" customHeight="1">
      <c r="B5743" s="180">
        <v>87433</v>
      </c>
      <c r="C5743" s="180" t="s">
        <v>3449</v>
      </c>
      <c r="D5743" s="180" t="s">
        <v>4021</v>
      </c>
      <c r="E5743" s="181">
        <v>22.52</v>
      </c>
    </row>
    <row r="5744" spans="2:5" ht="50.1" customHeight="1">
      <c r="B5744" s="180">
        <v>87434</v>
      </c>
      <c r="C5744" s="180" t="s">
        <v>3450</v>
      </c>
      <c r="D5744" s="180" t="s">
        <v>4021</v>
      </c>
      <c r="E5744" s="181">
        <v>23.05</v>
      </c>
    </row>
    <row r="5745" spans="2:5" ht="50.1" customHeight="1">
      <c r="B5745" s="180">
        <v>87435</v>
      </c>
      <c r="C5745" s="180" t="s">
        <v>3451</v>
      </c>
      <c r="D5745" s="180" t="s">
        <v>4021</v>
      </c>
      <c r="E5745" s="181">
        <v>24.18</v>
      </c>
    </row>
    <row r="5746" spans="2:5" ht="50.1" customHeight="1">
      <c r="B5746" s="180">
        <v>87436</v>
      </c>
      <c r="C5746" s="180" t="s">
        <v>3452</v>
      </c>
      <c r="D5746" s="180" t="s">
        <v>4021</v>
      </c>
      <c r="E5746" s="181">
        <v>25.49</v>
      </c>
    </row>
    <row r="5747" spans="2:5" ht="50.1" customHeight="1">
      <c r="B5747" s="180">
        <v>87437</v>
      </c>
      <c r="C5747" s="180" t="s">
        <v>3453</v>
      </c>
      <c r="D5747" s="180" t="s">
        <v>4021</v>
      </c>
      <c r="E5747" s="181">
        <v>26.41</v>
      </c>
    </row>
    <row r="5748" spans="2:5" ht="50.1" customHeight="1">
      <c r="B5748" s="180">
        <v>87438</v>
      </c>
      <c r="C5748" s="180" t="s">
        <v>3454</v>
      </c>
      <c r="D5748" s="180" t="s">
        <v>4021</v>
      </c>
      <c r="E5748" s="181">
        <v>29.9</v>
      </c>
    </row>
    <row r="5749" spans="2:5" ht="50.1" customHeight="1">
      <c r="B5749" s="180">
        <v>87439</v>
      </c>
      <c r="C5749" s="180" t="s">
        <v>3455</v>
      </c>
      <c r="D5749" s="180" t="s">
        <v>4021</v>
      </c>
      <c r="E5749" s="181">
        <v>31.54</v>
      </c>
    </row>
    <row r="5750" spans="2:5" ht="50.1" customHeight="1">
      <c r="B5750" s="180">
        <v>87440</v>
      </c>
      <c r="C5750" s="180" t="s">
        <v>3456</v>
      </c>
      <c r="D5750" s="180" t="s">
        <v>4021</v>
      </c>
      <c r="E5750" s="181">
        <v>32.32</v>
      </c>
    </row>
    <row r="5751" spans="2:5" ht="50.1" customHeight="1">
      <c r="B5751" s="180">
        <v>87527</v>
      </c>
      <c r="C5751" s="180" t="s">
        <v>3457</v>
      </c>
      <c r="D5751" s="180" t="s">
        <v>4021</v>
      </c>
      <c r="E5751" s="181">
        <v>29</v>
      </c>
    </row>
    <row r="5752" spans="2:5" ht="50.1" customHeight="1">
      <c r="B5752" s="180">
        <v>87528</v>
      </c>
      <c r="C5752" s="180" t="s">
        <v>3458</v>
      </c>
      <c r="D5752" s="180" t="s">
        <v>4021</v>
      </c>
      <c r="E5752" s="181">
        <v>31.52</v>
      </c>
    </row>
    <row r="5753" spans="2:5" ht="50.1" customHeight="1">
      <c r="B5753" s="180">
        <v>87529</v>
      </c>
      <c r="C5753" s="180" t="s">
        <v>3459</v>
      </c>
      <c r="D5753" s="180" t="s">
        <v>4021</v>
      </c>
      <c r="E5753" s="181">
        <v>26.28</v>
      </c>
    </row>
    <row r="5754" spans="2:5" ht="50.1" customHeight="1">
      <c r="B5754" s="180">
        <v>87530</v>
      </c>
      <c r="C5754" s="180" t="s">
        <v>3460</v>
      </c>
      <c r="D5754" s="180" t="s">
        <v>4021</v>
      </c>
      <c r="E5754" s="181">
        <v>28.8</v>
      </c>
    </row>
    <row r="5755" spans="2:5" ht="50.1" customHeight="1">
      <c r="B5755" s="180">
        <v>87531</v>
      </c>
      <c r="C5755" s="180" t="s">
        <v>3461</v>
      </c>
      <c r="D5755" s="180" t="s">
        <v>4021</v>
      </c>
      <c r="E5755" s="181">
        <v>25.3</v>
      </c>
    </row>
    <row r="5756" spans="2:5" ht="50.1" customHeight="1">
      <c r="B5756" s="180">
        <v>87532</v>
      </c>
      <c r="C5756" s="180" t="s">
        <v>3462</v>
      </c>
      <c r="D5756" s="180" t="s">
        <v>4021</v>
      </c>
      <c r="E5756" s="181">
        <v>27.82</v>
      </c>
    </row>
    <row r="5757" spans="2:5" ht="50.1" customHeight="1">
      <c r="B5757" s="180">
        <v>87535</v>
      </c>
      <c r="C5757" s="180" t="s">
        <v>3463</v>
      </c>
      <c r="D5757" s="180" t="s">
        <v>4021</v>
      </c>
      <c r="E5757" s="181">
        <v>22.58</v>
      </c>
    </row>
    <row r="5758" spans="2:5" ht="50.1" customHeight="1">
      <c r="B5758" s="180">
        <v>87536</v>
      </c>
      <c r="C5758" s="180" t="s">
        <v>3464</v>
      </c>
      <c r="D5758" s="180" t="s">
        <v>4021</v>
      </c>
      <c r="E5758" s="181">
        <v>25.1</v>
      </c>
    </row>
    <row r="5759" spans="2:5" ht="50.1" customHeight="1">
      <c r="B5759" s="180">
        <v>87537</v>
      </c>
      <c r="C5759" s="180" t="s">
        <v>3465</v>
      </c>
      <c r="D5759" s="180" t="s">
        <v>4021</v>
      </c>
      <c r="E5759" s="181">
        <v>51.83</v>
      </c>
    </row>
    <row r="5760" spans="2:5" ht="50.1" customHeight="1">
      <c r="B5760" s="180">
        <v>87538</v>
      </c>
      <c r="C5760" s="180" t="s">
        <v>3466</v>
      </c>
      <c r="D5760" s="180" t="s">
        <v>4021</v>
      </c>
      <c r="E5760" s="181">
        <v>49.47</v>
      </c>
    </row>
    <row r="5761" spans="2:5" ht="50.1" customHeight="1">
      <c r="B5761" s="180">
        <v>87539</v>
      </c>
      <c r="C5761" s="180" t="s">
        <v>3467</v>
      </c>
      <c r="D5761" s="180" t="s">
        <v>4021</v>
      </c>
      <c r="E5761" s="181">
        <v>48.63</v>
      </c>
    </row>
    <row r="5762" spans="2:5" ht="50.1" customHeight="1">
      <c r="B5762" s="180">
        <v>87541</v>
      </c>
      <c r="C5762" s="180" t="s">
        <v>3468</v>
      </c>
      <c r="D5762" s="180" t="s">
        <v>4021</v>
      </c>
      <c r="E5762" s="181">
        <v>46.27</v>
      </c>
    </row>
    <row r="5763" spans="2:5" ht="50.1" customHeight="1">
      <c r="B5763" s="180">
        <v>87543</v>
      </c>
      <c r="C5763" s="180" t="s">
        <v>3469</v>
      </c>
      <c r="D5763" s="180" t="s">
        <v>4021</v>
      </c>
      <c r="E5763" s="181">
        <v>16.38</v>
      </c>
    </row>
    <row r="5764" spans="2:5" ht="50.1" customHeight="1">
      <c r="B5764" s="180">
        <v>87545</v>
      </c>
      <c r="C5764" s="180" t="s">
        <v>3470</v>
      </c>
      <c r="D5764" s="180" t="s">
        <v>4021</v>
      </c>
      <c r="E5764" s="181">
        <v>19.670000000000002</v>
      </c>
    </row>
    <row r="5765" spans="2:5" ht="50.1" customHeight="1">
      <c r="B5765" s="180">
        <v>87546</v>
      </c>
      <c r="C5765" s="180" t="s">
        <v>3471</v>
      </c>
      <c r="D5765" s="180" t="s">
        <v>4021</v>
      </c>
      <c r="E5765" s="181">
        <v>21.1</v>
      </c>
    </row>
    <row r="5766" spans="2:5" ht="50.1" customHeight="1">
      <c r="B5766" s="180">
        <v>87547</v>
      </c>
      <c r="C5766" s="180" t="s">
        <v>3472</v>
      </c>
      <c r="D5766" s="180" t="s">
        <v>4021</v>
      </c>
      <c r="E5766" s="181">
        <v>16.96</v>
      </c>
    </row>
    <row r="5767" spans="2:5" ht="50.1" customHeight="1">
      <c r="B5767" s="180">
        <v>87548</v>
      </c>
      <c r="C5767" s="180" t="s">
        <v>3473</v>
      </c>
      <c r="D5767" s="180" t="s">
        <v>4021</v>
      </c>
      <c r="E5767" s="181">
        <v>18.39</v>
      </c>
    </row>
    <row r="5768" spans="2:5" ht="50.1" customHeight="1">
      <c r="B5768" s="180">
        <v>87549</v>
      </c>
      <c r="C5768" s="180" t="s">
        <v>3474</v>
      </c>
      <c r="D5768" s="180" t="s">
        <v>4021</v>
      </c>
      <c r="E5768" s="181">
        <v>15.97</v>
      </c>
    </row>
    <row r="5769" spans="2:5" ht="50.1" customHeight="1">
      <c r="B5769" s="180">
        <v>87550</v>
      </c>
      <c r="C5769" s="180" t="s">
        <v>3475</v>
      </c>
      <c r="D5769" s="180" t="s">
        <v>4021</v>
      </c>
      <c r="E5769" s="181">
        <v>17.399999999999999</v>
      </c>
    </row>
    <row r="5770" spans="2:5" ht="50.1" customHeight="1">
      <c r="B5770" s="180">
        <v>87553</v>
      </c>
      <c r="C5770" s="180" t="s">
        <v>3476</v>
      </c>
      <c r="D5770" s="180" t="s">
        <v>4021</v>
      </c>
      <c r="E5770" s="181">
        <v>13.25</v>
      </c>
    </row>
    <row r="5771" spans="2:5" ht="50.1" customHeight="1">
      <c r="B5771" s="180">
        <v>87554</v>
      </c>
      <c r="C5771" s="180" t="s">
        <v>3477</v>
      </c>
      <c r="D5771" s="180" t="s">
        <v>4021</v>
      </c>
      <c r="E5771" s="181">
        <v>14.68</v>
      </c>
    </row>
    <row r="5772" spans="2:5" ht="50.1" customHeight="1">
      <c r="B5772" s="180">
        <v>87555</v>
      </c>
      <c r="C5772" s="180" t="s">
        <v>3478</v>
      </c>
      <c r="D5772" s="180" t="s">
        <v>4021</v>
      </c>
      <c r="E5772" s="181">
        <v>31.79</v>
      </c>
    </row>
    <row r="5773" spans="2:5" ht="50.1" customHeight="1">
      <c r="B5773" s="180">
        <v>87556</v>
      </c>
      <c r="C5773" s="180" t="s">
        <v>3479</v>
      </c>
      <c r="D5773" s="180" t="s">
        <v>4021</v>
      </c>
      <c r="E5773" s="181">
        <v>29.45</v>
      </c>
    </row>
    <row r="5774" spans="2:5" ht="50.1" customHeight="1">
      <c r="B5774" s="180">
        <v>87557</v>
      </c>
      <c r="C5774" s="180" t="s">
        <v>3480</v>
      </c>
      <c r="D5774" s="180" t="s">
        <v>4021</v>
      </c>
      <c r="E5774" s="181">
        <v>28.59</v>
      </c>
    </row>
    <row r="5775" spans="2:5" ht="50.1" customHeight="1">
      <c r="B5775" s="180">
        <v>87559</v>
      </c>
      <c r="C5775" s="180" t="s">
        <v>3481</v>
      </c>
      <c r="D5775" s="180" t="s">
        <v>4021</v>
      </c>
      <c r="E5775" s="181">
        <v>26.24</v>
      </c>
    </row>
    <row r="5776" spans="2:5" ht="50.1" customHeight="1">
      <c r="B5776" s="180">
        <v>87561</v>
      </c>
      <c r="C5776" s="180" t="s">
        <v>3482</v>
      </c>
      <c r="D5776" s="180" t="s">
        <v>4021</v>
      </c>
      <c r="E5776" s="181">
        <v>28.8</v>
      </c>
    </row>
    <row r="5777" spans="2:5" ht="50.1" customHeight="1">
      <c r="B5777" s="180">
        <v>87775</v>
      </c>
      <c r="C5777" s="180" t="s">
        <v>3483</v>
      </c>
      <c r="D5777" s="180" t="s">
        <v>4021</v>
      </c>
      <c r="E5777" s="181">
        <v>42.34</v>
      </c>
    </row>
    <row r="5778" spans="2:5" ht="50.1" customHeight="1">
      <c r="B5778" s="180">
        <v>87777</v>
      </c>
      <c r="C5778" s="180" t="s">
        <v>3484</v>
      </c>
      <c r="D5778" s="180" t="s">
        <v>4021</v>
      </c>
      <c r="E5778" s="181">
        <v>44.45</v>
      </c>
    </row>
    <row r="5779" spans="2:5" ht="50.1" customHeight="1">
      <c r="B5779" s="180">
        <v>87778</v>
      </c>
      <c r="C5779" s="180" t="s">
        <v>3485</v>
      </c>
      <c r="D5779" s="180" t="s">
        <v>4021</v>
      </c>
      <c r="E5779" s="181">
        <v>59.39</v>
      </c>
    </row>
    <row r="5780" spans="2:5" ht="50.1" customHeight="1">
      <c r="B5780" s="180">
        <v>87779</v>
      </c>
      <c r="C5780" s="180" t="s">
        <v>3486</v>
      </c>
      <c r="D5780" s="180" t="s">
        <v>4021</v>
      </c>
      <c r="E5780" s="181">
        <v>49.22</v>
      </c>
    </row>
    <row r="5781" spans="2:5" ht="50.1" customHeight="1">
      <c r="B5781" s="180">
        <v>87781</v>
      </c>
      <c r="C5781" s="180" t="s">
        <v>3487</v>
      </c>
      <c r="D5781" s="180" t="s">
        <v>4021</v>
      </c>
      <c r="E5781" s="181">
        <v>52.04</v>
      </c>
    </row>
    <row r="5782" spans="2:5" ht="50.1" customHeight="1">
      <c r="B5782" s="180">
        <v>87783</v>
      </c>
      <c r="C5782" s="180" t="s">
        <v>3488</v>
      </c>
      <c r="D5782" s="180" t="s">
        <v>4021</v>
      </c>
      <c r="E5782" s="181">
        <v>73.56</v>
      </c>
    </row>
    <row r="5783" spans="2:5" ht="50.1" customHeight="1">
      <c r="B5783" s="180">
        <v>87784</v>
      </c>
      <c r="C5783" s="180" t="s">
        <v>3489</v>
      </c>
      <c r="D5783" s="180" t="s">
        <v>4021</v>
      </c>
      <c r="E5783" s="181">
        <v>56.09</v>
      </c>
    </row>
    <row r="5784" spans="2:5" ht="50.1" customHeight="1">
      <c r="B5784" s="180">
        <v>87786</v>
      </c>
      <c r="C5784" s="180" t="s">
        <v>3490</v>
      </c>
      <c r="D5784" s="180" t="s">
        <v>4021</v>
      </c>
      <c r="E5784" s="181">
        <v>59.62</v>
      </c>
    </row>
    <row r="5785" spans="2:5" ht="50.1" customHeight="1">
      <c r="B5785" s="180">
        <v>87787</v>
      </c>
      <c r="C5785" s="180" t="s">
        <v>3491</v>
      </c>
      <c r="D5785" s="180" t="s">
        <v>4021</v>
      </c>
      <c r="E5785" s="181">
        <v>87.71</v>
      </c>
    </row>
    <row r="5786" spans="2:5" ht="50.1" customHeight="1">
      <c r="B5786" s="180">
        <v>87788</v>
      </c>
      <c r="C5786" s="180" t="s">
        <v>3492</v>
      </c>
      <c r="D5786" s="180" t="s">
        <v>4021</v>
      </c>
      <c r="E5786" s="181">
        <v>71.31</v>
      </c>
    </row>
    <row r="5787" spans="2:5" ht="50.1" customHeight="1">
      <c r="B5787" s="180">
        <v>87790</v>
      </c>
      <c r="C5787" s="180" t="s">
        <v>3493</v>
      </c>
      <c r="D5787" s="180" t="s">
        <v>4021</v>
      </c>
      <c r="E5787" s="181">
        <v>75.2</v>
      </c>
    </row>
    <row r="5788" spans="2:5" ht="50.1" customHeight="1">
      <c r="B5788" s="180">
        <v>87791</v>
      </c>
      <c r="C5788" s="180" t="s">
        <v>3494</v>
      </c>
      <c r="D5788" s="180" t="s">
        <v>4021</v>
      </c>
      <c r="E5788" s="181">
        <v>103.53</v>
      </c>
    </row>
    <row r="5789" spans="2:5" ht="50.1" customHeight="1">
      <c r="B5789" s="180">
        <v>87792</v>
      </c>
      <c r="C5789" s="180" t="s">
        <v>3495</v>
      </c>
      <c r="D5789" s="180" t="s">
        <v>4021</v>
      </c>
      <c r="E5789" s="181">
        <v>29.23</v>
      </c>
    </row>
    <row r="5790" spans="2:5" ht="50.1" customHeight="1">
      <c r="B5790" s="180">
        <v>87794</v>
      </c>
      <c r="C5790" s="180" t="s">
        <v>3496</v>
      </c>
      <c r="D5790" s="180" t="s">
        <v>4021</v>
      </c>
      <c r="E5790" s="181">
        <v>31.2</v>
      </c>
    </row>
    <row r="5791" spans="2:5" ht="50.1" customHeight="1">
      <c r="B5791" s="180">
        <v>87795</v>
      </c>
      <c r="C5791" s="180" t="s">
        <v>3497</v>
      </c>
      <c r="D5791" s="180" t="s">
        <v>4021</v>
      </c>
      <c r="E5791" s="181">
        <v>44.84</v>
      </c>
    </row>
    <row r="5792" spans="2:5" ht="50.1" customHeight="1">
      <c r="B5792" s="180">
        <v>87797</v>
      </c>
      <c r="C5792" s="180" t="s">
        <v>3498</v>
      </c>
      <c r="D5792" s="180" t="s">
        <v>4021</v>
      </c>
      <c r="E5792" s="181">
        <v>35.83</v>
      </c>
    </row>
    <row r="5793" spans="2:5" ht="50.1" customHeight="1">
      <c r="B5793" s="180">
        <v>87799</v>
      </c>
      <c r="C5793" s="180" t="s">
        <v>3499</v>
      </c>
      <c r="D5793" s="180" t="s">
        <v>4021</v>
      </c>
      <c r="E5793" s="181">
        <v>38.46</v>
      </c>
    </row>
    <row r="5794" spans="2:5" ht="50.1" customHeight="1">
      <c r="B5794" s="180">
        <v>87800</v>
      </c>
      <c r="C5794" s="180" t="s">
        <v>3500</v>
      </c>
      <c r="D5794" s="180" t="s">
        <v>4021</v>
      </c>
      <c r="E5794" s="181">
        <v>58.26</v>
      </c>
    </row>
    <row r="5795" spans="2:5" ht="50.1" customHeight="1">
      <c r="B5795" s="180">
        <v>87801</v>
      </c>
      <c r="C5795" s="180" t="s">
        <v>3501</v>
      </c>
      <c r="D5795" s="180" t="s">
        <v>4021</v>
      </c>
      <c r="E5795" s="181">
        <v>42.42</v>
      </c>
    </row>
    <row r="5796" spans="2:5" ht="50.1" customHeight="1">
      <c r="B5796" s="180">
        <v>87803</v>
      </c>
      <c r="C5796" s="180" t="s">
        <v>3502</v>
      </c>
      <c r="D5796" s="180" t="s">
        <v>4021</v>
      </c>
      <c r="E5796" s="181">
        <v>45.73</v>
      </c>
    </row>
    <row r="5797" spans="2:5" ht="50.1" customHeight="1">
      <c r="B5797" s="180">
        <v>87804</v>
      </c>
      <c r="C5797" s="180" t="s">
        <v>3503</v>
      </c>
      <c r="D5797" s="180" t="s">
        <v>4021</v>
      </c>
      <c r="E5797" s="181">
        <v>71.67</v>
      </c>
    </row>
    <row r="5798" spans="2:5" ht="50.1" customHeight="1">
      <c r="B5798" s="180">
        <v>87805</v>
      </c>
      <c r="C5798" s="180" t="s">
        <v>3504</v>
      </c>
      <c r="D5798" s="180" t="s">
        <v>4021</v>
      </c>
      <c r="E5798" s="181">
        <v>48.42</v>
      </c>
    </row>
    <row r="5799" spans="2:5" ht="50.1" customHeight="1">
      <c r="B5799" s="180">
        <v>87807</v>
      </c>
      <c r="C5799" s="180" t="s">
        <v>3505</v>
      </c>
      <c r="D5799" s="180" t="s">
        <v>4021</v>
      </c>
      <c r="E5799" s="181">
        <v>52.06</v>
      </c>
    </row>
    <row r="5800" spans="2:5" ht="50.1" customHeight="1">
      <c r="B5800" s="180">
        <v>87808</v>
      </c>
      <c r="C5800" s="180" t="s">
        <v>3506</v>
      </c>
      <c r="D5800" s="180" t="s">
        <v>4021</v>
      </c>
      <c r="E5800" s="181">
        <v>78.05</v>
      </c>
    </row>
    <row r="5801" spans="2:5" ht="50.1" customHeight="1">
      <c r="B5801" s="180">
        <v>87809</v>
      </c>
      <c r="C5801" s="180" t="s">
        <v>3507</v>
      </c>
      <c r="D5801" s="180" t="s">
        <v>4021</v>
      </c>
      <c r="E5801" s="181">
        <v>63.71</v>
      </c>
    </row>
    <row r="5802" spans="2:5" ht="50.1" customHeight="1">
      <c r="B5802" s="180">
        <v>87811</v>
      </c>
      <c r="C5802" s="180" t="s">
        <v>3508</v>
      </c>
      <c r="D5802" s="180" t="s">
        <v>4021</v>
      </c>
      <c r="E5802" s="181">
        <v>65.680000000000007</v>
      </c>
    </row>
    <row r="5803" spans="2:5" ht="50.1" customHeight="1">
      <c r="B5803" s="180">
        <v>87812</v>
      </c>
      <c r="C5803" s="180" t="s">
        <v>3509</v>
      </c>
      <c r="D5803" s="180" t="s">
        <v>4021</v>
      </c>
      <c r="E5803" s="181">
        <v>78.98</v>
      </c>
    </row>
    <row r="5804" spans="2:5" ht="50.1" customHeight="1">
      <c r="B5804" s="180">
        <v>87813</v>
      </c>
      <c r="C5804" s="180" t="s">
        <v>3510</v>
      </c>
      <c r="D5804" s="180" t="s">
        <v>4021</v>
      </c>
      <c r="E5804" s="181">
        <v>70.3</v>
      </c>
    </row>
    <row r="5805" spans="2:5" ht="50.1" customHeight="1">
      <c r="B5805" s="180">
        <v>87815</v>
      </c>
      <c r="C5805" s="180" t="s">
        <v>3511</v>
      </c>
      <c r="D5805" s="180" t="s">
        <v>4021</v>
      </c>
      <c r="E5805" s="181">
        <v>72.930000000000007</v>
      </c>
    </row>
    <row r="5806" spans="2:5" ht="50.1" customHeight="1">
      <c r="B5806" s="180">
        <v>87816</v>
      </c>
      <c r="C5806" s="180" t="s">
        <v>3512</v>
      </c>
      <c r="D5806" s="180" t="s">
        <v>4021</v>
      </c>
      <c r="E5806" s="181">
        <v>92.4</v>
      </c>
    </row>
    <row r="5807" spans="2:5" ht="50.1" customHeight="1">
      <c r="B5807" s="180">
        <v>87817</v>
      </c>
      <c r="C5807" s="180" t="s">
        <v>3513</v>
      </c>
      <c r="D5807" s="180" t="s">
        <v>4021</v>
      </c>
      <c r="E5807" s="181">
        <v>76.55</v>
      </c>
    </row>
    <row r="5808" spans="2:5" ht="50.1" customHeight="1">
      <c r="B5808" s="180">
        <v>87819</v>
      </c>
      <c r="C5808" s="180" t="s">
        <v>3514</v>
      </c>
      <c r="D5808" s="180" t="s">
        <v>4021</v>
      </c>
      <c r="E5808" s="181">
        <v>79.86</v>
      </c>
    </row>
    <row r="5809" spans="2:5" ht="50.1" customHeight="1">
      <c r="B5809" s="180">
        <v>87820</v>
      </c>
      <c r="C5809" s="180" t="s">
        <v>3515</v>
      </c>
      <c r="D5809" s="180" t="s">
        <v>4021</v>
      </c>
      <c r="E5809" s="181">
        <v>105.81</v>
      </c>
    </row>
    <row r="5810" spans="2:5" ht="50.1" customHeight="1">
      <c r="B5810" s="180">
        <v>87821</v>
      </c>
      <c r="C5810" s="180" t="s">
        <v>3516</v>
      </c>
      <c r="D5810" s="180" t="s">
        <v>4021</v>
      </c>
      <c r="E5810" s="181">
        <v>109.89</v>
      </c>
    </row>
    <row r="5811" spans="2:5" ht="50.1" customHeight="1">
      <c r="B5811" s="180">
        <v>87823</v>
      </c>
      <c r="C5811" s="180" t="s">
        <v>3517</v>
      </c>
      <c r="D5811" s="180" t="s">
        <v>4021</v>
      </c>
      <c r="E5811" s="181">
        <v>113.53</v>
      </c>
    </row>
    <row r="5812" spans="2:5" ht="50.1" customHeight="1">
      <c r="B5812" s="180">
        <v>87824</v>
      </c>
      <c r="C5812" s="180" t="s">
        <v>3518</v>
      </c>
      <c r="D5812" s="180" t="s">
        <v>4021</v>
      </c>
      <c r="E5812" s="181">
        <v>139.18</v>
      </c>
    </row>
    <row r="5813" spans="2:5" ht="50.1" customHeight="1">
      <c r="B5813" s="180">
        <v>87825</v>
      </c>
      <c r="C5813" s="180" t="s">
        <v>3519</v>
      </c>
      <c r="D5813" s="180" t="s">
        <v>4021</v>
      </c>
      <c r="E5813" s="181">
        <v>50.74</v>
      </c>
    </row>
    <row r="5814" spans="2:5" ht="50.1" customHeight="1">
      <c r="B5814" s="180">
        <v>87827</v>
      </c>
      <c r="C5814" s="180" t="s">
        <v>3520</v>
      </c>
      <c r="D5814" s="180" t="s">
        <v>4021</v>
      </c>
      <c r="E5814" s="181">
        <v>53.15</v>
      </c>
    </row>
    <row r="5815" spans="2:5" ht="50.1" customHeight="1">
      <c r="B5815" s="180">
        <v>87828</v>
      </c>
      <c r="C5815" s="180" t="s">
        <v>3521</v>
      </c>
      <c r="D5815" s="180" t="s">
        <v>4021</v>
      </c>
      <c r="E5815" s="181">
        <v>70.86</v>
      </c>
    </row>
    <row r="5816" spans="2:5" ht="50.1" customHeight="1">
      <c r="B5816" s="180">
        <v>87829</v>
      </c>
      <c r="C5816" s="180" t="s">
        <v>3522</v>
      </c>
      <c r="D5816" s="180" t="s">
        <v>4021</v>
      </c>
      <c r="E5816" s="181">
        <v>58.2</v>
      </c>
    </row>
    <row r="5817" spans="2:5" ht="50.1" customHeight="1">
      <c r="B5817" s="180">
        <v>87831</v>
      </c>
      <c r="C5817" s="180" t="s">
        <v>3523</v>
      </c>
      <c r="D5817" s="180" t="s">
        <v>4021</v>
      </c>
      <c r="E5817" s="181">
        <v>61.42</v>
      </c>
    </row>
    <row r="5818" spans="2:5" ht="50.1" customHeight="1">
      <c r="B5818" s="180">
        <v>87832</v>
      </c>
      <c r="C5818" s="180" t="s">
        <v>3524</v>
      </c>
      <c r="D5818" s="180" t="s">
        <v>4021</v>
      </c>
      <c r="E5818" s="181">
        <v>86.64</v>
      </c>
    </row>
    <row r="5819" spans="2:5" ht="50.1" customHeight="1">
      <c r="B5819" s="180">
        <v>87834</v>
      </c>
      <c r="C5819" s="180" t="s">
        <v>3525</v>
      </c>
      <c r="D5819" s="180" t="s">
        <v>4021</v>
      </c>
      <c r="E5819" s="181">
        <v>123.9</v>
      </c>
    </row>
    <row r="5820" spans="2:5" ht="50.1" customHeight="1">
      <c r="B5820" s="180">
        <v>87835</v>
      </c>
      <c r="C5820" s="180" t="s">
        <v>3526</v>
      </c>
      <c r="D5820" s="180" t="s">
        <v>4021</v>
      </c>
      <c r="E5820" s="181">
        <v>84.23</v>
      </c>
    </row>
    <row r="5821" spans="2:5" ht="50.1" customHeight="1">
      <c r="B5821" s="180">
        <v>87836</v>
      </c>
      <c r="C5821" s="180" t="s">
        <v>3527</v>
      </c>
      <c r="D5821" s="180" t="s">
        <v>4021</v>
      </c>
      <c r="E5821" s="181">
        <v>119.04</v>
      </c>
    </row>
    <row r="5822" spans="2:5" ht="50.1" customHeight="1">
      <c r="B5822" s="180">
        <v>87837</v>
      </c>
      <c r="C5822" s="180" t="s">
        <v>3528</v>
      </c>
      <c r="D5822" s="180" t="s">
        <v>4021</v>
      </c>
      <c r="E5822" s="181">
        <v>79.760000000000005</v>
      </c>
    </row>
    <row r="5823" spans="2:5" ht="50.1" customHeight="1">
      <c r="B5823" s="180">
        <v>87838</v>
      </c>
      <c r="C5823" s="180" t="s">
        <v>3529</v>
      </c>
      <c r="D5823" s="180" t="s">
        <v>4021</v>
      </c>
      <c r="E5823" s="181">
        <v>130.46</v>
      </c>
    </row>
    <row r="5824" spans="2:5" ht="50.1" customHeight="1">
      <c r="B5824" s="180">
        <v>87839</v>
      </c>
      <c r="C5824" s="180" t="s">
        <v>3530</v>
      </c>
      <c r="D5824" s="180" t="s">
        <v>4021</v>
      </c>
      <c r="E5824" s="181">
        <v>88.59</v>
      </c>
    </row>
    <row r="5825" spans="2:5" ht="50.1" customHeight="1">
      <c r="B5825" s="180">
        <v>87840</v>
      </c>
      <c r="C5825" s="180" t="s">
        <v>3531</v>
      </c>
      <c r="D5825" s="180" t="s">
        <v>4021</v>
      </c>
      <c r="E5825" s="181">
        <v>124.31</v>
      </c>
    </row>
    <row r="5826" spans="2:5" ht="50.1" customHeight="1">
      <c r="B5826" s="180">
        <v>87841</v>
      </c>
      <c r="C5826" s="180" t="s">
        <v>3532</v>
      </c>
      <c r="D5826" s="180" t="s">
        <v>4021</v>
      </c>
      <c r="E5826" s="181">
        <v>82.81</v>
      </c>
    </row>
    <row r="5827" spans="2:5" ht="50.1" customHeight="1">
      <c r="B5827" s="180">
        <v>87842</v>
      </c>
      <c r="C5827" s="180" t="s">
        <v>3533</v>
      </c>
      <c r="D5827" s="180" t="s">
        <v>4021</v>
      </c>
      <c r="E5827" s="181">
        <v>127.5</v>
      </c>
    </row>
    <row r="5828" spans="2:5" ht="50.1" customHeight="1">
      <c r="B5828" s="180">
        <v>87843</v>
      </c>
      <c r="C5828" s="180" t="s">
        <v>3534</v>
      </c>
      <c r="D5828" s="180" t="s">
        <v>4021</v>
      </c>
      <c r="E5828" s="181">
        <v>94.92</v>
      </c>
    </row>
    <row r="5829" spans="2:5" ht="50.1" customHeight="1">
      <c r="B5829" s="180">
        <v>87844</v>
      </c>
      <c r="C5829" s="180" t="s">
        <v>3535</v>
      </c>
      <c r="D5829" s="180" t="s">
        <v>4021</v>
      </c>
      <c r="E5829" s="181">
        <v>117.91</v>
      </c>
    </row>
    <row r="5830" spans="2:5" ht="50.1" customHeight="1">
      <c r="B5830" s="180">
        <v>87845</v>
      </c>
      <c r="C5830" s="180" t="s">
        <v>3536</v>
      </c>
      <c r="D5830" s="180" t="s">
        <v>4021</v>
      </c>
      <c r="E5830" s="181">
        <v>85.74</v>
      </c>
    </row>
    <row r="5831" spans="2:5" ht="50.1" customHeight="1">
      <c r="B5831" s="180">
        <v>87846</v>
      </c>
      <c r="C5831" s="180" t="s">
        <v>3537</v>
      </c>
      <c r="D5831" s="180" t="s">
        <v>4021</v>
      </c>
      <c r="E5831" s="181">
        <v>134.33000000000001</v>
      </c>
    </row>
    <row r="5832" spans="2:5" ht="50.1" customHeight="1">
      <c r="B5832" s="180">
        <v>87847</v>
      </c>
      <c r="C5832" s="180" t="s">
        <v>3538</v>
      </c>
      <c r="D5832" s="180" t="s">
        <v>4021</v>
      </c>
      <c r="E5832" s="181">
        <v>94.66</v>
      </c>
    </row>
    <row r="5833" spans="2:5" ht="50.1" customHeight="1">
      <c r="B5833" s="180">
        <v>87848</v>
      </c>
      <c r="C5833" s="180" t="s">
        <v>3539</v>
      </c>
      <c r="D5833" s="180" t="s">
        <v>4021</v>
      </c>
      <c r="E5833" s="181">
        <v>128.56</v>
      </c>
    </row>
    <row r="5834" spans="2:5" ht="50.1" customHeight="1">
      <c r="B5834" s="180">
        <v>87849</v>
      </c>
      <c r="C5834" s="180" t="s">
        <v>3540</v>
      </c>
      <c r="D5834" s="180" t="s">
        <v>4021</v>
      </c>
      <c r="E5834" s="181">
        <v>89.28</v>
      </c>
    </row>
    <row r="5835" spans="2:5" ht="50.1" customHeight="1">
      <c r="B5835" s="180">
        <v>87850</v>
      </c>
      <c r="C5835" s="180" t="s">
        <v>3541</v>
      </c>
      <c r="D5835" s="180" t="s">
        <v>4021</v>
      </c>
      <c r="E5835" s="181">
        <v>140.91</v>
      </c>
    </row>
    <row r="5836" spans="2:5" ht="50.1" customHeight="1">
      <c r="B5836" s="180">
        <v>87851</v>
      </c>
      <c r="C5836" s="180" t="s">
        <v>3542</v>
      </c>
      <c r="D5836" s="180" t="s">
        <v>4021</v>
      </c>
      <c r="E5836" s="181">
        <v>99.04</v>
      </c>
    </row>
    <row r="5837" spans="2:5" ht="50.1" customHeight="1">
      <c r="B5837" s="180">
        <v>87852</v>
      </c>
      <c r="C5837" s="180" t="s">
        <v>3543</v>
      </c>
      <c r="D5837" s="180" t="s">
        <v>4021</v>
      </c>
      <c r="E5837" s="181">
        <v>133.81</v>
      </c>
    </row>
    <row r="5838" spans="2:5" ht="50.1" customHeight="1">
      <c r="B5838" s="180">
        <v>87853</v>
      </c>
      <c r="C5838" s="180" t="s">
        <v>3544</v>
      </c>
      <c r="D5838" s="180" t="s">
        <v>4021</v>
      </c>
      <c r="E5838" s="181">
        <v>92.31</v>
      </c>
    </row>
    <row r="5839" spans="2:5" ht="50.1" customHeight="1">
      <c r="B5839" s="180">
        <v>87854</v>
      </c>
      <c r="C5839" s="180" t="s">
        <v>3545</v>
      </c>
      <c r="D5839" s="180" t="s">
        <v>4021</v>
      </c>
      <c r="E5839" s="181">
        <v>137.93</v>
      </c>
    </row>
    <row r="5840" spans="2:5" ht="50.1" customHeight="1">
      <c r="B5840" s="180">
        <v>87855</v>
      </c>
      <c r="C5840" s="180" t="s">
        <v>3546</v>
      </c>
      <c r="D5840" s="180" t="s">
        <v>4021</v>
      </c>
      <c r="E5840" s="181">
        <v>105.37</v>
      </c>
    </row>
    <row r="5841" spans="2:5" ht="50.1" customHeight="1">
      <c r="B5841" s="180">
        <v>87856</v>
      </c>
      <c r="C5841" s="180" t="s">
        <v>3547</v>
      </c>
      <c r="D5841" s="180" t="s">
        <v>4021</v>
      </c>
      <c r="E5841" s="181">
        <v>127.43</v>
      </c>
    </row>
    <row r="5842" spans="2:5" ht="50.1" customHeight="1">
      <c r="B5842" s="180">
        <v>87857</v>
      </c>
      <c r="C5842" s="180" t="s">
        <v>3548</v>
      </c>
      <c r="D5842" s="180" t="s">
        <v>4021</v>
      </c>
      <c r="E5842" s="181">
        <v>95.24</v>
      </c>
    </row>
    <row r="5843" spans="2:5" ht="50.1" customHeight="1">
      <c r="B5843" s="180">
        <v>87858</v>
      </c>
      <c r="C5843" s="180" t="s">
        <v>3549</v>
      </c>
      <c r="D5843" s="180" t="s">
        <v>4021</v>
      </c>
      <c r="E5843" s="181">
        <v>91.32</v>
      </c>
    </row>
    <row r="5844" spans="2:5" ht="50.1" customHeight="1">
      <c r="B5844" s="180">
        <v>87859</v>
      </c>
      <c r="C5844" s="180" t="s">
        <v>3550</v>
      </c>
      <c r="D5844" s="180" t="s">
        <v>4021</v>
      </c>
      <c r="E5844" s="181">
        <v>106.19</v>
      </c>
    </row>
    <row r="5845" spans="2:5" ht="50.1" customHeight="1">
      <c r="B5845" s="180">
        <v>89048</v>
      </c>
      <c r="C5845" s="180" t="s">
        <v>3551</v>
      </c>
      <c r="D5845" s="180" t="s">
        <v>4021</v>
      </c>
      <c r="E5845" s="181">
        <v>26.86</v>
      </c>
    </row>
    <row r="5846" spans="2:5" ht="50.1" customHeight="1">
      <c r="B5846" s="180">
        <v>89049</v>
      </c>
      <c r="C5846" s="180" t="s">
        <v>3552</v>
      </c>
      <c r="D5846" s="180" t="s">
        <v>4021</v>
      </c>
      <c r="E5846" s="181">
        <v>15.19</v>
      </c>
    </row>
    <row r="5847" spans="2:5" ht="50.1" customHeight="1">
      <c r="B5847" s="180">
        <v>89173</v>
      </c>
      <c r="C5847" s="180" t="s">
        <v>3553</v>
      </c>
      <c r="D5847" s="180" t="s">
        <v>4021</v>
      </c>
      <c r="E5847" s="181">
        <v>26.42</v>
      </c>
    </row>
    <row r="5848" spans="2:5" ht="50.1" customHeight="1">
      <c r="B5848" s="180">
        <v>90406</v>
      </c>
      <c r="C5848" s="180" t="s">
        <v>3554</v>
      </c>
      <c r="D5848" s="180" t="s">
        <v>4021</v>
      </c>
      <c r="E5848" s="181">
        <v>34.22</v>
      </c>
    </row>
    <row r="5849" spans="2:5" ht="50.1" customHeight="1">
      <c r="B5849" s="180">
        <v>90407</v>
      </c>
      <c r="C5849" s="180" t="s">
        <v>3555</v>
      </c>
      <c r="D5849" s="180" t="s">
        <v>4021</v>
      </c>
      <c r="E5849" s="181">
        <v>36.74</v>
      </c>
    </row>
    <row r="5850" spans="2:5" ht="50.1" customHeight="1">
      <c r="B5850" s="180">
        <v>90408</v>
      </c>
      <c r="C5850" s="180" t="s">
        <v>3556</v>
      </c>
      <c r="D5850" s="180" t="s">
        <v>4021</v>
      </c>
      <c r="E5850" s="181">
        <v>24.67</v>
      </c>
    </row>
    <row r="5851" spans="2:5" ht="50.1" customHeight="1">
      <c r="B5851" s="180">
        <v>90409</v>
      </c>
      <c r="C5851" s="180" t="s">
        <v>3557</v>
      </c>
      <c r="D5851" s="180" t="s">
        <v>4021</v>
      </c>
      <c r="E5851" s="181">
        <v>26.1</v>
      </c>
    </row>
    <row r="5852" spans="2:5" ht="50.1" customHeight="1">
      <c r="B5852" s="180">
        <v>87242</v>
      </c>
      <c r="C5852" s="180" t="s">
        <v>3558</v>
      </c>
      <c r="D5852" s="180" t="s">
        <v>4021</v>
      </c>
      <c r="E5852" s="181">
        <v>255.17</v>
      </c>
    </row>
    <row r="5853" spans="2:5" ht="50.1" customHeight="1">
      <c r="B5853" s="180">
        <v>87243</v>
      </c>
      <c r="C5853" s="180" t="s">
        <v>3559</v>
      </c>
      <c r="D5853" s="180" t="s">
        <v>4021</v>
      </c>
      <c r="E5853" s="181">
        <v>235.22</v>
      </c>
    </row>
    <row r="5854" spans="2:5" ht="50.1" customHeight="1">
      <c r="B5854" s="180">
        <v>87244</v>
      </c>
      <c r="C5854" s="180" t="s">
        <v>3560</v>
      </c>
      <c r="D5854" s="180" t="s">
        <v>4021</v>
      </c>
      <c r="E5854" s="181">
        <v>245.27</v>
      </c>
    </row>
    <row r="5855" spans="2:5" ht="50.1" customHeight="1">
      <c r="B5855" s="180">
        <v>87245</v>
      </c>
      <c r="C5855" s="180" t="s">
        <v>3561</v>
      </c>
      <c r="D5855" s="180" t="s">
        <v>4021</v>
      </c>
      <c r="E5855" s="181">
        <v>296.87</v>
      </c>
    </row>
    <row r="5856" spans="2:5" ht="50.1" customHeight="1">
      <c r="B5856" s="180">
        <v>87264</v>
      </c>
      <c r="C5856" s="180" t="s">
        <v>3562</v>
      </c>
      <c r="D5856" s="180" t="s">
        <v>4021</v>
      </c>
      <c r="E5856" s="181">
        <v>47.52</v>
      </c>
    </row>
    <row r="5857" spans="2:5" ht="50.1" customHeight="1">
      <c r="B5857" s="180">
        <v>87265</v>
      </c>
      <c r="C5857" s="180" t="s">
        <v>3563</v>
      </c>
      <c r="D5857" s="180" t="s">
        <v>4021</v>
      </c>
      <c r="E5857" s="181">
        <v>41.1</v>
      </c>
    </row>
    <row r="5858" spans="2:5" ht="50.1" customHeight="1">
      <c r="B5858" s="180">
        <v>87266</v>
      </c>
      <c r="C5858" s="180" t="s">
        <v>3564</v>
      </c>
      <c r="D5858" s="180" t="s">
        <v>4021</v>
      </c>
      <c r="E5858" s="181">
        <v>49.8</v>
      </c>
    </row>
    <row r="5859" spans="2:5" ht="50.1" customHeight="1">
      <c r="B5859" s="180">
        <v>87267</v>
      </c>
      <c r="C5859" s="180" t="s">
        <v>3565</v>
      </c>
      <c r="D5859" s="180" t="s">
        <v>4021</v>
      </c>
      <c r="E5859" s="181">
        <v>46.95</v>
      </c>
    </row>
    <row r="5860" spans="2:5" ht="50.1" customHeight="1">
      <c r="B5860" s="180">
        <v>87268</v>
      </c>
      <c r="C5860" s="180" t="s">
        <v>3566</v>
      </c>
      <c r="D5860" s="180" t="s">
        <v>4021</v>
      </c>
      <c r="E5860" s="181">
        <v>51.43</v>
      </c>
    </row>
    <row r="5861" spans="2:5" ht="50.1" customHeight="1">
      <c r="B5861" s="180">
        <v>87269</v>
      </c>
      <c r="C5861" s="180" t="s">
        <v>3567</v>
      </c>
      <c r="D5861" s="180" t="s">
        <v>4021</v>
      </c>
      <c r="E5861" s="181">
        <v>44.44</v>
      </c>
    </row>
    <row r="5862" spans="2:5" ht="50.1" customHeight="1">
      <c r="B5862" s="180">
        <v>87270</v>
      </c>
      <c r="C5862" s="180" t="s">
        <v>3568</v>
      </c>
      <c r="D5862" s="180" t="s">
        <v>4021</v>
      </c>
      <c r="E5862" s="181">
        <v>53.36</v>
      </c>
    </row>
    <row r="5863" spans="2:5" ht="50.1" customHeight="1">
      <c r="B5863" s="180">
        <v>87271</v>
      </c>
      <c r="C5863" s="180" t="s">
        <v>3569</v>
      </c>
      <c r="D5863" s="180" t="s">
        <v>4021</v>
      </c>
      <c r="E5863" s="181">
        <v>50.07</v>
      </c>
    </row>
    <row r="5864" spans="2:5" ht="50.1" customHeight="1">
      <c r="B5864" s="180">
        <v>87272</v>
      </c>
      <c r="C5864" s="180" t="s">
        <v>3570</v>
      </c>
      <c r="D5864" s="180" t="s">
        <v>4021</v>
      </c>
      <c r="E5864" s="181">
        <v>54.99</v>
      </c>
    </row>
    <row r="5865" spans="2:5" ht="50.1" customHeight="1">
      <c r="B5865" s="180">
        <v>87273</v>
      </c>
      <c r="C5865" s="180" t="s">
        <v>3571</v>
      </c>
      <c r="D5865" s="180" t="s">
        <v>4021</v>
      </c>
      <c r="E5865" s="181">
        <v>46.42</v>
      </c>
    </row>
    <row r="5866" spans="2:5" ht="50.1" customHeight="1">
      <c r="B5866" s="180">
        <v>87274</v>
      </c>
      <c r="C5866" s="180" t="s">
        <v>3572</v>
      </c>
      <c r="D5866" s="180" t="s">
        <v>4021</v>
      </c>
      <c r="E5866" s="181">
        <v>56.34</v>
      </c>
    </row>
    <row r="5867" spans="2:5" ht="50.1" customHeight="1">
      <c r="B5867" s="180">
        <v>87275</v>
      </c>
      <c r="C5867" s="180" t="s">
        <v>3573</v>
      </c>
      <c r="D5867" s="180" t="s">
        <v>4021</v>
      </c>
      <c r="E5867" s="181">
        <v>53.42</v>
      </c>
    </row>
    <row r="5868" spans="2:5" ht="50.1" customHeight="1">
      <c r="B5868" s="180">
        <v>88786</v>
      </c>
      <c r="C5868" s="180" t="s">
        <v>3574</v>
      </c>
      <c r="D5868" s="180" t="s">
        <v>4021</v>
      </c>
      <c r="E5868" s="181">
        <v>283.25</v>
      </c>
    </row>
    <row r="5869" spans="2:5" ht="50.1" customHeight="1">
      <c r="B5869" s="180">
        <v>88787</v>
      </c>
      <c r="C5869" s="180" t="s">
        <v>3575</v>
      </c>
      <c r="D5869" s="180" t="s">
        <v>4021</v>
      </c>
      <c r="E5869" s="181">
        <v>261.82</v>
      </c>
    </row>
    <row r="5870" spans="2:5" ht="50.1" customHeight="1">
      <c r="B5870" s="180">
        <v>88788</v>
      </c>
      <c r="C5870" s="180" t="s">
        <v>3576</v>
      </c>
      <c r="D5870" s="180" t="s">
        <v>4021</v>
      </c>
      <c r="E5870" s="181">
        <v>271.87</v>
      </c>
    </row>
    <row r="5871" spans="2:5" ht="50.1" customHeight="1">
      <c r="B5871" s="180">
        <v>88789</v>
      </c>
      <c r="C5871" s="180" t="s">
        <v>3577</v>
      </c>
      <c r="D5871" s="180" t="s">
        <v>4021</v>
      </c>
      <c r="E5871" s="181">
        <v>328.54</v>
      </c>
    </row>
    <row r="5872" spans="2:5" ht="50.1" customHeight="1">
      <c r="B5872" s="180">
        <v>89045</v>
      </c>
      <c r="C5872" s="180" t="s">
        <v>21152</v>
      </c>
      <c r="D5872" s="180" t="s">
        <v>4021</v>
      </c>
      <c r="E5872" s="181">
        <v>47.36</v>
      </c>
    </row>
    <row r="5873" spans="2:5" ht="50.1" customHeight="1">
      <c r="B5873" s="180">
        <v>89170</v>
      </c>
      <c r="C5873" s="180" t="s">
        <v>21153</v>
      </c>
      <c r="D5873" s="180" t="s">
        <v>4021</v>
      </c>
      <c r="E5873" s="181">
        <v>45.74</v>
      </c>
    </row>
    <row r="5874" spans="2:5" ht="50.1" customHeight="1">
      <c r="B5874" s="180">
        <v>93392</v>
      </c>
      <c r="C5874" s="180" t="s">
        <v>3578</v>
      </c>
      <c r="D5874" s="180" t="s">
        <v>4021</v>
      </c>
      <c r="E5874" s="181">
        <v>38</v>
      </c>
    </row>
    <row r="5875" spans="2:5" ht="50.1" customHeight="1">
      <c r="B5875" s="180">
        <v>93393</v>
      </c>
      <c r="C5875" s="180" t="s">
        <v>3579</v>
      </c>
      <c r="D5875" s="180" t="s">
        <v>4021</v>
      </c>
      <c r="E5875" s="181">
        <v>31.67</v>
      </c>
    </row>
    <row r="5876" spans="2:5" ht="50.1" customHeight="1">
      <c r="B5876" s="180">
        <v>93394</v>
      </c>
      <c r="C5876" s="180" t="s">
        <v>3580</v>
      </c>
      <c r="D5876" s="180" t="s">
        <v>4021</v>
      </c>
      <c r="E5876" s="181">
        <v>40.28</v>
      </c>
    </row>
    <row r="5877" spans="2:5" ht="50.1" customHeight="1">
      <c r="B5877" s="180">
        <v>93395</v>
      </c>
      <c r="C5877" s="180" t="s">
        <v>3581</v>
      </c>
      <c r="D5877" s="180" t="s">
        <v>4021</v>
      </c>
      <c r="E5877" s="181">
        <v>37.43</v>
      </c>
    </row>
    <row r="5878" spans="2:5" ht="50.1" customHeight="1">
      <c r="B5878" s="180">
        <v>99194</v>
      </c>
      <c r="C5878" s="180" t="s">
        <v>3582</v>
      </c>
      <c r="D5878" s="180" t="s">
        <v>4021</v>
      </c>
      <c r="E5878" s="181">
        <v>42.81</v>
      </c>
    </row>
    <row r="5879" spans="2:5" ht="50.1" customHeight="1">
      <c r="B5879" s="180">
        <v>99195</v>
      </c>
      <c r="C5879" s="180" t="s">
        <v>3583</v>
      </c>
      <c r="D5879" s="180" t="s">
        <v>4021</v>
      </c>
      <c r="E5879" s="181">
        <v>36.479999999999997</v>
      </c>
    </row>
    <row r="5880" spans="2:5" ht="50.1" customHeight="1">
      <c r="B5880" s="180">
        <v>99196</v>
      </c>
      <c r="C5880" s="180" t="s">
        <v>3584</v>
      </c>
      <c r="D5880" s="180" t="s">
        <v>4021</v>
      </c>
      <c r="E5880" s="181">
        <v>45.09</v>
      </c>
    </row>
    <row r="5881" spans="2:5" ht="50.1" customHeight="1">
      <c r="B5881" s="180">
        <v>99198</v>
      </c>
      <c r="C5881" s="180" t="s">
        <v>3585</v>
      </c>
      <c r="D5881" s="180" t="s">
        <v>4021</v>
      </c>
      <c r="E5881" s="181">
        <v>42.24</v>
      </c>
    </row>
    <row r="5882" spans="2:5" ht="50.1" customHeight="1">
      <c r="B5882" s="180">
        <v>101965</v>
      </c>
      <c r="C5882" s="180" t="s">
        <v>21154</v>
      </c>
      <c r="D5882" s="180" t="s">
        <v>4195</v>
      </c>
      <c r="E5882" s="181">
        <v>67.58</v>
      </c>
    </row>
    <row r="5883" spans="2:5" ht="50.1" customHeight="1">
      <c r="B5883" s="180">
        <v>101966</v>
      </c>
      <c r="C5883" s="180" t="s">
        <v>21155</v>
      </c>
      <c r="D5883" s="180" t="s">
        <v>4195</v>
      </c>
      <c r="E5883" s="181">
        <v>78.67</v>
      </c>
    </row>
    <row r="5884" spans="2:5" ht="50.1" customHeight="1">
      <c r="B5884" s="180">
        <v>101979</v>
      </c>
      <c r="C5884" s="180" t="s">
        <v>21156</v>
      </c>
      <c r="D5884" s="180" t="s">
        <v>4195</v>
      </c>
      <c r="E5884" s="181">
        <v>44.17</v>
      </c>
    </row>
    <row r="5885" spans="2:5" ht="50.1" customHeight="1">
      <c r="B5885" s="180">
        <v>96112</v>
      </c>
      <c r="C5885" s="180" t="s">
        <v>3586</v>
      </c>
      <c r="D5885" s="180" t="s">
        <v>4021</v>
      </c>
      <c r="E5885" s="181">
        <v>130.41999999999999</v>
      </c>
    </row>
    <row r="5886" spans="2:5" ht="50.1" customHeight="1">
      <c r="B5886" s="180">
        <v>96117</v>
      </c>
      <c r="C5886" s="180" t="s">
        <v>3587</v>
      </c>
      <c r="D5886" s="180" t="s">
        <v>4021</v>
      </c>
      <c r="E5886" s="181">
        <v>184.48</v>
      </c>
    </row>
    <row r="5887" spans="2:5" ht="50.1" customHeight="1">
      <c r="B5887" s="180">
        <v>96122</v>
      </c>
      <c r="C5887" s="180" t="s">
        <v>3588</v>
      </c>
      <c r="D5887" s="180" t="s">
        <v>4195</v>
      </c>
      <c r="E5887" s="181">
        <v>46.33</v>
      </c>
    </row>
    <row r="5888" spans="2:5" ht="50.1" customHeight="1">
      <c r="B5888" s="180">
        <v>96109</v>
      </c>
      <c r="C5888" s="180" t="s">
        <v>3589</v>
      </c>
      <c r="D5888" s="180" t="s">
        <v>4021</v>
      </c>
      <c r="E5888" s="181">
        <v>32.54</v>
      </c>
    </row>
    <row r="5889" spans="2:5" ht="50.1" customHeight="1">
      <c r="B5889" s="180">
        <v>96110</v>
      </c>
      <c r="C5889" s="180" t="s">
        <v>3590</v>
      </c>
      <c r="D5889" s="180" t="s">
        <v>4021</v>
      </c>
      <c r="E5889" s="181">
        <v>53.8</v>
      </c>
    </row>
    <row r="5890" spans="2:5" ht="50.1" customHeight="1">
      <c r="B5890" s="180">
        <v>96113</v>
      </c>
      <c r="C5890" s="180" t="s">
        <v>3591</v>
      </c>
      <c r="D5890" s="180" t="s">
        <v>4021</v>
      </c>
      <c r="E5890" s="181">
        <v>28.53</v>
      </c>
    </row>
    <row r="5891" spans="2:5" ht="50.1" customHeight="1">
      <c r="B5891" s="180">
        <v>96114</v>
      </c>
      <c r="C5891" s="180" t="s">
        <v>3592</v>
      </c>
      <c r="D5891" s="180" t="s">
        <v>4021</v>
      </c>
      <c r="E5891" s="181">
        <v>56.09</v>
      </c>
    </row>
    <row r="5892" spans="2:5" ht="50.1" customHeight="1">
      <c r="B5892" s="180">
        <v>96120</v>
      </c>
      <c r="C5892" s="180" t="s">
        <v>3593</v>
      </c>
      <c r="D5892" s="180" t="s">
        <v>4195</v>
      </c>
      <c r="E5892" s="181">
        <v>2.11</v>
      </c>
    </row>
    <row r="5893" spans="2:5" ht="50.1" customHeight="1">
      <c r="B5893" s="180">
        <v>96123</v>
      </c>
      <c r="C5893" s="180" t="s">
        <v>3594</v>
      </c>
      <c r="D5893" s="180" t="s">
        <v>4195</v>
      </c>
      <c r="E5893" s="181">
        <v>27.69</v>
      </c>
    </row>
    <row r="5894" spans="2:5" ht="50.1" customHeight="1">
      <c r="B5894" s="180">
        <v>99054</v>
      </c>
      <c r="C5894" s="180" t="s">
        <v>3595</v>
      </c>
      <c r="D5894" s="180" t="s">
        <v>4021</v>
      </c>
      <c r="E5894" s="181">
        <v>40.36</v>
      </c>
    </row>
    <row r="5895" spans="2:5" ht="50.1" customHeight="1">
      <c r="B5895" s="180">
        <v>96111</v>
      </c>
      <c r="C5895" s="180" t="s">
        <v>3596</v>
      </c>
      <c r="D5895" s="180" t="s">
        <v>4021</v>
      </c>
      <c r="E5895" s="181">
        <v>55.76</v>
      </c>
    </row>
    <row r="5896" spans="2:5" ht="50.1" customHeight="1">
      <c r="B5896" s="180">
        <v>96116</v>
      </c>
      <c r="C5896" s="180" t="s">
        <v>3597</v>
      </c>
      <c r="D5896" s="180" t="s">
        <v>4021</v>
      </c>
      <c r="E5896" s="181">
        <v>60.97</v>
      </c>
    </row>
    <row r="5897" spans="2:5" ht="50.1" customHeight="1">
      <c r="B5897" s="180">
        <v>96121</v>
      </c>
      <c r="C5897" s="180" t="s">
        <v>3598</v>
      </c>
      <c r="D5897" s="180" t="s">
        <v>4195</v>
      </c>
      <c r="E5897" s="181">
        <v>11.27</v>
      </c>
    </row>
    <row r="5898" spans="2:5" ht="50.1" customHeight="1">
      <c r="B5898" s="180">
        <v>96485</v>
      </c>
      <c r="C5898" s="180" t="s">
        <v>3599</v>
      </c>
      <c r="D5898" s="180" t="s">
        <v>4021</v>
      </c>
      <c r="E5898" s="181">
        <v>65.34</v>
      </c>
    </row>
    <row r="5899" spans="2:5" ht="50.1" customHeight="1">
      <c r="B5899" s="180">
        <v>96486</v>
      </c>
      <c r="C5899" s="180" t="s">
        <v>3600</v>
      </c>
      <c r="D5899" s="180" t="s">
        <v>4021</v>
      </c>
      <c r="E5899" s="181">
        <v>71.13</v>
      </c>
    </row>
    <row r="5900" spans="2:5" ht="50.1" customHeight="1">
      <c r="B5900" s="180">
        <v>91514</v>
      </c>
      <c r="C5900" s="180" t="s">
        <v>3601</v>
      </c>
      <c r="D5900" s="180" t="s">
        <v>4021</v>
      </c>
      <c r="E5900" s="181">
        <v>5.07</v>
      </c>
    </row>
    <row r="5901" spans="2:5" ht="50.1" customHeight="1">
      <c r="B5901" s="180">
        <v>91515</v>
      </c>
      <c r="C5901" s="180" t="s">
        <v>3602</v>
      </c>
      <c r="D5901" s="180" t="s">
        <v>4021</v>
      </c>
      <c r="E5901" s="181">
        <v>6.7</v>
      </c>
    </row>
    <row r="5902" spans="2:5" ht="50.1" customHeight="1">
      <c r="B5902" s="180">
        <v>91516</v>
      </c>
      <c r="C5902" s="180" t="s">
        <v>3603</v>
      </c>
      <c r="D5902" s="180" t="s">
        <v>4021</v>
      </c>
      <c r="E5902" s="181">
        <v>9.8000000000000007</v>
      </c>
    </row>
    <row r="5903" spans="2:5" ht="50.1" customHeight="1">
      <c r="B5903" s="180">
        <v>91517</v>
      </c>
      <c r="C5903" s="180" t="s">
        <v>3604</v>
      </c>
      <c r="D5903" s="180" t="s">
        <v>4021</v>
      </c>
      <c r="E5903" s="181">
        <v>10.91</v>
      </c>
    </row>
    <row r="5904" spans="2:5" ht="50.1" customHeight="1">
      <c r="B5904" s="180">
        <v>91519</v>
      </c>
      <c r="C5904" s="180" t="s">
        <v>3605</v>
      </c>
      <c r="D5904" s="180" t="s">
        <v>4021</v>
      </c>
      <c r="E5904" s="181">
        <v>12.54</v>
      </c>
    </row>
    <row r="5905" spans="2:5" ht="50.1" customHeight="1">
      <c r="B5905" s="180">
        <v>91520</v>
      </c>
      <c r="C5905" s="180" t="s">
        <v>3606</v>
      </c>
      <c r="D5905" s="180" t="s">
        <v>4021</v>
      </c>
      <c r="E5905" s="181">
        <v>1.82</v>
      </c>
    </row>
    <row r="5906" spans="2:5" ht="50.1" customHeight="1">
      <c r="B5906" s="180">
        <v>91522</v>
      </c>
      <c r="C5906" s="180" t="s">
        <v>3607</v>
      </c>
      <c r="D5906" s="180" t="s">
        <v>4021</v>
      </c>
      <c r="E5906" s="181">
        <v>2.19</v>
      </c>
    </row>
    <row r="5907" spans="2:5" ht="50.1" customHeight="1">
      <c r="B5907" s="180">
        <v>91525</v>
      </c>
      <c r="C5907" s="180" t="s">
        <v>3608</v>
      </c>
      <c r="D5907" s="180" t="s">
        <v>4021</v>
      </c>
      <c r="E5907" s="181">
        <v>3.96</v>
      </c>
    </row>
    <row r="5908" spans="2:5" ht="50.1" customHeight="1">
      <c r="B5908" s="180">
        <v>87280</v>
      </c>
      <c r="C5908" s="180" t="s">
        <v>13666</v>
      </c>
      <c r="D5908" s="180" t="s">
        <v>17</v>
      </c>
      <c r="E5908" s="181">
        <v>321.23</v>
      </c>
    </row>
    <row r="5909" spans="2:5" ht="50.1" customHeight="1">
      <c r="B5909" s="180">
        <v>87281</v>
      </c>
      <c r="C5909" s="180" t="s">
        <v>13667</v>
      </c>
      <c r="D5909" s="180" t="s">
        <v>17</v>
      </c>
      <c r="E5909" s="181">
        <v>313.02</v>
      </c>
    </row>
    <row r="5910" spans="2:5" ht="50.1" customHeight="1">
      <c r="B5910" s="180">
        <v>87283</v>
      </c>
      <c r="C5910" s="180" t="s">
        <v>13668</v>
      </c>
      <c r="D5910" s="180" t="s">
        <v>17</v>
      </c>
      <c r="E5910" s="181">
        <v>333.22</v>
      </c>
    </row>
    <row r="5911" spans="2:5" ht="50.1" customHeight="1">
      <c r="B5911" s="180">
        <v>87284</v>
      </c>
      <c r="C5911" s="180" t="s">
        <v>13669</v>
      </c>
      <c r="D5911" s="180" t="s">
        <v>17</v>
      </c>
      <c r="E5911" s="181">
        <v>323.39999999999998</v>
      </c>
    </row>
    <row r="5912" spans="2:5" ht="50.1" customHeight="1">
      <c r="B5912" s="180">
        <v>87286</v>
      </c>
      <c r="C5912" s="180" t="s">
        <v>13670</v>
      </c>
      <c r="D5912" s="180" t="s">
        <v>17</v>
      </c>
      <c r="E5912" s="181">
        <v>404.17</v>
      </c>
    </row>
    <row r="5913" spans="2:5" ht="50.1" customHeight="1">
      <c r="B5913" s="180">
        <v>87287</v>
      </c>
      <c r="C5913" s="180" t="s">
        <v>13671</v>
      </c>
      <c r="D5913" s="180" t="s">
        <v>17</v>
      </c>
      <c r="E5913" s="181">
        <v>385.78</v>
      </c>
    </row>
    <row r="5914" spans="2:5" ht="50.1" customHeight="1">
      <c r="B5914" s="180">
        <v>87289</v>
      </c>
      <c r="C5914" s="180" t="s">
        <v>13672</v>
      </c>
      <c r="D5914" s="180" t="s">
        <v>17</v>
      </c>
      <c r="E5914" s="181">
        <v>385.2</v>
      </c>
    </row>
    <row r="5915" spans="2:5" ht="50.1" customHeight="1">
      <c r="B5915" s="180">
        <v>87290</v>
      </c>
      <c r="C5915" s="180" t="s">
        <v>13673</v>
      </c>
      <c r="D5915" s="180" t="s">
        <v>17</v>
      </c>
      <c r="E5915" s="181">
        <v>374.56</v>
      </c>
    </row>
    <row r="5916" spans="2:5" ht="50.1" customHeight="1">
      <c r="B5916" s="180">
        <v>87292</v>
      </c>
      <c r="C5916" s="180" t="s">
        <v>13674</v>
      </c>
      <c r="D5916" s="180" t="s">
        <v>17</v>
      </c>
      <c r="E5916" s="181">
        <v>389.4</v>
      </c>
    </row>
    <row r="5917" spans="2:5" ht="50.1" customHeight="1">
      <c r="B5917" s="180">
        <v>87294</v>
      </c>
      <c r="C5917" s="180" t="s">
        <v>13675</v>
      </c>
      <c r="D5917" s="180" t="s">
        <v>17</v>
      </c>
      <c r="E5917" s="181">
        <v>369.93</v>
      </c>
    </row>
    <row r="5918" spans="2:5" ht="50.1" customHeight="1">
      <c r="B5918" s="180">
        <v>87295</v>
      </c>
      <c r="C5918" s="180" t="s">
        <v>13676</v>
      </c>
      <c r="D5918" s="180" t="s">
        <v>17</v>
      </c>
      <c r="E5918" s="181">
        <v>380.27</v>
      </c>
    </row>
    <row r="5919" spans="2:5" ht="50.1" customHeight="1">
      <c r="B5919" s="180">
        <v>87296</v>
      </c>
      <c r="C5919" s="180" t="s">
        <v>13677</v>
      </c>
      <c r="D5919" s="180" t="s">
        <v>17</v>
      </c>
      <c r="E5919" s="181">
        <v>353.81</v>
      </c>
    </row>
    <row r="5920" spans="2:5" ht="50.1" customHeight="1">
      <c r="B5920" s="180">
        <v>87298</v>
      </c>
      <c r="C5920" s="180" t="s">
        <v>13678</v>
      </c>
      <c r="D5920" s="180" t="s">
        <v>17</v>
      </c>
      <c r="E5920" s="181">
        <v>497.65</v>
      </c>
    </row>
    <row r="5921" spans="2:5" ht="50.1" customHeight="1">
      <c r="B5921" s="180">
        <v>87299</v>
      </c>
      <c r="C5921" s="180" t="s">
        <v>13679</v>
      </c>
      <c r="D5921" s="180" t="s">
        <v>17</v>
      </c>
      <c r="E5921" s="181">
        <v>321.64</v>
      </c>
    </row>
    <row r="5922" spans="2:5" ht="50.1" customHeight="1">
      <c r="B5922" s="180">
        <v>87301</v>
      </c>
      <c r="C5922" s="180" t="s">
        <v>13680</v>
      </c>
      <c r="D5922" s="180" t="s">
        <v>17</v>
      </c>
      <c r="E5922" s="181">
        <v>447.1</v>
      </c>
    </row>
    <row r="5923" spans="2:5" ht="50.1" customHeight="1">
      <c r="B5923" s="180">
        <v>87302</v>
      </c>
      <c r="C5923" s="180" t="s">
        <v>13681</v>
      </c>
      <c r="D5923" s="180" t="s">
        <v>17</v>
      </c>
      <c r="E5923" s="181">
        <v>436.34</v>
      </c>
    </row>
    <row r="5924" spans="2:5" ht="50.1" customHeight="1">
      <c r="B5924" s="180">
        <v>87304</v>
      </c>
      <c r="C5924" s="180" t="s">
        <v>13682</v>
      </c>
      <c r="D5924" s="180" t="s">
        <v>17</v>
      </c>
      <c r="E5924" s="181">
        <v>402.1</v>
      </c>
    </row>
    <row r="5925" spans="2:5" ht="50.1" customHeight="1">
      <c r="B5925" s="180">
        <v>87305</v>
      </c>
      <c r="C5925" s="180" t="s">
        <v>13683</v>
      </c>
      <c r="D5925" s="180" t="s">
        <v>17</v>
      </c>
      <c r="E5925" s="181">
        <v>401.09</v>
      </c>
    </row>
    <row r="5926" spans="2:5" ht="50.1" customHeight="1">
      <c r="B5926" s="180">
        <v>87307</v>
      </c>
      <c r="C5926" s="180" t="s">
        <v>13684</v>
      </c>
      <c r="D5926" s="180" t="s">
        <v>17</v>
      </c>
      <c r="E5926" s="181">
        <v>382.75</v>
      </c>
    </row>
    <row r="5927" spans="2:5" ht="50.1" customHeight="1">
      <c r="B5927" s="180">
        <v>87308</v>
      </c>
      <c r="C5927" s="180" t="s">
        <v>13685</v>
      </c>
      <c r="D5927" s="180" t="s">
        <v>17</v>
      </c>
      <c r="E5927" s="181">
        <v>371.91</v>
      </c>
    </row>
    <row r="5928" spans="2:5" ht="50.1" customHeight="1">
      <c r="B5928" s="180">
        <v>87310</v>
      </c>
      <c r="C5928" s="180" t="s">
        <v>13686</v>
      </c>
      <c r="D5928" s="180" t="s">
        <v>17</v>
      </c>
      <c r="E5928" s="181">
        <v>311.5</v>
      </c>
    </row>
    <row r="5929" spans="2:5" ht="50.1" customHeight="1">
      <c r="B5929" s="180">
        <v>87311</v>
      </c>
      <c r="C5929" s="180" t="s">
        <v>13687</v>
      </c>
      <c r="D5929" s="180" t="s">
        <v>17</v>
      </c>
      <c r="E5929" s="181">
        <v>300.85000000000002</v>
      </c>
    </row>
    <row r="5930" spans="2:5" ht="50.1" customHeight="1">
      <c r="B5930" s="180">
        <v>87313</v>
      </c>
      <c r="C5930" s="180" t="s">
        <v>13688</v>
      </c>
      <c r="D5930" s="180" t="s">
        <v>17</v>
      </c>
      <c r="E5930" s="181">
        <v>382.65</v>
      </c>
    </row>
    <row r="5931" spans="2:5" ht="50.1" customHeight="1">
      <c r="B5931" s="180">
        <v>87314</v>
      </c>
      <c r="C5931" s="180" t="s">
        <v>13689</v>
      </c>
      <c r="D5931" s="180" t="s">
        <v>17</v>
      </c>
      <c r="E5931" s="181">
        <v>373.35</v>
      </c>
    </row>
    <row r="5932" spans="2:5" ht="50.1" customHeight="1">
      <c r="B5932" s="180">
        <v>87316</v>
      </c>
      <c r="C5932" s="180" t="s">
        <v>13690</v>
      </c>
      <c r="D5932" s="180" t="s">
        <v>17</v>
      </c>
      <c r="E5932" s="181">
        <v>345.68</v>
      </c>
    </row>
    <row r="5933" spans="2:5" ht="50.1" customHeight="1">
      <c r="B5933" s="180">
        <v>87317</v>
      </c>
      <c r="C5933" s="180" t="s">
        <v>13691</v>
      </c>
      <c r="D5933" s="180" t="s">
        <v>17</v>
      </c>
      <c r="E5933" s="181">
        <v>330.49</v>
      </c>
    </row>
    <row r="5934" spans="2:5" ht="50.1" customHeight="1">
      <c r="B5934" s="180">
        <v>87319</v>
      </c>
      <c r="C5934" s="180" t="s">
        <v>13692</v>
      </c>
      <c r="D5934" s="180" t="s">
        <v>17</v>
      </c>
      <c r="E5934" s="182">
        <v>2223.79</v>
      </c>
    </row>
    <row r="5935" spans="2:5" ht="50.1" customHeight="1">
      <c r="B5935" s="180">
        <v>87320</v>
      </c>
      <c r="C5935" s="180" t="s">
        <v>13693</v>
      </c>
      <c r="D5935" s="180" t="s">
        <v>17</v>
      </c>
      <c r="E5935" s="182">
        <v>2223.08</v>
      </c>
    </row>
    <row r="5936" spans="2:5" ht="50.1" customHeight="1">
      <c r="B5936" s="180">
        <v>87322</v>
      </c>
      <c r="C5936" s="180" t="s">
        <v>13694</v>
      </c>
      <c r="D5936" s="180" t="s">
        <v>17</v>
      </c>
      <c r="E5936" s="182">
        <v>2303.7199999999998</v>
      </c>
    </row>
    <row r="5937" spans="2:5" ht="50.1" customHeight="1">
      <c r="B5937" s="180">
        <v>87323</v>
      </c>
      <c r="C5937" s="180" t="s">
        <v>13695</v>
      </c>
      <c r="D5937" s="180" t="s">
        <v>17</v>
      </c>
      <c r="E5937" s="182">
        <v>2297.19</v>
      </c>
    </row>
    <row r="5938" spans="2:5" ht="50.1" customHeight="1">
      <c r="B5938" s="180">
        <v>87325</v>
      </c>
      <c r="C5938" s="180" t="s">
        <v>13696</v>
      </c>
      <c r="D5938" s="180" t="s">
        <v>17</v>
      </c>
      <c r="E5938" s="182">
        <v>2247.02</v>
      </c>
    </row>
    <row r="5939" spans="2:5" ht="50.1" customHeight="1">
      <c r="B5939" s="180">
        <v>87326</v>
      </c>
      <c r="C5939" s="180" t="s">
        <v>13697</v>
      </c>
      <c r="D5939" s="180" t="s">
        <v>17</v>
      </c>
      <c r="E5939" s="182">
        <v>2245.29</v>
      </c>
    </row>
    <row r="5940" spans="2:5" ht="50.1" customHeight="1">
      <c r="B5940" s="180">
        <v>87327</v>
      </c>
      <c r="C5940" s="180" t="s">
        <v>13698</v>
      </c>
      <c r="D5940" s="180" t="s">
        <v>17</v>
      </c>
      <c r="E5940" s="181">
        <v>341.97</v>
      </c>
    </row>
    <row r="5941" spans="2:5" ht="50.1" customHeight="1">
      <c r="B5941" s="180">
        <v>87328</v>
      </c>
      <c r="C5941" s="180" t="s">
        <v>13699</v>
      </c>
      <c r="D5941" s="180" t="s">
        <v>17</v>
      </c>
      <c r="E5941" s="181">
        <v>290.70999999999998</v>
      </c>
    </row>
    <row r="5942" spans="2:5" ht="50.1" customHeight="1">
      <c r="B5942" s="180">
        <v>87329</v>
      </c>
      <c r="C5942" s="180" t="s">
        <v>13700</v>
      </c>
      <c r="D5942" s="180" t="s">
        <v>17</v>
      </c>
      <c r="E5942" s="181">
        <v>368.5</v>
      </c>
    </row>
    <row r="5943" spans="2:5" ht="50.1" customHeight="1">
      <c r="B5943" s="180">
        <v>87330</v>
      </c>
      <c r="C5943" s="180" t="s">
        <v>13701</v>
      </c>
      <c r="D5943" s="180" t="s">
        <v>17</v>
      </c>
      <c r="E5943" s="181">
        <v>310.70999999999998</v>
      </c>
    </row>
    <row r="5944" spans="2:5" ht="50.1" customHeight="1">
      <c r="B5944" s="180">
        <v>87331</v>
      </c>
      <c r="C5944" s="180" t="s">
        <v>13702</v>
      </c>
      <c r="D5944" s="180" t="s">
        <v>17</v>
      </c>
      <c r="E5944" s="181">
        <v>424.52</v>
      </c>
    </row>
    <row r="5945" spans="2:5" ht="50.1" customHeight="1">
      <c r="B5945" s="180">
        <v>87332</v>
      </c>
      <c r="C5945" s="180" t="s">
        <v>13703</v>
      </c>
      <c r="D5945" s="180" t="s">
        <v>17</v>
      </c>
      <c r="E5945" s="181">
        <v>370.89</v>
      </c>
    </row>
    <row r="5946" spans="2:5" ht="50.1" customHeight="1">
      <c r="B5946" s="180">
        <v>87333</v>
      </c>
      <c r="C5946" s="180" t="s">
        <v>13704</v>
      </c>
      <c r="D5946" s="180" t="s">
        <v>17</v>
      </c>
      <c r="E5946" s="181">
        <v>391.69</v>
      </c>
    </row>
    <row r="5947" spans="2:5" ht="50.1" customHeight="1">
      <c r="B5947" s="180">
        <v>87334</v>
      </c>
      <c r="C5947" s="180" t="s">
        <v>13705</v>
      </c>
      <c r="D5947" s="180" t="s">
        <v>17</v>
      </c>
      <c r="E5947" s="181">
        <v>358.28</v>
      </c>
    </row>
    <row r="5948" spans="2:5" ht="50.1" customHeight="1">
      <c r="B5948" s="180">
        <v>87335</v>
      </c>
      <c r="C5948" s="180" t="s">
        <v>13706</v>
      </c>
      <c r="D5948" s="180" t="s">
        <v>17</v>
      </c>
      <c r="E5948" s="181">
        <v>385.31</v>
      </c>
    </row>
    <row r="5949" spans="2:5" ht="50.1" customHeight="1">
      <c r="B5949" s="180">
        <v>87336</v>
      </c>
      <c r="C5949" s="180" t="s">
        <v>13707</v>
      </c>
      <c r="D5949" s="180" t="s">
        <v>17</v>
      </c>
      <c r="E5949" s="181">
        <v>366.36</v>
      </c>
    </row>
    <row r="5950" spans="2:5" ht="50.1" customHeight="1">
      <c r="B5950" s="180">
        <v>87337</v>
      </c>
      <c r="C5950" s="180" t="s">
        <v>13708</v>
      </c>
      <c r="D5950" s="180" t="s">
        <v>17</v>
      </c>
      <c r="E5950" s="181">
        <v>376.76</v>
      </c>
    </row>
    <row r="5951" spans="2:5" ht="50.1" customHeight="1">
      <c r="B5951" s="180">
        <v>87338</v>
      </c>
      <c r="C5951" s="180" t="s">
        <v>13709</v>
      </c>
      <c r="D5951" s="180" t="s">
        <v>17</v>
      </c>
      <c r="E5951" s="181">
        <v>355.31</v>
      </c>
    </row>
    <row r="5952" spans="2:5" ht="50.1" customHeight="1">
      <c r="B5952" s="180">
        <v>87339</v>
      </c>
      <c r="C5952" s="180" t="s">
        <v>13710</v>
      </c>
      <c r="D5952" s="180" t="s">
        <v>17</v>
      </c>
      <c r="E5952" s="181">
        <v>600.71</v>
      </c>
    </row>
    <row r="5953" spans="2:5" ht="50.1" customHeight="1">
      <c r="B5953" s="180">
        <v>87340</v>
      </c>
      <c r="C5953" s="180" t="s">
        <v>13711</v>
      </c>
      <c r="D5953" s="180" t="s">
        <v>17</v>
      </c>
      <c r="E5953" s="181">
        <v>498.2</v>
      </c>
    </row>
    <row r="5954" spans="2:5" ht="50.1" customHeight="1">
      <c r="B5954" s="180">
        <v>87341</v>
      </c>
      <c r="C5954" s="180" t="s">
        <v>13712</v>
      </c>
      <c r="D5954" s="180" t="s">
        <v>17</v>
      </c>
      <c r="E5954" s="181">
        <v>470.2</v>
      </c>
    </row>
    <row r="5955" spans="2:5" ht="50.1" customHeight="1">
      <c r="B5955" s="180">
        <v>87342</v>
      </c>
      <c r="C5955" s="180" t="s">
        <v>13713</v>
      </c>
      <c r="D5955" s="180" t="s">
        <v>17</v>
      </c>
      <c r="E5955" s="181">
        <v>507.81</v>
      </c>
    </row>
    <row r="5956" spans="2:5" ht="50.1" customHeight="1">
      <c r="B5956" s="180">
        <v>87343</v>
      </c>
      <c r="C5956" s="180" t="s">
        <v>13714</v>
      </c>
      <c r="D5956" s="180" t="s">
        <v>17</v>
      </c>
      <c r="E5956" s="181">
        <v>450.02</v>
      </c>
    </row>
    <row r="5957" spans="2:5" ht="50.1" customHeight="1">
      <c r="B5957" s="180">
        <v>87344</v>
      </c>
      <c r="C5957" s="180" t="s">
        <v>13715</v>
      </c>
      <c r="D5957" s="180" t="s">
        <v>17</v>
      </c>
      <c r="E5957" s="181">
        <v>415.43</v>
      </c>
    </row>
    <row r="5958" spans="2:5" ht="50.1" customHeight="1">
      <c r="B5958" s="180">
        <v>87345</v>
      </c>
      <c r="C5958" s="180" t="s">
        <v>13716</v>
      </c>
      <c r="D5958" s="180" t="s">
        <v>17</v>
      </c>
      <c r="E5958" s="181">
        <v>453.47</v>
      </c>
    </row>
    <row r="5959" spans="2:5" ht="50.1" customHeight="1">
      <c r="B5959" s="180">
        <v>87346</v>
      </c>
      <c r="C5959" s="180" t="s">
        <v>13717</v>
      </c>
      <c r="D5959" s="180" t="s">
        <v>17</v>
      </c>
      <c r="E5959" s="181">
        <v>405.81</v>
      </c>
    </row>
    <row r="5960" spans="2:5" ht="50.1" customHeight="1">
      <c r="B5960" s="180">
        <v>87347</v>
      </c>
      <c r="C5960" s="180" t="s">
        <v>13718</v>
      </c>
      <c r="D5960" s="180" t="s">
        <v>17</v>
      </c>
      <c r="E5960" s="181">
        <v>377.92</v>
      </c>
    </row>
    <row r="5961" spans="2:5" ht="50.1" customHeight="1">
      <c r="B5961" s="180">
        <v>87348</v>
      </c>
      <c r="C5961" s="180" t="s">
        <v>13719</v>
      </c>
      <c r="D5961" s="180" t="s">
        <v>17</v>
      </c>
      <c r="E5961" s="181">
        <v>412.8</v>
      </c>
    </row>
    <row r="5962" spans="2:5" ht="50.1" customHeight="1">
      <c r="B5962" s="180">
        <v>87349</v>
      </c>
      <c r="C5962" s="180" t="s">
        <v>13720</v>
      </c>
      <c r="D5962" s="180" t="s">
        <v>17</v>
      </c>
      <c r="E5962" s="181">
        <v>347.84</v>
      </c>
    </row>
    <row r="5963" spans="2:5" ht="50.1" customHeight="1">
      <c r="B5963" s="180">
        <v>87350</v>
      </c>
      <c r="C5963" s="180" t="s">
        <v>13721</v>
      </c>
      <c r="D5963" s="180" t="s">
        <v>17</v>
      </c>
      <c r="E5963" s="181">
        <v>351.45</v>
      </c>
    </row>
    <row r="5964" spans="2:5" ht="50.1" customHeight="1">
      <c r="B5964" s="180">
        <v>87351</v>
      </c>
      <c r="C5964" s="180" t="s">
        <v>13722</v>
      </c>
      <c r="D5964" s="180" t="s">
        <v>17</v>
      </c>
      <c r="E5964" s="181">
        <v>289.55</v>
      </c>
    </row>
    <row r="5965" spans="2:5" ht="50.1" customHeight="1">
      <c r="B5965" s="180">
        <v>87352</v>
      </c>
      <c r="C5965" s="180" t="s">
        <v>13723</v>
      </c>
      <c r="D5965" s="180" t="s">
        <v>17</v>
      </c>
      <c r="E5965" s="181">
        <v>451.44</v>
      </c>
    </row>
    <row r="5966" spans="2:5" ht="50.1" customHeight="1">
      <c r="B5966" s="180">
        <v>87353</v>
      </c>
      <c r="C5966" s="180" t="s">
        <v>13724</v>
      </c>
      <c r="D5966" s="180" t="s">
        <v>17</v>
      </c>
      <c r="E5966" s="181">
        <v>388.38</v>
      </c>
    </row>
    <row r="5967" spans="2:5" ht="50.1" customHeight="1">
      <c r="B5967" s="180">
        <v>87354</v>
      </c>
      <c r="C5967" s="180" t="s">
        <v>13725</v>
      </c>
      <c r="D5967" s="180" t="s">
        <v>17</v>
      </c>
      <c r="E5967" s="181">
        <v>357.5</v>
      </c>
    </row>
    <row r="5968" spans="2:5" ht="50.1" customHeight="1">
      <c r="B5968" s="180">
        <v>87355</v>
      </c>
      <c r="C5968" s="180" t="s">
        <v>13726</v>
      </c>
      <c r="D5968" s="180" t="s">
        <v>17</v>
      </c>
      <c r="E5968" s="181">
        <v>379</v>
      </c>
    </row>
    <row r="5969" spans="2:5" ht="50.1" customHeight="1">
      <c r="B5969" s="180">
        <v>87356</v>
      </c>
      <c r="C5969" s="180" t="s">
        <v>13727</v>
      </c>
      <c r="D5969" s="180" t="s">
        <v>17</v>
      </c>
      <c r="E5969" s="181">
        <v>336.26</v>
      </c>
    </row>
    <row r="5970" spans="2:5" ht="50.1" customHeight="1">
      <c r="B5970" s="180">
        <v>87357</v>
      </c>
      <c r="C5970" s="180" t="s">
        <v>13728</v>
      </c>
      <c r="D5970" s="180" t="s">
        <v>17</v>
      </c>
      <c r="E5970" s="181">
        <v>313.48</v>
      </c>
    </row>
    <row r="5971" spans="2:5" ht="50.1" customHeight="1">
      <c r="B5971" s="180">
        <v>87358</v>
      </c>
      <c r="C5971" s="180" t="s">
        <v>13729</v>
      </c>
      <c r="D5971" s="180" t="s">
        <v>17</v>
      </c>
      <c r="E5971" s="182">
        <v>2206.27</v>
      </c>
    </row>
    <row r="5972" spans="2:5" ht="50.1" customHeight="1">
      <c r="B5972" s="180">
        <v>87359</v>
      </c>
      <c r="C5972" s="180" t="s">
        <v>13730</v>
      </c>
      <c r="D5972" s="180" t="s">
        <v>17</v>
      </c>
      <c r="E5972" s="182">
        <v>2178.1999999999998</v>
      </c>
    </row>
    <row r="5973" spans="2:5" ht="50.1" customHeight="1">
      <c r="B5973" s="180">
        <v>87360</v>
      </c>
      <c r="C5973" s="180" t="s">
        <v>13731</v>
      </c>
      <c r="D5973" s="180" t="s">
        <v>17</v>
      </c>
      <c r="E5973" s="182">
        <v>2289.12</v>
      </c>
    </row>
    <row r="5974" spans="2:5" ht="50.1" customHeight="1">
      <c r="B5974" s="180">
        <v>87361</v>
      </c>
      <c r="C5974" s="180" t="s">
        <v>13732</v>
      </c>
      <c r="D5974" s="180" t="s">
        <v>17</v>
      </c>
      <c r="E5974" s="182">
        <v>2249.4299999999998</v>
      </c>
    </row>
    <row r="5975" spans="2:5" ht="50.1" customHeight="1">
      <c r="B5975" s="180">
        <v>87362</v>
      </c>
      <c r="C5975" s="180" t="s">
        <v>13733</v>
      </c>
      <c r="D5975" s="180" t="s">
        <v>17</v>
      </c>
      <c r="E5975" s="182">
        <v>2241.96</v>
      </c>
    </row>
    <row r="5976" spans="2:5" ht="50.1" customHeight="1">
      <c r="B5976" s="180">
        <v>87363</v>
      </c>
      <c r="C5976" s="180" t="s">
        <v>13734</v>
      </c>
      <c r="D5976" s="180" t="s">
        <v>17</v>
      </c>
      <c r="E5976" s="182">
        <v>2236.06</v>
      </c>
    </row>
    <row r="5977" spans="2:5" ht="50.1" customHeight="1">
      <c r="B5977" s="180">
        <v>87364</v>
      </c>
      <c r="C5977" s="180" t="s">
        <v>13735</v>
      </c>
      <c r="D5977" s="180" t="s">
        <v>17</v>
      </c>
      <c r="E5977" s="182">
        <v>2204.04</v>
      </c>
    </row>
    <row r="5978" spans="2:5" ht="50.1" customHeight="1">
      <c r="B5978" s="180">
        <v>87365</v>
      </c>
      <c r="C5978" s="180" t="s">
        <v>13736</v>
      </c>
      <c r="D5978" s="180" t="s">
        <v>17</v>
      </c>
      <c r="E5978" s="181">
        <v>381.63</v>
      </c>
    </row>
    <row r="5979" spans="2:5" ht="50.1" customHeight="1">
      <c r="B5979" s="180">
        <v>87366</v>
      </c>
      <c r="C5979" s="180" t="s">
        <v>13737</v>
      </c>
      <c r="D5979" s="180" t="s">
        <v>17</v>
      </c>
      <c r="E5979" s="181">
        <v>403.98</v>
      </c>
    </row>
    <row r="5980" spans="2:5" ht="50.1" customHeight="1">
      <c r="B5980" s="180">
        <v>87367</v>
      </c>
      <c r="C5980" s="180" t="s">
        <v>13738</v>
      </c>
      <c r="D5980" s="180" t="s">
        <v>17</v>
      </c>
      <c r="E5980" s="181">
        <v>463.61</v>
      </c>
    </row>
    <row r="5981" spans="2:5" ht="50.1" customHeight="1">
      <c r="B5981" s="180">
        <v>87368</v>
      </c>
      <c r="C5981" s="180" t="s">
        <v>13739</v>
      </c>
      <c r="D5981" s="180" t="s">
        <v>17</v>
      </c>
      <c r="E5981" s="181">
        <v>448.64</v>
      </c>
    </row>
    <row r="5982" spans="2:5" ht="50.1" customHeight="1">
      <c r="B5982" s="180">
        <v>87369</v>
      </c>
      <c r="C5982" s="180" t="s">
        <v>13740</v>
      </c>
      <c r="D5982" s="180" t="s">
        <v>17</v>
      </c>
      <c r="E5982" s="181">
        <v>456.43</v>
      </c>
    </row>
    <row r="5983" spans="2:5" ht="50.1" customHeight="1">
      <c r="B5983" s="180">
        <v>87370</v>
      </c>
      <c r="C5983" s="180" t="s">
        <v>13741</v>
      </c>
      <c r="D5983" s="180" t="s">
        <v>17</v>
      </c>
      <c r="E5983" s="181">
        <v>439.76</v>
      </c>
    </row>
    <row r="5984" spans="2:5" ht="50.1" customHeight="1">
      <c r="B5984" s="180">
        <v>87371</v>
      </c>
      <c r="C5984" s="180" t="s">
        <v>13742</v>
      </c>
      <c r="D5984" s="180" t="s">
        <v>17</v>
      </c>
      <c r="E5984" s="181">
        <v>427.52</v>
      </c>
    </row>
    <row r="5985" spans="2:5" ht="50.1" customHeight="1">
      <c r="B5985" s="180">
        <v>87372</v>
      </c>
      <c r="C5985" s="180" t="s">
        <v>13743</v>
      </c>
      <c r="D5985" s="180" t="s">
        <v>17</v>
      </c>
      <c r="E5985" s="181">
        <v>572.08000000000004</v>
      </c>
    </row>
    <row r="5986" spans="2:5" ht="50.1" customHeight="1">
      <c r="B5986" s="180">
        <v>87373</v>
      </c>
      <c r="C5986" s="180" t="s">
        <v>13744</v>
      </c>
      <c r="D5986" s="180" t="s">
        <v>17</v>
      </c>
      <c r="E5986" s="181">
        <v>507.97</v>
      </c>
    </row>
    <row r="5987" spans="2:5" ht="50.1" customHeight="1">
      <c r="B5987" s="180">
        <v>87374</v>
      </c>
      <c r="C5987" s="180" t="s">
        <v>13745</v>
      </c>
      <c r="D5987" s="180" t="s">
        <v>17</v>
      </c>
      <c r="E5987" s="181">
        <v>471.25</v>
      </c>
    </row>
    <row r="5988" spans="2:5" ht="50.1" customHeight="1">
      <c r="B5988" s="180">
        <v>87375</v>
      </c>
      <c r="C5988" s="180" t="s">
        <v>13746</v>
      </c>
      <c r="D5988" s="180" t="s">
        <v>17</v>
      </c>
      <c r="E5988" s="181">
        <v>447.39</v>
      </c>
    </row>
    <row r="5989" spans="2:5" ht="50.1" customHeight="1">
      <c r="B5989" s="180">
        <v>87376</v>
      </c>
      <c r="C5989" s="180" t="s">
        <v>13747</v>
      </c>
      <c r="D5989" s="180" t="s">
        <v>17</v>
      </c>
      <c r="E5989" s="181">
        <v>380.18</v>
      </c>
    </row>
    <row r="5990" spans="2:5" ht="50.1" customHeight="1">
      <c r="B5990" s="180">
        <v>87377</v>
      </c>
      <c r="C5990" s="180" t="s">
        <v>13748</v>
      </c>
      <c r="D5990" s="180" t="s">
        <v>17</v>
      </c>
      <c r="E5990" s="181">
        <v>454.34</v>
      </c>
    </row>
    <row r="5991" spans="2:5" ht="50.1" customHeight="1">
      <c r="B5991" s="180">
        <v>87378</v>
      </c>
      <c r="C5991" s="180" t="s">
        <v>13749</v>
      </c>
      <c r="D5991" s="180" t="s">
        <v>17</v>
      </c>
      <c r="E5991" s="181">
        <v>406.72</v>
      </c>
    </row>
    <row r="5992" spans="2:5" ht="50.1" customHeight="1">
      <c r="B5992" s="180">
        <v>87379</v>
      </c>
      <c r="C5992" s="180" t="s">
        <v>13750</v>
      </c>
      <c r="D5992" s="180" t="s">
        <v>17</v>
      </c>
      <c r="E5992" s="182">
        <v>2279.1999999999998</v>
      </c>
    </row>
    <row r="5993" spans="2:5" ht="50.1" customHeight="1">
      <c r="B5993" s="180">
        <v>87380</v>
      </c>
      <c r="C5993" s="180" t="s">
        <v>13751</v>
      </c>
      <c r="D5993" s="180" t="s">
        <v>17</v>
      </c>
      <c r="E5993" s="182">
        <v>2348.67</v>
      </c>
    </row>
    <row r="5994" spans="2:5" ht="50.1" customHeight="1">
      <c r="B5994" s="180">
        <v>87381</v>
      </c>
      <c r="C5994" s="180" t="s">
        <v>13752</v>
      </c>
      <c r="D5994" s="180" t="s">
        <v>17</v>
      </c>
      <c r="E5994" s="182">
        <v>2303.7199999999998</v>
      </c>
    </row>
    <row r="5995" spans="2:5" ht="50.1" customHeight="1">
      <c r="B5995" s="180">
        <v>87382</v>
      </c>
      <c r="C5995" s="180" t="s">
        <v>13753</v>
      </c>
      <c r="D5995" s="180" t="s">
        <v>17</v>
      </c>
      <c r="E5995" s="182">
        <v>1043.74</v>
      </c>
    </row>
    <row r="5996" spans="2:5" ht="50.1" customHeight="1">
      <c r="B5996" s="180">
        <v>87383</v>
      </c>
      <c r="C5996" s="180" t="s">
        <v>13754</v>
      </c>
      <c r="D5996" s="180" t="s">
        <v>17</v>
      </c>
      <c r="E5996" s="182">
        <v>1035.96</v>
      </c>
    </row>
    <row r="5997" spans="2:5" ht="50.1" customHeight="1">
      <c r="B5997" s="180">
        <v>87384</v>
      </c>
      <c r="C5997" s="180" t="s">
        <v>13755</v>
      </c>
      <c r="D5997" s="180" t="s">
        <v>17</v>
      </c>
      <c r="E5997" s="182">
        <v>1024.18</v>
      </c>
    </row>
    <row r="5998" spans="2:5" ht="50.1" customHeight="1">
      <c r="B5998" s="180">
        <v>87385</v>
      </c>
      <c r="C5998" s="180" t="s">
        <v>13756</v>
      </c>
      <c r="D5998" s="180" t="s">
        <v>17</v>
      </c>
      <c r="E5998" s="182">
        <v>1207.99</v>
      </c>
    </row>
    <row r="5999" spans="2:5" ht="50.1" customHeight="1">
      <c r="B5999" s="180">
        <v>87386</v>
      </c>
      <c r="C5999" s="180" t="s">
        <v>13757</v>
      </c>
      <c r="D5999" s="180" t="s">
        <v>17</v>
      </c>
      <c r="E5999" s="182">
        <v>1195.22</v>
      </c>
    </row>
    <row r="6000" spans="2:5" ht="50.1" customHeight="1">
      <c r="B6000" s="180">
        <v>87387</v>
      </c>
      <c r="C6000" s="180" t="s">
        <v>13758</v>
      </c>
      <c r="D6000" s="180" t="s">
        <v>17</v>
      </c>
      <c r="E6000" s="182">
        <v>1183.83</v>
      </c>
    </row>
    <row r="6001" spans="2:5" ht="50.1" customHeight="1">
      <c r="B6001" s="180">
        <v>87388</v>
      </c>
      <c r="C6001" s="180" t="s">
        <v>13759</v>
      </c>
      <c r="D6001" s="180" t="s">
        <v>17</v>
      </c>
      <c r="E6001" s="182">
        <v>2867.61</v>
      </c>
    </row>
    <row r="6002" spans="2:5" ht="50.1" customHeight="1">
      <c r="B6002" s="180">
        <v>87389</v>
      </c>
      <c r="C6002" s="180" t="s">
        <v>13760</v>
      </c>
      <c r="D6002" s="180" t="s">
        <v>17</v>
      </c>
      <c r="E6002" s="182">
        <v>2872.42</v>
      </c>
    </row>
    <row r="6003" spans="2:5" ht="50.1" customHeight="1">
      <c r="B6003" s="180">
        <v>87390</v>
      </c>
      <c r="C6003" s="180" t="s">
        <v>13761</v>
      </c>
      <c r="D6003" s="180" t="s">
        <v>17</v>
      </c>
      <c r="E6003" s="182">
        <v>2879.67</v>
      </c>
    </row>
    <row r="6004" spans="2:5" ht="50.1" customHeight="1">
      <c r="B6004" s="180">
        <v>87391</v>
      </c>
      <c r="C6004" s="180" t="s">
        <v>13762</v>
      </c>
      <c r="D6004" s="180" t="s">
        <v>17</v>
      </c>
      <c r="E6004" s="182">
        <v>3183.01</v>
      </c>
    </row>
    <row r="6005" spans="2:5" ht="50.1" customHeight="1">
      <c r="B6005" s="180">
        <v>87393</v>
      </c>
      <c r="C6005" s="180" t="s">
        <v>13763</v>
      </c>
      <c r="D6005" s="180" t="s">
        <v>17</v>
      </c>
      <c r="E6005" s="182">
        <v>3204.42</v>
      </c>
    </row>
    <row r="6006" spans="2:5" ht="50.1" customHeight="1">
      <c r="B6006" s="180">
        <v>87394</v>
      </c>
      <c r="C6006" s="180" t="s">
        <v>13764</v>
      </c>
      <c r="D6006" s="180" t="s">
        <v>17</v>
      </c>
      <c r="E6006" s="182">
        <v>3223.21</v>
      </c>
    </row>
    <row r="6007" spans="2:5" ht="50.1" customHeight="1">
      <c r="B6007" s="180">
        <v>87395</v>
      </c>
      <c r="C6007" s="180" t="s">
        <v>13765</v>
      </c>
      <c r="D6007" s="180" t="s">
        <v>17</v>
      </c>
      <c r="E6007" s="182">
        <v>2029.58</v>
      </c>
    </row>
    <row r="6008" spans="2:5" ht="50.1" customHeight="1">
      <c r="B6008" s="180">
        <v>87396</v>
      </c>
      <c r="C6008" s="180" t="s">
        <v>13766</v>
      </c>
      <c r="D6008" s="180" t="s">
        <v>17</v>
      </c>
      <c r="E6008" s="182">
        <v>2035.49</v>
      </c>
    </row>
    <row r="6009" spans="2:5" ht="50.1" customHeight="1">
      <c r="B6009" s="180">
        <v>87397</v>
      </c>
      <c r="C6009" s="180" t="s">
        <v>13767</v>
      </c>
      <c r="D6009" s="180" t="s">
        <v>17</v>
      </c>
      <c r="E6009" s="182">
        <v>2039.49</v>
      </c>
    </row>
    <row r="6010" spans="2:5" ht="50.1" customHeight="1">
      <c r="B6010" s="180">
        <v>87398</v>
      </c>
      <c r="C6010" s="180" t="s">
        <v>13768</v>
      </c>
      <c r="D6010" s="180" t="s">
        <v>17</v>
      </c>
      <c r="E6010" s="182">
        <v>1160.44</v>
      </c>
    </row>
    <row r="6011" spans="2:5" ht="50.1" customHeight="1">
      <c r="B6011" s="180">
        <v>87399</v>
      </c>
      <c r="C6011" s="180" t="s">
        <v>13769</v>
      </c>
      <c r="D6011" s="180" t="s">
        <v>17</v>
      </c>
      <c r="E6011" s="182">
        <v>1322.8</v>
      </c>
    </row>
    <row r="6012" spans="2:5" ht="50.1" customHeight="1">
      <c r="B6012" s="180">
        <v>87401</v>
      </c>
      <c r="C6012" s="180" t="s">
        <v>13770</v>
      </c>
      <c r="D6012" s="180" t="s">
        <v>17</v>
      </c>
      <c r="E6012" s="182">
        <v>3354.8</v>
      </c>
    </row>
    <row r="6013" spans="2:5" ht="50.1" customHeight="1">
      <c r="B6013" s="180">
        <v>87402</v>
      </c>
      <c r="C6013" s="180" t="s">
        <v>13771</v>
      </c>
      <c r="D6013" s="180" t="s">
        <v>17</v>
      </c>
      <c r="E6013" s="182">
        <v>2177.75</v>
      </c>
    </row>
    <row r="6014" spans="2:5" ht="50.1" customHeight="1">
      <c r="B6014" s="180">
        <v>87404</v>
      </c>
      <c r="C6014" s="180" t="s">
        <v>13772</v>
      </c>
      <c r="D6014" s="180" t="s">
        <v>17</v>
      </c>
      <c r="E6014" s="182">
        <v>3001.86</v>
      </c>
    </row>
    <row r="6015" spans="2:5" ht="50.1" customHeight="1">
      <c r="B6015" s="180">
        <v>87405</v>
      </c>
      <c r="C6015" s="180" t="s">
        <v>3609</v>
      </c>
      <c r="D6015" s="180" t="s">
        <v>17</v>
      </c>
      <c r="E6015" s="182">
        <v>2998.5</v>
      </c>
    </row>
    <row r="6016" spans="2:5" ht="50.1" customHeight="1">
      <c r="B6016" s="180">
        <v>87407</v>
      </c>
      <c r="C6016" s="180" t="s">
        <v>13773</v>
      </c>
      <c r="D6016" s="180" t="s">
        <v>17</v>
      </c>
      <c r="E6016" s="182">
        <v>1071.76</v>
      </c>
    </row>
    <row r="6017" spans="2:5" ht="50.1" customHeight="1">
      <c r="B6017" s="180">
        <v>87408</v>
      </c>
      <c r="C6017" s="180" t="s">
        <v>3610</v>
      </c>
      <c r="D6017" s="180" t="s">
        <v>17</v>
      </c>
      <c r="E6017" s="182">
        <v>1057.6500000000001</v>
      </c>
    </row>
    <row r="6018" spans="2:5" ht="50.1" customHeight="1">
      <c r="B6018" s="180">
        <v>87410</v>
      </c>
      <c r="C6018" s="180" t="s">
        <v>13774</v>
      </c>
      <c r="D6018" s="180" t="s">
        <v>17</v>
      </c>
      <c r="E6018" s="181">
        <v>780.08</v>
      </c>
    </row>
    <row r="6019" spans="2:5" ht="50.1" customHeight="1">
      <c r="B6019" s="180">
        <v>88626</v>
      </c>
      <c r="C6019" s="180" t="s">
        <v>13775</v>
      </c>
      <c r="D6019" s="180" t="s">
        <v>17</v>
      </c>
      <c r="E6019" s="181">
        <v>393.51</v>
      </c>
    </row>
    <row r="6020" spans="2:5" ht="50.1" customHeight="1">
      <c r="B6020" s="180">
        <v>88627</v>
      </c>
      <c r="C6020" s="180" t="s">
        <v>13776</v>
      </c>
      <c r="D6020" s="180" t="s">
        <v>17</v>
      </c>
      <c r="E6020" s="181">
        <v>444.67</v>
      </c>
    </row>
    <row r="6021" spans="2:5" ht="50.1" customHeight="1">
      <c r="B6021" s="180">
        <v>88628</v>
      </c>
      <c r="C6021" s="180" t="s">
        <v>13777</v>
      </c>
      <c r="D6021" s="180" t="s">
        <v>17</v>
      </c>
      <c r="E6021" s="181">
        <v>413.82</v>
      </c>
    </row>
    <row r="6022" spans="2:5" ht="50.1" customHeight="1">
      <c r="B6022" s="180">
        <v>88629</v>
      </c>
      <c r="C6022" s="180" t="s">
        <v>13778</v>
      </c>
      <c r="D6022" s="180" t="s">
        <v>17</v>
      </c>
      <c r="E6022" s="181">
        <v>470.21</v>
      </c>
    </row>
    <row r="6023" spans="2:5" ht="50.1" customHeight="1">
      <c r="B6023" s="180">
        <v>88630</v>
      </c>
      <c r="C6023" s="180" t="s">
        <v>3611</v>
      </c>
      <c r="D6023" s="180" t="s">
        <v>17</v>
      </c>
      <c r="E6023" s="181">
        <v>350.41</v>
      </c>
    </row>
    <row r="6024" spans="2:5" ht="50.1" customHeight="1">
      <c r="B6024" s="180">
        <v>88631</v>
      </c>
      <c r="C6024" s="180" t="s">
        <v>13779</v>
      </c>
      <c r="D6024" s="180" t="s">
        <v>17</v>
      </c>
      <c r="E6024" s="181">
        <v>418.54</v>
      </c>
    </row>
    <row r="6025" spans="2:5" ht="50.1" customHeight="1">
      <c r="B6025" s="180">
        <v>88715</v>
      </c>
      <c r="C6025" s="180" t="s">
        <v>13780</v>
      </c>
      <c r="D6025" s="180" t="s">
        <v>17</v>
      </c>
      <c r="E6025" s="181">
        <v>367.4</v>
      </c>
    </row>
    <row r="6026" spans="2:5" ht="50.1" customHeight="1">
      <c r="B6026" s="180">
        <v>95563</v>
      </c>
      <c r="C6026" s="180" t="s">
        <v>21157</v>
      </c>
      <c r="D6026" s="180" t="s">
        <v>17</v>
      </c>
      <c r="E6026" s="181">
        <v>603.29</v>
      </c>
    </row>
    <row r="6027" spans="2:5" ht="50.1" customHeight="1">
      <c r="B6027" s="180">
        <v>100464</v>
      </c>
      <c r="C6027" s="180" t="s">
        <v>13781</v>
      </c>
      <c r="D6027" s="180" t="s">
        <v>17</v>
      </c>
      <c r="E6027" s="181">
        <v>416.36</v>
      </c>
    </row>
    <row r="6028" spans="2:5" ht="50.1" customHeight="1">
      <c r="B6028" s="180">
        <v>100465</v>
      </c>
      <c r="C6028" s="180" t="s">
        <v>13782</v>
      </c>
      <c r="D6028" s="180" t="s">
        <v>17</v>
      </c>
      <c r="E6028" s="181">
        <v>384.64</v>
      </c>
    </row>
    <row r="6029" spans="2:5" ht="50.1" customHeight="1">
      <c r="B6029" s="180">
        <v>100466</v>
      </c>
      <c r="C6029" s="180" t="s">
        <v>13783</v>
      </c>
      <c r="D6029" s="180" t="s">
        <v>17</v>
      </c>
      <c r="E6029" s="181">
        <v>366.56</v>
      </c>
    </row>
    <row r="6030" spans="2:5" ht="50.1" customHeight="1">
      <c r="B6030" s="180">
        <v>100468</v>
      </c>
      <c r="C6030" s="180" t="s">
        <v>13784</v>
      </c>
      <c r="D6030" s="180" t="s">
        <v>17</v>
      </c>
      <c r="E6030" s="181">
        <v>510.11</v>
      </c>
    </row>
    <row r="6031" spans="2:5" ht="50.1" customHeight="1">
      <c r="B6031" s="180">
        <v>100469</v>
      </c>
      <c r="C6031" s="180" t="s">
        <v>13785</v>
      </c>
      <c r="D6031" s="180" t="s">
        <v>17</v>
      </c>
      <c r="E6031" s="181">
        <v>407.17</v>
      </c>
    </row>
    <row r="6032" spans="2:5" ht="50.1" customHeight="1">
      <c r="B6032" s="180">
        <v>100470</v>
      </c>
      <c r="C6032" s="180" t="s">
        <v>13786</v>
      </c>
      <c r="D6032" s="180" t="s">
        <v>17</v>
      </c>
      <c r="E6032" s="181">
        <v>362.21</v>
      </c>
    </row>
    <row r="6033" spans="2:5" ht="50.1" customHeight="1">
      <c r="B6033" s="180">
        <v>100472</v>
      </c>
      <c r="C6033" s="180" t="s">
        <v>13787</v>
      </c>
      <c r="D6033" s="180" t="s">
        <v>17</v>
      </c>
      <c r="E6033" s="181">
        <v>405.62</v>
      </c>
    </row>
    <row r="6034" spans="2:5" ht="50.1" customHeight="1">
      <c r="B6034" s="180">
        <v>100473</v>
      </c>
      <c r="C6034" s="180" t="s">
        <v>13788</v>
      </c>
      <c r="D6034" s="180" t="s">
        <v>17</v>
      </c>
      <c r="E6034" s="181">
        <v>365.43</v>
      </c>
    </row>
    <row r="6035" spans="2:5" ht="50.1" customHeight="1">
      <c r="B6035" s="180">
        <v>100474</v>
      </c>
      <c r="C6035" s="180" t="s">
        <v>13789</v>
      </c>
      <c r="D6035" s="180" t="s">
        <v>17</v>
      </c>
      <c r="E6035" s="181">
        <v>345.48</v>
      </c>
    </row>
    <row r="6036" spans="2:5" ht="50.1" customHeight="1">
      <c r="B6036" s="180">
        <v>100475</v>
      </c>
      <c r="C6036" s="180" t="s">
        <v>13790</v>
      </c>
      <c r="D6036" s="180" t="s">
        <v>17</v>
      </c>
      <c r="E6036" s="181">
        <v>492.78</v>
      </c>
    </row>
    <row r="6037" spans="2:5" ht="50.1" customHeight="1">
      <c r="B6037" s="180">
        <v>100477</v>
      </c>
      <c r="C6037" s="180" t="s">
        <v>13791</v>
      </c>
      <c r="D6037" s="180" t="s">
        <v>17</v>
      </c>
      <c r="E6037" s="181">
        <v>547.22</v>
      </c>
    </row>
    <row r="6038" spans="2:5" ht="50.1" customHeight="1">
      <c r="B6038" s="180">
        <v>100478</v>
      </c>
      <c r="C6038" s="180" t="s">
        <v>13792</v>
      </c>
      <c r="D6038" s="180" t="s">
        <v>17</v>
      </c>
      <c r="E6038" s="181">
        <v>484.31</v>
      </c>
    </row>
    <row r="6039" spans="2:5" ht="50.1" customHeight="1">
      <c r="B6039" s="180">
        <v>100479</v>
      </c>
      <c r="C6039" s="180" t="s">
        <v>13793</v>
      </c>
      <c r="D6039" s="180" t="s">
        <v>17</v>
      </c>
      <c r="E6039" s="181">
        <v>468.32</v>
      </c>
    </row>
    <row r="6040" spans="2:5" ht="50.1" customHeight="1">
      <c r="B6040" s="180">
        <v>100480</v>
      </c>
      <c r="C6040" s="180" t="s">
        <v>13794</v>
      </c>
      <c r="D6040" s="180" t="s">
        <v>17</v>
      </c>
      <c r="E6040" s="181">
        <v>547.1</v>
      </c>
    </row>
    <row r="6041" spans="2:5" ht="50.1" customHeight="1">
      <c r="B6041" s="180">
        <v>100481</v>
      </c>
      <c r="C6041" s="180" t="s">
        <v>13795</v>
      </c>
      <c r="D6041" s="180" t="s">
        <v>17</v>
      </c>
      <c r="E6041" s="181">
        <v>425.48</v>
      </c>
    </row>
    <row r="6042" spans="2:5" ht="50.1" customHeight="1">
      <c r="B6042" s="180">
        <v>100483</v>
      </c>
      <c r="C6042" s="180" t="s">
        <v>13796</v>
      </c>
      <c r="D6042" s="180" t="s">
        <v>17</v>
      </c>
      <c r="E6042" s="181">
        <v>466.31</v>
      </c>
    </row>
    <row r="6043" spans="2:5" ht="50.1" customHeight="1">
      <c r="B6043" s="180">
        <v>100484</v>
      </c>
      <c r="C6043" s="180" t="s">
        <v>13797</v>
      </c>
      <c r="D6043" s="180" t="s">
        <v>17</v>
      </c>
      <c r="E6043" s="181">
        <v>426.79</v>
      </c>
    </row>
    <row r="6044" spans="2:5" ht="50.1" customHeight="1">
      <c r="B6044" s="180">
        <v>100485</v>
      </c>
      <c r="C6044" s="180" t="s">
        <v>13798</v>
      </c>
      <c r="D6044" s="180" t="s">
        <v>17</v>
      </c>
      <c r="E6044" s="181">
        <v>407.72</v>
      </c>
    </row>
    <row r="6045" spans="2:5" ht="50.1" customHeight="1">
      <c r="B6045" s="180">
        <v>100486</v>
      </c>
      <c r="C6045" s="180" t="s">
        <v>13799</v>
      </c>
      <c r="D6045" s="180" t="s">
        <v>17</v>
      </c>
      <c r="E6045" s="181">
        <v>484.03</v>
      </c>
    </row>
    <row r="6046" spans="2:5" ht="50.1" customHeight="1">
      <c r="B6046" s="180">
        <v>100487</v>
      </c>
      <c r="C6046" s="180" t="s">
        <v>13800</v>
      </c>
      <c r="D6046" s="180" t="s">
        <v>17</v>
      </c>
      <c r="E6046" s="181">
        <v>346.58</v>
      </c>
    </row>
    <row r="6047" spans="2:5" ht="50.1" customHeight="1">
      <c r="B6047" s="180">
        <v>100488</v>
      </c>
      <c r="C6047" s="180" t="s">
        <v>13801</v>
      </c>
      <c r="D6047" s="180" t="s">
        <v>17</v>
      </c>
      <c r="E6047" s="181">
        <v>383.45</v>
      </c>
    </row>
    <row r="6048" spans="2:5" ht="50.1" customHeight="1">
      <c r="B6048" s="180">
        <v>100489</v>
      </c>
      <c r="C6048" s="180" t="s">
        <v>13802</v>
      </c>
      <c r="D6048" s="180" t="s">
        <v>17</v>
      </c>
      <c r="E6048" s="181">
        <v>409.7</v>
      </c>
    </row>
    <row r="6049" spans="2:5" ht="50.1" customHeight="1">
      <c r="B6049" s="180">
        <v>100490</v>
      </c>
      <c r="C6049" s="180" t="s">
        <v>13803</v>
      </c>
      <c r="D6049" s="180" t="s">
        <v>17</v>
      </c>
      <c r="E6049" s="181">
        <v>359.2</v>
      </c>
    </row>
    <row r="6050" spans="2:5" ht="50.1" customHeight="1">
      <c r="B6050" s="180">
        <v>100491</v>
      </c>
      <c r="C6050" s="180" t="s">
        <v>13804</v>
      </c>
      <c r="D6050" s="180" t="s">
        <v>17</v>
      </c>
      <c r="E6050" s="181">
        <v>489.12</v>
      </c>
    </row>
    <row r="6051" spans="2:5" ht="50.1" customHeight="1">
      <c r="B6051" s="180">
        <v>100492</v>
      </c>
      <c r="C6051" s="180" t="s">
        <v>13805</v>
      </c>
      <c r="D6051" s="180" t="s">
        <v>17</v>
      </c>
      <c r="E6051" s="181">
        <v>422.33</v>
      </c>
    </row>
    <row r="6052" spans="2:5" ht="50.1" customHeight="1">
      <c r="B6052" s="180">
        <v>92121</v>
      </c>
      <c r="C6052" s="180" t="s">
        <v>3613</v>
      </c>
      <c r="D6052" s="180" t="s">
        <v>17</v>
      </c>
      <c r="E6052" s="181">
        <v>20.69</v>
      </c>
    </row>
    <row r="6053" spans="2:5" ht="50.1" customHeight="1">
      <c r="B6053" s="180">
        <v>92122</v>
      </c>
      <c r="C6053" s="180" t="s">
        <v>3614</v>
      </c>
      <c r="D6053" s="180" t="s">
        <v>17</v>
      </c>
      <c r="E6053" s="181">
        <v>33.83</v>
      </c>
    </row>
    <row r="6054" spans="2:5" ht="50.1" customHeight="1">
      <c r="B6054" s="180">
        <v>92123</v>
      </c>
      <c r="C6054" s="180" t="s">
        <v>3615</v>
      </c>
      <c r="D6054" s="180" t="s">
        <v>17</v>
      </c>
      <c r="E6054" s="181">
        <v>35.25</v>
      </c>
    </row>
    <row r="6055" spans="2:5" ht="50.1" customHeight="1">
      <c r="B6055" s="180">
        <v>100195</v>
      </c>
      <c r="C6055" s="180" t="s">
        <v>13538</v>
      </c>
      <c r="D6055" s="180" t="s">
        <v>13539</v>
      </c>
      <c r="E6055" s="181">
        <v>0.51</v>
      </c>
    </row>
    <row r="6056" spans="2:5" ht="50.1" customHeight="1">
      <c r="B6056" s="180">
        <v>100196</v>
      </c>
      <c r="C6056" s="180" t="s">
        <v>13540</v>
      </c>
      <c r="D6056" s="180" t="s">
        <v>13539</v>
      </c>
      <c r="E6056" s="181">
        <v>0.86</v>
      </c>
    </row>
    <row r="6057" spans="2:5" ht="50.1" customHeight="1">
      <c r="B6057" s="180">
        <v>100197</v>
      </c>
      <c r="C6057" s="180" t="s">
        <v>13541</v>
      </c>
      <c r="D6057" s="180" t="s">
        <v>13539</v>
      </c>
      <c r="E6057" s="181">
        <v>1.29</v>
      </c>
    </row>
    <row r="6058" spans="2:5" ht="50.1" customHeight="1">
      <c r="B6058" s="180">
        <v>100198</v>
      </c>
      <c r="C6058" s="180" t="s">
        <v>13542</v>
      </c>
      <c r="D6058" s="180" t="s">
        <v>13539</v>
      </c>
      <c r="E6058" s="181">
        <v>0.18</v>
      </c>
    </row>
    <row r="6059" spans="2:5" ht="50.1" customHeight="1">
      <c r="B6059" s="180">
        <v>100199</v>
      </c>
      <c r="C6059" s="180" t="s">
        <v>13543</v>
      </c>
      <c r="D6059" s="180" t="s">
        <v>13539</v>
      </c>
      <c r="E6059" s="181">
        <v>0.21</v>
      </c>
    </row>
    <row r="6060" spans="2:5" ht="50.1" customHeight="1">
      <c r="B6060" s="180">
        <v>100200</v>
      </c>
      <c r="C6060" s="180" t="s">
        <v>13544</v>
      </c>
      <c r="D6060" s="180" t="s">
        <v>13539</v>
      </c>
      <c r="E6060" s="181">
        <v>0.26</v>
      </c>
    </row>
    <row r="6061" spans="2:5" ht="50.1" customHeight="1">
      <c r="B6061" s="180">
        <v>100201</v>
      </c>
      <c r="C6061" s="180" t="s">
        <v>13545</v>
      </c>
      <c r="D6061" s="180" t="s">
        <v>13539</v>
      </c>
      <c r="E6061" s="181">
        <v>0.52</v>
      </c>
    </row>
    <row r="6062" spans="2:5" ht="50.1" customHeight="1">
      <c r="B6062" s="180">
        <v>100202</v>
      </c>
      <c r="C6062" s="180" t="s">
        <v>13546</v>
      </c>
      <c r="D6062" s="180" t="s">
        <v>13539</v>
      </c>
      <c r="E6062" s="181">
        <v>0.61</v>
      </c>
    </row>
    <row r="6063" spans="2:5" ht="50.1" customHeight="1">
      <c r="B6063" s="180">
        <v>100203</v>
      </c>
      <c r="C6063" s="180" t="s">
        <v>13547</v>
      </c>
      <c r="D6063" s="180" t="s">
        <v>13539</v>
      </c>
      <c r="E6063" s="181">
        <v>0.72</v>
      </c>
    </row>
    <row r="6064" spans="2:5" ht="50.1" customHeight="1">
      <c r="B6064" s="180">
        <v>100204</v>
      </c>
      <c r="C6064" s="180" t="s">
        <v>13548</v>
      </c>
      <c r="D6064" s="180" t="s">
        <v>13539</v>
      </c>
      <c r="E6064" s="181">
        <v>7.0000000000000007E-2</v>
      </c>
    </row>
    <row r="6065" spans="2:5" ht="50.1" customHeight="1">
      <c r="B6065" s="180">
        <v>100205</v>
      </c>
      <c r="C6065" s="180" t="s">
        <v>13549</v>
      </c>
      <c r="D6065" s="180" t="s">
        <v>6363</v>
      </c>
      <c r="E6065" s="181">
        <v>963.8</v>
      </c>
    </row>
    <row r="6066" spans="2:5" ht="50.1" customHeight="1">
      <c r="B6066" s="180">
        <v>100206</v>
      </c>
      <c r="C6066" s="180" t="s">
        <v>13550</v>
      </c>
      <c r="D6066" s="180" t="s">
        <v>6363</v>
      </c>
      <c r="E6066" s="181">
        <v>696.66</v>
      </c>
    </row>
    <row r="6067" spans="2:5" ht="50.1" customHeight="1">
      <c r="B6067" s="180">
        <v>100207</v>
      </c>
      <c r="C6067" s="180" t="s">
        <v>13551</v>
      </c>
      <c r="D6067" s="180" t="s">
        <v>6363</v>
      </c>
      <c r="E6067" s="181">
        <v>395.09</v>
      </c>
    </row>
    <row r="6068" spans="2:5" ht="50.1" customHeight="1">
      <c r="B6068" s="180">
        <v>100208</v>
      </c>
      <c r="C6068" s="180" t="s">
        <v>13552</v>
      </c>
      <c r="D6068" s="180" t="s">
        <v>13553</v>
      </c>
      <c r="E6068" s="181">
        <v>12.75</v>
      </c>
    </row>
    <row r="6069" spans="2:5" ht="50.1" customHeight="1">
      <c r="B6069" s="180">
        <v>100209</v>
      </c>
      <c r="C6069" s="180" t="s">
        <v>13554</v>
      </c>
      <c r="D6069" s="180" t="s">
        <v>13553</v>
      </c>
      <c r="E6069" s="181">
        <v>6.37</v>
      </c>
    </row>
    <row r="6070" spans="2:5" ht="50.1" customHeight="1">
      <c r="B6070" s="180">
        <v>100210</v>
      </c>
      <c r="C6070" s="180" t="s">
        <v>13555</v>
      </c>
      <c r="D6070" s="180" t="s">
        <v>13553</v>
      </c>
      <c r="E6070" s="181">
        <v>11.74</v>
      </c>
    </row>
    <row r="6071" spans="2:5" ht="50.1" customHeight="1">
      <c r="B6071" s="180">
        <v>100211</v>
      </c>
      <c r="C6071" s="180" t="s">
        <v>13556</v>
      </c>
      <c r="D6071" s="180" t="s">
        <v>13553</v>
      </c>
      <c r="E6071" s="181">
        <v>4.53</v>
      </c>
    </row>
    <row r="6072" spans="2:5" ht="50.1" customHeight="1">
      <c r="B6072" s="180">
        <v>100212</v>
      </c>
      <c r="C6072" s="180" t="s">
        <v>13557</v>
      </c>
      <c r="D6072" s="180" t="s">
        <v>13553</v>
      </c>
      <c r="E6072" s="181">
        <v>5</v>
      </c>
    </row>
    <row r="6073" spans="2:5" ht="50.1" customHeight="1">
      <c r="B6073" s="180">
        <v>100213</v>
      </c>
      <c r="C6073" s="180" t="s">
        <v>13558</v>
      </c>
      <c r="D6073" s="180" t="s">
        <v>13553</v>
      </c>
      <c r="E6073" s="181">
        <v>1.79</v>
      </c>
    </row>
    <row r="6074" spans="2:5" ht="50.1" customHeight="1">
      <c r="B6074" s="180">
        <v>100214</v>
      </c>
      <c r="C6074" s="180" t="s">
        <v>13559</v>
      </c>
      <c r="D6074" s="180" t="s">
        <v>13553</v>
      </c>
      <c r="E6074" s="181">
        <v>2.76</v>
      </c>
    </row>
    <row r="6075" spans="2:5" ht="50.1" customHeight="1">
      <c r="B6075" s="180">
        <v>100215</v>
      </c>
      <c r="C6075" s="180" t="s">
        <v>13560</v>
      </c>
      <c r="D6075" s="180" t="s">
        <v>13553</v>
      </c>
      <c r="E6075" s="181">
        <v>2.36</v>
      </c>
    </row>
    <row r="6076" spans="2:5" ht="50.1" customHeight="1">
      <c r="B6076" s="180">
        <v>100216</v>
      </c>
      <c r="C6076" s="180" t="s">
        <v>13561</v>
      </c>
      <c r="D6076" s="180" t="s">
        <v>13553</v>
      </c>
      <c r="E6076" s="181">
        <v>0.63</v>
      </c>
    </row>
    <row r="6077" spans="2:5" ht="50.1" customHeight="1">
      <c r="B6077" s="180">
        <v>100217</v>
      </c>
      <c r="C6077" s="180" t="s">
        <v>13562</v>
      </c>
      <c r="D6077" s="180" t="s">
        <v>13553</v>
      </c>
      <c r="E6077" s="181">
        <v>2.35</v>
      </c>
    </row>
    <row r="6078" spans="2:5" ht="50.1" customHeight="1">
      <c r="B6078" s="180">
        <v>100218</v>
      </c>
      <c r="C6078" s="180" t="s">
        <v>13563</v>
      </c>
      <c r="D6078" s="180" t="s">
        <v>13553</v>
      </c>
      <c r="E6078" s="181">
        <v>1.61</v>
      </c>
    </row>
    <row r="6079" spans="2:5" ht="50.1" customHeight="1">
      <c r="B6079" s="180">
        <v>100219</v>
      </c>
      <c r="C6079" s="180" t="s">
        <v>13564</v>
      </c>
      <c r="D6079" s="180" t="s">
        <v>13553</v>
      </c>
      <c r="E6079" s="181">
        <v>0.36</v>
      </c>
    </row>
    <row r="6080" spans="2:5" ht="50.1" customHeight="1">
      <c r="B6080" s="180">
        <v>100220</v>
      </c>
      <c r="C6080" s="180" t="s">
        <v>13565</v>
      </c>
      <c r="D6080" s="180" t="s">
        <v>13566</v>
      </c>
      <c r="E6080" s="181">
        <v>18.309999999999999</v>
      </c>
    </row>
    <row r="6081" spans="2:5" ht="50.1" customHeight="1">
      <c r="B6081" s="180">
        <v>100221</v>
      </c>
      <c r="C6081" s="180" t="s">
        <v>13567</v>
      </c>
      <c r="D6081" s="180" t="s">
        <v>13566</v>
      </c>
      <c r="E6081" s="181">
        <v>20.76</v>
      </c>
    </row>
    <row r="6082" spans="2:5" ht="50.1" customHeight="1">
      <c r="B6082" s="180">
        <v>100222</v>
      </c>
      <c r="C6082" s="180" t="s">
        <v>13568</v>
      </c>
      <c r="D6082" s="180" t="s">
        <v>13566</v>
      </c>
      <c r="E6082" s="181">
        <v>7.86</v>
      </c>
    </row>
    <row r="6083" spans="2:5" ht="50.1" customHeight="1">
      <c r="B6083" s="180">
        <v>100223</v>
      </c>
      <c r="C6083" s="180" t="s">
        <v>13569</v>
      </c>
      <c r="D6083" s="180" t="s">
        <v>13566</v>
      </c>
      <c r="E6083" s="181">
        <v>3.68</v>
      </c>
    </row>
    <row r="6084" spans="2:5" ht="50.1" customHeight="1">
      <c r="B6084" s="180">
        <v>100224</v>
      </c>
      <c r="C6084" s="180" t="s">
        <v>13570</v>
      </c>
      <c r="D6084" s="180" t="s">
        <v>13566</v>
      </c>
      <c r="E6084" s="181">
        <v>2.35</v>
      </c>
    </row>
    <row r="6085" spans="2:5" ht="50.1" customHeight="1">
      <c r="B6085" s="180">
        <v>100225</v>
      </c>
      <c r="C6085" s="180" t="s">
        <v>13571</v>
      </c>
      <c r="D6085" s="180" t="s">
        <v>13572</v>
      </c>
      <c r="E6085" s="181">
        <v>1.43</v>
      </c>
    </row>
    <row r="6086" spans="2:5" ht="50.1" customHeight="1">
      <c r="B6086" s="180">
        <v>100226</v>
      </c>
      <c r="C6086" s="180" t="s">
        <v>13573</v>
      </c>
      <c r="D6086" s="180" t="s">
        <v>13572</v>
      </c>
      <c r="E6086" s="181">
        <v>0.45</v>
      </c>
    </row>
    <row r="6087" spans="2:5" ht="50.1" customHeight="1">
      <c r="B6087" s="180">
        <v>100227</v>
      </c>
      <c r="C6087" s="180" t="s">
        <v>13574</v>
      </c>
      <c r="D6087" s="180" t="s">
        <v>13572</v>
      </c>
      <c r="E6087" s="181">
        <v>0.66</v>
      </c>
    </row>
    <row r="6088" spans="2:5" ht="50.1" customHeight="1">
      <c r="B6088" s="180">
        <v>100228</v>
      </c>
      <c r="C6088" s="180" t="s">
        <v>13575</v>
      </c>
      <c r="D6088" s="180" t="s">
        <v>13572</v>
      </c>
      <c r="E6088" s="181">
        <v>0.23</v>
      </c>
    </row>
    <row r="6089" spans="2:5" ht="50.1" customHeight="1">
      <c r="B6089" s="180">
        <v>100229</v>
      </c>
      <c r="C6089" s="180" t="s">
        <v>13576</v>
      </c>
      <c r="D6089" s="180" t="s">
        <v>4440</v>
      </c>
      <c r="E6089" s="181">
        <v>0</v>
      </c>
    </row>
    <row r="6090" spans="2:5" ht="50.1" customHeight="1">
      <c r="B6090" s="180">
        <v>100230</v>
      </c>
      <c r="C6090" s="180" t="s">
        <v>13577</v>
      </c>
      <c r="D6090" s="180" t="s">
        <v>4440</v>
      </c>
      <c r="E6090" s="181">
        <v>0.01</v>
      </c>
    </row>
    <row r="6091" spans="2:5" ht="50.1" customHeight="1">
      <c r="B6091" s="180">
        <v>100231</v>
      </c>
      <c r="C6091" s="180" t="s">
        <v>13578</v>
      </c>
      <c r="D6091" s="180" t="s">
        <v>4440</v>
      </c>
      <c r="E6091" s="181">
        <v>0.02</v>
      </c>
    </row>
    <row r="6092" spans="2:5" ht="50.1" customHeight="1">
      <c r="B6092" s="180">
        <v>100232</v>
      </c>
      <c r="C6092" s="180" t="s">
        <v>13579</v>
      </c>
      <c r="D6092" s="180" t="s">
        <v>3961</v>
      </c>
      <c r="E6092" s="181">
        <v>0.24</v>
      </c>
    </row>
    <row r="6093" spans="2:5" ht="50.1" customHeight="1">
      <c r="B6093" s="180">
        <v>100233</v>
      </c>
      <c r="C6093" s="180" t="s">
        <v>13580</v>
      </c>
      <c r="D6093" s="180" t="s">
        <v>3961</v>
      </c>
      <c r="E6093" s="181">
        <v>0.12</v>
      </c>
    </row>
    <row r="6094" spans="2:5" ht="50.1" customHeight="1">
      <c r="B6094" s="180">
        <v>100234</v>
      </c>
      <c r="C6094" s="180" t="s">
        <v>13581</v>
      </c>
      <c r="D6094" s="180" t="s">
        <v>4021</v>
      </c>
      <c r="E6094" s="181">
        <v>0.36</v>
      </c>
    </row>
    <row r="6095" spans="2:5" ht="50.1" customHeight="1">
      <c r="B6095" s="180">
        <v>100235</v>
      </c>
      <c r="C6095" s="180" t="s">
        <v>13582</v>
      </c>
      <c r="D6095" s="180" t="s">
        <v>3612</v>
      </c>
      <c r="E6095" s="181">
        <v>0.02</v>
      </c>
    </row>
    <row r="6096" spans="2:5" ht="50.1" customHeight="1">
      <c r="B6096" s="180">
        <v>100236</v>
      </c>
      <c r="C6096" s="180" t="s">
        <v>13583</v>
      </c>
      <c r="D6096" s="180" t="s">
        <v>13584</v>
      </c>
      <c r="E6096" s="181">
        <v>1.82</v>
      </c>
    </row>
    <row r="6097" spans="2:5" ht="50.1" customHeight="1">
      <c r="B6097" s="180">
        <v>100237</v>
      </c>
      <c r="C6097" s="180" t="s">
        <v>13585</v>
      </c>
      <c r="D6097" s="180" t="s">
        <v>13584</v>
      </c>
      <c r="E6097" s="181">
        <v>2.19</v>
      </c>
    </row>
    <row r="6098" spans="2:5" ht="50.1" customHeight="1">
      <c r="B6098" s="180">
        <v>100238</v>
      </c>
      <c r="C6098" s="180" t="s">
        <v>13586</v>
      </c>
      <c r="D6098" s="180" t="s">
        <v>13584</v>
      </c>
      <c r="E6098" s="181">
        <v>3.5</v>
      </c>
    </row>
    <row r="6099" spans="2:5" ht="50.1" customHeight="1">
      <c r="B6099" s="180">
        <v>100239</v>
      </c>
      <c r="C6099" s="180" t="s">
        <v>13587</v>
      </c>
      <c r="D6099" s="180" t="s">
        <v>13584</v>
      </c>
      <c r="E6099" s="181">
        <v>4.38</v>
      </c>
    </row>
    <row r="6100" spans="2:5" ht="50.1" customHeight="1">
      <c r="B6100" s="180">
        <v>100240</v>
      </c>
      <c r="C6100" s="180" t="s">
        <v>13588</v>
      </c>
      <c r="D6100" s="180" t="s">
        <v>13584</v>
      </c>
      <c r="E6100" s="181">
        <v>2.62</v>
      </c>
    </row>
    <row r="6101" spans="2:5" ht="50.1" customHeight="1">
      <c r="B6101" s="180">
        <v>100241</v>
      </c>
      <c r="C6101" s="180" t="s">
        <v>13589</v>
      </c>
      <c r="D6101" s="180" t="s">
        <v>13584</v>
      </c>
      <c r="E6101" s="181">
        <v>4.38</v>
      </c>
    </row>
    <row r="6102" spans="2:5" ht="50.1" customHeight="1">
      <c r="B6102" s="180">
        <v>100242</v>
      </c>
      <c r="C6102" s="180" t="s">
        <v>13590</v>
      </c>
      <c r="D6102" s="180" t="s">
        <v>13584</v>
      </c>
      <c r="E6102" s="181">
        <v>12.94</v>
      </c>
    </row>
    <row r="6103" spans="2:5" ht="50.1" customHeight="1">
      <c r="B6103" s="180">
        <v>100243</v>
      </c>
      <c r="C6103" s="180" t="s">
        <v>13591</v>
      </c>
      <c r="D6103" s="180" t="s">
        <v>13584</v>
      </c>
      <c r="E6103" s="181">
        <v>2.1</v>
      </c>
    </row>
    <row r="6104" spans="2:5" ht="50.1" customHeight="1">
      <c r="B6104" s="180">
        <v>100244</v>
      </c>
      <c r="C6104" s="180" t="s">
        <v>13592</v>
      </c>
      <c r="D6104" s="180" t="s">
        <v>13584</v>
      </c>
      <c r="E6104" s="181">
        <v>2.62</v>
      </c>
    </row>
    <row r="6105" spans="2:5" ht="50.1" customHeight="1">
      <c r="B6105" s="180">
        <v>100245</v>
      </c>
      <c r="C6105" s="180" t="s">
        <v>13593</v>
      </c>
      <c r="D6105" s="180" t="s">
        <v>13584</v>
      </c>
      <c r="E6105" s="181">
        <v>5.25</v>
      </c>
    </row>
    <row r="6106" spans="2:5" ht="50.1" customHeight="1">
      <c r="B6106" s="180">
        <v>100246</v>
      </c>
      <c r="C6106" s="180" t="s">
        <v>13594</v>
      </c>
      <c r="D6106" s="180" t="s">
        <v>13584</v>
      </c>
      <c r="E6106" s="181">
        <v>1.75</v>
      </c>
    </row>
    <row r="6107" spans="2:5" ht="50.1" customHeight="1">
      <c r="B6107" s="180">
        <v>100247</v>
      </c>
      <c r="C6107" s="180" t="s">
        <v>13595</v>
      </c>
      <c r="D6107" s="180" t="s">
        <v>13584</v>
      </c>
      <c r="E6107" s="181">
        <v>2.19</v>
      </c>
    </row>
    <row r="6108" spans="2:5" ht="50.1" customHeight="1">
      <c r="B6108" s="180">
        <v>100248</v>
      </c>
      <c r="C6108" s="180" t="s">
        <v>13596</v>
      </c>
      <c r="D6108" s="180" t="s">
        <v>13584</v>
      </c>
      <c r="E6108" s="181">
        <v>8.6300000000000008</v>
      </c>
    </row>
    <row r="6109" spans="2:5" ht="50.1" customHeight="1">
      <c r="B6109" s="180">
        <v>100249</v>
      </c>
      <c r="C6109" s="180" t="s">
        <v>13597</v>
      </c>
      <c r="D6109" s="180" t="s">
        <v>13584</v>
      </c>
      <c r="E6109" s="181">
        <v>1.75</v>
      </c>
    </row>
    <row r="6110" spans="2:5" ht="50.1" customHeight="1">
      <c r="B6110" s="180">
        <v>100250</v>
      </c>
      <c r="C6110" s="180" t="s">
        <v>13598</v>
      </c>
      <c r="D6110" s="180" t="s">
        <v>13584</v>
      </c>
      <c r="E6110" s="181">
        <v>2.92</v>
      </c>
    </row>
    <row r="6111" spans="2:5" ht="50.1" customHeight="1">
      <c r="B6111" s="180">
        <v>100251</v>
      </c>
      <c r="C6111" s="180" t="s">
        <v>13599</v>
      </c>
      <c r="D6111" s="180" t="s">
        <v>13584</v>
      </c>
      <c r="E6111" s="181">
        <v>8.6300000000000008</v>
      </c>
    </row>
    <row r="6112" spans="2:5" ht="50.1" customHeight="1">
      <c r="B6112" s="180">
        <v>100252</v>
      </c>
      <c r="C6112" s="180" t="s">
        <v>13600</v>
      </c>
      <c r="D6112" s="180" t="s">
        <v>13584</v>
      </c>
      <c r="E6112" s="181">
        <v>12.94</v>
      </c>
    </row>
    <row r="6113" spans="2:5" ht="50.1" customHeight="1">
      <c r="B6113" s="180">
        <v>100253</v>
      </c>
      <c r="C6113" s="180" t="s">
        <v>13601</v>
      </c>
      <c r="D6113" s="180" t="s">
        <v>13584</v>
      </c>
      <c r="E6113" s="181">
        <v>17.260000000000002</v>
      </c>
    </row>
    <row r="6114" spans="2:5" ht="50.1" customHeight="1">
      <c r="B6114" s="180">
        <v>100254</v>
      </c>
      <c r="C6114" s="180" t="s">
        <v>13602</v>
      </c>
      <c r="D6114" s="180" t="s">
        <v>13584</v>
      </c>
      <c r="E6114" s="181">
        <v>25.89</v>
      </c>
    </row>
    <row r="6115" spans="2:5" ht="50.1" customHeight="1">
      <c r="B6115" s="180">
        <v>100255</v>
      </c>
      <c r="C6115" s="180" t="s">
        <v>13603</v>
      </c>
      <c r="D6115" s="180" t="s">
        <v>13584</v>
      </c>
      <c r="E6115" s="181">
        <v>8.76</v>
      </c>
    </row>
    <row r="6116" spans="2:5" ht="50.1" customHeight="1">
      <c r="B6116" s="180">
        <v>100256</v>
      </c>
      <c r="C6116" s="180" t="s">
        <v>13604</v>
      </c>
      <c r="D6116" s="180" t="s">
        <v>13584</v>
      </c>
      <c r="E6116" s="181">
        <v>5.84</v>
      </c>
    </row>
    <row r="6117" spans="2:5" ht="50.1" customHeight="1">
      <c r="B6117" s="180">
        <v>100257</v>
      </c>
      <c r="C6117" s="180" t="s">
        <v>13605</v>
      </c>
      <c r="D6117" s="180" t="s">
        <v>13584</v>
      </c>
      <c r="E6117" s="181">
        <v>3.5</v>
      </c>
    </row>
    <row r="6118" spans="2:5" ht="50.1" customHeight="1">
      <c r="B6118" s="180">
        <v>100258</v>
      </c>
      <c r="C6118" s="180" t="s">
        <v>13606</v>
      </c>
      <c r="D6118" s="180" t="s">
        <v>13584</v>
      </c>
      <c r="E6118" s="181">
        <v>8.76</v>
      </c>
    </row>
    <row r="6119" spans="2:5" ht="50.1" customHeight="1">
      <c r="B6119" s="180">
        <v>100259</v>
      </c>
      <c r="C6119" s="180" t="s">
        <v>13607</v>
      </c>
      <c r="D6119" s="180" t="s">
        <v>13584</v>
      </c>
      <c r="E6119" s="181">
        <v>17.260000000000002</v>
      </c>
    </row>
    <row r="6120" spans="2:5" ht="50.1" customHeight="1">
      <c r="B6120" s="180">
        <v>100260</v>
      </c>
      <c r="C6120" s="180" t="s">
        <v>13608</v>
      </c>
      <c r="D6120" s="180" t="s">
        <v>13539</v>
      </c>
      <c r="E6120" s="181">
        <v>5.69</v>
      </c>
    </row>
    <row r="6121" spans="2:5" ht="50.1" customHeight="1">
      <c r="B6121" s="180">
        <v>100261</v>
      </c>
      <c r="C6121" s="180" t="s">
        <v>13609</v>
      </c>
      <c r="D6121" s="180" t="s">
        <v>13539</v>
      </c>
      <c r="E6121" s="181">
        <v>3.57</v>
      </c>
    </row>
    <row r="6122" spans="2:5" ht="50.1" customHeight="1">
      <c r="B6122" s="180">
        <v>100262</v>
      </c>
      <c r="C6122" s="180" t="s">
        <v>13610</v>
      </c>
      <c r="D6122" s="180" t="s">
        <v>13539</v>
      </c>
      <c r="E6122" s="181">
        <v>2.21</v>
      </c>
    </row>
    <row r="6123" spans="2:5" ht="50.1" customHeight="1">
      <c r="B6123" s="180">
        <v>100263</v>
      </c>
      <c r="C6123" s="180" t="s">
        <v>13611</v>
      </c>
      <c r="D6123" s="180" t="s">
        <v>13539</v>
      </c>
      <c r="E6123" s="181">
        <v>1.42</v>
      </c>
    </row>
    <row r="6124" spans="2:5" ht="50.1" customHeight="1">
      <c r="B6124" s="180">
        <v>100264</v>
      </c>
      <c r="C6124" s="180" t="s">
        <v>13612</v>
      </c>
      <c r="D6124" s="180" t="s">
        <v>13566</v>
      </c>
      <c r="E6124" s="181">
        <v>25.85</v>
      </c>
    </row>
    <row r="6125" spans="2:5" ht="50.1" customHeight="1">
      <c r="B6125" s="180">
        <v>100265</v>
      </c>
      <c r="C6125" s="180" t="s">
        <v>13613</v>
      </c>
      <c r="D6125" s="180" t="s">
        <v>4021</v>
      </c>
      <c r="E6125" s="181">
        <v>0.54</v>
      </c>
    </row>
    <row r="6126" spans="2:5" ht="50.1" customHeight="1">
      <c r="B6126" s="180">
        <v>100266</v>
      </c>
      <c r="C6126" s="180" t="s">
        <v>13614</v>
      </c>
      <c r="D6126" s="180" t="s">
        <v>13553</v>
      </c>
      <c r="E6126" s="181">
        <v>54.95</v>
      </c>
    </row>
    <row r="6127" spans="2:5" ht="50.1" customHeight="1">
      <c r="B6127" s="180">
        <v>100267</v>
      </c>
      <c r="C6127" s="180" t="s">
        <v>13615</v>
      </c>
      <c r="D6127" s="180" t="s">
        <v>3961</v>
      </c>
      <c r="E6127" s="181">
        <v>1.08</v>
      </c>
    </row>
    <row r="6128" spans="2:5" ht="50.1" customHeight="1">
      <c r="B6128" s="180">
        <v>100268</v>
      </c>
      <c r="C6128" s="180" t="s">
        <v>13616</v>
      </c>
      <c r="D6128" s="180" t="s">
        <v>13553</v>
      </c>
      <c r="E6128" s="181">
        <v>54.95</v>
      </c>
    </row>
    <row r="6129" spans="2:5" ht="50.1" customHeight="1">
      <c r="B6129" s="180">
        <v>100269</v>
      </c>
      <c r="C6129" s="180" t="s">
        <v>13617</v>
      </c>
      <c r="D6129" s="180" t="s">
        <v>3961</v>
      </c>
      <c r="E6129" s="181">
        <v>1.08</v>
      </c>
    </row>
    <row r="6130" spans="2:5" ht="50.1" customHeight="1">
      <c r="B6130" s="180">
        <v>100270</v>
      </c>
      <c r="C6130" s="180" t="s">
        <v>13618</v>
      </c>
      <c r="D6130" s="180" t="s">
        <v>13553</v>
      </c>
      <c r="E6130" s="181">
        <v>41.19</v>
      </c>
    </row>
    <row r="6131" spans="2:5" ht="50.1" customHeight="1">
      <c r="B6131" s="180">
        <v>100271</v>
      </c>
      <c r="C6131" s="180" t="s">
        <v>13619</v>
      </c>
      <c r="D6131" s="180" t="s">
        <v>13566</v>
      </c>
      <c r="E6131" s="181">
        <v>41.21</v>
      </c>
    </row>
    <row r="6132" spans="2:5" ht="50.1" customHeight="1">
      <c r="B6132" s="180">
        <v>100272</v>
      </c>
      <c r="C6132" s="180" t="s">
        <v>13620</v>
      </c>
      <c r="D6132" s="180" t="s">
        <v>4021</v>
      </c>
      <c r="E6132" s="181">
        <v>0.81</v>
      </c>
    </row>
    <row r="6133" spans="2:5" ht="50.1" customHeight="1">
      <c r="B6133" s="180">
        <v>100273</v>
      </c>
      <c r="C6133" s="180" t="s">
        <v>13621</v>
      </c>
      <c r="D6133" s="180" t="s">
        <v>13539</v>
      </c>
      <c r="E6133" s="181">
        <v>2.15</v>
      </c>
    </row>
    <row r="6134" spans="2:5" ht="50.1" customHeight="1">
      <c r="B6134" s="180">
        <v>100274</v>
      </c>
      <c r="C6134" s="180" t="s">
        <v>13622</v>
      </c>
      <c r="D6134" s="180" t="s">
        <v>13566</v>
      </c>
      <c r="E6134" s="181">
        <v>18.32</v>
      </c>
    </row>
    <row r="6135" spans="2:5" ht="50.1" customHeight="1">
      <c r="B6135" s="180">
        <v>100275</v>
      </c>
      <c r="C6135" s="180" t="s">
        <v>13623</v>
      </c>
      <c r="D6135" s="180" t="s">
        <v>13566</v>
      </c>
      <c r="E6135" s="181">
        <v>11.84</v>
      </c>
    </row>
    <row r="6136" spans="2:5" ht="50.1" customHeight="1">
      <c r="B6136" s="180">
        <v>100276</v>
      </c>
      <c r="C6136" s="180" t="s">
        <v>13624</v>
      </c>
      <c r="D6136" s="180" t="s">
        <v>13566</v>
      </c>
      <c r="E6136" s="181">
        <v>21.62</v>
      </c>
    </row>
    <row r="6137" spans="2:5" ht="50.1" customHeight="1">
      <c r="B6137" s="180">
        <v>100277</v>
      </c>
      <c r="C6137" s="180" t="s">
        <v>13625</v>
      </c>
      <c r="D6137" s="180" t="s">
        <v>13566</v>
      </c>
      <c r="E6137" s="181">
        <v>1.5</v>
      </c>
    </row>
    <row r="6138" spans="2:5" ht="50.1" customHeight="1">
      <c r="B6138" s="180">
        <v>100278</v>
      </c>
      <c r="C6138" s="180" t="s">
        <v>13626</v>
      </c>
      <c r="D6138" s="180" t="s">
        <v>13553</v>
      </c>
      <c r="E6138" s="181">
        <v>26.29</v>
      </c>
    </row>
    <row r="6139" spans="2:5" ht="50.1" customHeight="1">
      <c r="B6139" s="180">
        <v>100279</v>
      </c>
      <c r="C6139" s="180" t="s">
        <v>13627</v>
      </c>
      <c r="D6139" s="180" t="s">
        <v>3961</v>
      </c>
      <c r="E6139" s="181">
        <v>0.5</v>
      </c>
    </row>
    <row r="6140" spans="2:5" ht="50.1" customHeight="1">
      <c r="B6140" s="180">
        <v>100280</v>
      </c>
      <c r="C6140" s="180" t="s">
        <v>13628</v>
      </c>
      <c r="D6140" s="180" t="s">
        <v>13553</v>
      </c>
      <c r="E6140" s="181">
        <v>12.07</v>
      </c>
    </row>
    <row r="6141" spans="2:5" ht="50.1" customHeight="1">
      <c r="B6141" s="180">
        <v>100281</v>
      </c>
      <c r="C6141" s="180" t="s">
        <v>13629</v>
      </c>
      <c r="D6141" s="180" t="s">
        <v>13553</v>
      </c>
      <c r="E6141" s="181">
        <v>2.88</v>
      </c>
    </row>
    <row r="6142" spans="2:5" ht="50.1" customHeight="1">
      <c r="B6142" s="180">
        <v>100282</v>
      </c>
      <c r="C6142" s="180" t="s">
        <v>13630</v>
      </c>
      <c r="D6142" s="180" t="s">
        <v>13566</v>
      </c>
      <c r="E6142" s="181">
        <v>102.95</v>
      </c>
    </row>
    <row r="6143" spans="2:5" ht="50.1" customHeight="1">
      <c r="B6143" s="180">
        <v>100283</v>
      </c>
      <c r="C6143" s="180" t="s">
        <v>13631</v>
      </c>
      <c r="D6143" s="180" t="s">
        <v>13566</v>
      </c>
      <c r="E6143" s="181">
        <v>16.63</v>
      </c>
    </row>
    <row r="6144" spans="2:5" ht="50.1" customHeight="1">
      <c r="B6144" s="180">
        <v>100284</v>
      </c>
      <c r="C6144" s="180" t="s">
        <v>13632</v>
      </c>
      <c r="D6144" s="180" t="s">
        <v>13566</v>
      </c>
      <c r="E6144" s="181">
        <v>8.4499999999999993</v>
      </c>
    </row>
    <row r="6145" spans="2:5" ht="50.1" customHeight="1">
      <c r="B6145" s="180">
        <v>100285</v>
      </c>
      <c r="C6145" s="180" t="s">
        <v>13633</v>
      </c>
      <c r="D6145" s="180" t="s">
        <v>13584</v>
      </c>
      <c r="E6145" s="181">
        <v>27.66</v>
      </c>
    </row>
    <row r="6146" spans="2:5" ht="50.1" customHeight="1">
      <c r="B6146" s="180">
        <v>100286</v>
      </c>
      <c r="C6146" s="180" t="s">
        <v>13634</v>
      </c>
      <c r="D6146" s="180" t="s">
        <v>13584</v>
      </c>
      <c r="E6146" s="181">
        <v>9.01</v>
      </c>
    </row>
    <row r="6147" spans="2:5" ht="50.1" customHeight="1">
      <c r="B6147" s="180">
        <v>100287</v>
      </c>
      <c r="C6147" s="180" t="s">
        <v>13635</v>
      </c>
      <c r="D6147" s="180" t="s">
        <v>13584</v>
      </c>
      <c r="E6147" s="181">
        <v>8.6300000000000008</v>
      </c>
    </row>
    <row r="6148" spans="2:5" ht="50.1" customHeight="1">
      <c r="B6148" s="180">
        <v>99802</v>
      </c>
      <c r="C6148" s="180" t="s">
        <v>13198</v>
      </c>
      <c r="D6148" s="180" t="s">
        <v>4021</v>
      </c>
      <c r="E6148" s="181">
        <v>0.35</v>
      </c>
    </row>
    <row r="6149" spans="2:5" ht="50.1" customHeight="1">
      <c r="B6149" s="180">
        <v>99803</v>
      </c>
      <c r="C6149" s="180" t="s">
        <v>13199</v>
      </c>
      <c r="D6149" s="180" t="s">
        <v>4021</v>
      </c>
      <c r="E6149" s="181">
        <v>1.36</v>
      </c>
    </row>
    <row r="6150" spans="2:5" ht="50.1" customHeight="1">
      <c r="B6150" s="180">
        <v>99805</v>
      </c>
      <c r="C6150" s="180" t="s">
        <v>13200</v>
      </c>
      <c r="D6150" s="180" t="s">
        <v>4021</v>
      </c>
      <c r="E6150" s="181">
        <v>7.22</v>
      </c>
    </row>
    <row r="6151" spans="2:5" ht="50.1" customHeight="1">
      <c r="B6151" s="180">
        <v>99806</v>
      </c>
      <c r="C6151" s="180" t="s">
        <v>13201</v>
      </c>
      <c r="D6151" s="180" t="s">
        <v>4021</v>
      </c>
      <c r="E6151" s="181">
        <v>0.56000000000000005</v>
      </c>
    </row>
    <row r="6152" spans="2:5" ht="50.1" customHeight="1">
      <c r="B6152" s="180">
        <v>99808</v>
      </c>
      <c r="C6152" s="180" t="s">
        <v>13202</v>
      </c>
      <c r="D6152" s="180" t="s">
        <v>4021</v>
      </c>
      <c r="E6152" s="181">
        <v>2.42</v>
      </c>
    </row>
    <row r="6153" spans="2:5" ht="50.1" customHeight="1">
      <c r="B6153" s="180">
        <v>99809</v>
      </c>
      <c r="C6153" s="180" t="s">
        <v>13203</v>
      </c>
      <c r="D6153" s="180" t="s">
        <v>4021</v>
      </c>
      <c r="E6153" s="181">
        <v>3.89</v>
      </c>
    </row>
    <row r="6154" spans="2:5" ht="50.1" customHeight="1">
      <c r="B6154" s="180">
        <v>99811</v>
      </c>
      <c r="C6154" s="180" t="s">
        <v>13204</v>
      </c>
      <c r="D6154" s="180" t="s">
        <v>4021</v>
      </c>
      <c r="E6154" s="181">
        <v>2.3199999999999998</v>
      </c>
    </row>
    <row r="6155" spans="2:5" ht="50.1" customHeight="1">
      <c r="B6155" s="180">
        <v>99812</v>
      </c>
      <c r="C6155" s="180" t="s">
        <v>13205</v>
      </c>
      <c r="D6155" s="180" t="s">
        <v>4021</v>
      </c>
      <c r="E6155" s="181">
        <v>0.74</v>
      </c>
    </row>
    <row r="6156" spans="2:5" ht="50.1" customHeight="1">
      <c r="B6156" s="180">
        <v>99814</v>
      </c>
      <c r="C6156" s="180" t="s">
        <v>13206</v>
      </c>
      <c r="D6156" s="180" t="s">
        <v>4021</v>
      </c>
      <c r="E6156" s="181">
        <v>1.27</v>
      </c>
    </row>
    <row r="6157" spans="2:5" ht="50.1" customHeight="1">
      <c r="B6157" s="180">
        <v>99822</v>
      </c>
      <c r="C6157" s="180" t="s">
        <v>13207</v>
      </c>
      <c r="D6157" s="180" t="s">
        <v>4021</v>
      </c>
      <c r="E6157" s="181">
        <v>0.66</v>
      </c>
    </row>
    <row r="6158" spans="2:5" ht="50.1" customHeight="1">
      <c r="B6158" s="180">
        <v>99826</v>
      </c>
      <c r="C6158" s="180" t="s">
        <v>13208</v>
      </c>
      <c r="D6158" s="180" t="s">
        <v>4021</v>
      </c>
      <c r="E6158" s="181">
        <v>1.01</v>
      </c>
    </row>
    <row r="6159" spans="2:5" ht="50.1" customHeight="1">
      <c r="B6159" s="180">
        <v>73361</v>
      </c>
      <c r="C6159" s="180" t="s">
        <v>3616</v>
      </c>
      <c r="D6159" s="180" t="s">
        <v>17</v>
      </c>
      <c r="E6159" s="181">
        <v>378.83</v>
      </c>
    </row>
    <row r="6160" spans="2:5" ht="50.1" customHeight="1">
      <c r="B6160" s="180">
        <v>97010</v>
      </c>
      <c r="C6160" s="180" t="s">
        <v>3617</v>
      </c>
      <c r="D6160" s="180" t="s">
        <v>4195</v>
      </c>
      <c r="E6160" s="181">
        <v>42.6</v>
      </c>
    </row>
    <row r="6161" spans="2:5" ht="50.1" customHeight="1">
      <c r="B6161" s="180">
        <v>97011</v>
      </c>
      <c r="C6161" s="180" t="s">
        <v>3618</v>
      </c>
      <c r="D6161" s="180" t="s">
        <v>4195</v>
      </c>
      <c r="E6161" s="181">
        <v>33.200000000000003</v>
      </c>
    </row>
    <row r="6162" spans="2:5" ht="50.1" customHeight="1">
      <c r="B6162" s="180">
        <v>97012</v>
      </c>
      <c r="C6162" s="180" t="s">
        <v>3619</v>
      </c>
      <c r="D6162" s="180" t="s">
        <v>4195</v>
      </c>
      <c r="E6162" s="181">
        <v>28.52</v>
      </c>
    </row>
    <row r="6163" spans="2:5" ht="50.1" customHeight="1">
      <c r="B6163" s="180">
        <v>97013</v>
      </c>
      <c r="C6163" s="180" t="s">
        <v>3620</v>
      </c>
      <c r="D6163" s="180" t="s">
        <v>4195</v>
      </c>
      <c r="E6163" s="181">
        <v>60.14</v>
      </c>
    </row>
    <row r="6164" spans="2:5" ht="50.1" customHeight="1">
      <c r="B6164" s="180">
        <v>97014</v>
      </c>
      <c r="C6164" s="180" t="s">
        <v>3621</v>
      </c>
      <c r="D6164" s="180" t="s">
        <v>4195</v>
      </c>
      <c r="E6164" s="181">
        <v>45.09</v>
      </c>
    </row>
    <row r="6165" spans="2:5" ht="50.1" customHeight="1">
      <c r="B6165" s="180">
        <v>97015</v>
      </c>
      <c r="C6165" s="180" t="s">
        <v>3622</v>
      </c>
      <c r="D6165" s="180" t="s">
        <v>4195</v>
      </c>
      <c r="E6165" s="181">
        <v>37.549999999999997</v>
      </c>
    </row>
    <row r="6166" spans="2:5" ht="50.1" customHeight="1">
      <c r="B6166" s="180">
        <v>97016</v>
      </c>
      <c r="C6166" s="180" t="s">
        <v>3623</v>
      </c>
      <c r="D6166" s="180" t="s">
        <v>4195</v>
      </c>
      <c r="E6166" s="181">
        <v>37.700000000000003</v>
      </c>
    </row>
    <row r="6167" spans="2:5" ht="50.1" customHeight="1">
      <c r="B6167" s="180">
        <v>97017</v>
      </c>
      <c r="C6167" s="180" t="s">
        <v>3624</v>
      </c>
      <c r="D6167" s="180" t="s">
        <v>4195</v>
      </c>
      <c r="E6167" s="181">
        <v>28.43</v>
      </c>
    </row>
    <row r="6168" spans="2:5" ht="50.1" customHeight="1">
      <c r="B6168" s="180">
        <v>97018</v>
      </c>
      <c r="C6168" s="180" t="s">
        <v>3625</v>
      </c>
      <c r="D6168" s="180" t="s">
        <v>4195</v>
      </c>
      <c r="E6168" s="181">
        <v>23.77</v>
      </c>
    </row>
    <row r="6169" spans="2:5" ht="50.1" customHeight="1">
      <c r="B6169" s="180">
        <v>97031</v>
      </c>
      <c r="C6169" s="180" t="s">
        <v>3626</v>
      </c>
      <c r="D6169" s="180" t="s">
        <v>4195</v>
      </c>
      <c r="E6169" s="181">
        <v>37.96</v>
      </c>
    </row>
    <row r="6170" spans="2:5" ht="50.1" customHeight="1">
      <c r="B6170" s="180">
        <v>97032</v>
      </c>
      <c r="C6170" s="180" t="s">
        <v>3627</v>
      </c>
      <c r="D6170" s="180" t="s">
        <v>4195</v>
      </c>
      <c r="E6170" s="181">
        <v>26.22</v>
      </c>
    </row>
    <row r="6171" spans="2:5" ht="50.1" customHeight="1">
      <c r="B6171" s="180">
        <v>97033</v>
      </c>
      <c r="C6171" s="180" t="s">
        <v>3628</v>
      </c>
      <c r="D6171" s="180" t="s">
        <v>4195</v>
      </c>
      <c r="E6171" s="181">
        <v>42.22</v>
      </c>
    </row>
    <row r="6172" spans="2:5" ht="50.1" customHeight="1">
      <c r="B6172" s="180">
        <v>97034</v>
      </c>
      <c r="C6172" s="180" t="s">
        <v>3629</v>
      </c>
      <c r="D6172" s="180" t="s">
        <v>4195</v>
      </c>
      <c r="E6172" s="181">
        <v>27.51</v>
      </c>
    </row>
    <row r="6173" spans="2:5" ht="50.1" customHeight="1">
      <c r="B6173" s="180">
        <v>97039</v>
      </c>
      <c r="C6173" s="180" t="s">
        <v>3630</v>
      </c>
      <c r="D6173" s="180" t="s">
        <v>4021</v>
      </c>
      <c r="E6173" s="181">
        <v>34.380000000000003</v>
      </c>
    </row>
    <row r="6174" spans="2:5" ht="50.1" customHeight="1">
      <c r="B6174" s="180">
        <v>97040</v>
      </c>
      <c r="C6174" s="180" t="s">
        <v>3631</v>
      </c>
      <c r="D6174" s="180" t="s">
        <v>4021</v>
      </c>
      <c r="E6174" s="181">
        <v>12.19</v>
      </c>
    </row>
    <row r="6175" spans="2:5" ht="50.1" customHeight="1">
      <c r="B6175" s="180">
        <v>97041</v>
      </c>
      <c r="C6175" s="180" t="s">
        <v>3632</v>
      </c>
      <c r="D6175" s="180" t="s">
        <v>4021</v>
      </c>
      <c r="E6175" s="181">
        <v>310.29000000000002</v>
      </c>
    </row>
    <row r="6176" spans="2:5" ht="50.1" customHeight="1">
      <c r="B6176" s="180">
        <v>97046</v>
      </c>
      <c r="C6176" s="180" t="s">
        <v>3633</v>
      </c>
      <c r="D6176" s="180" t="s">
        <v>4021</v>
      </c>
      <c r="E6176" s="181">
        <v>0.3</v>
      </c>
    </row>
    <row r="6177" spans="2:5" ht="50.1" customHeight="1">
      <c r="B6177" s="180">
        <v>97047</v>
      </c>
      <c r="C6177" s="180" t="s">
        <v>3634</v>
      </c>
      <c r="D6177" s="180" t="s">
        <v>4021</v>
      </c>
      <c r="E6177" s="181">
        <v>0.11</v>
      </c>
    </row>
    <row r="6178" spans="2:5" ht="50.1" customHeight="1">
      <c r="B6178" s="180">
        <v>97048</v>
      </c>
      <c r="C6178" s="180" t="s">
        <v>3635</v>
      </c>
      <c r="D6178" s="180" t="s">
        <v>4021</v>
      </c>
      <c r="E6178" s="181">
        <v>0.08</v>
      </c>
    </row>
    <row r="6179" spans="2:5" ht="50.1" customHeight="1">
      <c r="B6179" s="180">
        <v>97051</v>
      </c>
      <c r="C6179" s="180" t="s">
        <v>3636</v>
      </c>
      <c r="D6179" s="180" t="s">
        <v>4195</v>
      </c>
      <c r="E6179" s="181">
        <v>2.34</v>
      </c>
    </row>
    <row r="6180" spans="2:5" ht="50.1" customHeight="1">
      <c r="B6180" s="180">
        <v>97053</v>
      </c>
      <c r="C6180" s="180" t="s">
        <v>3637</v>
      </c>
      <c r="D6180" s="180" t="s">
        <v>4195</v>
      </c>
      <c r="E6180" s="181">
        <v>8.42</v>
      </c>
    </row>
    <row r="6181" spans="2:5" ht="50.1" customHeight="1">
      <c r="B6181" s="180">
        <v>97054</v>
      </c>
      <c r="C6181" s="180" t="s">
        <v>21158</v>
      </c>
      <c r="D6181" s="180" t="s">
        <v>3961</v>
      </c>
      <c r="E6181" s="181">
        <v>28.19</v>
      </c>
    </row>
    <row r="6182" spans="2:5" ht="50.1" customHeight="1">
      <c r="B6182" s="180">
        <v>97062</v>
      </c>
      <c r="C6182" s="180" t="s">
        <v>3638</v>
      </c>
      <c r="D6182" s="180" t="s">
        <v>4021</v>
      </c>
      <c r="E6182" s="181">
        <v>5.13</v>
      </c>
    </row>
    <row r="6183" spans="2:5" ht="50.1" customHeight="1">
      <c r="B6183" s="180">
        <v>97063</v>
      </c>
      <c r="C6183" s="180" t="s">
        <v>3639</v>
      </c>
      <c r="D6183" s="180" t="s">
        <v>4021</v>
      </c>
      <c r="E6183" s="181">
        <v>8.18</v>
      </c>
    </row>
    <row r="6184" spans="2:5" ht="50.1" customHeight="1">
      <c r="B6184" s="180">
        <v>97064</v>
      </c>
      <c r="C6184" s="180" t="s">
        <v>3640</v>
      </c>
      <c r="D6184" s="180" t="s">
        <v>4195</v>
      </c>
      <c r="E6184" s="181">
        <v>14.89</v>
      </c>
    </row>
    <row r="6185" spans="2:5" ht="50.1" customHeight="1">
      <c r="B6185" s="180">
        <v>97065</v>
      </c>
      <c r="C6185" s="180" t="s">
        <v>3641</v>
      </c>
      <c r="D6185" s="180" t="s">
        <v>17</v>
      </c>
      <c r="E6185" s="181">
        <v>4.99</v>
      </c>
    </row>
    <row r="6186" spans="2:5" ht="50.1" customHeight="1">
      <c r="B6186" s="180">
        <v>97066</v>
      </c>
      <c r="C6186" s="180" t="s">
        <v>3642</v>
      </c>
      <c r="D6186" s="180" t="s">
        <v>4021</v>
      </c>
      <c r="E6186" s="181">
        <v>55.63</v>
      </c>
    </row>
    <row r="6187" spans="2:5" ht="50.1" customHeight="1">
      <c r="B6187" s="180">
        <v>97067</v>
      </c>
      <c r="C6187" s="180" t="s">
        <v>3643</v>
      </c>
      <c r="D6187" s="180" t="s">
        <v>4195</v>
      </c>
      <c r="E6187" s="181">
        <v>738.22</v>
      </c>
    </row>
    <row r="6188" spans="2:5" ht="50.1" customHeight="1">
      <c r="B6188" s="180">
        <v>97621</v>
      </c>
      <c r="C6188" s="180" t="s">
        <v>3644</v>
      </c>
      <c r="D6188" s="180" t="s">
        <v>17</v>
      </c>
      <c r="E6188" s="181">
        <v>76.36</v>
      </c>
    </row>
    <row r="6189" spans="2:5" ht="50.1" customHeight="1">
      <c r="B6189" s="180">
        <v>97622</v>
      </c>
      <c r="C6189" s="180" t="s">
        <v>3645</v>
      </c>
      <c r="D6189" s="180" t="s">
        <v>17</v>
      </c>
      <c r="E6189" s="181">
        <v>37.21</v>
      </c>
    </row>
    <row r="6190" spans="2:5" ht="50.1" customHeight="1">
      <c r="B6190" s="180">
        <v>97623</v>
      </c>
      <c r="C6190" s="180" t="s">
        <v>3646</v>
      </c>
      <c r="D6190" s="180" t="s">
        <v>17</v>
      </c>
      <c r="E6190" s="181">
        <v>114</v>
      </c>
    </row>
    <row r="6191" spans="2:5" ht="50.1" customHeight="1">
      <c r="B6191" s="180">
        <v>97624</v>
      </c>
      <c r="C6191" s="180" t="s">
        <v>3647</v>
      </c>
      <c r="D6191" s="180" t="s">
        <v>17</v>
      </c>
      <c r="E6191" s="181">
        <v>69.959999999999994</v>
      </c>
    </row>
    <row r="6192" spans="2:5" ht="50.1" customHeight="1">
      <c r="B6192" s="180">
        <v>97625</v>
      </c>
      <c r="C6192" s="180" t="s">
        <v>3648</v>
      </c>
      <c r="D6192" s="180" t="s">
        <v>17</v>
      </c>
      <c r="E6192" s="181">
        <v>42.43</v>
      </c>
    </row>
    <row r="6193" spans="2:5" ht="50.1" customHeight="1">
      <c r="B6193" s="180">
        <v>97626</v>
      </c>
      <c r="C6193" s="180" t="s">
        <v>3649</v>
      </c>
      <c r="D6193" s="180" t="s">
        <v>17</v>
      </c>
      <c r="E6193" s="181">
        <v>403.48</v>
      </c>
    </row>
    <row r="6194" spans="2:5" ht="50.1" customHeight="1">
      <c r="B6194" s="180">
        <v>97627</v>
      </c>
      <c r="C6194" s="180" t="s">
        <v>3650</v>
      </c>
      <c r="D6194" s="180" t="s">
        <v>17</v>
      </c>
      <c r="E6194" s="181">
        <v>206.96</v>
      </c>
    </row>
    <row r="6195" spans="2:5" ht="50.1" customHeight="1">
      <c r="B6195" s="180">
        <v>97628</v>
      </c>
      <c r="C6195" s="180" t="s">
        <v>3651</v>
      </c>
      <c r="D6195" s="180" t="s">
        <v>17</v>
      </c>
      <c r="E6195" s="181">
        <v>183.92</v>
      </c>
    </row>
    <row r="6196" spans="2:5" ht="50.1" customHeight="1">
      <c r="B6196" s="180">
        <v>97629</v>
      </c>
      <c r="C6196" s="180" t="s">
        <v>3652</v>
      </c>
      <c r="D6196" s="180" t="s">
        <v>17</v>
      </c>
      <c r="E6196" s="181">
        <v>89.73</v>
      </c>
    </row>
    <row r="6197" spans="2:5" ht="50.1" customHeight="1">
      <c r="B6197" s="180">
        <v>97631</v>
      </c>
      <c r="C6197" s="180" t="s">
        <v>3653</v>
      </c>
      <c r="D6197" s="180" t="s">
        <v>4021</v>
      </c>
      <c r="E6197" s="181">
        <v>2.21</v>
      </c>
    </row>
    <row r="6198" spans="2:5" ht="50.1" customHeight="1">
      <c r="B6198" s="180">
        <v>97632</v>
      </c>
      <c r="C6198" s="180" t="s">
        <v>3654</v>
      </c>
      <c r="D6198" s="180" t="s">
        <v>4195</v>
      </c>
      <c r="E6198" s="181">
        <v>1.78</v>
      </c>
    </row>
    <row r="6199" spans="2:5" ht="50.1" customHeight="1">
      <c r="B6199" s="180">
        <v>97633</v>
      </c>
      <c r="C6199" s="180" t="s">
        <v>3655</v>
      </c>
      <c r="D6199" s="180" t="s">
        <v>4021</v>
      </c>
      <c r="E6199" s="181">
        <v>15.62</v>
      </c>
    </row>
    <row r="6200" spans="2:5" ht="50.1" customHeight="1">
      <c r="B6200" s="180">
        <v>97634</v>
      </c>
      <c r="C6200" s="180" t="s">
        <v>3656</v>
      </c>
      <c r="D6200" s="180" t="s">
        <v>4021</v>
      </c>
      <c r="E6200" s="181">
        <v>8.74</v>
      </c>
    </row>
    <row r="6201" spans="2:5" ht="50.1" customHeight="1">
      <c r="B6201" s="180">
        <v>97635</v>
      </c>
      <c r="C6201" s="180" t="s">
        <v>3657</v>
      </c>
      <c r="D6201" s="180" t="s">
        <v>4021</v>
      </c>
      <c r="E6201" s="181">
        <v>9.0399999999999991</v>
      </c>
    </row>
    <row r="6202" spans="2:5" ht="50.1" customHeight="1">
      <c r="B6202" s="180">
        <v>97636</v>
      </c>
      <c r="C6202" s="180" t="s">
        <v>3658</v>
      </c>
      <c r="D6202" s="180" t="s">
        <v>4021</v>
      </c>
      <c r="E6202" s="181">
        <v>13.97</v>
      </c>
    </row>
    <row r="6203" spans="2:5" ht="50.1" customHeight="1">
      <c r="B6203" s="180">
        <v>97637</v>
      </c>
      <c r="C6203" s="180" t="s">
        <v>3659</v>
      </c>
      <c r="D6203" s="180" t="s">
        <v>4021</v>
      </c>
      <c r="E6203" s="181">
        <v>1.94</v>
      </c>
    </row>
    <row r="6204" spans="2:5" ht="50.1" customHeight="1">
      <c r="B6204" s="180">
        <v>97638</v>
      </c>
      <c r="C6204" s="180" t="s">
        <v>3660</v>
      </c>
      <c r="D6204" s="180" t="s">
        <v>4021</v>
      </c>
      <c r="E6204" s="181">
        <v>5.65</v>
      </c>
    </row>
    <row r="6205" spans="2:5" ht="50.1" customHeight="1">
      <c r="B6205" s="180">
        <v>97639</v>
      </c>
      <c r="C6205" s="180" t="s">
        <v>3661</v>
      </c>
      <c r="D6205" s="180" t="s">
        <v>4021</v>
      </c>
      <c r="E6205" s="181">
        <v>13.46</v>
      </c>
    </row>
    <row r="6206" spans="2:5" ht="50.1" customHeight="1">
      <c r="B6206" s="180">
        <v>97640</v>
      </c>
      <c r="C6206" s="180" t="s">
        <v>3662</v>
      </c>
      <c r="D6206" s="180" t="s">
        <v>4021</v>
      </c>
      <c r="E6206" s="181">
        <v>1.22</v>
      </c>
    </row>
    <row r="6207" spans="2:5" ht="50.1" customHeight="1">
      <c r="B6207" s="180">
        <v>97641</v>
      </c>
      <c r="C6207" s="180" t="s">
        <v>3663</v>
      </c>
      <c r="D6207" s="180" t="s">
        <v>4021</v>
      </c>
      <c r="E6207" s="181">
        <v>3.36</v>
      </c>
    </row>
    <row r="6208" spans="2:5" ht="50.1" customHeight="1">
      <c r="B6208" s="180">
        <v>97642</v>
      </c>
      <c r="C6208" s="180" t="s">
        <v>3664</v>
      </c>
      <c r="D6208" s="180" t="s">
        <v>4021</v>
      </c>
      <c r="E6208" s="181">
        <v>2.19</v>
      </c>
    </row>
    <row r="6209" spans="2:5" ht="50.1" customHeight="1">
      <c r="B6209" s="180">
        <v>97643</v>
      </c>
      <c r="C6209" s="180" t="s">
        <v>3665</v>
      </c>
      <c r="D6209" s="180" t="s">
        <v>4021</v>
      </c>
      <c r="E6209" s="181">
        <v>16.5</v>
      </c>
    </row>
    <row r="6210" spans="2:5" ht="50.1" customHeight="1">
      <c r="B6210" s="180">
        <v>97644</v>
      </c>
      <c r="C6210" s="180" t="s">
        <v>3666</v>
      </c>
      <c r="D6210" s="180" t="s">
        <v>4021</v>
      </c>
      <c r="E6210" s="181">
        <v>6.22</v>
      </c>
    </row>
    <row r="6211" spans="2:5" ht="50.1" customHeight="1">
      <c r="B6211" s="180">
        <v>97645</v>
      </c>
      <c r="C6211" s="180" t="s">
        <v>3667</v>
      </c>
      <c r="D6211" s="180" t="s">
        <v>4021</v>
      </c>
      <c r="E6211" s="181">
        <v>24.08</v>
      </c>
    </row>
    <row r="6212" spans="2:5" ht="50.1" customHeight="1">
      <c r="B6212" s="180">
        <v>97647</v>
      </c>
      <c r="C6212" s="180" t="s">
        <v>3668</v>
      </c>
      <c r="D6212" s="180" t="s">
        <v>4021</v>
      </c>
      <c r="E6212" s="181">
        <v>2.42</v>
      </c>
    </row>
    <row r="6213" spans="2:5" ht="50.1" customHeight="1">
      <c r="B6213" s="180">
        <v>97648</v>
      </c>
      <c r="C6213" s="180" t="s">
        <v>3669</v>
      </c>
      <c r="D6213" s="180" t="s">
        <v>4021</v>
      </c>
      <c r="E6213" s="181">
        <v>1.38</v>
      </c>
    </row>
    <row r="6214" spans="2:5" ht="50.1" customHeight="1">
      <c r="B6214" s="180">
        <v>97649</v>
      </c>
      <c r="C6214" s="180" t="s">
        <v>3670</v>
      </c>
      <c r="D6214" s="180" t="s">
        <v>4021</v>
      </c>
      <c r="E6214" s="181">
        <v>3.09</v>
      </c>
    </row>
    <row r="6215" spans="2:5" ht="50.1" customHeight="1">
      <c r="B6215" s="180">
        <v>97650</v>
      </c>
      <c r="C6215" s="180" t="s">
        <v>3671</v>
      </c>
      <c r="D6215" s="180" t="s">
        <v>4021</v>
      </c>
      <c r="E6215" s="181">
        <v>5.2</v>
      </c>
    </row>
    <row r="6216" spans="2:5" ht="50.1" customHeight="1">
      <c r="B6216" s="180">
        <v>97651</v>
      </c>
      <c r="C6216" s="180" t="s">
        <v>3672</v>
      </c>
      <c r="D6216" s="180" t="s">
        <v>3961</v>
      </c>
      <c r="E6216" s="181">
        <v>57.59</v>
      </c>
    </row>
    <row r="6217" spans="2:5" ht="50.1" customHeight="1">
      <c r="B6217" s="180">
        <v>97652</v>
      </c>
      <c r="C6217" s="180" t="s">
        <v>3673</v>
      </c>
      <c r="D6217" s="180" t="s">
        <v>3961</v>
      </c>
      <c r="E6217" s="181">
        <v>130.57</v>
      </c>
    </row>
    <row r="6218" spans="2:5" ht="50.1" customHeight="1">
      <c r="B6218" s="180">
        <v>97653</v>
      </c>
      <c r="C6218" s="180" t="s">
        <v>3674</v>
      </c>
      <c r="D6218" s="180" t="s">
        <v>3961</v>
      </c>
      <c r="E6218" s="181">
        <v>96.1</v>
      </c>
    </row>
    <row r="6219" spans="2:5" ht="50.1" customHeight="1">
      <c r="B6219" s="180">
        <v>97654</v>
      </c>
      <c r="C6219" s="180" t="s">
        <v>3675</v>
      </c>
      <c r="D6219" s="180" t="s">
        <v>3961</v>
      </c>
      <c r="E6219" s="181">
        <v>116.08</v>
      </c>
    </row>
    <row r="6220" spans="2:5" ht="50.1" customHeight="1">
      <c r="B6220" s="180">
        <v>97655</v>
      </c>
      <c r="C6220" s="180" t="s">
        <v>3676</v>
      </c>
      <c r="D6220" s="180" t="s">
        <v>4021</v>
      </c>
      <c r="E6220" s="181">
        <v>16.670000000000002</v>
      </c>
    </row>
    <row r="6221" spans="2:5" ht="50.1" customHeight="1">
      <c r="B6221" s="180">
        <v>97656</v>
      </c>
      <c r="C6221" s="180" t="s">
        <v>3677</v>
      </c>
      <c r="D6221" s="180" t="s">
        <v>3961</v>
      </c>
      <c r="E6221" s="181">
        <v>163.47999999999999</v>
      </c>
    </row>
    <row r="6222" spans="2:5" ht="50.1" customHeight="1">
      <c r="B6222" s="180">
        <v>97657</v>
      </c>
      <c r="C6222" s="180" t="s">
        <v>3678</v>
      </c>
      <c r="D6222" s="180" t="s">
        <v>3961</v>
      </c>
      <c r="E6222" s="181">
        <v>324.04000000000002</v>
      </c>
    </row>
    <row r="6223" spans="2:5" ht="50.1" customHeight="1">
      <c r="B6223" s="180">
        <v>97658</v>
      </c>
      <c r="C6223" s="180" t="s">
        <v>3679</v>
      </c>
      <c r="D6223" s="180" t="s">
        <v>3961</v>
      </c>
      <c r="E6223" s="181">
        <v>135.88</v>
      </c>
    </row>
    <row r="6224" spans="2:5" ht="50.1" customHeight="1">
      <c r="B6224" s="180">
        <v>97659</v>
      </c>
      <c r="C6224" s="180" t="s">
        <v>3680</v>
      </c>
      <c r="D6224" s="180" t="s">
        <v>3961</v>
      </c>
      <c r="E6224" s="181">
        <v>180.95</v>
      </c>
    </row>
    <row r="6225" spans="2:5" ht="50.1" customHeight="1">
      <c r="B6225" s="180">
        <v>97660</v>
      </c>
      <c r="C6225" s="180" t="s">
        <v>3681</v>
      </c>
      <c r="D6225" s="180" t="s">
        <v>3961</v>
      </c>
      <c r="E6225" s="181">
        <v>0.44</v>
      </c>
    </row>
    <row r="6226" spans="2:5" ht="50.1" customHeight="1">
      <c r="B6226" s="180">
        <v>97661</v>
      </c>
      <c r="C6226" s="180" t="s">
        <v>3682</v>
      </c>
      <c r="D6226" s="180" t="s">
        <v>4195</v>
      </c>
      <c r="E6226" s="181">
        <v>0.45</v>
      </c>
    </row>
    <row r="6227" spans="2:5" ht="50.1" customHeight="1">
      <c r="B6227" s="180">
        <v>97662</v>
      </c>
      <c r="C6227" s="180" t="s">
        <v>3683</v>
      </c>
      <c r="D6227" s="180" t="s">
        <v>4195</v>
      </c>
      <c r="E6227" s="181">
        <v>0.32</v>
      </c>
    </row>
    <row r="6228" spans="2:5" ht="50.1" customHeight="1">
      <c r="B6228" s="180">
        <v>97663</v>
      </c>
      <c r="C6228" s="180" t="s">
        <v>3684</v>
      </c>
      <c r="D6228" s="180" t="s">
        <v>3961</v>
      </c>
      <c r="E6228" s="181">
        <v>8.2200000000000006</v>
      </c>
    </row>
    <row r="6229" spans="2:5" ht="50.1" customHeight="1">
      <c r="B6229" s="180">
        <v>97664</v>
      </c>
      <c r="C6229" s="180" t="s">
        <v>3685</v>
      </c>
      <c r="D6229" s="180" t="s">
        <v>3961</v>
      </c>
      <c r="E6229" s="181">
        <v>1.01</v>
      </c>
    </row>
    <row r="6230" spans="2:5" ht="50.1" customHeight="1">
      <c r="B6230" s="180">
        <v>97665</v>
      </c>
      <c r="C6230" s="180" t="s">
        <v>3686</v>
      </c>
      <c r="D6230" s="180" t="s">
        <v>3961</v>
      </c>
      <c r="E6230" s="181">
        <v>0.86</v>
      </c>
    </row>
    <row r="6231" spans="2:5" ht="50.1" customHeight="1">
      <c r="B6231" s="180">
        <v>97666</v>
      </c>
      <c r="C6231" s="180" t="s">
        <v>3687</v>
      </c>
      <c r="D6231" s="180" t="s">
        <v>3961</v>
      </c>
      <c r="E6231" s="181">
        <v>5.99</v>
      </c>
    </row>
    <row r="6232" spans="2:5" ht="50.1" customHeight="1">
      <c r="B6232" s="180">
        <v>95967</v>
      </c>
      <c r="C6232" s="180" t="s">
        <v>3710</v>
      </c>
      <c r="D6232" s="180" t="s">
        <v>16</v>
      </c>
      <c r="E6232" s="181">
        <v>131.75</v>
      </c>
    </row>
    <row r="6233" spans="2:5" ht="50.1" customHeight="1">
      <c r="B6233" s="180">
        <v>99058</v>
      </c>
      <c r="C6233" s="180" t="s">
        <v>3711</v>
      </c>
      <c r="D6233" s="180" t="s">
        <v>3961</v>
      </c>
      <c r="E6233" s="181">
        <v>9.74</v>
      </c>
    </row>
    <row r="6234" spans="2:5" ht="50.1" customHeight="1">
      <c r="B6234" s="180">
        <v>99059</v>
      </c>
      <c r="C6234" s="180" t="s">
        <v>3712</v>
      </c>
      <c r="D6234" s="180" t="s">
        <v>4195</v>
      </c>
      <c r="E6234" s="181">
        <v>50.44</v>
      </c>
    </row>
    <row r="6235" spans="2:5" ht="50.1" customHeight="1">
      <c r="B6235" s="180">
        <v>99060</v>
      </c>
      <c r="C6235" s="180" t="s">
        <v>21159</v>
      </c>
      <c r="D6235" s="180" t="s">
        <v>3961</v>
      </c>
      <c r="E6235" s="181">
        <v>140.76</v>
      </c>
    </row>
    <row r="6236" spans="2:5" ht="50.1" customHeight="1">
      <c r="B6236" s="180">
        <v>99061</v>
      </c>
      <c r="C6236" s="180" t="s">
        <v>21160</v>
      </c>
      <c r="D6236" s="180" t="s">
        <v>3961</v>
      </c>
      <c r="E6236" s="181">
        <v>89.6</v>
      </c>
    </row>
    <row r="6237" spans="2:5" ht="50.1" customHeight="1">
      <c r="B6237" s="180">
        <v>99062</v>
      </c>
      <c r="C6237" s="180" t="s">
        <v>3713</v>
      </c>
      <c r="D6237" s="180" t="s">
        <v>3961</v>
      </c>
      <c r="E6237" s="181">
        <v>1.82</v>
      </c>
    </row>
    <row r="6238" spans="2:5" ht="50.1" customHeight="1">
      <c r="B6238" s="180">
        <v>99063</v>
      </c>
      <c r="C6238" s="180" t="s">
        <v>3714</v>
      </c>
      <c r="D6238" s="180" t="s">
        <v>4195</v>
      </c>
      <c r="E6238" s="181">
        <v>4.4800000000000004</v>
      </c>
    </row>
    <row r="6239" spans="2:5" ht="50.1" customHeight="1">
      <c r="B6239" s="180">
        <v>99064</v>
      </c>
      <c r="C6239" s="180" t="s">
        <v>3715</v>
      </c>
      <c r="D6239" s="180" t="s">
        <v>4195</v>
      </c>
      <c r="E6239" s="181">
        <v>0.48</v>
      </c>
    </row>
    <row r="6240" spans="2:5" ht="50.1" customHeight="1">
      <c r="B6240" s="180">
        <v>93588</v>
      </c>
      <c r="C6240" s="180" t="s">
        <v>21161</v>
      </c>
      <c r="D6240" s="180" t="s">
        <v>6363</v>
      </c>
      <c r="E6240" s="181">
        <v>2</v>
      </c>
    </row>
    <row r="6241" spans="2:5" ht="50.1" customHeight="1">
      <c r="B6241" s="180">
        <v>93589</v>
      </c>
      <c r="C6241" s="180" t="s">
        <v>21162</v>
      </c>
      <c r="D6241" s="180" t="s">
        <v>6363</v>
      </c>
      <c r="E6241" s="181">
        <v>1.71</v>
      </c>
    </row>
    <row r="6242" spans="2:5" ht="50.1" customHeight="1">
      <c r="B6242" s="180">
        <v>93590</v>
      </c>
      <c r="C6242" s="180" t="s">
        <v>21163</v>
      </c>
      <c r="D6242" s="180" t="s">
        <v>6363</v>
      </c>
      <c r="E6242" s="181">
        <v>0.62</v>
      </c>
    </row>
    <row r="6243" spans="2:5" ht="50.1" customHeight="1">
      <c r="B6243" s="180">
        <v>93591</v>
      </c>
      <c r="C6243" s="180" t="s">
        <v>21164</v>
      </c>
      <c r="D6243" s="180" t="s">
        <v>6363</v>
      </c>
      <c r="E6243" s="181">
        <v>1.78</v>
      </c>
    </row>
    <row r="6244" spans="2:5" ht="50.1" customHeight="1">
      <c r="B6244" s="180">
        <v>93592</v>
      </c>
      <c r="C6244" s="180" t="s">
        <v>21165</v>
      </c>
      <c r="D6244" s="180" t="s">
        <v>6363</v>
      </c>
      <c r="E6244" s="181">
        <v>1.54</v>
      </c>
    </row>
    <row r="6245" spans="2:5" ht="50.1" customHeight="1">
      <c r="B6245" s="180">
        <v>93593</v>
      </c>
      <c r="C6245" s="180" t="s">
        <v>21166</v>
      </c>
      <c r="D6245" s="180" t="s">
        <v>6363</v>
      </c>
      <c r="E6245" s="181">
        <v>0.56000000000000005</v>
      </c>
    </row>
    <row r="6246" spans="2:5" ht="50.1" customHeight="1">
      <c r="B6246" s="180">
        <v>93594</v>
      </c>
      <c r="C6246" s="180" t="s">
        <v>21167</v>
      </c>
      <c r="D6246" s="180" t="s">
        <v>5719</v>
      </c>
      <c r="E6246" s="181">
        <v>1.33</v>
      </c>
    </row>
    <row r="6247" spans="2:5" ht="50.1" customHeight="1">
      <c r="B6247" s="180">
        <v>93595</v>
      </c>
      <c r="C6247" s="180" t="s">
        <v>21168</v>
      </c>
      <c r="D6247" s="180" t="s">
        <v>5719</v>
      </c>
      <c r="E6247" s="181">
        <v>1.1599999999999999</v>
      </c>
    </row>
    <row r="6248" spans="2:5" ht="50.1" customHeight="1">
      <c r="B6248" s="180">
        <v>93596</v>
      </c>
      <c r="C6248" s="180" t="s">
        <v>21169</v>
      </c>
      <c r="D6248" s="180" t="s">
        <v>5719</v>
      </c>
      <c r="E6248" s="181">
        <v>0.42</v>
      </c>
    </row>
    <row r="6249" spans="2:5" ht="50.1" customHeight="1">
      <c r="B6249" s="180">
        <v>93597</v>
      </c>
      <c r="C6249" s="180" t="s">
        <v>21170</v>
      </c>
      <c r="D6249" s="180" t="s">
        <v>5719</v>
      </c>
      <c r="E6249" s="181">
        <v>1.18</v>
      </c>
    </row>
    <row r="6250" spans="2:5" ht="50.1" customHeight="1">
      <c r="B6250" s="180">
        <v>93598</v>
      </c>
      <c r="C6250" s="180" t="s">
        <v>21171</v>
      </c>
      <c r="D6250" s="180" t="s">
        <v>5719</v>
      </c>
      <c r="E6250" s="181">
        <v>1.02</v>
      </c>
    </row>
    <row r="6251" spans="2:5" ht="50.1" customHeight="1">
      <c r="B6251" s="180">
        <v>93599</v>
      </c>
      <c r="C6251" s="180" t="s">
        <v>21172</v>
      </c>
      <c r="D6251" s="180" t="s">
        <v>5719</v>
      </c>
      <c r="E6251" s="181">
        <v>0.37</v>
      </c>
    </row>
    <row r="6252" spans="2:5" ht="50.1" customHeight="1">
      <c r="B6252" s="180">
        <v>95425</v>
      </c>
      <c r="C6252" s="180" t="s">
        <v>21173</v>
      </c>
      <c r="D6252" s="180" t="s">
        <v>6363</v>
      </c>
      <c r="E6252" s="181">
        <v>1.51</v>
      </c>
    </row>
    <row r="6253" spans="2:5" ht="50.1" customHeight="1">
      <c r="B6253" s="180">
        <v>95426</v>
      </c>
      <c r="C6253" s="180" t="s">
        <v>21174</v>
      </c>
      <c r="D6253" s="180" t="s">
        <v>6363</v>
      </c>
      <c r="E6253" s="181">
        <v>1.31</v>
      </c>
    </row>
    <row r="6254" spans="2:5" ht="50.1" customHeight="1">
      <c r="B6254" s="180">
        <v>95427</v>
      </c>
      <c r="C6254" s="180" t="s">
        <v>21175</v>
      </c>
      <c r="D6254" s="180" t="s">
        <v>6363</v>
      </c>
      <c r="E6254" s="181">
        <v>0.49</v>
      </c>
    </row>
    <row r="6255" spans="2:5" ht="50.1" customHeight="1">
      <c r="B6255" s="180">
        <v>95428</v>
      </c>
      <c r="C6255" s="180" t="s">
        <v>21176</v>
      </c>
      <c r="D6255" s="180" t="s">
        <v>5719</v>
      </c>
      <c r="E6255" s="181">
        <v>1.02</v>
      </c>
    </row>
    <row r="6256" spans="2:5" ht="50.1" customHeight="1">
      <c r="B6256" s="180">
        <v>95429</v>
      </c>
      <c r="C6256" s="180" t="s">
        <v>21177</v>
      </c>
      <c r="D6256" s="180" t="s">
        <v>5719</v>
      </c>
      <c r="E6256" s="181">
        <v>0.88</v>
      </c>
    </row>
    <row r="6257" spans="2:5" ht="50.1" customHeight="1">
      <c r="B6257" s="180">
        <v>95430</v>
      </c>
      <c r="C6257" s="180" t="s">
        <v>21178</v>
      </c>
      <c r="D6257" s="180" t="s">
        <v>5719</v>
      </c>
      <c r="E6257" s="181">
        <v>0.3</v>
      </c>
    </row>
    <row r="6258" spans="2:5" ht="50.1" customHeight="1">
      <c r="B6258" s="180">
        <v>95875</v>
      </c>
      <c r="C6258" s="180" t="s">
        <v>21179</v>
      </c>
      <c r="D6258" s="180" t="s">
        <v>6363</v>
      </c>
      <c r="E6258" s="181">
        <v>1.58</v>
      </c>
    </row>
    <row r="6259" spans="2:5" ht="50.1" customHeight="1">
      <c r="B6259" s="180">
        <v>95876</v>
      </c>
      <c r="C6259" s="180" t="s">
        <v>21180</v>
      </c>
      <c r="D6259" s="180" t="s">
        <v>6363</v>
      </c>
      <c r="E6259" s="181">
        <v>1.4</v>
      </c>
    </row>
    <row r="6260" spans="2:5" ht="50.1" customHeight="1">
      <c r="B6260" s="180">
        <v>95877</v>
      </c>
      <c r="C6260" s="180" t="s">
        <v>21181</v>
      </c>
      <c r="D6260" s="180" t="s">
        <v>6363</v>
      </c>
      <c r="E6260" s="181">
        <v>1.2</v>
      </c>
    </row>
    <row r="6261" spans="2:5" ht="50.1" customHeight="1">
      <c r="B6261" s="180">
        <v>95878</v>
      </c>
      <c r="C6261" s="180" t="s">
        <v>21182</v>
      </c>
      <c r="D6261" s="180" t="s">
        <v>5719</v>
      </c>
      <c r="E6261" s="181">
        <v>1.06</v>
      </c>
    </row>
    <row r="6262" spans="2:5" ht="50.1" customHeight="1">
      <c r="B6262" s="180">
        <v>95879</v>
      </c>
      <c r="C6262" s="180" t="s">
        <v>21183</v>
      </c>
      <c r="D6262" s="180" t="s">
        <v>5719</v>
      </c>
      <c r="E6262" s="181">
        <v>0.95</v>
      </c>
    </row>
    <row r="6263" spans="2:5" ht="50.1" customHeight="1">
      <c r="B6263" s="180">
        <v>95880</v>
      </c>
      <c r="C6263" s="180" t="s">
        <v>21184</v>
      </c>
      <c r="D6263" s="180" t="s">
        <v>5719</v>
      </c>
      <c r="E6263" s="181">
        <v>0.8</v>
      </c>
    </row>
    <row r="6264" spans="2:5" ht="50.1" customHeight="1">
      <c r="B6264" s="180">
        <v>97912</v>
      </c>
      <c r="C6264" s="180" t="s">
        <v>21185</v>
      </c>
      <c r="D6264" s="180" t="s">
        <v>6363</v>
      </c>
      <c r="E6264" s="181">
        <v>2.42</v>
      </c>
    </row>
    <row r="6265" spans="2:5" ht="50.1" customHeight="1">
      <c r="B6265" s="180">
        <v>97913</v>
      </c>
      <c r="C6265" s="180" t="s">
        <v>21186</v>
      </c>
      <c r="D6265" s="180" t="s">
        <v>6363</v>
      </c>
      <c r="E6265" s="181">
        <v>2.1</v>
      </c>
    </row>
    <row r="6266" spans="2:5" ht="50.1" customHeight="1">
      <c r="B6266" s="180">
        <v>97914</v>
      </c>
      <c r="C6266" s="180" t="s">
        <v>21187</v>
      </c>
      <c r="D6266" s="180" t="s">
        <v>6363</v>
      </c>
      <c r="E6266" s="181">
        <v>1.92</v>
      </c>
    </row>
    <row r="6267" spans="2:5" ht="50.1" customHeight="1">
      <c r="B6267" s="180">
        <v>97915</v>
      </c>
      <c r="C6267" s="180" t="s">
        <v>21188</v>
      </c>
      <c r="D6267" s="180" t="s">
        <v>6363</v>
      </c>
      <c r="E6267" s="181">
        <v>0.76</v>
      </c>
    </row>
    <row r="6268" spans="2:5" ht="50.1" customHeight="1">
      <c r="B6268" s="180">
        <v>100937</v>
      </c>
      <c r="C6268" s="180" t="s">
        <v>21189</v>
      </c>
      <c r="D6268" s="180" t="s">
        <v>6363</v>
      </c>
      <c r="E6268" s="181">
        <v>5.79</v>
      </c>
    </row>
    <row r="6269" spans="2:5" ht="50.1" customHeight="1">
      <c r="B6269" s="180">
        <v>100938</v>
      </c>
      <c r="C6269" s="180" t="s">
        <v>21190</v>
      </c>
      <c r="D6269" s="180" t="s">
        <v>6363</v>
      </c>
      <c r="E6269" s="181">
        <v>4.78</v>
      </c>
    </row>
    <row r="6270" spans="2:5" ht="50.1" customHeight="1">
      <c r="B6270" s="180">
        <v>100939</v>
      </c>
      <c r="C6270" s="180" t="s">
        <v>21191</v>
      </c>
      <c r="D6270" s="180" t="s">
        <v>6363</v>
      </c>
      <c r="E6270" s="181">
        <v>4.26</v>
      </c>
    </row>
    <row r="6271" spans="2:5" ht="50.1" customHeight="1">
      <c r="B6271" s="180">
        <v>100940</v>
      </c>
      <c r="C6271" s="180" t="s">
        <v>21192</v>
      </c>
      <c r="D6271" s="180" t="s">
        <v>6363</v>
      </c>
      <c r="E6271" s="181">
        <v>3.65</v>
      </c>
    </row>
    <row r="6272" spans="2:5" ht="50.1" customHeight="1">
      <c r="B6272" s="180">
        <v>100941</v>
      </c>
      <c r="C6272" s="180" t="s">
        <v>21193</v>
      </c>
      <c r="D6272" s="180" t="s">
        <v>5719</v>
      </c>
      <c r="E6272" s="181">
        <v>3.85</v>
      </c>
    </row>
    <row r="6273" spans="2:5" ht="50.1" customHeight="1">
      <c r="B6273" s="180">
        <v>100942</v>
      </c>
      <c r="C6273" s="180" t="s">
        <v>21194</v>
      </c>
      <c r="D6273" s="180" t="s">
        <v>5719</v>
      </c>
      <c r="E6273" s="181">
        <v>3.18</v>
      </c>
    </row>
    <row r="6274" spans="2:5" ht="50.1" customHeight="1">
      <c r="B6274" s="180">
        <v>100943</v>
      </c>
      <c r="C6274" s="180" t="s">
        <v>21195</v>
      </c>
      <c r="D6274" s="180" t="s">
        <v>5719</v>
      </c>
      <c r="E6274" s="181">
        <v>2.83</v>
      </c>
    </row>
    <row r="6275" spans="2:5" ht="50.1" customHeight="1">
      <c r="B6275" s="180">
        <v>100944</v>
      </c>
      <c r="C6275" s="180" t="s">
        <v>21196</v>
      </c>
      <c r="D6275" s="180" t="s">
        <v>5719</v>
      </c>
      <c r="E6275" s="181">
        <v>2.44</v>
      </c>
    </row>
    <row r="6276" spans="2:5" ht="50.1" customHeight="1">
      <c r="B6276" s="180">
        <v>100945</v>
      </c>
      <c r="C6276" s="180" t="s">
        <v>21197</v>
      </c>
      <c r="D6276" s="180" t="s">
        <v>5719</v>
      </c>
      <c r="E6276" s="181">
        <v>1.72</v>
      </c>
    </row>
    <row r="6277" spans="2:5" ht="50.1" customHeight="1">
      <c r="B6277" s="180">
        <v>100946</v>
      </c>
      <c r="C6277" s="180" t="s">
        <v>21198</v>
      </c>
      <c r="D6277" s="180" t="s">
        <v>5719</v>
      </c>
      <c r="E6277" s="181">
        <v>1.47</v>
      </c>
    </row>
    <row r="6278" spans="2:5" ht="50.1" customHeight="1">
      <c r="B6278" s="180">
        <v>100947</v>
      </c>
      <c r="C6278" s="180" t="s">
        <v>21199</v>
      </c>
      <c r="D6278" s="180" t="s">
        <v>5719</v>
      </c>
      <c r="E6278" s="181">
        <v>1.36</v>
      </c>
    </row>
    <row r="6279" spans="2:5" ht="50.1" customHeight="1">
      <c r="B6279" s="180">
        <v>100948</v>
      </c>
      <c r="C6279" s="180" t="s">
        <v>21200</v>
      </c>
      <c r="D6279" s="180" t="s">
        <v>5719</v>
      </c>
      <c r="E6279" s="181">
        <v>0.54</v>
      </c>
    </row>
    <row r="6280" spans="2:5" ht="50.1" customHeight="1">
      <c r="B6280" s="180">
        <v>100949</v>
      </c>
      <c r="C6280" s="180" t="s">
        <v>21201</v>
      </c>
      <c r="D6280" s="180" t="s">
        <v>5719</v>
      </c>
      <c r="E6280" s="181">
        <v>4.08</v>
      </c>
    </row>
    <row r="6281" spans="2:5" ht="50.1" customHeight="1">
      <c r="B6281" s="180">
        <v>100950</v>
      </c>
      <c r="C6281" s="180" t="s">
        <v>21202</v>
      </c>
      <c r="D6281" s="180" t="s">
        <v>5719</v>
      </c>
      <c r="E6281" s="181">
        <v>2.1800000000000002</v>
      </c>
    </row>
    <row r="6282" spans="2:5" ht="50.1" customHeight="1">
      <c r="B6282" s="180">
        <v>100951</v>
      </c>
      <c r="C6282" s="180" t="s">
        <v>21203</v>
      </c>
      <c r="D6282" s="180" t="s">
        <v>5719</v>
      </c>
      <c r="E6282" s="181">
        <v>1.87</v>
      </c>
    </row>
    <row r="6283" spans="2:5" ht="50.1" customHeight="1">
      <c r="B6283" s="180">
        <v>100952</v>
      </c>
      <c r="C6283" s="180" t="s">
        <v>21204</v>
      </c>
      <c r="D6283" s="180" t="s">
        <v>5719</v>
      </c>
      <c r="E6283" s="181">
        <v>1.73</v>
      </c>
    </row>
    <row r="6284" spans="2:5" ht="50.1" customHeight="1">
      <c r="B6284" s="180">
        <v>100953</v>
      </c>
      <c r="C6284" s="180" t="s">
        <v>21205</v>
      </c>
      <c r="D6284" s="180" t="s">
        <v>5719</v>
      </c>
      <c r="E6284" s="181">
        <v>0.68</v>
      </c>
    </row>
    <row r="6285" spans="2:5" ht="50.1" customHeight="1">
      <c r="B6285" s="180">
        <v>100954</v>
      </c>
      <c r="C6285" s="180" t="s">
        <v>21206</v>
      </c>
      <c r="D6285" s="180" t="s">
        <v>5719</v>
      </c>
      <c r="E6285" s="181">
        <v>5.17</v>
      </c>
    </row>
    <row r="6286" spans="2:5" ht="50.1" customHeight="1">
      <c r="B6286" s="180">
        <v>100955</v>
      </c>
      <c r="C6286" s="180" t="s">
        <v>21207</v>
      </c>
      <c r="D6286" s="180" t="s">
        <v>6363</v>
      </c>
      <c r="E6286" s="181">
        <v>3.24</v>
      </c>
    </row>
    <row r="6287" spans="2:5" ht="50.1" customHeight="1">
      <c r="B6287" s="180">
        <v>100956</v>
      </c>
      <c r="C6287" s="180" t="s">
        <v>21208</v>
      </c>
      <c r="D6287" s="180" t="s">
        <v>6363</v>
      </c>
      <c r="E6287" s="181">
        <v>2.82</v>
      </c>
    </row>
    <row r="6288" spans="2:5" ht="50.1" customHeight="1">
      <c r="B6288" s="180">
        <v>100957</v>
      </c>
      <c r="C6288" s="180" t="s">
        <v>21209</v>
      </c>
      <c r="D6288" s="180" t="s">
        <v>6363</v>
      </c>
      <c r="E6288" s="181">
        <v>2.58</v>
      </c>
    </row>
    <row r="6289" spans="2:5" ht="50.1" customHeight="1">
      <c r="B6289" s="180">
        <v>100958</v>
      </c>
      <c r="C6289" s="180" t="s">
        <v>21210</v>
      </c>
      <c r="D6289" s="180" t="s">
        <v>6363</v>
      </c>
      <c r="E6289" s="181">
        <v>1.03</v>
      </c>
    </row>
    <row r="6290" spans="2:5" ht="50.1" customHeight="1">
      <c r="B6290" s="180">
        <v>100959</v>
      </c>
      <c r="C6290" s="180" t="s">
        <v>21211</v>
      </c>
      <c r="D6290" s="180" t="s">
        <v>6363</v>
      </c>
      <c r="E6290" s="181">
        <v>7.74</v>
      </c>
    </row>
    <row r="6291" spans="2:5" ht="50.1" customHeight="1">
      <c r="B6291" s="180">
        <v>100960</v>
      </c>
      <c r="C6291" s="180" t="s">
        <v>21212</v>
      </c>
      <c r="D6291" s="180" t="s">
        <v>6363</v>
      </c>
      <c r="E6291" s="181">
        <v>2.3199999999999998</v>
      </c>
    </row>
    <row r="6292" spans="2:5" ht="50.1" customHeight="1">
      <c r="B6292" s="180">
        <v>100961</v>
      </c>
      <c r="C6292" s="180" t="s">
        <v>21213</v>
      </c>
      <c r="D6292" s="180" t="s">
        <v>6363</v>
      </c>
      <c r="E6292" s="181">
        <v>2.02</v>
      </c>
    </row>
    <row r="6293" spans="2:5" ht="50.1" customHeight="1">
      <c r="B6293" s="180">
        <v>100962</v>
      </c>
      <c r="C6293" s="180" t="s">
        <v>21214</v>
      </c>
      <c r="D6293" s="180" t="s">
        <v>6363</v>
      </c>
      <c r="E6293" s="181">
        <v>1.84</v>
      </c>
    </row>
    <row r="6294" spans="2:5" ht="50.1" customHeight="1">
      <c r="B6294" s="180">
        <v>100963</v>
      </c>
      <c r="C6294" s="180" t="s">
        <v>21215</v>
      </c>
      <c r="D6294" s="180" t="s">
        <v>6363</v>
      </c>
      <c r="E6294" s="181">
        <v>0.72</v>
      </c>
    </row>
    <row r="6295" spans="2:5" ht="50.1" customHeight="1">
      <c r="B6295" s="180">
        <v>100964</v>
      </c>
      <c r="C6295" s="180" t="s">
        <v>21216</v>
      </c>
      <c r="D6295" s="180" t="s">
        <v>6363</v>
      </c>
      <c r="E6295" s="181">
        <v>5.6</v>
      </c>
    </row>
    <row r="6296" spans="2:5" ht="50.1" customHeight="1">
      <c r="B6296" s="180">
        <v>100973</v>
      </c>
      <c r="C6296" s="180" t="s">
        <v>21217</v>
      </c>
      <c r="D6296" s="180" t="s">
        <v>17</v>
      </c>
      <c r="E6296" s="181">
        <v>6.05</v>
      </c>
    </row>
    <row r="6297" spans="2:5" ht="50.1" customHeight="1">
      <c r="B6297" s="180">
        <v>100974</v>
      </c>
      <c r="C6297" s="180" t="s">
        <v>21218</v>
      </c>
      <c r="D6297" s="180" t="s">
        <v>17</v>
      </c>
      <c r="E6297" s="181">
        <v>5.77</v>
      </c>
    </row>
    <row r="6298" spans="2:5" ht="50.1" customHeight="1">
      <c r="B6298" s="180">
        <v>100975</v>
      </c>
      <c r="C6298" s="180" t="s">
        <v>21219</v>
      </c>
      <c r="D6298" s="180" t="s">
        <v>17</v>
      </c>
      <c r="E6298" s="181">
        <v>5.87</v>
      </c>
    </row>
    <row r="6299" spans="2:5" ht="50.1" customHeight="1">
      <c r="B6299" s="180">
        <v>100965</v>
      </c>
      <c r="C6299" s="180" t="s">
        <v>21220</v>
      </c>
      <c r="D6299" s="180" t="s">
        <v>5719</v>
      </c>
      <c r="E6299" s="181">
        <v>1.19</v>
      </c>
    </row>
    <row r="6300" spans="2:5" ht="50.1" customHeight="1">
      <c r="B6300" s="180">
        <v>100966</v>
      </c>
      <c r="C6300" s="180" t="s">
        <v>21221</v>
      </c>
      <c r="D6300" s="180" t="s">
        <v>5719</v>
      </c>
      <c r="E6300" s="181">
        <v>1.02</v>
      </c>
    </row>
    <row r="6301" spans="2:5" ht="50.1" customHeight="1">
      <c r="B6301" s="180">
        <v>100969</v>
      </c>
      <c r="C6301" s="180" t="s">
        <v>21222</v>
      </c>
      <c r="D6301" s="180" t="s">
        <v>5719</v>
      </c>
      <c r="E6301" s="181">
        <v>1.59</v>
      </c>
    </row>
    <row r="6302" spans="2:5" ht="50.1" customHeight="1">
      <c r="B6302" s="180">
        <v>100970</v>
      </c>
      <c r="C6302" s="180" t="s">
        <v>21223</v>
      </c>
      <c r="D6302" s="180" t="s">
        <v>5719</v>
      </c>
      <c r="E6302" s="181">
        <v>1.35</v>
      </c>
    </row>
    <row r="6303" spans="2:5" ht="50.1" customHeight="1">
      <c r="B6303" s="180">
        <v>102330</v>
      </c>
      <c r="C6303" s="180" t="s">
        <v>21224</v>
      </c>
      <c r="D6303" s="180" t="s">
        <v>5719</v>
      </c>
      <c r="E6303" s="181">
        <v>0.95</v>
      </c>
    </row>
    <row r="6304" spans="2:5" ht="50.1" customHeight="1">
      <c r="B6304" s="180">
        <v>102331</v>
      </c>
      <c r="C6304" s="180" t="s">
        <v>21225</v>
      </c>
      <c r="D6304" s="180" t="s">
        <v>5719</v>
      </c>
      <c r="E6304" s="181">
        <v>0.37</v>
      </c>
    </row>
    <row r="6305" spans="2:5" ht="50.1" customHeight="1">
      <c r="B6305" s="180">
        <v>102332</v>
      </c>
      <c r="C6305" s="180" t="s">
        <v>21226</v>
      </c>
      <c r="D6305" s="180" t="s">
        <v>5719</v>
      </c>
      <c r="E6305" s="181">
        <v>1.25</v>
      </c>
    </row>
    <row r="6306" spans="2:5" ht="50.1" customHeight="1">
      <c r="B6306" s="180">
        <v>102333</v>
      </c>
      <c r="C6306" s="180" t="s">
        <v>21227</v>
      </c>
      <c r="D6306" s="180" t="s">
        <v>5719</v>
      </c>
      <c r="E6306" s="181">
        <v>0.5</v>
      </c>
    </row>
    <row r="6307" spans="2:5" ht="50.1" customHeight="1">
      <c r="B6307" s="180">
        <v>101019</v>
      </c>
      <c r="C6307" s="180" t="s">
        <v>21228</v>
      </c>
      <c r="D6307" s="180" t="s">
        <v>12538</v>
      </c>
      <c r="E6307" s="181">
        <v>520.37</v>
      </c>
    </row>
    <row r="6308" spans="2:5" ht="50.1" customHeight="1">
      <c r="B6308" s="180">
        <v>101479</v>
      </c>
      <c r="C6308" s="180" t="s">
        <v>21229</v>
      </c>
      <c r="D6308" s="180" t="s">
        <v>12538</v>
      </c>
      <c r="E6308" s="181">
        <v>103.88</v>
      </c>
    </row>
    <row r="6309" spans="2:5" ht="50.1" customHeight="1">
      <c r="B6309" s="180">
        <v>100976</v>
      </c>
      <c r="C6309" s="180" t="s">
        <v>21230</v>
      </c>
      <c r="D6309" s="180" t="s">
        <v>17</v>
      </c>
      <c r="E6309" s="181">
        <v>5.75</v>
      </c>
    </row>
    <row r="6310" spans="2:5" ht="50.1" customHeight="1">
      <c r="B6310" s="180">
        <v>100977</v>
      </c>
      <c r="C6310" s="180" t="s">
        <v>21231</v>
      </c>
      <c r="D6310" s="180" t="s">
        <v>17</v>
      </c>
      <c r="E6310" s="181">
        <v>4.99</v>
      </c>
    </row>
    <row r="6311" spans="2:5" ht="50.1" customHeight="1">
      <c r="B6311" s="180">
        <v>100978</v>
      </c>
      <c r="C6311" s="180" t="s">
        <v>21232</v>
      </c>
      <c r="D6311" s="180" t="s">
        <v>17</v>
      </c>
      <c r="E6311" s="181">
        <v>4.46</v>
      </c>
    </row>
    <row r="6312" spans="2:5" ht="50.1" customHeight="1">
      <c r="B6312" s="180">
        <v>100979</v>
      </c>
      <c r="C6312" s="180" t="s">
        <v>21233</v>
      </c>
      <c r="D6312" s="180" t="s">
        <v>17</v>
      </c>
      <c r="E6312" s="181">
        <v>4.34</v>
      </c>
    </row>
    <row r="6313" spans="2:5" ht="50.1" customHeight="1">
      <c r="B6313" s="180">
        <v>100980</v>
      </c>
      <c r="C6313" s="180" t="s">
        <v>21234</v>
      </c>
      <c r="D6313" s="180" t="s">
        <v>17</v>
      </c>
      <c r="E6313" s="181">
        <v>4.1100000000000003</v>
      </c>
    </row>
    <row r="6314" spans="2:5" ht="50.1" customHeight="1">
      <c r="B6314" s="180">
        <v>100981</v>
      </c>
      <c r="C6314" s="180" t="s">
        <v>21235</v>
      </c>
      <c r="D6314" s="180" t="s">
        <v>17</v>
      </c>
      <c r="E6314" s="181">
        <v>6.11</v>
      </c>
    </row>
    <row r="6315" spans="2:5" ht="50.1" customHeight="1">
      <c r="B6315" s="180">
        <v>100982</v>
      </c>
      <c r="C6315" s="180" t="s">
        <v>21236</v>
      </c>
      <c r="D6315" s="180" t="s">
        <v>17</v>
      </c>
      <c r="E6315" s="181">
        <v>5.81</v>
      </c>
    </row>
    <row r="6316" spans="2:5" ht="50.1" customHeight="1">
      <c r="B6316" s="180">
        <v>100983</v>
      </c>
      <c r="C6316" s="180" t="s">
        <v>21237</v>
      </c>
      <c r="D6316" s="180" t="s">
        <v>17</v>
      </c>
      <c r="E6316" s="181">
        <v>5.9</v>
      </c>
    </row>
    <row r="6317" spans="2:5" ht="50.1" customHeight="1">
      <c r="B6317" s="180">
        <v>100984</v>
      </c>
      <c r="C6317" s="180" t="s">
        <v>21238</v>
      </c>
      <c r="D6317" s="180" t="s">
        <v>17</v>
      </c>
      <c r="E6317" s="181">
        <v>5.77</v>
      </c>
    </row>
    <row r="6318" spans="2:5" ht="50.1" customHeight="1">
      <c r="B6318" s="180">
        <v>100985</v>
      </c>
      <c r="C6318" s="180" t="s">
        <v>21239</v>
      </c>
      <c r="D6318" s="180" t="s">
        <v>17</v>
      </c>
      <c r="E6318" s="181">
        <v>4.84</v>
      </c>
    </row>
    <row r="6319" spans="2:5" ht="50.1" customHeight="1">
      <c r="B6319" s="180">
        <v>100986</v>
      </c>
      <c r="C6319" s="180" t="s">
        <v>21240</v>
      </c>
      <c r="D6319" s="180" t="s">
        <v>17</v>
      </c>
      <c r="E6319" s="181">
        <v>5.76</v>
      </c>
    </row>
    <row r="6320" spans="2:5" ht="50.1" customHeight="1">
      <c r="B6320" s="180">
        <v>100987</v>
      </c>
      <c r="C6320" s="180" t="s">
        <v>21241</v>
      </c>
      <c r="D6320" s="180" t="s">
        <v>17</v>
      </c>
      <c r="E6320" s="181">
        <v>6.74</v>
      </c>
    </row>
    <row r="6321" spans="2:5" ht="50.1" customHeight="1">
      <c r="B6321" s="180">
        <v>100988</v>
      </c>
      <c r="C6321" s="180" t="s">
        <v>21242</v>
      </c>
      <c r="D6321" s="180" t="s">
        <v>17</v>
      </c>
      <c r="E6321" s="181">
        <v>7.15</v>
      </c>
    </row>
    <row r="6322" spans="2:5" ht="50.1" customHeight="1">
      <c r="B6322" s="180">
        <v>100989</v>
      </c>
      <c r="C6322" s="180" t="s">
        <v>21243</v>
      </c>
      <c r="D6322" s="180" t="s">
        <v>12538</v>
      </c>
      <c r="E6322" s="181">
        <v>4.03</v>
      </c>
    </row>
    <row r="6323" spans="2:5" ht="50.1" customHeight="1">
      <c r="B6323" s="180">
        <v>100990</v>
      </c>
      <c r="C6323" s="180" t="s">
        <v>21244</v>
      </c>
      <c r="D6323" s="180" t="s">
        <v>12538</v>
      </c>
      <c r="E6323" s="181">
        <v>3.85</v>
      </c>
    </row>
    <row r="6324" spans="2:5" ht="50.1" customHeight="1">
      <c r="B6324" s="180">
        <v>100991</v>
      </c>
      <c r="C6324" s="180" t="s">
        <v>21245</v>
      </c>
      <c r="D6324" s="180" t="s">
        <v>12538</v>
      </c>
      <c r="E6324" s="181">
        <v>3.93</v>
      </c>
    </row>
    <row r="6325" spans="2:5" ht="50.1" customHeight="1">
      <c r="B6325" s="180">
        <v>100992</v>
      </c>
      <c r="C6325" s="180" t="s">
        <v>21246</v>
      </c>
      <c r="D6325" s="180" t="s">
        <v>12538</v>
      </c>
      <c r="E6325" s="181">
        <v>3.83</v>
      </c>
    </row>
    <row r="6326" spans="2:5" ht="50.1" customHeight="1">
      <c r="B6326" s="180">
        <v>100993</v>
      </c>
      <c r="C6326" s="180" t="s">
        <v>21247</v>
      </c>
      <c r="D6326" s="180" t="s">
        <v>12538</v>
      </c>
      <c r="E6326" s="181">
        <v>3.33</v>
      </c>
    </row>
    <row r="6327" spans="2:5" ht="50.1" customHeight="1">
      <c r="B6327" s="180">
        <v>100994</v>
      </c>
      <c r="C6327" s="180" t="s">
        <v>21248</v>
      </c>
      <c r="D6327" s="180" t="s">
        <v>12538</v>
      </c>
      <c r="E6327" s="181">
        <v>2.96</v>
      </c>
    </row>
    <row r="6328" spans="2:5" ht="50.1" customHeight="1">
      <c r="B6328" s="180">
        <v>100995</v>
      </c>
      <c r="C6328" s="180" t="s">
        <v>21249</v>
      </c>
      <c r="D6328" s="180" t="s">
        <v>12538</v>
      </c>
      <c r="E6328" s="181">
        <v>2.9</v>
      </c>
    </row>
    <row r="6329" spans="2:5" ht="50.1" customHeight="1">
      <c r="B6329" s="180">
        <v>100996</v>
      </c>
      <c r="C6329" s="180" t="s">
        <v>21250</v>
      </c>
      <c r="D6329" s="180" t="s">
        <v>12538</v>
      </c>
      <c r="E6329" s="181">
        <v>2.73</v>
      </c>
    </row>
    <row r="6330" spans="2:5" ht="50.1" customHeight="1">
      <c r="B6330" s="180">
        <v>100997</v>
      </c>
      <c r="C6330" s="180" t="s">
        <v>21251</v>
      </c>
      <c r="D6330" s="180" t="s">
        <v>12538</v>
      </c>
      <c r="E6330" s="181">
        <v>4.07</v>
      </c>
    </row>
    <row r="6331" spans="2:5" ht="50.1" customHeight="1">
      <c r="B6331" s="180">
        <v>100998</v>
      </c>
      <c r="C6331" s="180" t="s">
        <v>21252</v>
      </c>
      <c r="D6331" s="180" t="s">
        <v>12538</v>
      </c>
      <c r="E6331" s="181">
        <v>3.87</v>
      </c>
    </row>
    <row r="6332" spans="2:5" ht="50.1" customHeight="1">
      <c r="B6332" s="180">
        <v>100999</v>
      </c>
      <c r="C6332" s="180" t="s">
        <v>21253</v>
      </c>
      <c r="D6332" s="180" t="s">
        <v>12538</v>
      </c>
      <c r="E6332" s="181">
        <v>3.94</v>
      </c>
    </row>
    <row r="6333" spans="2:5" ht="50.1" customHeight="1">
      <c r="B6333" s="180">
        <v>101000</v>
      </c>
      <c r="C6333" s="180" t="s">
        <v>21254</v>
      </c>
      <c r="D6333" s="180" t="s">
        <v>12538</v>
      </c>
      <c r="E6333" s="181">
        <v>3.84</v>
      </c>
    </row>
    <row r="6334" spans="2:5" ht="50.1" customHeight="1">
      <c r="B6334" s="180">
        <v>101001</v>
      </c>
      <c r="C6334" s="180" t="s">
        <v>21255</v>
      </c>
      <c r="D6334" s="180" t="s">
        <v>12538</v>
      </c>
      <c r="E6334" s="181">
        <v>3.22</v>
      </c>
    </row>
    <row r="6335" spans="2:5" ht="50.1" customHeight="1">
      <c r="B6335" s="180">
        <v>101002</v>
      </c>
      <c r="C6335" s="180" t="s">
        <v>21256</v>
      </c>
      <c r="D6335" s="180" t="s">
        <v>12538</v>
      </c>
      <c r="E6335" s="181">
        <v>3.84</v>
      </c>
    </row>
    <row r="6336" spans="2:5" ht="50.1" customHeight="1">
      <c r="B6336" s="180">
        <v>101003</v>
      </c>
      <c r="C6336" s="180" t="s">
        <v>21257</v>
      </c>
      <c r="D6336" s="180" t="s">
        <v>12538</v>
      </c>
      <c r="E6336" s="181">
        <v>4.4800000000000004</v>
      </c>
    </row>
    <row r="6337" spans="2:5" ht="50.1" customHeight="1">
      <c r="B6337" s="180">
        <v>101004</v>
      </c>
      <c r="C6337" s="180" t="s">
        <v>21258</v>
      </c>
      <c r="D6337" s="180" t="s">
        <v>12538</v>
      </c>
      <c r="E6337" s="181">
        <v>4.7699999999999996</v>
      </c>
    </row>
    <row r="6338" spans="2:5" ht="50.1" customHeight="1">
      <c r="B6338" s="180">
        <v>101005</v>
      </c>
      <c r="C6338" s="180" t="s">
        <v>21259</v>
      </c>
      <c r="D6338" s="180" t="s">
        <v>17</v>
      </c>
      <c r="E6338" s="181">
        <v>12.34</v>
      </c>
    </row>
    <row r="6339" spans="2:5" ht="50.1" customHeight="1">
      <c r="B6339" s="180">
        <v>101006</v>
      </c>
      <c r="C6339" s="180" t="s">
        <v>21260</v>
      </c>
      <c r="D6339" s="180" t="s">
        <v>17</v>
      </c>
      <c r="E6339" s="181">
        <v>13.29</v>
      </c>
    </row>
    <row r="6340" spans="2:5" ht="50.1" customHeight="1">
      <c r="B6340" s="180">
        <v>101007</v>
      </c>
      <c r="C6340" s="180" t="s">
        <v>21261</v>
      </c>
      <c r="D6340" s="180" t="s">
        <v>17</v>
      </c>
      <c r="E6340" s="181">
        <v>3.58</v>
      </c>
    </row>
    <row r="6341" spans="2:5" ht="50.1" customHeight="1">
      <c r="B6341" s="180">
        <v>101008</v>
      </c>
      <c r="C6341" s="180" t="s">
        <v>21262</v>
      </c>
      <c r="D6341" s="180" t="s">
        <v>17</v>
      </c>
      <c r="E6341" s="181">
        <v>3.51</v>
      </c>
    </row>
    <row r="6342" spans="2:5" ht="50.1" customHeight="1">
      <c r="B6342" s="180">
        <v>101009</v>
      </c>
      <c r="C6342" s="180" t="s">
        <v>21263</v>
      </c>
      <c r="D6342" s="180" t="s">
        <v>12538</v>
      </c>
      <c r="E6342" s="181">
        <v>26.22</v>
      </c>
    </row>
    <row r="6343" spans="2:5" ht="50.1" customHeight="1">
      <c r="B6343" s="180">
        <v>101010</v>
      </c>
      <c r="C6343" s="180" t="s">
        <v>21264</v>
      </c>
      <c r="D6343" s="180" t="s">
        <v>12538</v>
      </c>
      <c r="E6343" s="181">
        <v>16.510000000000002</v>
      </c>
    </row>
    <row r="6344" spans="2:5" ht="50.1" customHeight="1">
      <c r="B6344" s="180">
        <v>101013</v>
      </c>
      <c r="C6344" s="180" t="s">
        <v>21265</v>
      </c>
      <c r="D6344" s="180" t="s">
        <v>12538</v>
      </c>
      <c r="E6344" s="181">
        <v>27.86</v>
      </c>
    </row>
    <row r="6345" spans="2:5" ht="50.1" customHeight="1">
      <c r="B6345" s="180">
        <v>101014</v>
      </c>
      <c r="C6345" s="180" t="s">
        <v>21266</v>
      </c>
      <c r="D6345" s="180" t="s">
        <v>12538</v>
      </c>
      <c r="E6345" s="181">
        <v>25.53</v>
      </c>
    </row>
    <row r="6346" spans="2:5" ht="50.1" customHeight="1">
      <c r="B6346" s="180">
        <v>101015</v>
      </c>
      <c r="C6346" s="180" t="s">
        <v>21267</v>
      </c>
      <c r="D6346" s="180" t="s">
        <v>12538</v>
      </c>
      <c r="E6346" s="181">
        <v>20.97</v>
      </c>
    </row>
    <row r="6347" spans="2:5" ht="50.1" customHeight="1">
      <c r="B6347" s="180">
        <v>101016</v>
      </c>
      <c r="C6347" s="180" t="s">
        <v>21268</v>
      </c>
      <c r="D6347" s="180" t="s">
        <v>12538</v>
      </c>
      <c r="E6347" s="181">
        <v>24.27</v>
      </c>
    </row>
    <row r="6348" spans="2:5" ht="50.1" customHeight="1">
      <c r="B6348" s="180">
        <v>101017</v>
      </c>
      <c r="C6348" s="180" t="s">
        <v>21269</v>
      </c>
      <c r="D6348" s="180" t="s">
        <v>12538</v>
      </c>
      <c r="E6348" s="181">
        <v>18.399999999999999</v>
      </c>
    </row>
    <row r="6349" spans="2:5" ht="50.1" customHeight="1">
      <c r="B6349" s="180">
        <v>101018</v>
      </c>
      <c r="C6349" s="180" t="s">
        <v>21270</v>
      </c>
      <c r="D6349" s="180" t="s">
        <v>12538</v>
      </c>
      <c r="E6349" s="181">
        <v>15.12</v>
      </c>
    </row>
    <row r="6350" spans="2:5" ht="50.1" customHeight="1">
      <c r="B6350" s="180">
        <v>101463</v>
      </c>
      <c r="C6350" s="180" t="s">
        <v>21271</v>
      </c>
      <c r="D6350" s="180" t="s">
        <v>12538</v>
      </c>
      <c r="E6350" s="181">
        <v>27.94</v>
      </c>
    </row>
    <row r="6351" spans="2:5" ht="50.1" customHeight="1">
      <c r="B6351" s="180">
        <v>101464</v>
      </c>
      <c r="C6351" s="180" t="s">
        <v>21272</v>
      </c>
      <c r="D6351" s="180" t="s">
        <v>12538</v>
      </c>
      <c r="E6351" s="181">
        <v>21.46</v>
      </c>
    </row>
    <row r="6352" spans="2:5" ht="50.1" customHeight="1">
      <c r="B6352" s="180">
        <v>101465</v>
      </c>
      <c r="C6352" s="180" t="s">
        <v>21273</v>
      </c>
      <c r="D6352" s="180" t="s">
        <v>12538</v>
      </c>
      <c r="E6352" s="181">
        <v>16.39</v>
      </c>
    </row>
    <row r="6353" spans="2:5" ht="50.1" customHeight="1">
      <c r="B6353" s="180">
        <v>101466</v>
      </c>
      <c r="C6353" s="180" t="s">
        <v>21274</v>
      </c>
      <c r="D6353" s="180" t="s">
        <v>12538</v>
      </c>
      <c r="E6353" s="181">
        <v>13.35</v>
      </c>
    </row>
    <row r="6354" spans="2:5" ht="50.1" customHeight="1">
      <c r="B6354" s="180">
        <v>101467</v>
      </c>
      <c r="C6354" s="180" t="s">
        <v>21275</v>
      </c>
      <c r="D6354" s="180" t="s">
        <v>12538</v>
      </c>
      <c r="E6354" s="181">
        <v>11.16</v>
      </c>
    </row>
    <row r="6355" spans="2:5" ht="50.1" customHeight="1">
      <c r="B6355" s="180">
        <v>101468</v>
      </c>
      <c r="C6355" s="180" t="s">
        <v>21276</v>
      </c>
      <c r="D6355" s="180" t="s">
        <v>12538</v>
      </c>
      <c r="E6355" s="181">
        <v>10.210000000000001</v>
      </c>
    </row>
    <row r="6356" spans="2:5" ht="50.1" customHeight="1">
      <c r="B6356" s="180">
        <v>101469</v>
      </c>
      <c r="C6356" s="180" t="s">
        <v>21277</v>
      </c>
      <c r="D6356" s="180" t="s">
        <v>12538</v>
      </c>
      <c r="E6356" s="181">
        <v>22.86</v>
      </c>
    </row>
    <row r="6357" spans="2:5" ht="50.1" customHeight="1">
      <c r="B6357" s="180">
        <v>101470</v>
      </c>
      <c r="C6357" s="180" t="s">
        <v>21278</v>
      </c>
      <c r="D6357" s="180" t="s">
        <v>12538</v>
      </c>
      <c r="E6357" s="181">
        <v>18.14</v>
      </c>
    </row>
    <row r="6358" spans="2:5" ht="50.1" customHeight="1">
      <c r="B6358" s="180">
        <v>101471</v>
      </c>
      <c r="C6358" s="180" t="s">
        <v>21279</v>
      </c>
      <c r="D6358" s="180" t="s">
        <v>12538</v>
      </c>
      <c r="E6358" s="181">
        <v>15.57</v>
      </c>
    </row>
    <row r="6359" spans="2:5" ht="50.1" customHeight="1">
      <c r="B6359" s="180">
        <v>101472</v>
      </c>
      <c r="C6359" s="180" t="s">
        <v>21280</v>
      </c>
      <c r="D6359" s="180" t="s">
        <v>12538</v>
      </c>
      <c r="E6359" s="181">
        <v>12.11</v>
      </c>
    </row>
    <row r="6360" spans="2:5" ht="50.1" customHeight="1">
      <c r="B6360" s="180">
        <v>101473</v>
      </c>
      <c r="C6360" s="180" t="s">
        <v>21281</v>
      </c>
      <c r="D6360" s="180" t="s">
        <v>12538</v>
      </c>
      <c r="E6360" s="181">
        <v>17.45</v>
      </c>
    </row>
    <row r="6361" spans="2:5" ht="50.1" customHeight="1">
      <c r="B6361" s="180">
        <v>101474</v>
      </c>
      <c r="C6361" s="180" t="s">
        <v>21282</v>
      </c>
      <c r="D6361" s="180" t="s">
        <v>12538</v>
      </c>
      <c r="E6361" s="181">
        <v>12.49</v>
      </c>
    </row>
    <row r="6362" spans="2:5" ht="50.1" customHeight="1">
      <c r="B6362" s="180">
        <v>101475</v>
      </c>
      <c r="C6362" s="180" t="s">
        <v>21283</v>
      </c>
      <c r="D6362" s="180" t="s">
        <v>12538</v>
      </c>
      <c r="E6362" s="181">
        <v>11.07</v>
      </c>
    </row>
    <row r="6363" spans="2:5" ht="50.1" customHeight="1">
      <c r="B6363" s="180">
        <v>101476</v>
      </c>
      <c r="C6363" s="180" t="s">
        <v>21284</v>
      </c>
      <c r="D6363" s="180" t="s">
        <v>12538</v>
      </c>
      <c r="E6363" s="181">
        <v>9.8699999999999992</v>
      </c>
    </row>
    <row r="6364" spans="2:5" ht="50.1" customHeight="1">
      <c r="B6364" s="180">
        <v>101477</v>
      </c>
      <c r="C6364" s="180" t="s">
        <v>21285</v>
      </c>
      <c r="D6364" s="180" t="s">
        <v>12538</v>
      </c>
      <c r="E6364" s="181">
        <v>8.09</v>
      </c>
    </row>
    <row r="6365" spans="2:5" ht="50.1" customHeight="1">
      <c r="B6365" s="180">
        <v>101478</v>
      </c>
      <c r="C6365" s="180" t="s">
        <v>21286</v>
      </c>
      <c r="D6365" s="180" t="s">
        <v>12538</v>
      </c>
      <c r="E6365" s="181">
        <v>6.87</v>
      </c>
    </row>
    <row r="6366" spans="2:5" ht="50.1" customHeight="1">
      <c r="B6366" s="180">
        <v>101480</v>
      </c>
      <c r="C6366" s="180" t="s">
        <v>21287</v>
      </c>
      <c r="D6366" s="180" t="s">
        <v>12538</v>
      </c>
      <c r="E6366" s="181">
        <v>40.9</v>
      </c>
    </row>
    <row r="6367" spans="2:5" ht="50.1" customHeight="1">
      <c r="B6367" s="180">
        <v>101481</v>
      </c>
      <c r="C6367" s="180" t="s">
        <v>21288</v>
      </c>
      <c r="D6367" s="180" t="s">
        <v>12538</v>
      </c>
      <c r="E6367" s="181">
        <v>29.53</v>
      </c>
    </row>
    <row r="6368" spans="2:5" ht="50.1" customHeight="1">
      <c r="B6368" s="180">
        <v>101482</v>
      </c>
      <c r="C6368" s="180" t="s">
        <v>21289</v>
      </c>
      <c r="D6368" s="180" t="s">
        <v>12538</v>
      </c>
      <c r="E6368" s="181">
        <v>22.07</v>
      </c>
    </row>
    <row r="6369" spans="2:5" ht="50.1" customHeight="1">
      <c r="B6369" s="180">
        <v>101483</v>
      </c>
      <c r="C6369" s="180" t="s">
        <v>21290</v>
      </c>
      <c r="D6369" s="180" t="s">
        <v>12538</v>
      </c>
      <c r="E6369" s="181">
        <v>22.91</v>
      </c>
    </row>
    <row r="6370" spans="2:5" ht="50.1" customHeight="1">
      <c r="B6370" s="180">
        <v>101484</v>
      </c>
      <c r="C6370" s="180" t="s">
        <v>21291</v>
      </c>
      <c r="D6370" s="180" t="s">
        <v>12538</v>
      </c>
      <c r="E6370" s="181">
        <v>118.77</v>
      </c>
    </row>
    <row r="6371" spans="2:5" ht="50.1" customHeight="1">
      <c r="B6371" s="180">
        <v>101485</v>
      </c>
      <c r="C6371" s="180" t="s">
        <v>21292</v>
      </c>
      <c r="D6371" s="180" t="s">
        <v>12538</v>
      </c>
      <c r="E6371" s="181">
        <v>91.17</v>
      </c>
    </row>
    <row r="6372" spans="2:5" ht="50.1" customHeight="1">
      <c r="B6372" s="180">
        <v>101486</v>
      </c>
      <c r="C6372" s="180" t="s">
        <v>21293</v>
      </c>
      <c r="D6372" s="180" t="s">
        <v>12538</v>
      </c>
      <c r="E6372" s="181">
        <v>82.13</v>
      </c>
    </row>
    <row r="6373" spans="2:5" ht="50.1" customHeight="1">
      <c r="B6373" s="180">
        <v>101487</v>
      </c>
      <c r="C6373" s="180" t="s">
        <v>21294</v>
      </c>
      <c r="D6373" s="180" t="s">
        <v>12538</v>
      </c>
      <c r="E6373" s="181">
        <v>60.13</v>
      </c>
    </row>
    <row r="6374" spans="2:5" ht="50.1" customHeight="1">
      <c r="B6374" s="180">
        <v>101488</v>
      </c>
      <c r="C6374" s="180" t="s">
        <v>21295</v>
      </c>
      <c r="D6374" s="180" t="s">
        <v>12538</v>
      </c>
      <c r="E6374" s="181">
        <v>52.03</v>
      </c>
    </row>
    <row r="6375" spans="2:5" ht="50.1" customHeight="1">
      <c r="B6375" s="180">
        <v>101188</v>
      </c>
      <c r="C6375" s="180" t="s">
        <v>21296</v>
      </c>
      <c r="D6375" s="180" t="s">
        <v>4195</v>
      </c>
      <c r="E6375" s="181">
        <v>4.5999999999999996</v>
      </c>
    </row>
    <row r="6376" spans="2:5" ht="50.1" customHeight="1">
      <c r="B6376" s="180">
        <v>101189</v>
      </c>
      <c r="C6376" s="180" t="s">
        <v>21297</v>
      </c>
      <c r="D6376" s="180" t="s">
        <v>4195</v>
      </c>
      <c r="E6376" s="181">
        <v>46.98</v>
      </c>
    </row>
    <row r="6377" spans="2:5" ht="50.1" customHeight="1">
      <c r="B6377" s="180">
        <v>101190</v>
      </c>
      <c r="C6377" s="180" t="s">
        <v>21298</v>
      </c>
      <c r="D6377" s="180" t="s">
        <v>4195</v>
      </c>
      <c r="E6377" s="181">
        <v>46.31</v>
      </c>
    </row>
    <row r="6378" spans="2:5" ht="50.1" customHeight="1">
      <c r="B6378" s="180">
        <v>101191</v>
      </c>
      <c r="C6378" s="180" t="s">
        <v>21299</v>
      </c>
      <c r="D6378" s="180" t="s">
        <v>4195</v>
      </c>
      <c r="E6378" s="181">
        <v>46.64</v>
      </c>
    </row>
    <row r="6379" spans="2:5" ht="50.1" customHeight="1">
      <c r="B6379" s="180">
        <v>101192</v>
      </c>
      <c r="C6379" s="180" t="s">
        <v>21300</v>
      </c>
      <c r="D6379" s="180" t="s">
        <v>4195</v>
      </c>
      <c r="E6379" s="181">
        <v>48.93</v>
      </c>
    </row>
    <row r="6380" spans="2:5" ht="50.1" customHeight="1">
      <c r="B6380" s="180">
        <v>101193</v>
      </c>
      <c r="C6380" s="180" t="s">
        <v>21301</v>
      </c>
      <c r="D6380" s="180" t="s">
        <v>4195</v>
      </c>
      <c r="E6380" s="181">
        <v>42.58</v>
      </c>
    </row>
    <row r="6381" spans="2:5" ht="50.1" customHeight="1">
      <c r="B6381" s="180">
        <v>101194</v>
      </c>
      <c r="C6381" s="180" t="s">
        <v>21302</v>
      </c>
      <c r="D6381" s="180" t="s">
        <v>4195</v>
      </c>
      <c r="E6381" s="181">
        <v>42.91</v>
      </c>
    </row>
    <row r="6382" spans="2:5" ht="50.1" customHeight="1">
      <c r="B6382" s="180">
        <v>101197</v>
      </c>
      <c r="C6382" s="180" t="s">
        <v>21303</v>
      </c>
      <c r="D6382" s="180" t="s">
        <v>4195</v>
      </c>
      <c r="E6382" s="181">
        <v>91.07</v>
      </c>
    </row>
    <row r="6383" spans="2:5" ht="50.1" customHeight="1">
      <c r="B6383" s="180">
        <v>101198</v>
      </c>
      <c r="C6383" s="180" t="s">
        <v>21304</v>
      </c>
      <c r="D6383" s="180" t="s">
        <v>4195</v>
      </c>
      <c r="E6383" s="181">
        <v>66.05</v>
      </c>
    </row>
    <row r="6384" spans="2:5" ht="50.1" customHeight="1">
      <c r="B6384" s="180">
        <v>101199</v>
      </c>
      <c r="C6384" s="180" t="s">
        <v>21305</v>
      </c>
      <c r="D6384" s="180" t="s">
        <v>4195</v>
      </c>
      <c r="E6384" s="181">
        <v>66.89</v>
      </c>
    </row>
    <row r="6385" spans="2:5" ht="50.1" customHeight="1">
      <c r="B6385" s="180">
        <v>101200</v>
      </c>
      <c r="C6385" s="180" t="s">
        <v>21306</v>
      </c>
      <c r="D6385" s="180" t="s">
        <v>4195</v>
      </c>
      <c r="E6385" s="181">
        <v>55.91</v>
      </c>
    </row>
    <row r="6386" spans="2:5" ht="50.1" customHeight="1">
      <c r="B6386" s="180">
        <v>101201</v>
      </c>
      <c r="C6386" s="180" t="s">
        <v>21307</v>
      </c>
      <c r="D6386" s="180" t="s">
        <v>4195</v>
      </c>
      <c r="E6386" s="181">
        <v>66.66</v>
      </c>
    </row>
    <row r="6387" spans="2:5" ht="50.1" customHeight="1">
      <c r="B6387" s="180">
        <v>101202</v>
      </c>
      <c r="C6387" s="180" t="s">
        <v>21308</v>
      </c>
      <c r="D6387" s="180" t="s">
        <v>4195</v>
      </c>
      <c r="E6387" s="181">
        <v>32.26</v>
      </c>
    </row>
    <row r="6388" spans="2:5" ht="50.1" customHeight="1">
      <c r="B6388" s="180">
        <v>101203</v>
      </c>
      <c r="C6388" s="180" t="s">
        <v>21309</v>
      </c>
      <c r="D6388" s="180" t="s">
        <v>4195</v>
      </c>
      <c r="E6388" s="181">
        <v>31.42</v>
      </c>
    </row>
    <row r="6389" spans="2:5" ht="50.1" customHeight="1">
      <c r="B6389" s="180">
        <v>101204</v>
      </c>
      <c r="C6389" s="180" t="s">
        <v>21310</v>
      </c>
      <c r="D6389" s="180" t="s">
        <v>4195</v>
      </c>
      <c r="E6389" s="181">
        <v>31.75</v>
      </c>
    </row>
    <row r="6390" spans="2:5" ht="50.1" customHeight="1">
      <c r="B6390" s="180">
        <v>101205</v>
      </c>
      <c r="C6390" s="180" t="s">
        <v>21311</v>
      </c>
      <c r="D6390" s="180" t="s">
        <v>4195</v>
      </c>
      <c r="E6390" s="181">
        <v>32.26</v>
      </c>
    </row>
    <row r="6391" spans="2:5" ht="50.1" customHeight="1">
      <c r="B6391" s="180">
        <v>102362</v>
      </c>
      <c r="C6391" s="180" t="s">
        <v>21312</v>
      </c>
      <c r="D6391" s="180" t="s">
        <v>4021</v>
      </c>
      <c r="E6391" s="181">
        <v>154.15</v>
      </c>
    </row>
    <row r="6392" spans="2:5" ht="50.1" customHeight="1">
      <c r="B6392" s="180">
        <v>102363</v>
      </c>
      <c r="C6392" s="180" t="s">
        <v>21313</v>
      </c>
      <c r="D6392" s="180" t="s">
        <v>4021</v>
      </c>
      <c r="E6392" s="181">
        <v>168.44</v>
      </c>
    </row>
    <row r="6393" spans="2:5" ht="50.1" customHeight="1">
      <c r="B6393" s="180">
        <v>102364</v>
      </c>
      <c r="C6393" s="180" t="s">
        <v>21314</v>
      </c>
      <c r="D6393" s="180" t="s">
        <v>4021</v>
      </c>
      <c r="E6393" s="181">
        <v>194.18</v>
      </c>
    </row>
    <row r="6394" spans="2:5" ht="50.1" customHeight="1">
      <c r="B6394" s="180">
        <v>98509</v>
      </c>
      <c r="C6394" s="180" t="s">
        <v>3716</v>
      </c>
      <c r="D6394" s="180" t="s">
        <v>3961</v>
      </c>
      <c r="E6394" s="181">
        <v>41.99</v>
      </c>
    </row>
    <row r="6395" spans="2:5" ht="50.1" customHeight="1">
      <c r="B6395" s="180">
        <v>98510</v>
      </c>
      <c r="C6395" s="180" t="s">
        <v>3717</v>
      </c>
      <c r="D6395" s="180" t="s">
        <v>3961</v>
      </c>
      <c r="E6395" s="181">
        <v>61.54</v>
      </c>
    </row>
    <row r="6396" spans="2:5" ht="50.1" customHeight="1">
      <c r="B6396" s="180">
        <v>98511</v>
      </c>
      <c r="C6396" s="180" t="s">
        <v>3718</v>
      </c>
      <c r="D6396" s="180" t="s">
        <v>3961</v>
      </c>
      <c r="E6396" s="181">
        <v>117.86</v>
      </c>
    </row>
    <row r="6397" spans="2:5" ht="50.1" customHeight="1">
      <c r="B6397" s="180">
        <v>98516</v>
      </c>
      <c r="C6397" s="180" t="s">
        <v>3719</v>
      </c>
      <c r="D6397" s="180" t="s">
        <v>3961</v>
      </c>
      <c r="E6397" s="181">
        <v>267.36</v>
      </c>
    </row>
    <row r="6398" spans="2:5" ht="50.1" customHeight="1">
      <c r="B6398" s="180">
        <v>98519</v>
      </c>
      <c r="C6398" s="180" t="s">
        <v>3720</v>
      </c>
      <c r="D6398" s="180" t="s">
        <v>4021</v>
      </c>
      <c r="E6398" s="181">
        <v>1.43</v>
      </c>
    </row>
    <row r="6399" spans="2:5" ht="50.1" customHeight="1">
      <c r="B6399" s="180">
        <v>98520</v>
      </c>
      <c r="C6399" s="180" t="s">
        <v>3721</v>
      </c>
      <c r="D6399" s="180" t="s">
        <v>4021</v>
      </c>
      <c r="E6399" s="181">
        <v>3.21</v>
      </c>
    </row>
    <row r="6400" spans="2:5" ht="50.1" customHeight="1">
      <c r="B6400" s="180">
        <v>98521</v>
      </c>
      <c r="C6400" s="180" t="s">
        <v>3722</v>
      </c>
      <c r="D6400" s="180" t="s">
        <v>4021</v>
      </c>
      <c r="E6400" s="181">
        <v>0.25</v>
      </c>
    </row>
    <row r="6401" spans="2:5" ht="50.1" customHeight="1">
      <c r="B6401" s="180">
        <v>98522</v>
      </c>
      <c r="C6401" s="180" t="s">
        <v>3723</v>
      </c>
      <c r="D6401" s="180" t="s">
        <v>4195</v>
      </c>
      <c r="E6401" s="181">
        <v>147.74</v>
      </c>
    </row>
    <row r="6402" spans="2:5" ht="50.1" customHeight="1">
      <c r="B6402" s="180">
        <v>98524</v>
      </c>
      <c r="C6402" s="180" t="s">
        <v>3724</v>
      </c>
      <c r="D6402" s="180" t="s">
        <v>4021</v>
      </c>
      <c r="E6402" s="181">
        <v>2.37</v>
      </c>
    </row>
    <row r="6403" spans="2:5" ht="50.1" customHeight="1">
      <c r="B6403" s="180">
        <v>98503</v>
      </c>
      <c r="C6403" s="180" t="s">
        <v>3725</v>
      </c>
      <c r="D6403" s="180" t="s">
        <v>4021</v>
      </c>
      <c r="E6403" s="181">
        <v>12.65</v>
      </c>
    </row>
    <row r="6404" spans="2:5" ht="50.1" customHeight="1">
      <c r="B6404" s="180">
        <v>98504</v>
      </c>
      <c r="C6404" s="180" t="s">
        <v>3726</v>
      </c>
      <c r="D6404" s="180" t="s">
        <v>4021</v>
      </c>
      <c r="E6404" s="181">
        <v>8.4700000000000006</v>
      </c>
    </row>
    <row r="6405" spans="2:5" ht="50.1" customHeight="1">
      <c r="B6405" s="180">
        <v>98505</v>
      </c>
      <c r="C6405" s="180" t="s">
        <v>3727</v>
      </c>
      <c r="D6405" s="180" t="s">
        <v>4021</v>
      </c>
      <c r="E6405" s="181">
        <v>60.22</v>
      </c>
    </row>
    <row r="6406" spans="2:5" ht="50.1" customHeight="1">
      <c r="B6406" s="180">
        <v>98525</v>
      </c>
      <c r="C6406" s="180" t="s">
        <v>3728</v>
      </c>
      <c r="D6406" s="180" t="s">
        <v>4021</v>
      </c>
      <c r="E6406" s="181">
        <v>0.28999999999999998</v>
      </c>
    </row>
    <row r="6407" spans="2:5" ht="50.1" customHeight="1">
      <c r="B6407" s="180">
        <v>98526</v>
      </c>
      <c r="C6407" s="180" t="s">
        <v>3729</v>
      </c>
      <c r="D6407" s="180" t="s">
        <v>3961</v>
      </c>
      <c r="E6407" s="181">
        <v>60.14</v>
      </c>
    </row>
    <row r="6408" spans="2:5" ht="50.1" customHeight="1">
      <c r="B6408" s="180">
        <v>98527</v>
      </c>
      <c r="C6408" s="180" t="s">
        <v>3730</v>
      </c>
      <c r="D6408" s="180" t="s">
        <v>3961</v>
      </c>
      <c r="E6408" s="181">
        <v>129.49</v>
      </c>
    </row>
    <row r="6409" spans="2:5" ht="50.1" customHeight="1">
      <c r="B6409" s="180">
        <v>98528</v>
      </c>
      <c r="C6409" s="180" t="s">
        <v>3731</v>
      </c>
      <c r="D6409" s="180" t="s">
        <v>3961</v>
      </c>
      <c r="E6409" s="181">
        <v>189.35</v>
      </c>
    </row>
    <row r="6410" spans="2:5" ht="50.1" customHeight="1">
      <c r="B6410" s="180">
        <v>98529</v>
      </c>
      <c r="C6410" s="180" t="s">
        <v>3732</v>
      </c>
      <c r="D6410" s="180" t="s">
        <v>3961</v>
      </c>
      <c r="E6410" s="181">
        <v>51.07</v>
      </c>
    </row>
    <row r="6411" spans="2:5" ht="50.1" customHeight="1">
      <c r="B6411" s="180">
        <v>98530</v>
      </c>
      <c r="C6411" s="180" t="s">
        <v>3733</v>
      </c>
      <c r="D6411" s="180" t="s">
        <v>3961</v>
      </c>
      <c r="E6411" s="181">
        <v>90.97</v>
      </c>
    </row>
    <row r="6412" spans="2:5" ht="50.1" customHeight="1">
      <c r="B6412" s="180">
        <v>98531</v>
      </c>
      <c r="C6412" s="180" t="s">
        <v>3734</v>
      </c>
      <c r="D6412" s="180" t="s">
        <v>3961</v>
      </c>
      <c r="E6412" s="181">
        <v>191.77</v>
      </c>
    </row>
    <row r="6413" spans="2:5" ht="50.1" customHeight="1">
      <c r="B6413" s="180">
        <v>98532</v>
      </c>
      <c r="C6413" s="180" t="s">
        <v>3735</v>
      </c>
      <c r="D6413" s="180" t="s">
        <v>3961</v>
      </c>
      <c r="E6413" s="181">
        <v>75.48</v>
      </c>
    </row>
    <row r="6414" spans="2:5" ht="50.1" customHeight="1">
      <c r="B6414" s="180">
        <v>98533</v>
      </c>
      <c r="C6414" s="180" t="s">
        <v>3736</v>
      </c>
      <c r="D6414" s="180" t="s">
        <v>3961</v>
      </c>
      <c r="E6414" s="181">
        <v>204.63</v>
      </c>
    </row>
    <row r="6415" spans="2:5" ht="50.1" customHeight="1">
      <c r="B6415" s="180">
        <v>98534</v>
      </c>
      <c r="C6415" s="180" t="s">
        <v>3737</v>
      </c>
      <c r="D6415" s="180" t="s">
        <v>3961</v>
      </c>
      <c r="E6415" s="181">
        <v>526.78</v>
      </c>
    </row>
    <row r="6416" spans="2:5" ht="50.1" customHeight="1">
      <c r="B6416" s="180">
        <v>98535</v>
      </c>
      <c r="C6416" s="180" t="s">
        <v>3738</v>
      </c>
      <c r="D6416" s="180" t="s">
        <v>3961</v>
      </c>
      <c r="E6416" s="181">
        <v>829.51</v>
      </c>
    </row>
    <row r="6417" spans="2:5" ht="50.1" customHeight="1">
      <c r="B6417" s="180">
        <v>88238</v>
      </c>
      <c r="C6417" s="180" t="s">
        <v>3739</v>
      </c>
      <c r="D6417" s="180" t="s">
        <v>16</v>
      </c>
      <c r="E6417" s="181">
        <v>14.82</v>
      </c>
    </row>
    <row r="6418" spans="2:5" ht="50.1" customHeight="1">
      <c r="B6418" s="180">
        <v>88239</v>
      </c>
      <c r="C6418" s="180" t="s">
        <v>3740</v>
      </c>
      <c r="D6418" s="180" t="s">
        <v>16</v>
      </c>
      <c r="E6418" s="181">
        <v>16.149999999999999</v>
      </c>
    </row>
    <row r="6419" spans="2:5" ht="50.1" customHeight="1">
      <c r="B6419" s="180">
        <v>88240</v>
      </c>
      <c r="C6419" s="180" t="s">
        <v>3741</v>
      </c>
      <c r="D6419" s="180" t="s">
        <v>16</v>
      </c>
      <c r="E6419" s="181">
        <v>15.63</v>
      </c>
    </row>
    <row r="6420" spans="2:5" ht="50.1" customHeight="1">
      <c r="B6420" s="180">
        <v>88241</v>
      </c>
      <c r="C6420" s="180" t="s">
        <v>3742</v>
      </c>
      <c r="D6420" s="180" t="s">
        <v>16</v>
      </c>
      <c r="E6420" s="181">
        <v>15.2</v>
      </c>
    </row>
    <row r="6421" spans="2:5" ht="50.1" customHeight="1">
      <c r="B6421" s="180">
        <v>88242</v>
      </c>
      <c r="C6421" s="180" t="s">
        <v>3743</v>
      </c>
      <c r="D6421" s="180" t="s">
        <v>16</v>
      </c>
      <c r="E6421" s="181">
        <v>14.77</v>
      </c>
    </row>
    <row r="6422" spans="2:5" ht="50.1" customHeight="1">
      <c r="B6422" s="180">
        <v>88243</v>
      </c>
      <c r="C6422" s="180" t="s">
        <v>3744</v>
      </c>
      <c r="D6422" s="180" t="s">
        <v>16</v>
      </c>
      <c r="E6422" s="181">
        <v>17.059999999999999</v>
      </c>
    </row>
    <row r="6423" spans="2:5" ht="50.1" customHeight="1">
      <c r="B6423" s="180">
        <v>88245</v>
      </c>
      <c r="C6423" s="180" t="s">
        <v>3745</v>
      </c>
      <c r="D6423" s="180" t="s">
        <v>16</v>
      </c>
      <c r="E6423" s="181">
        <v>19.510000000000002</v>
      </c>
    </row>
    <row r="6424" spans="2:5" ht="50.1" customHeight="1">
      <c r="B6424" s="180">
        <v>88246</v>
      </c>
      <c r="C6424" s="180" t="s">
        <v>3746</v>
      </c>
      <c r="D6424" s="180" t="s">
        <v>16</v>
      </c>
      <c r="E6424" s="181">
        <v>20.059999999999999</v>
      </c>
    </row>
    <row r="6425" spans="2:5" ht="50.1" customHeight="1">
      <c r="B6425" s="180">
        <v>88247</v>
      </c>
      <c r="C6425" s="180" t="s">
        <v>3747</v>
      </c>
      <c r="D6425" s="180" t="s">
        <v>16</v>
      </c>
      <c r="E6425" s="181">
        <v>15.09</v>
      </c>
    </row>
    <row r="6426" spans="2:5" ht="50.1" customHeight="1">
      <c r="B6426" s="180">
        <v>88248</v>
      </c>
      <c r="C6426" s="180" t="s">
        <v>3748</v>
      </c>
      <c r="D6426" s="180" t="s">
        <v>16</v>
      </c>
      <c r="E6426" s="181">
        <v>14.59</v>
      </c>
    </row>
    <row r="6427" spans="2:5" ht="50.1" customHeight="1">
      <c r="B6427" s="180">
        <v>88249</v>
      </c>
      <c r="C6427" s="180" t="s">
        <v>3749</v>
      </c>
      <c r="D6427" s="180" t="s">
        <v>16</v>
      </c>
      <c r="E6427" s="181">
        <v>21.72</v>
      </c>
    </row>
    <row r="6428" spans="2:5" ht="50.1" customHeight="1">
      <c r="B6428" s="180">
        <v>88250</v>
      </c>
      <c r="C6428" s="180" t="s">
        <v>3750</v>
      </c>
      <c r="D6428" s="180" t="s">
        <v>16</v>
      </c>
      <c r="E6428" s="181">
        <v>16.7</v>
      </c>
    </row>
    <row r="6429" spans="2:5" ht="50.1" customHeight="1">
      <c r="B6429" s="180">
        <v>88251</v>
      </c>
      <c r="C6429" s="180" t="s">
        <v>3751</v>
      </c>
      <c r="D6429" s="180" t="s">
        <v>16</v>
      </c>
      <c r="E6429" s="181">
        <v>15.6</v>
      </c>
    </row>
    <row r="6430" spans="2:5" ht="50.1" customHeight="1">
      <c r="B6430" s="180">
        <v>88252</v>
      </c>
      <c r="C6430" s="180" t="s">
        <v>3752</v>
      </c>
      <c r="D6430" s="180" t="s">
        <v>16</v>
      </c>
      <c r="E6430" s="181">
        <v>14.8</v>
      </c>
    </row>
    <row r="6431" spans="2:5" ht="50.1" customHeight="1">
      <c r="B6431" s="180">
        <v>88253</v>
      </c>
      <c r="C6431" s="180" t="s">
        <v>3753</v>
      </c>
      <c r="D6431" s="180" t="s">
        <v>16</v>
      </c>
      <c r="E6431" s="181">
        <v>13.22</v>
      </c>
    </row>
    <row r="6432" spans="2:5" ht="50.1" customHeight="1">
      <c r="B6432" s="180">
        <v>88255</v>
      </c>
      <c r="C6432" s="180" t="s">
        <v>3754</v>
      </c>
      <c r="D6432" s="180" t="s">
        <v>16</v>
      </c>
      <c r="E6432" s="181">
        <v>25.54</v>
      </c>
    </row>
    <row r="6433" spans="2:5" ht="50.1" customHeight="1">
      <c r="B6433" s="180">
        <v>88256</v>
      </c>
      <c r="C6433" s="180" t="s">
        <v>3755</v>
      </c>
      <c r="D6433" s="180" t="s">
        <v>16</v>
      </c>
      <c r="E6433" s="181">
        <v>21.45</v>
      </c>
    </row>
    <row r="6434" spans="2:5" ht="50.1" customHeight="1">
      <c r="B6434" s="180">
        <v>88257</v>
      </c>
      <c r="C6434" s="180" t="s">
        <v>3756</v>
      </c>
      <c r="D6434" s="180" t="s">
        <v>16</v>
      </c>
      <c r="E6434" s="181">
        <v>17</v>
      </c>
    </row>
    <row r="6435" spans="2:5" ht="50.1" customHeight="1">
      <c r="B6435" s="180">
        <v>88258</v>
      </c>
      <c r="C6435" s="180" t="s">
        <v>3757</v>
      </c>
      <c r="D6435" s="180" t="s">
        <v>16</v>
      </c>
      <c r="E6435" s="181">
        <v>15.17</v>
      </c>
    </row>
    <row r="6436" spans="2:5" ht="50.1" customHeight="1">
      <c r="B6436" s="180">
        <v>88260</v>
      </c>
      <c r="C6436" s="180" t="s">
        <v>3758</v>
      </c>
      <c r="D6436" s="180" t="s">
        <v>16</v>
      </c>
      <c r="E6436" s="181">
        <v>14.85</v>
      </c>
    </row>
    <row r="6437" spans="2:5" ht="50.1" customHeight="1">
      <c r="B6437" s="180">
        <v>88261</v>
      </c>
      <c r="C6437" s="180" t="s">
        <v>3759</v>
      </c>
      <c r="D6437" s="180" t="s">
        <v>16</v>
      </c>
      <c r="E6437" s="181">
        <v>17.579999999999998</v>
      </c>
    </row>
    <row r="6438" spans="2:5" ht="50.1" customHeight="1">
      <c r="B6438" s="180">
        <v>88262</v>
      </c>
      <c r="C6438" s="180" t="s">
        <v>3760</v>
      </c>
      <c r="D6438" s="180" t="s">
        <v>16</v>
      </c>
      <c r="E6438" s="181">
        <v>19.43</v>
      </c>
    </row>
    <row r="6439" spans="2:5" ht="50.1" customHeight="1">
      <c r="B6439" s="180">
        <v>88263</v>
      </c>
      <c r="C6439" s="180" t="s">
        <v>3761</v>
      </c>
      <c r="D6439" s="180" t="s">
        <v>16</v>
      </c>
      <c r="E6439" s="181">
        <v>16.02</v>
      </c>
    </row>
    <row r="6440" spans="2:5" ht="50.1" customHeight="1">
      <c r="B6440" s="180">
        <v>88264</v>
      </c>
      <c r="C6440" s="180" t="s">
        <v>3762</v>
      </c>
      <c r="D6440" s="180" t="s">
        <v>16</v>
      </c>
      <c r="E6440" s="181">
        <v>19.82</v>
      </c>
    </row>
    <row r="6441" spans="2:5" ht="50.1" customHeight="1">
      <c r="B6441" s="180">
        <v>88265</v>
      </c>
      <c r="C6441" s="180" t="s">
        <v>3763</v>
      </c>
      <c r="D6441" s="180" t="s">
        <v>16</v>
      </c>
      <c r="E6441" s="181">
        <v>19.91</v>
      </c>
    </row>
    <row r="6442" spans="2:5" ht="50.1" customHeight="1">
      <c r="B6442" s="180">
        <v>88266</v>
      </c>
      <c r="C6442" s="180" t="s">
        <v>3764</v>
      </c>
      <c r="D6442" s="180" t="s">
        <v>16</v>
      </c>
      <c r="E6442" s="181">
        <v>22.04</v>
      </c>
    </row>
    <row r="6443" spans="2:5" ht="50.1" customHeight="1">
      <c r="B6443" s="180">
        <v>88267</v>
      </c>
      <c r="C6443" s="180" t="s">
        <v>3765</v>
      </c>
      <c r="D6443" s="180" t="s">
        <v>16</v>
      </c>
      <c r="E6443" s="181">
        <v>19.149999999999999</v>
      </c>
    </row>
    <row r="6444" spans="2:5" ht="50.1" customHeight="1">
      <c r="B6444" s="180">
        <v>88269</v>
      </c>
      <c r="C6444" s="180" t="s">
        <v>3767</v>
      </c>
      <c r="D6444" s="180" t="s">
        <v>16</v>
      </c>
      <c r="E6444" s="181">
        <v>19.510000000000002</v>
      </c>
    </row>
    <row r="6445" spans="2:5" ht="50.1" customHeight="1">
      <c r="B6445" s="180">
        <v>88270</v>
      </c>
      <c r="C6445" s="180" t="s">
        <v>3768</v>
      </c>
      <c r="D6445" s="180" t="s">
        <v>16</v>
      </c>
      <c r="E6445" s="181">
        <v>19.62</v>
      </c>
    </row>
    <row r="6446" spans="2:5" ht="50.1" customHeight="1">
      <c r="B6446" s="180">
        <v>88272</v>
      </c>
      <c r="C6446" s="180" t="s">
        <v>3769</v>
      </c>
      <c r="D6446" s="180" t="s">
        <v>16</v>
      </c>
      <c r="E6446" s="181">
        <v>18.309999999999999</v>
      </c>
    </row>
    <row r="6447" spans="2:5" ht="50.1" customHeight="1">
      <c r="B6447" s="180">
        <v>88273</v>
      </c>
      <c r="C6447" s="180" t="s">
        <v>3770</v>
      </c>
      <c r="D6447" s="180" t="s">
        <v>16</v>
      </c>
      <c r="E6447" s="181">
        <v>19.809999999999999</v>
      </c>
    </row>
    <row r="6448" spans="2:5" ht="50.1" customHeight="1">
      <c r="B6448" s="180">
        <v>88274</v>
      </c>
      <c r="C6448" s="180" t="s">
        <v>3771</v>
      </c>
      <c r="D6448" s="180" t="s">
        <v>16</v>
      </c>
      <c r="E6448" s="181">
        <v>19.91</v>
      </c>
    </row>
    <row r="6449" spans="2:5" ht="50.1" customHeight="1">
      <c r="B6449" s="180">
        <v>88275</v>
      </c>
      <c r="C6449" s="180" t="s">
        <v>3772</v>
      </c>
      <c r="D6449" s="180" t="s">
        <v>16</v>
      </c>
      <c r="E6449" s="181">
        <v>26.83</v>
      </c>
    </row>
    <row r="6450" spans="2:5" ht="50.1" customHeight="1">
      <c r="B6450" s="180">
        <v>88277</v>
      </c>
      <c r="C6450" s="180" t="s">
        <v>3773</v>
      </c>
      <c r="D6450" s="180" t="s">
        <v>16</v>
      </c>
      <c r="E6450" s="181">
        <v>22.05</v>
      </c>
    </row>
    <row r="6451" spans="2:5" ht="50.1" customHeight="1">
      <c r="B6451" s="180">
        <v>88278</v>
      </c>
      <c r="C6451" s="180" t="s">
        <v>3774</v>
      </c>
      <c r="D6451" s="180" t="s">
        <v>16</v>
      </c>
      <c r="E6451" s="181">
        <v>20.04</v>
      </c>
    </row>
    <row r="6452" spans="2:5" ht="50.1" customHeight="1">
      <c r="B6452" s="180">
        <v>88279</v>
      </c>
      <c r="C6452" s="180" t="s">
        <v>3775</v>
      </c>
      <c r="D6452" s="180" t="s">
        <v>16</v>
      </c>
      <c r="E6452" s="181">
        <v>21.21</v>
      </c>
    </row>
    <row r="6453" spans="2:5" ht="50.1" customHeight="1">
      <c r="B6453" s="180">
        <v>88281</v>
      </c>
      <c r="C6453" s="180" t="s">
        <v>3776</v>
      </c>
      <c r="D6453" s="180" t="s">
        <v>16</v>
      </c>
      <c r="E6453" s="181">
        <v>19.29</v>
      </c>
    </row>
    <row r="6454" spans="2:5" ht="50.1" customHeight="1">
      <c r="B6454" s="180">
        <v>88282</v>
      </c>
      <c r="C6454" s="180" t="s">
        <v>3777</v>
      </c>
      <c r="D6454" s="180" t="s">
        <v>16</v>
      </c>
      <c r="E6454" s="181">
        <v>20.29</v>
      </c>
    </row>
    <row r="6455" spans="2:5" ht="50.1" customHeight="1">
      <c r="B6455" s="180">
        <v>88283</v>
      </c>
      <c r="C6455" s="180" t="s">
        <v>3778</v>
      </c>
      <c r="D6455" s="180" t="s">
        <v>16</v>
      </c>
      <c r="E6455" s="181">
        <v>26.06</v>
      </c>
    </row>
    <row r="6456" spans="2:5" ht="50.1" customHeight="1">
      <c r="B6456" s="180">
        <v>88284</v>
      </c>
      <c r="C6456" s="180" t="s">
        <v>3779</v>
      </c>
      <c r="D6456" s="180" t="s">
        <v>16</v>
      </c>
      <c r="E6456" s="181">
        <v>18.63</v>
      </c>
    </row>
    <row r="6457" spans="2:5" ht="50.1" customHeight="1">
      <c r="B6457" s="180">
        <v>88285</v>
      </c>
      <c r="C6457" s="180" t="s">
        <v>3780</v>
      </c>
      <c r="D6457" s="180" t="s">
        <v>16</v>
      </c>
      <c r="E6457" s="181">
        <v>23.38</v>
      </c>
    </row>
    <row r="6458" spans="2:5" ht="50.1" customHeight="1">
      <c r="B6458" s="180">
        <v>88286</v>
      </c>
      <c r="C6458" s="180" t="s">
        <v>3781</v>
      </c>
      <c r="D6458" s="180" t="s">
        <v>16</v>
      </c>
      <c r="E6458" s="181">
        <v>20.97</v>
      </c>
    </row>
    <row r="6459" spans="2:5" ht="50.1" customHeight="1">
      <c r="B6459" s="180">
        <v>88288</v>
      </c>
      <c r="C6459" s="180" t="s">
        <v>3782</v>
      </c>
      <c r="D6459" s="180" t="s">
        <v>16</v>
      </c>
      <c r="E6459" s="181">
        <v>16.329999999999998</v>
      </c>
    </row>
    <row r="6460" spans="2:5" ht="50.1" customHeight="1">
      <c r="B6460" s="180">
        <v>88291</v>
      </c>
      <c r="C6460" s="180" t="s">
        <v>3783</v>
      </c>
      <c r="D6460" s="180" t="s">
        <v>16</v>
      </c>
      <c r="E6460" s="181">
        <v>18.63</v>
      </c>
    </row>
    <row r="6461" spans="2:5" ht="50.1" customHeight="1">
      <c r="B6461" s="180">
        <v>88292</v>
      </c>
      <c r="C6461" s="180" t="s">
        <v>3784</v>
      </c>
      <c r="D6461" s="180" t="s">
        <v>16</v>
      </c>
      <c r="E6461" s="181">
        <v>19.690000000000001</v>
      </c>
    </row>
    <row r="6462" spans="2:5" ht="50.1" customHeight="1">
      <c r="B6462" s="180">
        <v>88293</v>
      </c>
      <c r="C6462" s="180" t="s">
        <v>3785</v>
      </c>
      <c r="D6462" s="180" t="s">
        <v>16</v>
      </c>
      <c r="E6462" s="181">
        <v>22.21</v>
      </c>
    </row>
    <row r="6463" spans="2:5" ht="50.1" customHeight="1">
      <c r="B6463" s="180">
        <v>88294</v>
      </c>
      <c r="C6463" s="180" t="s">
        <v>3786</v>
      </c>
      <c r="D6463" s="180" t="s">
        <v>16</v>
      </c>
      <c r="E6463" s="181">
        <v>24.11</v>
      </c>
    </row>
    <row r="6464" spans="2:5" ht="50.1" customHeight="1">
      <c r="B6464" s="180">
        <v>88295</v>
      </c>
      <c r="C6464" s="180" t="s">
        <v>3787</v>
      </c>
      <c r="D6464" s="180" t="s">
        <v>16</v>
      </c>
      <c r="E6464" s="181">
        <v>20.100000000000001</v>
      </c>
    </row>
    <row r="6465" spans="2:5" ht="50.1" customHeight="1">
      <c r="B6465" s="180">
        <v>88296</v>
      </c>
      <c r="C6465" s="180" t="s">
        <v>3788</v>
      </c>
      <c r="D6465" s="180" t="s">
        <v>16</v>
      </c>
      <c r="E6465" s="181">
        <v>18.96</v>
      </c>
    </row>
    <row r="6466" spans="2:5" ht="50.1" customHeight="1">
      <c r="B6466" s="180">
        <v>88297</v>
      </c>
      <c r="C6466" s="180" t="s">
        <v>3789</v>
      </c>
      <c r="D6466" s="180" t="s">
        <v>16</v>
      </c>
      <c r="E6466" s="181">
        <v>21</v>
      </c>
    </row>
    <row r="6467" spans="2:5" ht="50.1" customHeight="1">
      <c r="B6467" s="180">
        <v>88298</v>
      </c>
      <c r="C6467" s="180" t="s">
        <v>3790</v>
      </c>
      <c r="D6467" s="180" t="s">
        <v>16</v>
      </c>
      <c r="E6467" s="181">
        <v>17.93</v>
      </c>
    </row>
    <row r="6468" spans="2:5" ht="50.1" customHeight="1">
      <c r="B6468" s="180">
        <v>88299</v>
      </c>
      <c r="C6468" s="180" t="s">
        <v>3791</v>
      </c>
      <c r="D6468" s="180" t="s">
        <v>16</v>
      </c>
      <c r="E6468" s="181">
        <v>22.55</v>
      </c>
    </row>
    <row r="6469" spans="2:5" ht="50.1" customHeight="1">
      <c r="B6469" s="180">
        <v>88300</v>
      </c>
      <c r="C6469" s="180" t="s">
        <v>3792</v>
      </c>
      <c r="D6469" s="180" t="s">
        <v>16</v>
      </c>
      <c r="E6469" s="181">
        <v>26.97</v>
      </c>
    </row>
    <row r="6470" spans="2:5" ht="50.1" customHeight="1">
      <c r="B6470" s="180">
        <v>88301</v>
      </c>
      <c r="C6470" s="180" t="s">
        <v>3793</v>
      </c>
      <c r="D6470" s="180" t="s">
        <v>16</v>
      </c>
      <c r="E6470" s="181">
        <v>23.97</v>
      </c>
    </row>
    <row r="6471" spans="2:5" ht="50.1" customHeight="1">
      <c r="B6471" s="180">
        <v>88302</v>
      </c>
      <c r="C6471" s="180" t="s">
        <v>3794</v>
      </c>
      <c r="D6471" s="180" t="s">
        <v>16</v>
      </c>
      <c r="E6471" s="181">
        <v>23.18</v>
      </c>
    </row>
    <row r="6472" spans="2:5" ht="50.1" customHeight="1">
      <c r="B6472" s="180">
        <v>88303</v>
      </c>
      <c r="C6472" s="180" t="s">
        <v>3795</v>
      </c>
      <c r="D6472" s="180" t="s">
        <v>16</v>
      </c>
      <c r="E6472" s="181">
        <v>18.54</v>
      </c>
    </row>
    <row r="6473" spans="2:5" ht="50.1" customHeight="1">
      <c r="B6473" s="180">
        <v>88304</v>
      </c>
      <c r="C6473" s="180" t="s">
        <v>3796</v>
      </c>
      <c r="D6473" s="180" t="s">
        <v>16</v>
      </c>
      <c r="E6473" s="181">
        <v>20.350000000000001</v>
      </c>
    </row>
    <row r="6474" spans="2:5" ht="50.1" customHeight="1">
      <c r="B6474" s="180">
        <v>88306</v>
      </c>
      <c r="C6474" s="180" t="s">
        <v>3797</v>
      </c>
      <c r="D6474" s="180" t="s">
        <v>16</v>
      </c>
      <c r="E6474" s="181">
        <v>21.9</v>
      </c>
    </row>
    <row r="6475" spans="2:5" ht="50.1" customHeight="1">
      <c r="B6475" s="180">
        <v>88307</v>
      </c>
      <c r="C6475" s="180" t="s">
        <v>3798</v>
      </c>
      <c r="D6475" s="180" t="s">
        <v>16</v>
      </c>
      <c r="E6475" s="181">
        <v>24.47</v>
      </c>
    </row>
    <row r="6476" spans="2:5" ht="50.1" customHeight="1">
      <c r="B6476" s="180">
        <v>88308</v>
      </c>
      <c r="C6476" s="180" t="s">
        <v>3799</v>
      </c>
      <c r="D6476" s="180" t="s">
        <v>16</v>
      </c>
      <c r="E6476" s="181">
        <v>21.45</v>
      </c>
    </row>
    <row r="6477" spans="2:5" ht="50.1" customHeight="1">
      <c r="B6477" s="180">
        <v>88309</v>
      </c>
      <c r="C6477" s="180" t="s">
        <v>3800</v>
      </c>
      <c r="D6477" s="180" t="s">
        <v>16</v>
      </c>
      <c r="E6477" s="181">
        <v>19.64</v>
      </c>
    </row>
    <row r="6478" spans="2:5" ht="50.1" customHeight="1">
      <c r="B6478" s="180">
        <v>88310</v>
      </c>
      <c r="C6478" s="180" t="s">
        <v>3801</v>
      </c>
      <c r="D6478" s="180" t="s">
        <v>16</v>
      </c>
      <c r="E6478" s="181">
        <v>20.64</v>
      </c>
    </row>
    <row r="6479" spans="2:5" ht="50.1" customHeight="1">
      <c r="B6479" s="180">
        <v>88311</v>
      </c>
      <c r="C6479" s="180" t="s">
        <v>3802</v>
      </c>
      <c r="D6479" s="180" t="s">
        <v>16</v>
      </c>
      <c r="E6479" s="181">
        <v>20.64</v>
      </c>
    </row>
    <row r="6480" spans="2:5" ht="50.1" customHeight="1">
      <c r="B6480" s="180">
        <v>88312</v>
      </c>
      <c r="C6480" s="180" t="s">
        <v>3803</v>
      </c>
      <c r="D6480" s="180" t="s">
        <v>16</v>
      </c>
      <c r="E6480" s="181">
        <v>21.8</v>
      </c>
    </row>
    <row r="6481" spans="2:5" ht="50.1" customHeight="1">
      <c r="B6481" s="180">
        <v>88313</v>
      </c>
      <c r="C6481" s="180" t="s">
        <v>3804</v>
      </c>
      <c r="D6481" s="180" t="s">
        <v>16</v>
      </c>
      <c r="E6481" s="181">
        <v>19.010000000000002</v>
      </c>
    </row>
    <row r="6482" spans="2:5" ht="50.1" customHeight="1">
      <c r="B6482" s="180">
        <v>88314</v>
      </c>
      <c r="C6482" s="180" t="s">
        <v>3805</v>
      </c>
      <c r="D6482" s="180" t="s">
        <v>16</v>
      </c>
      <c r="E6482" s="181">
        <v>16.63</v>
      </c>
    </row>
    <row r="6483" spans="2:5" ht="50.1" customHeight="1">
      <c r="B6483" s="180">
        <v>88315</v>
      </c>
      <c r="C6483" s="180" t="s">
        <v>3806</v>
      </c>
      <c r="D6483" s="180" t="s">
        <v>16</v>
      </c>
      <c r="E6483" s="181">
        <v>19.53</v>
      </c>
    </row>
    <row r="6484" spans="2:5" ht="50.1" customHeight="1">
      <c r="B6484" s="180">
        <v>88316</v>
      </c>
      <c r="C6484" s="180" t="s">
        <v>3807</v>
      </c>
      <c r="D6484" s="180" t="s">
        <v>16</v>
      </c>
      <c r="E6484" s="181">
        <v>14.11</v>
      </c>
    </row>
    <row r="6485" spans="2:5" ht="50.1" customHeight="1">
      <c r="B6485" s="180">
        <v>88317</v>
      </c>
      <c r="C6485" s="180" t="s">
        <v>3808</v>
      </c>
      <c r="D6485" s="180" t="s">
        <v>16</v>
      </c>
      <c r="E6485" s="181">
        <v>20.190000000000001</v>
      </c>
    </row>
    <row r="6486" spans="2:5" ht="50.1" customHeight="1">
      <c r="B6486" s="180">
        <v>88318</v>
      </c>
      <c r="C6486" s="180" t="s">
        <v>3809</v>
      </c>
      <c r="D6486" s="180" t="s">
        <v>16</v>
      </c>
      <c r="E6486" s="181">
        <v>23.15</v>
      </c>
    </row>
    <row r="6487" spans="2:5" ht="50.1" customHeight="1">
      <c r="B6487" s="180">
        <v>88320</v>
      </c>
      <c r="C6487" s="180" t="s">
        <v>3810</v>
      </c>
      <c r="D6487" s="180" t="s">
        <v>16</v>
      </c>
      <c r="E6487" s="181">
        <v>22.97</v>
      </c>
    </row>
    <row r="6488" spans="2:5" ht="50.1" customHeight="1">
      <c r="B6488" s="180">
        <v>88321</v>
      </c>
      <c r="C6488" s="180" t="s">
        <v>3811</v>
      </c>
      <c r="D6488" s="180" t="s">
        <v>16</v>
      </c>
      <c r="E6488" s="181">
        <v>26.73</v>
      </c>
    </row>
    <row r="6489" spans="2:5" ht="50.1" customHeight="1">
      <c r="B6489" s="180">
        <v>88322</v>
      </c>
      <c r="C6489" s="180" t="s">
        <v>3812</v>
      </c>
      <c r="D6489" s="180" t="s">
        <v>16</v>
      </c>
      <c r="E6489" s="181">
        <v>30.25</v>
      </c>
    </row>
    <row r="6490" spans="2:5" ht="50.1" customHeight="1">
      <c r="B6490" s="180">
        <v>88323</v>
      </c>
      <c r="C6490" s="180" t="s">
        <v>3813</v>
      </c>
      <c r="D6490" s="180" t="s">
        <v>16</v>
      </c>
      <c r="E6490" s="181">
        <v>21.33</v>
      </c>
    </row>
    <row r="6491" spans="2:5" ht="50.1" customHeight="1">
      <c r="B6491" s="180">
        <v>88324</v>
      </c>
      <c r="C6491" s="180" t="s">
        <v>3814</v>
      </c>
      <c r="D6491" s="180" t="s">
        <v>16</v>
      </c>
      <c r="E6491" s="181">
        <v>21.92</v>
      </c>
    </row>
    <row r="6492" spans="2:5" ht="50.1" customHeight="1">
      <c r="B6492" s="180">
        <v>88325</v>
      </c>
      <c r="C6492" s="180" t="s">
        <v>3815</v>
      </c>
      <c r="D6492" s="180" t="s">
        <v>16</v>
      </c>
      <c r="E6492" s="181">
        <v>16.63</v>
      </c>
    </row>
    <row r="6493" spans="2:5" ht="50.1" customHeight="1">
      <c r="B6493" s="180">
        <v>88326</v>
      </c>
      <c r="C6493" s="180" t="s">
        <v>3816</v>
      </c>
      <c r="D6493" s="180" t="s">
        <v>16</v>
      </c>
      <c r="E6493" s="181">
        <v>18.329999999999998</v>
      </c>
    </row>
    <row r="6494" spans="2:5" ht="50.1" customHeight="1">
      <c r="B6494" s="180">
        <v>88377</v>
      </c>
      <c r="C6494" s="180" t="s">
        <v>3817</v>
      </c>
      <c r="D6494" s="180" t="s">
        <v>16</v>
      </c>
      <c r="E6494" s="181">
        <v>18.079999999999998</v>
      </c>
    </row>
    <row r="6495" spans="2:5" ht="50.1" customHeight="1">
      <c r="B6495" s="180">
        <v>88441</v>
      </c>
      <c r="C6495" s="180" t="s">
        <v>3818</v>
      </c>
      <c r="D6495" s="180" t="s">
        <v>16</v>
      </c>
      <c r="E6495" s="181">
        <v>18.96</v>
      </c>
    </row>
    <row r="6496" spans="2:5" ht="50.1" customHeight="1">
      <c r="B6496" s="180">
        <v>88597</v>
      </c>
      <c r="C6496" s="180" t="s">
        <v>3819</v>
      </c>
      <c r="D6496" s="180" t="s">
        <v>16</v>
      </c>
      <c r="E6496" s="181">
        <v>49.62</v>
      </c>
    </row>
    <row r="6497" spans="2:5" ht="50.1" customHeight="1">
      <c r="B6497" s="180">
        <v>90766</v>
      </c>
      <c r="C6497" s="180" t="s">
        <v>3820</v>
      </c>
      <c r="D6497" s="180" t="s">
        <v>16</v>
      </c>
      <c r="E6497" s="181">
        <v>17.579999999999998</v>
      </c>
    </row>
    <row r="6498" spans="2:5" ht="50.1" customHeight="1">
      <c r="B6498" s="180">
        <v>90767</v>
      </c>
      <c r="C6498" s="180" t="s">
        <v>3821</v>
      </c>
      <c r="D6498" s="180" t="s">
        <v>16</v>
      </c>
      <c r="E6498" s="181">
        <v>17.39</v>
      </c>
    </row>
    <row r="6499" spans="2:5" ht="50.1" customHeight="1">
      <c r="B6499" s="180">
        <v>90768</v>
      </c>
      <c r="C6499" s="180" t="s">
        <v>3822</v>
      </c>
      <c r="D6499" s="180" t="s">
        <v>16</v>
      </c>
      <c r="E6499" s="181">
        <v>59.62</v>
      </c>
    </row>
    <row r="6500" spans="2:5" ht="50.1" customHeight="1">
      <c r="B6500" s="180">
        <v>90769</v>
      </c>
      <c r="C6500" s="180" t="s">
        <v>3823</v>
      </c>
      <c r="D6500" s="180" t="s">
        <v>16</v>
      </c>
      <c r="E6500" s="181">
        <v>84.2</v>
      </c>
    </row>
    <row r="6501" spans="2:5" ht="50.1" customHeight="1">
      <c r="B6501" s="180">
        <v>90770</v>
      </c>
      <c r="C6501" s="180" t="s">
        <v>3824</v>
      </c>
      <c r="D6501" s="180" t="s">
        <v>16</v>
      </c>
      <c r="E6501" s="181">
        <v>110.95</v>
      </c>
    </row>
    <row r="6502" spans="2:5" ht="50.1" customHeight="1">
      <c r="B6502" s="180">
        <v>90771</v>
      </c>
      <c r="C6502" s="180" t="s">
        <v>3825</v>
      </c>
      <c r="D6502" s="180" t="s">
        <v>16</v>
      </c>
      <c r="E6502" s="181">
        <v>43.81</v>
      </c>
    </row>
    <row r="6503" spans="2:5" ht="50.1" customHeight="1">
      <c r="B6503" s="180">
        <v>90772</v>
      </c>
      <c r="C6503" s="180" t="s">
        <v>3826</v>
      </c>
      <c r="D6503" s="180" t="s">
        <v>16</v>
      </c>
      <c r="E6503" s="181">
        <v>15.3</v>
      </c>
    </row>
    <row r="6504" spans="2:5" ht="50.1" customHeight="1">
      <c r="B6504" s="180">
        <v>90773</v>
      </c>
      <c r="C6504" s="180" t="s">
        <v>3827</v>
      </c>
      <c r="D6504" s="180" t="s">
        <v>16</v>
      </c>
      <c r="E6504" s="181">
        <v>36.19</v>
      </c>
    </row>
    <row r="6505" spans="2:5" ht="50.1" customHeight="1">
      <c r="B6505" s="180">
        <v>90775</v>
      </c>
      <c r="C6505" s="180" t="s">
        <v>3828</v>
      </c>
      <c r="D6505" s="180" t="s">
        <v>16</v>
      </c>
      <c r="E6505" s="181">
        <v>49.12</v>
      </c>
    </row>
    <row r="6506" spans="2:5" ht="50.1" customHeight="1">
      <c r="B6506" s="180">
        <v>90776</v>
      </c>
      <c r="C6506" s="180" t="s">
        <v>3829</v>
      </c>
      <c r="D6506" s="180" t="s">
        <v>16</v>
      </c>
      <c r="E6506" s="181">
        <v>39.89</v>
      </c>
    </row>
    <row r="6507" spans="2:5" ht="50.1" customHeight="1">
      <c r="B6507" s="180">
        <v>90777</v>
      </c>
      <c r="C6507" s="180" t="s">
        <v>3830</v>
      </c>
      <c r="D6507" s="180" t="s">
        <v>16</v>
      </c>
      <c r="E6507" s="181">
        <v>80.84</v>
      </c>
    </row>
    <row r="6508" spans="2:5" ht="50.1" customHeight="1">
      <c r="B6508" s="180">
        <v>90778</v>
      </c>
      <c r="C6508" s="180" t="s">
        <v>3831</v>
      </c>
      <c r="D6508" s="180" t="s">
        <v>16</v>
      </c>
      <c r="E6508" s="181">
        <v>91.86</v>
      </c>
    </row>
    <row r="6509" spans="2:5" ht="50.1" customHeight="1">
      <c r="B6509" s="180">
        <v>90779</v>
      </c>
      <c r="C6509" s="180" t="s">
        <v>3832</v>
      </c>
      <c r="D6509" s="180" t="s">
        <v>16</v>
      </c>
      <c r="E6509" s="181">
        <v>125.13</v>
      </c>
    </row>
    <row r="6510" spans="2:5" ht="50.1" customHeight="1">
      <c r="B6510" s="180">
        <v>90780</v>
      </c>
      <c r="C6510" s="180" t="s">
        <v>3833</v>
      </c>
      <c r="D6510" s="180" t="s">
        <v>16</v>
      </c>
      <c r="E6510" s="181">
        <v>59.71</v>
      </c>
    </row>
    <row r="6511" spans="2:5" ht="50.1" customHeight="1">
      <c r="B6511" s="180">
        <v>90781</v>
      </c>
      <c r="C6511" s="180" t="s">
        <v>3834</v>
      </c>
      <c r="D6511" s="180" t="s">
        <v>16</v>
      </c>
      <c r="E6511" s="181">
        <v>30.65</v>
      </c>
    </row>
    <row r="6512" spans="2:5" ht="50.1" customHeight="1">
      <c r="B6512" s="180">
        <v>91677</v>
      </c>
      <c r="C6512" s="180" t="s">
        <v>3835</v>
      </c>
      <c r="D6512" s="180" t="s">
        <v>16</v>
      </c>
      <c r="E6512" s="181">
        <v>82.03</v>
      </c>
    </row>
    <row r="6513" spans="2:5" ht="50.1" customHeight="1">
      <c r="B6513" s="180">
        <v>91678</v>
      </c>
      <c r="C6513" s="180" t="s">
        <v>3836</v>
      </c>
      <c r="D6513" s="180" t="s">
        <v>16</v>
      </c>
      <c r="E6513" s="181">
        <v>63.15</v>
      </c>
    </row>
    <row r="6514" spans="2:5" ht="50.1" customHeight="1">
      <c r="B6514" s="180">
        <v>93558</v>
      </c>
      <c r="C6514" s="180" t="s">
        <v>3837</v>
      </c>
      <c r="D6514" s="180" t="s">
        <v>13135</v>
      </c>
      <c r="E6514" s="182">
        <v>3632.08</v>
      </c>
    </row>
    <row r="6515" spans="2:5" ht="50.1" customHeight="1">
      <c r="B6515" s="180">
        <v>93559</v>
      </c>
      <c r="C6515" s="180" t="s">
        <v>3819</v>
      </c>
      <c r="D6515" s="180" t="s">
        <v>13135</v>
      </c>
      <c r="E6515" s="182">
        <v>8810.75</v>
      </c>
    </row>
    <row r="6516" spans="2:5" ht="50.1" customHeight="1">
      <c r="B6516" s="180">
        <v>93560</v>
      </c>
      <c r="C6516" s="180" t="s">
        <v>3827</v>
      </c>
      <c r="D6516" s="180" t="s">
        <v>13135</v>
      </c>
      <c r="E6516" s="182">
        <v>6432.11</v>
      </c>
    </row>
    <row r="6517" spans="2:5" ht="50.1" customHeight="1">
      <c r="B6517" s="180">
        <v>93561</v>
      </c>
      <c r="C6517" s="180" t="s">
        <v>3828</v>
      </c>
      <c r="D6517" s="180" t="s">
        <v>13135</v>
      </c>
      <c r="E6517" s="182">
        <v>8722.42</v>
      </c>
    </row>
    <row r="6518" spans="2:5" ht="50.1" customHeight="1">
      <c r="B6518" s="180">
        <v>93562</v>
      </c>
      <c r="C6518" s="180" t="s">
        <v>3825</v>
      </c>
      <c r="D6518" s="180" t="s">
        <v>13135</v>
      </c>
      <c r="E6518" s="182">
        <v>7780.3</v>
      </c>
    </row>
    <row r="6519" spans="2:5" ht="50.1" customHeight="1">
      <c r="B6519" s="180">
        <v>93563</v>
      </c>
      <c r="C6519" s="180" t="s">
        <v>3820</v>
      </c>
      <c r="D6519" s="180" t="s">
        <v>13135</v>
      </c>
      <c r="E6519" s="182">
        <v>3133.17</v>
      </c>
    </row>
    <row r="6520" spans="2:5" ht="50.1" customHeight="1">
      <c r="B6520" s="180">
        <v>93564</v>
      </c>
      <c r="C6520" s="180" t="s">
        <v>3821</v>
      </c>
      <c r="D6520" s="180" t="s">
        <v>13135</v>
      </c>
      <c r="E6520" s="182">
        <v>3088.93</v>
      </c>
    </row>
    <row r="6521" spans="2:5" ht="50.1" customHeight="1">
      <c r="B6521" s="180">
        <v>93565</v>
      </c>
      <c r="C6521" s="180" t="s">
        <v>3830</v>
      </c>
      <c r="D6521" s="180" t="s">
        <v>13135</v>
      </c>
      <c r="E6521" s="182">
        <v>14323.37</v>
      </c>
    </row>
    <row r="6522" spans="2:5" ht="50.1" customHeight="1">
      <c r="B6522" s="180">
        <v>93566</v>
      </c>
      <c r="C6522" s="180" t="s">
        <v>3826</v>
      </c>
      <c r="D6522" s="180" t="s">
        <v>13135</v>
      </c>
      <c r="E6522" s="182">
        <v>2729.63</v>
      </c>
    </row>
    <row r="6523" spans="2:5" ht="50.1" customHeight="1">
      <c r="B6523" s="180">
        <v>93567</v>
      </c>
      <c r="C6523" s="180" t="s">
        <v>3831</v>
      </c>
      <c r="D6523" s="180" t="s">
        <v>13135</v>
      </c>
      <c r="E6523" s="182">
        <v>16272.58</v>
      </c>
    </row>
    <row r="6524" spans="2:5" ht="50.1" customHeight="1">
      <c r="B6524" s="180">
        <v>93568</v>
      </c>
      <c r="C6524" s="180" t="s">
        <v>3832</v>
      </c>
      <c r="D6524" s="180" t="s">
        <v>13135</v>
      </c>
      <c r="E6524" s="182">
        <v>22163.57</v>
      </c>
    </row>
    <row r="6525" spans="2:5" ht="50.1" customHeight="1">
      <c r="B6525" s="180">
        <v>93569</v>
      </c>
      <c r="C6525" s="180" t="s">
        <v>3838</v>
      </c>
      <c r="D6525" s="180" t="s">
        <v>13135</v>
      </c>
      <c r="E6525" s="182">
        <v>10579.41</v>
      </c>
    </row>
    <row r="6526" spans="2:5" ht="50.1" customHeight="1">
      <c r="B6526" s="180">
        <v>93570</v>
      </c>
      <c r="C6526" s="180" t="s">
        <v>3839</v>
      </c>
      <c r="D6526" s="180" t="s">
        <v>13135</v>
      </c>
      <c r="E6526" s="182">
        <v>14934.82</v>
      </c>
    </row>
    <row r="6527" spans="2:5" ht="50.1" customHeight="1">
      <c r="B6527" s="180">
        <v>93571</v>
      </c>
      <c r="C6527" s="180" t="s">
        <v>3840</v>
      </c>
      <c r="D6527" s="180" t="s">
        <v>13135</v>
      </c>
      <c r="E6527" s="182">
        <v>19674.419999999998</v>
      </c>
    </row>
    <row r="6528" spans="2:5" ht="50.1" customHeight="1">
      <c r="B6528" s="180">
        <v>93572</v>
      </c>
      <c r="C6528" s="180" t="s">
        <v>3841</v>
      </c>
      <c r="D6528" s="180" t="s">
        <v>13135</v>
      </c>
      <c r="E6528" s="182">
        <v>7073.68</v>
      </c>
    </row>
    <row r="6529" spans="2:5" ht="50.1" customHeight="1">
      <c r="B6529" s="180">
        <v>94295</v>
      </c>
      <c r="C6529" s="180" t="s">
        <v>3833</v>
      </c>
      <c r="D6529" s="180" t="s">
        <v>13135</v>
      </c>
      <c r="E6529" s="182">
        <v>10577.1</v>
      </c>
    </row>
    <row r="6530" spans="2:5" ht="50.1" customHeight="1">
      <c r="B6530" s="180">
        <v>94296</v>
      </c>
      <c r="C6530" s="180" t="s">
        <v>3834</v>
      </c>
      <c r="D6530" s="180" t="s">
        <v>13135</v>
      </c>
      <c r="E6530" s="182">
        <v>5445.37</v>
      </c>
    </row>
    <row r="6531" spans="2:5" ht="50.1" customHeight="1">
      <c r="B6531" s="180">
        <v>95308</v>
      </c>
      <c r="C6531" s="180" t="s">
        <v>3842</v>
      </c>
      <c r="D6531" s="180" t="s">
        <v>16</v>
      </c>
      <c r="E6531" s="181">
        <v>0.08</v>
      </c>
    </row>
    <row r="6532" spans="2:5" ht="50.1" customHeight="1">
      <c r="B6532" s="180">
        <v>95309</v>
      </c>
      <c r="C6532" s="180" t="s">
        <v>3843</v>
      </c>
      <c r="D6532" s="180" t="s">
        <v>16</v>
      </c>
      <c r="E6532" s="181">
        <v>0.12</v>
      </c>
    </row>
    <row r="6533" spans="2:5" ht="50.1" customHeight="1">
      <c r="B6533" s="180">
        <v>95310</v>
      </c>
      <c r="C6533" s="180" t="s">
        <v>3844</v>
      </c>
      <c r="D6533" s="180" t="s">
        <v>16</v>
      </c>
      <c r="E6533" s="181">
        <v>0.1</v>
      </c>
    </row>
    <row r="6534" spans="2:5" ht="50.1" customHeight="1">
      <c r="B6534" s="180">
        <v>95311</v>
      </c>
      <c r="C6534" s="180" t="s">
        <v>3845</v>
      </c>
      <c r="D6534" s="180" t="s">
        <v>16</v>
      </c>
      <c r="E6534" s="181">
        <v>0.09</v>
      </c>
    </row>
    <row r="6535" spans="2:5" ht="50.1" customHeight="1">
      <c r="B6535" s="180">
        <v>95312</v>
      </c>
      <c r="C6535" s="180" t="s">
        <v>3846</v>
      </c>
      <c r="D6535" s="180" t="s">
        <v>16</v>
      </c>
      <c r="E6535" s="181">
        <v>0.11</v>
      </c>
    </row>
    <row r="6536" spans="2:5" ht="50.1" customHeight="1">
      <c r="B6536" s="180">
        <v>95313</v>
      </c>
      <c r="C6536" s="180" t="s">
        <v>3847</v>
      </c>
      <c r="D6536" s="180" t="s">
        <v>16</v>
      </c>
      <c r="E6536" s="181">
        <v>0.1</v>
      </c>
    </row>
    <row r="6537" spans="2:5" ht="50.1" customHeight="1">
      <c r="B6537" s="180">
        <v>95314</v>
      </c>
      <c r="C6537" s="180" t="s">
        <v>3848</v>
      </c>
      <c r="D6537" s="180" t="s">
        <v>16</v>
      </c>
      <c r="E6537" s="181">
        <v>0.12</v>
      </c>
    </row>
    <row r="6538" spans="2:5" ht="50.1" customHeight="1">
      <c r="B6538" s="180">
        <v>95315</v>
      </c>
      <c r="C6538" s="180" t="s">
        <v>3849</v>
      </c>
      <c r="D6538" s="180" t="s">
        <v>16</v>
      </c>
      <c r="E6538" s="181">
        <v>0.17</v>
      </c>
    </row>
    <row r="6539" spans="2:5" ht="50.1" customHeight="1">
      <c r="B6539" s="180">
        <v>95316</v>
      </c>
      <c r="C6539" s="180" t="s">
        <v>3850</v>
      </c>
      <c r="D6539" s="180" t="s">
        <v>16</v>
      </c>
      <c r="E6539" s="181">
        <v>0.28000000000000003</v>
      </c>
    </row>
    <row r="6540" spans="2:5" ht="50.1" customHeight="1">
      <c r="B6540" s="180">
        <v>95317</v>
      </c>
      <c r="C6540" s="180" t="s">
        <v>3851</v>
      </c>
      <c r="D6540" s="180" t="s">
        <v>16</v>
      </c>
      <c r="E6540" s="181">
        <v>0.14000000000000001</v>
      </c>
    </row>
    <row r="6541" spans="2:5" ht="50.1" customHeight="1">
      <c r="B6541" s="180">
        <v>95318</v>
      </c>
      <c r="C6541" s="180" t="s">
        <v>3852</v>
      </c>
      <c r="D6541" s="180" t="s">
        <v>16</v>
      </c>
      <c r="E6541" s="181">
        <v>0.12</v>
      </c>
    </row>
    <row r="6542" spans="2:5" ht="50.1" customHeight="1">
      <c r="B6542" s="180">
        <v>95319</v>
      </c>
      <c r="C6542" s="180" t="s">
        <v>3853</v>
      </c>
      <c r="D6542" s="180" t="s">
        <v>16</v>
      </c>
      <c r="E6542" s="181">
        <v>0.11</v>
      </c>
    </row>
    <row r="6543" spans="2:5" ht="50.1" customHeight="1">
      <c r="B6543" s="180">
        <v>95320</v>
      </c>
      <c r="C6543" s="180" t="s">
        <v>3854</v>
      </c>
      <c r="D6543" s="180" t="s">
        <v>16</v>
      </c>
      <c r="E6543" s="181">
        <v>0.09</v>
      </c>
    </row>
    <row r="6544" spans="2:5" ht="50.1" customHeight="1">
      <c r="B6544" s="180">
        <v>95321</v>
      </c>
      <c r="C6544" s="180" t="s">
        <v>3855</v>
      </c>
      <c r="D6544" s="180" t="s">
        <v>16</v>
      </c>
      <c r="E6544" s="181">
        <v>0.08</v>
      </c>
    </row>
    <row r="6545" spans="2:5" ht="50.1" customHeight="1">
      <c r="B6545" s="180">
        <v>95322</v>
      </c>
      <c r="C6545" s="180" t="s">
        <v>3856</v>
      </c>
      <c r="D6545" s="180" t="s">
        <v>16</v>
      </c>
      <c r="E6545" s="181">
        <v>7.0000000000000007E-2</v>
      </c>
    </row>
    <row r="6546" spans="2:5" ht="50.1" customHeight="1">
      <c r="B6546" s="180">
        <v>95323</v>
      </c>
      <c r="C6546" s="180" t="s">
        <v>3857</v>
      </c>
      <c r="D6546" s="180" t="s">
        <v>16</v>
      </c>
      <c r="E6546" s="181">
        <v>0.14000000000000001</v>
      </c>
    </row>
    <row r="6547" spans="2:5" ht="50.1" customHeight="1">
      <c r="B6547" s="180">
        <v>95324</v>
      </c>
      <c r="C6547" s="180" t="s">
        <v>3858</v>
      </c>
      <c r="D6547" s="180" t="s">
        <v>16</v>
      </c>
      <c r="E6547" s="181">
        <v>0.18</v>
      </c>
    </row>
    <row r="6548" spans="2:5" ht="50.1" customHeight="1">
      <c r="B6548" s="180">
        <v>95325</v>
      </c>
      <c r="C6548" s="180" t="s">
        <v>3859</v>
      </c>
      <c r="D6548" s="180" t="s">
        <v>16</v>
      </c>
      <c r="E6548" s="181">
        <v>0.17</v>
      </c>
    </row>
    <row r="6549" spans="2:5" ht="50.1" customHeight="1">
      <c r="B6549" s="180">
        <v>95326</v>
      </c>
      <c r="C6549" s="180" t="s">
        <v>3860</v>
      </c>
      <c r="D6549" s="180" t="s">
        <v>16</v>
      </c>
      <c r="E6549" s="181">
        <v>0.05</v>
      </c>
    </row>
    <row r="6550" spans="2:5" ht="50.1" customHeight="1">
      <c r="B6550" s="180">
        <v>95328</v>
      </c>
      <c r="C6550" s="180" t="s">
        <v>3861</v>
      </c>
      <c r="D6550" s="180" t="s">
        <v>16</v>
      </c>
      <c r="E6550" s="181">
        <v>0.08</v>
      </c>
    </row>
    <row r="6551" spans="2:5" ht="50.1" customHeight="1">
      <c r="B6551" s="180">
        <v>95329</v>
      </c>
      <c r="C6551" s="180" t="s">
        <v>3862</v>
      </c>
      <c r="D6551" s="180" t="s">
        <v>16</v>
      </c>
      <c r="E6551" s="181">
        <v>0.14000000000000001</v>
      </c>
    </row>
    <row r="6552" spans="2:5" ht="50.1" customHeight="1">
      <c r="B6552" s="180">
        <v>95330</v>
      </c>
      <c r="C6552" s="180" t="s">
        <v>3863</v>
      </c>
      <c r="D6552" s="180" t="s">
        <v>16</v>
      </c>
      <c r="E6552" s="181">
        <v>0.12</v>
      </c>
    </row>
    <row r="6553" spans="2:5" ht="50.1" customHeight="1">
      <c r="B6553" s="180">
        <v>95331</v>
      </c>
      <c r="C6553" s="180" t="s">
        <v>3864</v>
      </c>
      <c r="D6553" s="180" t="s">
        <v>16</v>
      </c>
      <c r="E6553" s="181">
        <v>0.1</v>
      </c>
    </row>
    <row r="6554" spans="2:5" ht="50.1" customHeight="1">
      <c r="B6554" s="180">
        <v>95332</v>
      </c>
      <c r="C6554" s="180" t="s">
        <v>3865</v>
      </c>
      <c r="D6554" s="180" t="s">
        <v>16</v>
      </c>
      <c r="E6554" s="181">
        <v>0.41</v>
      </c>
    </row>
    <row r="6555" spans="2:5" ht="50.1" customHeight="1">
      <c r="B6555" s="180">
        <v>95333</v>
      </c>
      <c r="C6555" s="180" t="s">
        <v>3866</v>
      </c>
      <c r="D6555" s="180" t="s">
        <v>16</v>
      </c>
      <c r="E6555" s="181">
        <v>0.41</v>
      </c>
    </row>
    <row r="6556" spans="2:5" ht="50.1" customHeight="1">
      <c r="B6556" s="180">
        <v>95334</v>
      </c>
      <c r="C6556" s="180" t="s">
        <v>3867</v>
      </c>
      <c r="D6556" s="180" t="s">
        <v>16</v>
      </c>
      <c r="E6556" s="181">
        <v>0.38</v>
      </c>
    </row>
    <row r="6557" spans="2:5" ht="50.1" customHeight="1">
      <c r="B6557" s="180">
        <v>95335</v>
      </c>
      <c r="C6557" s="180" t="s">
        <v>3868</v>
      </c>
      <c r="D6557" s="180" t="s">
        <v>16</v>
      </c>
      <c r="E6557" s="181">
        <v>0.19</v>
      </c>
    </row>
    <row r="6558" spans="2:5" ht="50.1" customHeight="1">
      <c r="B6558" s="180">
        <v>95337</v>
      </c>
      <c r="C6558" s="180" t="s">
        <v>3869</v>
      </c>
      <c r="D6558" s="180" t="s">
        <v>16</v>
      </c>
      <c r="E6558" s="181">
        <v>0.12</v>
      </c>
    </row>
    <row r="6559" spans="2:5" ht="50.1" customHeight="1">
      <c r="B6559" s="180">
        <v>95338</v>
      </c>
      <c r="C6559" s="180" t="s">
        <v>3870</v>
      </c>
      <c r="D6559" s="180" t="s">
        <v>16</v>
      </c>
      <c r="E6559" s="181">
        <v>0.23</v>
      </c>
    </row>
    <row r="6560" spans="2:5" ht="50.1" customHeight="1">
      <c r="B6560" s="180">
        <v>95339</v>
      </c>
      <c r="C6560" s="180" t="s">
        <v>3871</v>
      </c>
      <c r="D6560" s="180" t="s">
        <v>16</v>
      </c>
      <c r="E6560" s="181">
        <v>0.17</v>
      </c>
    </row>
    <row r="6561" spans="2:5" ht="50.1" customHeight="1">
      <c r="B6561" s="180">
        <v>95340</v>
      </c>
      <c r="C6561" s="180" t="s">
        <v>3872</v>
      </c>
      <c r="D6561" s="180" t="s">
        <v>16</v>
      </c>
      <c r="E6561" s="181">
        <v>0.16</v>
      </c>
    </row>
    <row r="6562" spans="2:5" ht="50.1" customHeight="1">
      <c r="B6562" s="180">
        <v>95341</v>
      </c>
      <c r="C6562" s="180" t="s">
        <v>3873</v>
      </c>
      <c r="D6562" s="180" t="s">
        <v>16</v>
      </c>
      <c r="E6562" s="181">
        <v>0.16</v>
      </c>
    </row>
    <row r="6563" spans="2:5" ht="50.1" customHeight="1">
      <c r="B6563" s="180">
        <v>95342</v>
      </c>
      <c r="C6563" s="180" t="s">
        <v>3874</v>
      </c>
      <c r="D6563" s="180" t="s">
        <v>16</v>
      </c>
      <c r="E6563" s="181">
        <v>0.13</v>
      </c>
    </row>
    <row r="6564" spans="2:5" ht="50.1" customHeight="1">
      <c r="B6564" s="180">
        <v>95343</v>
      </c>
      <c r="C6564" s="180" t="s">
        <v>3875</v>
      </c>
      <c r="D6564" s="180" t="s">
        <v>16</v>
      </c>
      <c r="E6564" s="181">
        <v>0.19</v>
      </c>
    </row>
    <row r="6565" spans="2:5" ht="50.1" customHeight="1">
      <c r="B6565" s="180">
        <v>95344</v>
      </c>
      <c r="C6565" s="180" t="s">
        <v>3876</v>
      </c>
      <c r="D6565" s="180" t="s">
        <v>16</v>
      </c>
      <c r="E6565" s="181">
        <v>0.13</v>
      </c>
    </row>
    <row r="6566" spans="2:5" ht="50.1" customHeight="1">
      <c r="B6566" s="180">
        <v>95345</v>
      </c>
      <c r="C6566" s="180" t="s">
        <v>3877</v>
      </c>
      <c r="D6566" s="180" t="s">
        <v>16</v>
      </c>
      <c r="E6566" s="181">
        <v>0.37</v>
      </c>
    </row>
    <row r="6567" spans="2:5" ht="50.1" customHeight="1">
      <c r="B6567" s="180">
        <v>95346</v>
      </c>
      <c r="C6567" s="180" t="s">
        <v>3878</v>
      </c>
      <c r="D6567" s="180" t="s">
        <v>16</v>
      </c>
      <c r="E6567" s="181">
        <v>0.05</v>
      </c>
    </row>
    <row r="6568" spans="2:5" ht="50.1" customHeight="1">
      <c r="B6568" s="180">
        <v>95347</v>
      </c>
      <c r="C6568" s="180" t="s">
        <v>3879</v>
      </c>
      <c r="D6568" s="180" t="s">
        <v>16</v>
      </c>
      <c r="E6568" s="181">
        <v>0.06</v>
      </c>
    </row>
    <row r="6569" spans="2:5" ht="50.1" customHeight="1">
      <c r="B6569" s="180">
        <v>95348</v>
      </c>
      <c r="C6569" s="180" t="s">
        <v>3880</v>
      </c>
      <c r="D6569" s="180" t="s">
        <v>16</v>
      </c>
      <c r="E6569" s="181">
        <v>0.08</v>
      </c>
    </row>
    <row r="6570" spans="2:5" ht="50.1" customHeight="1">
      <c r="B6570" s="180">
        <v>95349</v>
      </c>
      <c r="C6570" s="180" t="s">
        <v>3881</v>
      </c>
      <c r="D6570" s="180" t="s">
        <v>16</v>
      </c>
      <c r="E6570" s="181">
        <v>0.05</v>
      </c>
    </row>
    <row r="6571" spans="2:5" ht="50.1" customHeight="1">
      <c r="B6571" s="180">
        <v>95350</v>
      </c>
      <c r="C6571" s="180" t="s">
        <v>3882</v>
      </c>
      <c r="D6571" s="180" t="s">
        <v>16</v>
      </c>
      <c r="E6571" s="181">
        <v>7.0000000000000007E-2</v>
      </c>
    </row>
    <row r="6572" spans="2:5" ht="50.1" customHeight="1">
      <c r="B6572" s="180">
        <v>95351</v>
      </c>
      <c r="C6572" s="180" t="s">
        <v>3883</v>
      </c>
      <c r="D6572" s="180" t="s">
        <v>16</v>
      </c>
      <c r="E6572" s="181">
        <v>0.2</v>
      </c>
    </row>
    <row r="6573" spans="2:5" ht="50.1" customHeight="1">
      <c r="B6573" s="180">
        <v>95352</v>
      </c>
      <c r="C6573" s="180" t="s">
        <v>3884</v>
      </c>
      <c r="D6573" s="180" t="s">
        <v>16</v>
      </c>
      <c r="E6573" s="181">
        <v>0.08</v>
      </c>
    </row>
    <row r="6574" spans="2:5" ht="50.1" customHeight="1">
      <c r="B6574" s="180">
        <v>95354</v>
      </c>
      <c r="C6574" s="180" t="s">
        <v>3885</v>
      </c>
      <c r="D6574" s="180" t="s">
        <v>16</v>
      </c>
      <c r="E6574" s="181">
        <v>0.09</v>
      </c>
    </row>
    <row r="6575" spans="2:5" ht="50.1" customHeight="1">
      <c r="B6575" s="180">
        <v>95355</v>
      </c>
      <c r="C6575" s="180" t="s">
        <v>3886</v>
      </c>
      <c r="D6575" s="180" t="s">
        <v>16</v>
      </c>
      <c r="E6575" s="181">
        <v>0.09</v>
      </c>
    </row>
    <row r="6576" spans="2:5" ht="50.1" customHeight="1">
      <c r="B6576" s="180">
        <v>95356</v>
      </c>
      <c r="C6576" s="180" t="s">
        <v>3887</v>
      </c>
      <c r="D6576" s="180" t="s">
        <v>16</v>
      </c>
      <c r="E6576" s="181">
        <v>0.11</v>
      </c>
    </row>
    <row r="6577" spans="2:5" ht="50.1" customHeight="1">
      <c r="B6577" s="180">
        <v>95357</v>
      </c>
      <c r="C6577" s="180" t="s">
        <v>3888</v>
      </c>
      <c r="D6577" s="180" t="s">
        <v>16</v>
      </c>
      <c r="E6577" s="181">
        <v>0.17</v>
      </c>
    </row>
    <row r="6578" spans="2:5" ht="50.1" customHeight="1">
      <c r="B6578" s="180">
        <v>95358</v>
      </c>
      <c r="C6578" s="180" t="s">
        <v>3889</v>
      </c>
      <c r="D6578" s="180" t="s">
        <v>16</v>
      </c>
      <c r="E6578" s="181">
        <v>0.19</v>
      </c>
    </row>
    <row r="6579" spans="2:5" ht="50.1" customHeight="1">
      <c r="B6579" s="180">
        <v>95359</v>
      </c>
      <c r="C6579" s="180" t="s">
        <v>3890</v>
      </c>
      <c r="D6579" s="180" t="s">
        <v>16</v>
      </c>
      <c r="E6579" s="181">
        <v>0.18</v>
      </c>
    </row>
    <row r="6580" spans="2:5" ht="50.1" customHeight="1">
      <c r="B6580" s="180">
        <v>95360</v>
      </c>
      <c r="C6580" s="180" t="s">
        <v>3891</v>
      </c>
      <c r="D6580" s="180" t="s">
        <v>16</v>
      </c>
      <c r="E6580" s="181">
        <v>0.14000000000000001</v>
      </c>
    </row>
    <row r="6581" spans="2:5" ht="50.1" customHeight="1">
      <c r="B6581" s="180">
        <v>95361</v>
      </c>
      <c r="C6581" s="180" t="s">
        <v>3892</v>
      </c>
      <c r="D6581" s="180" t="s">
        <v>16</v>
      </c>
      <c r="E6581" s="181">
        <v>0.08</v>
      </c>
    </row>
    <row r="6582" spans="2:5" ht="50.1" customHeight="1">
      <c r="B6582" s="180">
        <v>95362</v>
      </c>
      <c r="C6582" s="180" t="s">
        <v>3893</v>
      </c>
      <c r="D6582" s="180" t="s">
        <v>16</v>
      </c>
      <c r="E6582" s="181">
        <v>0.11</v>
      </c>
    </row>
    <row r="6583" spans="2:5" ht="50.1" customHeight="1">
      <c r="B6583" s="180">
        <v>95363</v>
      </c>
      <c r="C6583" s="180" t="s">
        <v>3894</v>
      </c>
      <c r="D6583" s="180" t="s">
        <v>16</v>
      </c>
      <c r="E6583" s="181">
        <v>0.14000000000000001</v>
      </c>
    </row>
    <row r="6584" spans="2:5" ht="50.1" customHeight="1">
      <c r="B6584" s="180">
        <v>95364</v>
      </c>
      <c r="C6584" s="180" t="s">
        <v>3895</v>
      </c>
      <c r="D6584" s="180" t="s">
        <v>16</v>
      </c>
      <c r="E6584" s="181">
        <v>0.12</v>
      </c>
    </row>
    <row r="6585" spans="2:5" ht="50.1" customHeight="1">
      <c r="B6585" s="180">
        <v>95365</v>
      </c>
      <c r="C6585" s="180" t="s">
        <v>3896</v>
      </c>
      <c r="D6585" s="180" t="s">
        <v>16</v>
      </c>
      <c r="E6585" s="181">
        <v>0.11</v>
      </c>
    </row>
    <row r="6586" spans="2:5" ht="50.1" customHeight="1">
      <c r="B6586" s="180">
        <v>95366</v>
      </c>
      <c r="C6586" s="180" t="s">
        <v>3897</v>
      </c>
      <c r="D6586" s="180" t="s">
        <v>16</v>
      </c>
      <c r="E6586" s="181">
        <v>0.09</v>
      </c>
    </row>
    <row r="6587" spans="2:5" ht="50.1" customHeight="1">
      <c r="B6587" s="180">
        <v>95367</v>
      </c>
      <c r="C6587" s="180" t="s">
        <v>3898</v>
      </c>
      <c r="D6587" s="180" t="s">
        <v>16</v>
      </c>
      <c r="E6587" s="181">
        <v>0.1</v>
      </c>
    </row>
    <row r="6588" spans="2:5" ht="50.1" customHeight="1">
      <c r="B6588" s="180">
        <v>95368</v>
      </c>
      <c r="C6588" s="180" t="s">
        <v>3899</v>
      </c>
      <c r="D6588" s="180" t="s">
        <v>16</v>
      </c>
      <c r="E6588" s="181">
        <v>0.15</v>
      </c>
    </row>
    <row r="6589" spans="2:5" ht="50.1" customHeight="1">
      <c r="B6589" s="180">
        <v>95369</v>
      </c>
      <c r="C6589" s="180" t="s">
        <v>3900</v>
      </c>
      <c r="D6589" s="180" t="s">
        <v>16</v>
      </c>
      <c r="E6589" s="181">
        <v>0.12</v>
      </c>
    </row>
    <row r="6590" spans="2:5" ht="50.1" customHeight="1">
      <c r="B6590" s="180">
        <v>95370</v>
      </c>
      <c r="C6590" s="180" t="s">
        <v>3901</v>
      </c>
      <c r="D6590" s="180" t="s">
        <v>16</v>
      </c>
      <c r="E6590" s="181">
        <v>0.18</v>
      </c>
    </row>
    <row r="6591" spans="2:5" ht="50.1" customHeight="1">
      <c r="B6591" s="180">
        <v>95371</v>
      </c>
      <c r="C6591" s="180" t="s">
        <v>3902</v>
      </c>
      <c r="D6591" s="180" t="s">
        <v>16</v>
      </c>
      <c r="E6591" s="181">
        <v>0.23</v>
      </c>
    </row>
    <row r="6592" spans="2:5" ht="50.1" customHeight="1">
      <c r="B6592" s="180">
        <v>95372</v>
      </c>
      <c r="C6592" s="180" t="s">
        <v>3903</v>
      </c>
      <c r="D6592" s="180" t="s">
        <v>16</v>
      </c>
      <c r="E6592" s="181">
        <v>0.16</v>
      </c>
    </row>
    <row r="6593" spans="2:5" ht="50.1" customHeight="1">
      <c r="B6593" s="180">
        <v>95373</v>
      </c>
      <c r="C6593" s="180" t="s">
        <v>3904</v>
      </c>
      <c r="D6593" s="180" t="s">
        <v>16</v>
      </c>
      <c r="E6593" s="181">
        <v>0.16</v>
      </c>
    </row>
    <row r="6594" spans="2:5" ht="50.1" customHeight="1">
      <c r="B6594" s="180">
        <v>95374</v>
      </c>
      <c r="C6594" s="180" t="s">
        <v>3905</v>
      </c>
      <c r="D6594" s="180" t="s">
        <v>16</v>
      </c>
      <c r="E6594" s="181">
        <v>0.17</v>
      </c>
    </row>
    <row r="6595" spans="2:5" ht="50.1" customHeight="1">
      <c r="B6595" s="180">
        <v>95375</v>
      </c>
      <c r="C6595" s="180" t="s">
        <v>3906</v>
      </c>
      <c r="D6595" s="180" t="s">
        <v>16</v>
      </c>
      <c r="E6595" s="181">
        <v>0.23</v>
      </c>
    </row>
    <row r="6596" spans="2:5" ht="50.1" customHeight="1">
      <c r="B6596" s="180">
        <v>95376</v>
      </c>
      <c r="C6596" s="180" t="s">
        <v>3907</v>
      </c>
      <c r="D6596" s="180" t="s">
        <v>16</v>
      </c>
      <c r="E6596" s="181">
        <v>0.04</v>
      </c>
    </row>
    <row r="6597" spans="2:5" ht="50.1" customHeight="1">
      <c r="B6597" s="180">
        <v>95377</v>
      </c>
      <c r="C6597" s="180" t="s">
        <v>3908</v>
      </c>
      <c r="D6597" s="180" t="s">
        <v>16</v>
      </c>
      <c r="E6597" s="181">
        <v>0.12</v>
      </c>
    </row>
    <row r="6598" spans="2:5" ht="50.1" customHeight="1">
      <c r="B6598" s="180">
        <v>95378</v>
      </c>
      <c r="C6598" s="180" t="s">
        <v>3909</v>
      </c>
      <c r="D6598" s="180" t="s">
        <v>16</v>
      </c>
      <c r="E6598" s="181">
        <v>0.15</v>
      </c>
    </row>
    <row r="6599" spans="2:5" ht="50.1" customHeight="1">
      <c r="B6599" s="180">
        <v>95379</v>
      </c>
      <c r="C6599" s="180" t="s">
        <v>3910</v>
      </c>
      <c r="D6599" s="180" t="s">
        <v>16</v>
      </c>
      <c r="E6599" s="181">
        <v>0.12</v>
      </c>
    </row>
    <row r="6600" spans="2:5" ht="50.1" customHeight="1">
      <c r="B6600" s="180">
        <v>95380</v>
      </c>
      <c r="C6600" s="180" t="s">
        <v>3911</v>
      </c>
      <c r="D6600" s="180" t="s">
        <v>16</v>
      </c>
      <c r="E6600" s="181">
        <v>0.15</v>
      </c>
    </row>
    <row r="6601" spans="2:5" ht="50.1" customHeight="1">
      <c r="B6601" s="180">
        <v>95382</v>
      </c>
      <c r="C6601" s="180" t="s">
        <v>3912</v>
      </c>
      <c r="D6601" s="180" t="s">
        <v>16</v>
      </c>
      <c r="E6601" s="181">
        <v>0.15</v>
      </c>
    </row>
    <row r="6602" spans="2:5" ht="50.1" customHeight="1">
      <c r="B6602" s="180">
        <v>95383</v>
      </c>
      <c r="C6602" s="180" t="s">
        <v>3913</v>
      </c>
      <c r="D6602" s="180" t="s">
        <v>16</v>
      </c>
      <c r="E6602" s="181">
        <v>0.14000000000000001</v>
      </c>
    </row>
    <row r="6603" spans="2:5" ht="50.1" customHeight="1">
      <c r="B6603" s="180">
        <v>95384</v>
      </c>
      <c r="C6603" s="180" t="s">
        <v>3914</v>
      </c>
      <c r="D6603" s="180" t="s">
        <v>16</v>
      </c>
      <c r="E6603" s="181">
        <v>0.23</v>
      </c>
    </row>
    <row r="6604" spans="2:5" ht="50.1" customHeight="1">
      <c r="B6604" s="180">
        <v>95385</v>
      </c>
      <c r="C6604" s="180" t="s">
        <v>3915</v>
      </c>
      <c r="D6604" s="180" t="s">
        <v>16</v>
      </c>
      <c r="E6604" s="181">
        <v>0.14000000000000001</v>
      </c>
    </row>
    <row r="6605" spans="2:5" ht="50.1" customHeight="1">
      <c r="B6605" s="180">
        <v>95386</v>
      </c>
      <c r="C6605" s="180" t="s">
        <v>3916</v>
      </c>
      <c r="D6605" s="180" t="s">
        <v>16</v>
      </c>
      <c r="E6605" s="181">
        <v>0.15</v>
      </c>
    </row>
    <row r="6606" spans="2:5" ht="50.1" customHeight="1">
      <c r="B6606" s="180">
        <v>95387</v>
      </c>
      <c r="C6606" s="180" t="s">
        <v>3917</v>
      </c>
      <c r="D6606" s="180" t="s">
        <v>16</v>
      </c>
      <c r="E6606" s="181">
        <v>0.13</v>
      </c>
    </row>
    <row r="6607" spans="2:5" ht="50.1" customHeight="1">
      <c r="B6607" s="180">
        <v>95388</v>
      </c>
      <c r="C6607" s="180" t="s">
        <v>3918</v>
      </c>
      <c r="D6607" s="180" t="s">
        <v>16</v>
      </c>
      <c r="E6607" s="181">
        <v>0.05</v>
      </c>
    </row>
    <row r="6608" spans="2:5" ht="50.1" customHeight="1">
      <c r="B6608" s="180">
        <v>95389</v>
      </c>
      <c r="C6608" s="180" t="s">
        <v>3919</v>
      </c>
      <c r="D6608" s="180" t="s">
        <v>16</v>
      </c>
      <c r="E6608" s="181">
        <v>0.08</v>
      </c>
    </row>
    <row r="6609" spans="2:5" ht="50.1" customHeight="1">
      <c r="B6609" s="180">
        <v>95390</v>
      </c>
      <c r="C6609" s="180" t="s">
        <v>3920</v>
      </c>
      <c r="D6609" s="180" t="s">
        <v>16</v>
      </c>
      <c r="E6609" s="181">
        <v>0.05</v>
      </c>
    </row>
    <row r="6610" spans="2:5" ht="50.1" customHeight="1">
      <c r="B6610" s="180">
        <v>95391</v>
      </c>
      <c r="C6610" s="180" t="s">
        <v>3921</v>
      </c>
      <c r="D6610" s="180" t="s">
        <v>16</v>
      </c>
      <c r="E6610" s="181">
        <v>0.17</v>
      </c>
    </row>
    <row r="6611" spans="2:5" ht="50.1" customHeight="1">
      <c r="B6611" s="180">
        <v>95392</v>
      </c>
      <c r="C6611" s="180" t="s">
        <v>3922</v>
      </c>
      <c r="D6611" s="180" t="s">
        <v>16</v>
      </c>
      <c r="E6611" s="181">
        <v>0.05</v>
      </c>
    </row>
    <row r="6612" spans="2:5" ht="50.1" customHeight="1">
      <c r="B6612" s="180">
        <v>95393</v>
      </c>
      <c r="C6612" s="180" t="s">
        <v>3923</v>
      </c>
      <c r="D6612" s="180" t="s">
        <v>16</v>
      </c>
      <c r="E6612" s="181">
        <v>0.24</v>
      </c>
    </row>
    <row r="6613" spans="2:5" ht="50.1" customHeight="1">
      <c r="B6613" s="180">
        <v>95394</v>
      </c>
      <c r="C6613" s="180" t="s">
        <v>3924</v>
      </c>
      <c r="D6613" s="180" t="s">
        <v>16</v>
      </c>
      <c r="E6613" s="181">
        <v>0.34</v>
      </c>
    </row>
    <row r="6614" spans="2:5" ht="50.1" customHeight="1">
      <c r="B6614" s="180">
        <v>95395</v>
      </c>
      <c r="C6614" s="180" t="s">
        <v>3925</v>
      </c>
      <c r="D6614" s="180" t="s">
        <v>16</v>
      </c>
      <c r="E6614" s="181">
        <v>0.48</v>
      </c>
    </row>
    <row r="6615" spans="2:5" ht="50.1" customHeight="1">
      <c r="B6615" s="180">
        <v>95396</v>
      </c>
      <c r="C6615" s="180" t="s">
        <v>3926</v>
      </c>
      <c r="D6615" s="180" t="s">
        <v>16</v>
      </c>
      <c r="E6615" s="181">
        <v>0.64</v>
      </c>
    </row>
    <row r="6616" spans="2:5" ht="50.1" customHeight="1">
      <c r="B6616" s="180">
        <v>95397</v>
      </c>
      <c r="C6616" s="180" t="s">
        <v>3927</v>
      </c>
      <c r="D6616" s="180" t="s">
        <v>16</v>
      </c>
      <c r="E6616" s="181">
        <v>0.15</v>
      </c>
    </row>
    <row r="6617" spans="2:5" ht="50.1" customHeight="1">
      <c r="B6617" s="180">
        <v>95398</v>
      </c>
      <c r="C6617" s="180" t="s">
        <v>3928</v>
      </c>
      <c r="D6617" s="180" t="s">
        <v>16</v>
      </c>
      <c r="E6617" s="181">
        <v>0.05</v>
      </c>
    </row>
    <row r="6618" spans="2:5" ht="50.1" customHeight="1">
      <c r="B6618" s="180">
        <v>95399</v>
      </c>
      <c r="C6618" s="180" t="s">
        <v>3929</v>
      </c>
      <c r="D6618" s="180" t="s">
        <v>16</v>
      </c>
      <c r="E6618" s="181">
        <v>0.12</v>
      </c>
    </row>
    <row r="6619" spans="2:5" ht="50.1" customHeight="1">
      <c r="B6619" s="180">
        <v>95400</v>
      </c>
      <c r="C6619" s="180" t="s">
        <v>3930</v>
      </c>
      <c r="D6619" s="180" t="s">
        <v>16</v>
      </c>
      <c r="E6619" s="181">
        <v>0.17</v>
      </c>
    </row>
    <row r="6620" spans="2:5" ht="50.1" customHeight="1">
      <c r="B6620" s="180">
        <v>95401</v>
      </c>
      <c r="C6620" s="180" t="s">
        <v>3931</v>
      </c>
      <c r="D6620" s="180" t="s">
        <v>16</v>
      </c>
      <c r="E6620" s="181">
        <v>0.56000000000000005</v>
      </c>
    </row>
    <row r="6621" spans="2:5" ht="50.1" customHeight="1">
      <c r="B6621" s="180">
        <v>95402</v>
      </c>
      <c r="C6621" s="180" t="s">
        <v>3932</v>
      </c>
      <c r="D6621" s="180" t="s">
        <v>16</v>
      </c>
      <c r="E6621" s="181">
        <v>0.82</v>
      </c>
    </row>
    <row r="6622" spans="2:5" ht="50.1" customHeight="1">
      <c r="B6622" s="180">
        <v>95403</v>
      </c>
      <c r="C6622" s="180" t="s">
        <v>3933</v>
      </c>
      <c r="D6622" s="180" t="s">
        <v>16</v>
      </c>
      <c r="E6622" s="181">
        <v>0.94</v>
      </c>
    </row>
    <row r="6623" spans="2:5" ht="50.1" customHeight="1">
      <c r="B6623" s="180">
        <v>95404</v>
      </c>
      <c r="C6623" s="180" t="s">
        <v>3934</v>
      </c>
      <c r="D6623" s="180" t="s">
        <v>16</v>
      </c>
      <c r="E6623" s="181">
        <v>1.28</v>
      </c>
    </row>
    <row r="6624" spans="2:5" ht="50.1" customHeight="1">
      <c r="B6624" s="180">
        <v>95405</v>
      </c>
      <c r="C6624" s="180" t="s">
        <v>3935</v>
      </c>
      <c r="D6624" s="180" t="s">
        <v>16</v>
      </c>
      <c r="E6624" s="181">
        <v>0.86</v>
      </c>
    </row>
    <row r="6625" spans="2:5" ht="50.1" customHeight="1">
      <c r="B6625" s="180">
        <v>95406</v>
      </c>
      <c r="C6625" s="180" t="s">
        <v>3936</v>
      </c>
      <c r="D6625" s="180" t="s">
        <v>16</v>
      </c>
      <c r="E6625" s="181">
        <v>0.17</v>
      </c>
    </row>
    <row r="6626" spans="2:5" ht="50.1" customHeight="1">
      <c r="B6626" s="180">
        <v>95407</v>
      </c>
      <c r="C6626" s="180" t="s">
        <v>3937</v>
      </c>
      <c r="D6626" s="180" t="s">
        <v>16</v>
      </c>
      <c r="E6626" s="181">
        <v>1.91</v>
      </c>
    </row>
    <row r="6627" spans="2:5" ht="50.1" customHeight="1">
      <c r="B6627" s="180">
        <v>95408</v>
      </c>
      <c r="C6627" s="180" t="s">
        <v>3938</v>
      </c>
      <c r="D6627" s="180" t="s">
        <v>13135</v>
      </c>
      <c r="E6627" s="181">
        <v>8.52</v>
      </c>
    </row>
    <row r="6628" spans="2:5" ht="50.1" customHeight="1">
      <c r="B6628" s="180">
        <v>95409</v>
      </c>
      <c r="C6628" s="180" t="s">
        <v>3939</v>
      </c>
      <c r="D6628" s="180" t="s">
        <v>13135</v>
      </c>
      <c r="E6628" s="181">
        <v>23.97</v>
      </c>
    </row>
    <row r="6629" spans="2:5" ht="50.1" customHeight="1">
      <c r="B6629" s="180">
        <v>95410</v>
      </c>
      <c r="C6629" s="180" t="s">
        <v>3940</v>
      </c>
      <c r="D6629" s="180" t="s">
        <v>13135</v>
      </c>
      <c r="E6629" s="181">
        <v>17.329999999999998</v>
      </c>
    </row>
    <row r="6630" spans="2:5" ht="50.1" customHeight="1">
      <c r="B6630" s="180">
        <v>95411</v>
      </c>
      <c r="C6630" s="180" t="s">
        <v>3941</v>
      </c>
      <c r="D6630" s="180" t="s">
        <v>13135</v>
      </c>
      <c r="E6630" s="181">
        <v>23.73</v>
      </c>
    </row>
    <row r="6631" spans="2:5" ht="50.1" customHeight="1">
      <c r="B6631" s="180">
        <v>95412</v>
      </c>
      <c r="C6631" s="180" t="s">
        <v>3942</v>
      </c>
      <c r="D6631" s="180" t="s">
        <v>13135</v>
      </c>
      <c r="E6631" s="181">
        <v>21.09</v>
      </c>
    </row>
    <row r="6632" spans="2:5" ht="50.1" customHeight="1">
      <c r="B6632" s="180">
        <v>95413</v>
      </c>
      <c r="C6632" s="180" t="s">
        <v>3943</v>
      </c>
      <c r="D6632" s="180" t="s">
        <v>13135</v>
      </c>
      <c r="E6632" s="181">
        <v>8.1</v>
      </c>
    </row>
    <row r="6633" spans="2:5" ht="50.1" customHeight="1">
      <c r="B6633" s="180">
        <v>95414</v>
      </c>
      <c r="C6633" s="180" t="s">
        <v>3944</v>
      </c>
      <c r="D6633" s="180" t="s">
        <v>13135</v>
      </c>
      <c r="E6633" s="181">
        <v>32.76</v>
      </c>
    </row>
    <row r="6634" spans="2:5" ht="50.1" customHeight="1">
      <c r="B6634" s="180">
        <v>95415</v>
      </c>
      <c r="C6634" s="180" t="s">
        <v>3945</v>
      </c>
      <c r="D6634" s="180" t="s">
        <v>13135</v>
      </c>
      <c r="E6634" s="181">
        <v>113.32</v>
      </c>
    </row>
    <row r="6635" spans="2:5" ht="50.1" customHeight="1">
      <c r="B6635" s="180">
        <v>95416</v>
      </c>
      <c r="C6635" s="180" t="s">
        <v>3946</v>
      </c>
      <c r="D6635" s="180" t="s">
        <v>13135</v>
      </c>
      <c r="E6635" s="181">
        <v>6.97</v>
      </c>
    </row>
    <row r="6636" spans="2:5" ht="50.1" customHeight="1">
      <c r="B6636" s="180">
        <v>95417</v>
      </c>
      <c r="C6636" s="180" t="s">
        <v>3947</v>
      </c>
      <c r="D6636" s="180" t="s">
        <v>13135</v>
      </c>
      <c r="E6636" s="181">
        <v>128.97999999999999</v>
      </c>
    </row>
    <row r="6637" spans="2:5" ht="50.1" customHeight="1">
      <c r="B6637" s="180">
        <v>95418</v>
      </c>
      <c r="C6637" s="180" t="s">
        <v>3948</v>
      </c>
      <c r="D6637" s="180" t="s">
        <v>13135</v>
      </c>
      <c r="E6637" s="181">
        <v>176.31</v>
      </c>
    </row>
    <row r="6638" spans="2:5" ht="50.1" customHeight="1">
      <c r="B6638" s="180">
        <v>95419</v>
      </c>
      <c r="C6638" s="180" t="s">
        <v>3949</v>
      </c>
      <c r="D6638" s="180" t="s">
        <v>13135</v>
      </c>
      <c r="E6638" s="181">
        <v>47.43</v>
      </c>
    </row>
    <row r="6639" spans="2:5" ht="50.1" customHeight="1">
      <c r="B6639" s="180">
        <v>95420</v>
      </c>
      <c r="C6639" s="180" t="s">
        <v>3950</v>
      </c>
      <c r="D6639" s="180" t="s">
        <v>13135</v>
      </c>
      <c r="E6639" s="181">
        <v>67.37</v>
      </c>
    </row>
    <row r="6640" spans="2:5" ht="50.1" customHeight="1">
      <c r="B6640" s="180">
        <v>95421</v>
      </c>
      <c r="C6640" s="180" t="s">
        <v>3951</v>
      </c>
      <c r="D6640" s="180" t="s">
        <v>13135</v>
      </c>
      <c r="E6640" s="181">
        <v>89.08</v>
      </c>
    </row>
    <row r="6641" spans="2:5" ht="50.1" customHeight="1">
      <c r="B6641" s="180">
        <v>95422</v>
      </c>
      <c r="C6641" s="180" t="s">
        <v>3952</v>
      </c>
      <c r="D6641" s="180" t="s">
        <v>13135</v>
      </c>
      <c r="E6641" s="181">
        <v>77.59</v>
      </c>
    </row>
    <row r="6642" spans="2:5" ht="50.1" customHeight="1">
      <c r="B6642" s="180">
        <v>95423</v>
      </c>
      <c r="C6642" s="180" t="s">
        <v>3953</v>
      </c>
      <c r="D6642" s="180" t="s">
        <v>13135</v>
      </c>
      <c r="E6642" s="181">
        <v>117.76</v>
      </c>
    </row>
    <row r="6643" spans="2:5" ht="50.1" customHeight="1">
      <c r="B6643" s="180">
        <v>95424</v>
      </c>
      <c r="C6643" s="180" t="s">
        <v>3954</v>
      </c>
      <c r="D6643" s="180" t="s">
        <v>13135</v>
      </c>
      <c r="E6643" s="181">
        <v>23.91</v>
      </c>
    </row>
    <row r="6644" spans="2:5" ht="50.1" customHeight="1">
      <c r="B6644" s="180">
        <v>100288</v>
      </c>
      <c r="C6644" s="180" t="s">
        <v>13636</v>
      </c>
      <c r="D6644" s="180" t="s">
        <v>16</v>
      </c>
      <c r="E6644" s="181">
        <v>0.03</v>
      </c>
    </row>
    <row r="6645" spans="2:5" ht="50.1" customHeight="1">
      <c r="B6645" s="180">
        <v>100289</v>
      </c>
      <c r="C6645" s="180" t="s">
        <v>13637</v>
      </c>
      <c r="D6645" s="180" t="s">
        <v>16</v>
      </c>
      <c r="E6645" s="181">
        <v>14.41</v>
      </c>
    </row>
    <row r="6646" spans="2:5" ht="50.1" customHeight="1">
      <c r="B6646" s="180">
        <v>100290</v>
      </c>
      <c r="C6646" s="180" t="s">
        <v>13638</v>
      </c>
      <c r="D6646" s="180" t="s">
        <v>16</v>
      </c>
      <c r="E6646" s="181">
        <v>0.04</v>
      </c>
    </row>
    <row r="6647" spans="2:5" ht="50.1" customHeight="1">
      <c r="B6647" s="180">
        <v>100291</v>
      </c>
      <c r="C6647" s="180" t="s">
        <v>13639</v>
      </c>
      <c r="D6647" s="180" t="s">
        <v>16</v>
      </c>
      <c r="E6647" s="181">
        <v>0.11</v>
      </c>
    </row>
    <row r="6648" spans="2:5" ht="50.1" customHeight="1">
      <c r="B6648" s="180">
        <v>100292</v>
      </c>
      <c r="C6648" s="180" t="s">
        <v>13640</v>
      </c>
      <c r="D6648" s="180" t="s">
        <v>16</v>
      </c>
      <c r="E6648" s="181">
        <v>0.41</v>
      </c>
    </row>
    <row r="6649" spans="2:5" ht="50.1" customHeight="1">
      <c r="B6649" s="180">
        <v>100293</v>
      </c>
      <c r="C6649" s="180" t="s">
        <v>13641</v>
      </c>
      <c r="D6649" s="180" t="s">
        <v>16</v>
      </c>
      <c r="E6649" s="181">
        <v>0.11</v>
      </c>
    </row>
    <row r="6650" spans="2:5" ht="50.1" customHeight="1">
      <c r="B6650" s="180">
        <v>100294</v>
      </c>
      <c r="C6650" s="180" t="s">
        <v>13642</v>
      </c>
      <c r="D6650" s="180" t="s">
        <v>16</v>
      </c>
      <c r="E6650" s="181">
        <v>0.21</v>
      </c>
    </row>
    <row r="6651" spans="2:5" ht="50.1" customHeight="1">
      <c r="B6651" s="180">
        <v>100295</v>
      </c>
      <c r="C6651" s="180" t="s">
        <v>13643</v>
      </c>
      <c r="D6651" s="180" t="s">
        <v>16</v>
      </c>
      <c r="E6651" s="181">
        <v>0.3</v>
      </c>
    </row>
    <row r="6652" spans="2:5" ht="50.1" customHeight="1">
      <c r="B6652" s="180">
        <v>100296</v>
      </c>
      <c r="C6652" s="180" t="s">
        <v>13644</v>
      </c>
      <c r="D6652" s="180" t="s">
        <v>16</v>
      </c>
      <c r="E6652" s="181">
        <v>0.65</v>
      </c>
    </row>
    <row r="6653" spans="2:5" ht="50.1" customHeight="1">
      <c r="B6653" s="180">
        <v>100297</v>
      </c>
      <c r="C6653" s="180" t="s">
        <v>13645</v>
      </c>
      <c r="D6653" s="180" t="s">
        <v>16</v>
      </c>
      <c r="E6653" s="181">
        <v>0.74</v>
      </c>
    </row>
    <row r="6654" spans="2:5" ht="50.1" customHeight="1">
      <c r="B6654" s="180">
        <v>100298</v>
      </c>
      <c r="C6654" s="180" t="s">
        <v>13646</v>
      </c>
      <c r="D6654" s="180" t="s">
        <v>16</v>
      </c>
      <c r="E6654" s="181">
        <v>0.31</v>
      </c>
    </row>
    <row r="6655" spans="2:5" ht="50.1" customHeight="1">
      <c r="B6655" s="180">
        <v>100299</v>
      </c>
      <c r="C6655" s="180" t="s">
        <v>13647</v>
      </c>
      <c r="D6655" s="180" t="s">
        <v>16</v>
      </c>
      <c r="E6655" s="181">
        <v>0.31</v>
      </c>
    </row>
    <row r="6656" spans="2:5" ht="50.1" customHeight="1">
      <c r="B6656" s="180">
        <v>100300</v>
      </c>
      <c r="C6656" s="180" t="s">
        <v>13648</v>
      </c>
      <c r="D6656" s="180" t="s">
        <v>16</v>
      </c>
      <c r="E6656" s="181">
        <v>13.75</v>
      </c>
    </row>
    <row r="6657" spans="2:5" ht="50.1" customHeight="1">
      <c r="B6657" s="180">
        <v>100301</v>
      </c>
      <c r="C6657" s="180" t="s">
        <v>5673</v>
      </c>
      <c r="D6657" s="180" t="s">
        <v>16</v>
      </c>
      <c r="E6657" s="181">
        <v>16.29</v>
      </c>
    </row>
    <row r="6658" spans="2:5" ht="50.1" customHeight="1">
      <c r="B6658" s="180">
        <v>100302</v>
      </c>
      <c r="C6658" s="180" t="s">
        <v>13649</v>
      </c>
      <c r="D6658" s="180" t="s">
        <v>16</v>
      </c>
      <c r="E6658" s="181">
        <v>117.17</v>
      </c>
    </row>
    <row r="6659" spans="2:5" ht="50.1" customHeight="1">
      <c r="B6659" s="180">
        <v>100303</v>
      </c>
      <c r="C6659" s="180" t="s">
        <v>13650</v>
      </c>
      <c r="D6659" s="180" t="s">
        <v>16</v>
      </c>
      <c r="E6659" s="181">
        <v>15.33</v>
      </c>
    </row>
    <row r="6660" spans="2:5" ht="50.1" customHeight="1">
      <c r="B6660" s="180">
        <v>100304</v>
      </c>
      <c r="C6660" s="180" t="s">
        <v>13651</v>
      </c>
      <c r="D6660" s="180" t="s">
        <v>16</v>
      </c>
      <c r="E6660" s="181">
        <v>61.75</v>
      </c>
    </row>
    <row r="6661" spans="2:5" ht="50.1" customHeight="1">
      <c r="B6661" s="180">
        <v>100305</v>
      </c>
      <c r="C6661" s="180" t="s">
        <v>13652</v>
      </c>
      <c r="D6661" s="180" t="s">
        <v>16</v>
      </c>
      <c r="E6661" s="181">
        <v>81.819999999999993</v>
      </c>
    </row>
    <row r="6662" spans="2:5" ht="50.1" customHeight="1">
      <c r="B6662" s="180">
        <v>100306</v>
      </c>
      <c r="C6662" s="180" t="s">
        <v>13653</v>
      </c>
      <c r="D6662" s="180" t="s">
        <v>16</v>
      </c>
      <c r="E6662" s="181">
        <v>92.16</v>
      </c>
    </row>
    <row r="6663" spans="2:5" ht="50.1" customHeight="1">
      <c r="B6663" s="180">
        <v>100307</v>
      </c>
      <c r="C6663" s="180" t="s">
        <v>13654</v>
      </c>
      <c r="D6663" s="180" t="s">
        <v>16</v>
      </c>
      <c r="E6663" s="181">
        <v>18.260000000000002</v>
      </c>
    </row>
    <row r="6664" spans="2:5" ht="50.1" customHeight="1">
      <c r="B6664" s="180">
        <v>100308</v>
      </c>
      <c r="C6664" s="180" t="s">
        <v>13655</v>
      </c>
      <c r="D6664" s="180" t="s">
        <v>16</v>
      </c>
      <c r="E6664" s="181">
        <v>20.440000000000001</v>
      </c>
    </row>
    <row r="6665" spans="2:5" ht="50.1" customHeight="1">
      <c r="B6665" s="180">
        <v>100309</v>
      </c>
      <c r="C6665" s="180" t="s">
        <v>14088</v>
      </c>
      <c r="D6665" s="180" t="s">
        <v>16</v>
      </c>
      <c r="E6665" s="181">
        <v>25.8</v>
      </c>
    </row>
    <row r="6666" spans="2:5" ht="50.1" customHeight="1">
      <c r="B6666" s="180">
        <v>100310</v>
      </c>
      <c r="C6666" s="180" t="s">
        <v>13656</v>
      </c>
      <c r="D6666" s="180" t="s">
        <v>13135</v>
      </c>
      <c r="E6666" s="181">
        <v>6.2</v>
      </c>
    </row>
    <row r="6667" spans="2:5" ht="50.1" customHeight="1">
      <c r="B6667" s="180">
        <v>100311</v>
      </c>
      <c r="C6667" s="180" t="s">
        <v>13657</v>
      </c>
      <c r="D6667" s="180" t="s">
        <v>13135</v>
      </c>
      <c r="E6667" s="181">
        <v>57.42</v>
      </c>
    </row>
    <row r="6668" spans="2:5" ht="50.1" customHeight="1">
      <c r="B6668" s="180">
        <v>100312</v>
      </c>
      <c r="C6668" s="180" t="s">
        <v>13658</v>
      </c>
      <c r="D6668" s="180" t="s">
        <v>13135</v>
      </c>
      <c r="E6668" s="181">
        <v>77.14</v>
      </c>
    </row>
    <row r="6669" spans="2:5" ht="50.1" customHeight="1">
      <c r="B6669" s="180">
        <v>100313</v>
      </c>
      <c r="C6669" s="180" t="s">
        <v>13659</v>
      </c>
      <c r="D6669" s="180" t="s">
        <v>13135</v>
      </c>
      <c r="E6669" s="181">
        <v>89.42</v>
      </c>
    </row>
    <row r="6670" spans="2:5" ht="50.1" customHeight="1">
      <c r="B6670" s="180">
        <v>100314</v>
      </c>
      <c r="C6670" s="180" t="s">
        <v>13660</v>
      </c>
      <c r="D6670" s="180" t="s">
        <v>13135</v>
      </c>
      <c r="E6670" s="181">
        <v>100.88</v>
      </c>
    </row>
    <row r="6671" spans="2:5" ht="50.1" customHeight="1">
      <c r="B6671" s="180">
        <v>100315</v>
      </c>
      <c r="C6671" s="180" t="s">
        <v>13661</v>
      </c>
      <c r="D6671" s="180" t="s">
        <v>13135</v>
      </c>
      <c r="E6671" s="181">
        <v>42.19</v>
      </c>
    </row>
    <row r="6672" spans="2:5" ht="50.1" customHeight="1">
      <c r="B6672" s="180">
        <v>100316</v>
      </c>
      <c r="C6672" s="180" t="s">
        <v>13648</v>
      </c>
      <c r="D6672" s="180" t="s">
        <v>13135</v>
      </c>
      <c r="E6672" s="182">
        <v>2454.9</v>
      </c>
    </row>
    <row r="6673" spans="2:5" ht="50.1" customHeight="1">
      <c r="B6673" s="180">
        <v>100317</v>
      </c>
      <c r="C6673" s="180" t="s">
        <v>13662</v>
      </c>
      <c r="D6673" s="180" t="s">
        <v>13135</v>
      </c>
      <c r="E6673" s="182">
        <v>20785.73</v>
      </c>
    </row>
    <row r="6674" spans="2:5" ht="50.1" customHeight="1">
      <c r="B6674" s="180">
        <v>100318</v>
      </c>
      <c r="C6674" s="180" t="s">
        <v>13651</v>
      </c>
      <c r="D6674" s="180" t="s">
        <v>13135</v>
      </c>
      <c r="E6674" s="182">
        <v>11011.77</v>
      </c>
    </row>
    <row r="6675" spans="2:5" ht="50.1" customHeight="1">
      <c r="B6675" s="180">
        <v>100319</v>
      </c>
      <c r="C6675" s="180" t="s">
        <v>13652</v>
      </c>
      <c r="D6675" s="180" t="s">
        <v>13135</v>
      </c>
      <c r="E6675" s="182">
        <v>14503.57</v>
      </c>
    </row>
    <row r="6676" spans="2:5" ht="50.1" customHeight="1">
      <c r="B6676" s="180">
        <v>100320</v>
      </c>
      <c r="C6676" s="180" t="s">
        <v>13653</v>
      </c>
      <c r="D6676" s="180" t="s">
        <v>13135</v>
      </c>
      <c r="E6676" s="182">
        <v>16334.72</v>
      </c>
    </row>
    <row r="6677" spans="2:5" ht="50.1" customHeight="1">
      <c r="B6677" s="180">
        <v>100321</v>
      </c>
      <c r="C6677" s="180" t="s">
        <v>14088</v>
      </c>
      <c r="D6677" s="180" t="s">
        <v>13135</v>
      </c>
      <c r="E6677" s="182">
        <v>4579.57</v>
      </c>
    </row>
    <row r="6678" spans="2:5" ht="50.1" customHeight="1">
      <c r="B6678" s="180">
        <v>100533</v>
      </c>
      <c r="C6678" s="180" t="s">
        <v>18778</v>
      </c>
      <c r="D6678" s="180" t="s">
        <v>16</v>
      </c>
      <c r="E6678" s="181">
        <v>29.48</v>
      </c>
    </row>
    <row r="6679" spans="2:5" ht="50.1" customHeight="1">
      <c r="B6679" s="180">
        <v>100534</v>
      </c>
      <c r="C6679" s="180" t="s">
        <v>18778</v>
      </c>
      <c r="D6679" s="180" t="s">
        <v>13135</v>
      </c>
      <c r="E6679" s="182">
        <v>5238.3999999999996</v>
      </c>
    </row>
    <row r="6680" spans="2:5" ht="50.1" customHeight="1">
      <c r="B6680" s="180">
        <v>100535</v>
      </c>
      <c r="C6680" s="180" t="s">
        <v>18779</v>
      </c>
      <c r="D6680" s="180" t="s">
        <v>16</v>
      </c>
      <c r="E6680" s="181">
        <v>0.35</v>
      </c>
    </row>
    <row r="6681" spans="2:5" ht="50.1" customHeight="1">
      <c r="B6681" s="180">
        <v>100536</v>
      </c>
      <c r="C6681" s="180" t="s">
        <v>18780</v>
      </c>
      <c r="D6681" s="180" t="s">
        <v>13135</v>
      </c>
      <c r="E6681" s="181">
        <v>48.59</v>
      </c>
    </row>
    <row r="6682" spans="2:5" ht="50.1" customHeight="1">
      <c r="B6682" s="180">
        <v>101284</v>
      </c>
      <c r="C6682" s="180" t="s">
        <v>21315</v>
      </c>
      <c r="D6682" s="180" t="s">
        <v>16</v>
      </c>
      <c r="E6682" s="181">
        <v>1.01</v>
      </c>
    </row>
    <row r="6683" spans="2:5" ht="50.1" customHeight="1">
      <c r="B6683" s="180">
        <v>101285</v>
      </c>
      <c r="C6683" s="180" t="s">
        <v>21316</v>
      </c>
      <c r="D6683" s="180" t="s">
        <v>16</v>
      </c>
      <c r="E6683" s="181">
        <v>0.22</v>
      </c>
    </row>
    <row r="6684" spans="2:5" ht="50.1" customHeight="1">
      <c r="B6684" s="180">
        <v>101286</v>
      </c>
      <c r="C6684" s="180" t="s">
        <v>21317</v>
      </c>
      <c r="D6684" s="180" t="s">
        <v>13135</v>
      </c>
      <c r="E6684" s="181">
        <v>12.05</v>
      </c>
    </row>
    <row r="6685" spans="2:5" ht="50.1" customHeight="1">
      <c r="B6685" s="180">
        <v>101287</v>
      </c>
      <c r="C6685" s="180" t="s">
        <v>21318</v>
      </c>
      <c r="D6685" s="180" t="s">
        <v>13135</v>
      </c>
      <c r="E6685" s="181">
        <v>39.340000000000003</v>
      </c>
    </row>
    <row r="6686" spans="2:5" ht="50.1" customHeight="1">
      <c r="B6686" s="180">
        <v>101288</v>
      </c>
      <c r="C6686" s="180" t="s">
        <v>21319</v>
      </c>
      <c r="D6686" s="180" t="s">
        <v>13135</v>
      </c>
      <c r="E6686" s="181">
        <v>13.93</v>
      </c>
    </row>
    <row r="6687" spans="2:5" ht="50.1" customHeight="1">
      <c r="B6687" s="180">
        <v>101289</v>
      </c>
      <c r="C6687" s="180" t="s">
        <v>21320</v>
      </c>
      <c r="D6687" s="180" t="s">
        <v>13135</v>
      </c>
      <c r="E6687" s="181">
        <v>12.46</v>
      </c>
    </row>
    <row r="6688" spans="2:5" ht="50.1" customHeight="1">
      <c r="B6688" s="180">
        <v>101290</v>
      </c>
      <c r="C6688" s="180" t="s">
        <v>21321</v>
      </c>
      <c r="D6688" s="180" t="s">
        <v>13135</v>
      </c>
      <c r="E6688" s="181">
        <v>16.03</v>
      </c>
    </row>
    <row r="6689" spans="2:5" ht="50.1" customHeight="1">
      <c r="B6689" s="180">
        <v>101291</v>
      </c>
      <c r="C6689" s="180" t="s">
        <v>21322</v>
      </c>
      <c r="D6689" s="180" t="s">
        <v>13135</v>
      </c>
      <c r="E6689" s="181">
        <v>12.92</v>
      </c>
    </row>
    <row r="6690" spans="2:5" ht="50.1" customHeight="1">
      <c r="B6690" s="180">
        <v>101292</v>
      </c>
      <c r="C6690" s="180" t="s">
        <v>21323</v>
      </c>
      <c r="D6690" s="180" t="s">
        <v>13135</v>
      </c>
      <c r="E6690" s="181">
        <v>14.66</v>
      </c>
    </row>
    <row r="6691" spans="2:5" ht="50.1" customHeight="1">
      <c r="B6691" s="180">
        <v>101293</v>
      </c>
      <c r="C6691" s="180" t="s">
        <v>21324</v>
      </c>
      <c r="D6691" s="180" t="s">
        <v>13135</v>
      </c>
      <c r="E6691" s="181">
        <v>17.27</v>
      </c>
    </row>
    <row r="6692" spans="2:5" ht="50.1" customHeight="1">
      <c r="B6692" s="180">
        <v>101294</v>
      </c>
      <c r="C6692" s="180" t="s">
        <v>21325</v>
      </c>
      <c r="D6692" s="180" t="s">
        <v>13135</v>
      </c>
      <c r="E6692" s="181">
        <v>24.19</v>
      </c>
    </row>
    <row r="6693" spans="2:5" ht="50.1" customHeight="1">
      <c r="B6693" s="180">
        <v>101295</v>
      </c>
      <c r="C6693" s="180" t="s">
        <v>21326</v>
      </c>
      <c r="D6693" s="180" t="s">
        <v>13135</v>
      </c>
      <c r="E6693" s="181">
        <v>16.190000000000001</v>
      </c>
    </row>
    <row r="6694" spans="2:5" ht="50.1" customHeight="1">
      <c r="B6694" s="180">
        <v>101296</v>
      </c>
      <c r="C6694" s="180" t="s">
        <v>21327</v>
      </c>
      <c r="D6694" s="180" t="s">
        <v>13135</v>
      </c>
      <c r="E6694" s="181">
        <v>19.05</v>
      </c>
    </row>
    <row r="6695" spans="2:5" ht="50.1" customHeight="1">
      <c r="B6695" s="180">
        <v>101297</v>
      </c>
      <c r="C6695" s="180" t="s">
        <v>21328</v>
      </c>
      <c r="D6695" s="180" t="s">
        <v>13135</v>
      </c>
      <c r="E6695" s="181">
        <v>16.62</v>
      </c>
    </row>
    <row r="6696" spans="2:5" ht="50.1" customHeight="1">
      <c r="B6696" s="180">
        <v>101298</v>
      </c>
      <c r="C6696" s="180" t="s">
        <v>21329</v>
      </c>
      <c r="D6696" s="180" t="s">
        <v>13135</v>
      </c>
      <c r="E6696" s="181">
        <v>15.12</v>
      </c>
    </row>
    <row r="6697" spans="2:5" ht="50.1" customHeight="1">
      <c r="B6697" s="180">
        <v>101299</v>
      </c>
      <c r="C6697" s="180" t="s">
        <v>21330</v>
      </c>
      <c r="D6697" s="180" t="s">
        <v>13135</v>
      </c>
      <c r="E6697" s="181">
        <v>15.4</v>
      </c>
    </row>
    <row r="6698" spans="2:5" ht="50.1" customHeight="1">
      <c r="B6698" s="180">
        <v>101300</v>
      </c>
      <c r="C6698" s="180" t="s">
        <v>21331</v>
      </c>
      <c r="D6698" s="180" t="s">
        <v>13135</v>
      </c>
      <c r="E6698" s="181">
        <v>12.16</v>
      </c>
    </row>
    <row r="6699" spans="2:5" ht="50.1" customHeight="1">
      <c r="B6699" s="180">
        <v>101301</v>
      </c>
      <c r="C6699" s="180" t="s">
        <v>21332</v>
      </c>
      <c r="D6699" s="180" t="s">
        <v>13135</v>
      </c>
      <c r="E6699" s="181">
        <v>9.76</v>
      </c>
    </row>
    <row r="6700" spans="2:5" ht="50.1" customHeight="1">
      <c r="B6700" s="180">
        <v>101302</v>
      </c>
      <c r="C6700" s="180" t="s">
        <v>21333</v>
      </c>
      <c r="D6700" s="180" t="s">
        <v>13135</v>
      </c>
      <c r="E6700" s="181">
        <v>19.78</v>
      </c>
    </row>
    <row r="6701" spans="2:5" ht="50.1" customHeight="1">
      <c r="B6701" s="180">
        <v>101303</v>
      </c>
      <c r="C6701" s="180" t="s">
        <v>21334</v>
      </c>
      <c r="D6701" s="180" t="s">
        <v>13135</v>
      </c>
      <c r="E6701" s="181">
        <v>42.01</v>
      </c>
    </row>
    <row r="6702" spans="2:5" ht="50.1" customHeight="1">
      <c r="B6702" s="180">
        <v>101304</v>
      </c>
      <c r="C6702" s="180" t="s">
        <v>21335</v>
      </c>
      <c r="D6702" s="180" t="s">
        <v>13135</v>
      </c>
      <c r="E6702" s="181">
        <v>24.88</v>
      </c>
    </row>
    <row r="6703" spans="2:5" ht="50.1" customHeight="1">
      <c r="B6703" s="180">
        <v>101305</v>
      </c>
      <c r="C6703" s="180" t="s">
        <v>21336</v>
      </c>
      <c r="D6703" s="180" t="s">
        <v>13135</v>
      </c>
      <c r="E6703" s="181">
        <v>23.94</v>
      </c>
    </row>
    <row r="6704" spans="2:5" ht="50.1" customHeight="1">
      <c r="B6704" s="180">
        <v>101307</v>
      </c>
      <c r="C6704" s="180" t="s">
        <v>21337</v>
      </c>
      <c r="D6704" s="180" t="s">
        <v>13135</v>
      </c>
      <c r="E6704" s="181">
        <v>12.09</v>
      </c>
    </row>
    <row r="6705" spans="2:5" ht="50.1" customHeight="1">
      <c r="B6705" s="180">
        <v>101308</v>
      </c>
      <c r="C6705" s="180" t="s">
        <v>21338</v>
      </c>
      <c r="D6705" s="180" t="s">
        <v>13135</v>
      </c>
      <c r="E6705" s="181">
        <v>18.829999999999998</v>
      </c>
    </row>
    <row r="6706" spans="2:5" ht="50.1" customHeight="1">
      <c r="B6706" s="180">
        <v>101309</v>
      </c>
      <c r="C6706" s="180" t="s">
        <v>21339</v>
      </c>
      <c r="D6706" s="180" t="s">
        <v>13135</v>
      </c>
      <c r="E6706" s="181">
        <v>17.489999999999998</v>
      </c>
    </row>
    <row r="6707" spans="2:5" ht="50.1" customHeight="1">
      <c r="B6707" s="180">
        <v>101310</v>
      </c>
      <c r="C6707" s="180" t="s">
        <v>21340</v>
      </c>
      <c r="D6707" s="180" t="s">
        <v>13135</v>
      </c>
      <c r="E6707" s="181">
        <v>19.53</v>
      </c>
    </row>
    <row r="6708" spans="2:5" ht="50.1" customHeight="1">
      <c r="B6708" s="180">
        <v>101311</v>
      </c>
      <c r="C6708" s="180" t="s">
        <v>21341</v>
      </c>
      <c r="D6708" s="180" t="s">
        <v>13135</v>
      </c>
      <c r="E6708" s="181">
        <v>17.27</v>
      </c>
    </row>
    <row r="6709" spans="2:5" ht="50.1" customHeight="1">
      <c r="B6709" s="180">
        <v>101312</v>
      </c>
      <c r="C6709" s="180" t="s">
        <v>21342</v>
      </c>
      <c r="D6709" s="180" t="s">
        <v>13135</v>
      </c>
      <c r="E6709" s="181">
        <v>14.38</v>
      </c>
    </row>
    <row r="6710" spans="2:5" ht="50.1" customHeight="1">
      <c r="B6710" s="180">
        <v>101313</v>
      </c>
      <c r="C6710" s="180" t="s">
        <v>21343</v>
      </c>
      <c r="D6710" s="180" t="s">
        <v>13135</v>
      </c>
      <c r="E6710" s="181">
        <v>55.93</v>
      </c>
    </row>
    <row r="6711" spans="2:5" ht="50.1" customHeight="1">
      <c r="B6711" s="180">
        <v>101314</v>
      </c>
      <c r="C6711" s="180" t="s">
        <v>21344</v>
      </c>
      <c r="D6711" s="180" t="s">
        <v>13135</v>
      </c>
      <c r="E6711" s="181">
        <v>56.31</v>
      </c>
    </row>
    <row r="6712" spans="2:5" ht="50.1" customHeight="1">
      <c r="B6712" s="180">
        <v>101315</v>
      </c>
      <c r="C6712" s="180" t="s">
        <v>21345</v>
      </c>
      <c r="D6712" s="180" t="s">
        <v>13135</v>
      </c>
      <c r="E6712" s="181">
        <v>53.09</v>
      </c>
    </row>
    <row r="6713" spans="2:5" ht="50.1" customHeight="1">
      <c r="B6713" s="180">
        <v>101316</v>
      </c>
      <c r="C6713" s="180" t="s">
        <v>21346</v>
      </c>
      <c r="D6713" s="180" t="s">
        <v>13135</v>
      </c>
      <c r="E6713" s="181">
        <v>26.87</v>
      </c>
    </row>
    <row r="6714" spans="2:5" ht="50.1" customHeight="1">
      <c r="B6714" s="180">
        <v>101317</v>
      </c>
      <c r="C6714" s="180" t="s">
        <v>21347</v>
      </c>
      <c r="D6714" s="180" t="s">
        <v>13135</v>
      </c>
      <c r="E6714" s="181">
        <v>138.25</v>
      </c>
    </row>
    <row r="6715" spans="2:5" ht="50.1" customHeight="1">
      <c r="B6715" s="180">
        <v>101318</v>
      </c>
      <c r="C6715" s="180" t="s">
        <v>21348</v>
      </c>
      <c r="D6715" s="180" t="s">
        <v>13135</v>
      </c>
      <c r="E6715" s="181">
        <v>261.95999999999998</v>
      </c>
    </row>
    <row r="6716" spans="2:5" ht="50.1" customHeight="1">
      <c r="B6716" s="180">
        <v>101319</v>
      </c>
      <c r="C6716" s="180" t="s">
        <v>21349</v>
      </c>
      <c r="D6716" s="180" t="s">
        <v>13135</v>
      </c>
      <c r="E6716" s="181">
        <v>30.68</v>
      </c>
    </row>
    <row r="6717" spans="2:5" ht="50.1" customHeight="1">
      <c r="B6717" s="180">
        <v>101320</v>
      </c>
      <c r="C6717" s="180" t="s">
        <v>21350</v>
      </c>
      <c r="D6717" s="180" t="s">
        <v>13135</v>
      </c>
      <c r="E6717" s="181">
        <v>13.78</v>
      </c>
    </row>
    <row r="6718" spans="2:5" ht="50.1" customHeight="1">
      <c r="B6718" s="180">
        <v>101322</v>
      </c>
      <c r="C6718" s="180" t="s">
        <v>21351</v>
      </c>
      <c r="D6718" s="180" t="s">
        <v>13135</v>
      </c>
      <c r="E6718" s="181">
        <v>17.27</v>
      </c>
    </row>
    <row r="6719" spans="2:5" ht="50.1" customHeight="1">
      <c r="B6719" s="180">
        <v>101323</v>
      </c>
      <c r="C6719" s="180" t="s">
        <v>21352</v>
      </c>
      <c r="D6719" s="180" t="s">
        <v>13135</v>
      </c>
      <c r="E6719" s="181">
        <v>31.8</v>
      </c>
    </row>
    <row r="6720" spans="2:5" ht="50.1" customHeight="1">
      <c r="B6720" s="180">
        <v>101324</v>
      </c>
      <c r="C6720" s="180" t="s">
        <v>21353</v>
      </c>
      <c r="D6720" s="180" t="s">
        <v>13135</v>
      </c>
      <c r="E6720" s="181">
        <v>8.0399999999999991</v>
      </c>
    </row>
    <row r="6721" spans="2:5" ht="50.1" customHeight="1">
      <c r="B6721" s="180">
        <v>101325</v>
      </c>
      <c r="C6721" s="180" t="s">
        <v>21354</v>
      </c>
      <c r="D6721" s="180" t="s">
        <v>13135</v>
      </c>
      <c r="E6721" s="181">
        <v>27.01</v>
      </c>
    </row>
    <row r="6722" spans="2:5" ht="50.1" customHeight="1">
      <c r="B6722" s="180">
        <v>101326</v>
      </c>
      <c r="C6722" s="180" t="s">
        <v>21355</v>
      </c>
      <c r="D6722" s="180" t="s">
        <v>13135</v>
      </c>
      <c r="E6722" s="181">
        <v>7.43</v>
      </c>
    </row>
    <row r="6723" spans="2:5" ht="50.1" customHeight="1">
      <c r="B6723" s="180">
        <v>101327</v>
      </c>
      <c r="C6723" s="180" t="s">
        <v>21356</v>
      </c>
      <c r="D6723" s="180" t="s">
        <v>13135</v>
      </c>
      <c r="E6723" s="181">
        <v>6.9</v>
      </c>
    </row>
    <row r="6724" spans="2:5" ht="50.1" customHeight="1">
      <c r="B6724" s="180">
        <v>101328</v>
      </c>
      <c r="C6724" s="180" t="s">
        <v>21357</v>
      </c>
      <c r="D6724" s="180" t="s">
        <v>13135</v>
      </c>
      <c r="E6724" s="181">
        <v>11.39</v>
      </c>
    </row>
    <row r="6725" spans="2:5" ht="50.1" customHeight="1">
      <c r="B6725" s="180">
        <v>101329</v>
      </c>
      <c r="C6725" s="180" t="s">
        <v>21358</v>
      </c>
      <c r="D6725" s="180" t="s">
        <v>13135</v>
      </c>
      <c r="E6725" s="181">
        <v>23.52</v>
      </c>
    </row>
    <row r="6726" spans="2:5" ht="50.1" customHeight="1">
      <c r="B6726" s="180">
        <v>101330</v>
      </c>
      <c r="C6726" s="180" t="s">
        <v>21359</v>
      </c>
      <c r="D6726" s="180" t="s">
        <v>13135</v>
      </c>
      <c r="E6726" s="181">
        <v>22.7</v>
      </c>
    </row>
    <row r="6727" spans="2:5" ht="50.1" customHeight="1">
      <c r="B6727" s="180">
        <v>101331</v>
      </c>
      <c r="C6727" s="180" t="s">
        <v>21360</v>
      </c>
      <c r="D6727" s="180" t="s">
        <v>13135</v>
      </c>
      <c r="E6727" s="181">
        <v>21.85</v>
      </c>
    </row>
    <row r="6728" spans="2:5" ht="50.1" customHeight="1">
      <c r="B6728" s="180">
        <v>101332</v>
      </c>
      <c r="C6728" s="180" t="s">
        <v>21361</v>
      </c>
      <c r="D6728" s="180" t="s">
        <v>13135</v>
      </c>
      <c r="E6728" s="181">
        <v>7.71</v>
      </c>
    </row>
    <row r="6729" spans="2:5" ht="50.1" customHeight="1">
      <c r="B6729" s="180">
        <v>101333</v>
      </c>
      <c r="C6729" s="180" t="s">
        <v>21362</v>
      </c>
      <c r="D6729" s="180" t="s">
        <v>13135</v>
      </c>
      <c r="E6729" s="181">
        <v>19.3</v>
      </c>
    </row>
    <row r="6730" spans="2:5" ht="50.1" customHeight="1">
      <c r="B6730" s="180">
        <v>101334</v>
      </c>
      <c r="C6730" s="180" t="s">
        <v>21363</v>
      </c>
      <c r="D6730" s="180" t="s">
        <v>13135</v>
      </c>
      <c r="E6730" s="181">
        <v>43.36</v>
      </c>
    </row>
    <row r="6731" spans="2:5" ht="50.1" customHeight="1">
      <c r="B6731" s="180">
        <v>101335</v>
      </c>
      <c r="C6731" s="180" t="s">
        <v>21364</v>
      </c>
      <c r="D6731" s="180" t="s">
        <v>13135</v>
      </c>
      <c r="E6731" s="181">
        <v>10.06</v>
      </c>
    </row>
    <row r="6732" spans="2:5" ht="50.1" customHeight="1">
      <c r="B6732" s="180">
        <v>101336</v>
      </c>
      <c r="C6732" s="180" t="s">
        <v>21365</v>
      </c>
      <c r="D6732" s="180" t="s">
        <v>13135</v>
      </c>
      <c r="E6732" s="181">
        <v>28.28</v>
      </c>
    </row>
    <row r="6733" spans="2:5" ht="50.1" customHeight="1">
      <c r="B6733" s="180">
        <v>101337</v>
      </c>
      <c r="C6733" s="180" t="s">
        <v>21366</v>
      </c>
      <c r="D6733" s="180" t="s">
        <v>13135</v>
      </c>
      <c r="E6733" s="181">
        <v>12.3</v>
      </c>
    </row>
    <row r="6734" spans="2:5" ht="50.1" customHeight="1">
      <c r="B6734" s="180">
        <v>101338</v>
      </c>
      <c r="C6734" s="180" t="s">
        <v>21367</v>
      </c>
      <c r="D6734" s="180" t="s">
        <v>13135</v>
      </c>
      <c r="E6734" s="181">
        <v>17.37</v>
      </c>
    </row>
    <row r="6735" spans="2:5" ht="50.1" customHeight="1">
      <c r="B6735" s="180">
        <v>101339</v>
      </c>
      <c r="C6735" s="180" t="s">
        <v>21368</v>
      </c>
      <c r="D6735" s="180" t="s">
        <v>13135</v>
      </c>
      <c r="E6735" s="181">
        <v>12.63</v>
      </c>
    </row>
    <row r="6736" spans="2:5" ht="50.1" customHeight="1">
      <c r="B6736" s="180">
        <v>101340</v>
      </c>
      <c r="C6736" s="180" t="s">
        <v>21369</v>
      </c>
      <c r="D6736" s="180" t="s">
        <v>13135</v>
      </c>
      <c r="E6736" s="181">
        <v>12.19</v>
      </c>
    </row>
    <row r="6737" spans="2:5" ht="50.1" customHeight="1">
      <c r="B6737" s="180">
        <v>101341</v>
      </c>
      <c r="C6737" s="180" t="s">
        <v>21370</v>
      </c>
      <c r="D6737" s="180" t="s">
        <v>13135</v>
      </c>
      <c r="E6737" s="181">
        <v>13.5</v>
      </c>
    </row>
    <row r="6738" spans="2:5" ht="50.1" customHeight="1">
      <c r="B6738" s="180">
        <v>101342</v>
      </c>
      <c r="C6738" s="180" t="s">
        <v>21371</v>
      </c>
      <c r="D6738" s="180" t="s">
        <v>13135</v>
      </c>
      <c r="E6738" s="181">
        <v>15.55</v>
      </c>
    </row>
    <row r="6739" spans="2:5" ht="50.1" customHeight="1">
      <c r="B6739" s="180">
        <v>101343</v>
      </c>
      <c r="C6739" s="180" t="s">
        <v>21372</v>
      </c>
      <c r="D6739" s="180" t="s">
        <v>13135</v>
      </c>
      <c r="E6739" s="181">
        <v>23.33</v>
      </c>
    </row>
    <row r="6740" spans="2:5" ht="50.1" customHeight="1">
      <c r="B6740" s="180">
        <v>101344</v>
      </c>
      <c r="C6740" s="180" t="s">
        <v>21373</v>
      </c>
      <c r="D6740" s="180" t="s">
        <v>13135</v>
      </c>
      <c r="E6740" s="181">
        <v>26.9</v>
      </c>
    </row>
    <row r="6741" spans="2:5" ht="50.1" customHeight="1">
      <c r="B6741" s="180">
        <v>101345</v>
      </c>
      <c r="C6741" s="180" t="s">
        <v>21374</v>
      </c>
      <c r="D6741" s="180" t="s">
        <v>13135</v>
      </c>
      <c r="E6741" s="181">
        <v>25.1</v>
      </c>
    </row>
    <row r="6742" spans="2:5" ht="50.1" customHeight="1">
      <c r="B6742" s="180">
        <v>101346</v>
      </c>
      <c r="C6742" s="180" t="s">
        <v>21375</v>
      </c>
      <c r="D6742" s="180" t="s">
        <v>13135</v>
      </c>
      <c r="E6742" s="181">
        <v>20.88</v>
      </c>
    </row>
    <row r="6743" spans="2:5" ht="50.1" customHeight="1">
      <c r="B6743" s="180">
        <v>101347</v>
      </c>
      <c r="C6743" s="180" t="s">
        <v>21376</v>
      </c>
      <c r="D6743" s="180" t="s">
        <v>13135</v>
      </c>
      <c r="E6743" s="181">
        <v>19.899999999999999</v>
      </c>
    </row>
    <row r="6744" spans="2:5" ht="50.1" customHeight="1">
      <c r="B6744" s="180">
        <v>101348</v>
      </c>
      <c r="C6744" s="180" t="s">
        <v>21377</v>
      </c>
      <c r="D6744" s="180" t="s">
        <v>13135</v>
      </c>
      <c r="E6744" s="181">
        <v>12.06</v>
      </c>
    </row>
    <row r="6745" spans="2:5" ht="50.1" customHeight="1">
      <c r="B6745" s="180">
        <v>101349</v>
      </c>
      <c r="C6745" s="180" t="s">
        <v>21378</v>
      </c>
      <c r="D6745" s="180" t="s">
        <v>13135</v>
      </c>
      <c r="E6745" s="181">
        <v>15.81</v>
      </c>
    </row>
    <row r="6746" spans="2:5" ht="50.1" customHeight="1">
      <c r="B6746" s="180">
        <v>101350</v>
      </c>
      <c r="C6746" s="180" t="s">
        <v>21379</v>
      </c>
      <c r="D6746" s="180" t="s">
        <v>13135</v>
      </c>
      <c r="E6746" s="181">
        <v>19.399999999999999</v>
      </c>
    </row>
    <row r="6747" spans="2:5" ht="50.1" customHeight="1">
      <c r="B6747" s="180">
        <v>101351</v>
      </c>
      <c r="C6747" s="180" t="s">
        <v>21380</v>
      </c>
      <c r="D6747" s="180" t="s">
        <v>13135</v>
      </c>
      <c r="E6747" s="181">
        <v>16.97</v>
      </c>
    </row>
    <row r="6748" spans="2:5" ht="50.1" customHeight="1">
      <c r="B6748" s="180">
        <v>101352</v>
      </c>
      <c r="C6748" s="180" t="s">
        <v>21381</v>
      </c>
      <c r="D6748" s="180" t="s">
        <v>13135</v>
      </c>
      <c r="E6748" s="181">
        <v>16.32</v>
      </c>
    </row>
    <row r="6749" spans="2:5" ht="50.1" customHeight="1">
      <c r="B6749" s="180">
        <v>101353</v>
      </c>
      <c r="C6749" s="180" t="s">
        <v>21382</v>
      </c>
      <c r="D6749" s="180" t="s">
        <v>13135</v>
      </c>
      <c r="E6749" s="181">
        <v>12.56</v>
      </c>
    </row>
    <row r="6750" spans="2:5" ht="50.1" customHeight="1">
      <c r="B6750" s="180">
        <v>101354</v>
      </c>
      <c r="C6750" s="180" t="s">
        <v>21383</v>
      </c>
      <c r="D6750" s="180" t="s">
        <v>13135</v>
      </c>
      <c r="E6750" s="181">
        <v>20.92</v>
      </c>
    </row>
    <row r="6751" spans="2:5" ht="50.1" customHeight="1">
      <c r="B6751" s="180">
        <v>101355</v>
      </c>
      <c r="C6751" s="180" t="s">
        <v>21384</v>
      </c>
      <c r="D6751" s="180" t="s">
        <v>13135</v>
      </c>
      <c r="E6751" s="181">
        <v>14.02</v>
      </c>
    </row>
    <row r="6752" spans="2:5" ht="50.1" customHeight="1">
      <c r="B6752" s="180">
        <v>101356</v>
      </c>
      <c r="C6752" s="180" t="s">
        <v>21385</v>
      </c>
      <c r="D6752" s="180" t="s">
        <v>13135</v>
      </c>
      <c r="E6752" s="181">
        <v>24.9</v>
      </c>
    </row>
    <row r="6753" spans="2:5" ht="50.1" customHeight="1">
      <c r="B6753" s="180">
        <v>101357</v>
      </c>
      <c r="C6753" s="180" t="s">
        <v>21386</v>
      </c>
      <c r="D6753" s="180" t="s">
        <v>13135</v>
      </c>
      <c r="E6753" s="181">
        <v>31.8</v>
      </c>
    </row>
    <row r="6754" spans="2:5" ht="50.1" customHeight="1">
      <c r="B6754" s="180">
        <v>101358</v>
      </c>
      <c r="C6754" s="180" t="s">
        <v>21387</v>
      </c>
      <c r="D6754" s="180" t="s">
        <v>13135</v>
      </c>
      <c r="E6754" s="181">
        <v>22.21</v>
      </c>
    </row>
    <row r="6755" spans="2:5" ht="50.1" customHeight="1">
      <c r="B6755" s="180">
        <v>101359</v>
      </c>
      <c r="C6755" s="180" t="s">
        <v>21388</v>
      </c>
      <c r="D6755" s="180" t="s">
        <v>13135</v>
      </c>
      <c r="E6755" s="181">
        <v>22.21</v>
      </c>
    </row>
    <row r="6756" spans="2:5" ht="50.1" customHeight="1">
      <c r="B6756" s="180">
        <v>101360</v>
      </c>
      <c r="C6756" s="180" t="s">
        <v>21389</v>
      </c>
      <c r="D6756" s="180" t="s">
        <v>13135</v>
      </c>
      <c r="E6756" s="181">
        <v>23.89</v>
      </c>
    </row>
    <row r="6757" spans="2:5" ht="50.1" customHeight="1">
      <c r="B6757" s="180">
        <v>101361</v>
      </c>
      <c r="C6757" s="180" t="s">
        <v>21390</v>
      </c>
      <c r="D6757" s="180" t="s">
        <v>13135</v>
      </c>
      <c r="E6757" s="181">
        <v>32.36</v>
      </c>
    </row>
    <row r="6758" spans="2:5" ht="50.1" customHeight="1">
      <c r="B6758" s="180">
        <v>101362</v>
      </c>
      <c r="C6758" s="180" t="s">
        <v>21391</v>
      </c>
      <c r="D6758" s="180" t="s">
        <v>13135</v>
      </c>
      <c r="E6758" s="181">
        <v>6.72</v>
      </c>
    </row>
    <row r="6759" spans="2:5" ht="50.1" customHeight="1">
      <c r="B6759" s="180">
        <v>101363</v>
      </c>
      <c r="C6759" s="180" t="s">
        <v>21392</v>
      </c>
      <c r="D6759" s="180" t="s">
        <v>13135</v>
      </c>
      <c r="E6759" s="181">
        <v>17.27</v>
      </c>
    </row>
    <row r="6760" spans="2:5" ht="50.1" customHeight="1">
      <c r="B6760" s="180">
        <v>101364</v>
      </c>
      <c r="C6760" s="180" t="s">
        <v>21393</v>
      </c>
      <c r="D6760" s="180" t="s">
        <v>13135</v>
      </c>
      <c r="E6760" s="181">
        <v>20.81</v>
      </c>
    </row>
    <row r="6761" spans="2:5" ht="50.1" customHeight="1">
      <c r="B6761" s="180">
        <v>101365</v>
      </c>
      <c r="C6761" s="180" t="s">
        <v>21394</v>
      </c>
      <c r="D6761" s="180" t="s">
        <v>13135</v>
      </c>
      <c r="E6761" s="181">
        <v>17.27</v>
      </c>
    </row>
    <row r="6762" spans="2:5" ht="50.1" customHeight="1">
      <c r="B6762" s="180">
        <v>101366</v>
      </c>
      <c r="C6762" s="180" t="s">
        <v>21395</v>
      </c>
      <c r="D6762" s="180" t="s">
        <v>13135</v>
      </c>
      <c r="E6762" s="181">
        <v>20.55</v>
      </c>
    </row>
    <row r="6763" spans="2:5" ht="50.1" customHeight="1">
      <c r="B6763" s="180">
        <v>101367</v>
      </c>
      <c r="C6763" s="180" t="s">
        <v>21396</v>
      </c>
      <c r="D6763" s="180" t="s">
        <v>13135</v>
      </c>
      <c r="E6763" s="181">
        <v>21.19</v>
      </c>
    </row>
    <row r="6764" spans="2:5" ht="50.1" customHeight="1">
      <c r="B6764" s="180">
        <v>101368</v>
      </c>
      <c r="C6764" s="180" t="s">
        <v>21397</v>
      </c>
      <c r="D6764" s="180" t="s">
        <v>13135</v>
      </c>
      <c r="E6764" s="181">
        <v>20.7</v>
      </c>
    </row>
    <row r="6765" spans="2:5" ht="50.1" customHeight="1">
      <c r="B6765" s="180">
        <v>101369</v>
      </c>
      <c r="C6765" s="180" t="s">
        <v>21398</v>
      </c>
      <c r="D6765" s="180" t="s">
        <v>13135</v>
      </c>
      <c r="E6765" s="181">
        <v>32.159999999999997</v>
      </c>
    </row>
    <row r="6766" spans="2:5" ht="50.1" customHeight="1">
      <c r="B6766" s="180">
        <v>101370</v>
      </c>
      <c r="C6766" s="180" t="s">
        <v>21399</v>
      </c>
      <c r="D6766" s="180" t="s">
        <v>13135</v>
      </c>
      <c r="E6766" s="181">
        <v>19.37</v>
      </c>
    </row>
    <row r="6767" spans="2:5" ht="50.1" customHeight="1">
      <c r="B6767" s="180">
        <v>101371</v>
      </c>
      <c r="C6767" s="180" t="s">
        <v>21400</v>
      </c>
      <c r="D6767" s="180" t="s">
        <v>13135</v>
      </c>
      <c r="E6767" s="181">
        <v>18.02</v>
      </c>
    </row>
    <row r="6768" spans="2:5" ht="50.1" customHeight="1">
      <c r="B6768" s="180">
        <v>101372</v>
      </c>
      <c r="C6768" s="180" t="s">
        <v>21401</v>
      </c>
      <c r="D6768" s="180" t="s">
        <v>13135</v>
      </c>
      <c r="E6768" s="181">
        <v>5.23</v>
      </c>
    </row>
    <row r="6769" spans="2:5" ht="50.1" customHeight="1">
      <c r="B6769" s="180">
        <v>101373</v>
      </c>
      <c r="C6769" s="180" t="s">
        <v>21402</v>
      </c>
      <c r="D6769" s="180" t="s">
        <v>16</v>
      </c>
      <c r="E6769" s="181">
        <v>125.86</v>
      </c>
    </row>
    <row r="6770" spans="2:5" ht="50.1" customHeight="1">
      <c r="B6770" s="180">
        <v>101374</v>
      </c>
      <c r="C6770" s="180" t="s">
        <v>3739</v>
      </c>
      <c r="D6770" s="180" t="s">
        <v>13135</v>
      </c>
      <c r="E6770" s="182">
        <v>2671.19</v>
      </c>
    </row>
    <row r="6771" spans="2:5" ht="50.1" customHeight="1">
      <c r="B6771" s="180">
        <v>101375</v>
      </c>
      <c r="C6771" s="180" t="s">
        <v>5672</v>
      </c>
      <c r="D6771" s="180" t="s">
        <v>13135</v>
      </c>
      <c r="E6771" s="182">
        <v>2715.17</v>
      </c>
    </row>
    <row r="6772" spans="2:5" ht="50.1" customHeight="1">
      <c r="B6772" s="180">
        <v>101376</v>
      </c>
      <c r="C6772" s="180" t="s">
        <v>21403</v>
      </c>
      <c r="D6772" s="180" t="s">
        <v>13135</v>
      </c>
      <c r="E6772" s="182">
        <v>2803.38</v>
      </c>
    </row>
    <row r="6773" spans="2:5" ht="50.1" customHeight="1">
      <c r="B6773" s="180">
        <v>101377</v>
      </c>
      <c r="C6773" s="180" t="s">
        <v>3742</v>
      </c>
      <c r="D6773" s="180" t="s">
        <v>13135</v>
      </c>
      <c r="E6773" s="182">
        <v>2738.1</v>
      </c>
    </row>
    <row r="6774" spans="2:5" ht="50.1" customHeight="1">
      <c r="B6774" s="180">
        <v>101378</v>
      </c>
      <c r="C6774" s="180" t="s">
        <v>5673</v>
      </c>
      <c r="D6774" s="180" t="s">
        <v>13135</v>
      </c>
      <c r="E6774" s="182">
        <v>2943.37</v>
      </c>
    </row>
    <row r="6775" spans="2:5" ht="50.1" customHeight="1">
      <c r="B6775" s="180">
        <v>101379</v>
      </c>
      <c r="C6775" s="180" t="s">
        <v>21404</v>
      </c>
      <c r="D6775" s="180" t="s">
        <v>13135</v>
      </c>
      <c r="E6775" s="182">
        <v>2810.93</v>
      </c>
    </row>
    <row r="6776" spans="2:5" ht="50.1" customHeight="1">
      <c r="B6776" s="180">
        <v>101380</v>
      </c>
      <c r="C6776" s="180" t="s">
        <v>3744</v>
      </c>
      <c r="D6776" s="180" t="s">
        <v>13135</v>
      </c>
      <c r="E6776" s="182">
        <v>3068.99</v>
      </c>
    </row>
    <row r="6777" spans="2:5" ht="50.1" customHeight="1">
      <c r="B6777" s="180">
        <v>101381</v>
      </c>
      <c r="C6777" s="180" t="s">
        <v>3745</v>
      </c>
      <c r="D6777" s="180" t="s">
        <v>13135</v>
      </c>
      <c r="E6777" s="182">
        <v>3505.51</v>
      </c>
    </row>
    <row r="6778" spans="2:5" ht="50.1" customHeight="1">
      <c r="B6778" s="180">
        <v>101382</v>
      </c>
      <c r="C6778" s="180" t="s">
        <v>21405</v>
      </c>
      <c r="D6778" s="180" t="s">
        <v>13135</v>
      </c>
      <c r="E6778" s="182">
        <v>3588.42</v>
      </c>
    </row>
    <row r="6779" spans="2:5" ht="50.1" customHeight="1">
      <c r="B6779" s="180">
        <v>101383</v>
      </c>
      <c r="C6779" s="180" t="s">
        <v>13650</v>
      </c>
      <c r="D6779" s="180" t="s">
        <v>13135</v>
      </c>
      <c r="E6779" s="182">
        <v>2761.38</v>
      </c>
    </row>
    <row r="6780" spans="2:5" ht="50.1" customHeight="1">
      <c r="B6780" s="180">
        <v>101384</v>
      </c>
      <c r="C6780" s="180" t="s">
        <v>3748</v>
      </c>
      <c r="D6780" s="180" t="s">
        <v>13135</v>
      </c>
      <c r="E6780" s="182">
        <v>2625.47</v>
      </c>
    </row>
    <row r="6781" spans="2:5" ht="50.1" customHeight="1">
      <c r="B6781" s="180">
        <v>101385</v>
      </c>
      <c r="C6781" s="180" t="s">
        <v>21406</v>
      </c>
      <c r="D6781" s="180" t="s">
        <v>13135</v>
      </c>
      <c r="E6781" s="182">
        <v>3863.03</v>
      </c>
    </row>
    <row r="6782" spans="2:5" ht="50.1" customHeight="1">
      <c r="B6782" s="180">
        <v>101386</v>
      </c>
      <c r="C6782" s="180" t="s">
        <v>3750</v>
      </c>
      <c r="D6782" s="180" t="s">
        <v>13135</v>
      </c>
      <c r="E6782" s="182">
        <v>2993.3</v>
      </c>
    </row>
    <row r="6783" spans="2:5" ht="50.1" customHeight="1">
      <c r="B6783" s="180">
        <v>101387</v>
      </c>
      <c r="C6783" s="180" t="s">
        <v>21407</v>
      </c>
      <c r="D6783" s="180" t="s">
        <v>13135</v>
      </c>
      <c r="E6783" s="182">
        <v>2663.11</v>
      </c>
    </row>
    <row r="6784" spans="2:5" ht="50.1" customHeight="1">
      <c r="B6784" s="180">
        <v>101388</v>
      </c>
      <c r="C6784" s="180" t="s">
        <v>3752</v>
      </c>
      <c r="D6784" s="180" t="s">
        <v>13135</v>
      </c>
      <c r="E6784" s="182">
        <v>2669.5</v>
      </c>
    </row>
    <row r="6785" spans="2:5" ht="50.1" customHeight="1">
      <c r="B6785" s="180">
        <v>101389</v>
      </c>
      <c r="C6785" s="180" t="s">
        <v>3753</v>
      </c>
      <c r="D6785" s="180" t="s">
        <v>13135</v>
      </c>
      <c r="E6785" s="182">
        <v>2356.62</v>
      </c>
    </row>
    <row r="6786" spans="2:5" ht="50.1" customHeight="1">
      <c r="B6786" s="180">
        <v>101390</v>
      </c>
      <c r="C6786" s="180" t="s">
        <v>21408</v>
      </c>
      <c r="D6786" s="180" t="s">
        <v>13135</v>
      </c>
      <c r="E6786" s="182">
        <v>4541.2700000000004</v>
      </c>
    </row>
    <row r="6787" spans="2:5" ht="50.1" customHeight="1">
      <c r="B6787" s="180">
        <v>101391</v>
      </c>
      <c r="C6787" s="180" t="s">
        <v>21409</v>
      </c>
      <c r="D6787" s="180" t="s">
        <v>13135</v>
      </c>
      <c r="E6787" s="182">
        <v>3843.92</v>
      </c>
    </row>
    <row r="6788" spans="2:5" ht="50.1" customHeight="1">
      <c r="B6788" s="180">
        <v>101392</v>
      </c>
      <c r="C6788" s="180" t="s">
        <v>21410</v>
      </c>
      <c r="D6788" s="180" t="s">
        <v>13135</v>
      </c>
      <c r="E6788" s="182">
        <v>3044.46</v>
      </c>
    </row>
    <row r="6789" spans="2:5" ht="50.1" customHeight="1">
      <c r="B6789" s="180">
        <v>101394</v>
      </c>
      <c r="C6789" s="180" t="s">
        <v>3758</v>
      </c>
      <c r="D6789" s="180" t="s">
        <v>13135</v>
      </c>
      <c r="E6789" s="182">
        <v>2678.67</v>
      </c>
    </row>
    <row r="6790" spans="2:5" ht="50.1" customHeight="1">
      <c r="B6790" s="180">
        <v>101395</v>
      </c>
      <c r="C6790" s="180" t="s">
        <v>21411</v>
      </c>
      <c r="D6790" s="180" t="s">
        <v>13135</v>
      </c>
      <c r="E6790" s="182">
        <v>2904.11</v>
      </c>
    </row>
    <row r="6791" spans="2:5" ht="50.1" customHeight="1">
      <c r="B6791" s="180">
        <v>101396</v>
      </c>
      <c r="C6791" s="180" t="s">
        <v>21412</v>
      </c>
      <c r="D6791" s="180" t="s">
        <v>13135</v>
      </c>
      <c r="E6791" s="182">
        <v>3157.35</v>
      </c>
    </row>
    <row r="6792" spans="2:5" ht="50.1" customHeight="1">
      <c r="B6792" s="180">
        <v>101397</v>
      </c>
      <c r="C6792" s="180" t="s">
        <v>3760</v>
      </c>
      <c r="D6792" s="180" t="s">
        <v>13135</v>
      </c>
      <c r="E6792" s="182">
        <v>3485.62</v>
      </c>
    </row>
    <row r="6793" spans="2:5" ht="50.1" customHeight="1">
      <c r="B6793" s="180">
        <v>101398</v>
      </c>
      <c r="C6793" s="180" t="s">
        <v>21413</v>
      </c>
      <c r="D6793" s="180" t="s">
        <v>13135</v>
      </c>
      <c r="E6793" s="182">
        <v>2875.59</v>
      </c>
    </row>
    <row r="6794" spans="2:5" ht="50.1" customHeight="1">
      <c r="B6794" s="180">
        <v>101399</v>
      </c>
      <c r="C6794" s="180" t="s">
        <v>3762</v>
      </c>
      <c r="D6794" s="180" t="s">
        <v>13135</v>
      </c>
      <c r="E6794" s="182">
        <v>3544.95</v>
      </c>
    </row>
    <row r="6795" spans="2:5" ht="50.1" customHeight="1">
      <c r="B6795" s="180">
        <v>101400</v>
      </c>
      <c r="C6795" s="180" t="s">
        <v>21414</v>
      </c>
      <c r="D6795" s="180" t="s">
        <v>13135</v>
      </c>
      <c r="E6795" s="182">
        <v>3563.93</v>
      </c>
    </row>
    <row r="6796" spans="2:5" ht="50.1" customHeight="1">
      <c r="B6796" s="180">
        <v>101401</v>
      </c>
      <c r="C6796" s="180" t="s">
        <v>3764</v>
      </c>
      <c r="D6796" s="180" t="s">
        <v>13135</v>
      </c>
      <c r="E6796" s="182">
        <v>3942</v>
      </c>
    </row>
    <row r="6797" spans="2:5" ht="50.1" customHeight="1">
      <c r="B6797" s="180">
        <v>101402</v>
      </c>
      <c r="C6797" s="180" t="s">
        <v>3765</v>
      </c>
      <c r="D6797" s="180" t="s">
        <v>13135</v>
      </c>
      <c r="E6797" s="182">
        <v>3431.29</v>
      </c>
    </row>
    <row r="6798" spans="2:5" ht="50.1" customHeight="1">
      <c r="B6798" s="180">
        <v>101403</v>
      </c>
      <c r="C6798" s="180" t="s">
        <v>21402</v>
      </c>
      <c r="D6798" s="180" t="s">
        <v>13135</v>
      </c>
      <c r="E6798" s="182">
        <v>22303.83</v>
      </c>
    </row>
    <row r="6799" spans="2:5" ht="50.1" customHeight="1">
      <c r="B6799" s="180">
        <v>101404</v>
      </c>
      <c r="C6799" s="180" t="s">
        <v>3835</v>
      </c>
      <c r="D6799" s="180" t="s">
        <v>13135</v>
      </c>
      <c r="E6799" s="182">
        <v>14490.7</v>
      </c>
    </row>
    <row r="6800" spans="2:5" ht="50.1" customHeight="1">
      <c r="B6800" s="180">
        <v>101405</v>
      </c>
      <c r="C6800" s="180" t="s">
        <v>3836</v>
      </c>
      <c r="D6800" s="180" t="s">
        <v>13135</v>
      </c>
      <c r="E6800" s="182">
        <v>11210.71</v>
      </c>
    </row>
    <row r="6801" spans="2:5" ht="50.1" customHeight="1">
      <c r="B6801" s="180">
        <v>101407</v>
      </c>
      <c r="C6801" s="180" t="s">
        <v>3767</v>
      </c>
      <c r="D6801" s="180" t="s">
        <v>13135</v>
      </c>
      <c r="E6801" s="182">
        <v>3505.51</v>
      </c>
    </row>
    <row r="6802" spans="2:5" ht="50.1" customHeight="1">
      <c r="B6802" s="180">
        <v>101408</v>
      </c>
      <c r="C6802" s="180" t="s">
        <v>3768</v>
      </c>
      <c r="D6802" s="180" t="s">
        <v>13135</v>
      </c>
      <c r="E6802" s="182">
        <v>3520.04</v>
      </c>
    </row>
    <row r="6803" spans="2:5" ht="50.1" customHeight="1">
      <c r="B6803" s="180">
        <v>101409</v>
      </c>
      <c r="C6803" s="180" t="s">
        <v>21415</v>
      </c>
      <c r="D6803" s="180" t="s">
        <v>13135</v>
      </c>
      <c r="E6803" s="182">
        <v>3939.51</v>
      </c>
    </row>
    <row r="6804" spans="2:5" ht="50.1" customHeight="1">
      <c r="B6804" s="180">
        <v>101410</v>
      </c>
      <c r="C6804" s="180" t="s">
        <v>3818</v>
      </c>
      <c r="D6804" s="180" t="s">
        <v>13135</v>
      </c>
      <c r="E6804" s="182">
        <v>3407.84</v>
      </c>
    </row>
    <row r="6805" spans="2:5" ht="50.1" customHeight="1">
      <c r="B6805" s="180">
        <v>101411</v>
      </c>
      <c r="C6805" s="180" t="s">
        <v>21416</v>
      </c>
      <c r="D6805" s="180" t="s">
        <v>13135</v>
      </c>
      <c r="E6805" s="182">
        <v>2704.51</v>
      </c>
    </row>
    <row r="6806" spans="2:5" ht="50.1" customHeight="1">
      <c r="B6806" s="180">
        <v>101412</v>
      </c>
      <c r="C6806" s="180" t="s">
        <v>21417</v>
      </c>
      <c r="D6806" s="180" t="s">
        <v>13135</v>
      </c>
      <c r="E6806" s="182">
        <v>3293.99</v>
      </c>
    </row>
    <row r="6807" spans="2:5" ht="50.1" customHeight="1">
      <c r="B6807" s="180">
        <v>101413</v>
      </c>
      <c r="C6807" s="180" t="s">
        <v>3770</v>
      </c>
      <c r="D6807" s="180" t="s">
        <v>13135</v>
      </c>
      <c r="E6807" s="182">
        <v>3551.76</v>
      </c>
    </row>
    <row r="6808" spans="2:5" ht="50.1" customHeight="1">
      <c r="B6808" s="180">
        <v>101414</v>
      </c>
      <c r="C6808" s="180" t="s">
        <v>21418</v>
      </c>
      <c r="D6808" s="180" t="s">
        <v>13135</v>
      </c>
      <c r="E6808" s="182">
        <v>3569.97</v>
      </c>
    </row>
    <row r="6809" spans="2:5" ht="50.1" customHeight="1">
      <c r="B6809" s="180">
        <v>101415</v>
      </c>
      <c r="C6809" s="180" t="s">
        <v>21419</v>
      </c>
      <c r="D6809" s="180" t="s">
        <v>13135</v>
      </c>
      <c r="E6809" s="182">
        <v>4793.4399999999996</v>
      </c>
    </row>
    <row r="6810" spans="2:5" ht="50.1" customHeight="1">
      <c r="B6810" s="180">
        <v>101416</v>
      </c>
      <c r="C6810" s="180" t="s">
        <v>13655</v>
      </c>
      <c r="D6810" s="180" t="s">
        <v>13135</v>
      </c>
      <c r="E6810" s="182">
        <v>3661.86</v>
      </c>
    </row>
    <row r="6811" spans="2:5" ht="50.1" customHeight="1">
      <c r="B6811" s="180">
        <v>101417</v>
      </c>
      <c r="C6811" s="180" t="s">
        <v>21420</v>
      </c>
      <c r="D6811" s="180" t="s">
        <v>13135</v>
      </c>
      <c r="E6811" s="182">
        <v>3274.82</v>
      </c>
    </row>
    <row r="6812" spans="2:5" ht="50.1" customHeight="1">
      <c r="B6812" s="180">
        <v>101418</v>
      </c>
      <c r="C6812" s="180" t="s">
        <v>21421</v>
      </c>
      <c r="D6812" s="180" t="s">
        <v>13135</v>
      </c>
      <c r="E6812" s="182">
        <v>3585.05</v>
      </c>
    </row>
    <row r="6813" spans="2:5" ht="50.1" customHeight="1">
      <c r="B6813" s="180">
        <v>101419</v>
      </c>
      <c r="C6813" s="180" t="s">
        <v>21422</v>
      </c>
      <c r="D6813" s="180" t="s">
        <v>13135</v>
      </c>
      <c r="E6813" s="182">
        <v>3757.97</v>
      </c>
    </row>
    <row r="6814" spans="2:5" ht="50.1" customHeight="1">
      <c r="B6814" s="180">
        <v>101420</v>
      </c>
      <c r="C6814" s="180" t="s">
        <v>21423</v>
      </c>
      <c r="D6814" s="180" t="s">
        <v>13135</v>
      </c>
      <c r="E6814" s="182">
        <v>3458.73</v>
      </c>
    </row>
    <row r="6815" spans="2:5" ht="50.1" customHeight="1">
      <c r="B6815" s="180">
        <v>101421</v>
      </c>
      <c r="C6815" s="180" t="s">
        <v>21424</v>
      </c>
      <c r="D6815" s="180" t="s">
        <v>13135</v>
      </c>
      <c r="E6815" s="182">
        <v>4656.84</v>
      </c>
    </row>
    <row r="6816" spans="2:5" ht="50.1" customHeight="1">
      <c r="B6816" s="180">
        <v>101422</v>
      </c>
      <c r="C6816" s="180" t="s">
        <v>21425</v>
      </c>
      <c r="D6816" s="180" t="s">
        <v>13135</v>
      </c>
      <c r="E6816" s="182">
        <v>3340.14</v>
      </c>
    </row>
    <row r="6817" spans="2:5" ht="50.1" customHeight="1">
      <c r="B6817" s="180">
        <v>101423</v>
      </c>
      <c r="C6817" s="180" t="s">
        <v>21426</v>
      </c>
      <c r="D6817" s="180" t="s">
        <v>13135</v>
      </c>
      <c r="E6817" s="182">
        <v>4180.76</v>
      </c>
    </row>
    <row r="6818" spans="2:5" ht="50.1" customHeight="1">
      <c r="B6818" s="180">
        <v>101424</v>
      </c>
      <c r="C6818" s="180" t="s">
        <v>21427</v>
      </c>
      <c r="D6818" s="180" t="s">
        <v>13135</v>
      </c>
      <c r="E6818" s="182">
        <v>3748.04</v>
      </c>
    </row>
    <row r="6819" spans="2:5" ht="50.1" customHeight="1">
      <c r="B6819" s="180">
        <v>101425</v>
      </c>
      <c r="C6819" s="180" t="s">
        <v>21428</v>
      </c>
      <c r="D6819" s="180" t="s">
        <v>13135</v>
      </c>
      <c r="E6819" s="182">
        <v>2910.66</v>
      </c>
    </row>
    <row r="6820" spans="2:5" ht="50.1" customHeight="1">
      <c r="B6820" s="180">
        <v>101426</v>
      </c>
      <c r="C6820" s="180" t="s">
        <v>21429</v>
      </c>
      <c r="D6820" s="180" t="s">
        <v>13135</v>
      </c>
      <c r="E6820" s="182">
        <v>4372.38</v>
      </c>
    </row>
    <row r="6821" spans="2:5" ht="50.1" customHeight="1">
      <c r="B6821" s="180">
        <v>101427</v>
      </c>
      <c r="C6821" s="180" t="s">
        <v>3783</v>
      </c>
      <c r="D6821" s="180" t="s">
        <v>13135</v>
      </c>
      <c r="E6821" s="182">
        <v>3336.56</v>
      </c>
    </row>
    <row r="6822" spans="2:5" ht="50.1" customHeight="1">
      <c r="B6822" s="180">
        <v>101428</v>
      </c>
      <c r="C6822" s="180" t="s">
        <v>5682</v>
      </c>
      <c r="D6822" s="180" t="s">
        <v>13135</v>
      </c>
      <c r="E6822" s="182">
        <v>3240.07</v>
      </c>
    </row>
    <row r="6823" spans="2:5" ht="50.1" customHeight="1">
      <c r="B6823" s="180">
        <v>101429</v>
      </c>
      <c r="C6823" s="180" t="s">
        <v>21430</v>
      </c>
      <c r="D6823" s="180" t="s">
        <v>13135</v>
      </c>
      <c r="E6823" s="182">
        <v>3525.75</v>
      </c>
    </row>
    <row r="6824" spans="2:5" ht="50.1" customHeight="1">
      <c r="B6824" s="180">
        <v>101430</v>
      </c>
      <c r="C6824" s="180" t="s">
        <v>21431</v>
      </c>
      <c r="D6824" s="180" t="s">
        <v>13135</v>
      </c>
      <c r="E6824" s="182">
        <v>3973.34</v>
      </c>
    </row>
    <row r="6825" spans="2:5" ht="50.1" customHeight="1">
      <c r="B6825" s="180">
        <v>101431</v>
      </c>
      <c r="C6825" s="180" t="s">
        <v>3786</v>
      </c>
      <c r="D6825" s="180" t="s">
        <v>13135</v>
      </c>
      <c r="E6825" s="182">
        <v>4303.83</v>
      </c>
    </row>
    <row r="6826" spans="2:5" ht="50.1" customHeight="1">
      <c r="B6826" s="180">
        <v>101432</v>
      </c>
      <c r="C6826" s="180" t="s">
        <v>21432</v>
      </c>
      <c r="D6826" s="180" t="s">
        <v>13135</v>
      </c>
      <c r="E6826" s="182">
        <v>3593.12</v>
      </c>
    </row>
    <row r="6827" spans="2:5" ht="50.1" customHeight="1">
      <c r="B6827" s="180">
        <v>101433</v>
      </c>
      <c r="C6827" s="180" t="s">
        <v>3788</v>
      </c>
      <c r="D6827" s="180" t="s">
        <v>13135</v>
      </c>
      <c r="E6827" s="182">
        <v>3392.05</v>
      </c>
    </row>
    <row r="6828" spans="2:5" ht="50.1" customHeight="1">
      <c r="B6828" s="180">
        <v>101434</v>
      </c>
      <c r="C6828" s="180" t="s">
        <v>21433</v>
      </c>
      <c r="D6828" s="180" t="s">
        <v>13135</v>
      </c>
      <c r="E6828" s="182">
        <v>3913.36</v>
      </c>
    </row>
    <row r="6829" spans="2:5" ht="50.1" customHeight="1">
      <c r="B6829" s="180">
        <v>101435</v>
      </c>
      <c r="C6829" s="180" t="s">
        <v>21434</v>
      </c>
      <c r="D6829" s="180" t="s">
        <v>13135</v>
      </c>
      <c r="E6829" s="182">
        <v>3756.34</v>
      </c>
    </row>
    <row r="6830" spans="2:5" ht="50.1" customHeight="1">
      <c r="B6830" s="180">
        <v>101436</v>
      </c>
      <c r="C6830" s="180" t="s">
        <v>3790</v>
      </c>
      <c r="D6830" s="180" t="s">
        <v>13135</v>
      </c>
      <c r="E6830" s="182">
        <v>3212.95</v>
      </c>
    </row>
    <row r="6831" spans="2:5" ht="50.1" customHeight="1">
      <c r="B6831" s="180">
        <v>101437</v>
      </c>
      <c r="C6831" s="180" t="s">
        <v>21435</v>
      </c>
      <c r="D6831" s="180" t="s">
        <v>13135</v>
      </c>
      <c r="E6831" s="182">
        <v>4031.22</v>
      </c>
    </row>
    <row r="6832" spans="2:5" ht="50.1" customHeight="1">
      <c r="B6832" s="180">
        <v>101438</v>
      </c>
      <c r="C6832" s="180" t="s">
        <v>3792</v>
      </c>
      <c r="D6832" s="180" t="s">
        <v>13135</v>
      </c>
      <c r="E6832" s="182">
        <v>4814.67</v>
      </c>
    </row>
    <row r="6833" spans="2:5" ht="50.1" customHeight="1">
      <c r="B6833" s="180">
        <v>101439</v>
      </c>
      <c r="C6833" s="180" t="s">
        <v>3793</v>
      </c>
      <c r="D6833" s="180" t="s">
        <v>13135</v>
      </c>
      <c r="E6833" s="182">
        <v>4283.28</v>
      </c>
    </row>
    <row r="6834" spans="2:5" ht="50.1" customHeight="1">
      <c r="B6834" s="180">
        <v>101440</v>
      </c>
      <c r="C6834" s="180" t="s">
        <v>21436</v>
      </c>
      <c r="D6834" s="180" t="s">
        <v>13135</v>
      </c>
      <c r="E6834" s="182">
        <v>4143.1499999999996</v>
      </c>
    </row>
    <row r="6835" spans="2:5" ht="50.1" customHeight="1">
      <c r="B6835" s="180">
        <v>101441</v>
      </c>
      <c r="C6835" s="180" t="s">
        <v>3795</v>
      </c>
      <c r="D6835" s="180" t="s">
        <v>13135</v>
      </c>
      <c r="E6835" s="182">
        <v>3320.64</v>
      </c>
    </row>
    <row r="6836" spans="2:5" ht="50.1" customHeight="1">
      <c r="B6836" s="180">
        <v>101442</v>
      </c>
      <c r="C6836" s="180" t="s">
        <v>21437</v>
      </c>
      <c r="D6836" s="180" t="s">
        <v>13135</v>
      </c>
      <c r="E6836" s="182">
        <v>3919.26</v>
      </c>
    </row>
    <row r="6837" spans="2:5" ht="50.1" customHeight="1">
      <c r="B6837" s="180">
        <v>101443</v>
      </c>
      <c r="C6837" s="180" t="s">
        <v>3796</v>
      </c>
      <c r="D6837" s="180" t="s">
        <v>13135</v>
      </c>
      <c r="E6837" s="182">
        <v>3639.51</v>
      </c>
    </row>
    <row r="6838" spans="2:5" ht="50.1" customHeight="1">
      <c r="B6838" s="180">
        <v>101444</v>
      </c>
      <c r="C6838" s="180" t="s">
        <v>3799</v>
      </c>
      <c r="D6838" s="180" t="s">
        <v>13135</v>
      </c>
      <c r="E6838" s="182">
        <v>3845.38</v>
      </c>
    </row>
    <row r="6839" spans="2:5" ht="50.1" customHeight="1">
      <c r="B6839" s="180">
        <v>101445</v>
      </c>
      <c r="C6839" s="180" t="s">
        <v>3800</v>
      </c>
      <c r="D6839" s="180" t="s">
        <v>13135</v>
      </c>
      <c r="E6839" s="182">
        <v>3520.23</v>
      </c>
    </row>
    <row r="6840" spans="2:5" ht="50.1" customHeight="1">
      <c r="B6840" s="180">
        <v>101446</v>
      </c>
      <c r="C6840" s="180" t="s">
        <v>3801</v>
      </c>
      <c r="D6840" s="180" t="s">
        <v>13135</v>
      </c>
      <c r="E6840" s="182">
        <v>3712.34</v>
      </c>
    </row>
    <row r="6841" spans="2:5" ht="50.1" customHeight="1">
      <c r="B6841" s="180">
        <v>101447</v>
      </c>
      <c r="C6841" s="180" t="s">
        <v>3802</v>
      </c>
      <c r="D6841" s="180" t="s">
        <v>13135</v>
      </c>
      <c r="E6841" s="182">
        <v>3712.34</v>
      </c>
    </row>
    <row r="6842" spans="2:5" ht="50.1" customHeight="1">
      <c r="B6842" s="180">
        <v>101448</v>
      </c>
      <c r="C6842" s="180" t="s">
        <v>3803</v>
      </c>
      <c r="D6842" s="180" t="s">
        <v>13135</v>
      </c>
      <c r="E6842" s="182">
        <v>3921.34</v>
      </c>
    </row>
    <row r="6843" spans="2:5" ht="50.1" customHeight="1">
      <c r="B6843" s="180">
        <v>101449</v>
      </c>
      <c r="C6843" s="180" t="s">
        <v>21438</v>
      </c>
      <c r="D6843" s="180" t="s">
        <v>13135</v>
      </c>
      <c r="E6843" s="182">
        <v>3399.31</v>
      </c>
    </row>
    <row r="6844" spans="2:5" ht="50.1" customHeight="1">
      <c r="B6844" s="180">
        <v>101450</v>
      </c>
      <c r="C6844" s="180" t="s">
        <v>3805</v>
      </c>
      <c r="D6844" s="180" t="s">
        <v>13135</v>
      </c>
      <c r="E6844" s="182">
        <v>2984.9</v>
      </c>
    </row>
    <row r="6845" spans="2:5" ht="50.1" customHeight="1">
      <c r="B6845" s="180">
        <v>101451</v>
      </c>
      <c r="C6845" s="180" t="s">
        <v>3806</v>
      </c>
      <c r="D6845" s="180" t="s">
        <v>13135</v>
      </c>
      <c r="E6845" s="182">
        <v>3505.7</v>
      </c>
    </row>
    <row r="6846" spans="2:5" ht="50.1" customHeight="1">
      <c r="B6846" s="180">
        <v>101452</v>
      </c>
      <c r="C6846" s="180" t="s">
        <v>21439</v>
      </c>
      <c r="D6846" s="180" t="s">
        <v>13135</v>
      </c>
      <c r="E6846" s="182">
        <v>2540.75</v>
      </c>
    </row>
    <row r="6847" spans="2:5" ht="50.1" customHeight="1">
      <c r="B6847" s="180">
        <v>101453</v>
      </c>
      <c r="C6847" s="180" t="s">
        <v>3808</v>
      </c>
      <c r="D6847" s="180" t="s">
        <v>13135</v>
      </c>
      <c r="E6847" s="182">
        <v>3628.86</v>
      </c>
    </row>
    <row r="6848" spans="2:5" ht="50.1" customHeight="1">
      <c r="B6848" s="180">
        <v>101454</v>
      </c>
      <c r="C6848" s="180" t="s">
        <v>21440</v>
      </c>
      <c r="D6848" s="180" t="s">
        <v>13135</v>
      </c>
      <c r="E6848" s="182">
        <v>4152.32</v>
      </c>
    </row>
    <row r="6849" spans="2:5" ht="50.1" customHeight="1">
      <c r="B6849" s="180">
        <v>101455</v>
      </c>
      <c r="C6849" s="180" t="s">
        <v>3810</v>
      </c>
      <c r="D6849" s="180" t="s">
        <v>13135</v>
      </c>
      <c r="E6849" s="182">
        <v>4112.3900000000003</v>
      </c>
    </row>
    <row r="6850" spans="2:5" ht="50.1" customHeight="1">
      <c r="B6850" s="180">
        <v>101456</v>
      </c>
      <c r="C6850" s="180" t="s">
        <v>21441</v>
      </c>
      <c r="D6850" s="180" t="s">
        <v>13135</v>
      </c>
      <c r="E6850" s="182">
        <v>4753.8100000000004</v>
      </c>
    </row>
    <row r="6851" spans="2:5" ht="50.1" customHeight="1">
      <c r="B6851" s="180">
        <v>101457</v>
      </c>
      <c r="C6851" s="180" t="s">
        <v>21442</v>
      </c>
      <c r="D6851" s="180" t="s">
        <v>13135</v>
      </c>
      <c r="E6851" s="182">
        <v>5715.65</v>
      </c>
    </row>
    <row r="6852" spans="2:5" ht="50.1" customHeight="1">
      <c r="B6852" s="180">
        <v>101458</v>
      </c>
      <c r="C6852" s="180" t="s">
        <v>21443</v>
      </c>
      <c r="D6852" s="180" t="s">
        <v>13135</v>
      </c>
      <c r="E6852" s="182">
        <v>3820.83</v>
      </c>
    </row>
    <row r="6853" spans="2:5" ht="50.1" customHeight="1">
      <c r="B6853" s="180">
        <v>101459</v>
      </c>
      <c r="C6853" s="180" t="s">
        <v>3815</v>
      </c>
      <c r="D6853" s="180" t="s">
        <v>13135</v>
      </c>
      <c r="E6853" s="182">
        <v>2989.92</v>
      </c>
    </row>
    <row r="6854" spans="2:5" ht="50.1" customHeight="1">
      <c r="B6854" s="180">
        <v>101460</v>
      </c>
      <c r="C6854" s="180" t="s">
        <v>13637</v>
      </c>
      <c r="D6854" s="180" t="s">
        <v>13135</v>
      </c>
      <c r="E6854" s="182">
        <v>2601.5100000000002</v>
      </c>
    </row>
    <row r="6855" spans="2:5" ht="50.1" customHeight="1">
      <c r="B6855" s="77">
        <v>101459</v>
      </c>
      <c r="C6855" s="77" t="s">
        <v>3815</v>
      </c>
      <c r="D6855" s="77" t="s">
        <v>13135</v>
      </c>
      <c r="E6855" s="102">
        <v>2989.92</v>
      </c>
    </row>
    <row r="6856" spans="2:5" ht="50.1" customHeight="1">
      <c r="B6856" s="77">
        <v>101460</v>
      </c>
      <c r="C6856" s="77" t="s">
        <v>13637</v>
      </c>
      <c r="D6856" s="77" t="s">
        <v>13135</v>
      </c>
      <c r="E6856" s="102">
        <v>2601.5100000000002</v>
      </c>
    </row>
    <row r="6857" spans="2:5" ht="50.1" customHeight="1">
      <c r="B6857" s="75">
        <v>1363</v>
      </c>
      <c r="C6857" s="75" t="s">
        <v>21444</v>
      </c>
      <c r="D6857" s="75" t="s">
        <v>13136</v>
      </c>
      <c r="E6857" s="171">
        <v>18.350000000000001</v>
      </c>
    </row>
    <row r="6858" spans="2:5" ht="50.1" customHeight="1">
      <c r="B6858" s="75">
        <v>1344</v>
      </c>
      <c r="C6858" s="75" t="s">
        <v>21445</v>
      </c>
      <c r="D6858" s="75" t="s">
        <v>13138</v>
      </c>
      <c r="E6858" s="171">
        <v>42.21</v>
      </c>
    </row>
    <row r="6859" spans="2:5" ht="50.1" customHeight="1">
      <c r="B6859" s="75">
        <v>1342</v>
      </c>
      <c r="C6859" s="75" t="s">
        <v>21446</v>
      </c>
      <c r="D6859" s="75" t="s">
        <v>13138</v>
      </c>
      <c r="E6859" s="171">
        <v>74.62</v>
      </c>
    </row>
    <row r="6860" spans="2:5" ht="50.1" customHeight="1">
      <c r="B6860" s="75">
        <v>1349</v>
      </c>
      <c r="C6860" s="75" t="s">
        <v>21447</v>
      </c>
      <c r="D6860" s="75" t="s">
        <v>13138</v>
      </c>
      <c r="E6860" s="171">
        <v>106.42</v>
      </c>
    </row>
    <row r="6861" spans="2:5" ht="50.1" customHeight="1">
      <c r="B6861" s="75">
        <v>1350</v>
      </c>
      <c r="C6861" s="75" t="s">
        <v>21448</v>
      </c>
      <c r="D6861" s="75" t="s">
        <v>13138</v>
      </c>
      <c r="E6861" s="171">
        <v>43</v>
      </c>
    </row>
    <row r="6862" spans="2:5" ht="50.1" customHeight="1">
      <c r="B6862" s="75">
        <v>1359</v>
      </c>
      <c r="C6862" s="75" t="s">
        <v>21449</v>
      </c>
      <c r="D6862" s="75" t="s">
        <v>13138</v>
      </c>
      <c r="E6862" s="171">
        <v>84.62</v>
      </c>
    </row>
    <row r="6863" spans="2:5" ht="50.1" customHeight="1">
      <c r="B6863" s="75">
        <v>1351</v>
      </c>
      <c r="C6863" s="75" t="s">
        <v>21450</v>
      </c>
      <c r="D6863" s="75" t="s">
        <v>13138</v>
      </c>
      <c r="E6863" s="171">
        <v>27.27</v>
      </c>
    </row>
    <row r="6864" spans="2:5" ht="50.1" customHeight="1">
      <c r="B6864" s="75">
        <v>2404</v>
      </c>
      <c r="C6864" s="75" t="s">
        <v>14089</v>
      </c>
      <c r="D6864" s="75" t="s">
        <v>13136</v>
      </c>
      <c r="E6864" s="171">
        <v>90.5</v>
      </c>
    </row>
    <row r="6865" spans="2:5" ht="50.1" customHeight="1">
      <c r="B6865" s="75">
        <v>2418</v>
      </c>
      <c r="C6865" s="75" t="s">
        <v>21451</v>
      </c>
      <c r="D6865" s="75" t="s">
        <v>13138</v>
      </c>
      <c r="E6865" s="171">
        <v>5.05</v>
      </c>
    </row>
    <row r="6866" spans="2:5" ht="50.1" customHeight="1">
      <c r="B6866" s="75">
        <v>6086</v>
      </c>
      <c r="C6866" s="75" t="s">
        <v>21452</v>
      </c>
      <c r="D6866" s="75" t="s">
        <v>3960</v>
      </c>
      <c r="E6866" s="171">
        <v>72.099999999999994</v>
      </c>
    </row>
    <row r="6867" spans="2:5" ht="50.1" customHeight="1">
      <c r="B6867" s="75">
        <v>3378</v>
      </c>
      <c r="C6867" s="75" t="s">
        <v>14090</v>
      </c>
      <c r="D6867" s="75" t="s">
        <v>13138</v>
      </c>
      <c r="E6867" s="171">
        <v>54.42</v>
      </c>
    </row>
    <row r="6868" spans="2:5" ht="50.1" customHeight="1">
      <c r="B6868" s="75">
        <v>3380</v>
      </c>
      <c r="C6868" s="75" t="s">
        <v>14091</v>
      </c>
      <c r="D6868" s="75" t="s">
        <v>13138</v>
      </c>
      <c r="E6868" s="171">
        <v>38.1</v>
      </c>
    </row>
    <row r="6869" spans="2:5" ht="50.1" customHeight="1">
      <c r="B6869" s="75">
        <v>3379</v>
      </c>
      <c r="C6869" s="75" t="s">
        <v>14092</v>
      </c>
      <c r="D6869" s="75" t="s">
        <v>13138</v>
      </c>
      <c r="E6869" s="171">
        <v>36.78</v>
      </c>
    </row>
    <row r="6870" spans="2:5" ht="50.1" customHeight="1">
      <c r="B6870" s="75">
        <v>615</v>
      </c>
      <c r="C6870" s="75" t="s">
        <v>21453</v>
      </c>
      <c r="D6870" s="75" t="s">
        <v>13136</v>
      </c>
      <c r="E6870" s="171">
        <v>365.07</v>
      </c>
    </row>
    <row r="6871" spans="2:5" ht="50.1" customHeight="1">
      <c r="B6871" s="75">
        <v>606</v>
      </c>
      <c r="C6871" s="75" t="s">
        <v>21454</v>
      </c>
      <c r="D6871" s="75" t="s">
        <v>13136</v>
      </c>
      <c r="E6871" s="171">
        <v>573.48</v>
      </c>
    </row>
    <row r="6872" spans="2:5" ht="50.1" customHeight="1">
      <c r="B6872" s="75">
        <v>11193</v>
      </c>
      <c r="C6872" s="75" t="s">
        <v>21455</v>
      </c>
      <c r="D6872" s="75" t="s">
        <v>13136</v>
      </c>
      <c r="E6872" s="171">
        <v>581.45000000000005</v>
      </c>
    </row>
    <row r="6873" spans="2:5" ht="50.1" customHeight="1">
      <c r="B6873" s="75">
        <v>11197</v>
      </c>
      <c r="C6873" s="75" t="s">
        <v>21456</v>
      </c>
      <c r="D6873" s="75" t="s">
        <v>13138</v>
      </c>
      <c r="E6873" s="171">
        <v>796.31</v>
      </c>
    </row>
    <row r="6874" spans="2:5" ht="50.1" customHeight="1">
      <c r="B6874" s="75">
        <v>13382</v>
      </c>
      <c r="C6874" s="75" t="s">
        <v>14093</v>
      </c>
      <c r="D6874" s="75" t="s">
        <v>13138</v>
      </c>
      <c r="E6874" s="171">
        <v>269.08999999999997</v>
      </c>
    </row>
    <row r="6875" spans="2:5" ht="50.1" customHeight="1">
      <c r="B6875" s="75">
        <v>4047</v>
      </c>
      <c r="C6875" s="75" t="s">
        <v>21457</v>
      </c>
      <c r="D6875" s="75" t="s">
        <v>3960</v>
      </c>
      <c r="E6875" s="171">
        <v>14.59</v>
      </c>
    </row>
    <row r="6876" spans="2:5" ht="50.1" customHeight="1">
      <c r="B6876" s="75">
        <v>7344</v>
      </c>
      <c r="C6876" s="75" t="s">
        <v>21458</v>
      </c>
      <c r="D6876" s="75" t="s">
        <v>3960</v>
      </c>
      <c r="E6876" s="171">
        <v>59.04</v>
      </c>
    </row>
    <row r="6877" spans="2:5" ht="50.1" customHeight="1">
      <c r="B6877" s="75">
        <v>40514</v>
      </c>
      <c r="C6877" s="75" t="s">
        <v>21459</v>
      </c>
      <c r="D6877" s="75" t="s">
        <v>3955</v>
      </c>
      <c r="E6877" s="171">
        <v>28.52</v>
      </c>
    </row>
    <row r="6878" spans="2:5" ht="50.1" customHeight="1">
      <c r="B6878" s="75">
        <v>11199</v>
      </c>
      <c r="C6878" s="75" t="s">
        <v>21460</v>
      </c>
      <c r="D6878" s="75" t="s">
        <v>13138</v>
      </c>
      <c r="E6878" s="171">
        <v>822.9</v>
      </c>
    </row>
    <row r="6879" spans="2:5" ht="50.1" customHeight="1">
      <c r="B6879" s="75">
        <v>4053</v>
      </c>
      <c r="C6879" s="75" t="s">
        <v>21461</v>
      </c>
      <c r="D6879" s="75" t="s">
        <v>3960</v>
      </c>
      <c r="E6879" s="171">
        <v>55.58</v>
      </c>
    </row>
    <row r="6880" spans="2:5" ht="50.1" customHeight="1">
      <c r="B6880" s="75">
        <v>4056</v>
      </c>
      <c r="C6880" s="75" t="s">
        <v>21462</v>
      </c>
      <c r="D6880" s="75" t="s">
        <v>3960</v>
      </c>
      <c r="E6880" s="171">
        <v>29.22</v>
      </c>
    </row>
    <row r="6881" spans="2:5" ht="50.1" customHeight="1">
      <c r="B6881" s="75">
        <v>21136</v>
      </c>
      <c r="C6881" s="75" t="s">
        <v>14094</v>
      </c>
      <c r="D6881" s="75" t="s">
        <v>13139</v>
      </c>
      <c r="E6881" s="171">
        <v>14.21</v>
      </c>
    </row>
    <row r="6882" spans="2:5" ht="50.1" customHeight="1">
      <c r="B6882" s="75">
        <v>21128</v>
      </c>
      <c r="C6882" s="75" t="s">
        <v>14095</v>
      </c>
      <c r="D6882" s="75" t="s">
        <v>13139</v>
      </c>
      <c r="E6882" s="171">
        <v>11</v>
      </c>
    </row>
    <row r="6883" spans="2:5" ht="50.1" customHeight="1">
      <c r="B6883" s="75">
        <v>21130</v>
      </c>
      <c r="C6883" s="75" t="s">
        <v>14096</v>
      </c>
      <c r="D6883" s="75" t="s">
        <v>13139</v>
      </c>
      <c r="E6883" s="171">
        <v>27.78</v>
      </c>
    </row>
    <row r="6884" spans="2:5" ht="50.1" customHeight="1">
      <c r="B6884" s="75">
        <v>21135</v>
      </c>
      <c r="C6884" s="75" t="s">
        <v>14097</v>
      </c>
      <c r="D6884" s="75" t="s">
        <v>13139</v>
      </c>
      <c r="E6884" s="171">
        <v>27.35</v>
      </c>
    </row>
    <row r="6885" spans="2:5" ht="50.1" customHeight="1">
      <c r="B6885" s="75">
        <v>38605</v>
      </c>
      <c r="C6885" s="75" t="s">
        <v>14098</v>
      </c>
      <c r="D6885" s="75" t="s">
        <v>13138</v>
      </c>
      <c r="E6885" s="171">
        <v>65.739999999999995</v>
      </c>
    </row>
    <row r="6886" spans="2:5" ht="50.1" customHeight="1">
      <c r="B6886" s="75">
        <v>11270</v>
      </c>
      <c r="C6886" s="75" t="s">
        <v>14099</v>
      </c>
      <c r="D6886" s="75" t="s">
        <v>13138</v>
      </c>
      <c r="E6886" s="171">
        <v>2.66</v>
      </c>
    </row>
    <row r="6887" spans="2:5" ht="50.1" customHeight="1">
      <c r="B6887" s="75">
        <v>412</v>
      </c>
      <c r="C6887" s="75" t="s">
        <v>14100</v>
      </c>
      <c r="D6887" s="75" t="s">
        <v>13138</v>
      </c>
      <c r="E6887" s="171">
        <v>0.77</v>
      </c>
    </row>
    <row r="6888" spans="2:5" ht="50.1" customHeight="1">
      <c r="B6888" s="75">
        <v>414</v>
      </c>
      <c r="C6888" s="75" t="s">
        <v>14101</v>
      </c>
      <c r="D6888" s="75" t="s">
        <v>13138</v>
      </c>
      <c r="E6888" s="171">
        <v>0.04</v>
      </c>
    </row>
    <row r="6889" spans="2:5" ht="50.1" customHeight="1">
      <c r="B6889" s="75">
        <v>410</v>
      </c>
      <c r="C6889" s="75" t="s">
        <v>14102</v>
      </c>
      <c r="D6889" s="75" t="s">
        <v>13138</v>
      </c>
      <c r="E6889" s="171">
        <v>0.11</v>
      </c>
    </row>
    <row r="6890" spans="2:5" ht="50.1" customHeight="1">
      <c r="B6890" s="75">
        <v>411</v>
      </c>
      <c r="C6890" s="75" t="s">
        <v>14103</v>
      </c>
      <c r="D6890" s="75" t="s">
        <v>13138</v>
      </c>
      <c r="E6890" s="171">
        <v>0.15</v>
      </c>
    </row>
    <row r="6891" spans="2:5" ht="50.1" customHeight="1">
      <c r="B6891" s="75">
        <v>408</v>
      </c>
      <c r="C6891" s="75" t="s">
        <v>14104</v>
      </c>
      <c r="D6891" s="75" t="s">
        <v>13138</v>
      </c>
      <c r="E6891" s="171">
        <v>0.74</v>
      </c>
    </row>
    <row r="6892" spans="2:5" ht="50.1" customHeight="1">
      <c r="B6892" s="75">
        <v>39131</v>
      </c>
      <c r="C6892" s="75" t="s">
        <v>14105</v>
      </c>
      <c r="D6892" s="75" t="s">
        <v>13138</v>
      </c>
      <c r="E6892" s="171">
        <v>1.1200000000000001</v>
      </c>
    </row>
    <row r="6893" spans="2:5" ht="50.1" customHeight="1">
      <c r="B6893" s="75">
        <v>394</v>
      </c>
      <c r="C6893" s="75" t="s">
        <v>14106</v>
      </c>
      <c r="D6893" s="75" t="s">
        <v>13138</v>
      </c>
      <c r="E6893" s="171">
        <v>1.1299999999999999</v>
      </c>
    </row>
    <row r="6894" spans="2:5" ht="50.1" customHeight="1">
      <c r="B6894" s="75">
        <v>39130</v>
      </c>
      <c r="C6894" s="75" t="s">
        <v>14107</v>
      </c>
      <c r="D6894" s="75" t="s">
        <v>13138</v>
      </c>
      <c r="E6894" s="171">
        <v>1.02</v>
      </c>
    </row>
    <row r="6895" spans="2:5" ht="50.1" customHeight="1">
      <c r="B6895" s="75">
        <v>395</v>
      </c>
      <c r="C6895" s="75" t="s">
        <v>14108</v>
      </c>
      <c r="D6895" s="75" t="s">
        <v>13138</v>
      </c>
      <c r="E6895" s="171">
        <v>1.0900000000000001</v>
      </c>
    </row>
    <row r="6896" spans="2:5" ht="50.1" customHeight="1">
      <c r="B6896" s="75">
        <v>39127</v>
      </c>
      <c r="C6896" s="75" t="s">
        <v>14109</v>
      </c>
      <c r="D6896" s="75" t="s">
        <v>13138</v>
      </c>
      <c r="E6896" s="171">
        <v>0.54</v>
      </c>
    </row>
    <row r="6897" spans="2:5" ht="50.1" customHeight="1">
      <c r="B6897" s="75">
        <v>392</v>
      </c>
      <c r="C6897" s="75" t="s">
        <v>14110</v>
      </c>
      <c r="D6897" s="75" t="s">
        <v>13138</v>
      </c>
      <c r="E6897" s="171">
        <v>0.55000000000000004</v>
      </c>
    </row>
    <row r="6898" spans="2:5" ht="50.1" customHeight="1">
      <c r="B6898" s="75">
        <v>39129</v>
      </c>
      <c r="C6898" s="75" t="s">
        <v>14111</v>
      </c>
      <c r="D6898" s="75" t="s">
        <v>13138</v>
      </c>
      <c r="E6898" s="171">
        <v>0.63</v>
      </c>
    </row>
    <row r="6899" spans="2:5" ht="50.1" customHeight="1">
      <c r="B6899" s="75">
        <v>393</v>
      </c>
      <c r="C6899" s="75" t="s">
        <v>14112</v>
      </c>
      <c r="D6899" s="75" t="s">
        <v>13138</v>
      </c>
      <c r="E6899" s="171">
        <v>0.66</v>
      </c>
    </row>
    <row r="6900" spans="2:5" ht="50.1" customHeight="1">
      <c r="B6900" s="75">
        <v>39133</v>
      </c>
      <c r="C6900" s="75" t="s">
        <v>14113</v>
      </c>
      <c r="D6900" s="75" t="s">
        <v>13138</v>
      </c>
      <c r="E6900" s="171">
        <v>1.47</v>
      </c>
    </row>
    <row r="6901" spans="2:5" ht="50.1" customHeight="1">
      <c r="B6901" s="75">
        <v>397</v>
      </c>
      <c r="C6901" s="75" t="s">
        <v>14114</v>
      </c>
      <c r="D6901" s="75" t="s">
        <v>13138</v>
      </c>
      <c r="E6901" s="171">
        <v>1.62</v>
      </c>
    </row>
    <row r="6902" spans="2:5" ht="50.1" customHeight="1">
      <c r="B6902" s="75">
        <v>39132</v>
      </c>
      <c r="C6902" s="75" t="s">
        <v>14115</v>
      </c>
      <c r="D6902" s="75" t="s">
        <v>13138</v>
      </c>
      <c r="E6902" s="171">
        <v>1.17</v>
      </c>
    </row>
    <row r="6903" spans="2:5" ht="50.1" customHeight="1">
      <c r="B6903" s="75">
        <v>396</v>
      </c>
      <c r="C6903" s="75" t="s">
        <v>14116</v>
      </c>
      <c r="D6903" s="75" t="s">
        <v>13138</v>
      </c>
      <c r="E6903" s="171">
        <v>1.26</v>
      </c>
    </row>
    <row r="6904" spans="2:5" ht="50.1" customHeight="1">
      <c r="B6904" s="75">
        <v>39135</v>
      </c>
      <c r="C6904" s="75" t="s">
        <v>14117</v>
      </c>
      <c r="D6904" s="75" t="s">
        <v>13138</v>
      </c>
      <c r="E6904" s="171">
        <v>2.35</v>
      </c>
    </row>
    <row r="6905" spans="2:5" ht="50.1" customHeight="1">
      <c r="B6905" s="75">
        <v>39128</v>
      </c>
      <c r="C6905" s="75" t="s">
        <v>14118</v>
      </c>
      <c r="D6905" s="75" t="s">
        <v>13138</v>
      </c>
      <c r="E6905" s="171">
        <v>0.57999999999999996</v>
      </c>
    </row>
    <row r="6906" spans="2:5" ht="50.1" customHeight="1">
      <c r="B6906" s="75">
        <v>400</v>
      </c>
      <c r="C6906" s="75" t="s">
        <v>14119</v>
      </c>
      <c r="D6906" s="75" t="s">
        <v>13138</v>
      </c>
      <c r="E6906" s="171">
        <v>0.56999999999999995</v>
      </c>
    </row>
    <row r="6907" spans="2:5" ht="50.1" customHeight="1">
      <c r="B6907" s="75">
        <v>39125</v>
      </c>
      <c r="C6907" s="75" t="s">
        <v>14120</v>
      </c>
      <c r="D6907" s="75" t="s">
        <v>13138</v>
      </c>
      <c r="E6907" s="171">
        <v>0.57999999999999996</v>
      </c>
    </row>
    <row r="6908" spans="2:5" ht="50.1" customHeight="1">
      <c r="B6908" s="75">
        <v>39134</v>
      </c>
      <c r="C6908" s="75" t="s">
        <v>14121</v>
      </c>
      <c r="D6908" s="75" t="s">
        <v>13138</v>
      </c>
      <c r="E6908" s="171">
        <v>1.96</v>
      </c>
    </row>
    <row r="6909" spans="2:5" ht="50.1" customHeight="1">
      <c r="B6909" s="75">
        <v>398</v>
      </c>
      <c r="C6909" s="75" t="s">
        <v>14122</v>
      </c>
      <c r="D6909" s="75" t="s">
        <v>13138</v>
      </c>
      <c r="E6909" s="171">
        <v>1.81</v>
      </c>
    </row>
    <row r="6910" spans="2:5" ht="50.1" customHeight="1">
      <c r="B6910" s="75">
        <v>39126</v>
      </c>
      <c r="C6910" s="75" t="s">
        <v>14123</v>
      </c>
      <c r="D6910" s="75" t="s">
        <v>13138</v>
      </c>
      <c r="E6910" s="171">
        <v>2.65</v>
      </c>
    </row>
    <row r="6911" spans="2:5" ht="50.1" customHeight="1">
      <c r="B6911" s="75">
        <v>399</v>
      </c>
      <c r="C6911" s="75" t="s">
        <v>14124</v>
      </c>
      <c r="D6911" s="75" t="s">
        <v>13138</v>
      </c>
      <c r="E6911" s="171">
        <v>2.33</v>
      </c>
    </row>
    <row r="6912" spans="2:5" ht="50.1" customHeight="1">
      <c r="B6912" s="75">
        <v>39158</v>
      </c>
      <c r="C6912" s="75" t="s">
        <v>14125</v>
      </c>
      <c r="D6912" s="75" t="s">
        <v>13138</v>
      </c>
      <c r="E6912" s="171">
        <v>6.27</v>
      </c>
    </row>
    <row r="6913" spans="2:5" ht="50.1" customHeight="1">
      <c r="B6913" s="75">
        <v>39141</v>
      </c>
      <c r="C6913" s="75" t="s">
        <v>14126</v>
      </c>
      <c r="D6913" s="75" t="s">
        <v>13138</v>
      </c>
      <c r="E6913" s="171">
        <v>0.45</v>
      </c>
    </row>
    <row r="6914" spans="2:5" ht="50.1" customHeight="1">
      <c r="B6914" s="75">
        <v>39140</v>
      </c>
      <c r="C6914" s="75" t="s">
        <v>14127</v>
      </c>
      <c r="D6914" s="75" t="s">
        <v>13138</v>
      </c>
      <c r="E6914" s="171">
        <v>0.41</v>
      </c>
    </row>
    <row r="6915" spans="2:5" ht="50.1" customHeight="1">
      <c r="B6915" s="75">
        <v>39137</v>
      </c>
      <c r="C6915" s="75" t="s">
        <v>14128</v>
      </c>
      <c r="D6915" s="75" t="s">
        <v>13138</v>
      </c>
      <c r="E6915" s="171">
        <v>0.23</v>
      </c>
    </row>
    <row r="6916" spans="2:5" ht="50.1" customHeight="1">
      <c r="B6916" s="75">
        <v>39139</v>
      </c>
      <c r="C6916" s="75" t="s">
        <v>14129</v>
      </c>
      <c r="D6916" s="75" t="s">
        <v>13138</v>
      </c>
      <c r="E6916" s="171">
        <v>0.34</v>
      </c>
    </row>
    <row r="6917" spans="2:5" ht="50.1" customHeight="1">
      <c r="B6917" s="75">
        <v>39143</v>
      </c>
      <c r="C6917" s="75" t="s">
        <v>14130</v>
      </c>
      <c r="D6917" s="75" t="s">
        <v>13138</v>
      </c>
      <c r="E6917" s="171">
        <v>0.94</v>
      </c>
    </row>
    <row r="6918" spans="2:5" ht="50.1" customHeight="1">
      <c r="B6918" s="75">
        <v>39142</v>
      </c>
      <c r="C6918" s="75" t="s">
        <v>14131</v>
      </c>
      <c r="D6918" s="75" t="s">
        <v>13138</v>
      </c>
      <c r="E6918" s="171">
        <v>0.67</v>
      </c>
    </row>
    <row r="6919" spans="2:5" ht="50.1" customHeight="1">
      <c r="B6919" s="75">
        <v>39138</v>
      </c>
      <c r="C6919" s="75" t="s">
        <v>14132</v>
      </c>
      <c r="D6919" s="75" t="s">
        <v>13138</v>
      </c>
      <c r="E6919" s="171">
        <v>0.25</v>
      </c>
    </row>
    <row r="6920" spans="2:5" ht="50.1" customHeight="1">
      <c r="B6920" s="75">
        <v>39136</v>
      </c>
      <c r="C6920" s="75" t="s">
        <v>14133</v>
      </c>
      <c r="D6920" s="75" t="s">
        <v>13138</v>
      </c>
      <c r="E6920" s="171">
        <v>0.16</v>
      </c>
    </row>
    <row r="6921" spans="2:5" ht="50.1" customHeight="1">
      <c r="B6921" s="75">
        <v>39144</v>
      </c>
      <c r="C6921" s="75" t="s">
        <v>14134</v>
      </c>
      <c r="D6921" s="75" t="s">
        <v>13138</v>
      </c>
      <c r="E6921" s="171">
        <v>1.0900000000000001</v>
      </c>
    </row>
    <row r="6922" spans="2:5" ht="50.1" customHeight="1">
      <c r="B6922" s="75">
        <v>39145</v>
      </c>
      <c r="C6922" s="75" t="s">
        <v>14135</v>
      </c>
      <c r="D6922" s="75" t="s">
        <v>13138</v>
      </c>
      <c r="E6922" s="171">
        <v>1.8</v>
      </c>
    </row>
    <row r="6923" spans="2:5" ht="50.1" customHeight="1">
      <c r="B6923" s="75">
        <v>12615</v>
      </c>
      <c r="C6923" s="75" t="s">
        <v>14136</v>
      </c>
      <c r="D6923" s="75" t="s">
        <v>13138</v>
      </c>
      <c r="E6923" s="171">
        <v>3.99</v>
      </c>
    </row>
    <row r="6924" spans="2:5" ht="50.1" customHeight="1">
      <c r="B6924" s="75">
        <v>11927</v>
      </c>
      <c r="C6924" s="75" t="s">
        <v>14137</v>
      </c>
      <c r="D6924" s="75" t="s">
        <v>13138</v>
      </c>
      <c r="E6924" s="171">
        <v>7.95</v>
      </c>
    </row>
    <row r="6925" spans="2:5" ht="50.1" customHeight="1">
      <c r="B6925" s="75">
        <v>11928</v>
      </c>
      <c r="C6925" s="75" t="s">
        <v>14138</v>
      </c>
      <c r="D6925" s="75" t="s">
        <v>13138</v>
      </c>
      <c r="E6925" s="171">
        <v>9.11</v>
      </c>
    </row>
    <row r="6926" spans="2:5" ht="50.1" customHeight="1">
      <c r="B6926" s="75">
        <v>11929</v>
      </c>
      <c r="C6926" s="75" t="s">
        <v>14139</v>
      </c>
      <c r="D6926" s="75" t="s">
        <v>13138</v>
      </c>
      <c r="E6926" s="171">
        <v>14.09</v>
      </c>
    </row>
    <row r="6927" spans="2:5" ht="50.1" customHeight="1">
      <c r="B6927" s="75">
        <v>36801</v>
      </c>
      <c r="C6927" s="75" t="s">
        <v>14140</v>
      </c>
      <c r="D6927" s="75" t="s">
        <v>13138</v>
      </c>
      <c r="E6927" s="171">
        <v>20.52</v>
      </c>
    </row>
    <row r="6928" spans="2:5" ht="50.1" customHeight="1">
      <c r="B6928" s="75">
        <v>36246</v>
      </c>
      <c r="C6928" s="75" t="s">
        <v>14141</v>
      </c>
      <c r="D6928" s="75" t="s">
        <v>13139</v>
      </c>
      <c r="E6928" s="171">
        <v>3.67</v>
      </c>
    </row>
    <row r="6929" spans="2:5" ht="50.1" customHeight="1">
      <c r="B6929" s="75">
        <v>37600</v>
      </c>
      <c r="C6929" s="75" t="s">
        <v>14142</v>
      </c>
      <c r="D6929" s="75" t="s">
        <v>13138</v>
      </c>
      <c r="E6929" s="171">
        <v>62.83</v>
      </c>
    </row>
    <row r="6930" spans="2:5" ht="50.1" customHeight="1">
      <c r="B6930" s="75">
        <v>37599</v>
      </c>
      <c r="C6930" s="75" t="s">
        <v>14143</v>
      </c>
      <c r="D6930" s="75" t="s">
        <v>13138</v>
      </c>
      <c r="E6930" s="171">
        <v>58.48</v>
      </c>
    </row>
    <row r="6931" spans="2:5" ht="50.1" customHeight="1">
      <c r="B6931" s="75">
        <v>1</v>
      </c>
      <c r="C6931" s="75" t="s">
        <v>14144</v>
      </c>
      <c r="D6931" s="75" t="s">
        <v>13140</v>
      </c>
      <c r="E6931" s="171">
        <v>64.75</v>
      </c>
    </row>
    <row r="6932" spans="2:5" ht="50.1" customHeight="1">
      <c r="B6932" s="75">
        <v>3</v>
      </c>
      <c r="C6932" s="75" t="s">
        <v>14145</v>
      </c>
      <c r="D6932" s="75" t="s">
        <v>3955</v>
      </c>
      <c r="E6932" s="171">
        <v>6</v>
      </c>
    </row>
    <row r="6933" spans="2:5" ht="50.1" customHeight="1">
      <c r="B6933" s="75">
        <v>43054</v>
      </c>
      <c r="C6933" s="75" t="s">
        <v>19101</v>
      </c>
      <c r="D6933" s="75" t="s">
        <v>13140</v>
      </c>
      <c r="E6933" s="171">
        <v>10.46</v>
      </c>
    </row>
    <row r="6934" spans="2:5" ht="50.1" customHeight="1">
      <c r="B6934" s="75">
        <v>42402</v>
      </c>
      <c r="C6934" s="75" t="s">
        <v>21463</v>
      </c>
      <c r="D6934" s="75" t="s">
        <v>13140</v>
      </c>
      <c r="E6934" s="171">
        <v>9.99</v>
      </c>
    </row>
    <row r="6935" spans="2:5" ht="50.1" customHeight="1">
      <c r="B6935" s="75">
        <v>42403</v>
      </c>
      <c r="C6935" s="75" t="s">
        <v>19102</v>
      </c>
      <c r="D6935" s="75" t="s">
        <v>13140</v>
      </c>
      <c r="E6935" s="171">
        <v>12.82</v>
      </c>
    </row>
    <row r="6936" spans="2:5" ht="50.1" customHeight="1">
      <c r="B6936" s="75">
        <v>42404</v>
      </c>
      <c r="C6936" s="75" t="s">
        <v>19103</v>
      </c>
      <c r="D6936" s="75" t="s">
        <v>13140</v>
      </c>
      <c r="E6936" s="171">
        <v>12.75</v>
      </c>
    </row>
    <row r="6937" spans="2:5" ht="50.1" customHeight="1">
      <c r="B6937" s="75">
        <v>42405</v>
      </c>
      <c r="C6937" s="75" t="s">
        <v>19104</v>
      </c>
      <c r="D6937" s="75" t="s">
        <v>13140</v>
      </c>
      <c r="E6937" s="171">
        <v>13.58</v>
      </c>
    </row>
    <row r="6938" spans="2:5" ht="50.1" customHeight="1">
      <c r="B6938" s="75">
        <v>34341</v>
      </c>
      <c r="C6938" s="75" t="s">
        <v>14146</v>
      </c>
      <c r="D6938" s="75" t="s">
        <v>13140</v>
      </c>
      <c r="E6938" s="171">
        <v>11.79</v>
      </c>
    </row>
    <row r="6939" spans="2:5" ht="50.1" customHeight="1">
      <c r="B6939" s="75">
        <v>43053</v>
      </c>
      <c r="C6939" s="75" t="s">
        <v>19105</v>
      </c>
      <c r="D6939" s="75" t="s">
        <v>13140</v>
      </c>
      <c r="E6939" s="171">
        <v>9.34</v>
      </c>
    </row>
    <row r="6940" spans="2:5" ht="50.1" customHeight="1">
      <c r="B6940" s="75">
        <v>43058</v>
      </c>
      <c r="C6940" s="75" t="s">
        <v>19106</v>
      </c>
      <c r="D6940" s="75" t="s">
        <v>13140</v>
      </c>
      <c r="E6940" s="171">
        <v>9.68</v>
      </c>
    </row>
    <row r="6941" spans="2:5" ht="50.1" customHeight="1">
      <c r="B6941" s="75">
        <v>34</v>
      </c>
      <c r="C6941" s="75" t="s">
        <v>14147</v>
      </c>
      <c r="D6941" s="75" t="s">
        <v>13140</v>
      </c>
      <c r="E6941" s="171">
        <v>9.73</v>
      </c>
    </row>
    <row r="6942" spans="2:5" ht="50.1" customHeight="1">
      <c r="B6942" s="75">
        <v>43055</v>
      </c>
      <c r="C6942" s="75" t="s">
        <v>19107</v>
      </c>
      <c r="D6942" s="75" t="s">
        <v>13140</v>
      </c>
      <c r="E6942" s="171">
        <v>8.43</v>
      </c>
    </row>
    <row r="6943" spans="2:5" ht="50.1" customHeight="1">
      <c r="B6943" s="75">
        <v>43056</v>
      </c>
      <c r="C6943" s="75" t="s">
        <v>19108</v>
      </c>
      <c r="D6943" s="75" t="s">
        <v>13140</v>
      </c>
      <c r="E6943" s="171">
        <v>9.7200000000000006</v>
      </c>
    </row>
    <row r="6944" spans="2:5" ht="50.1" customHeight="1">
      <c r="B6944" s="75">
        <v>43057</v>
      </c>
      <c r="C6944" s="75" t="s">
        <v>19109</v>
      </c>
      <c r="D6944" s="75" t="s">
        <v>13140</v>
      </c>
      <c r="E6944" s="171">
        <v>10.68</v>
      </c>
    </row>
    <row r="6945" spans="2:5" ht="50.1" customHeight="1">
      <c r="B6945" s="75">
        <v>34449</v>
      </c>
      <c r="C6945" s="75" t="s">
        <v>14148</v>
      </c>
      <c r="D6945" s="75" t="s">
        <v>13140</v>
      </c>
      <c r="E6945" s="171">
        <v>11.42</v>
      </c>
    </row>
    <row r="6946" spans="2:5" ht="50.1" customHeight="1">
      <c r="B6946" s="75">
        <v>32</v>
      </c>
      <c r="C6946" s="75" t="s">
        <v>14149</v>
      </c>
      <c r="D6946" s="75" t="s">
        <v>13140</v>
      </c>
      <c r="E6946" s="171">
        <v>10.27</v>
      </c>
    </row>
    <row r="6947" spans="2:5" ht="50.1" customHeight="1">
      <c r="B6947" s="75">
        <v>33</v>
      </c>
      <c r="C6947" s="75" t="s">
        <v>14150</v>
      </c>
      <c r="D6947" s="75" t="s">
        <v>13140</v>
      </c>
      <c r="E6947" s="171">
        <v>10.32</v>
      </c>
    </row>
    <row r="6948" spans="2:5" ht="50.1" customHeight="1">
      <c r="B6948" s="75">
        <v>43061</v>
      </c>
      <c r="C6948" s="75" t="s">
        <v>19110</v>
      </c>
      <c r="D6948" s="75" t="s">
        <v>13140</v>
      </c>
      <c r="E6948" s="171">
        <v>9.65</v>
      </c>
    </row>
    <row r="6949" spans="2:5" ht="50.1" customHeight="1">
      <c r="B6949" s="75">
        <v>43059</v>
      </c>
      <c r="C6949" s="75" t="s">
        <v>19111</v>
      </c>
      <c r="D6949" s="75" t="s">
        <v>13140</v>
      </c>
      <c r="E6949" s="171">
        <v>9.2100000000000009</v>
      </c>
    </row>
    <row r="6950" spans="2:5" ht="50.1" customHeight="1">
      <c r="B6950" s="75">
        <v>43062</v>
      </c>
      <c r="C6950" s="75" t="s">
        <v>19112</v>
      </c>
      <c r="D6950" s="75" t="s">
        <v>13140</v>
      </c>
      <c r="E6950" s="171">
        <v>10.210000000000001</v>
      </c>
    </row>
    <row r="6951" spans="2:5" ht="50.1" customHeight="1">
      <c r="B6951" s="75">
        <v>43060</v>
      </c>
      <c r="C6951" s="75" t="s">
        <v>19113</v>
      </c>
      <c r="D6951" s="75" t="s">
        <v>13140</v>
      </c>
      <c r="E6951" s="171">
        <v>8.02</v>
      </c>
    </row>
    <row r="6952" spans="2:5" ht="50.1" customHeight="1">
      <c r="B6952" s="75">
        <v>20063</v>
      </c>
      <c r="C6952" s="75" t="s">
        <v>14151</v>
      </c>
      <c r="D6952" s="75" t="s">
        <v>13138</v>
      </c>
      <c r="E6952" s="171">
        <v>3.97</v>
      </c>
    </row>
    <row r="6953" spans="2:5" ht="50.1" customHeight="1">
      <c r="B6953" s="75">
        <v>40410</v>
      </c>
      <c r="C6953" s="75" t="s">
        <v>14152</v>
      </c>
      <c r="D6953" s="75" t="s">
        <v>13138</v>
      </c>
      <c r="E6953" s="171">
        <v>19.920000000000002</v>
      </c>
    </row>
    <row r="6954" spans="2:5" ht="50.1" customHeight="1">
      <c r="B6954" s="75">
        <v>40411</v>
      </c>
      <c r="C6954" s="75" t="s">
        <v>14153</v>
      </c>
      <c r="D6954" s="75" t="s">
        <v>13138</v>
      </c>
      <c r="E6954" s="171">
        <v>21.62</v>
      </c>
    </row>
    <row r="6955" spans="2:5" ht="50.1" customHeight="1">
      <c r="B6955" s="75">
        <v>40412</v>
      </c>
      <c r="C6955" s="75" t="s">
        <v>14154</v>
      </c>
      <c r="D6955" s="75" t="s">
        <v>13138</v>
      </c>
      <c r="E6955" s="171">
        <v>24.26</v>
      </c>
    </row>
    <row r="6956" spans="2:5" ht="50.1" customHeight="1">
      <c r="B6956" s="75">
        <v>38838</v>
      </c>
      <c r="C6956" s="75" t="s">
        <v>14155</v>
      </c>
      <c r="D6956" s="75" t="s">
        <v>13138</v>
      </c>
      <c r="E6956" s="171">
        <v>9.9700000000000006</v>
      </c>
    </row>
    <row r="6957" spans="2:5" ht="50.1" customHeight="1">
      <c r="B6957" s="75">
        <v>38839</v>
      </c>
      <c r="C6957" s="75" t="s">
        <v>14156</v>
      </c>
      <c r="D6957" s="75" t="s">
        <v>13138</v>
      </c>
      <c r="E6957" s="171">
        <v>11.74</v>
      </c>
    </row>
    <row r="6958" spans="2:5" ht="50.1" customHeight="1">
      <c r="B6958" s="75">
        <v>55</v>
      </c>
      <c r="C6958" s="75" t="s">
        <v>14157</v>
      </c>
      <c r="D6958" s="75" t="s">
        <v>13138</v>
      </c>
      <c r="E6958" s="171">
        <v>3.8</v>
      </c>
    </row>
    <row r="6959" spans="2:5" ht="50.1" customHeight="1">
      <c r="B6959" s="75">
        <v>61</v>
      </c>
      <c r="C6959" s="75" t="s">
        <v>14158</v>
      </c>
      <c r="D6959" s="75" t="s">
        <v>13138</v>
      </c>
      <c r="E6959" s="171">
        <v>3.59</v>
      </c>
    </row>
    <row r="6960" spans="2:5" ht="50.1" customHeight="1">
      <c r="B6960" s="75">
        <v>62</v>
      </c>
      <c r="C6960" s="75" t="s">
        <v>14159</v>
      </c>
      <c r="D6960" s="75" t="s">
        <v>13138</v>
      </c>
      <c r="E6960" s="171">
        <v>7.45</v>
      </c>
    </row>
    <row r="6961" spans="2:5" ht="50.1" customHeight="1">
      <c r="B6961" s="75">
        <v>77</v>
      </c>
      <c r="C6961" s="75" t="s">
        <v>14160</v>
      </c>
      <c r="D6961" s="75" t="s">
        <v>13138</v>
      </c>
      <c r="E6961" s="171">
        <v>1.25</v>
      </c>
    </row>
    <row r="6962" spans="2:5" ht="50.1" customHeight="1">
      <c r="B6962" s="75">
        <v>76</v>
      </c>
      <c r="C6962" s="75" t="s">
        <v>14161</v>
      </c>
      <c r="D6962" s="75" t="s">
        <v>13138</v>
      </c>
      <c r="E6962" s="171">
        <v>1.27</v>
      </c>
    </row>
    <row r="6963" spans="2:5" ht="50.1" customHeight="1">
      <c r="B6963" s="75">
        <v>67</v>
      </c>
      <c r="C6963" s="75" t="s">
        <v>14162</v>
      </c>
      <c r="D6963" s="75" t="s">
        <v>13138</v>
      </c>
      <c r="E6963" s="171">
        <v>12.24</v>
      </c>
    </row>
    <row r="6964" spans="2:5" ht="50.1" customHeight="1">
      <c r="B6964" s="75">
        <v>71</v>
      </c>
      <c r="C6964" s="75" t="s">
        <v>14163</v>
      </c>
      <c r="D6964" s="75" t="s">
        <v>13138</v>
      </c>
      <c r="E6964" s="171">
        <v>22.5</v>
      </c>
    </row>
    <row r="6965" spans="2:5" ht="50.1" customHeight="1">
      <c r="B6965" s="75">
        <v>73</v>
      </c>
      <c r="C6965" s="75" t="s">
        <v>14164</v>
      </c>
      <c r="D6965" s="75" t="s">
        <v>13138</v>
      </c>
      <c r="E6965" s="171">
        <v>16.8</v>
      </c>
    </row>
    <row r="6966" spans="2:5" ht="50.1" customHeight="1">
      <c r="B6966" s="75">
        <v>103</v>
      </c>
      <c r="C6966" s="75" t="s">
        <v>14165</v>
      </c>
      <c r="D6966" s="75" t="s">
        <v>13138</v>
      </c>
      <c r="E6966" s="171">
        <v>49.97</v>
      </c>
    </row>
    <row r="6967" spans="2:5" ht="50.1" customHeight="1">
      <c r="B6967" s="75">
        <v>107</v>
      </c>
      <c r="C6967" s="75" t="s">
        <v>14166</v>
      </c>
      <c r="D6967" s="75" t="s">
        <v>13138</v>
      </c>
      <c r="E6967" s="171">
        <v>0.78</v>
      </c>
    </row>
    <row r="6968" spans="2:5" ht="50.1" customHeight="1">
      <c r="B6968" s="75">
        <v>65</v>
      </c>
      <c r="C6968" s="75" t="s">
        <v>14167</v>
      </c>
      <c r="D6968" s="75" t="s">
        <v>13138</v>
      </c>
      <c r="E6968" s="171">
        <v>0.96</v>
      </c>
    </row>
    <row r="6969" spans="2:5" ht="50.1" customHeight="1">
      <c r="B6969" s="75">
        <v>108</v>
      </c>
      <c r="C6969" s="75" t="s">
        <v>14168</v>
      </c>
      <c r="D6969" s="75" t="s">
        <v>13138</v>
      </c>
      <c r="E6969" s="171">
        <v>1.99</v>
      </c>
    </row>
    <row r="6970" spans="2:5" ht="50.1" customHeight="1">
      <c r="B6970" s="75">
        <v>110</v>
      </c>
      <c r="C6970" s="75" t="s">
        <v>14169</v>
      </c>
      <c r="D6970" s="75" t="s">
        <v>13138</v>
      </c>
      <c r="E6970" s="171">
        <v>7.71</v>
      </c>
    </row>
    <row r="6971" spans="2:5" ht="50.1" customHeight="1">
      <c r="B6971" s="75">
        <v>109</v>
      </c>
      <c r="C6971" s="75" t="s">
        <v>14170</v>
      </c>
      <c r="D6971" s="75" t="s">
        <v>13138</v>
      </c>
      <c r="E6971" s="171">
        <v>3.8</v>
      </c>
    </row>
    <row r="6972" spans="2:5" ht="50.1" customHeight="1">
      <c r="B6972" s="75">
        <v>111</v>
      </c>
      <c r="C6972" s="75" t="s">
        <v>14171</v>
      </c>
      <c r="D6972" s="75" t="s">
        <v>13138</v>
      </c>
      <c r="E6972" s="171">
        <v>8.9</v>
      </c>
    </row>
    <row r="6973" spans="2:5" ht="50.1" customHeight="1">
      <c r="B6973" s="75">
        <v>112</v>
      </c>
      <c r="C6973" s="75" t="s">
        <v>14172</v>
      </c>
      <c r="D6973" s="75" t="s">
        <v>13138</v>
      </c>
      <c r="E6973" s="171">
        <v>4.84</v>
      </c>
    </row>
    <row r="6974" spans="2:5" ht="50.1" customHeight="1">
      <c r="B6974" s="75">
        <v>113</v>
      </c>
      <c r="C6974" s="75" t="s">
        <v>14173</v>
      </c>
      <c r="D6974" s="75" t="s">
        <v>13138</v>
      </c>
      <c r="E6974" s="171">
        <v>13.14</v>
      </c>
    </row>
    <row r="6975" spans="2:5" ht="50.1" customHeight="1">
      <c r="B6975" s="75">
        <v>104</v>
      </c>
      <c r="C6975" s="75" t="s">
        <v>14174</v>
      </c>
      <c r="D6975" s="75" t="s">
        <v>13138</v>
      </c>
      <c r="E6975" s="171">
        <v>19.12</v>
      </c>
    </row>
    <row r="6976" spans="2:5" ht="50.1" customHeight="1">
      <c r="B6976" s="75">
        <v>102</v>
      </c>
      <c r="C6976" s="75" t="s">
        <v>14175</v>
      </c>
      <c r="D6976" s="75" t="s">
        <v>13138</v>
      </c>
      <c r="E6976" s="171">
        <v>31.38</v>
      </c>
    </row>
    <row r="6977" spans="2:5" ht="50.1" customHeight="1">
      <c r="B6977" s="75">
        <v>95</v>
      </c>
      <c r="C6977" s="75" t="s">
        <v>14176</v>
      </c>
      <c r="D6977" s="75" t="s">
        <v>13138</v>
      </c>
      <c r="E6977" s="171">
        <v>10.62</v>
      </c>
    </row>
    <row r="6978" spans="2:5" ht="50.1" customHeight="1">
      <c r="B6978" s="75">
        <v>96</v>
      </c>
      <c r="C6978" s="75" t="s">
        <v>14177</v>
      </c>
      <c r="D6978" s="75" t="s">
        <v>13138</v>
      </c>
      <c r="E6978" s="171">
        <v>12.22</v>
      </c>
    </row>
    <row r="6979" spans="2:5" ht="50.1" customHeight="1">
      <c r="B6979" s="75">
        <v>97</v>
      </c>
      <c r="C6979" s="75" t="s">
        <v>14178</v>
      </c>
      <c r="D6979" s="75" t="s">
        <v>13138</v>
      </c>
      <c r="E6979" s="171">
        <v>15.86</v>
      </c>
    </row>
    <row r="6980" spans="2:5" ht="50.1" customHeight="1">
      <c r="B6980" s="75">
        <v>98</v>
      </c>
      <c r="C6980" s="75" t="s">
        <v>14179</v>
      </c>
      <c r="D6980" s="75" t="s">
        <v>13138</v>
      </c>
      <c r="E6980" s="171">
        <v>21.38</v>
      </c>
    </row>
    <row r="6981" spans="2:5" ht="50.1" customHeight="1">
      <c r="B6981" s="75">
        <v>99</v>
      </c>
      <c r="C6981" s="75" t="s">
        <v>14180</v>
      </c>
      <c r="D6981" s="75" t="s">
        <v>13138</v>
      </c>
      <c r="E6981" s="171">
        <v>25.93</v>
      </c>
    </row>
    <row r="6982" spans="2:5" ht="50.1" customHeight="1">
      <c r="B6982" s="75">
        <v>100</v>
      </c>
      <c r="C6982" s="75" t="s">
        <v>14181</v>
      </c>
      <c r="D6982" s="75" t="s">
        <v>13138</v>
      </c>
      <c r="E6982" s="171">
        <v>36.18</v>
      </c>
    </row>
    <row r="6983" spans="2:5" ht="50.1" customHeight="1">
      <c r="B6983" s="75">
        <v>75</v>
      </c>
      <c r="C6983" s="75" t="s">
        <v>14182</v>
      </c>
      <c r="D6983" s="75" t="s">
        <v>13138</v>
      </c>
      <c r="E6983" s="171">
        <v>377.07</v>
      </c>
    </row>
    <row r="6984" spans="2:5" ht="50.1" customHeight="1">
      <c r="B6984" s="75">
        <v>114</v>
      </c>
      <c r="C6984" s="75" t="s">
        <v>14183</v>
      </c>
      <c r="D6984" s="75" t="s">
        <v>13138</v>
      </c>
      <c r="E6984" s="171">
        <v>13.74</v>
      </c>
    </row>
    <row r="6985" spans="2:5" ht="50.1" customHeight="1">
      <c r="B6985" s="75">
        <v>68</v>
      </c>
      <c r="C6985" s="75" t="s">
        <v>14184</v>
      </c>
      <c r="D6985" s="75" t="s">
        <v>13138</v>
      </c>
      <c r="E6985" s="171">
        <v>21.01</v>
      </c>
    </row>
    <row r="6986" spans="2:5" ht="50.1" customHeight="1">
      <c r="B6986" s="75">
        <v>86</v>
      </c>
      <c r="C6986" s="75" t="s">
        <v>14185</v>
      </c>
      <c r="D6986" s="75" t="s">
        <v>13138</v>
      </c>
      <c r="E6986" s="171">
        <v>39.06</v>
      </c>
    </row>
    <row r="6987" spans="2:5" ht="50.1" customHeight="1">
      <c r="B6987" s="75">
        <v>66</v>
      </c>
      <c r="C6987" s="75" t="s">
        <v>14186</v>
      </c>
      <c r="D6987" s="75" t="s">
        <v>13138</v>
      </c>
      <c r="E6987" s="171">
        <v>39.200000000000003</v>
      </c>
    </row>
    <row r="6988" spans="2:5" ht="50.1" customHeight="1">
      <c r="B6988" s="75">
        <v>69</v>
      </c>
      <c r="C6988" s="75" t="s">
        <v>14187</v>
      </c>
      <c r="D6988" s="75" t="s">
        <v>13138</v>
      </c>
      <c r="E6988" s="171">
        <v>59.92</v>
      </c>
    </row>
    <row r="6989" spans="2:5" ht="50.1" customHeight="1">
      <c r="B6989" s="75">
        <v>83</v>
      </c>
      <c r="C6989" s="75" t="s">
        <v>14188</v>
      </c>
      <c r="D6989" s="75" t="s">
        <v>13138</v>
      </c>
      <c r="E6989" s="171">
        <v>191.36</v>
      </c>
    </row>
    <row r="6990" spans="2:5" ht="50.1" customHeight="1">
      <c r="B6990" s="75">
        <v>74</v>
      </c>
      <c r="C6990" s="75" t="s">
        <v>14189</v>
      </c>
      <c r="D6990" s="75" t="s">
        <v>13138</v>
      </c>
      <c r="E6990" s="171">
        <v>267.16000000000003</v>
      </c>
    </row>
    <row r="6991" spans="2:5" ht="50.1" customHeight="1">
      <c r="B6991" s="75">
        <v>106</v>
      </c>
      <c r="C6991" s="75" t="s">
        <v>14190</v>
      </c>
      <c r="D6991" s="75" t="s">
        <v>13138</v>
      </c>
      <c r="E6991" s="171">
        <v>405.86</v>
      </c>
    </row>
    <row r="6992" spans="2:5" ht="50.1" customHeight="1">
      <c r="B6992" s="75">
        <v>87</v>
      </c>
      <c r="C6992" s="75" t="s">
        <v>14191</v>
      </c>
      <c r="D6992" s="75" t="s">
        <v>13138</v>
      </c>
      <c r="E6992" s="171">
        <v>19.29</v>
      </c>
    </row>
    <row r="6993" spans="2:5" ht="50.1" customHeight="1">
      <c r="B6993" s="75">
        <v>88</v>
      </c>
      <c r="C6993" s="75" t="s">
        <v>14192</v>
      </c>
      <c r="D6993" s="75" t="s">
        <v>13138</v>
      </c>
      <c r="E6993" s="171">
        <v>21.53</v>
      </c>
    </row>
    <row r="6994" spans="2:5" ht="50.1" customHeight="1">
      <c r="B6994" s="75">
        <v>89</v>
      </c>
      <c r="C6994" s="75" t="s">
        <v>14193</v>
      </c>
      <c r="D6994" s="75" t="s">
        <v>13138</v>
      </c>
      <c r="E6994" s="171">
        <v>31.83</v>
      </c>
    </row>
    <row r="6995" spans="2:5" ht="50.1" customHeight="1">
      <c r="B6995" s="75">
        <v>90</v>
      </c>
      <c r="C6995" s="75" t="s">
        <v>14194</v>
      </c>
      <c r="D6995" s="75" t="s">
        <v>13138</v>
      </c>
      <c r="E6995" s="171">
        <v>36.47</v>
      </c>
    </row>
    <row r="6996" spans="2:5" ht="50.1" customHeight="1">
      <c r="B6996" s="75">
        <v>81</v>
      </c>
      <c r="C6996" s="75" t="s">
        <v>14195</v>
      </c>
      <c r="D6996" s="75" t="s">
        <v>13138</v>
      </c>
      <c r="E6996" s="171">
        <v>62.38</v>
      </c>
    </row>
    <row r="6997" spans="2:5" ht="50.1" customHeight="1">
      <c r="B6997" s="75">
        <v>82</v>
      </c>
      <c r="C6997" s="75" t="s">
        <v>14196</v>
      </c>
      <c r="D6997" s="75" t="s">
        <v>13138</v>
      </c>
      <c r="E6997" s="171">
        <v>242.16</v>
      </c>
    </row>
    <row r="6998" spans="2:5" ht="50.1" customHeight="1">
      <c r="B6998" s="75">
        <v>105</v>
      </c>
      <c r="C6998" s="75" t="s">
        <v>14197</v>
      </c>
      <c r="D6998" s="75" t="s">
        <v>13138</v>
      </c>
      <c r="E6998" s="171">
        <v>283.51</v>
      </c>
    </row>
    <row r="6999" spans="2:5" ht="50.1" customHeight="1">
      <c r="B6999" s="75">
        <v>60</v>
      </c>
      <c r="C6999" s="75" t="s">
        <v>14198</v>
      </c>
      <c r="D6999" s="75" t="s">
        <v>13138</v>
      </c>
      <c r="E6999" s="171">
        <v>4.93</v>
      </c>
    </row>
    <row r="7000" spans="2:5" ht="50.1" customHeight="1">
      <c r="B7000" s="75">
        <v>72</v>
      </c>
      <c r="C7000" s="75" t="s">
        <v>14199</v>
      </c>
      <c r="D7000" s="75" t="s">
        <v>13138</v>
      </c>
      <c r="E7000" s="171">
        <v>38.130000000000003</v>
      </c>
    </row>
    <row r="7001" spans="2:5" ht="50.1" customHeight="1">
      <c r="B7001" s="75">
        <v>70</v>
      </c>
      <c r="C7001" s="75" t="s">
        <v>14200</v>
      </c>
      <c r="D7001" s="75" t="s">
        <v>13138</v>
      </c>
      <c r="E7001" s="171">
        <v>31.89</v>
      </c>
    </row>
    <row r="7002" spans="2:5" ht="50.1" customHeight="1">
      <c r="B7002" s="75">
        <v>85</v>
      </c>
      <c r="C7002" s="75" t="s">
        <v>14201</v>
      </c>
      <c r="D7002" s="75" t="s">
        <v>13138</v>
      </c>
      <c r="E7002" s="171">
        <v>46.28</v>
      </c>
    </row>
    <row r="7003" spans="2:5" ht="50.1" customHeight="1">
      <c r="B7003" s="75">
        <v>84</v>
      </c>
      <c r="C7003" s="75" t="s">
        <v>14202</v>
      </c>
      <c r="D7003" s="75" t="s">
        <v>13138</v>
      </c>
      <c r="E7003" s="171">
        <v>0.53</v>
      </c>
    </row>
    <row r="7004" spans="2:5" ht="50.1" customHeight="1">
      <c r="B7004" s="75">
        <v>37997</v>
      </c>
      <c r="C7004" s="75" t="s">
        <v>14203</v>
      </c>
      <c r="D7004" s="75" t="s">
        <v>13138</v>
      </c>
      <c r="E7004" s="171">
        <v>6.16</v>
      </c>
    </row>
    <row r="7005" spans="2:5" ht="50.1" customHeight="1">
      <c r="B7005" s="75">
        <v>37998</v>
      </c>
      <c r="C7005" s="75" t="s">
        <v>14204</v>
      </c>
      <c r="D7005" s="75" t="s">
        <v>13138</v>
      </c>
      <c r="E7005" s="171">
        <v>6.39</v>
      </c>
    </row>
    <row r="7006" spans="2:5" ht="50.1" customHeight="1">
      <c r="B7006" s="75">
        <v>10899</v>
      </c>
      <c r="C7006" s="75" t="s">
        <v>14205</v>
      </c>
      <c r="D7006" s="75" t="s">
        <v>13138</v>
      </c>
      <c r="E7006" s="171">
        <v>55.19</v>
      </c>
    </row>
    <row r="7007" spans="2:5" ht="50.1" customHeight="1">
      <c r="B7007" s="75">
        <v>10900</v>
      </c>
      <c r="C7007" s="75" t="s">
        <v>14206</v>
      </c>
      <c r="D7007" s="75" t="s">
        <v>13138</v>
      </c>
      <c r="E7007" s="171">
        <v>43.19</v>
      </c>
    </row>
    <row r="7008" spans="2:5" ht="50.1" customHeight="1">
      <c r="B7008" s="75">
        <v>46</v>
      </c>
      <c r="C7008" s="75" t="s">
        <v>14207</v>
      </c>
      <c r="D7008" s="75" t="s">
        <v>13138</v>
      </c>
      <c r="E7008" s="171">
        <v>46.01</v>
      </c>
    </row>
    <row r="7009" spans="2:5" ht="50.1" customHeight="1">
      <c r="B7009" s="75">
        <v>51</v>
      </c>
      <c r="C7009" s="75" t="s">
        <v>14208</v>
      </c>
      <c r="D7009" s="75" t="s">
        <v>13138</v>
      </c>
      <c r="E7009" s="171">
        <v>126.93</v>
      </c>
    </row>
    <row r="7010" spans="2:5" ht="50.1" customHeight="1">
      <c r="B7010" s="75">
        <v>12863</v>
      </c>
      <c r="C7010" s="75" t="s">
        <v>14209</v>
      </c>
      <c r="D7010" s="75" t="s">
        <v>13138</v>
      </c>
      <c r="E7010" s="171">
        <v>29.24</v>
      </c>
    </row>
    <row r="7011" spans="2:5" ht="50.1" customHeight="1">
      <c r="B7011" s="75">
        <v>50</v>
      </c>
      <c r="C7011" s="75" t="s">
        <v>14210</v>
      </c>
      <c r="D7011" s="75" t="s">
        <v>13138</v>
      </c>
      <c r="E7011" s="171">
        <v>66.28</v>
      </c>
    </row>
    <row r="7012" spans="2:5" ht="50.1" customHeight="1">
      <c r="B7012" s="75">
        <v>47</v>
      </c>
      <c r="C7012" s="75" t="s">
        <v>14211</v>
      </c>
      <c r="D7012" s="75" t="s">
        <v>13138</v>
      </c>
      <c r="E7012" s="171">
        <v>78.67</v>
      </c>
    </row>
    <row r="7013" spans="2:5" ht="50.1" customHeight="1">
      <c r="B7013" s="75">
        <v>48</v>
      </c>
      <c r="C7013" s="75" t="s">
        <v>14212</v>
      </c>
      <c r="D7013" s="75" t="s">
        <v>13138</v>
      </c>
      <c r="E7013" s="171">
        <v>20.52</v>
      </c>
    </row>
    <row r="7014" spans="2:5" ht="50.1" customHeight="1">
      <c r="B7014" s="75">
        <v>52</v>
      </c>
      <c r="C7014" s="75" t="s">
        <v>14213</v>
      </c>
      <c r="D7014" s="75" t="s">
        <v>13138</v>
      </c>
      <c r="E7014" s="171">
        <v>15.59</v>
      </c>
    </row>
    <row r="7015" spans="2:5" ht="50.1" customHeight="1">
      <c r="B7015" s="75">
        <v>43</v>
      </c>
      <c r="C7015" s="75" t="s">
        <v>14214</v>
      </c>
      <c r="D7015" s="75" t="s">
        <v>13138</v>
      </c>
      <c r="E7015" s="171">
        <v>52.62</v>
      </c>
    </row>
    <row r="7016" spans="2:5" ht="50.1" customHeight="1">
      <c r="B7016" s="75">
        <v>4791</v>
      </c>
      <c r="C7016" s="75" t="s">
        <v>14215</v>
      </c>
      <c r="D7016" s="75" t="s">
        <v>13140</v>
      </c>
      <c r="E7016" s="171">
        <v>25.4</v>
      </c>
    </row>
    <row r="7017" spans="2:5" ht="50.1" customHeight="1">
      <c r="B7017" s="75">
        <v>157</v>
      </c>
      <c r="C7017" s="75" t="s">
        <v>14216</v>
      </c>
      <c r="D7017" s="75" t="s">
        <v>13140</v>
      </c>
      <c r="E7017" s="171">
        <v>77.430000000000007</v>
      </c>
    </row>
    <row r="7018" spans="2:5" ht="50.1" customHeight="1">
      <c r="B7018" s="75">
        <v>156</v>
      </c>
      <c r="C7018" s="75" t="s">
        <v>14217</v>
      </c>
      <c r="D7018" s="75" t="s">
        <v>13140</v>
      </c>
      <c r="E7018" s="171">
        <v>27.57</v>
      </c>
    </row>
    <row r="7019" spans="2:5" ht="50.1" customHeight="1">
      <c r="B7019" s="75">
        <v>131</v>
      </c>
      <c r="C7019" s="75" t="s">
        <v>14218</v>
      </c>
      <c r="D7019" s="75" t="s">
        <v>13140</v>
      </c>
      <c r="E7019" s="171">
        <v>23.57</v>
      </c>
    </row>
    <row r="7020" spans="2:5" ht="50.1" customHeight="1">
      <c r="B7020" s="75">
        <v>39719</v>
      </c>
      <c r="C7020" s="75" t="s">
        <v>14219</v>
      </c>
      <c r="D7020" s="75" t="s">
        <v>3955</v>
      </c>
      <c r="E7020" s="171">
        <v>76.89</v>
      </c>
    </row>
    <row r="7021" spans="2:5" ht="50.1" customHeight="1">
      <c r="B7021" s="75">
        <v>21114</v>
      </c>
      <c r="C7021" s="75" t="s">
        <v>14220</v>
      </c>
      <c r="D7021" s="75" t="s">
        <v>13138</v>
      </c>
      <c r="E7021" s="171">
        <v>16.47</v>
      </c>
    </row>
    <row r="7022" spans="2:5" ht="50.1" customHeight="1">
      <c r="B7022" s="75">
        <v>119</v>
      </c>
      <c r="C7022" s="75" t="s">
        <v>14221</v>
      </c>
      <c r="D7022" s="75" t="s">
        <v>13138</v>
      </c>
      <c r="E7022" s="171">
        <v>6.5</v>
      </c>
    </row>
    <row r="7023" spans="2:5" ht="50.1" customHeight="1">
      <c r="B7023" s="75">
        <v>20080</v>
      </c>
      <c r="C7023" s="75" t="s">
        <v>14222</v>
      </c>
      <c r="D7023" s="75" t="s">
        <v>13138</v>
      </c>
      <c r="E7023" s="171">
        <v>18.63</v>
      </c>
    </row>
    <row r="7024" spans="2:5" ht="50.1" customHeight="1">
      <c r="B7024" s="75">
        <v>122</v>
      </c>
      <c r="C7024" s="75" t="s">
        <v>14223</v>
      </c>
      <c r="D7024" s="75" t="s">
        <v>13138</v>
      </c>
      <c r="E7024" s="171">
        <v>58.71</v>
      </c>
    </row>
    <row r="7025" spans="2:5" ht="50.1" customHeight="1">
      <c r="B7025" s="75">
        <v>3410</v>
      </c>
      <c r="C7025" s="75" t="s">
        <v>14224</v>
      </c>
      <c r="D7025" s="75" t="s">
        <v>13140</v>
      </c>
      <c r="E7025" s="171">
        <v>14.71</v>
      </c>
    </row>
    <row r="7026" spans="2:5" ht="50.1" customHeight="1">
      <c r="B7026" s="75">
        <v>124</v>
      </c>
      <c r="C7026" s="75" t="s">
        <v>19114</v>
      </c>
      <c r="D7026" s="75" t="s">
        <v>3955</v>
      </c>
      <c r="E7026" s="171">
        <v>9.09</v>
      </c>
    </row>
    <row r="7027" spans="2:5" ht="50.1" customHeight="1">
      <c r="B7027" s="75">
        <v>7334</v>
      </c>
      <c r="C7027" s="75" t="s">
        <v>14225</v>
      </c>
      <c r="D7027" s="75" t="s">
        <v>3955</v>
      </c>
      <c r="E7027" s="171">
        <v>9.89</v>
      </c>
    </row>
    <row r="7028" spans="2:5" ht="50.1" customHeight="1">
      <c r="B7028" s="75">
        <v>123</v>
      </c>
      <c r="C7028" s="75" t="s">
        <v>19115</v>
      </c>
      <c r="D7028" s="75" t="s">
        <v>3955</v>
      </c>
      <c r="E7028" s="171">
        <v>3.72</v>
      </c>
    </row>
    <row r="7029" spans="2:5" ht="50.1" customHeight="1">
      <c r="B7029" s="75">
        <v>127</v>
      </c>
      <c r="C7029" s="75" t="s">
        <v>19116</v>
      </c>
      <c r="D7029" s="75" t="s">
        <v>3955</v>
      </c>
      <c r="E7029" s="171">
        <v>8.8800000000000008</v>
      </c>
    </row>
    <row r="7030" spans="2:5" ht="50.1" customHeight="1">
      <c r="B7030" s="75">
        <v>41373</v>
      </c>
      <c r="C7030" s="75" t="s">
        <v>19117</v>
      </c>
      <c r="D7030" s="75" t="s">
        <v>3955</v>
      </c>
      <c r="E7030" s="171">
        <v>12.37</v>
      </c>
    </row>
    <row r="7031" spans="2:5" ht="50.1" customHeight="1">
      <c r="B7031" s="75">
        <v>133</v>
      </c>
      <c r="C7031" s="75" t="s">
        <v>19118</v>
      </c>
      <c r="D7031" s="75" t="s">
        <v>3955</v>
      </c>
      <c r="E7031" s="171">
        <v>3.68</v>
      </c>
    </row>
    <row r="7032" spans="2:5" ht="50.1" customHeight="1">
      <c r="B7032" s="75">
        <v>43617</v>
      </c>
      <c r="C7032" s="75" t="s">
        <v>18781</v>
      </c>
      <c r="D7032" s="75" t="s">
        <v>3955</v>
      </c>
      <c r="E7032" s="171">
        <v>4.12</v>
      </c>
    </row>
    <row r="7033" spans="2:5" ht="50.1" customHeight="1">
      <c r="B7033" s="75">
        <v>132</v>
      </c>
      <c r="C7033" s="75" t="s">
        <v>19119</v>
      </c>
      <c r="D7033" s="75" t="s">
        <v>3955</v>
      </c>
      <c r="E7033" s="171">
        <v>3.82</v>
      </c>
    </row>
    <row r="7034" spans="2:5" ht="50.1" customHeight="1">
      <c r="B7034" s="75">
        <v>43618</v>
      </c>
      <c r="C7034" s="75" t="s">
        <v>18782</v>
      </c>
      <c r="D7034" s="75" t="s">
        <v>13140</v>
      </c>
      <c r="E7034" s="171">
        <v>9.6199999999999992</v>
      </c>
    </row>
    <row r="7035" spans="2:5" ht="50.1" customHeight="1">
      <c r="B7035" s="75">
        <v>37476</v>
      </c>
      <c r="C7035" s="75" t="s">
        <v>21464</v>
      </c>
      <c r="D7035" s="75" t="s">
        <v>13138</v>
      </c>
      <c r="E7035" s="172">
        <v>2459.02</v>
      </c>
    </row>
    <row r="7036" spans="2:5" ht="50.1" customHeight="1">
      <c r="B7036" s="75">
        <v>37478</v>
      </c>
      <c r="C7036" s="75" t="s">
        <v>21465</v>
      </c>
      <c r="D7036" s="75" t="s">
        <v>13138</v>
      </c>
      <c r="E7036" s="172">
        <v>3079.99</v>
      </c>
    </row>
    <row r="7037" spans="2:5" ht="50.1" customHeight="1">
      <c r="B7037" s="75">
        <v>37477</v>
      </c>
      <c r="C7037" s="75" t="s">
        <v>21466</v>
      </c>
      <c r="D7037" s="75" t="s">
        <v>13138</v>
      </c>
      <c r="E7037" s="172">
        <v>4172.8900000000003</v>
      </c>
    </row>
    <row r="7038" spans="2:5" ht="50.1" customHeight="1">
      <c r="B7038" s="75">
        <v>37479</v>
      </c>
      <c r="C7038" s="75" t="s">
        <v>21467</v>
      </c>
      <c r="D7038" s="75" t="s">
        <v>13138</v>
      </c>
      <c r="E7038" s="172">
        <v>4949.1000000000004</v>
      </c>
    </row>
    <row r="7039" spans="2:5" ht="50.1" customHeight="1">
      <c r="B7039" s="75">
        <v>41632</v>
      </c>
      <c r="C7039" s="75" t="s">
        <v>21468</v>
      </c>
      <c r="D7039" s="75" t="s">
        <v>13138</v>
      </c>
      <c r="E7039" s="172">
        <v>2688.78</v>
      </c>
    </row>
    <row r="7040" spans="2:5" ht="50.1" customHeight="1">
      <c r="B7040" s="75">
        <v>41634</v>
      </c>
      <c r="C7040" s="75" t="s">
        <v>21469</v>
      </c>
      <c r="D7040" s="75" t="s">
        <v>13138</v>
      </c>
      <c r="E7040" s="172">
        <v>2942.69</v>
      </c>
    </row>
    <row r="7041" spans="2:5" ht="50.1" customHeight="1">
      <c r="B7041" s="75">
        <v>41633</v>
      </c>
      <c r="C7041" s="75" t="s">
        <v>21470</v>
      </c>
      <c r="D7041" s="75" t="s">
        <v>13138</v>
      </c>
      <c r="E7041" s="172">
        <v>3157.61</v>
      </c>
    </row>
    <row r="7042" spans="2:5" ht="50.1" customHeight="1">
      <c r="B7042" s="75">
        <v>41635</v>
      </c>
      <c r="C7042" s="75" t="s">
        <v>21471</v>
      </c>
      <c r="D7042" s="75" t="s">
        <v>13138</v>
      </c>
      <c r="E7042" s="172">
        <v>3542.61</v>
      </c>
    </row>
    <row r="7043" spans="2:5" ht="50.1" customHeight="1">
      <c r="B7043" s="75">
        <v>4319</v>
      </c>
      <c r="C7043" s="75" t="s">
        <v>14226</v>
      </c>
      <c r="D7043" s="75" t="s">
        <v>13138</v>
      </c>
      <c r="E7043" s="171">
        <v>1.46</v>
      </c>
    </row>
    <row r="7044" spans="2:5" ht="50.1" customHeight="1">
      <c r="B7044" s="75">
        <v>42409</v>
      </c>
      <c r="C7044" s="75" t="s">
        <v>19120</v>
      </c>
      <c r="D7044" s="75" t="s">
        <v>13140</v>
      </c>
      <c r="E7044" s="171">
        <v>6.06</v>
      </c>
    </row>
    <row r="7045" spans="2:5" ht="50.1" customHeight="1">
      <c r="B7045" s="75">
        <v>40553</v>
      </c>
      <c r="C7045" s="75" t="s">
        <v>14227</v>
      </c>
      <c r="D7045" s="75" t="s">
        <v>13141</v>
      </c>
      <c r="E7045" s="171">
        <v>35.700000000000003</v>
      </c>
    </row>
    <row r="7046" spans="2:5" ht="50.1" customHeight="1">
      <c r="B7046" s="75">
        <v>6114</v>
      </c>
      <c r="C7046" s="75" t="s">
        <v>14228</v>
      </c>
      <c r="D7046" s="75" t="s">
        <v>13137</v>
      </c>
      <c r="E7046" s="171">
        <v>10.78</v>
      </c>
    </row>
    <row r="7047" spans="2:5" ht="50.1" customHeight="1">
      <c r="B7047" s="75">
        <v>40912</v>
      </c>
      <c r="C7047" s="75" t="s">
        <v>14229</v>
      </c>
      <c r="D7047" s="75" t="s">
        <v>13142</v>
      </c>
      <c r="E7047" s="172">
        <v>1912.82</v>
      </c>
    </row>
    <row r="7048" spans="2:5" ht="50.1" customHeight="1">
      <c r="B7048" s="75">
        <v>247</v>
      </c>
      <c r="C7048" s="75" t="s">
        <v>14230</v>
      </c>
      <c r="D7048" s="75" t="s">
        <v>13137</v>
      </c>
      <c r="E7048" s="171">
        <v>10.85</v>
      </c>
    </row>
    <row r="7049" spans="2:5" ht="50.1" customHeight="1">
      <c r="B7049" s="75">
        <v>40919</v>
      </c>
      <c r="C7049" s="75" t="s">
        <v>14231</v>
      </c>
      <c r="D7049" s="75" t="s">
        <v>13142</v>
      </c>
      <c r="E7049" s="172">
        <v>1928.92</v>
      </c>
    </row>
    <row r="7050" spans="2:5" ht="50.1" customHeight="1">
      <c r="B7050" s="75">
        <v>25958</v>
      </c>
      <c r="C7050" s="75" t="s">
        <v>14232</v>
      </c>
      <c r="D7050" s="75" t="s">
        <v>13137</v>
      </c>
      <c r="E7050" s="171">
        <v>11.04</v>
      </c>
    </row>
    <row r="7051" spans="2:5" ht="50.1" customHeight="1">
      <c r="B7051" s="75">
        <v>40984</v>
      </c>
      <c r="C7051" s="75" t="s">
        <v>14233</v>
      </c>
      <c r="D7051" s="75" t="s">
        <v>13142</v>
      </c>
      <c r="E7051" s="172">
        <v>1960.57</v>
      </c>
    </row>
    <row r="7052" spans="2:5" ht="50.1" customHeight="1">
      <c r="B7052" s="75">
        <v>248</v>
      </c>
      <c r="C7052" s="75" t="s">
        <v>14234</v>
      </c>
      <c r="D7052" s="75" t="s">
        <v>13137</v>
      </c>
      <c r="E7052" s="171">
        <v>11.15</v>
      </c>
    </row>
    <row r="7053" spans="2:5" ht="50.1" customHeight="1">
      <c r="B7053" s="75">
        <v>41086</v>
      </c>
      <c r="C7053" s="75" t="s">
        <v>14235</v>
      </c>
      <c r="D7053" s="75" t="s">
        <v>13142</v>
      </c>
      <c r="E7053" s="172">
        <v>1979.32</v>
      </c>
    </row>
    <row r="7054" spans="2:5" ht="50.1" customHeight="1">
      <c r="B7054" s="75">
        <v>34466</v>
      </c>
      <c r="C7054" s="75" t="s">
        <v>14236</v>
      </c>
      <c r="D7054" s="75" t="s">
        <v>13137</v>
      </c>
      <c r="E7054" s="171">
        <v>11.15</v>
      </c>
    </row>
    <row r="7055" spans="2:5" ht="50.1" customHeight="1">
      <c r="B7055" s="75">
        <v>41083</v>
      </c>
      <c r="C7055" s="75" t="s">
        <v>14237</v>
      </c>
      <c r="D7055" s="75" t="s">
        <v>13142</v>
      </c>
      <c r="E7055" s="172">
        <v>1979.32</v>
      </c>
    </row>
    <row r="7056" spans="2:5" ht="50.1" customHeight="1">
      <c r="B7056" s="75">
        <v>252</v>
      </c>
      <c r="C7056" s="75" t="s">
        <v>14238</v>
      </c>
      <c r="D7056" s="75" t="s">
        <v>13137</v>
      </c>
      <c r="E7056" s="171">
        <v>11.55</v>
      </c>
    </row>
    <row r="7057" spans="2:5" ht="50.1" customHeight="1">
      <c r="B7057" s="75">
        <v>40909</v>
      </c>
      <c r="C7057" s="75" t="s">
        <v>14239</v>
      </c>
      <c r="D7057" s="75" t="s">
        <v>13142</v>
      </c>
      <c r="E7057" s="172">
        <v>2051.69</v>
      </c>
    </row>
    <row r="7058" spans="2:5" ht="50.1" customHeight="1">
      <c r="B7058" s="75">
        <v>242</v>
      </c>
      <c r="C7058" s="75" t="s">
        <v>14240</v>
      </c>
      <c r="D7058" s="75" t="s">
        <v>13137</v>
      </c>
      <c r="E7058" s="171">
        <v>13.11</v>
      </c>
    </row>
    <row r="7059" spans="2:5" ht="50.1" customHeight="1">
      <c r="B7059" s="75">
        <v>41085</v>
      </c>
      <c r="C7059" s="75" t="s">
        <v>14241</v>
      </c>
      <c r="D7059" s="75" t="s">
        <v>13142</v>
      </c>
      <c r="E7059" s="172">
        <v>2328.4499999999998</v>
      </c>
    </row>
    <row r="7060" spans="2:5" ht="50.1" customHeight="1">
      <c r="B7060" s="75">
        <v>427</v>
      </c>
      <c r="C7060" s="75" t="s">
        <v>14242</v>
      </c>
      <c r="D7060" s="75" t="s">
        <v>13138</v>
      </c>
      <c r="E7060" s="171">
        <v>5.7</v>
      </c>
    </row>
    <row r="7061" spans="2:5" ht="50.1" customHeight="1">
      <c r="B7061" s="75">
        <v>417</v>
      </c>
      <c r="C7061" s="75" t="s">
        <v>14243</v>
      </c>
      <c r="D7061" s="75" t="s">
        <v>13138</v>
      </c>
      <c r="E7061" s="171">
        <v>2.69</v>
      </c>
    </row>
    <row r="7062" spans="2:5" ht="50.1" customHeight="1">
      <c r="B7062" s="75">
        <v>11273</v>
      </c>
      <c r="C7062" s="75" t="s">
        <v>14244</v>
      </c>
      <c r="D7062" s="75" t="s">
        <v>13138</v>
      </c>
      <c r="E7062" s="171">
        <v>8.34</v>
      </c>
    </row>
    <row r="7063" spans="2:5" ht="50.1" customHeight="1">
      <c r="B7063" s="75">
        <v>11272</v>
      </c>
      <c r="C7063" s="75" t="s">
        <v>14245</v>
      </c>
      <c r="D7063" s="75" t="s">
        <v>13138</v>
      </c>
      <c r="E7063" s="171">
        <v>5.03</v>
      </c>
    </row>
    <row r="7064" spans="2:5" ht="50.1" customHeight="1">
      <c r="B7064" s="75">
        <v>11275</v>
      </c>
      <c r="C7064" s="75" t="s">
        <v>14246</v>
      </c>
      <c r="D7064" s="75" t="s">
        <v>13138</v>
      </c>
      <c r="E7064" s="171">
        <v>2.02</v>
      </c>
    </row>
    <row r="7065" spans="2:5" ht="50.1" customHeight="1">
      <c r="B7065" s="75">
        <v>11274</v>
      </c>
      <c r="C7065" s="75" t="s">
        <v>14247</v>
      </c>
      <c r="D7065" s="75" t="s">
        <v>13138</v>
      </c>
      <c r="E7065" s="171">
        <v>1.54</v>
      </c>
    </row>
    <row r="7066" spans="2:5" ht="50.1" customHeight="1">
      <c r="B7066" s="75">
        <v>38470</v>
      </c>
      <c r="C7066" s="75" t="s">
        <v>14248</v>
      </c>
      <c r="D7066" s="75" t="s">
        <v>13138</v>
      </c>
      <c r="E7066" s="171">
        <v>22.98</v>
      </c>
    </row>
    <row r="7067" spans="2:5" ht="50.1" customHeight="1">
      <c r="B7067" s="75">
        <v>38547</v>
      </c>
      <c r="C7067" s="75" t="s">
        <v>14249</v>
      </c>
      <c r="D7067" s="75" t="s">
        <v>13138</v>
      </c>
      <c r="E7067" s="171">
        <v>62.7</v>
      </c>
    </row>
    <row r="7068" spans="2:5" ht="50.1" customHeight="1">
      <c r="B7068" s="75">
        <v>38469</v>
      </c>
      <c r="C7068" s="75" t="s">
        <v>14250</v>
      </c>
      <c r="D7068" s="75" t="s">
        <v>13138</v>
      </c>
      <c r="E7068" s="171">
        <v>67.42</v>
      </c>
    </row>
    <row r="7069" spans="2:5" ht="50.1" customHeight="1">
      <c r="B7069" s="75">
        <v>38467</v>
      </c>
      <c r="C7069" s="75" t="s">
        <v>14251</v>
      </c>
      <c r="D7069" s="75" t="s">
        <v>13138</v>
      </c>
      <c r="E7069" s="171">
        <v>37.94</v>
      </c>
    </row>
    <row r="7070" spans="2:5" ht="50.1" customHeight="1">
      <c r="B7070" s="75">
        <v>38468</v>
      </c>
      <c r="C7070" s="75" t="s">
        <v>14252</v>
      </c>
      <c r="D7070" s="75" t="s">
        <v>13138</v>
      </c>
      <c r="E7070" s="171">
        <v>41.75</v>
      </c>
    </row>
    <row r="7071" spans="2:5" ht="50.1" customHeight="1">
      <c r="B7071" s="75">
        <v>38471</v>
      </c>
      <c r="C7071" s="75" t="s">
        <v>14253</v>
      </c>
      <c r="D7071" s="75" t="s">
        <v>13138</v>
      </c>
      <c r="E7071" s="171">
        <v>54.21</v>
      </c>
    </row>
    <row r="7072" spans="2:5" ht="50.1" customHeight="1">
      <c r="B7072" s="75">
        <v>37370</v>
      </c>
      <c r="C7072" s="75" t="s">
        <v>14254</v>
      </c>
      <c r="D7072" s="75" t="s">
        <v>13137</v>
      </c>
      <c r="E7072" s="171">
        <v>1.03</v>
      </c>
    </row>
    <row r="7073" spans="2:5" ht="50.1" customHeight="1">
      <c r="B7073" s="75">
        <v>40862</v>
      </c>
      <c r="C7073" s="75" t="s">
        <v>14255</v>
      </c>
      <c r="D7073" s="75" t="s">
        <v>13142</v>
      </c>
      <c r="E7073" s="171">
        <v>193.9</v>
      </c>
    </row>
    <row r="7074" spans="2:5" ht="50.1" customHeight="1">
      <c r="B7074" s="75">
        <v>10658</v>
      </c>
      <c r="C7074" s="75" t="s">
        <v>14256</v>
      </c>
      <c r="D7074" s="75" t="s">
        <v>13138</v>
      </c>
      <c r="E7074" s="172">
        <v>6880</v>
      </c>
    </row>
    <row r="7075" spans="2:5" ht="50.1" customHeight="1">
      <c r="B7075" s="75">
        <v>253</v>
      </c>
      <c r="C7075" s="75" t="s">
        <v>14257</v>
      </c>
      <c r="D7075" s="75" t="s">
        <v>13137</v>
      </c>
      <c r="E7075" s="171">
        <v>16.3</v>
      </c>
    </row>
    <row r="7076" spans="2:5" ht="50.1" customHeight="1">
      <c r="B7076" s="75">
        <v>40809</v>
      </c>
      <c r="C7076" s="75" t="s">
        <v>14258</v>
      </c>
      <c r="D7076" s="75" t="s">
        <v>13142</v>
      </c>
      <c r="E7076" s="172">
        <v>2893.54</v>
      </c>
    </row>
    <row r="7077" spans="2:5" ht="50.1" customHeight="1">
      <c r="B7077" s="75">
        <v>42428</v>
      </c>
      <c r="C7077" s="75" t="s">
        <v>14259</v>
      </c>
      <c r="D7077" s="75" t="s">
        <v>13138</v>
      </c>
      <c r="E7077" s="172">
        <v>1900</v>
      </c>
    </row>
    <row r="7078" spans="2:5" ht="50.1" customHeight="1">
      <c r="B7078" s="75">
        <v>583</v>
      </c>
      <c r="C7078" s="75" t="s">
        <v>14260</v>
      </c>
      <c r="D7078" s="75" t="s">
        <v>13140</v>
      </c>
      <c r="E7078" s="171">
        <v>51.75</v>
      </c>
    </row>
    <row r="7079" spans="2:5" ht="50.1" customHeight="1">
      <c r="B7079" s="75">
        <v>299</v>
      </c>
      <c r="C7079" s="75" t="s">
        <v>14261</v>
      </c>
      <c r="D7079" s="75" t="s">
        <v>13138</v>
      </c>
      <c r="E7079" s="171">
        <v>2.35</v>
      </c>
    </row>
    <row r="7080" spans="2:5" ht="50.1" customHeight="1">
      <c r="B7080" s="75">
        <v>298</v>
      </c>
      <c r="C7080" s="75" t="s">
        <v>14262</v>
      </c>
      <c r="D7080" s="75" t="s">
        <v>13138</v>
      </c>
      <c r="E7080" s="171">
        <v>2.36</v>
      </c>
    </row>
    <row r="7081" spans="2:5" ht="50.1" customHeight="1">
      <c r="B7081" s="75">
        <v>295</v>
      </c>
      <c r="C7081" s="75" t="s">
        <v>14263</v>
      </c>
      <c r="D7081" s="75" t="s">
        <v>13138</v>
      </c>
      <c r="E7081" s="171">
        <v>1.41</v>
      </c>
    </row>
    <row r="7082" spans="2:5" ht="50.1" customHeight="1">
      <c r="B7082" s="75">
        <v>296</v>
      </c>
      <c r="C7082" s="75" t="s">
        <v>14264</v>
      </c>
      <c r="D7082" s="75" t="s">
        <v>13138</v>
      </c>
      <c r="E7082" s="171">
        <v>1.46</v>
      </c>
    </row>
    <row r="7083" spans="2:5" ht="50.1" customHeight="1">
      <c r="B7083" s="75">
        <v>297</v>
      </c>
      <c r="C7083" s="75" t="s">
        <v>14265</v>
      </c>
      <c r="D7083" s="75" t="s">
        <v>13138</v>
      </c>
      <c r="E7083" s="171">
        <v>2.06</v>
      </c>
    </row>
    <row r="7084" spans="2:5" ht="50.1" customHeight="1">
      <c r="B7084" s="75">
        <v>301</v>
      </c>
      <c r="C7084" s="75" t="s">
        <v>14266</v>
      </c>
      <c r="D7084" s="75" t="s">
        <v>13138</v>
      </c>
      <c r="E7084" s="171">
        <v>2.59</v>
      </c>
    </row>
    <row r="7085" spans="2:5" ht="50.1" customHeight="1">
      <c r="B7085" s="75">
        <v>300</v>
      </c>
      <c r="C7085" s="75" t="s">
        <v>14267</v>
      </c>
      <c r="D7085" s="75" t="s">
        <v>13138</v>
      </c>
      <c r="E7085" s="171">
        <v>10.88</v>
      </c>
    </row>
    <row r="7086" spans="2:5" ht="50.1" customHeight="1">
      <c r="B7086" s="75">
        <v>20084</v>
      </c>
      <c r="C7086" s="75" t="s">
        <v>14268</v>
      </c>
      <c r="D7086" s="75" t="s">
        <v>13138</v>
      </c>
      <c r="E7086" s="171">
        <v>1.41</v>
      </c>
    </row>
    <row r="7087" spans="2:5" ht="50.1" customHeight="1">
      <c r="B7087" s="75">
        <v>20085</v>
      </c>
      <c r="C7087" s="75" t="s">
        <v>14269</v>
      </c>
      <c r="D7087" s="75" t="s">
        <v>13138</v>
      </c>
      <c r="E7087" s="171">
        <v>1.3</v>
      </c>
    </row>
    <row r="7088" spans="2:5" ht="50.1" customHeight="1">
      <c r="B7088" s="75">
        <v>311</v>
      </c>
      <c r="C7088" s="75" t="s">
        <v>14270</v>
      </c>
      <c r="D7088" s="75" t="s">
        <v>13138</v>
      </c>
      <c r="E7088" s="171">
        <v>8.42</v>
      </c>
    </row>
    <row r="7089" spans="2:5" ht="50.1" customHeight="1">
      <c r="B7089" s="75">
        <v>318</v>
      </c>
      <c r="C7089" s="75" t="s">
        <v>14271</v>
      </c>
      <c r="D7089" s="75" t="s">
        <v>13138</v>
      </c>
      <c r="E7089" s="171">
        <v>14.75</v>
      </c>
    </row>
    <row r="7090" spans="2:5" ht="50.1" customHeight="1">
      <c r="B7090" s="75">
        <v>319</v>
      </c>
      <c r="C7090" s="75" t="s">
        <v>14272</v>
      </c>
      <c r="D7090" s="75" t="s">
        <v>13138</v>
      </c>
      <c r="E7090" s="171">
        <v>27.86</v>
      </c>
    </row>
    <row r="7091" spans="2:5" ht="50.1" customHeight="1">
      <c r="B7091" s="75">
        <v>320</v>
      </c>
      <c r="C7091" s="75" t="s">
        <v>14273</v>
      </c>
      <c r="D7091" s="75" t="s">
        <v>13138</v>
      </c>
      <c r="E7091" s="171">
        <v>88.57</v>
      </c>
    </row>
    <row r="7092" spans="2:5" ht="50.1" customHeight="1">
      <c r="B7092" s="75">
        <v>314</v>
      </c>
      <c r="C7092" s="75" t="s">
        <v>14274</v>
      </c>
      <c r="D7092" s="75" t="s">
        <v>13138</v>
      </c>
      <c r="E7092" s="171">
        <v>136.04</v>
      </c>
    </row>
    <row r="7093" spans="2:5" ht="50.1" customHeight="1">
      <c r="B7093" s="75">
        <v>303</v>
      </c>
      <c r="C7093" s="75" t="s">
        <v>14275</v>
      </c>
      <c r="D7093" s="75" t="s">
        <v>13138</v>
      </c>
      <c r="E7093" s="171">
        <v>3.53</v>
      </c>
    </row>
    <row r="7094" spans="2:5" ht="50.1" customHeight="1">
      <c r="B7094" s="75">
        <v>304</v>
      </c>
      <c r="C7094" s="75" t="s">
        <v>14276</v>
      </c>
      <c r="D7094" s="75" t="s">
        <v>13138</v>
      </c>
      <c r="E7094" s="171">
        <v>5.38</v>
      </c>
    </row>
    <row r="7095" spans="2:5" ht="50.1" customHeight="1">
      <c r="B7095" s="75">
        <v>305</v>
      </c>
      <c r="C7095" s="75" t="s">
        <v>14277</v>
      </c>
      <c r="D7095" s="75" t="s">
        <v>13138</v>
      </c>
      <c r="E7095" s="171">
        <v>9.1999999999999993</v>
      </c>
    </row>
    <row r="7096" spans="2:5" ht="50.1" customHeight="1">
      <c r="B7096" s="75">
        <v>306</v>
      </c>
      <c r="C7096" s="75" t="s">
        <v>14278</v>
      </c>
      <c r="D7096" s="75" t="s">
        <v>13138</v>
      </c>
      <c r="E7096" s="171">
        <v>11.06</v>
      </c>
    </row>
    <row r="7097" spans="2:5" ht="50.1" customHeight="1">
      <c r="B7097" s="75">
        <v>307</v>
      </c>
      <c r="C7097" s="75" t="s">
        <v>14279</v>
      </c>
      <c r="D7097" s="75" t="s">
        <v>13138</v>
      </c>
      <c r="E7097" s="171">
        <v>21.84</v>
      </c>
    </row>
    <row r="7098" spans="2:5" ht="50.1" customHeight="1">
      <c r="B7098" s="75">
        <v>309</v>
      </c>
      <c r="C7098" s="75" t="s">
        <v>14280</v>
      </c>
      <c r="D7098" s="75" t="s">
        <v>13138</v>
      </c>
      <c r="E7098" s="171">
        <v>44.76</v>
      </c>
    </row>
    <row r="7099" spans="2:5" ht="50.1" customHeight="1">
      <c r="B7099" s="75">
        <v>310</v>
      </c>
      <c r="C7099" s="75" t="s">
        <v>14281</v>
      </c>
      <c r="D7099" s="75" t="s">
        <v>13138</v>
      </c>
      <c r="E7099" s="171">
        <v>56.77</v>
      </c>
    </row>
    <row r="7100" spans="2:5" ht="50.1" customHeight="1">
      <c r="B7100" s="75">
        <v>328</v>
      </c>
      <c r="C7100" s="75" t="s">
        <v>14282</v>
      </c>
      <c r="D7100" s="75" t="s">
        <v>13138</v>
      </c>
      <c r="E7100" s="171">
        <v>6.77</v>
      </c>
    </row>
    <row r="7101" spans="2:5" ht="50.1" customHeight="1">
      <c r="B7101" s="75">
        <v>325</v>
      </c>
      <c r="C7101" s="75" t="s">
        <v>14283</v>
      </c>
      <c r="D7101" s="75" t="s">
        <v>13138</v>
      </c>
      <c r="E7101" s="171">
        <v>2.62</v>
      </c>
    </row>
    <row r="7102" spans="2:5" ht="50.1" customHeight="1">
      <c r="B7102" s="75">
        <v>20326</v>
      </c>
      <c r="C7102" s="75" t="s">
        <v>14284</v>
      </c>
      <c r="D7102" s="75" t="s">
        <v>13138</v>
      </c>
      <c r="E7102" s="171">
        <v>7.03</v>
      </c>
    </row>
    <row r="7103" spans="2:5" ht="50.1" customHeight="1">
      <c r="B7103" s="75">
        <v>329</v>
      </c>
      <c r="C7103" s="75" t="s">
        <v>14285</v>
      </c>
      <c r="D7103" s="75" t="s">
        <v>13138</v>
      </c>
      <c r="E7103" s="171">
        <v>8.65</v>
      </c>
    </row>
    <row r="7104" spans="2:5" ht="50.1" customHeight="1">
      <c r="B7104" s="75">
        <v>308</v>
      </c>
      <c r="C7104" s="75" t="s">
        <v>14286</v>
      </c>
      <c r="D7104" s="75" t="s">
        <v>13138</v>
      </c>
      <c r="E7104" s="171">
        <v>29.17</v>
      </c>
    </row>
    <row r="7105" spans="2:5" ht="50.1" customHeight="1">
      <c r="B7105" s="75">
        <v>39642</v>
      </c>
      <c r="C7105" s="75" t="s">
        <v>14287</v>
      </c>
      <c r="D7105" s="75" t="s">
        <v>13138</v>
      </c>
      <c r="E7105" s="171">
        <v>1.77</v>
      </c>
    </row>
    <row r="7106" spans="2:5" ht="50.1" customHeight="1">
      <c r="B7106" s="75">
        <v>39641</v>
      </c>
      <c r="C7106" s="75" t="s">
        <v>14288</v>
      </c>
      <c r="D7106" s="75" t="s">
        <v>13138</v>
      </c>
      <c r="E7106" s="171">
        <v>1.23</v>
      </c>
    </row>
    <row r="7107" spans="2:5" ht="50.1" customHeight="1">
      <c r="B7107" s="75">
        <v>39643</v>
      </c>
      <c r="C7107" s="75" t="s">
        <v>14289</v>
      </c>
      <c r="D7107" s="75" t="s">
        <v>13138</v>
      </c>
      <c r="E7107" s="171">
        <v>4.92</v>
      </c>
    </row>
    <row r="7108" spans="2:5" ht="50.1" customHeight="1">
      <c r="B7108" s="75">
        <v>39644</v>
      </c>
      <c r="C7108" s="75" t="s">
        <v>14290</v>
      </c>
      <c r="D7108" s="75" t="s">
        <v>13138</v>
      </c>
      <c r="E7108" s="171">
        <v>6.35</v>
      </c>
    </row>
    <row r="7109" spans="2:5" ht="50.1" customHeight="1">
      <c r="B7109" s="75">
        <v>39645</v>
      </c>
      <c r="C7109" s="75" t="s">
        <v>14291</v>
      </c>
      <c r="D7109" s="75" t="s">
        <v>13138</v>
      </c>
      <c r="E7109" s="171">
        <v>8.1999999999999993</v>
      </c>
    </row>
    <row r="7110" spans="2:5" ht="50.1" customHeight="1">
      <c r="B7110" s="75">
        <v>41610</v>
      </c>
      <c r="C7110" s="75" t="s">
        <v>21472</v>
      </c>
      <c r="D7110" s="75" t="s">
        <v>13138</v>
      </c>
      <c r="E7110" s="171">
        <v>456.21</v>
      </c>
    </row>
    <row r="7111" spans="2:5" ht="50.1" customHeight="1">
      <c r="B7111" s="75">
        <v>41611</v>
      </c>
      <c r="C7111" s="75" t="s">
        <v>21473</v>
      </c>
      <c r="D7111" s="75" t="s">
        <v>13138</v>
      </c>
      <c r="E7111" s="171">
        <v>719.07</v>
      </c>
    </row>
    <row r="7112" spans="2:5" ht="50.1" customHeight="1">
      <c r="B7112" s="75">
        <v>41612</v>
      </c>
      <c r="C7112" s="75" t="s">
        <v>21474</v>
      </c>
      <c r="D7112" s="75" t="s">
        <v>13138</v>
      </c>
      <c r="E7112" s="172">
        <v>1009.69</v>
      </c>
    </row>
    <row r="7113" spans="2:5" ht="50.1" customHeight="1">
      <c r="B7113" s="75">
        <v>41637</v>
      </c>
      <c r="C7113" s="75" t="s">
        <v>21475</v>
      </c>
      <c r="D7113" s="75" t="s">
        <v>13138</v>
      </c>
      <c r="E7113" s="171">
        <v>94.38</v>
      </c>
    </row>
    <row r="7114" spans="2:5" ht="50.1" customHeight="1">
      <c r="B7114" s="75">
        <v>41638</v>
      </c>
      <c r="C7114" s="75" t="s">
        <v>21476</v>
      </c>
      <c r="D7114" s="75" t="s">
        <v>13138</v>
      </c>
      <c r="E7114" s="171">
        <v>122.95</v>
      </c>
    </row>
    <row r="7115" spans="2:5" ht="50.1" customHeight="1">
      <c r="B7115" s="75">
        <v>41639</v>
      </c>
      <c r="C7115" s="75" t="s">
        <v>21477</v>
      </c>
      <c r="D7115" s="75" t="s">
        <v>13138</v>
      </c>
      <c r="E7115" s="171">
        <v>297.44</v>
      </c>
    </row>
    <row r="7116" spans="2:5" ht="50.1" customHeight="1">
      <c r="B7116" s="75">
        <v>11789</v>
      </c>
      <c r="C7116" s="75" t="s">
        <v>14292</v>
      </c>
      <c r="D7116" s="75" t="s">
        <v>13138</v>
      </c>
      <c r="E7116" s="171">
        <v>0.76</v>
      </c>
    </row>
    <row r="7117" spans="2:5" ht="50.1" customHeight="1">
      <c r="B7117" s="75">
        <v>20975</v>
      </c>
      <c r="C7117" s="75" t="s">
        <v>14293</v>
      </c>
      <c r="D7117" s="75" t="s">
        <v>13138</v>
      </c>
      <c r="E7117" s="171">
        <v>8.65</v>
      </c>
    </row>
    <row r="7118" spans="2:5" ht="50.1" customHeight="1">
      <c r="B7118" s="75">
        <v>20976</v>
      </c>
      <c r="C7118" s="75" t="s">
        <v>14294</v>
      </c>
      <c r="D7118" s="75" t="s">
        <v>13138</v>
      </c>
      <c r="E7118" s="171">
        <v>13.07</v>
      </c>
    </row>
    <row r="7119" spans="2:5" ht="50.1" customHeight="1">
      <c r="B7119" s="75">
        <v>40340</v>
      </c>
      <c r="C7119" s="75" t="s">
        <v>14295</v>
      </c>
      <c r="D7119" s="75" t="s">
        <v>13138</v>
      </c>
      <c r="E7119" s="171">
        <v>68.59</v>
      </c>
    </row>
    <row r="7120" spans="2:5" ht="50.1" customHeight="1">
      <c r="B7120" s="75">
        <v>40341</v>
      </c>
      <c r="C7120" s="75" t="s">
        <v>14296</v>
      </c>
      <c r="D7120" s="75" t="s">
        <v>13138</v>
      </c>
      <c r="E7120" s="171">
        <v>81.209999999999994</v>
      </c>
    </row>
    <row r="7121" spans="2:5" ht="50.1" customHeight="1">
      <c r="B7121" s="75">
        <v>40342</v>
      </c>
      <c r="C7121" s="75" t="s">
        <v>14297</v>
      </c>
      <c r="D7121" s="75" t="s">
        <v>13138</v>
      </c>
      <c r="E7121" s="171">
        <v>102.96</v>
      </c>
    </row>
    <row r="7122" spans="2:5" ht="50.1" customHeight="1">
      <c r="B7122" s="75">
        <v>40343</v>
      </c>
      <c r="C7122" s="75" t="s">
        <v>14298</v>
      </c>
      <c r="D7122" s="75" t="s">
        <v>13138</v>
      </c>
      <c r="E7122" s="171">
        <v>126.31</v>
      </c>
    </row>
    <row r="7123" spans="2:5" ht="50.1" customHeight="1">
      <c r="B7123" s="75">
        <v>40344</v>
      </c>
      <c r="C7123" s="75" t="s">
        <v>14299</v>
      </c>
      <c r="D7123" s="75" t="s">
        <v>13138</v>
      </c>
      <c r="E7123" s="171">
        <v>133.55000000000001</v>
      </c>
    </row>
    <row r="7124" spans="2:5" ht="50.1" customHeight="1">
      <c r="B7124" s="75">
        <v>40345</v>
      </c>
      <c r="C7124" s="75" t="s">
        <v>14300</v>
      </c>
      <c r="D7124" s="75" t="s">
        <v>13138</v>
      </c>
      <c r="E7124" s="171">
        <v>166.75</v>
      </c>
    </row>
    <row r="7125" spans="2:5" ht="50.1" customHeight="1">
      <c r="B7125" s="75">
        <v>40346</v>
      </c>
      <c r="C7125" s="75" t="s">
        <v>14301</v>
      </c>
      <c r="D7125" s="75" t="s">
        <v>13138</v>
      </c>
      <c r="E7125" s="171">
        <v>156.86000000000001</v>
      </c>
    </row>
    <row r="7126" spans="2:5" ht="50.1" customHeight="1">
      <c r="B7126" s="75">
        <v>40347</v>
      </c>
      <c r="C7126" s="75" t="s">
        <v>14302</v>
      </c>
      <c r="D7126" s="75" t="s">
        <v>13138</v>
      </c>
      <c r="E7126" s="171">
        <v>193.95</v>
      </c>
    </row>
    <row r="7127" spans="2:5" ht="50.1" customHeight="1">
      <c r="B7127" s="75">
        <v>38840</v>
      </c>
      <c r="C7127" s="75" t="s">
        <v>14303</v>
      </c>
      <c r="D7127" s="75" t="s">
        <v>13138</v>
      </c>
      <c r="E7127" s="171">
        <v>2.79</v>
      </c>
    </row>
    <row r="7128" spans="2:5" ht="50.1" customHeight="1">
      <c r="B7128" s="75">
        <v>38841</v>
      </c>
      <c r="C7128" s="75" t="s">
        <v>14304</v>
      </c>
      <c r="D7128" s="75" t="s">
        <v>13138</v>
      </c>
      <c r="E7128" s="171">
        <v>3.1</v>
      </c>
    </row>
    <row r="7129" spans="2:5" ht="50.1" customHeight="1">
      <c r="B7129" s="75">
        <v>38842</v>
      </c>
      <c r="C7129" s="75" t="s">
        <v>14305</v>
      </c>
      <c r="D7129" s="75" t="s">
        <v>13138</v>
      </c>
      <c r="E7129" s="171">
        <v>6.12</v>
      </c>
    </row>
    <row r="7130" spans="2:5" ht="50.1" customHeight="1">
      <c r="B7130" s="75">
        <v>38843</v>
      </c>
      <c r="C7130" s="75" t="s">
        <v>14306</v>
      </c>
      <c r="D7130" s="75" t="s">
        <v>13138</v>
      </c>
      <c r="E7130" s="171">
        <v>9.56</v>
      </c>
    </row>
    <row r="7131" spans="2:5" ht="50.1" customHeight="1">
      <c r="B7131" s="75">
        <v>43424</v>
      </c>
      <c r="C7131" s="75" t="s">
        <v>21478</v>
      </c>
      <c r="D7131" s="75" t="s">
        <v>13138</v>
      </c>
      <c r="E7131" s="171">
        <v>382.22</v>
      </c>
    </row>
    <row r="7132" spans="2:5" ht="50.1" customHeight="1">
      <c r="B7132" s="75">
        <v>43426</v>
      </c>
      <c r="C7132" s="75" t="s">
        <v>21479</v>
      </c>
      <c r="D7132" s="75" t="s">
        <v>13138</v>
      </c>
      <c r="E7132" s="172">
        <v>1318.31</v>
      </c>
    </row>
    <row r="7133" spans="2:5" ht="50.1" customHeight="1">
      <c r="B7133" s="75">
        <v>12565</v>
      </c>
      <c r="C7133" s="75" t="s">
        <v>21480</v>
      </c>
      <c r="D7133" s="75" t="s">
        <v>13138</v>
      </c>
      <c r="E7133" s="171">
        <v>462.31</v>
      </c>
    </row>
    <row r="7134" spans="2:5" ht="50.1" customHeight="1">
      <c r="B7134" s="75">
        <v>12567</v>
      </c>
      <c r="C7134" s="75" t="s">
        <v>21481</v>
      </c>
      <c r="D7134" s="75" t="s">
        <v>13138</v>
      </c>
      <c r="E7134" s="171">
        <v>620.96</v>
      </c>
    </row>
    <row r="7135" spans="2:5" ht="50.1" customHeight="1">
      <c r="B7135" s="75">
        <v>12568</v>
      </c>
      <c r="C7135" s="75" t="s">
        <v>21482</v>
      </c>
      <c r="D7135" s="75" t="s">
        <v>13138</v>
      </c>
      <c r="E7135" s="171">
        <v>869.35</v>
      </c>
    </row>
    <row r="7136" spans="2:5" ht="50.1" customHeight="1">
      <c r="B7136" s="75">
        <v>43441</v>
      </c>
      <c r="C7136" s="75" t="s">
        <v>21483</v>
      </c>
      <c r="D7136" s="75" t="s">
        <v>13138</v>
      </c>
      <c r="E7136" s="171">
        <v>111.77</v>
      </c>
    </row>
    <row r="7137" spans="2:5" ht="50.1" customHeight="1">
      <c r="B7137" s="75">
        <v>43423</v>
      </c>
      <c r="C7137" s="75" t="s">
        <v>21484</v>
      </c>
      <c r="D7137" s="75" t="s">
        <v>13138</v>
      </c>
      <c r="E7137" s="171">
        <v>52.16</v>
      </c>
    </row>
    <row r="7138" spans="2:5" ht="50.1" customHeight="1">
      <c r="B7138" s="75">
        <v>12532</v>
      </c>
      <c r="C7138" s="75" t="s">
        <v>21485</v>
      </c>
      <c r="D7138" s="75" t="s">
        <v>13138</v>
      </c>
      <c r="E7138" s="171">
        <v>80.44</v>
      </c>
    </row>
    <row r="7139" spans="2:5" ht="50.1" customHeight="1">
      <c r="B7139" s="75">
        <v>43444</v>
      </c>
      <c r="C7139" s="75" t="s">
        <v>21486</v>
      </c>
      <c r="D7139" s="75" t="s">
        <v>13138</v>
      </c>
      <c r="E7139" s="171">
        <v>270.12</v>
      </c>
    </row>
    <row r="7140" spans="2:5" ht="50.1" customHeight="1">
      <c r="B7140" s="75">
        <v>12551</v>
      </c>
      <c r="C7140" s="75" t="s">
        <v>21487</v>
      </c>
      <c r="D7140" s="75" t="s">
        <v>13138</v>
      </c>
      <c r="E7140" s="171">
        <v>192.72</v>
      </c>
    </row>
    <row r="7141" spans="2:5" ht="50.1" customHeight="1">
      <c r="B7141" s="75">
        <v>43442</v>
      </c>
      <c r="C7141" s="75" t="s">
        <v>21488</v>
      </c>
      <c r="D7141" s="75" t="s">
        <v>13138</v>
      </c>
      <c r="E7141" s="171">
        <v>149.03</v>
      </c>
    </row>
    <row r="7142" spans="2:5" ht="50.1" customHeight="1">
      <c r="B7142" s="75">
        <v>43443</v>
      </c>
      <c r="C7142" s="75" t="s">
        <v>21489</v>
      </c>
      <c r="D7142" s="75" t="s">
        <v>13138</v>
      </c>
      <c r="E7142" s="171">
        <v>195.6</v>
      </c>
    </row>
    <row r="7143" spans="2:5" ht="50.1" customHeight="1">
      <c r="B7143" s="75">
        <v>12544</v>
      </c>
      <c r="C7143" s="75" t="s">
        <v>21490</v>
      </c>
      <c r="D7143" s="75" t="s">
        <v>13138</v>
      </c>
      <c r="E7143" s="171">
        <v>105.56</v>
      </c>
    </row>
    <row r="7144" spans="2:5" ht="50.1" customHeight="1">
      <c r="B7144" s="75">
        <v>12547</v>
      </c>
      <c r="C7144" s="75" t="s">
        <v>21491</v>
      </c>
      <c r="D7144" s="75" t="s">
        <v>13138</v>
      </c>
      <c r="E7144" s="171">
        <v>141.97</v>
      </c>
    </row>
    <row r="7145" spans="2:5" ht="50.1" customHeight="1">
      <c r="B7145" s="75">
        <v>43445</v>
      </c>
      <c r="C7145" s="75" t="s">
        <v>21492</v>
      </c>
      <c r="D7145" s="75" t="s">
        <v>13138</v>
      </c>
      <c r="E7145" s="171">
        <v>372.57</v>
      </c>
    </row>
    <row r="7146" spans="2:5" ht="50.1" customHeight="1">
      <c r="B7146" s="75">
        <v>12563</v>
      </c>
      <c r="C7146" s="75" t="s">
        <v>21493</v>
      </c>
      <c r="D7146" s="75" t="s">
        <v>13138</v>
      </c>
      <c r="E7146" s="171">
        <v>266.56</v>
      </c>
    </row>
    <row r="7147" spans="2:5" ht="50.1" customHeight="1">
      <c r="B7147" s="75">
        <v>43425</v>
      </c>
      <c r="C7147" s="75" t="s">
        <v>21494</v>
      </c>
      <c r="D7147" s="75" t="s">
        <v>13138</v>
      </c>
      <c r="E7147" s="171">
        <v>167.66</v>
      </c>
    </row>
    <row r="7148" spans="2:5" ht="50.1" customHeight="1">
      <c r="B7148" s="75">
        <v>43446</v>
      </c>
      <c r="C7148" s="75" t="s">
        <v>21495</v>
      </c>
      <c r="D7148" s="75" t="s">
        <v>13138</v>
      </c>
      <c r="E7148" s="171">
        <v>353.95</v>
      </c>
    </row>
    <row r="7149" spans="2:5" ht="50.1" customHeight="1">
      <c r="B7149" s="75">
        <v>43447</v>
      </c>
      <c r="C7149" s="75" t="s">
        <v>21496</v>
      </c>
      <c r="D7149" s="75" t="s">
        <v>13138</v>
      </c>
      <c r="E7149" s="171">
        <v>434.67</v>
      </c>
    </row>
    <row r="7150" spans="2:5" ht="50.1" customHeight="1">
      <c r="B7150" s="75">
        <v>43448</v>
      </c>
      <c r="C7150" s="75" t="s">
        <v>21497</v>
      </c>
      <c r="D7150" s="75" t="s">
        <v>13138</v>
      </c>
      <c r="E7150" s="171">
        <v>608.54</v>
      </c>
    </row>
    <row r="7151" spans="2:5" ht="50.1" customHeight="1">
      <c r="B7151" s="75">
        <v>13761</v>
      </c>
      <c r="C7151" s="75" t="s">
        <v>14307</v>
      </c>
      <c r="D7151" s="75" t="s">
        <v>13138</v>
      </c>
      <c r="E7151" s="172">
        <v>3494.39</v>
      </c>
    </row>
    <row r="7152" spans="2:5" ht="50.1" customHeight="1">
      <c r="B7152" s="75">
        <v>12888</v>
      </c>
      <c r="C7152" s="75" t="s">
        <v>14308</v>
      </c>
      <c r="D7152" s="75" t="s">
        <v>13143</v>
      </c>
      <c r="E7152" s="171">
        <v>96.72</v>
      </c>
    </row>
    <row r="7153" spans="2:5" ht="50.1" customHeight="1">
      <c r="B7153" s="75">
        <v>12889</v>
      </c>
      <c r="C7153" s="75" t="s">
        <v>14309</v>
      </c>
      <c r="D7153" s="75" t="s">
        <v>13143</v>
      </c>
      <c r="E7153" s="171">
        <v>63.16</v>
      </c>
    </row>
    <row r="7154" spans="2:5" ht="50.1" customHeight="1">
      <c r="B7154" s="75">
        <v>4814</v>
      </c>
      <c r="C7154" s="75" t="s">
        <v>14310</v>
      </c>
      <c r="D7154" s="75" t="s">
        <v>13138</v>
      </c>
      <c r="E7154" s="171">
        <v>116.08</v>
      </c>
    </row>
    <row r="7155" spans="2:5" ht="50.1" customHeight="1">
      <c r="B7155" s="75">
        <v>25967</v>
      </c>
      <c r="C7155" s="75" t="s">
        <v>14311</v>
      </c>
      <c r="D7155" s="75" t="s">
        <v>13138</v>
      </c>
      <c r="E7155" s="172">
        <v>1691.85</v>
      </c>
    </row>
    <row r="7156" spans="2:5" ht="50.1" customHeight="1">
      <c r="B7156" s="75">
        <v>6122</v>
      </c>
      <c r="C7156" s="75" t="s">
        <v>21498</v>
      </c>
      <c r="D7156" s="75" t="s">
        <v>13137</v>
      </c>
      <c r="E7156" s="171">
        <v>15.92</v>
      </c>
    </row>
    <row r="7157" spans="2:5" ht="50.1" customHeight="1">
      <c r="B7157" s="75">
        <v>40810</v>
      </c>
      <c r="C7157" s="75" t="s">
        <v>14312</v>
      </c>
      <c r="D7157" s="75" t="s">
        <v>13142</v>
      </c>
      <c r="E7157" s="172">
        <v>2824.64</v>
      </c>
    </row>
    <row r="7158" spans="2:5" ht="50.1" customHeight="1">
      <c r="B7158" s="75">
        <v>21100</v>
      </c>
      <c r="C7158" s="75" t="s">
        <v>14313</v>
      </c>
      <c r="D7158" s="75" t="s">
        <v>13138</v>
      </c>
      <c r="E7158" s="172">
        <v>1745.81</v>
      </c>
    </row>
    <row r="7159" spans="2:5" ht="50.1" customHeight="1">
      <c r="B7159" s="75">
        <v>11816</v>
      </c>
      <c r="C7159" s="75" t="s">
        <v>14314</v>
      </c>
      <c r="D7159" s="75" t="s">
        <v>13138</v>
      </c>
      <c r="E7159" s="172">
        <v>1861.55</v>
      </c>
    </row>
    <row r="7160" spans="2:5" ht="50.1" customHeight="1">
      <c r="B7160" s="75">
        <v>11814</v>
      </c>
      <c r="C7160" s="75" t="s">
        <v>14315</v>
      </c>
      <c r="D7160" s="75" t="s">
        <v>13138</v>
      </c>
      <c r="E7160" s="172">
        <v>4052.12</v>
      </c>
    </row>
    <row r="7161" spans="2:5" ht="50.1" customHeight="1">
      <c r="B7161" s="75">
        <v>14186</v>
      </c>
      <c r="C7161" s="75" t="s">
        <v>14316</v>
      </c>
      <c r="D7161" s="75" t="s">
        <v>13138</v>
      </c>
      <c r="E7161" s="172">
        <v>5087.99</v>
      </c>
    </row>
    <row r="7162" spans="2:5" ht="50.1" customHeight="1">
      <c r="B7162" s="75">
        <v>14185</v>
      </c>
      <c r="C7162" s="75" t="s">
        <v>14317</v>
      </c>
      <c r="D7162" s="75" t="s">
        <v>13138</v>
      </c>
      <c r="E7162" s="172">
        <v>6590.93</v>
      </c>
    </row>
    <row r="7163" spans="2:5" ht="50.1" customHeight="1">
      <c r="B7163" s="75">
        <v>11811</v>
      </c>
      <c r="C7163" s="75" t="s">
        <v>14318</v>
      </c>
      <c r="D7163" s="75" t="s">
        <v>13138</v>
      </c>
      <c r="E7163" s="172">
        <v>2520.12</v>
      </c>
    </row>
    <row r="7164" spans="2:5" ht="50.1" customHeight="1">
      <c r="B7164" s="75">
        <v>26038</v>
      </c>
      <c r="C7164" s="75" t="s">
        <v>14319</v>
      </c>
      <c r="D7164" s="75" t="s">
        <v>13138</v>
      </c>
      <c r="E7164" s="172">
        <v>202992.51</v>
      </c>
    </row>
    <row r="7165" spans="2:5" ht="50.1" customHeight="1">
      <c r="B7165" s="75">
        <v>34482</v>
      </c>
      <c r="C7165" s="75" t="s">
        <v>14320</v>
      </c>
      <c r="D7165" s="75" t="s">
        <v>13138</v>
      </c>
      <c r="E7165" s="172">
        <v>4275.88</v>
      </c>
    </row>
    <row r="7166" spans="2:5" ht="50.1" customHeight="1">
      <c r="B7166" s="75">
        <v>34469</v>
      </c>
      <c r="C7166" s="75" t="s">
        <v>14321</v>
      </c>
      <c r="D7166" s="75" t="s">
        <v>13138</v>
      </c>
      <c r="E7166" s="172">
        <v>6614.26</v>
      </c>
    </row>
    <row r="7167" spans="2:5" ht="50.1" customHeight="1">
      <c r="B7167" s="75">
        <v>34472</v>
      </c>
      <c r="C7167" s="75" t="s">
        <v>14322</v>
      </c>
      <c r="D7167" s="75" t="s">
        <v>13138</v>
      </c>
      <c r="E7167" s="172">
        <v>2035</v>
      </c>
    </row>
    <row r="7168" spans="2:5" ht="50.1" customHeight="1">
      <c r="B7168" s="75">
        <v>34476</v>
      </c>
      <c r="C7168" s="75" t="s">
        <v>14323</v>
      </c>
      <c r="D7168" s="75" t="s">
        <v>13138</v>
      </c>
      <c r="E7168" s="172">
        <v>3449.61</v>
      </c>
    </row>
    <row r="7169" spans="2:5" ht="50.1" customHeight="1">
      <c r="B7169" s="75">
        <v>34477</v>
      </c>
      <c r="C7169" s="75" t="s">
        <v>14324</v>
      </c>
      <c r="D7169" s="75" t="s">
        <v>13138</v>
      </c>
      <c r="E7169" s="172">
        <v>4578.3</v>
      </c>
    </row>
    <row r="7170" spans="2:5" ht="50.1" customHeight="1">
      <c r="B7170" s="75">
        <v>42425</v>
      </c>
      <c r="C7170" s="75" t="s">
        <v>14325</v>
      </c>
      <c r="D7170" s="75" t="s">
        <v>13138</v>
      </c>
      <c r="E7170" s="172">
        <v>2154.88</v>
      </c>
    </row>
    <row r="7171" spans="2:5" ht="50.1" customHeight="1">
      <c r="B7171" s="75">
        <v>42422</v>
      </c>
      <c r="C7171" s="75" t="s">
        <v>14326</v>
      </c>
      <c r="D7171" s="75" t="s">
        <v>13138</v>
      </c>
      <c r="E7171" s="172">
        <v>3199</v>
      </c>
    </row>
    <row r="7172" spans="2:5" ht="50.1" customHeight="1">
      <c r="B7172" s="75">
        <v>43184</v>
      </c>
      <c r="C7172" s="75" t="s">
        <v>19121</v>
      </c>
      <c r="D7172" s="75" t="s">
        <v>13138</v>
      </c>
      <c r="E7172" s="172">
        <v>4421.32</v>
      </c>
    </row>
    <row r="7173" spans="2:5" ht="50.1" customHeight="1">
      <c r="B7173" s="75">
        <v>42424</v>
      </c>
      <c r="C7173" s="75" t="s">
        <v>14327</v>
      </c>
      <c r="D7173" s="75" t="s">
        <v>13138</v>
      </c>
      <c r="E7173" s="172">
        <v>1924.5</v>
      </c>
    </row>
    <row r="7174" spans="2:5" ht="50.1" customHeight="1">
      <c r="B7174" s="75">
        <v>42421</v>
      </c>
      <c r="C7174" s="75" t="s">
        <v>19122</v>
      </c>
      <c r="D7174" s="75" t="s">
        <v>13138</v>
      </c>
      <c r="E7174" s="172">
        <v>17522.37</v>
      </c>
    </row>
    <row r="7175" spans="2:5" ht="50.1" customHeight="1">
      <c r="B7175" s="75">
        <v>42416</v>
      </c>
      <c r="C7175" s="75" t="s">
        <v>14328</v>
      </c>
      <c r="D7175" s="75" t="s">
        <v>13138</v>
      </c>
      <c r="E7175" s="172">
        <v>8296.2999999999993</v>
      </c>
    </row>
    <row r="7176" spans="2:5" ht="50.1" customHeight="1">
      <c r="B7176" s="75">
        <v>42417</v>
      </c>
      <c r="C7176" s="75" t="s">
        <v>14329</v>
      </c>
      <c r="D7176" s="75" t="s">
        <v>13138</v>
      </c>
      <c r="E7176" s="172">
        <v>9300.83</v>
      </c>
    </row>
    <row r="7177" spans="2:5" ht="50.1" customHeight="1">
      <c r="B7177" s="75">
        <v>42419</v>
      </c>
      <c r="C7177" s="75" t="s">
        <v>14330</v>
      </c>
      <c r="D7177" s="75" t="s">
        <v>13138</v>
      </c>
      <c r="E7177" s="172">
        <v>10507.96</v>
      </c>
    </row>
    <row r="7178" spans="2:5" ht="50.1" customHeight="1">
      <c r="B7178" s="75">
        <v>42420</v>
      </c>
      <c r="C7178" s="75" t="s">
        <v>14331</v>
      </c>
      <c r="D7178" s="75" t="s">
        <v>13138</v>
      </c>
      <c r="E7178" s="172">
        <v>14442.42</v>
      </c>
    </row>
    <row r="7179" spans="2:5" ht="50.1" customHeight="1">
      <c r="B7179" s="75">
        <v>43195</v>
      </c>
      <c r="C7179" s="75" t="s">
        <v>19123</v>
      </c>
      <c r="D7179" s="75" t="s">
        <v>13138</v>
      </c>
      <c r="E7179" s="172">
        <v>5085.38</v>
      </c>
    </row>
    <row r="7180" spans="2:5" ht="50.1" customHeight="1">
      <c r="B7180" s="75">
        <v>43196</v>
      </c>
      <c r="C7180" s="75" t="s">
        <v>19124</v>
      </c>
      <c r="D7180" s="75" t="s">
        <v>13138</v>
      </c>
      <c r="E7180" s="172">
        <v>6302.6</v>
      </c>
    </row>
    <row r="7181" spans="2:5" ht="50.1" customHeight="1">
      <c r="B7181" s="75">
        <v>43198</v>
      </c>
      <c r="C7181" s="75" t="s">
        <v>19125</v>
      </c>
      <c r="D7181" s="75" t="s">
        <v>13138</v>
      </c>
      <c r="E7181" s="172">
        <v>9365.51</v>
      </c>
    </row>
    <row r="7182" spans="2:5" ht="50.1" customHeight="1">
      <c r="B7182" s="75">
        <v>43199</v>
      </c>
      <c r="C7182" s="75" t="s">
        <v>19126</v>
      </c>
      <c r="D7182" s="75" t="s">
        <v>13138</v>
      </c>
      <c r="E7182" s="172">
        <v>9708.7000000000007</v>
      </c>
    </row>
    <row r="7183" spans="2:5" ht="50.1" customHeight="1">
      <c r="B7183" s="75">
        <v>43200</v>
      </c>
      <c r="C7183" s="75" t="s">
        <v>19127</v>
      </c>
      <c r="D7183" s="75" t="s">
        <v>13138</v>
      </c>
      <c r="E7183" s="172">
        <v>11141.44</v>
      </c>
    </row>
    <row r="7184" spans="2:5" ht="50.1" customHeight="1">
      <c r="B7184" s="75">
        <v>39556</v>
      </c>
      <c r="C7184" s="75" t="s">
        <v>14332</v>
      </c>
      <c r="D7184" s="75" t="s">
        <v>13138</v>
      </c>
      <c r="E7184" s="172">
        <v>6085.12</v>
      </c>
    </row>
    <row r="7185" spans="2:5" ht="50.1" customHeight="1">
      <c r="B7185" s="75">
        <v>39557</v>
      </c>
      <c r="C7185" s="75" t="s">
        <v>14333</v>
      </c>
      <c r="D7185" s="75" t="s">
        <v>13138</v>
      </c>
      <c r="E7185" s="172">
        <v>6552.35</v>
      </c>
    </row>
    <row r="7186" spans="2:5" ht="50.1" customHeight="1">
      <c r="B7186" s="75">
        <v>39559</v>
      </c>
      <c r="C7186" s="75" t="s">
        <v>14334</v>
      </c>
      <c r="D7186" s="75" t="s">
        <v>13138</v>
      </c>
      <c r="E7186" s="172">
        <v>9683.11</v>
      </c>
    </row>
    <row r="7187" spans="2:5" ht="50.1" customHeight="1">
      <c r="B7187" s="75">
        <v>39560</v>
      </c>
      <c r="C7187" s="75" t="s">
        <v>14335</v>
      </c>
      <c r="D7187" s="75" t="s">
        <v>13138</v>
      </c>
      <c r="E7187" s="172">
        <v>11202.42</v>
      </c>
    </row>
    <row r="7188" spans="2:5" ht="50.1" customHeight="1">
      <c r="B7188" s="75">
        <v>39561</v>
      </c>
      <c r="C7188" s="75" t="s">
        <v>14336</v>
      </c>
      <c r="D7188" s="75" t="s">
        <v>13138</v>
      </c>
      <c r="E7188" s="172">
        <v>11719.16</v>
      </c>
    </row>
    <row r="7189" spans="2:5" ht="50.1" customHeight="1">
      <c r="B7189" s="75">
        <v>43190</v>
      </c>
      <c r="C7189" s="75" t="s">
        <v>19128</v>
      </c>
      <c r="D7189" s="75" t="s">
        <v>13138</v>
      </c>
      <c r="E7189" s="172">
        <v>1729.44</v>
      </c>
    </row>
    <row r="7190" spans="2:5" ht="50.1" customHeight="1">
      <c r="B7190" s="75">
        <v>39555</v>
      </c>
      <c r="C7190" s="75" t="s">
        <v>14337</v>
      </c>
      <c r="D7190" s="75" t="s">
        <v>13138</v>
      </c>
      <c r="E7190" s="172">
        <v>1870.8</v>
      </c>
    </row>
    <row r="7191" spans="2:5" ht="50.1" customHeight="1">
      <c r="B7191" s="75">
        <v>43191</v>
      </c>
      <c r="C7191" s="75" t="s">
        <v>19129</v>
      </c>
      <c r="D7191" s="75" t="s">
        <v>13138</v>
      </c>
      <c r="E7191" s="172">
        <v>2488.4299999999998</v>
      </c>
    </row>
    <row r="7192" spans="2:5" ht="50.1" customHeight="1">
      <c r="B7192" s="75">
        <v>39548</v>
      </c>
      <c r="C7192" s="75" t="s">
        <v>14338</v>
      </c>
      <c r="D7192" s="75" t="s">
        <v>13138</v>
      </c>
      <c r="E7192" s="172">
        <v>2774.98</v>
      </c>
    </row>
    <row r="7193" spans="2:5" ht="50.1" customHeight="1">
      <c r="B7193" s="75">
        <v>43192</v>
      </c>
      <c r="C7193" s="75" t="s">
        <v>19130</v>
      </c>
      <c r="D7193" s="75" t="s">
        <v>13138</v>
      </c>
      <c r="E7193" s="172">
        <v>3259.62</v>
      </c>
    </row>
    <row r="7194" spans="2:5" ht="50.1" customHeight="1">
      <c r="B7194" s="75">
        <v>39554</v>
      </c>
      <c r="C7194" s="75" t="s">
        <v>14339</v>
      </c>
      <c r="D7194" s="75" t="s">
        <v>13138</v>
      </c>
      <c r="E7194" s="172">
        <v>3669.5</v>
      </c>
    </row>
    <row r="7195" spans="2:5" ht="50.1" customHeight="1">
      <c r="B7195" s="75">
        <v>43194</v>
      </c>
      <c r="C7195" s="75" t="s">
        <v>19131</v>
      </c>
      <c r="D7195" s="75" t="s">
        <v>13138</v>
      </c>
      <c r="E7195" s="172">
        <v>1481.56</v>
      </c>
    </row>
    <row r="7196" spans="2:5" ht="50.1" customHeight="1">
      <c r="B7196" s="75">
        <v>39551</v>
      </c>
      <c r="C7196" s="75" t="s">
        <v>14340</v>
      </c>
      <c r="D7196" s="75" t="s">
        <v>13138</v>
      </c>
      <c r="E7196" s="172">
        <v>1631.35</v>
      </c>
    </row>
    <row r="7197" spans="2:5" ht="50.1" customHeight="1">
      <c r="B7197" s="75">
        <v>43185</v>
      </c>
      <c r="C7197" s="75" t="s">
        <v>19132</v>
      </c>
      <c r="D7197" s="75" t="s">
        <v>13138</v>
      </c>
      <c r="E7197" s="172">
        <v>4636.01</v>
      </c>
    </row>
    <row r="7198" spans="2:5" ht="50.1" customHeight="1">
      <c r="B7198" s="75">
        <v>43186</v>
      </c>
      <c r="C7198" s="75" t="s">
        <v>19133</v>
      </c>
      <c r="D7198" s="75" t="s">
        <v>13138</v>
      </c>
      <c r="E7198" s="172">
        <v>4890.0600000000004</v>
      </c>
    </row>
    <row r="7199" spans="2:5" ht="50.1" customHeight="1">
      <c r="B7199" s="75">
        <v>43187</v>
      </c>
      <c r="C7199" s="75" t="s">
        <v>19134</v>
      </c>
      <c r="D7199" s="75" t="s">
        <v>13138</v>
      </c>
      <c r="E7199" s="172">
        <v>6489.15</v>
      </c>
    </row>
    <row r="7200" spans="2:5" ht="50.1" customHeight="1">
      <c r="B7200" s="75">
        <v>43188</v>
      </c>
      <c r="C7200" s="75" t="s">
        <v>19135</v>
      </c>
      <c r="D7200" s="75" t="s">
        <v>13138</v>
      </c>
      <c r="E7200" s="172">
        <v>7862.47</v>
      </c>
    </row>
    <row r="7201" spans="2:5" ht="50.1" customHeight="1">
      <c r="B7201" s="75">
        <v>43189</v>
      </c>
      <c r="C7201" s="75" t="s">
        <v>19136</v>
      </c>
      <c r="D7201" s="75" t="s">
        <v>13138</v>
      </c>
      <c r="E7201" s="172">
        <v>8843.9699999999993</v>
      </c>
    </row>
    <row r="7202" spans="2:5" ht="50.1" customHeight="1">
      <c r="B7202" s="75">
        <v>39580</v>
      </c>
      <c r="C7202" s="75" t="s">
        <v>14341</v>
      </c>
      <c r="D7202" s="75" t="s">
        <v>13138</v>
      </c>
      <c r="E7202" s="172">
        <v>69694.11</v>
      </c>
    </row>
    <row r="7203" spans="2:5" ht="50.1" customHeight="1">
      <c r="B7203" s="75">
        <v>39577</v>
      </c>
      <c r="C7203" s="75" t="s">
        <v>14342</v>
      </c>
      <c r="D7203" s="75" t="s">
        <v>13138</v>
      </c>
      <c r="E7203" s="172">
        <v>21814.11</v>
      </c>
    </row>
    <row r="7204" spans="2:5" ht="50.1" customHeight="1">
      <c r="B7204" s="75">
        <v>39578</v>
      </c>
      <c r="C7204" s="75" t="s">
        <v>14343</v>
      </c>
      <c r="D7204" s="75" t="s">
        <v>13138</v>
      </c>
      <c r="E7204" s="172">
        <v>28151.54</v>
      </c>
    </row>
    <row r="7205" spans="2:5" ht="50.1" customHeight="1">
      <c r="B7205" s="75">
        <v>39579</v>
      </c>
      <c r="C7205" s="75" t="s">
        <v>14344</v>
      </c>
      <c r="D7205" s="75" t="s">
        <v>13138</v>
      </c>
      <c r="E7205" s="172">
        <v>40958.29</v>
      </c>
    </row>
    <row r="7206" spans="2:5" ht="50.1" customHeight="1">
      <c r="B7206" s="75">
        <v>39826</v>
      </c>
      <c r="C7206" s="75" t="s">
        <v>14345</v>
      </c>
      <c r="D7206" s="75" t="s">
        <v>13138</v>
      </c>
      <c r="E7206" s="172">
        <v>5030.42</v>
      </c>
    </row>
    <row r="7207" spans="2:5" ht="50.1" customHeight="1">
      <c r="B7207" s="75">
        <v>10700</v>
      </c>
      <c r="C7207" s="75" t="s">
        <v>14346</v>
      </c>
      <c r="D7207" s="75" t="s">
        <v>13138</v>
      </c>
      <c r="E7207" s="172">
        <v>15648.01</v>
      </c>
    </row>
    <row r="7208" spans="2:5" ht="50.1" customHeight="1">
      <c r="B7208" s="75">
        <v>346</v>
      </c>
      <c r="C7208" s="75" t="s">
        <v>14347</v>
      </c>
      <c r="D7208" s="75" t="s">
        <v>13140</v>
      </c>
      <c r="E7208" s="171">
        <v>21.91</v>
      </c>
    </row>
    <row r="7209" spans="2:5" ht="50.1" customHeight="1">
      <c r="B7209" s="75">
        <v>3312</v>
      </c>
      <c r="C7209" s="75" t="s">
        <v>14348</v>
      </c>
      <c r="D7209" s="75" t="s">
        <v>13140</v>
      </c>
      <c r="E7209" s="171">
        <v>21.12</v>
      </c>
    </row>
    <row r="7210" spans="2:5" ht="50.1" customHeight="1">
      <c r="B7210" s="75">
        <v>339</v>
      </c>
      <c r="C7210" s="75" t="s">
        <v>19137</v>
      </c>
      <c r="D7210" s="75" t="s">
        <v>13139</v>
      </c>
      <c r="E7210" s="171">
        <v>1.1299999999999999</v>
      </c>
    </row>
    <row r="7211" spans="2:5" ht="50.1" customHeight="1">
      <c r="B7211" s="75">
        <v>340</v>
      </c>
      <c r="C7211" s="75" t="s">
        <v>14349</v>
      </c>
      <c r="D7211" s="75" t="s">
        <v>13139</v>
      </c>
      <c r="E7211" s="171">
        <v>1.02</v>
      </c>
    </row>
    <row r="7212" spans="2:5" ht="50.1" customHeight="1">
      <c r="B7212" s="75">
        <v>43130</v>
      </c>
      <c r="C7212" s="75" t="s">
        <v>19138</v>
      </c>
      <c r="D7212" s="75" t="s">
        <v>13140</v>
      </c>
      <c r="E7212" s="171">
        <v>18.5</v>
      </c>
    </row>
    <row r="7213" spans="2:5" ht="50.1" customHeight="1">
      <c r="B7213" s="75">
        <v>344</v>
      </c>
      <c r="C7213" s="75" t="s">
        <v>19139</v>
      </c>
      <c r="D7213" s="75" t="s">
        <v>13140</v>
      </c>
      <c r="E7213" s="171">
        <v>24.32</v>
      </c>
    </row>
    <row r="7214" spans="2:5" ht="50.1" customHeight="1">
      <c r="B7214" s="75">
        <v>345</v>
      </c>
      <c r="C7214" s="75" t="s">
        <v>19140</v>
      </c>
      <c r="D7214" s="75" t="s">
        <v>13140</v>
      </c>
      <c r="E7214" s="171">
        <v>26.38</v>
      </c>
    </row>
    <row r="7215" spans="2:5" ht="50.1" customHeight="1">
      <c r="B7215" s="75">
        <v>43131</v>
      </c>
      <c r="C7215" s="75" t="s">
        <v>19141</v>
      </c>
      <c r="D7215" s="75" t="s">
        <v>13140</v>
      </c>
      <c r="E7215" s="171">
        <v>21.49</v>
      </c>
    </row>
    <row r="7216" spans="2:5" ht="50.1" customHeight="1">
      <c r="B7216" s="75">
        <v>3313</v>
      </c>
      <c r="C7216" s="75" t="s">
        <v>14350</v>
      </c>
      <c r="D7216" s="75" t="s">
        <v>13140</v>
      </c>
      <c r="E7216" s="171">
        <v>27.18</v>
      </c>
    </row>
    <row r="7217" spans="2:5" ht="50.1" customHeight="1">
      <c r="B7217" s="75">
        <v>43132</v>
      </c>
      <c r="C7217" s="75" t="s">
        <v>21499</v>
      </c>
      <c r="D7217" s="75" t="s">
        <v>13140</v>
      </c>
      <c r="E7217" s="171">
        <v>18.5</v>
      </c>
    </row>
    <row r="7218" spans="2:5" ht="50.1" customHeight="1">
      <c r="B7218" s="75">
        <v>369</v>
      </c>
      <c r="C7218" s="75" t="s">
        <v>14351</v>
      </c>
      <c r="D7218" s="75" t="s">
        <v>13141</v>
      </c>
      <c r="E7218" s="171">
        <v>70.349999999999994</v>
      </c>
    </row>
    <row r="7219" spans="2:5" ht="50.1" customHeight="1">
      <c r="B7219" s="75">
        <v>366</v>
      </c>
      <c r="C7219" s="75" t="s">
        <v>14352</v>
      </c>
      <c r="D7219" s="75" t="s">
        <v>13141</v>
      </c>
      <c r="E7219" s="171">
        <v>81.63</v>
      </c>
    </row>
    <row r="7220" spans="2:5" ht="50.1" customHeight="1">
      <c r="B7220" s="75">
        <v>367</v>
      </c>
      <c r="C7220" s="75" t="s">
        <v>14353</v>
      </c>
      <c r="D7220" s="75" t="s">
        <v>13141</v>
      </c>
      <c r="E7220" s="171">
        <v>63.34</v>
      </c>
    </row>
    <row r="7221" spans="2:5" ht="50.1" customHeight="1">
      <c r="B7221" s="75">
        <v>370</v>
      </c>
      <c r="C7221" s="75" t="s">
        <v>14354</v>
      </c>
      <c r="D7221" s="75" t="s">
        <v>13141</v>
      </c>
      <c r="E7221" s="171">
        <v>66.67</v>
      </c>
    </row>
    <row r="7222" spans="2:5" ht="50.1" customHeight="1">
      <c r="B7222" s="75">
        <v>368</v>
      </c>
      <c r="C7222" s="75" t="s">
        <v>14355</v>
      </c>
      <c r="D7222" s="75" t="s">
        <v>13141</v>
      </c>
      <c r="E7222" s="171">
        <v>47.5</v>
      </c>
    </row>
    <row r="7223" spans="2:5" ht="50.1" customHeight="1">
      <c r="B7223" s="75">
        <v>11075</v>
      </c>
      <c r="C7223" s="75" t="s">
        <v>14356</v>
      </c>
      <c r="D7223" s="75" t="s">
        <v>13141</v>
      </c>
      <c r="E7223" s="172">
        <v>1037.19</v>
      </c>
    </row>
    <row r="7224" spans="2:5" ht="50.1" customHeight="1">
      <c r="B7224" s="75">
        <v>11076</v>
      </c>
      <c r="C7224" s="75" t="s">
        <v>14357</v>
      </c>
      <c r="D7224" s="75" t="s">
        <v>13141</v>
      </c>
      <c r="E7224" s="171">
        <v>79.17</v>
      </c>
    </row>
    <row r="7225" spans="2:5" ht="50.1" customHeight="1">
      <c r="B7225" s="75">
        <v>1381</v>
      </c>
      <c r="C7225" s="75" t="s">
        <v>14358</v>
      </c>
      <c r="D7225" s="75" t="s">
        <v>13140</v>
      </c>
      <c r="E7225" s="171">
        <v>0.47</v>
      </c>
    </row>
    <row r="7226" spans="2:5" ht="50.1" customHeight="1">
      <c r="B7226" s="75">
        <v>34353</v>
      </c>
      <c r="C7226" s="75" t="s">
        <v>21500</v>
      </c>
      <c r="D7226" s="75" t="s">
        <v>13140</v>
      </c>
      <c r="E7226" s="171">
        <v>0.87</v>
      </c>
    </row>
    <row r="7227" spans="2:5" ht="50.1" customHeight="1">
      <c r="B7227" s="75">
        <v>37595</v>
      </c>
      <c r="C7227" s="75" t="s">
        <v>21501</v>
      </c>
      <c r="D7227" s="75" t="s">
        <v>13140</v>
      </c>
      <c r="E7227" s="171">
        <v>1.44</v>
      </c>
    </row>
    <row r="7228" spans="2:5" ht="50.1" customHeight="1">
      <c r="B7228" s="75">
        <v>37596</v>
      </c>
      <c r="C7228" s="75" t="s">
        <v>21502</v>
      </c>
      <c r="D7228" s="75" t="s">
        <v>13140</v>
      </c>
      <c r="E7228" s="171">
        <v>1.65</v>
      </c>
    </row>
    <row r="7229" spans="2:5" ht="50.1" customHeight="1">
      <c r="B7229" s="75">
        <v>371</v>
      </c>
      <c r="C7229" s="75" t="s">
        <v>14359</v>
      </c>
      <c r="D7229" s="75" t="s">
        <v>13140</v>
      </c>
      <c r="E7229" s="171">
        <v>0.51</v>
      </c>
    </row>
    <row r="7230" spans="2:5" ht="50.1" customHeight="1">
      <c r="B7230" s="75">
        <v>37553</v>
      </c>
      <c r="C7230" s="75" t="s">
        <v>14360</v>
      </c>
      <c r="D7230" s="75" t="s">
        <v>13140</v>
      </c>
      <c r="E7230" s="171">
        <v>0.96</v>
      </c>
    </row>
    <row r="7231" spans="2:5" ht="50.1" customHeight="1">
      <c r="B7231" s="75">
        <v>37552</v>
      </c>
      <c r="C7231" s="75" t="s">
        <v>14361</v>
      </c>
      <c r="D7231" s="75" t="s">
        <v>13140</v>
      </c>
      <c r="E7231" s="171">
        <v>1.54</v>
      </c>
    </row>
    <row r="7232" spans="2:5" ht="50.1" customHeight="1">
      <c r="B7232" s="75">
        <v>36880</v>
      </c>
      <c r="C7232" s="75" t="s">
        <v>21503</v>
      </c>
      <c r="D7232" s="75" t="s">
        <v>13140</v>
      </c>
      <c r="E7232" s="171">
        <v>1.56</v>
      </c>
    </row>
    <row r="7233" spans="2:5" ht="50.1" customHeight="1">
      <c r="B7233" s="75">
        <v>34355</v>
      </c>
      <c r="C7233" s="75" t="s">
        <v>14362</v>
      </c>
      <c r="D7233" s="75" t="s">
        <v>13140</v>
      </c>
      <c r="E7233" s="171">
        <v>1.35</v>
      </c>
    </row>
    <row r="7234" spans="2:5" ht="50.1" customHeight="1">
      <c r="B7234" s="75">
        <v>130</v>
      </c>
      <c r="C7234" s="75" t="s">
        <v>14363</v>
      </c>
      <c r="D7234" s="75" t="s">
        <v>13140</v>
      </c>
      <c r="E7234" s="171">
        <v>2.12</v>
      </c>
    </row>
    <row r="7235" spans="2:5" ht="50.1" customHeight="1">
      <c r="B7235" s="75">
        <v>135</v>
      </c>
      <c r="C7235" s="75" t="s">
        <v>14364</v>
      </c>
      <c r="D7235" s="75" t="s">
        <v>13140</v>
      </c>
      <c r="E7235" s="171">
        <v>1.7</v>
      </c>
    </row>
    <row r="7236" spans="2:5" ht="50.1" customHeight="1">
      <c r="B7236" s="75">
        <v>36886</v>
      </c>
      <c r="C7236" s="75" t="s">
        <v>14365</v>
      </c>
      <c r="D7236" s="75" t="s">
        <v>13140</v>
      </c>
      <c r="E7236" s="171">
        <v>0.48</v>
      </c>
    </row>
    <row r="7237" spans="2:5" ht="50.1" customHeight="1">
      <c r="B7237" s="75">
        <v>38546</v>
      </c>
      <c r="C7237" s="75" t="s">
        <v>14366</v>
      </c>
      <c r="D7237" s="75" t="s">
        <v>13141</v>
      </c>
      <c r="E7237" s="171">
        <v>322.41000000000003</v>
      </c>
    </row>
    <row r="7238" spans="2:5" ht="50.1" customHeight="1">
      <c r="B7238" s="75">
        <v>34549</v>
      </c>
      <c r="C7238" s="75" t="s">
        <v>14367</v>
      </c>
      <c r="D7238" s="75" t="s">
        <v>13141</v>
      </c>
      <c r="E7238" s="171">
        <v>211.05</v>
      </c>
    </row>
    <row r="7239" spans="2:5" ht="50.1" customHeight="1">
      <c r="B7239" s="75">
        <v>6081</v>
      </c>
      <c r="C7239" s="75" t="s">
        <v>14368</v>
      </c>
      <c r="D7239" s="75" t="s">
        <v>13141</v>
      </c>
      <c r="E7239" s="171">
        <v>29.89</v>
      </c>
    </row>
    <row r="7240" spans="2:5" ht="50.1" customHeight="1">
      <c r="B7240" s="75">
        <v>6077</v>
      </c>
      <c r="C7240" s="75" t="s">
        <v>14369</v>
      </c>
      <c r="D7240" s="75" t="s">
        <v>13141</v>
      </c>
      <c r="E7240" s="171">
        <v>17.23</v>
      </c>
    </row>
    <row r="7241" spans="2:5" ht="50.1" customHeight="1">
      <c r="B7241" s="75">
        <v>6079</v>
      </c>
      <c r="C7241" s="75" t="s">
        <v>14370</v>
      </c>
      <c r="D7241" s="75" t="s">
        <v>13141</v>
      </c>
      <c r="E7241" s="171">
        <v>9.84</v>
      </c>
    </row>
    <row r="7242" spans="2:5" ht="50.1" customHeight="1">
      <c r="B7242" s="75">
        <v>1091</v>
      </c>
      <c r="C7242" s="75" t="s">
        <v>14371</v>
      </c>
      <c r="D7242" s="75" t="s">
        <v>13138</v>
      </c>
      <c r="E7242" s="171">
        <v>22.72</v>
      </c>
    </row>
    <row r="7243" spans="2:5" ht="50.1" customHeight="1">
      <c r="B7243" s="75">
        <v>1094</v>
      </c>
      <c r="C7243" s="75" t="s">
        <v>14372</v>
      </c>
      <c r="D7243" s="75" t="s">
        <v>13138</v>
      </c>
      <c r="E7243" s="171">
        <v>15.89</v>
      </c>
    </row>
    <row r="7244" spans="2:5" ht="50.1" customHeight="1">
      <c r="B7244" s="75">
        <v>1095</v>
      </c>
      <c r="C7244" s="75" t="s">
        <v>14373</v>
      </c>
      <c r="D7244" s="75" t="s">
        <v>13138</v>
      </c>
      <c r="E7244" s="171">
        <v>33.770000000000003</v>
      </c>
    </row>
    <row r="7245" spans="2:5" ht="50.1" customHeight="1">
      <c r="B7245" s="75">
        <v>1092</v>
      </c>
      <c r="C7245" s="75" t="s">
        <v>14374</v>
      </c>
      <c r="D7245" s="75" t="s">
        <v>13138</v>
      </c>
      <c r="E7245" s="171">
        <v>26.13</v>
      </c>
    </row>
    <row r="7246" spans="2:5" ht="50.1" customHeight="1">
      <c r="B7246" s="75">
        <v>1093</v>
      </c>
      <c r="C7246" s="75" t="s">
        <v>14375</v>
      </c>
      <c r="D7246" s="75" t="s">
        <v>13138</v>
      </c>
      <c r="E7246" s="171">
        <v>61.02</v>
      </c>
    </row>
    <row r="7247" spans="2:5" ht="50.1" customHeight="1">
      <c r="B7247" s="75">
        <v>1090</v>
      </c>
      <c r="C7247" s="75" t="s">
        <v>14376</v>
      </c>
      <c r="D7247" s="75" t="s">
        <v>13138</v>
      </c>
      <c r="E7247" s="171">
        <v>43.69</v>
      </c>
    </row>
    <row r="7248" spans="2:5" ht="50.1" customHeight="1">
      <c r="B7248" s="75">
        <v>1096</v>
      </c>
      <c r="C7248" s="75" t="s">
        <v>14377</v>
      </c>
      <c r="D7248" s="75" t="s">
        <v>13138</v>
      </c>
      <c r="E7248" s="171">
        <v>78.62</v>
      </c>
    </row>
    <row r="7249" spans="2:5" ht="50.1" customHeight="1">
      <c r="B7249" s="75">
        <v>1097</v>
      </c>
      <c r="C7249" s="75" t="s">
        <v>14378</v>
      </c>
      <c r="D7249" s="75" t="s">
        <v>13138</v>
      </c>
      <c r="E7249" s="171">
        <v>66.739999999999995</v>
      </c>
    </row>
    <row r="7250" spans="2:5" ht="50.1" customHeight="1">
      <c r="B7250" s="75">
        <v>378</v>
      </c>
      <c r="C7250" s="75" t="s">
        <v>14379</v>
      </c>
      <c r="D7250" s="75" t="s">
        <v>13137</v>
      </c>
      <c r="E7250" s="171">
        <v>15.43</v>
      </c>
    </row>
    <row r="7251" spans="2:5" ht="50.1" customHeight="1">
      <c r="B7251" s="75">
        <v>40911</v>
      </c>
      <c r="C7251" s="75" t="s">
        <v>14380</v>
      </c>
      <c r="D7251" s="75" t="s">
        <v>13142</v>
      </c>
      <c r="E7251" s="172">
        <v>2741.92</v>
      </c>
    </row>
    <row r="7252" spans="2:5" ht="50.1" customHeight="1">
      <c r="B7252" s="75">
        <v>33939</v>
      </c>
      <c r="C7252" s="75" t="s">
        <v>14381</v>
      </c>
      <c r="D7252" s="75" t="s">
        <v>13137</v>
      </c>
      <c r="E7252" s="171">
        <v>58.11</v>
      </c>
    </row>
    <row r="7253" spans="2:5" ht="50.1" customHeight="1">
      <c r="B7253" s="75">
        <v>40815</v>
      </c>
      <c r="C7253" s="75" t="s">
        <v>14382</v>
      </c>
      <c r="D7253" s="75" t="s">
        <v>13142</v>
      </c>
      <c r="E7253" s="172">
        <v>10312.33</v>
      </c>
    </row>
    <row r="7254" spans="2:5" ht="50.1" customHeight="1">
      <c r="B7254" s="75">
        <v>34760</v>
      </c>
      <c r="C7254" s="75" t="s">
        <v>14383</v>
      </c>
      <c r="D7254" s="75" t="s">
        <v>13137</v>
      </c>
      <c r="E7254" s="171">
        <v>60.37</v>
      </c>
    </row>
    <row r="7255" spans="2:5" ht="50.1" customHeight="1">
      <c r="B7255" s="75">
        <v>40935</v>
      </c>
      <c r="C7255" s="75" t="s">
        <v>14384</v>
      </c>
      <c r="D7255" s="75" t="s">
        <v>13142</v>
      </c>
      <c r="E7255" s="172">
        <v>10714.98</v>
      </c>
    </row>
    <row r="7256" spans="2:5" ht="50.1" customHeight="1">
      <c r="B7256" s="75">
        <v>33952</v>
      </c>
      <c r="C7256" s="75" t="s">
        <v>14385</v>
      </c>
      <c r="D7256" s="75" t="s">
        <v>13137</v>
      </c>
      <c r="E7256" s="171">
        <v>82.55</v>
      </c>
    </row>
    <row r="7257" spans="2:5" ht="50.1" customHeight="1">
      <c r="B7257" s="75">
        <v>40816</v>
      </c>
      <c r="C7257" s="75" t="s">
        <v>14386</v>
      </c>
      <c r="D7257" s="75" t="s">
        <v>13142</v>
      </c>
      <c r="E7257" s="172">
        <v>14647.8</v>
      </c>
    </row>
    <row r="7258" spans="2:5" ht="50.1" customHeight="1">
      <c r="B7258" s="75">
        <v>33953</v>
      </c>
      <c r="C7258" s="75" t="s">
        <v>14387</v>
      </c>
      <c r="D7258" s="75" t="s">
        <v>13137</v>
      </c>
      <c r="E7258" s="171">
        <v>109.14</v>
      </c>
    </row>
    <row r="7259" spans="2:5" ht="50.1" customHeight="1">
      <c r="B7259" s="75">
        <v>40817</v>
      </c>
      <c r="C7259" s="75" t="s">
        <v>14388</v>
      </c>
      <c r="D7259" s="75" t="s">
        <v>13142</v>
      </c>
      <c r="E7259" s="172">
        <v>19365.689999999999</v>
      </c>
    </row>
    <row r="7260" spans="2:5" ht="50.1" customHeight="1">
      <c r="B7260" s="75">
        <v>13348</v>
      </c>
      <c r="C7260" s="75" t="s">
        <v>14389</v>
      </c>
      <c r="D7260" s="75" t="s">
        <v>13138</v>
      </c>
      <c r="E7260" s="171">
        <v>0.9</v>
      </c>
    </row>
    <row r="7261" spans="2:5" ht="50.1" customHeight="1">
      <c r="B7261" s="75">
        <v>39211</v>
      </c>
      <c r="C7261" s="75" t="s">
        <v>14390</v>
      </c>
      <c r="D7261" s="75" t="s">
        <v>13138</v>
      </c>
      <c r="E7261" s="171">
        <v>1.1499999999999999</v>
      </c>
    </row>
    <row r="7262" spans="2:5" ht="50.1" customHeight="1">
      <c r="B7262" s="75">
        <v>39212</v>
      </c>
      <c r="C7262" s="75" t="s">
        <v>14391</v>
      </c>
      <c r="D7262" s="75" t="s">
        <v>13138</v>
      </c>
      <c r="E7262" s="171">
        <v>1.29</v>
      </c>
    </row>
    <row r="7263" spans="2:5" ht="50.1" customHeight="1">
      <c r="B7263" s="75">
        <v>39208</v>
      </c>
      <c r="C7263" s="75" t="s">
        <v>14392</v>
      </c>
      <c r="D7263" s="75" t="s">
        <v>13138</v>
      </c>
      <c r="E7263" s="171">
        <v>0.35</v>
      </c>
    </row>
    <row r="7264" spans="2:5" ht="50.1" customHeight="1">
      <c r="B7264" s="75">
        <v>39210</v>
      </c>
      <c r="C7264" s="75" t="s">
        <v>14393</v>
      </c>
      <c r="D7264" s="75" t="s">
        <v>13138</v>
      </c>
      <c r="E7264" s="171">
        <v>0.64</v>
      </c>
    </row>
    <row r="7265" spans="2:5" ht="50.1" customHeight="1">
      <c r="B7265" s="75">
        <v>39214</v>
      </c>
      <c r="C7265" s="75" t="s">
        <v>14394</v>
      </c>
      <c r="D7265" s="75" t="s">
        <v>13138</v>
      </c>
      <c r="E7265" s="171">
        <v>2.39</v>
      </c>
    </row>
    <row r="7266" spans="2:5" ht="50.1" customHeight="1">
      <c r="B7266" s="75">
        <v>39213</v>
      </c>
      <c r="C7266" s="75" t="s">
        <v>14395</v>
      </c>
      <c r="D7266" s="75" t="s">
        <v>13138</v>
      </c>
      <c r="E7266" s="171">
        <v>1.68</v>
      </c>
    </row>
    <row r="7267" spans="2:5" ht="50.1" customHeight="1">
      <c r="B7267" s="75">
        <v>39209</v>
      </c>
      <c r="C7267" s="75" t="s">
        <v>14396</v>
      </c>
      <c r="D7267" s="75" t="s">
        <v>13138</v>
      </c>
      <c r="E7267" s="171">
        <v>0.42</v>
      </c>
    </row>
    <row r="7268" spans="2:5" ht="50.1" customHeight="1">
      <c r="B7268" s="75">
        <v>39207</v>
      </c>
      <c r="C7268" s="75" t="s">
        <v>14397</v>
      </c>
      <c r="D7268" s="75" t="s">
        <v>13138</v>
      </c>
      <c r="E7268" s="171">
        <v>0.64</v>
      </c>
    </row>
    <row r="7269" spans="2:5" ht="50.1" customHeight="1">
      <c r="B7269" s="75">
        <v>39215</v>
      </c>
      <c r="C7269" s="75" t="s">
        <v>14398</v>
      </c>
      <c r="D7269" s="75" t="s">
        <v>13138</v>
      </c>
      <c r="E7269" s="171">
        <v>4.3499999999999996</v>
      </c>
    </row>
    <row r="7270" spans="2:5" ht="50.1" customHeight="1">
      <c r="B7270" s="75">
        <v>39216</v>
      </c>
      <c r="C7270" s="75" t="s">
        <v>14399</v>
      </c>
      <c r="D7270" s="75" t="s">
        <v>13138</v>
      </c>
      <c r="E7270" s="171">
        <v>6.07</v>
      </c>
    </row>
    <row r="7271" spans="2:5" ht="50.1" customHeight="1">
      <c r="B7271" s="75">
        <v>11267</v>
      </c>
      <c r="C7271" s="75" t="s">
        <v>21504</v>
      </c>
      <c r="D7271" s="75" t="s">
        <v>13138</v>
      </c>
      <c r="E7271" s="171">
        <v>0.79</v>
      </c>
    </row>
    <row r="7272" spans="2:5" ht="50.1" customHeight="1">
      <c r="B7272" s="75">
        <v>379</v>
      </c>
      <c r="C7272" s="75" t="s">
        <v>14400</v>
      </c>
      <c r="D7272" s="75" t="s">
        <v>13138</v>
      </c>
      <c r="E7272" s="171">
        <v>0.79</v>
      </c>
    </row>
    <row r="7273" spans="2:5" ht="50.1" customHeight="1">
      <c r="B7273" s="75">
        <v>41901</v>
      </c>
      <c r="C7273" s="75" t="s">
        <v>14401</v>
      </c>
      <c r="D7273" s="75" t="s">
        <v>13140</v>
      </c>
      <c r="E7273" s="171">
        <v>4.87</v>
      </c>
    </row>
    <row r="7274" spans="2:5" ht="50.1" customHeight="1">
      <c r="B7274" s="75">
        <v>510</v>
      </c>
      <c r="C7274" s="75" t="s">
        <v>14402</v>
      </c>
      <c r="D7274" s="75" t="s">
        <v>13140</v>
      </c>
      <c r="E7274" s="171">
        <v>8.66</v>
      </c>
    </row>
    <row r="7275" spans="2:5" ht="50.1" customHeight="1">
      <c r="B7275" s="75">
        <v>516</v>
      </c>
      <c r="C7275" s="75" t="s">
        <v>14403</v>
      </c>
      <c r="D7275" s="75" t="s">
        <v>13140</v>
      </c>
      <c r="E7275" s="171">
        <v>10.26</v>
      </c>
    </row>
    <row r="7276" spans="2:5" ht="50.1" customHeight="1">
      <c r="B7276" s="75">
        <v>509</v>
      </c>
      <c r="C7276" s="75" t="s">
        <v>14404</v>
      </c>
      <c r="D7276" s="75" t="s">
        <v>13140</v>
      </c>
      <c r="E7276" s="171">
        <v>11.51</v>
      </c>
    </row>
    <row r="7277" spans="2:5" ht="50.1" customHeight="1">
      <c r="B7277" s="75">
        <v>40331</v>
      </c>
      <c r="C7277" s="75" t="s">
        <v>14405</v>
      </c>
      <c r="D7277" s="75" t="s">
        <v>13137</v>
      </c>
      <c r="E7277" s="171">
        <v>14.91</v>
      </c>
    </row>
    <row r="7278" spans="2:5" ht="50.1" customHeight="1">
      <c r="B7278" s="75">
        <v>40930</v>
      </c>
      <c r="C7278" s="75" t="s">
        <v>14406</v>
      </c>
      <c r="D7278" s="75" t="s">
        <v>13142</v>
      </c>
      <c r="E7278" s="172">
        <v>2647.2</v>
      </c>
    </row>
    <row r="7279" spans="2:5" ht="50.1" customHeight="1">
      <c r="B7279" s="75">
        <v>11761</v>
      </c>
      <c r="C7279" s="75" t="s">
        <v>14407</v>
      </c>
      <c r="D7279" s="75" t="s">
        <v>13138</v>
      </c>
      <c r="E7279" s="171">
        <v>64.39</v>
      </c>
    </row>
    <row r="7280" spans="2:5" ht="50.1" customHeight="1">
      <c r="B7280" s="75">
        <v>377</v>
      </c>
      <c r="C7280" s="75" t="s">
        <v>14408</v>
      </c>
      <c r="D7280" s="75" t="s">
        <v>13138</v>
      </c>
      <c r="E7280" s="171">
        <v>30.26</v>
      </c>
    </row>
    <row r="7281" spans="2:5" ht="50.1" customHeight="1">
      <c r="B7281" s="75">
        <v>7588</v>
      </c>
      <c r="C7281" s="75" t="s">
        <v>14409</v>
      </c>
      <c r="D7281" s="75" t="s">
        <v>13138</v>
      </c>
      <c r="E7281" s="171">
        <v>41</v>
      </c>
    </row>
    <row r="7282" spans="2:5" ht="50.1" customHeight="1">
      <c r="B7282" s="75">
        <v>34392</v>
      </c>
      <c r="C7282" s="75" t="s">
        <v>14410</v>
      </c>
      <c r="D7282" s="75" t="s">
        <v>13137</v>
      </c>
      <c r="E7282" s="171">
        <v>12.48</v>
      </c>
    </row>
    <row r="7283" spans="2:5" ht="50.1" customHeight="1">
      <c r="B7283" s="75">
        <v>40908</v>
      </c>
      <c r="C7283" s="75" t="s">
        <v>14411</v>
      </c>
      <c r="D7283" s="75" t="s">
        <v>13142</v>
      </c>
      <c r="E7283" s="172">
        <v>2217.17</v>
      </c>
    </row>
    <row r="7284" spans="2:5" ht="50.1" customHeight="1">
      <c r="B7284" s="75">
        <v>34551</v>
      </c>
      <c r="C7284" s="75" t="s">
        <v>14412</v>
      </c>
      <c r="D7284" s="75" t="s">
        <v>13137</v>
      </c>
      <c r="E7284" s="171">
        <v>11.26</v>
      </c>
    </row>
    <row r="7285" spans="2:5" ht="50.1" customHeight="1">
      <c r="B7285" s="75">
        <v>41078</v>
      </c>
      <c r="C7285" s="75" t="s">
        <v>14413</v>
      </c>
      <c r="D7285" s="75" t="s">
        <v>13142</v>
      </c>
      <c r="E7285" s="172">
        <v>1998.87</v>
      </c>
    </row>
    <row r="7286" spans="2:5" ht="50.1" customHeight="1">
      <c r="B7286" s="75">
        <v>246</v>
      </c>
      <c r="C7286" s="75" t="s">
        <v>14414</v>
      </c>
      <c r="D7286" s="75" t="s">
        <v>13137</v>
      </c>
      <c r="E7286" s="171">
        <v>10.94</v>
      </c>
    </row>
    <row r="7287" spans="2:5" ht="50.1" customHeight="1">
      <c r="B7287" s="75">
        <v>40927</v>
      </c>
      <c r="C7287" s="75" t="s">
        <v>14415</v>
      </c>
      <c r="D7287" s="75" t="s">
        <v>13142</v>
      </c>
      <c r="E7287" s="172">
        <v>1944.11</v>
      </c>
    </row>
    <row r="7288" spans="2:5" ht="50.1" customHeight="1">
      <c r="B7288" s="75">
        <v>2350</v>
      </c>
      <c r="C7288" s="75" t="s">
        <v>14416</v>
      </c>
      <c r="D7288" s="75" t="s">
        <v>13137</v>
      </c>
      <c r="E7288" s="171">
        <v>14.02</v>
      </c>
    </row>
    <row r="7289" spans="2:5" ht="50.1" customHeight="1">
      <c r="B7289" s="75">
        <v>40812</v>
      </c>
      <c r="C7289" s="75" t="s">
        <v>14417</v>
      </c>
      <c r="D7289" s="75" t="s">
        <v>13142</v>
      </c>
      <c r="E7289" s="172">
        <v>2491.13</v>
      </c>
    </row>
    <row r="7290" spans="2:5" ht="50.1" customHeight="1">
      <c r="B7290" s="75">
        <v>245</v>
      </c>
      <c r="C7290" s="75" t="s">
        <v>21505</v>
      </c>
      <c r="D7290" s="75" t="s">
        <v>13137</v>
      </c>
      <c r="E7290" s="171">
        <v>20.37</v>
      </c>
    </row>
    <row r="7291" spans="2:5" ht="50.1" customHeight="1">
      <c r="B7291" s="75">
        <v>41090</v>
      </c>
      <c r="C7291" s="75" t="s">
        <v>14418</v>
      </c>
      <c r="D7291" s="75" t="s">
        <v>13142</v>
      </c>
      <c r="E7291" s="172">
        <v>3614.88</v>
      </c>
    </row>
    <row r="7292" spans="2:5" ht="50.1" customHeight="1">
      <c r="B7292" s="75">
        <v>251</v>
      </c>
      <c r="C7292" s="75" t="s">
        <v>14419</v>
      </c>
      <c r="D7292" s="75" t="s">
        <v>13137</v>
      </c>
      <c r="E7292" s="171">
        <v>11.98</v>
      </c>
    </row>
    <row r="7293" spans="2:5" ht="50.1" customHeight="1">
      <c r="B7293" s="75">
        <v>40975</v>
      </c>
      <c r="C7293" s="75" t="s">
        <v>14420</v>
      </c>
      <c r="D7293" s="75" t="s">
        <v>13142</v>
      </c>
      <c r="E7293" s="172">
        <v>2127.8200000000002</v>
      </c>
    </row>
    <row r="7294" spans="2:5" ht="50.1" customHeight="1">
      <c r="B7294" s="75">
        <v>6127</v>
      </c>
      <c r="C7294" s="75" t="s">
        <v>14421</v>
      </c>
      <c r="D7294" s="75" t="s">
        <v>13137</v>
      </c>
      <c r="E7294" s="171">
        <v>10.7</v>
      </c>
    </row>
    <row r="7295" spans="2:5" ht="50.1" customHeight="1">
      <c r="B7295" s="75">
        <v>41072</v>
      </c>
      <c r="C7295" s="75" t="s">
        <v>14422</v>
      </c>
      <c r="D7295" s="75" t="s">
        <v>13142</v>
      </c>
      <c r="E7295" s="172">
        <v>1901.39</v>
      </c>
    </row>
    <row r="7296" spans="2:5" ht="50.1" customHeight="1">
      <c r="B7296" s="75">
        <v>6121</v>
      </c>
      <c r="C7296" s="75" t="s">
        <v>14423</v>
      </c>
      <c r="D7296" s="75" t="s">
        <v>13137</v>
      </c>
      <c r="E7296" s="171">
        <v>10.87</v>
      </c>
    </row>
    <row r="7297" spans="2:5" ht="50.1" customHeight="1">
      <c r="B7297" s="75">
        <v>41071</v>
      </c>
      <c r="C7297" s="75" t="s">
        <v>14424</v>
      </c>
      <c r="D7297" s="75" t="s">
        <v>13142</v>
      </c>
      <c r="E7297" s="172">
        <v>1931.46</v>
      </c>
    </row>
    <row r="7298" spans="2:5" ht="50.1" customHeight="1">
      <c r="B7298" s="75">
        <v>244</v>
      </c>
      <c r="C7298" s="75" t="s">
        <v>14425</v>
      </c>
      <c r="D7298" s="75" t="s">
        <v>13137</v>
      </c>
      <c r="E7298" s="171">
        <v>11.96</v>
      </c>
    </row>
    <row r="7299" spans="2:5" ht="50.1" customHeight="1">
      <c r="B7299" s="75">
        <v>41093</v>
      </c>
      <c r="C7299" s="75" t="s">
        <v>14426</v>
      </c>
      <c r="D7299" s="75" t="s">
        <v>13142</v>
      </c>
      <c r="E7299" s="172">
        <v>2123.2399999999998</v>
      </c>
    </row>
    <row r="7300" spans="2:5" ht="50.1" customHeight="1">
      <c r="B7300" s="75">
        <v>532</v>
      </c>
      <c r="C7300" s="75" t="s">
        <v>14427</v>
      </c>
      <c r="D7300" s="75" t="s">
        <v>13137</v>
      </c>
      <c r="E7300" s="171">
        <v>24.23</v>
      </c>
    </row>
    <row r="7301" spans="2:5" ht="50.1" customHeight="1">
      <c r="B7301" s="75">
        <v>40931</v>
      </c>
      <c r="C7301" s="75" t="s">
        <v>14428</v>
      </c>
      <c r="D7301" s="75" t="s">
        <v>13142</v>
      </c>
      <c r="E7301" s="172">
        <v>4301.84</v>
      </c>
    </row>
    <row r="7302" spans="2:5" ht="50.1" customHeight="1">
      <c r="B7302" s="75">
        <v>36150</v>
      </c>
      <c r="C7302" s="75" t="s">
        <v>14429</v>
      </c>
      <c r="D7302" s="75" t="s">
        <v>13138</v>
      </c>
      <c r="E7302" s="171">
        <v>26.73</v>
      </c>
    </row>
    <row r="7303" spans="2:5" ht="50.1" customHeight="1">
      <c r="B7303" s="75">
        <v>4760</v>
      </c>
      <c r="C7303" s="75" t="s">
        <v>21506</v>
      </c>
      <c r="D7303" s="75" t="s">
        <v>13137</v>
      </c>
      <c r="E7303" s="171">
        <v>17.309999999999999</v>
      </c>
    </row>
    <row r="7304" spans="2:5" ht="50.1" customHeight="1">
      <c r="B7304" s="75">
        <v>41069</v>
      </c>
      <c r="C7304" s="75" t="s">
        <v>14430</v>
      </c>
      <c r="D7304" s="75" t="s">
        <v>13142</v>
      </c>
      <c r="E7304" s="172">
        <v>3072.72</v>
      </c>
    </row>
    <row r="7305" spans="2:5" ht="50.1" customHeight="1">
      <c r="B7305" s="75">
        <v>10422</v>
      </c>
      <c r="C7305" s="75" t="s">
        <v>14431</v>
      </c>
      <c r="D7305" s="75" t="s">
        <v>13138</v>
      </c>
      <c r="E7305" s="171">
        <v>336.89</v>
      </c>
    </row>
    <row r="7306" spans="2:5" ht="50.1" customHeight="1">
      <c r="B7306" s="75">
        <v>10420</v>
      </c>
      <c r="C7306" s="75" t="s">
        <v>14432</v>
      </c>
      <c r="D7306" s="75" t="s">
        <v>13138</v>
      </c>
      <c r="E7306" s="171">
        <v>126.35</v>
      </c>
    </row>
    <row r="7307" spans="2:5" ht="50.1" customHeight="1">
      <c r="B7307" s="75">
        <v>10421</v>
      </c>
      <c r="C7307" s="75" t="s">
        <v>14433</v>
      </c>
      <c r="D7307" s="75" t="s">
        <v>13138</v>
      </c>
      <c r="E7307" s="171">
        <v>169.1</v>
      </c>
    </row>
    <row r="7308" spans="2:5" ht="50.1" customHeight="1">
      <c r="B7308" s="75">
        <v>36520</v>
      </c>
      <c r="C7308" s="75" t="s">
        <v>14434</v>
      </c>
      <c r="D7308" s="75" t="s">
        <v>13138</v>
      </c>
      <c r="E7308" s="171">
        <v>629.49</v>
      </c>
    </row>
    <row r="7309" spans="2:5" ht="50.1" customHeight="1">
      <c r="B7309" s="75">
        <v>11784</v>
      </c>
      <c r="C7309" s="75" t="s">
        <v>14435</v>
      </c>
      <c r="D7309" s="75" t="s">
        <v>13138</v>
      </c>
      <c r="E7309" s="171">
        <v>472.78</v>
      </c>
    </row>
    <row r="7310" spans="2:5" ht="50.1" customHeight="1">
      <c r="B7310" s="75">
        <v>10</v>
      </c>
      <c r="C7310" s="75" t="s">
        <v>14436</v>
      </c>
      <c r="D7310" s="75" t="s">
        <v>13138</v>
      </c>
      <c r="E7310" s="171">
        <v>8.68</v>
      </c>
    </row>
    <row r="7311" spans="2:5" ht="50.1" customHeight="1">
      <c r="B7311" s="75">
        <v>4815</v>
      </c>
      <c r="C7311" s="75" t="s">
        <v>14437</v>
      </c>
      <c r="D7311" s="75" t="s">
        <v>13138</v>
      </c>
      <c r="E7311" s="171">
        <v>3.78</v>
      </c>
    </row>
    <row r="7312" spans="2:5" ht="50.1" customHeight="1">
      <c r="B7312" s="75">
        <v>541</v>
      </c>
      <c r="C7312" s="75" t="s">
        <v>14438</v>
      </c>
      <c r="D7312" s="75" t="s">
        <v>13138</v>
      </c>
      <c r="E7312" s="171">
        <v>174</v>
      </c>
    </row>
    <row r="7313" spans="2:5" ht="50.1" customHeight="1">
      <c r="B7313" s="75">
        <v>542</v>
      </c>
      <c r="C7313" s="75" t="s">
        <v>14439</v>
      </c>
      <c r="D7313" s="75" t="s">
        <v>13138</v>
      </c>
      <c r="E7313" s="171">
        <v>218.11</v>
      </c>
    </row>
    <row r="7314" spans="2:5" ht="50.1" customHeight="1">
      <c r="B7314" s="75">
        <v>540</v>
      </c>
      <c r="C7314" s="75" t="s">
        <v>14440</v>
      </c>
      <c r="D7314" s="75" t="s">
        <v>13138</v>
      </c>
      <c r="E7314" s="171">
        <v>491.51</v>
      </c>
    </row>
    <row r="7315" spans="2:5" ht="50.1" customHeight="1">
      <c r="B7315" s="75">
        <v>38364</v>
      </c>
      <c r="C7315" s="75" t="s">
        <v>14441</v>
      </c>
      <c r="D7315" s="75" t="s">
        <v>13138</v>
      </c>
      <c r="E7315" s="171">
        <v>587</v>
      </c>
    </row>
    <row r="7316" spans="2:5" ht="50.1" customHeight="1">
      <c r="B7316" s="75">
        <v>11692</v>
      </c>
      <c r="C7316" s="75" t="s">
        <v>14442</v>
      </c>
      <c r="D7316" s="75" t="s">
        <v>13136</v>
      </c>
      <c r="E7316" s="171">
        <v>222.52</v>
      </c>
    </row>
    <row r="7317" spans="2:5" ht="50.1" customHeight="1">
      <c r="B7317" s="75">
        <v>1746</v>
      </c>
      <c r="C7317" s="75" t="s">
        <v>14443</v>
      </c>
      <c r="D7317" s="75" t="s">
        <v>13138</v>
      </c>
      <c r="E7317" s="171">
        <v>189.39</v>
      </c>
    </row>
    <row r="7318" spans="2:5" ht="50.1" customHeight="1">
      <c r="B7318" s="75">
        <v>1748</v>
      </c>
      <c r="C7318" s="75" t="s">
        <v>14444</v>
      </c>
      <c r="D7318" s="75" t="s">
        <v>13138</v>
      </c>
      <c r="E7318" s="171">
        <v>251.84</v>
      </c>
    </row>
    <row r="7319" spans="2:5" ht="50.1" customHeight="1">
      <c r="B7319" s="75">
        <v>1749</v>
      </c>
      <c r="C7319" s="75" t="s">
        <v>14445</v>
      </c>
      <c r="D7319" s="75" t="s">
        <v>13138</v>
      </c>
      <c r="E7319" s="171">
        <v>364.87</v>
      </c>
    </row>
    <row r="7320" spans="2:5" ht="50.1" customHeight="1">
      <c r="B7320" s="75">
        <v>37412</v>
      </c>
      <c r="C7320" s="75" t="s">
        <v>14446</v>
      </c>
      <c r="D7320" s="75" t="s">
        <v>13138</v>
      </c>
      <c r="E7320" s="171">
        <v>185.13</v>
      </c>
    </row>
    <row r="7321" spans="2:5" ht="50.1" customHeight="1">
      <c r="B7321" s="75">
        <v>1745</v>
      </c>
      <c r="C7321" s="75" t="s">
        <v>14447</v>
      </c>
      <c r="D7321" s="75" t="s">
        <v>13138</v>
      </c>
      <c r="E7321" s="171">
        <v>220.14</v>
      </c>
    </row>
    <row r="7322" spans="2:5" ht="50.1" customHeight="1">
      <c r="B7322" s="75">
        <v>1750</v>
      </c>
      <c r="C7322" s="75" t="s">
        <v>14448</v>
      </c>
      <c r="D7322" s="75" t="s">
        <v>13138</v>
      </c>
      <c r="E7322" s="171">
        <v>514.44000000000005</v>
      </c>
    </row>
    <row r="7323" spans="2:5" ht="50.1" customHeight="1">
      <c r="B7323" s="75">
        <v>11687</v>
      </c>
      <c r="C7323" s="75" t="s">
        <v>14449</v>
      </c>
      <c r="D7323" s="75" t="s">
        <v>13139</v>
      </c>
      <c r="E7323" s="171">
        <v>819.66</v>
      </c>
    </row>
    <row r="7324" spans="2:5" ht="50.1" customHeight="1">
      <c r="B7324" s="75">
        <v>11689</v>
      </c>
      <c r="C7324" s="75" t="s">
        <v>14450</v>
      </c>
      <c r="D7324" s="75" t="s">
        <v>13139</v>
      </c>
      <c r="E7324" s="172">
        <v>1026.98</v>
      </c>
    </row>
    <row r="7325" spans="2:5" ht="50.1" customHeight="1">
      <c r="B7325" s="75">
        <v>11693</v>
      </c>
      <c r="C7325" s="75" t="s">
        <v>14451</v>
      </c>
      <c r="D7325" s="75" t="s">
        <v>13136</v>
      </c>
      <c r="E7325" s="171">
        <v>192.93</v>
      </c>
    </row>
    <row r="7326" spans="2:5" ht="50.1" customHeight="1">
      <c r="B7326" s="75">
        <v>36215</v>
      </c>
      <c r="C7326" s="75" t="s">
        <v>14452</v>
      </c>
      <c r="D7326" s="75" t="s">
        <v>13138</v>
      </c>
      <c r="E7326" s="171">
        <v>726.91</v>
      </c>
    </row>
    <row r="7327" spans="2:5" ht="50.1" customHeight="1">
      <c r="B7327" s="75">
        <v>42439</v>
      </c>
      <c r="C7327" s="75" t="s">
        <v>14453</v>
      </c>
      <c r="D7327" s="75" t="s">
        <v>13138</v>
      </c>
      <c r="E7327" s="172">
        <v>1010.52</v>
      </c>
    </row>
    <row r="7328" spans="2:5" ht="50.1" customHeight="1">
      <c r="B7328" s="75">
        <v>38381</v>
      </c>
      <c r="C7328" s="75" t="s">
        <v>14454</v>
      </c>
      <c r="D7328" s="75" t="s">
        <v>13138</v>
      </c>
      <c r="E7328" s="171">
        <v>9.1</v>
      </c>
    </row>
    <row r="7329" spans="2:5" ht="50.1" customHeight="1">
      <c r="B7329" s="75">
        <v>39621</v>
      </c>
      <c r="C7329" s="75" t="s">
        <v>21507</v>
      </c>
      <c r="D7329" s="75" t="s">
        <v>3957</v>
      </c>
      <c r="E7329" s="171">
        <v>850.33</v>
      </c>
    </row>
    <row r="7330" spans="2:5" ht="50.1" customHeight="1">
      <c r="B7330" s="75">
        <v>39624</v>
      </c>
      <c r="C7330" s="75" t="s">
        <v>14455</v>
      </c>
      <c r="D7330" s="75" t="s">
        <v>3957</v>
      </c>
      <c r="E7330" s="171">
        <v>938.01</v>
      </c>
    </row>
    <row r="7331" spans="2:5" ht="50.1" customHeight="1">
      <c r="B7331" s="75">
        <v>39615</v>
      </c>
      <c r="C7331" s="75" t="s">
        <v>21508</v>
      </c>
      <c r="D7331" s="75" t="s">
        <v>13138</v>
      </c>
      <c r="E7331" s="171">
        <v>379.04</v>
      </c>
    </row>
    <row r="7332" spans="2:5" ht="50.1" customHeight="1">
      <c r="B7332" s="75">
        <v>39620</v>
      </c>
      <c r="C7332" s="75" t="s">
        <v>14456</v>
      </c>
      <c r="D7332" s="75" t="s">
        <v>13138</v>
      </c>
      <c r="E7332" s="171">
        <v>578.9</v>
      </c>
    </row>
    <row r="7333" spans="2:5" ht="50.1" customHeight="1">
      <c r="B7333" s="75">
        <v>39623</v>
      </c>
      <c r="C7333" s="75" t="s">
        <v>14457</v>
      </c>
      <c r="D7333" s="75" t="s">
        <v>13138</v>
      </c>
      <c r="E7333" s="171">
        <v>620.04999999999995</v>
      </c>
    </row>
    <row r="7334" spans="2:5" ht="50.1" customHeight="1">
      <c r="B7334" s="75">
        <v>36207</v>
      </c>
      <c r="C7334" s="75" t="s">
        <v>14458</v>
      </c>
      <c r="D7334" s="75" t="s">
        <v>13138</v>
      </c>
      <c r="E7334" s="171">
        <v>321.97000000000003</v>
      </c>
    </row>
    <row r="7335" spans="2:5" ht="50.1" customHeight="1">
      <c r="B7335" s="75">
        <v>36209</v>
      </c>
      <c r="C7335" s="75" t="s">
        <v>14459</v>
      </c>
      <c r="D7335" s="75" t="s">
        <v>13138</v>
      </c>
      <c r="E7335" s="171">
        <v>369.51</v>
      </c>
    </row>
    <row r="7336" spans="2:5" ht="50.1" customHeight="1">
      <c r="B7336" s="75">
        <v>36210</v>
      </c>
      <c r="C7336" s="75" t="s">
        <v>14460</v>
      </c>
      <c r="D7336" s="75" t="s">
        <v>13138</v>
      </c>
      <c r="E7336" s="171">
        <v>399.8</v>
      </c>
    </row>
    <row r="7337" spans="2:5" ht="50.1" customHeight="1">
      <c r="B7337" s="75">
        <v>36204</v>
      </c>
      <c r="C7337" s="75" t="s">
        <v>14461</v>
      </c>
      <c r="D7337" s="75" t="s">
        <v>13138</v>
      </c>
      <c r="E7337" s="171">
        <v>141.75</v>
      </c>
    </row>
    <row r="7338" spans="2:5" ht="50.1" customHeight="1">
      <c r="B7338" s="75">
        <v>36205</v>
      </c>
      <c r="C7338" s="75" t="s">
        <v>14462</v>
      </c>
      <c r="D7338" s="75" t="s">
        <v>13138</v>
      </c>
      <c r="E7338" s="171">
        <v>157.43</v>
      </c>
    </row>
    <row r="7339" spans="2:5" ht="50.1" customHeight="1">
      <c r="B7339" s="75">
        <v>36081</v>
      </c>
      <c r="C7339" s="75" t="s">
        <v>14463</v>
      </c>
      <c r="D7339" s="75" t="s">
        <v>13138</v>
      </c>
      <c r="E7339" s="171">
        <v>167.86</v>
      </c>
    </row>
    <row r="7340" spans="2:5" ht="50.1" customHeight="1">
      <c r="B7340" s="75">
        <v>36206</v>
      </c>
      <c r="C7340" s="75" t="s">
        <v>14464</v>
      </c>
      <c r="D7340" s="75" t="s">
        <v>13138</v>
      </c>
      <c r="E7340" s="171">
        <v>175.86</v>
      </c>
    </row>
    <row r="7341" spans="2:5" ht="50.1" customHeight="1">
      <c r="B7341" s="75">
        <v>36218</v>
      </c>
      <c r="C7341" s="75" t="s">
        <v>14465</v>
      </c>
      <c r="D7341" s="75" t="s">
        <v>13138</v>
      </c>
      <c r="E7341" s="171">
        <v>121.99</v>
      </c>
    </row>
    <row r="7342" spans="2:5" ht="50.1" customHeight="1">
      <c r="B7342" s="75">
        <v>36220</v>
      </c>
      <c r="C7342" s="75" t="s">
        <v>14466</v>
      </c>
      <c r="D7342" s="75" t="s">
        <v>13138</v>
      </c>
      <c r="E7342" s="171">
        <v>139.88999999999999</v>
      </c>
    </row>
    <row r="7343" spans="2:5" ht="50.1" customHeight="1">
      <c r="B7343" s="75">
        <v>36080</v>
      </c>
      <c r="C7343" s="75" t="s">
        <v>14467</v>
      </c>
      <c r="D7343" s="75" t="s">
        <v>13138</v>
      </c>
      <c r="E7343" s="171">
        <v>151.31</v>
      </c>
    </row>
    <row r="7344" spans="2:5" ht="50.1" customHeight="1">
      <c r="B7344" s="75">
        <v>36223</v>
      </c>
      <c r="C7344" s="75" t="s">
        <v>14468</v>
      </c>
      <c r="D7344" s="75" t="s">
        <v>13138</v>
      </c>
      <c r="E7344" s="171">
        <v>158.44</v>
      </c>
    </row>
    <row r="7345" spans="2:5" ht="50.1" customHeight="1">
      <c r="B7345" s="75">
        <v>546</v>
      </c>
      <c r="C7345" s="75" t="s">
        <v>21509</v>
      </c>
      <c r="D7345" s="75" t="s">
        <v>13140</v>
      </c>
      <c r="E7345" s="171">
        <v>8.14</v>
      </c>
    </row>
    <row r="7346" spans="2:5" ht="50.1" customHeight="1">
      <c r="B7346" s="75">
        <v>566</v>
      </c>
      <c r="C7346" s="75" t="s">
        <v>21510</v>
      </c>
      <c r="D7346" s="75" t="s">
        <v>13139</v>
      </c>
      <c r="E7346" s="171">
        <v>3.86</v>
      </c>
    </row>
    <row r="7347" spans="2:5" ht="50.1" customHeight="1">
      <c r="B7347" s="75">
        <v>565</v>
      </c>
      <c r="C7347" s="75" t="s">
        <v>21511</v>
      </c>
      <c r="D7347" s="75" t="s">
        <v>13139</v>
      </c>
      <c r="E7347" s="171">
        <v>14.08</v>
      </c>
    </row>
    <row r="7348" spans="2:5" ht="50.1" customHeight="1">
      <c r="B7348" s="75">
        <v>555</v>
      </c>
      <c r="C7348" s="75" t="s">
        <v>21512</v>
      </c>
      <c r="D7348" s="75" t="s">
        <v>13139</v>
      </c>
      <c r="E7348" s="171">
        <v>9.98</v>
      </c>
    </row>
    <row r="7349" spans="2:5" ht="50.1" customHeight="1">
      <c r="B7349" s="75">
        <v>557</v>
      </c>
      <c r="C7349" s="75" t="s">
        <v>21513</v>
      </c>
      <c r="D7349" s="75" t="s">
        <v>13139</v>
      </c>
      <c r="E7349" s="171">
        <v>31.32</v>
      </c>
    </row>
    <row r="7350" spans="2:5" ht="50.1" customHeight="1">
      <c r="B7350" s="75">
        <v>552</v>
      </c>
      <c r="C7350" s="75" t="s">
        <v>21514</v>
      </c>
      <c r="D7350" s="75" t="s">
        <v>13139</v>
      </c>
      <c r="E7350" s="171">
        <v>15.54</v>
      </c>
    </row>
    <row r="7351" spans="2:5" ht="50.1" customHeight="1">
      <c r="B7351" s="75">
        <v>563</v>
      </c>
      <c r="C7351" s="75" t="s">
        <v>21515</v>
      </c>
      <c r="D7351" s="75" t="s">
        <v>13139</v>
      </c>
      <c r="E7351" s="171">
        <v>23.35</v>
      </c>
    </row>
    <row r="7352" spans="2:5" ht="50.1" customHeight="1">
      <c r="B7352" s="75">
        <v>549</v>
      </c>
      <c r="C7352" s="75" t="s">
        <v>21516</v>
      </c>
      <c r="D7352" s="75" t="s">
        <v>13139</v>
      </c>
      <c r="E7352" s="171">
        <v>42.02</v>
      </c>
    </row>
    <row r="7353" spans="2:5" ht="50.1" customHeight="1">
      <c r="B7353" s="75">
        <v>551</v>
      </c>
      <c r="C7353" s="75" t="s">
        <v>21517</v>
      </c>
      <c r="D7353" s="75" t="s">
        <v>13139</v>
      </c>
      <c r="E7353" s="171">
        <v>83.21</v>
      </c>
    </row>
    <row r="7354" spans="2:5" ht="50.1" customHeight="1">
      <c r="B7354" s="75">
        <v>559</v>
      </c>
      <c r="C7354" s="75" t="s">
        <v>21518</v>
      </c>
      <c r="D7354" s="75" t="s">
        <v>13139</v>
      </c>
      <c r="E7354" s="171">
        <v>20.8</v>
      </c>
    </row>
    <row r="7355" spans="2:5" ht="50.1" customHeight="1">
      <c r="B7355" s="75">
        <v>560</v>
      </c>
      <c r="C7355" s="75" t="s">
        <v>21519</v>
      </c>
      <c r="D7355" s="75" t="s">
        <v>13139</v>
      </c>
      <c r="E7355" s="171">
        <v>26.02</v>
      </c>
    </row>
    <row r="7356" spans="2:5" ht="50.1" customHeight="1">
      <c r="B7356" s="75">
        <v>547</v>
      </c>
      <c r="C7356" s="75" t="s">
        <v>21520</v>
      </c>
      <c r="D7356" s="75" t="s">
        <v>13139</v>
      </c>
      <c r="E7356" s="171">
        <v>31.16</v>
      </c>
    </row>
    <row r="7357" spans="2:5" ht="50.1" customHeight="1">
      <c r="B7357" s="75">
        <v>38127</v>
      </c>
      <c r="C7357" s="75" t="s">
        <v>14469</v>
      </c>
      <c r="D7357" s="75" t="s">
        <v>13138</v>
      </c>
      <c r="E7357" s="171">
        <v>359.5</v>
      </c>
    </row>
    <row r="7358" spans="2:5" ht="50.1" customHeight="1">
      <c r="B7358" s="75">
        <v>38060</v>
      </c>
      <c r="C7358" s="75" t="s">
        <v>14470</v>
      </c>
      <c r="D7358" s="75" t="s">
        <v>13138</v>
      </c>
      <c r="E7358" s="171">
        <v>69.989999999999995</v>
      </c>
    </row>
    <row r="7359" spans="2:5" ht="50.1" customHeight="1">
      <c r="B7359" s="75">
        <v>10956</v>
      </c>
      <c r="C7359" s="75" t="s">
        <v>14471</v>
      </c>
      <c r="D7359" s="75" t="s">
        <v>13138</v>
      </c>
      <c r="E7359" s="171">
        <v>72.7</v>
      </c>
    </row>
    <row r="7360" spans="2:5" ht="50.1" customHeight="1">
      <c r="B7360" s="75">
        <v>39380</v>
      </c>
      <c r="C7360" s="75" t="s">
        <v>14472</v>
      </c>
      <c r="D7360" s="75" t="s">
        <v>13138</v>
      </c>
      <c r="E7360" s="171">
        <v>13.99</v>
      </c>
    </row>
    <row r="7361" spans="2:5" ht="50.1" customHeight="1">
      <c r="B7361" s="75">
        <v>13374</v>
      </c>
      <c r="C7361" s="75" t="s">
        <v>14473</v>
      </c>
      <c r="D7361" s="75" t="s">
        <v>13138</v>
      </c>
      <c r="E7361" s="171">
        <v>98.32</v>
      </c>
    </row>
    <row r="7362" spans="2:5" ht="50.1" customHeight="1">
      <c r="B7362" s="75">
        <v>37597</v>
      </c>
      <c r="C7362" s="75" t="s">
        <v>14474</v>
      </c>
      <c r="D7362" s="75" t="s">
        <v>13138</v>
      </c>
      <c r="E7362" s="172">
        <v>374960.93</v>
      </c>
    </row>
    <row r="7363" spans="2:5" ht="50.1" customHeight="1">
      <c r="B7363" s="75">
        <v>183</v>
      </c>
      <c r="C7363" s="75" t="s">
        <v>14475</v>
      </c>
      <c r="D7363" s="75" t="s">
        <v>3958</v>
      </c>
      <c r="E7363" s="171">
        <v>143</v>
      </c>
    </row>
    <row r="7364" spans="2:5" ht="50.1" customHeight="1">
      <c r="B7364" s="75">
        <v>184</v>
      </c>
      <c r="C7364" s="75" t="s">
        <v>14476</v>
      </c>
      <c r="D7364" s="75" t="s">
        <v>3958</v>
      </c>
      <c r="E7364" s="171">
        <v>94.51</v>
      </c>
    </row>
    <row r="7365" spans="2:5" ht="50.1" customHeight="1">
      <c r="B7365" s="75">
        <v>195</v>
      </c>
      <c r="C7365" s="75" t="s">
        <v>14477</v>
      </c>
      <c r="D7365" s="75" t="s">
        <v>3958</v>
      </c>
      <c r="E7365" s="171">
        <v>116.17</v>
      </c>
    </row>
    <row r="7366" spans="2:5" ht="50.1" customHeight="1">
      <c r="B7366" s="75">
        <v>194</v>
      </c>
      <c r="C7366" s="75" t="s">
        <v>14478</v>
      </c>
      <c r="D7366" s="75" t="s">
        <v>3958</v>
      </c>
      <c r="E7366" s="171">
        <v>63.15</v>
      </c>
    </row>
    <row r="7367" spans="2:5" ht="50.1" customHeight="1">
      <c r="B7367" s="75">
        <v>20001</v>
      </c>
      <c r="C7367" s="75" t="s">
        <v>14479</v>
      </c>
      <c r="D7367" s="75" t="s">
        <v>3958</v>
      </c>
      <c r="E7367" s="171">
        <v>115.76</v>
      </c>
    </row>
    <row r="7368" spans="2:5" ht="50.1" customHeight="1">
      <c r="B7368" s="75">
        <v>181</v>
      </c>
      <c r="C7368" s="75" t="s">
        <v>14480</v>
      </c>
      <c r="D7368" s="75" t="s">
        <v>3958</v>
      </c>
      <c r="E7368" s="171">
        <v>156.61000000000001</v>
      </c>
    </row>
    <row r="7369" spans="2:5" ht="50.1" customHeight="1">
      <c r="B7369" s="75">
        <v>39837</v>
      </c>
      <c r="C7369" s="75" t="s">
        <v>14481</v>
      </c>
      <c r="D7369" s="75" t="s">
        <v>3958</v>
      </c>
      <c r="E7369" s="171">
        <v>264.81</v>
      </c>
    </row>
    <row r="7370" spans="2:5" ht="50.1" customHeight="1">
      <c r="B7370" s="75">
        <v>10535</v>
      </c>
      <c r="C7370" s="75" t="s">
        <v>14482</v>
      </c>
      <c r="D7370" s="75" t="s">
        <v>13138</v>
      </c>
      <c r="E7370" s="172">
        <v>4262.5</v>
      </c>
    </row>
    <row r="7371" spans="2:5" ht="50.1" customHeight="1">
      <c r="B7371" s="75">
        <v>10537</v>
      </c>
      <c r="C7371" s="75" t="s">
        <v>14483</v>
      </c>
      <c r="D7371" s="75" t="s">
        <v>13138</v>
      </c>
      <c r="E7371" s="172">
        <v>5812.89</v>
      </c>
    </row>
    <row r="7372" spans="2:5" ht="50.1" customHeight="1">
      <c r="B7372" s="75">
        <v>13891</v>
      </c>
      <c r="C7372" s="75" t="s">
        <v>14484</v>
      </c>
      <c r="D7372" s="75" t="s">
        <v>13138</v>
      </c>
      <c r="E7372" s="172">
        <v>5331.73</v>
      </c>
    </row>
    <row r="7373" spans="2:5" ht="50.1" customHeight="1">
      <c r="B7373" s="75">
        <v>25975</v>
      </c>
      <c r="C7373" s="75" t="s">
        <v>14485</v>
      </c>
      <c r="D7373" s="75" t="s">
        <v>13138</v>
      </c>
      <c r="E7373" s="172">
        <v>23190.880000000001</v>
      </c>
    </row>
    <row r="7374" spans="2:5" ht="50.1" customHeight="1">
      <c r="B7374" s="75">
        <v>36396</v>
      </c>
      <c r="C7374" s="75" t="s">
        <v>14486</v>
      </c>
      <c r="D7374" s="75" t="s">
        <v>13138</v>
      </c>
      <c r="E7374" s="172">
        <v>4876.58</v>
      </c>
    </row>
    <row r="7375" spans="2:5" ht="50.1" customHeight="1">
      <c r="B7375" s="75">
        <v>36397</v>
      </c>
      <c r="C7375" s="75" t="s">
        <v>14487</v>
      </c>
      <c r="D7375" s="75" t="s">
        <v>13138</v>
      </c>
      <c r="E7375" s="172">
        <v>17338.98</v>
      </c>
    </row>
    <row r="7376" spans="2:5" ht="50.1" customHeight="1">
      <c r="B7376" s="75">
        <v>36398</v>
      </c>
      <c r="C7376" s="75" t="s">
        <v>14488</v>
      </c>
      <c r="D7376" s="75" t="s">
        <v>13138</v>
      </c>
      <c r="E7376" s="172">
        <v>21074.080000000002</v>
      </c>
    </row>
    <row r="7377" spans="2:5" ht="50.1" customHeight="1">
      <c r="B7377" s="75">
        <v>647</v>
      </c>
      <c r="C7377" s="75" t="s">
        <v>14489</v>
      </c>
      <c r="D7377" s="75" t="s">
        <v>13137</v>
      </c>
      <c r="E7377" s="171">
        <v>12.19</v>
      </c>
    </row>
    <row r="7378" spans="2:5" ht="50.1" customHeight="1">
      <c r="B7378" s="75">
        <v>40920</v>
      </c>
      <c r="C7378" s="75" t="s">
        <v>14490</v>
      </c>
      <c r="D7378" s="75" t="s">
        <v>13142</v>
      </c>
      <c r="E7378" s="172">
        <v>2165.37</v>
      </c>
    </row>
    <row r="7379" spans="2:5" ht="50.1" customHeight="1">
      <c r="B7379" s="75">
        <v>38783</v>
      </c>
      <c r="C7379" s="75" t="s">
        <v>14491</v>
      </c>
      <c r="D7379" s="75" t="s">
        <v>13138</v>
      </c>
      <c r="E7379" s="171">
        <v>0.87</v>
      </c>
    </row>
    <row r="7380" spans="2:5" ht="50.1" customHeight="1">
      <c r="B7380" s="75">
        <v>37593</v>
      </c>
      <c r="C7380" s="75" t="s">
        <v>14492</v>
      </c>
      <c r="D7380" s="75" t="s">
        <v>13138</v>
      </c>
      <c r="E7380" s="171">
        <v>2.15</v>
      </c>
    </row>
    <row r="7381" spans="2:5" ht="50.1" customHeight="1">
      <c r="B7381" s="75">
        <v>37594</v>
      </c>
      <c r="C7381" s="75" t="s">
        <v>14493</v>
      </c>
      <c r="D7381" s="75" t="s">
        <v>13138</v>
      </c>
      <c r="E7381" s="171">
        <v>2.68</v>
      </c>
    </row>
    <row r="7382" spans="2:5" ht="50.1" customHeight="1">
      <c r="B7382" s="75">
        <v>37592</v>
      </c>
      <c r="C7382" s="75" t="s">
        <v>14494</v>
      </c>
      <c r="D7382" s="75" t="s">
        <v>13138</v>
      </c>
      <c r="E7382" s="171">
        <v>1.69</v>
      </c>
    </row>
    <row r="7383" spans="2:5" ht="50.1" customHeight="1">
      <c r="B7383" s="75">
        <v>7266</v>
      </c>
      <c r="C7383" s="75" t="s">
        <v>21521</v>
      </c>
      <c r="D7383" s="75" t="s">
        <v>13144</v>
      </c>
      <c r="E7383" s="171">
        <v>655.16999999999996</v>
      </c>
    </row>
    <row r="7384" spans="2:5" ht="50.1" customHeight="1">
      <c r="B7384" s="75">
        <v>7270</v>
      </c>
      <c r="C7384" s="75" t="s">
        <v>21522</v>
      </c>
      <c r="D7384" s="75" t="s">
        <v>13138</v>
      </c>
      <c r="E7384" s="171">
        <v>0.75</v>
      </c>
    </row>
    <row r="7385" spans="2:5" ht="50.1" customHeight="1">
      <c r="B7385" s="75">
        <v>7267</v>
      </c>
      <c r="C7385" s="75" t="s">
        <v>21523</v>
      </c>
      <c r="D7385" s="75" t="s">
        <v>13138</v>
      </c>
      <c r="E7385" s="171">
        <v>0.59</v>
      </c>
    </row>
    <row r="7386" spans="2:5" ht="50.1" customHeight="1">
      <c r="B7386" s="75">
        <v>7269</v>
      </c>
      <c r="C7386" s="75" t="s">
        <v>21524</v>
      </c>
      <c r="D7386" s="75" t="s">
        <v>13138</v>
      </c>
      <c r="E7386" s="171">
        <v>0.6</v>
      </c>
    </row>
    <row r="7387" spans="2:5" ht="50.1" customHeight="1">
      <c r="B7387" s="75">
        <v>7271</v>
      </c>
      <c r="C7387" s="75" t="s">
        <v>21525</v>
      </c>
      <c r="D7387" s="75" t="s">
        <v>13138</v>
      </c>
      <c r="E7387" s="171">
        <v>0.65</v>
      </c>
    </row>
    <row r="7388" spans="2:5" ht="50.1" customHeight="1">
      <c r="B7388" s="75">
        <v>7268</v>
      </c>
      <c r="C7388" s="75" t="s">
        <v>21526</v>
      </c>
      <c r="D7388" s="75" t="s">
        <v>13138</v>
      </c>
      <c r="E7388" s="171">
        <v>0.91</v>
      </c>
    </row>
    <row r="7389" spans="2:5" ht="50.1" customHeight="1">
      <c r="B7389" s="75">
        <v>34556</v>
      </c>
      <c r="C7389" s="75" t="s">
        <v>21527</v>
      </c>
      <c r="D7389" s="75" t="s">
        <v>13138</v>
      </c>
      <c r="E7389" s="171">
        <v>2.86</v>
      </c>
    </row>
    <row r="7390" spans="2:5" ht="50.1" customHeight="1">
      <c r="B7390" s="75">
        <v>37873</v>
      </c>
      <c r="C7390" s="75" t="s">
        <v>21528</v>
      </c>
      <c r="D7390" s="75" t="s">
        <v>13138</v>
      </c>
      <c r="E7390" s="171">
        <v>2.91</v>
      </c>
    </row>
    <row r="7391" spans="2:5" ht="50.1" customHeight="1">
      <c r="B7391" s="75">
        <v>34564</v>
      </c>
      <c r="C7391" s="75" t="s">
        <v>21529</v>
      </c>
      <c r="D7391" s="75" t="s">
        <v>13138</v>
      </c>
      <c r="E7391" s="171">
        <v>3.05</v>
      </c>
    </row>
    <row r="7392" spans="2:5" ht="50.1" customHeight="1">
      <c r="B7392" s="75">
        <v>34565</v>
      </c>
      <c r="C7392" s="75" t="s">
        <v>21530</v>
      </c>
      <c r="D7392" s="75" t="s">
        <v>13138</v>
      </c>
      <c r="E7392" s="171">
        <v>3.23</v>
      </c>
    </row>
    <row r="7393" spans="2:5" ht="50.1" customHeight="1">
      <c r="B7393" s="75">
        <v>38590</v>
      </c>
      <c r="C7393" s="75" t="s">
        <v>21531</v>
      </c>
      <c r="D7393" s="75" t="s">
        <v>13138</v>
      </c>
      <c r="E7393" s="171">
        <v>2.39</v>
      </c>
    </row>
    <row r="7394" spans="2:5" ht="50.1" customHeight="1">
      <c r="B7394" s="75">
        <v>34566</v>
      </c>
      <c r="C7394" s="75" t="s">
        <v>21532</v>
      </c>
      <c r="D7394" s="75" t="s">
        <v>13138</v>
      </c>
      <c r="E7394" s="171">
        <v>2.5099999999999998</v>
      </c>
    </row>
    <row r="7395" spans="2:5" ht="50.1" customHeight="1">
      <c r="B7395" s="75">
        <v>34567</v>
      </c>
      <c r="C7395" s="75" t="s">
        <v>21533</v>
      </c>
      <c r="D7395" s="75" t="s">
        <v>13138</v>
      </c>
      <c r="E7395" s="171">
        <v>2.66</v>
      </c>
    </row>
    <row r="7396" spans="2:5" ht="50.1" customHeight="1">
      <c r="B7396" s="75">
        <v>38591</v>
      </c>
      <c r="C7396" s="75" t="s">
        <v>21534</v>
      </c>
      <c r="D7396" s="75" t="s">
        <v>13138</v>
      </c>
      <c r="E7396" s="171">
        <v>2.41</v>
      </c>
    </row>
    <row r="7397" spans="2:5" ht="50.1" customHeight="1">
      <c r="B7397" s="75">
        <v>34568</v>
      </c>
      <c r="C7397" s="75" t="s">
        <v>21535</v>
      </c>
      <c r="D7397" s="75" t="s">
        <v>13138</v>
      </c>
      <c r="E7397" s="171">
        <v>3.14</v>
      </c>
    </row>
    <row r="7398" spans="2:5" ht="50.1" customHeight="1">
      <c r="B7398" s="75">
        <v>34569</v>
      </c>
      <c r="C7398" s="75" t="s">
        <v>21536</v>
      </c>
      <c r="D7398" s="75" t="s">
        <v>13138</v>
      </c>
      <c r="E7398" s="171">
        <v>3.23</v>
      </c>
    </row>
    <row r="7399" spans="2:5" ht="50.1" customHeight="1">
      <c r="B7399" s="75">
        <v>34570</v>
      </c>
      <c r="C7399" s="75" t="s">
        <v>21537</v>
      </c>
      <c r="D7399" s="75" t="s">
        <v>13138</v>
      </c>
      <c r="E7399" s="171">
        <v>3.51</v>
      </c>
    </row>
    <row r="7400" spans="2:5" ht="50.1" customHeight="1">
      <c r="B7400" s="75">
        <v>25070</v>
      </c>
      <c r="C7400" s="75" t="s">
        <v>21538</v>
      </c>
      <c r="D7400" s="75" t="s">
        <v>13138</v>
      </c>
      <c r="E7400" s="171">
        <v>2.64</v>
      </c>
    </row>
    <row r="7401" spans="2:5" ht="50.1" customHeight="1">
      <c r="B7401" s="75">
        <v>34571</v>
      </c>
      <c r="C7401" s="75" t="s">
        <v>21539</v>
      </c>
      <c r="D7401" s="75" t="s">
        <v>13138</v>
      </c>
      <c r="E7401" s="171">
        <v>2.66</v>
      </c>
    </row>
    <row r="7402" spans="2:5" ht="50.1" customHeight="1">
      <c r="B7402" s="75">
        <v>34573</v>
      </c>
      <c r="C7402" s="75" t="s">
        <v>21540</v>
      </c>
      <c r="D7402" s="75" t="s">
        <v>13138</v>
      </c>
      <c r="E7402" s="171">
        <v>2.8</v>
      </c>
    </row>
    <row r="7403" spans="2:5" ht="50.1" customHeight="1">
      <c r="B7403" s="75">
        <v>37107</v>
      </c>
      <c r="C7403" s="75" t="s">
        <v>21541</v>
      </c>
      <c r="D7403" s="75" t="s">
        <v>13138</v>
      </c>
      <c r="E7403" s="171">
        <v>3.7</v>
      </c>
    </row>
    <row r="7404" spans="2:5" ht="50.1" customHeight="1">
      <c r="B7404" s="75">
        <v>34576</v>
      </c>
      <c r="C7404" s="75" t="s">
        <v>21542</v>
      </c>
      <c r="D7404" s="75" t="s">
        <v>13138</v>
      </c>
      <c r="E7404" s="171">
        <v>4.09</v>
      </c>
    </row>
    <row r="7405" spans="2:5" ht="50.1" customHeight="1">
      <c r="B7405" s="75">
        <v>34577</v>
      </c>
      <c r="C7405" s="75" t="s">
        <v>21543</v>
      </c>
      <c r="D7405" s="75" t="s">
        <v>13138</v>
      </c>
      <c r="E7405" s="171">
        <v>4.26</v>
      </c>
    </row>
    <row r="7406" spans="2:5" ht="50.1" customHeight="1">
      <c r="B7406" s="75">
        <v>34578</v>
      </c>
      <c r="C7406" s="75" t="s">
        <v>21544</v>
      </c>
      <c r="D7406" s="75" t="s">
        <v>13138</v>
      </c>
      <c r="E7406" s="171">
        <v>4.62</v>
      </c>
    </row>
    <row r="7407" spans="2:5" ht="50.1" customHeight="1">
      <c r="B7407" s="75">
        <v>34579</v>
      </c>
      <c r="C7407" s="75" t="s">
        <v>21545</v>
      </c>
      <c r="D7407" s="75" t="s">
        <v>13138</v>
      </c>
      <c r="E7407" s="171">
        <v>4.93</v>
      </c>
    </row>
    <row r="7408" spans="2:5" ht="50.1" customHeight="1">
      <c r="B7408" s="75">
        <v>25067</v>
      </c>
      <c r="C7408" s="75" t="s">
        <v>21546</v>
      </c>
      <c r="D7408" s="75" t="s">
        <v>13138</v>
      </c>
      <c r="E7408" s="171">
        <v>3.3</v>
      </c>
    </row>
    <row r="7409" spans="2:5" ht="50.1" customHeight="1">
      <c r="B7409" s="75">
        <v>34580</v>
      </c>
      <c r="C7409" s="75" t="s">
        <v>21547</v>
      </c>
      <c r="D7409" s="75" t="s">
        <v>13138</v>
      </c>
      <c r="E7409" s="171">
        <v>3.68</v>
      </c>
    </row>
    <row r="7410" spans="2:5" ht="50.1" customHeight="1">
      <c r="B7410" s="75">
        <v>25071</v>
      </c>
      <c r="C7410" s="75" t="s">
        <v>21548</v>
      </c>
      <c r="D7410" s="75" t="s">
        <v>13138</v>
      </c>
      <c r="E7410" s="171">
        <v>1.83</v>
      </c>
    </row>
    <row r="7411" spans="2:5" ht="50.1" customHeight="1">
      <c r="B7411" s="75">
        <v>38395</v>
      </c>
      <c r="C7411" s="75" t="s">
        <v>14495</v>
      </c>
      <c r="D7411" s="75" t="s">
        <v>13138</v>
      </c>
      <c r="E7411" s="171">
        <v>7.6</v>
      </c>
    </row>
    <row r="7412" spans="2:5" ht="50.1" customHeight="1">
      <c r="B7412" s="75">
        <v>34583</v>
      </c>
      <c r="C7412" s="75" t="s">
        <v>21549</v>
      </c>
      <c r="D7412" s="75" t="s">
        <v>13136</v>
      </c>
      <c r="E7412" s="171">
        <v>44.63</v>
      </c>
    </row>
    <row r="7413" spans="2:5" ht="50.1" customHeight="1">
      <c r="B7413" s="75">
        <v>34584</v>
      </c>
      <c r="C7413" s="75" t="s">
        <v>21550</v>
      </c>
      <c r="D7413" s="75" t="s">
        <v>13136</v>
      </c>
      <c r="E7413" s="171">
        <v>24.98</v>
      </c>
    </row>
    <row r="7414" spans="2:5" ht="50.1" customHeight="1">
      <c r="B7414" s="75">
        <v>709</v>
      </c>
      <c r="C7414" s="75" t="s">
        <v>14496</v>
      </c>
      <c r="D7414" s="75" t="s">
        <v>13136</v>
      </c>
      <c r="E7414" s="171">
        <v>541.30999999999995</v>
      </c>
    </row>
    <row r="7415" spans="2:5" ht="50.1" customHeight="1">
      <c r="B7415" s="75">
        <v>34599</v>
      </c>
      <c r="C7415" s="75" t="s">
        <v>21551</v>
      </c>
      <c r="D7415" s="75" t="s">
        <v>13138</v>
      </c>
      <c r="E7415" s="171">
        <v>1.88</v>
      </c>
    </row>
    <row r="7416" spans="2:5" ht="50.1" customHeight="1">
      <c r="B7416" s="75">
        <v>34592</v>
      </c>
      <c r="C7416" s="75" t="s">
        <v>21552</v>
      </c>
      <c r="D7416" s="75" t="s">
        <v>13138</v>
      </c>
      <c r="E7416" s="171">
        <v>2.1</v>
      </c>
    </row>
    <row r="7417" spans="2:5" ht="50.1" customHeight="1">
      <c r="B7417" s="75">
        <v>37103</v>
      </c>
      <c r="C7417" s="75" t="s">
        <v>21553</v>
      </c>
      <c r="D7417" s="75" t="s">
        <v>13138</v>
      </c>
      <c r="E7417" s="171">
        <v>2.4</v>
      </c>
    </row>
    <row r="7418" spans="2:5" ht="50.1" customHeight="1">
      <c r="B7418" s="75">
        <v>34555</v>
      </c>
      <c r="C7418" s="75" t="s">
        <v>21554</v>
      </c>
      <c r="D7418" s="75" t="s">
        <v>13138</v>
      </c>
      <c r="E7418" s="171">
        <v>3.05</v>
      </c>
    </row>
    <row r="7419" spans="2:5" ht="50.1" customHeight="1">
      <c r="B7419" s="75">
        <v>674</v>
      </c>
      <c r="C7419" s="75" t="s">
        <v>21555</v>
      </c>
      <c r="D7419" s="75" t="s">
        <v>13136</v>
      </c>
      <c r="E7419" s="171">
        <v>48.01</v>
      </c>
    </row>
    <row r="7420" spans="2:5" ht="50.1" customHeight="1">
      <c r="B7420" s="75">
        <v>34600</v>
      </c>
      <c r="C7420" s="75" t="s">
        <v>21556</v>
      </c>
      <c r="D7420" s="75" t="s">
        <v>13136</v>
      </c>
      <c r="E7420" s="171">
        <v>70.52</v>
      </c>
    </row>
    <row r="7421" spans="2:5" ht="50.1" customHeight="1">
      <c r="B7421" s="75">
        <v>652</v>
      </c>
      <c r="C7421" s="75" t="s">
        <v>21557</v>
      </c>
      <c r="D7421" s="75" t="s">
        <v>13136</v>
      </c>
      <c r="E7421" s="171">
        <v>108.02</v>
      </c>
    </row>
    <row r="7422" spans="2:5" ht="50.1" customHeight="1">
      <c r="B7422" s="75">
        <v>651</v>
      </c>
      <c r="C7422" s="75" t="s">
        <v>21558</v>
      </c>
      <c r="D7422" s="75" t="s">
        <v>13138</v>
      </c>
      <c r="E7422" s="171">
        <v>2.31</v>
      </c>
    </row>
    <row r="7423" spans="2:5" ht="50.1" customHeight="1">
      <c r="B7423" s="75">
        <v>654</v>
      </c>
      <c r="C7423" s="75" t="s">
        <v>21559</v>
      </c>
      <c r="D7423" s="75" t="s">
        <v>13138</v>
      </c>
      <c r="E7423" s="171">
        <v>2.86</v>
      </c>
    </row>
    <row r="7424" spans="2:5" ht="50.1" customHeight="1">
      <c r="B7424" s="75">
        <v>650</v>
      </c>
      <c r="C7424" s="75" t="s">
        <v>21560</v>
      </c>
      <c r="D7424" s="75" t="s">
        <v>13138</v>
      </c>
      <c r="E7424" s="171">
        <v>1.85</v>
      </c>
    </row>
    <row r="7425" spans="2:5" ht="50.1" customHeight="1">
      <c r="B7425" s="75">
        <v>716</v>
      </c>
      <c r="C7425" s="75" t="s">
        <v>14497</v>
      </c>
      <c r="D7425" s="75" t="s">
        <v>13138</v>
      </c>
      <c r="E7425" s="171">
        <v>15.95</v>
      </c>
    </row>
    <row r="7426" spans="2:5" ht="50.1" customHeight="1">
      <c r="B7426" s="75">
        <v>715</v>
      </c>
      <c r="C7426" s="75" t="s">
        <v>14498</v>
      </c>
      <c r="D7426" s="75" t="s">
        <v>13138</v>
      </c>
      <c r="E7426" s="171">
        <v>15.78</v>
      </c>
    </row>
    <row r="7427" spans="2:5" ht="50.1" customHeight="1">
      <c r="B7427" s="75">
        <v>718</v>
      </c>
      <c r="C7427" s="75" t="s">
        <v>14499</v>
      </c>
      <c r="D7427" s="75" t="s">
        <v>13138</v>
      </c>
      <c r="E7427" s="171">
        <v>23.51</v>
      </c>
    </row>
    <row r="7428" spans="2:5" ht="50.1" customHeight="1">
      <c r="B7428" s="75">
        <v>11981</v>
      </c>
      <c r="C7428" s="75" t="s">
        <v>14500</v>
      </c>
      <c r="D7428" s="75" t="s">
        <v>13138</v>
      </c>
      <c r="E7428" s="171">
        <v>16.12</v>
      </c>
    </row>
    <row r="7429" spans="2:5" ht="50.1" customHeight="1">
      <c r="B7429" s="75">
        <v>34586</v>
      </c>
      <c r="C7429" s="75" t="s">
        <v>14501</v>
      </c>
      <c r="D7429" s="75" t="s">
        <v>13138</v>
      </c>
      <c r="E7429" s="171">
        <v>1.84</v>
      </c>
    </row>
    <row r="7430" spans="2:5" ht="50.1" customHeight="1">
      <c r="B7430" s="75">
        <v>38603</v>
      </c>
      <c r="C7430" s="75" t="s">
        <v>14502</v>
      </c>
      <c r="D7430" s="75" t="s">
        <v>13138</v>
      </c>
      <c r="E7430" s="171">
        <v>2.2200000000000002</v>
      </c>
    </row>
    <row r="7431" spans="2:5" ht="50.1" customHeight="1">
      <c r="B7431" s="75">
        <v>34588</v>
      </c>
      <c r="C7431" s="75" t="s">
        <v>14503</v>
      </c>
      <c r="D7431" s="75" t="s">
        <v>13138</v>
      </c>
      <c r="E7431" s="171">
        <v>2.4</v>
      </c>
    </row>
    <row r="7432" spans="2:5" ht="50.1" customHeight="1">
      <c r="B7432" s="75">
        <v>34590</v>
      </c>
      <c r="C7432" s="75" t="s">
        <v>14504</v>
      </c>
      <c r="D7432" s="75" t="s">
        <v>13138</v>
      </c>
      <c r="E7432" s="171">
        <v>2.19</v>
      </c>
    </row>
    <row r="7433" spans="2:5" ht="50.1" customHeight="1">
      <c r="B7433" s="75">
        <v>34591</v>
      </c>
      <c r="C7433" s="75" t="s">
        <v>14505</v>
      </c>
      <c r="D7433" s="75" t="s">
        <v>13138</v>
      </c>
      <c r="E7433" s="171">
        <v>2.97</v>
      </c>
    </row>
    <row r="7434" spans="2:5" ht="50.1" customHeight="1">
      <c r="B7434" s="75">
        <v>41372</v>
      </c>
      <c r="C7434" s="75" t="s">
        <v>21561</v>
      </c>
      <c r="D7434" s="75" t="s">
        <v>13136</v>
      </c>
      <c r="E7434" s="171">
        <v>67.38</v>
      </c>
    </row>
    <row r="7435" spans="2:5" ht="50.1" customHeight="1">
      <c r="B7435" s="75">
        <v>41371</v>
      </c>
      <c r="C7435" s="75" t="s">
        <v>21562</v>
      </c>
      <c r="D7435" s="75" t="s">
        <v>13136</v>
      </c>
      <c r="E7435" s="171">
        <v>39.82</v>
      </c>
    </row>
    <row r="7436" spans="2:5" ht="50.1" customHeight="1">
      <c r="B7436" s="75">
        <v>40517</v>
      </c>
      <c r="C7436" s="75" t="s">
        <v>21563</v>
      </c>
      <c r="D7436" s="75" t="s">
        <v>13136</v>
      </c>
      <c r="E7436" s="171">
        <v>41.92</v>
      </c>
    </row>
    <row r="7437" spans="2:5" ht="50.1" customHeight="1">
      <c r="B7437" s="75">
        <v>40515</v>
      </c>
      <c r="C7437" s="75" t="s">
        <v>21564</v>
      </c>
      <c r="D7437" s="75" t="s">
        <v>13136</v>
      </c>
      <c r="E7437" s="171">
        <v>94.32</v>
      </c>
    </row>
    <row r="7438" spans="2:5" ht="50.1" customHeight="1">
      <c r="B7438" s="75">
        <v>40529</v>
      </c>
      <c r="C7438" s="75" t="s">
        <v>14506</v>
      </c>
      <c r="D7438" s="75" t="s">
        <v>13136</v>
      </c>
      <c r="E7438" s="171">
        <v>60.26</v>
      </c>
    </row>
    <row r="7439" spans="2:5" ht="50.1" customHeight="1">
      <c r="B7439" s="75">
        <v>36170</v>
      </c>
      <c r="C7439" s="75" t="s">
        <v>14507</v>
      </c>
      <c r="D7439" s="75" t="s">
        <v>13136</v>
      </c>
      <c r="E7439" s="171">
        <v>50</v>
      </c>
    </row>
    <row r="7440" spans="2:5" ht="50.1" customHeight="1">
      <c r="B7440" s="75">
        <v>40524</v>
      </c>
      <c r="C7440" s="75" t="s">
        <v>14508</v>
      </c>
      <c r="D7440" s="75" t="s">
        <v>13136</v>
      </c>
      <c r="E7440" s="171">
        <v>58.95</v>
      </c>
    </row>
    <row r="7441" spans="2:5" ht="50.1" customHeight="1">
      <c r="B7441" s="75">
        <v>36156</v>
      </c>
      <c r="C7441" s="75" t="s">
        <v>14509</v>
      </c>
      <c r="D7441" s="75" t="s">
        <v>13136</v>
      </c>
      <c r="E7441" s="171">
        <v>45.85</v>
      </c>
    </row>
    <row r="7442" spans="2:5" ht="50.1" customHeight="1">
      <c r="B7442" s="75">
        <v>36155</v>
      </c>
      <c r="C7442" s="75" t="s">
        <v>14510</v>
      </c>
      <c r="D7442" s="75" t="s">
        <v>13136</v>
      </c>
      <c r="E7442" s="171">
        <v>39.58</v>
      </c>
    </row>
    <row r="7443" spans="2:5" ht="50.1" customHeight="1">
      <c r="B7443" s="75">
        <v>36154</v>
      </c>
      <c r="C7443" s="75" t="s">
        <v>14511</v>
      </c>
      <c r="D7443" s="75" t="s">
        <v>13136</v>
      </c>
      <c r="E7443" s="171">
        <v>55.02</v>
      </c>
    </row>
    <row r="7444" spans="2:5" ht="50.1" customHeight="1">
      <c r="B7444" s="75">
        <v>695</v>
      </c>
      <c r="C7444" s="75" t="s">
        <v>14512</v>
      </c>
      <c r="D7444" s="75" t="s">
        <v>13136</v>
      </c>
      <c r="E7444" s="171">
        <v>40.409999999999997</v>
      </c>
    </row>
    <row r="7445" spans="2:5" ht="50.1" customHeight="1">
      <c r="B7445" s="75">
        <v>679</v>
      </c>
      <c r="C7445" s="75" t="s">
        <v>21565</v>
      </c>
      <c r="D7445" s="75" t="s">
        <v>13136</v>
      </c>
      <c r="E7445" s="171">
        <v>60.26</v>
      </c>
    </row>
    <row r="7446" spans="2:5" ht="50.1" customHeight="1">
      <c r="B7446" s="75">
        <v>711</v>
      </c>
      <c r="C7446" s="75" t="s">
        <v>21566</v>
      </c>
      <c r="D7446" s="75" t="s">
        <v>13136</v>
      </c>
      <c r="E7446" s="171">
        <v>39.86</v>
      </c>
    </row>
    <row r="7447" spans="2:5" ht="50.1" customHeight="1">
      <c r="B7447" s="75">
        <v>712</v>
      </c>
      <c r="C7447" s="75" t="s">
        <v>21567</v>
      </c>
      <c r="D7447" s="75" t="s">
        <v>13136</v>
      </c>
      <c r="E7447" s="171">
        <v>50.21</v>
      </c>
    </row>
    <row r="7448" spans="2:5" ht="50.1" customHeight="1">
      <c r="B7448" s="75">
        <v>12614</v>
      </c>
      <c r="C7448" s="75" t="s">
        <v>14513</v>
      </c>
      <c r="D7448" s="75" t="s">
        <v>13138</v>
      </c>
      <c r="E7448" s="171">
        <v>18.559999999999999</v>
      </c>
    </row>
    <row r="7449" spans="2:5" ht="50.1" customHeight="1">
      <c r="B7449" s="75">
        <v>6140</v>
      </c>
      <c r="C7449" s="75" t="s">
        <v>14514</v>
      </c>
      <c r="D7449" s="75" t="s">
        <v>13138</v>
      </c>
      <c r="E7449" s="171">
        <v>3.53</v>
      </c>
    </row>
    <row r="7450" spans="2:5" ht="50.1" customHeight="1">
      <c r="B7450" s="75">
        <v>38399</v>
      </c>
      <c r="C7450" s="75" t="s">
        <v>14515</v>
      </c>
      <c r="D7450" s="75" t="s">
        <v>13138</v>
      </c>
      <c r="E7450" s="171">
        <v>197.59</v>
      </c>
    </row>
    <row r="7451" spans="2:5" ht="50.1" customHeight="1">
      <c r="B7451" s="75">
        <v>735</v>
      </c>
      <c r="C7451" s="75" t="s">
        <v>14516</v>
      </c>
      <c r="D7451" s="75" t="s">
        <v>13138</v>
      </c>
      <c r="E7451" s="172">
        <v>2233.2800000000002</v>
      </c>
    </row>
    <row r="7452" spans="2:5" ht="50.1" customHeight="1">
      <c r="B7452" s="75">
        <v>736</v>
      </c>
      <c r="C7452" s="75" t="s">
        <v>14517</v>
      </c>
      <c r="D7452" s="75" t="s">
        <v>13138</v>
      </c>
      <c r="E7452" s="172">
        <v>1877.79</v>
      </c>
    </row>
    <row r="7453" spans="2:5" ht="50.1" customHeight="1">
      <c r="B7453" s="75">
        <v>729</v>
      </c>
      <c r="C7453" s="75" t="s">
        <v>14518</v>
      </c>
      <c r="D7453" s="75" t="s">
        <v>13138</v>
      </c>
      <c r="E7453" s="171">
        <v>765.22</v>
      </c>
    </row>
    <row r="7454" spans="2:5" ht="50.1" customHeight="1">
      <c r="B7454" s="75">
        <v>39925</v>
      </c>
      <c r="C7454" s="75" t="s">
        <v>14519</v>
      </c>
      <c r="D7454" s="75" t="s">
        <v>13138</v>
      </c>
      <c r="E7454" s="172">
        <v>11057.36</v>
      </c>
    </row>
    <row r="7455" spans="2:5" ht="50.1" customHeight="1">
      <c r="B7455" s="75">
        <v>731</v>
      </c>
      <c r="C7455" s="75" t="s">
        <v>14520</v>
      </c>
      <c r="D7455" s="75" t="s">
        <v>13138</v>
      </c>
      <c r="E7455" s="171">
        <v>744.75</v>
      </c>
    </row>
    <row r="7456" spans="2:5" ht="50.1" customHeight="1">
      <c r="B7456" s="75">
        <v>10575</v>
      </c>
      <c r="C7456" s="75" t="s">
        <v>14521</v>
      </c>
      <c r="D7456" s="75" t="s">
        <v>13138</v>
      </c>
      <c r="E7456" s="172">
        <v>1162.23</v>
      </c>
    </row>
    <row r="7457" spans="2:5" ht="50.1" customHeight="1">
      <c r="B7457" s="75">
        <v>733</v>
      </c>
      <c r="C7457" s="75" t="s">
        <v>14522</v>
      </c>
      <c r="D7457" s="75" t="s">
        <v>13138</v>
      </c>
      <c r="E7457" s="172">
        <v>1272.5</v>
      </c>
    </row>
    <row r="7458" spans="2:5" ht="50.1" customHeight="1">
      <c r="B7458" s="75">
        <v>732</v>
      </c>
      <c r="C7458" s="75" t="s">
        <v>14523</v>
      </c>
      <c r="D7458" s="75" t="s">
        <v>13138</v>
      </c>
      <c r="E7458" s="172">
        <v>1255.4000000000001</v>
      </c>
    </row>
    <row r="7459" spans="2:5" ht="50.1" customHeight="1">
      <c r="B7459" s="75">
        <v>737</v>
      </c>
      <c r="C7459" s="75" t="s">
        <v>14524</v>
      </c>
      <c r="D7459" s="75" t="s">
        <v>13138</v>
      </c>
      <c r="E7459" s="172">
        <v>7039.9</v>
      </c>
    </row>
    <row r="7460" spans="2:5" ht="50.1" customHeight="1">
      <c r="B7460" s="75">
        <v>738</v>
      </c>
      <c r="C7460" s="75" t="s">
        <v>14525</v>
      </c>
      <c r="D7460" s="75" t="s">
        <v>13138</v>
      </c>
      <c r="E7460" s="172">
        <v>3264.35</v>
      </c>
    </row>
    <row r="7461" spans="2:5" ht="50.1" customHeight="1">
      <c r="B7461" s="75">
        <v>740</v>
      </c>
      <c r="C7461" s="75" t="s">
        <v>14526</v>
      </c>
      <c r="D7461" s="75" t="s">
        <v>13138</v>
      </c>
      <c r="E7461" s="172">
        <v>6622.69</v>
      </c>
    </row>
    <row r="7462" spans="2:5" ht="50.1" customHeight="1">
      <c r="B7462" s="75">
        <v>734</v>
      </c>
      <c r="C7462" s="75" t="s">
        <v>14527</v>
      </c>
      <c r="D7462" s="75" t="s">
        <v>13138</v>
      </c>
      <c r="E7462" s="172">
        <v>1345.78</v>
      </c>
    </row>
    <row r="7463" spans="2:5" ht="50.1" customHeight="1">
      <c r="B7463" s="75">
        <v>39008</v>
      </c>
      <c r="C7463" s="75" t="s">
        <v>14528</v>
      </c>
      <c r="D7463" s="75" t="s">
        <v>13138</v>
      </c>
      <c r="E7463" s="172">
        <v>51961.17</v>
      </c>
    </row>
    <row r="7464" spans="2:5" ht="50.1" customHeight="1">
      <c r="B7464" s="75">
        <v>39009</v>
      </c>
      <c r="C7464" s="75" t="s">
        <v>14529</v>
      </c>
      <c r="D7464" s="75" t="s">
        <v>13138</v>
      </c>
      <c r="E7464" s="172">
        <v>55669.96</v>
      </c>
    </row>
    <row r="7465" spans="2:5" ht="50.1" customHeight="1">
      <c r="B7465" s="75">
        <v>10587</v>
      </c>
      <c r="C7465" s="75" t="s">
        <v>14530</v>
      </c>
      <c r="D7465" s="75" t="s">
        <v>13138</v>
      </c>
      <c r="E7465" s="172">
        <v>3070.37</v>
      </c>
    </row>
    <row r="7466" spans="2:5" ht="50.1" customHeight="1">
      <c r="B7466" s="75">
        <v>759</v>
      </c>
      <c r="C7466" s="75" t="s">
        <v>14531</v>
      </c>
      <c r="D7466" s="75" t="s">
        <v>13138</v>
      </c>
      <c r="E7466" s="172">
        <v>4414.59</v>
      </c>
    </row>
    <row r="7467" spans="2:5" ht="50.1" customHeight="1">
      <c r="B7467" s="75">
        <v>761</v>
      </c>
      <c r="C7467" s="75" t="s">
        <v>14532</v>
      </c>
      <c r="D7467" s="75" t="s">
        <v>13138</v>
      </c>
      <c r="E7467" s="172">
        <v>7483.1</v>
      </c>
    </row>
    <row r="7468" spans="2:5" ht="50.1" customHeight="1">
      <c r="B7468" s="75">
        <v>750</v>
      </c>
      <c r="C7468" s="75" t="s">
        <v>14533</v>
      </c>
      <c r="D7468" s="75" t="s">
        <v>13138</v>
      </c>
      <c r="E7468" s="172">
        <v>7104.6</v>
      </c>
    </row>
    <row r="7469" spans="2:5" ht="50.1" customHeight="1">
      <c r="B7469" s="75">
        <v>755</v>
      </c>
      <c r="C7469" s="75" t="s">
        <v>14534</v>
      </c>
      <c r="D7469" s="75" t="s">
        <v>13138</v>
      </c>
      <c r="E7469" s="172">
        <v>29153.86</v>
      </c>
    </row>
    <row r="7470" spans="2:5" ht="50.1" customHeight="1">
      <c r="B7470" s="75">
        <v>749</v>
      </c>
      <c r="C7470" s="75" t="s">
        <v>14535</v>
      </c>
      <c r="D7470" s="75" t="s">
        <v>13138</v>
      </c>
      <c r="E7470" s="172">
        <v>10722.25</v>
      </c>
    </row>
    <row r="7471" spans="2:5" ht="50.1" customHeight="1">
      <c r="B7471" s="75">
        <v>756</v>
      </c>
      <c r="C7471" s="75" t="s">
        <v>14536</v>
      </c>
      <c r="D7471" s="75" t="s">
        <v>13138</v>
      </c>
      <c r="E7471" s="172">
        <v>31796.18</v>
      </c>
    </row>
    <row r="7472" spans="2:5" ht="50.1" customHeight="1">
      <c r="B7472" s="75">
        <v>757</v>
      </c>
      <c r="C7472" s="75" t="s">
        <v>14537</v>
      </c>
      <c r="D7472" s="75" t="s">
        <v>13138</v>
      </c>
      <c r="E7472" s="172">
        <v>14437.5</v>
      </c>
    </row>
    <row r="7473" spans="2:5" ht="50.1" customHeight="1">
      <c r="B7473" s="75">
        <v>10588</v>
      </c>
      <c r="C7473" s="75" t="s">
        <v>14538</v>
      </c>
      <c r="D7473" s="75" t="s">
        <v>13138</v>
      </c>
      <c r="E7473" s="172">
        <v>3187.43</v>
      </c>
    </row>
    <row r="7474" spans="2:5" ht="50.1" customHeight="1">
      <c r="B7474" s="75">
        <v>10592</v>
      </c>
      <c r="C7474" s="75" t="s">
        <v>14539</v>
      </c>
      <c r="D7474" s="75" t="s">
        <v>13138</v>
      </c>
      <c r="E7474" s="172">
        <v>3850</v>
      </c>
    </row>
    <row r="7475" spans="2:5" ht="50.1" customHeight="1">
      <c r="B7475" s="75">
        <v>10589</v>
      </c>
      <c r="C7475" s="75" t="s">
        <v>14540</v>
      </c>
      <c r="D7475" s="75" t="s">
        <v>13138</v>
      </c>
      <c r="E7475" s="172">
        <v>5172.2299999999996</v>
      </c>
    </row>
    <row r="7476" spans="2:5" ht="50.1" customHeight="1">
      <c r="B7476" s="75">
        <v>760</v>
      </c>
      <c r="C7476" s="75" t="s">
        <v>14541</v>
      </c>
      <c r="D7476" s="75" t="s">
        <v>13138</v>
      </c>
      <c r="E7476" s="172">
        <v>28875</v>
      </c>
    </row>
    <row r="7477" spans="2:5" ht="50.1" customHeight="1">
      <c r="B7477" s="75">
        <v>751</v>
      </c>
      <c r="C7477" s="75" t="s">
        <v>14542</v>
      </c>
      <c r="D7477" s="75" t="s">
        <v>13138</v>
      </c>
      <c r="E7477" s="172">
        <v>4547.8100000000004</v>
      </c>
    </row>
    <row r="7478" spans="2:5" ht="50.1" customHeight="1">
      <c r="B7478" s="75">
        <v>754</v>
      </c>
      <c r="C7478" s="75" t="s">
        <v>14543</v>
      </c>
      <c r="D7478" s="75" t="s">
        <v>13138</v>
      </c>
      <c r="E7478" s="172">
        <v>7218.75</v>
      </c>
    </row>
    <row r="7479" spans="2:5" ht="50.1" customHeight="1">
      <c r="B7479" s="75">
        <v>14013</v>
      </c>
      <c r="C7479" s="75" t="s">
        <v>14544</v>
      </c>
      <c r="D7479" s="75" t="s">
        <v>13138</v>
      </c>
      <c r="E7479" s="172">
        <v>190233.35</v>
      </c>
    </row>
    <row r="7480" spans="2:5" ht="50.1" customHeight="1">
      <c r="B7480" s="75">
        <v>39917</v>
      </c>
      <c r="C7480" s="75" t="s">
        <v>14545</v>
      </c>
      <c r="D7480" s="75" t="s">
        <v>13138</v>
      </c>
      <c r="E7480" s="172">
        <v>79816.11</v>
      </c>
    </row>
    <row r="7481" spans="2:5" ht="50.1" customHeight="1">
      <c r="B7481" s="75">
        <v>38167</v>
      </c>
      <c r="C7481" s="75" t="s">
        <v>21568</v>
      </c>
      <c r="D7481" s="75" t="s">
        <v>3957</v>
      </c>
      <c r="E7481" s="171">
        <v>24.32</v>
      </c>
    </row>
    <row r="7482" spans="2:5" ht="50.1" customHeight="1">
      <c r="B7482" s="75">
        <v>36145</v>
      </c>
      <c r="C7482" s="75" t="s">
        <v>14546</v>
      </c>
      <c r="D7482" s="75" t="s">
        <v>3957</v>
      </c>
      <c r="E7482" s="171">
        <v>25.92</v>
      </c>
    </row>
    <row r="7483" spans="2:5" ht="50.1" customHeight="1">
      <c r="B7483" s="75">
        <v>12893</v>
      </c>
      <c r="C7483" s="75" t="s">
        <v>14547</v>
      </c>
      <c r="D7483" s="75" t="s">
        <v>3957</v>
      </c>
      <c r="E7483" s="171">
        <v>43.2</v>
      </c>
    </row>
    <row r="7484" spans="2:5" ht="50.1" customHeight="1">
      <c r="B7484" s="75">
        <v>11685</v>
      </c>
      <c r="C7484" s="75" t="s">
        <v>14548</v>
      </c>
      <c r="D7484" s="75" t="s">
        <v>13138</v>
      </c>
      <c r="E7484" s="171">
        <v>21.69</v>
      </c>
    </row>
    <row r="7485" spans="2:5" ht="50.1" customHeight="1">
      <c r="B7485" s="75">
        <v>11679</v>
      </c>
      <c r="C7485" s="75" t="s">
        <v>14549</v>
      </c>
      <c r="D7485" s="75" t="s">
        <v>13138</v>
      </c>
      <c r="E7485" s="171">
        <v>7.64</v>
      </c>
    </row>
    <row r="7486" spans="2:5" ht="50.1" customHeight="1">
      <c r="B7486" s="75">
        <v>11680</v>
      </c>
      <c r="C7486" s="75" t="s">
        <v>14550</v>
      </c>
      <c r="D7486" s="75" t="s">
        <v>13138</v>
      </c>
      <c r="E7486" s="171">
        <v>6.3</v>
      </c>
    </row>
    <row r="7487" spans="2:5" ht="50.1" customHeight="1">
      <c r="B7487" s="75">
        <v>2512</v>
      </c>
      <c r="C7487" s="75" t="s">
        <v>14551</v>
      </c>
      <c r="D7487" s="75" t="s">
        <v>13138</v>
      </c>
      <c r="E7487" s="171">
        <v>26.9</v>
      </c>
    </row>
    <row r="7488" spans="2:5" ht="50.1" customHeight="1">
      <c r="B7488" s="75">
        <v>4374</v>
      </c>
      <c r="C7488" s="75" t="s">
        <v>14552</v>
      </c>
      <c r="D7488" s="75" t="s">
        <v>13138</v>
      </c>
      <c r="E7488" s="171">
        <v>0.22</v>
      </c>
    </row>
    <row r="7489" spans="2:5" ht="50.1" customHeight="1">
      <c r="B7489" s="75">
        <v>7568</v>
      </c>
      <c r="C7489" s="75" t="s">
        <v>14553</v>
      </c>
      <c r="D7489" s="75" t="s">
        <v>13138</v>
      </c>
      <c r="E7489" s="171">
        <v>0.36</v>
      </c>
    </row>
    <row r="7490" spans="2:5" ht="50.1" customHeight="1">
      <c r="B7490" s="75">
        <v>7584</v>
      </c>
      <c r="C7490" s="75" t="s">
        <v>14554</v>
      </c>
      <c r="D7490" s="75" t="s">
        <v>13138</v>
      </c>
      <c r="E7490" s="171">
        <v>0.56000000000000005</v>
      </c>
    </row>
    <row r="7491" spans="2:5" ht="50.1" customHeight="1">
      <c r="B7491" s="75">
        <v>11945</v>
      </c>
      <c r="C7491" s="75" t="s">
        <v>14555</v>
      </c>
      <c r="D7491" s="75" t="s">
        <v>13138</v>
      </c>
      <c r="E7491" s="171">
        <v>0.03</v>
      </c>
    </row>
    <row r="7492" spans="2:5" ht="50.1" customHeight="1">
      <c r="B7492" s="75">
        <v>11946</v>
      </c>
      <c r="C7492" s="75" t="s">
        <v>14556</v>
      </c>
      <c r="D7492" s="75" t="s">
        <v>13138</v>
      </c>
      <c r="E7492" s="171">
        <v>0.04</v>
      </c>
    </row>
    <row r="7493" spans="2:5" ht="50.1" customHeight="1">
      <c r="B7493" s="75">
        <v>4375</v>
      </c>
      <c r="C7493" s="75" t="s">
        <v>14557</v>
      </c>
      <c r="D7493" s="75" t="s">
        <v>13138</v>
      </c>
      <c r="E7493" s="171">
        <v>0.06</v>
      </c>
    </row>
    <row r="7494" spans="2:5" ht="50.1" customHeight="1">
      <c r="B7494" s="75">
        <v>11950</v>
      </c>
      <c r="C7494" s="75" t="s">
        <v>14558</v>
      </c>
      <c r="D7494" s="75" t="s">
        <v>13138</v>
      </c>
      <c r="E7494" s="171">
        <v>0.12</v>
      </c>
    </row>
    <row r="7495" spans="2:5" ht="50.1" customHeight="1">
      <c r="B7495" s="75">
        <v>4376</v>
      </c>
      <c r="C7495" s="75" t="s">
        <v>14559</v>
      </c>
      <c r="D7495" s="75" t="s">
        <v>13138</v>
      </c>
      <c r="E7495" s="171">
        <v>0.11</v>
      </c>
    </row>
    <row r="7496" spans="2:5" ht="50.1" customHeight="1">
      <c r="B7496" s="75">
        <v>7583</v>
      </c>
      <c r="C7496" s="75" t="s">
        <v>14560</v>
      </c>
      <c r="D7496" s="75" t="s">
        <v>13138</v>
      </c>
      <c r="E7496" s="171">
        <v>0.25</v>
      </c>
    </row>
    <row r="7497" spans="2:5" ht="50.1" customHeight="1">
      <c r="B7497" s="75">
        <v>4350</v>
      </c>
      <c r="C7497" s="75" t="s">
        <v>14561</v>
      </c>
      <c r="D7497" s="75" t="s">
        <v>13138</v>
      </c>
      <c r="E7497" s="171">
        <v>0.65</v>
      </c>
    </row>
    <row r="7498" spans="2:5" ht="50.1" customHeight="1">
      <c r="B7498" s="75">
        <v>39886</v>
      </c>
      <c r="C7498" s="75" t="s">
        <v>14562</v>
      </c>
      <c r="D7498" s="75" t="s">
        <v>13138</v>
      </c>
      <c r="E7498" s="171">
        <v>4.24</v>
      </c>
    </row>
    <row r="7499" spans="2:5" ht="50.1" customHeight="1">
      <c r="B7499" s="75">
        <v>39887</v>
      </c>
      <c r="C7499" s="75" t="s">
        <v>14563</v>
      </c>
      <c r="D7499" s="75" t="s">
        <v>13138</v>
      </c>
      <c r="E7499" s="171">
        <v>6.37</v>
      </c>
    </row>
    <row r="7500" spans="2:5" ht="50.1" customHeight="1">
      <c r="B7500" s="75">
        <v>39888</v>
      </c>
      <c r="C7500" s="75" t="s">
        <v>14564</v>
      </c>
      <c r="D7500" s="75" t="s">
        <v>13138</v>
      </c>
      <c r="E7500" s="171">
        <v>14.57</v>
      </c>
    </row>
    <row r="7501" spans="2:5" ht="50.1" customHeight="1">
      <c r="B7501" s="75">
        <v>39890</v>
      </c>
      <c r="C7501" s="75" t="s">
        <v>14565</v>
      </c>
      <c r="D7501" s="75" t="s">
        <v>13138</v>
      </c>
      <c r="E7501" s="171">
        <v>24.86</v>
      </c>
    </row>
    <row r="7502" spans="2:5" ht="50.1" customHeight="1">
      <c r="B7502" s="75">
        <v>39891</v>
      </c>
      <c r="C7502" s="75" t="s">
        <v>14566</v>
      </c>
      <c r="D7502" s="75" t="s">
        <v>13138</v>
      </c>
      <c r="E7502" s="171">
        <v>35.06</v>
      </c>
    </row>
    <row r="7503" spans="2:5" ht="50.1" customHeight="1">
      <c r="B7503" s="75">
        <v>39892</v>
      </c>
      <c r="C7503" s="75" t="s">
        <v>14567</v>
      </c>
      <c r="D7503" s="75" t="s">
        <v>13138</v>
      </c>
      <c r="E7503" s="171">
        <v>109.28</v>
      </c>
    </row>
    <row r="7504" spans="2:5" ht="50.1" customHeight="1">
      <c r="B7504" s="75">
        <v>790</v>
      </c>
      <c r="C7504" s="75" t="s">
        <v>14568</v>
      </c>
      <c r="D7504" s="75" t="s">
        <v>13138</v>
      </c>
      <c r="E7504" s="171">
        <v>15.29</v>
      </c>
    </row>
    <row r="7505" spans="2:5" ht="50.1" customHeight="1">
      <c r="B7505" s="75">
        <v>766</v>
      </c>
      <c r="C7505" s="75" t="s">
        <v>14569</v>
      </c>
      <c r="D7505" s="75" t="s">
        <v>13138</v>
      </c>
      <c r="E7505" s="171">
        <v>15.29</v>
      </c>
    </row>
    <row r="7506" spans="2:5" ht="50.1" customHeight="1">
      <c r="B7506" s="75">
        <v>791</v>
      </c>
      <c r="C7506" s="75" t="s">
        <v>14570</v>
      </c>
      <c r="D7506" s="75" t="s">
        <v>13138</v>
      </c>
      <c r="E7506" s="171">
        <v>15.29</v>
      </c>
    </row>
    <row r="7507" spans="2:5" ht="50.1" customHeight="1">
      <c r="B7507" s="75">
        <v>767</v>
      </c>
      <c r="C7507" s="75" t="s">
        <v>14571</v>
      </c>
      <c r="D7507" s="75" t="s">
        <v>13138</v>
      </c>
      <c r="E7507" s="171">
        <v>15.29</v>
      </c>
    </row>
    <row r="7508" spans="2:5" ht="50.1" customHeight="1">
      <c r="B7508" s="75">
        <v>768</v>
      </c>
      <c r="C7508" s="75" t="s">
        <v>14572</v>
      </c>
      <c r="D7508" s="75" t="s">
        <v>13138</v>
      </c>
      <c r="E7508" s="171">
        <v>12</v>
      </c>
    </row>
    <row r="7509" spans="2:5" ht="50.1" customHeight="1">
      <c r="B7509" s="75">
        <v>789</v>
      </c>
      <c r="C7509" s="75" t="s">
        <v>14573</v>
      </c>
      <c r="D7509" s="75" t="s">
        <v>13138</v>
      </c>
      <c r="E7509" s="171">
        <v>11.75</v>
      </c>
    </row>
    <row r="7510" spans="2:5" ht="50.1" customHeight="1">
      <c r="B7510" s="75">
        <v>769</v>
      </c>
      <c r="C7510" s="75" t="s">
        <v>14574</v>
      </c>
      <c r="D7510" s="75" t="s">
        <v>13138</v>
      </c>
      <c r="E7510" s="171">
        <v>12</v>
      </c>
    </row>
    <row r="7511" spans="2:5" ht="50.1" customHeight="1">
      <c r="B7511" s="75">
        <v>770</v>
      </c>
      <c r="C7511" s="75" t="s">
        <v>14575</v>
      </c>
      <c r="D7511" s="75" t="s">
        <v>13138</v>
      </c>
      <c r="E7511" s="171">
        <v>4.24</v>
      </c>
    </row>
    <row r="7512" spans="2:5" ht="50.1" customHeight="1">
      <c r="B7512" s="75">
        <v>12394</v>
      </c>
      <c r="C7512" s="75" t="s">
        <v>14576</v>
      </c>
      <c r="D7512" s="75" t="s">
        <v>13138</v>
      </c>
      <c r="E7512" s="171">
        <v>4.24</v>
      </c>
    </row>
    <row r="7513" spans="2:5" ht="50.1" customHeight="1">
      <c r="B7513" s="75">
        <v>764</v>
      </c>
      <c r="C7513" s="75" t="s">
        <v>14577</v>
      </c>
      <c r="D7513" s="75" t="s">
        <v>13138</v>
      </c>
      <c r="E7513" s="171">
        <v>7.39</v>
      </c>
    </row>
    <row r="7514" spans="2:5" ht="50.1" customHeight="1">
      <c r="B7514" s="75">
        <v>765</v>
      </c>
      <c r="C7514" s="75" t="s">
        <v>14578</v>
      </c>
      <c r="D7514" s="75" t="s">
        <v>13138</v>
      </c>
      <c r="E7514" s="171">
        <v>7.39</v>
      </c>
    </row>
    <row r="7515" spans="2:5" ht="50.1" customHeight="1">
      <c r="B7515" s="75">
        <v>787</v>
      </c>
      <c r="C7515" s="75" t="s">
        <v>14579</v>
      </c>
      <c r="D7515" s="75" t="s">
        <v>13138</v>
      </c>
      <c r="E7515" s="171">
        <v>33.01</v>
      </c>
    </row>
    <row r="7516" spans="2:5" ht="50.1" customHeight="1">
      <c r="B7516" s="75">
        <v>774</v>
      </c>
      <c r="C7516" s="75" t="s">
        <v>14580</v>
      </c>
      <c r="D7516" s="75" t="s">
        <v>13138</v>
      </c>
      <c r="E7516" s="171">
        <v>33.01</v>
      </c>
    </row>
    <row r="7517" spans="2:5" ht="50.1" customHeight="1">
      <c r="B7517" s="75">
        <v>773</v>
      </c>
      <c r="C7517" s="75" t="s">
        <v>14581</v>
      </c>
      <c r="D7517" s="75" t="s">
        <v>13138</v>
      </c>
      <c r="E7517" s="171">
        <v>33.01</v>
      </c>
    </row>
    <row r="7518" spans="2:5" ht="50.1" customHeight="1">
      <c r="B7518" s="75">
        <v>775</v>
      </c>
      <c r="C7518" s="75" t="s">
        <v>14582</v>
      </c>
      <c r="D7518" s="75" t="s">
        <v>13138</v>
      </c>
      <c r="E7518" s="171">
        <v>33.01</v>
      </c>
    </row>
    <row r="7519" spans="2:5" ht="50.1" customHeight="1">
      <c r="B7519" s="75">
        <v>788</v>
      </c>
      <c r="C7519" s="75" t="s">
        <v>14583</v>
      </c>
      <c r="D7519" s="75" t="s">
        <v>13138</v>
      </c>
      <c r="E7519" s="171">
        <v>20.51</v>
      </c>
    </row>
    <row r="7520" spans="2:5" ht="50.1" customHeight="1">
      <c r="B7520" s="75">
        <v>772</v>
      </c>
      <c r="C7520" s="75" t="s">
        <v>14584</v>
      </c>
      <c r="D7520" s="75" t="s">
        <v>13138</v>
      </c>
      <c r="E7520" s="171">
        <v>20.51</v>
      </c>
    </row>
    <row r="7521" spans="2:5" ht="50.1" customHeight="1">
      <c r="B7521" s="75">
        <v>771</v>
      </c>
      <c r="C7521" s="75" t="s">
        <v>14585</v>
      </c>
      <c r="D7521" s="75" t="s">
        <v>13138</v>
      </c>
      <c r="E7521" s="171">
        <v>20.51</v>
      </c>
    </row>
    <row r="7522" spans="2:5" ht="50.1" customHeight="1">
      <c r="B7522" s="75">
        <v>779</v>
      </c>
      <c r="C7522" s="75" t="s">
        <v>14586</v>
      </c>
      <c r="D7522" s="75" t="s">
        <v>13138</v>
      </c>
      <c r="E7522" s="171">
        <v>5.0999999999999996</v>
      </c>
    </row>
    <row r="7523" spans="2:5" ht="50.1" customHeight="1">
      <c r="B7523" s="75">
        <v>776</v>
      </c>
      <c r="C7523" s="75" t="s">
        <v>14587</v>
      </c>
      <c r="D7523" s="75" t="s">
        <v>13138</v>
      </c>
      <c r="E7523" s="171">
        <v>48.66</v>
      </c>
    </row>
    <row r="7524" spans="2:5" ht="50.1" customHeight="1">
      <c r="B7524" s="75">
        <v>777</v>
      </c>
      <c r="C7524" s="75" t="s">
        <v>14588</v>
      </c>
      <c r="D7524" s="75" t="s">
        <v>13138</v>
      </c>
      <c r="E7524" s="171">
        <v>47.3</v>
      </c>
    </row>
    <row r="7525" spans="2:5" ht="50.1" customHeight="1">
      <c r="B7525" s="75">
        <v>780</v>
      </c>
      <c r="C7525" s="75" t="s">
        <v>14589</v>
      </c>
      <c r="D7525" s="75" t="s">
        <v>13138</v>
      </c>
      <c r="E7525" s="171">
        <v>47.54</v>
      </c>
    </row>
    <row r="7526" spans="2:5" ht="50.1" customHeight="1">
      <c r="B7526" s="75">
        <v>778</v>
      </c>
      <c r="C7526" s="75" t="s">
        <v>14590</v>
      </c>
      <c r="D7526" s="75" t="s">
        <v>13138</v>
      </c>
      <c r="E7526" s="171">
        <v>48.66</v>
      </c>
    </row>
    <row r="7527" spans="2:5" ht="50.1" customHeight="1">
      <c r="B7527" s="75">
        <v>781</v>
      </c>
      <c r="C7527" s="75" t="s">
        <v>14591</v>
      </c>
      <c r="D7527" s="75" t="s">
        <v>13138</v>
      </c>
      <c r="E7527" s="171">
        <v>89.91</v>
      </c>
    </row>
    <row r="7528" spans="2:5" ht="50.1" customHeight="1">
      <c r="B7528" s="75">
        <v>786</v>
      </c>
      <c r="C7528" s="75" t="s">
        <v>14592</v>
      </c>
      <c r="D7528" s="75" t="s">
        <v>13138</v>
      </c>
      <c r="E7528" s="171">
        <v>89.91</v>
      </c>
    </row>
    <row r="7529" spans="2:5" ht="50.1" customHeight="1">
      <c r="B7529" s="75">
        <v>782</v>
      </c>
      <c r="C7529" s="75" t="s">
        <v>14593</v>
      </c>
      <c r="D7529" s="75" t="s">
        <v>13138</v>
      </c>
      <c r="E7529" s="171">
        <v>89.91</v>
      </c>
    </row>
    <row r="7530" spans="2:5" ht="50.1" customHeight="1">
      <c r="B7530" s="75">
        <v>783</v>
      </c>
      <c r="C7530" s="75" t="s">
        <v>14594</v>
      </c>
      <c r="D7530" s="75" t="s">
        <v>13138</v>
      </c>
      <c r="E7530" s="171">
        <v>246.08</v>
      </c>
    </row>
    <row r="7531" spans="2:5" ht="50.1" customHeight="1">
      <c r="B7531" s="75">
        <v>785</v>
      </c>
      <c r="C7531" s="75" t="s">
        <v>14595</v>
      </c>
      <c r="D7531" s="75" t="s">
        <v>13138</v>
      </c>
      <c r="E7531" s="171">
        <v>260</v>
      </c>
    </row>
    <row r="7532" spans="2:5" ht="50.1" customHeight="1">
      <c r="B7532" s="75">
        <v>784</v>
      </c>
      <c r="C7532" s="75" t="s">
        <v>14596</v>
      </c>
      <c r="D7532" s="75" t="s">
        <v>13138</v>
      </c>
      <c r="E7532" s="171">
        <v>278.92</v>
      </c>
    </row>
    <row r="7533" spans="2:5" ht="50.1" customHeight="1">
      <c r="B7533" s="75">
        <v>831</v>
      </c>
      <c r="C7533" s="75" t="s">
        <v>14597</v>
      </c>
      <c r="D7533" s="75" t="s">
        <v>13138</v>
      </c>
      <c r="E7533" s="171">
        <v>81.78</v>
      </c>
    </row>
    <row r="7534" spans="2:5" ht="50.1" customHeight="1">
      <c r="B7534" s="75">
        <v>828</v>
      </c>
      <c r="C7534" s="75" t="s">
        <v>14598</v>
      </c>
      <c r="D7534" s="75" t="s">
        <v>13138</v>
      </c>
      <c r="E7534" s="171">
        <v>0.47</v>
      </c>
    </row>
    <row r="7535" spans="2:5" ht="50.1" customHeight="1">
      <c r="B7535" s="75">
        <v>829</v>
      </c>
      <c r="C7535" s="75" t="s">
        <v>14599</v>
      </c>
      <c r="D7535" s="75" t="s">
        <v>13138</v>
      </c>
      <c r="E7535" s="171">
        <v>0.99</v>
      </c>
    </row>
    <row r="7536" spans="2:5" ht="50.1" customHeight="1">
      <c r="B7536" s="75">
        <v>812</v>
      </c>
      <c r="C7536" s="75" t="s">
        <v>14600</v>
      </c>
      <c r="D7536" s="75" t="s">
        <v>13138</v>
      </c>
      <c r="E7536" s="171">
        <v>2.15</v>
      </c>
    </row>
    <row r="7537" spans="2:5" ht="50.1" customHeight="1">
      <c r="B7537" s="75">
        <v>819</v>
      </c>
      <c r="C7537" s="75" t="s">
        <v>14601</v>
      </c>
      <c r="D7537" s="75" t="s">
        <v>13138</v>
      </c>
      <c r="E7537" s="171">
        <v>3.53</v>
      </c>
    </row>
    <row r="7538" spans="2:5" ht="50.1" customHeight="1">
      <c r="B7538" s="75">
        <v>818</v>
      </c>
      <c r="C7538" s="75" t="s">
        <v>14602</v>
      </c>
      <c r="D7538" s="75" t="s">
        <v>13138</v>
      </c>
      <c r="E7538" s="171">
        <v>5.94</v>
      </c>
    </row>
    <row r="7539" spans="2:5" ht="50.1" customHeight="1">
      <c r="B7539" s="75">
        <v>823</v>
      </c>
      <c r="C7539" s="75" t="s">
        <v>14603</v>
      </c>
      <c r="D7539" s="75" t="s">
        <v>13138</v>
      </c>
      <c r="E7539" s="171">
        <v>17.89</v>
      </c>
    </row>
    <row r="7540" spans="2:5" ht="50.1" customHeight="1">
      <c r="B7540" s="75">
        <v>830</v>
      </c>
      <c r="C7540" s="75" t="s">
        <v>14604</v>
      </c>
      <c r="D7540" s="75" t="s">
        <v>13138</v>
      </c>
      <c r="E7540" s="171">
        <v>14.73</v>
      </c>
    </row>
    <row r="7541" spans="2:5" ht="50.1" customHeight="1">
      <c r="B7541" s="75">
        <v>826</v>
      </c>
      <c r="C7541" s="75" t="s">
        <v>14605</v>
      </c>
      <c r="D7541" s="75" t="s">
        <v>13138</v>
      </c>
      <c r="E7541" s="171">
        <v>45.87</v>
      </c>
    </row>
    <row r="7542" spans="2:5" ht="50.1" customHeight="1">
      <c r="B7542" s="75">
        <v>827</v>
      </c>
      <c r="C7542" s="75" t="s">
        <v>14606</v>
      </c>
      <c r="D7542" s="75" t="s">
        <v>13138</v>
      </c>
      <c r="E7542" s="171">
        <v>38.75</v>
      </c>
    </row>
    <row r="7543" spans="2:5" ht="50.1" customHeight="1">
      <c r="B7543" s="75">
        <v>832</v>
      </c>
      <c r="C7543" s="75" t="s">
        <v>14607</v>
      </c>
      <c r="D7543" s="75" t="s">
        <v>13138</v>
      </c>
      <c r="E7543" s="171">
        <v>2.68</v>
      </c>
    </row>
    <row r="7544" spans="2:5" ht="50.1" customHeight="1">
      <c r="B7544" s="75">
        <v>833</v>
      </c>
      <c r="C7544" s="75" t="s">
        <v>14608</v>
      </c>
      <c r="D7544" s="75" t="s">
        <v>13138</v>
      </c>
      <c r="E7544" s="171">
        <v>3.8</v>
      </c>
    </row>
    <row r="7545" spans="2:5" ht="50.1" customHeight="1">
      <c r="B7545" s="75">
        <v>834</v>
      </c>
      <c r="C7545" s="75" t="s">
        <v>14609</v>
      </c>
      <c r="D7545" s="75" t="s">
        <v>13138</v>
      </c>
      <c r="E7545" s="171">
        <v>4.17</v>
      </c>
    </row>
    <row r="7546" spans="2:5" ht="50.1" customHeight="1">
      <c r="B7546" s="75">
        <v>825</v>
      </c>
      <c r="C7546" s="75" t="s">
        <v>14610</v>
      </c>
      <c r="D7546" s="75" t="s">
        <v>13138</v>
      </c>
      <c r="E7546" s="171">
        <v>4.6500000000000004</v>
      </c>
    </row>
    <row r="7547" spans="2:5" ht="50.1" customHeight="1">
      <c r="B7547" s="75">
        <v>813</v>
      </c>
      <c r="C7547" s="75" t="s">
        <v>14611</v>
      </c>
      <c r="D7547" s="75" t="s">
        <v>13138</v>
      </c>
      <c r="E7547" s="171">
        <v>4.57</v>
      </c>
    </row>
    <row r="7548" spans="2:5" ht="50.1" customHeight="1">
      <c r="B7548" s="75">
        <v>820</v>
      </c>
      <c r="C7548" s="75" t="s">
        <v>14612</v>
      </c>
      <c r="D7548" s="75" t="s">
        <v>13138</v>
      </c>
      <c r="E7548" s="171">
        <v>5.8</v>
      </c>
    </row>
    <row r="7549" spans="2:5" ht="50.1" customHeight="1">
      <c r="B7549" s="75">
        <v>816</v>
      </c>
      <c r="C7549" s="75" t="s">
        <v>14613</v>
      </c>
      <c r="D7549" s="75" t="s">
        <v>13138</v>
      </c>
      <c r="E7549" s="171">
        <v>9.8699999999999992</v>
      </c>
    </row>
    <row r="7550" spans="2:5" ht="50.1" customHeight="1">
      <c r="B7550" s="75">
        <v>814</v>
      </c>
      <c r="C7550" s="75" t="s">
        <v>14614</v>
      </c>
      <c r="D7550" s="75" t="s">
        <v>13138</v>
      </c>
      <c r="E7550" s="171">
        <v>11.93</v>
      </c>
    </row>
    <row r="7551" spans="2:5" ht="50.1" customHeight="1">
      <c r="B7551" s="75">
        <v>815</v>
      </c>
      <c r="C7551" s="75" t="s">
        <v>14615</v>
      </c>
      <c r="D7551" s="75" t="s">
        <v>13138</v>
      </c>
      <c r="E7551" s="171">
        <v>12.89</v>
      </c>
    </row>
    <row r="7552" spans="2:5" ht="50.1" customHeight="1">
      <c r="B7552" s="75">
        <v>822</v>
      </c>
      <c r="C7552" s="75" t="s">
        <v>14616</v>
      </c>
      <c r="D7552" s="75" t="s">
        <v>13138</v>
      </c>
      <c r="E7552" s="171">
        <v>15.7</v>
      </c>
    </row>
    <row r="7553" spans="2:5" ht="50.1" customHeight="1">
      <c r="B7553" s="75">
        <v>821</v>
      </c>
      <c r="C7553" s="75" t="s">
        <v>14617</v>
      </c>
      <c r="D7553" s="75" t="s">
        <v>13138</v>
      </c>
      <c r="E7553" s="171">
        <v>18.350000000000001</v>
      </c>
    </row>
    <row r="7554" spans="2:5" ht="50.1" customHeight="1">
      <c r="B7554" s="75">
        <v>817</v>
      </c>
      <c r="C7554" s="75" t="s">
        <v>14618</v>
      </c>
      <c r="D7554" s="75" t="s">
        <v>13138</v>
      </c>
      <c r="E7554" s="171">
        <v>21.82</v>
      </c>
    </row>
    <row r="7555" spans="2:5" ht="50.1" customHeight="1">
      <c r="B7555" s="75">
        <v>20086</v>
      </c>
      <c r="C7555" s="75" t="s">
        <v>14619</v>
      </c>
      <c r="D7555" s="75" t="s">
        <v>13138</v>
      </c>
      <c r="E7555" s="171">
        <v>2.41</v>
      </c>
    </row>
    <row r="7556" spans="2:5" ht="50.1" customHeight="1">
      <c r="B7556" s="75">
        <v>39191</v>
      </c>
      <c r="C7556" s="75" t="s">
        <v>14620</v>
      </c>
      <c r="D7556" s="75" t="s">
        <v>13138</v>
      </c>
      <c r="E7556" s="171">
        <v>13.55</v>
      </c>
    </row>
    <row r="7557" spans="2:5" ht="50.1" customHeight="1">
      <c r="B7557" s="75">
        <v>39190</v>
      </c>
      <c r="C7557" s="75" t="s">
        <v>14621</v>
      </c>
      <c r="D7557" s="75" t="s">
        <v>13138</v>
      </c>
      <c r="E7557" s="171">
        <v>14.16</v>
      </c>
    </row>
    <row r="7558" spans="2:5" ht="50.1" customHeight="1">
      <c r="B7558" s="75">
        <v>39189</v>
      </c>
      <c r="C7558" s="75" t="s">
        <v>14622</v>
      </c>
      <c r="D7558" s="75" t="s">
        <v>13138</v>
      </c>
      <c r="E7558" s="171">
        <v>14.99</v>
      </c>
    </row>
    <row r="7559" spans="2:5" ht="50.1" customHeight="1">
      <c r="B7559" s="75">
        <v>39186</v>
      </c>
      <c r="C7559" s="75" t="s">
        <v>14623</v>
      </c>
      <c r="D7559" s="75" t="s">
        <v>13138</v>
      </c>
      <c r="E7559" s="171">
        <v>13.41</v>
      </c>
    </row>
    <row r="7560" spans="2:5" ht="50.1" customHeight="1">
      <c r="B7560" s="75">
        <v>39188</v>
      </c>
      <c r="C7560" s="75" t="s">
        <v>14624</v>
      </c>
      <c r="D7560" s="75" t="s">
        <v>13138</v>
      </c>
      <c r="E7560" s="171">
        <v>11.03</v>
      </c>
    </row>
    <row r="7561" spans="2:5" ht="50.1" customHeight="1">
      <c r="B7561" s="75">
        <v>39187</v>
      </c>
      <c r="C7561" s="75" t="s">
        <v>14625</v>
      </c>
      <c r="D7561" s="75" t="s">
        <v>13138</v>
      </c>
      <c r="E7561" s="171">
        <v>11.56</v>
      </c>
    </row>
    <row r="7562" spans="2:5" ht="50.1" customHeight="1">
      <c r="B7562" s="75">
        <v>39184</v>
      </c>
      <c r="C7562" s="75" t="s">
        <v>14626</v>
      </c>
      <c r="D7562" s="75" t="s">
        <v>13138</v>
      </c>
      <c r="E7562" s="171">
        <v>4.3499999999999996</v>
      </c>
    </row>
    <row r="7563" spans="2:5" ht="50.1" customHeight="1">
      <c r="B7563" s="75">
        <v>39185</v>
      </c>
      <c r="C7563" s="75" t="s">
        <v>14627</v>
      </c>
      <c r="D7563" s="75" t="s">
        <v>13138</v>
      </c>
      <c r="E7563" s="171">
        <v>3.96</v>
      </c>
    </row>
    <row r="7564" spans="2:5" ht="50.1" customHeight="1">
      <c r="B7564" s="75">
        <v>39198</v>
      </c>
      <c r="C7564" s="75" t="s">
        <v>14628</v>
      </c>
      <c r="D7564" s="75" t="s">
        <v>13138</v>
      </c>
      <c r="E7564" s="171">
        <v>44.47</v>
      </c>
    </row>
    <row r="7565" spans="2:5" ht="50.1" customHeight="1">
      <c r="B7565" s="75">
        <v>39197</v>
      </c>
      <c r="C7565" s="75" t="s">
        <v>14629</v>
      </c>
      <c r="D7565" s="75" t="s">
        <v>13138</v>
      </c>
      <c r="E7565" s="171">
        <v>46.46</v>
      </c>
    </row>
    <row r="7566" spans="2:5" ht="50.1" customHeight="1">
      <c r="B7566" s="75">
        <v>39196</v>
      </c>
      <c r="C7566" s="75" t="s">
        <v>14630</v>
      </c>
      <c r="D7566" s="75" t="s">
        <v>13138</v>
      </c>
      <c r="E7566" s="171">
        <v>47.91</v>
      </c>
    </row>
    <row r="7567" spans="2:5" ht="50.1" customHeight="1">
      <c r="B7567" s="75">
        <v>39199</v>
      </c>
      <c r="C7567" s="75" t="s">
        <v>14631</v>
      </c>
      <c r="D7567" s="75" t="s">
        <v>13138</v>
      </c>
      <c r="E7567" s="171">
        <v>42.8</v>
      </c>
    </row>
    <row r="7568" spans="2:5" ht="50.1" customHeight="1">
      <c r="B7568" s="75">
        <v>39195</v>
      </c>
      <c r="C7568" s="75" t="s">
        <v>14632</v>
      </c>
      <c r="D7568" s="75" t="s">
        <v>13138</v>
      </c>
      <c r="E7568" s="171">
        <v>24.7</v>
      </c>
    </row>
    <row r="7569" spans="2:5" ht="50.1" customHeight="1">
      <c r="B7569" s="75">
        <v>39194</v>
      </c>
      <c r="C7569" s="75" t="s">
        <v>14633</v>
      </c>
      <c r="D7569" s="75" t="s">
        <v>13138</v>
      </c>
      <c r="E7569" s="171">
        <v>26.44</v>
      </c>
    </row>
    <row r="7570" spans="2:5" ht="50.1" customHeight="1">
      <c r="B7570" s="75">
        <v>39193</v>
      </c>
      <c r="C7570" s="75" t="s">
        <v>14634</v>
      </c>
      <c r="D7570" s="75" t="s">
        <v>13138</v>
      </c>
      <c r="E7570" s="171">
        <v>28.97</v>
      </c>
    </row>
    <row r="7571" spans="2:5" ht="50.1" customHeight="1">
      <c r="B7571" s="75">
        <v>39192</v>
      </c>
      <c r="C7571" s="75" t="s">
        <v>14635</v>
      </c>
      <c r="D7571" s="75" t="s">
        <v>13138</v>
      </c>
      <c r="E7571" s="171">
        <v>30.14</v>
      </c>
    </row>
    <row r="7572" spans="2:5" ht="50.1" customHeight="1">
      <c r="B7572" s="75">
        <v>39920</v>
      </c>
      <c r="C7572" s="75" t="s">
        <v>14636</v>
      </c>
      <c r="D7572" s="75" t="s">
        <v>13138</v>
      </c>
      <c r="E7572" s="171">
        <v>3.65</v>
      </c>
    </row>
    <row r="7573" spans="2:5" ht="50.1" customHeight="1">
      <c r="B7573" s="75">
        <v>39201</v>
      </c>
      <c r="C7573" s="75" t="s">
        <v>14637</v>
      </c>
      <c r="D7573" s="75" t="s">
        <v>13138</v>
      </c>
      <c r="E7573" s="171">
        <v>53.17</v>
      </c>
    </row>
    <row r="7574" spans="2:5" ht="50.1" customHeight="1">
      <c r="B7574" s="75">
        <v>39200</v>
      </c>
      <c r="C7574" s="75" t="s">
        <v>14638</v>
      </c>
      <c r="D7574" s="75" t="s">
        <v>13138</v>
      </c>
      <c r="E7574" s="171">
        <v>53.6</v>
      </c>
    </row>
    <row r="7575" spans="2:5" ht="50.1" customHeight="1">
      <c r="B7575" s="75">
        <v>39203</v>
      </c>
      <c r="C7575" s="75" t="s">
        <v>14639</v>
      </c>
      <c r="D7575" s="75" t="s">
        <v>13138</v>
      </c>
      <c r="E7575" s="171">
        <v>43.28</v>
      </c>
    </row>
    <row r="7576" spans="2:5" ht="50.1" customHeight="1">
      <c r="B7576" s="75">
        <v>39202</v>
      </c>
      <c r="C7576" s="75" t="s">
        <v>14640</v>
      </c>
      <c r="D7576" s="75" t="s">
        <v>13138</v>
      </c>
      <c r="E7576" s="171">
        <v>50.84</v>
      </c>
    </row>
    <row r="7577" spans="2:5" ht="50.1" customHeight="1">
      <c r="B7577" s="75">
        <v>39205</v>
      </c>
      <c r="C7577" s="75" t="s">
        <v>14641</v>
      </c>
      <c r="D7577" s="75" t="s">
        <v>13138</v>
      </c>
      <c r="E7577" s="171">
        <v>84.82</v>
      </c>
    </row>
    <row r="7578" spans="2:5" ht="50.1" customHeight="1">
      <c r="B7578" s="75">
        <v>39204</v>
      </c>
      <c r="C7578" s="75" t="s">
        <v>14642</v>
      </c>
      <c r="D7578" s="75" t="s">
        <v>13138</v>
      </c>
      <c r="E7578" s="171">
        <v>86.87</v>
      </c>
    </row>
    <row r="7579" spans="2:5" ht="50.1" customHeight="1">
      <c r="B7579" s="75">
        <v>39206</v>
      </c>
      <c r="C7579" s="75" t="s">
        <v>14643</v>
      </c>
      <c r="D7579" s="75" t="s">
        <v>13138</v>
      </c>
      <c r="E7579" s="171">
        <v>82.42</v>
      </c>
    </row>
    <row r="7580" spans="2:5" ht="50.1" customHeight="1">
      <c r="B7580" s="75">
        <v>797</v>
      </c>
      <c r="C7580" s="75" t="s">
        <v>14644</v>
      </c>
      <c r="D7580" s="75" t="s">
        <v>13138</v>
      </c>
      <c r="E7580" s="171">
        <v>8.5299999999999994</v>
      </c>
    </row>
    <row r="7581" spans="2:5" ht="50.1" customHeight="1">
      <c r="B7581" s="75">
        <v>798</v>
      </c>
      <c r="C7581" s="75" t="s">
        <v>14645</v>
      </c>
      <c r="D7581" s="75" t="s">
        <v>13138</v>
      </c>
      <c r="E7581" s="171">
        <v>1.17</v>
      </c>
    </row>
    <row r="7582" spans="2:5" ht="50.1" customHeight="1">
      <c r="B7582" s="75">
        <v>796</v>
      </c>
      <c r="C7582" s="75" t="s">
        <v>14646</v>
      </c>
      <c r="D7582" s="75" t="s">
        <v>13138</v>
      </c>
      <c r="E7582" s="171">
        <v>8.18</v>
      </c>
    </row>
    <row r="7583" spans="2:5" ht="50.1" customHeight="1">
      <c r="B7583" s="75">
        <v>799</v>
      </c>
      <c r="C7583" s="75" t="s">
        <v>14647</v>
      </c>
      <c r="D7583" s="75" t="s">
        <v>13138</v>
      </c>
      <c r="E7583" s="171">
        <v>3.84</v>
      </c>
    </row>
    <row r="7584" spans="2:5" ht="50.1" customHeight="1">
      <c r="B7584" s="75">
        <v>792</v>
      </c>
      <c r="C7584" s="75" t="s">
        <v>14648</v>
      </c>
      <c r="D7584" s="75" t="s">
        <v>13138</v>
      </c>
      <c r="E7584" s="171">
        <v>3.91</v>
      </c>
    </row>
    <row r="7585" spans="2:5" ht="50.1" customHeight="1">
      <c r="B7585" s="75">
        <v>804</v>
      </c>
      <c r="C7585" s="75" t="s">
        <v>14649</v>
      </c>
      <c r="D7585" s="75" t="s">
        <v>13138</v>
      </c>
      <c r="E7585" s="171">
        <v>19.38</v>
      </c>
    </row>
    <row r="7586" spans="2:5" ht="50.1" customHeight="1">
      <c r="B7586" s="75">
        <v>793</v>
      </c>
      <c r="C7586" s="75" t="s">
        <v>14650</v>
      </c>
      <c r="D7586" s="75" t="s">
        <v>13138</v>
      </c>
      <c r="E7586" s="171">
        <v>8.32</v>
      </c>
    </row>
    <row r="7587" spans="2:5" ht="50.1" customHeight="1">
      <c r="B7587" s="75">
        <v>801</v>
      </c>
      <c r="C7587" s="75" t="s">
        <v>14651</v>
      </c>
      <c r="D7587" s="75" t="s">
        <v>13138</v>
      </c>
      <c r="E7587" s="171">
        <v>5.93</v>
      </c>
    </row>
    <row r="7588" spans="2:5" ht="50.1" customHeight="1">
      <c r="B7588" s="75">
        <v>794</v>
      </c>
      <c r="C7588" s="75" t="s">
        <v>14652</v>
      </c>
      <c r="D7588" s="75" t="s">
        <v>13138</v>
      </c>
      <c r="E7588" s="171">
        <v>6.13</v>
      </c>
    </row>
    <row r="7589" spans="2:5" ht="50.1" customHeight="1">
      <c r="B7589" s="75">
        <v>802</v>
      </c>
      <c r="C7589" s="75" t="s">
        <v>14653</v>
      </c>
      <c r="D7589" s="75" t="s">
        <v>13138</v>
      </c>
      <c r="E7589" s="171">
        <v>17.09</v>
      </c>
    </row>
    <row r="7590" spans="2:5" ht="50.1" customHeight="1">
      <c r="B7590" s="75">
        <v>803</v>
      </c>
      <c r="C7590" s="75" t="s">
        <v>14654</v>
      </c>
      <c r="D7590" s="75" t="s">
        <v>13138</v>
      </c>
      <c r="E7590" s="171">
        <v>14.91</v>
      </c>
    </row>
    <row r="7591" spans="2:5" ht="50.1" customHeight="1">
      <c r="B7591" s="75">
        <v>38001</v>
      </c>
      <c r="C7591" s="75" t="s">
        <v>14655</v>
      </c>
      <c r="D7591" s="75" t="s">
        <v>13138</v>
      </c>
      <c r="E7591" s="171">
        <v>1.01</v>
      </c>
    </row>
    <row r="7592" spans="2:5" ht="50.1" customHeight="1">
      <c r="B7592" s="75">
        <v>38002</v>
      </c>
      <c r="C7592" s="75" t="s">
        <v>14656</v>
      </c>
      <c r="D7592" s="75" t="s">
        <v>13138</v>
      </c>
      <c r="E7592" s="171">
        <v>1.88</v>
      </c>
    </row>
    <row r="7593" spans="2:5" ht="50.1" customHeight="1">
      <c r="B7593" s="75">
        <v>38003</v>
      </c>
      <c r="C7593" s="75" t="s">
        <v>14657</v>
      </c>
      <c r="D7593" s="75" t="s">
        <v>13138</v>
      </c>
      <c r="E7593" s="171">
        <v>22.56</v>
      </c>
    </row>
    <row r="7594" spans="2:5" ht="50.1" customHeight="1">
      <c r="B7594" s="75">
        <v>38004</v>
      </c>
      <c r="C7594" s="75" t="s">
        <v>14658</v>
      </c>
      <c r="D7594" s="75" t="s">
        <v>13138</v>
      </c>
      <c r="E7594" s="171">
        <v>30.17</v>
      </c>
    </row>
    <row r="7595" spans="2:5" ht="50.1" customHeight="1">
      <c r="B7595" s="75">
        <v>36327</v>
      </c>
      <c r="C7595" s="75" t="s">
        <v>14659</v>
      </c>
      <c r="D7595" s="75" t="s">
        <v>13138</v>
      </c>
      <c r="E7595" s="171">
        <v>1.29</v>
      </c>
    </row>
    <row r="7596" spans="2:5" ht="50.1" customHeight="1">
      <c r="B7596" s="75">
        <v>38992</v>
      </c>
      <c r="C7596" s="75" t="s">
        <v>14660</v>
      </c>
      <c r="D7596" s="75" t="s">
        <v>13138</v>
      </c>
      <c r="E7596" s="171">
        <v>2.06</v>
      </c>
    </row>
    <row r="7597" spans="2:5" ht="50.1" customHeight="1">
      <c r="B7597" s="75">
        <v>38993</v>
      </c>
      <c r="C7597" s="75" t="s">
        <v>14661</v>
      </c>
      <c r="D7597" s="75" t="s">
        <v>13138</v>
      </c>
      <c r="E7597" s="171">
        <v>5.89</v>
      </c>
    </row>
    <row r="7598" spans="2:5" ht="50.1" customHeight="1">
      <c r="B7598" s="75">
        <v>38418</v>
      </c>
      <c r="C7598" s="75" t="s">
        <v>21569</v>
      </c>
      <c r="D7598" s="75" t="s">
        <v>13138</v>
      </c>
      <c r="E7598" s="171">
        <v>7</v>
      </c>
    </row>
    <row r="7599" spans="2:5" ht="50.1" customHeight="1">
      <c r="B7599" s="75">
        <v>39178</v>
      </c>
      <c r="C7599" s="75" t="s">
        <v>14662</v>
      </c>
      <c r="D7599" s="75" t="s">
        <v>13138</v>
      </c>
      <c r="E7599" s="171">
        <v>1.46</v>
      </c>
    </row>
    <row r="7600" spans="2:5" ht="50.1" customHeight="1">
      <c r="B7600" s="75">
        <v>39177</v>
      </c>
      <c r="C7600" s="75" t="s">
        <v>14663</v>
      </c>
      <c r="D7600" s="75" t="s">
        <v>13138</v>
      </c>
      <c r="E7600" s="171">
        <v>1.32</v>
      </c>
    </row>
    <row r="7601" spans="2:5" ht="50.1" customHeight="1">
      <c r="B7601" s="75">
        <v>39174</v>
      </c>
      <c r="C7601" s="75" t="s">
        <v>14664</v>
      </c>
      <c r="D7601" s="75" t="s">
        <v>13138</v>
      </c>
      <c r="E7601" s="171">
        <v>0.66</v>
      </c>
    </row>
    <row r="7602" spans="2:5" ht="50.1" customHeight="1">
      <c r="B7602" s="75">
        <v>39176</v>
      </c>
      <c r="C7602" s="75" t="s">
        <v>14665</v>
      </c>
      <c r="D7602" s="75" t="s">
        <v>13138</v>
      </c>
      <c r="E7602" s="171">
        <v>0.87</v>
      </c>
    </row>
    <row r="7603" spans="2:5" ht="50.1" customHeight="1">
      <c r="B7603" s="75">
        <v>39180</v>
      </c>
      <c r="C7603" s="75" t="s">
        <v>14666</v>
      </c>
      <c r="D7603" s="75" t="s">
        <v>13138</v>
      </c>
      <c r="E7603" s="171">
        <v>3.98</v>
      </c>
    </row>
    <row r="7604" spans="2:5" ht="50.1" customHeight="1">
      <c r="B7604" s="75">
        <v>39179</v>
      </c>
      <c r="C7604" s="75" t="s">
        <v>14667</v>
      </c>
      <c r="D7604" s="75" t="s">
        <v>13138</v>
      </c>
      <c r="E7604" s="171">
        <v>3.52</v>
      </c>
    </row>
    <row r="7605" spans="2:5" ht="50.1" customHeight="1">
      <c r="B7605" s="75">
        <v>39175</v>
      </c>
      <c r="C7605" s="75" t="s">
        <v>14668</v>
      </c>
      <c r="D7605" s="75" t="s">
        <v>13138</v>
      </c>
      <c r="E7605" s="171">
        <v>0.81</v>
      </c>
    </row>
    <row r="7606" spans="2:5" ht="50.1" customHeight="1">
      <c r="B7606" s="75">
        <v>39217</v>
      </c>
      <c r="C7606" s="75" t="s">
        <v>14669</v>
      </c>
      <c r="D7606" s="75" t="s">
        <v>13138</v>
      </c>
      <c r="E7606" s="171">
        <v>0.62</v>
      </c>
    </row>
    <row r="7607" spans="2:5" ht="50.1" customHeight="1">
      <c r="B7607" s="75">
        <v>39181</v>
      </c>
      <c r="C7607" s="75" t="s">
        <v>14670</v>
      </c>
      <c r="D7607" s="75" t="s">
        <v>13138</v>
      </c>
      <c r="E7607" s="171">
        <v>5.34</v>
      </c>
    </row>
    <row r="7608" spans="2:5" ht="50.1" customHeight="1">
      <c r="B7608" s="75">
        <v>39182</v>
      </c>
      <c r="C7608" s="75" t="s">
        <v>14671</v>
      </c>
      <c r="D7608" s="75" t="s">
        <v>13138</v>
      </c>
      <c r="E7608" s="171">
        <v>7.51</v>
      </c>
    </row>
    <row r="7609" spans="2:5" ht="50.1" customHeight="1">
      <c r="B7609" s="75">
        <v>12616</v>
      </c>
      <c r="C7609" s="75" t="s">
        <v>14672</v>
      </c>
      <c r="D7609" s="75" t="s">
        <v>13138</v>
      </c>
      <c r="E7609" s="171">
        <v>5.51</v>
      </c>
    </row>
    <row r="7610" spans="2:5" ht="50.1" customHeight="1">
      <c r="B7610" s="75">
        <v>1049</v>
      </c>
      <c r="C7610" s="75" t="s">
        <v>14673</v>
      </c>
      <c r="D7610" s="75" t="s">
        <v>13138</v>
      </c>
      <c r="E7610" s="171">
        <v>6.28</v>
      </c>
    </row>
    <row r="7611" spans="2:5" ht="50.1" customHeight="1">
      <c r="B7611" s="75">
        <v>1099</v>
      </c>
      <c r="C7611" s="75" t="s">
        <v>14674</v>
      </c>
      <c r="D7611" s="75" t="s">
        <v>13138</v>
      </c>
      <c r="E7611" s="171">
        <v>4.8099999999999996</v>
      </c>
    </row>
    <row r="7612" spans="2:5" ht="50.1" customHeight="1">
      <c r="B7612" s="75">
        <v>39678</v>
      </c>
      <c r="C7612" s="75" t="s">
        <v>14675</v>
      </c>
      <c r="D7612" s="75" t="s">
        <v>13138</v>
      </c>
      <c r="E7612" s="171">
        <v>1.94</v>
      </c>
    </row>
    <row r="7613" spans="2:5" ht="50.1" customHeight="1">
      <c r="B7613" s="75">
        <v>1050</v>
      </c>
      <c r="C7613" s="75" t="s">
        <v>14676</v>
      </c>
      <c r="D7613" s="75" t="s">
        <v>13138</v>
      </c>
      <c r="E7613" s="171">
        <v>3.29</v>
      </c>
    </row>
    <row r="7614" spans="2:5" ht="50.1" customHeight="1">
      <c r="B7614" s="75">
        <v>1101</v>
      </c>
      <c r="C7614" s="75" t="s">
        <v>14677</v>
      </c>
      <c r="D7614" s="75" t="s">
        <v>13138</v>
      </c>
      <c r="E7614" s="171">
        <v>20.73</v>
      </c>
    </row>
    <row r="7615" spans="2:5" ht="50.1" customHeight="1">
      <c r="B7615" s="75">
        <v>1100</v>
      </c>
      <c r="C7615" s="75" t="s">
        <v>14678</v>
      </c>
      <c r="D7615" s="75" t="s">
        <v>13138</v>
      </c>
      <c r="E7615" s="171">
        <v>10.69</v>
      </c>
    </row>
    <row r="7616" spans="2:5" ht="50.1" customHeight="1">
      <c r="B7616" s="75">
        <v>39679</v>
      </c>
      <c r="C7616" s="75" t="s">
        <v>14679</v>
      </c>
      <c r="D7616" s="75" t="s">
        <v>13138</v>
      </c>
      <c r="E7616" s="171">
        <v>41.31</v>
      </c>
    </row>
    <row r="7617" spans="2:5" ht="50.1" customHeight="1">
      <c r="B7617" s="75">
        <v>1098</v>
      </c>
      <c r="C7617" s="75" t="s">
        <v>14680</v>
      </c>
      <c r="D7617" s="75" t="s">
        <v>13138</v>
      </c>
      <c r="E7617" s="171">
        <v>2.56</v>
      </c>
    </row>
    <row r="7618" spans="2:5" ht="50.1" customHeight="1">
      <c r="B7618" s="75">
        <v>1102</v>
      </c>
      <c r="C7618" s="75" t="s">
        <v>14681</v>
      </c>
      <c r="D7618" s="75" t="s">
        <v>13138</v>
      </c>
      <c r="E7618" s="171">
        <v>30.91</v>
      </c>
    </row>
    <row r="7619" spans="2:5" ht="50.1" customHeight="1">
      <c r="B7619" s="75">
        <v>1051</v>
      </c>
      <c r="C7619" s="75" t="s">
        <v>14682</v>
      </c>
      <c r="D7619" s="75" t="s">
        <v>13138</v>
      </c>
      <c r="E7619" s="171">
        <v>44.92</v>
      </c>
    </row>
    <row r="7620" spans="2:5" ht="50.1" customHeight="1">
      <c r="B7620" s="75">
        <v>37399</v>
      </c>
      <c r="C7620" s="75" t="s">
        <v>14683</v>
      </c>
      <c r="D7620" s="75" t="s">
        <v>13138</v>
      </c>
      <c r="E7620" s="171">
        <v>16.52</v>
      </c>
    </row>
    <row r="7621" spans="2:5" ht="50.1" customHeight="1">
      <c r="B7621" s="75">
        <v>41955</v>
      </c>
      <c r="C7621" s="75" t="s">
        <v>19142</v>
      </c>
      <c r="D7621" s="75" t="s">
        <v>13140</v>
      </c>
      <c r="E7621" s="171">
        <v>61.92</v>
      </c>
    </row>
    <row r="7622" spans="2:5" ht="50.1" customHeight="1">
      <c r="B7622" s="75">
        <v>41953</v>
      </c>
      <c r="C7622" s="75" t="s">
        <v>19143</v>
      </c>
      <c r="D7622" s="75" t="s">
        <v>13140</v>
      </c>
      <c r="E7622" s="171">
        <v>59.09</v>
      </c>
    </row>
    <row r="7623" spans="2:5" ht="50.1" customHeight="1">
      <c r="B7623" s="75">
        <v>41954</v>
      </c>
      <c r="C7623" s="75" t="s">
        <v>19144</v>
      </c>
      <c r="D7623" s="75" t="s">
        <v>13140</v>
      </c>
      <c r="E7623" s="171">
        <v>58.52</v>
      </c>
    </row>
    <row r="7624" spans="2:5" ht="50.1" customHeight="1">
      <c r="B7624" s="75">
        <v>25004</v>
      </c>
      <c r="C7624" s="75" t="s">
        <v>14684</v>
      </c>
      <c r="D7624" s="75" t="s">
        <v>13140</v>
      </c>
      <c r="E7624" s="171">
        <v>19.03</v>
      </c>
    </row>
    <row r="7625" spans="2:5" ht="50.1" customHeight="1">
      <c r="B7625" s="75">
        <v>25002</v>
      </c>
      <c r="C7625" s="75" t="s">
        <v>14685</v>
      </c>
      <c r="D7625" s="75" t="s">
        <v>13140</v>
      </c>
      <c r="E7625" s="171">
        <v>19.190000000000001</v>
      </c>
    </row>
    <row r="7626" spans="2:5" ht="50.1" customHeight="1">
      <c r="B7626" s="75">
        <v>37409</v>
      </c>
      <c r="C7626" s="75" t="s">
        <v>14686</v>
      </c>
      <c r="D7626" s="75" t="s">
        <v>13140</v>
      </c>
      <c r="E7626" s="171">
        <v>18.88</v>
      </c>
    </row>
    <row r="7627" spans="2:5" ht="50.1" customHeight="1">
      <c r="B7627" s="75">
        <v>841</v>
      </c>
      <c r="C7627" s="75" t="s">
        <v>14687</v>
      </c>
      <c r="D7627" s="75" t="s">
        <v>13140</v>
      </c>
      <c r="E7627" s="171">
        <v>19.5</v>
      </c>
    </row>
    <row r="7628" spans="2:5" ht="50.1" customHeight="1">
      <c r="B7628" s="75">
        <v>25005</v>
      </c>
      <c r="C7628" s="75" t="s">
        <v>14688</v>
      </c>
      <c r="D7628" s="75" t="s">
        <v>13140</v>
      </c>
      <c r="E7628" s="171">
        <v>21.38</v>
      </c>
    </row>
    <row r="7629" spans="2:5" ht="50.1" customHeight="1">
      <c r="B7629" s="75">
        <v>25003</v>
      </c>
      <c r="C7629" s="75" t="s">
        <v>14689</v>
      </c>
      <c r="D7629" s="75" t="s">
        <v>13140</v>
      </c>
      <c r="E7629" s="171">
        <v>22.84</v>
      </c>
    </row>
    <row r="7630" spans="2:5" ht="50.1" customHeight="1">
      <c r="B7630" s="75">
        <v>37410</v>
      </c>
      <c r="C7630" s="75" t="s">
        <v>14690</v>
      </c>
      <c r="D7630" s="75" t="s">
        <v>13140</v>
      </c>
      <c r="E7630" s="171">
        <v>21.38</v>
      </c>
    </row>
    <row r="7631" spans="2:5" ht="50.1" customHeight="1">
      <c r="B7631" s="75">
        <v>842</v>
      </c>
      <c r="C7631" s="75" t="s">
        <v>14691</v>
      </c>
      <c r="D7631" s="75" t="s">
        <v>13140</v>
      </c>
      <c r="E7631" s="171">
        <v>24.05</v>
      </c>
    </row>
    <row r="7632" spans="2:5" ht="50.1" customHeight="1">
      <c r="B7632" s="75">
        <v>862</v>
      </c>
      <c r="C7632" s="75" t="s">
        <v>14692</v>
      </c>
      <c r="D7632" s="75" t="s">
        <v>13139</v>
      </c>
      <c r="E7632" s="171">
        <v>8.01</v>
      </c>
    </row>
    <row r="7633" spans="2:5" ht="50.1" customHeight="1">
      <c r="B7633" s="75">
        <v>866</v>
      </c>
      <c r="C7633" s="75" t="s">
        <v>14693</v>
      </c>
      <c r="D7633" s="75" t="s">
        <v>13139</v>
      </c>
      <c r="E7633" s="171">
        <v>98.49</v>
      </c>
    </row>
    <row r="7634" spans="2:5" ht="50.1" customHeight="1">
      <c r="B7634" s="75">
        <v>892</v>
      </c>
      <c r="C7634" s="75" t="s">
        <v>14694</v>
      </c>
      <c r="D7634" s="75" t="s">
        <v>13139</v>
      </c>
      <c r="E7634" s="171">
        <v>125.24</v>
      </c>
    </row>
    <row r="7635" spans="2:5" ht="50.1" customHeight="1">
      <c r="B7635" s="75">
        <v>857</v>
      </c>
      <c r="C7635" s="75" t="s">
        <v>14695</v>
      </c>
      <c r="D7635" s="75" t="s">
        <v>13139</v>
      </c>
      <c r="E7635" s="171">
        <v>12.75</v>
      </c>
    </row>
    <row r="7636" spans="2:5" ht="50.1" customHeight="1">
      <c r="B7636" s="75">
        <v>37404</v>
      </c>
      <c r="C7636" s="75" t="s">
        <v>14696</v>
      </c>
      <c r="D7636" s="75" t="s">
        <v>13139</v>
      </c>
      <c r="E7636" s="171">
        <v>150.6</v>
      </c>
    </row>
    <row r="7637" spans="2:5" ht="50.1" customHeight="1">
      <c r="B7637" s="75">
        <v>868</v>
      </c>
      <c r="C7637" s="75" t="s">
        <v>14697</v>
      </c>
      <c r="D7637" s="75" t="s">
        <v>13139</v>
      </c>
      <c r="E7637" s="171">
        <v>19.690000000000001</v>
      </c>
    </row>
    <row r="7638" spans="2:5" ht="50.1" customHeight="1">
      <c r="B7638" s="75">
        <v>870</v>
      </c>
      <c r="C7638" s="75" t="s">
        <v>14698</v>
      </c>
      <c r="D7638" s="75" t="s">
        <v>13139</v>
      </c>
      <c r="E7638" s="171">
        <v>259.52</v>
      </c>
    </row>
    <row r="7639" spans="2:5" ht="50.1" customHeight="1">
      <c r="B7639" s="75">
        <v>863</v>
      </c>
      <c r="C7639" s="75" t="s">
        <v>14699</v>
      </c>
      <c r="D7639" s="75" t="s">
        <v>13139</v>
      </c>
      <c r="E7639" s="171">
        <v>27.2</v>
      </c>
    </row>
    <row r="7640" spans="2:5" ht="50.1" customHeight="1">
      <c r="B7640" s="75">
        <v>867</v>
      </c>
      <c r="C7640" s="75" t="s">
        <v>14700</v>
      </c>
      <c r="D7640" s="75" t="s">
        <v>13139</v>
      </c>
      <c r="E7640" s="171">
        <v>37.89</v>
      </c>
    </row>
    <row r="7641" spans="2:5" ht="50.1" customHeight="1">
      <c r="B7641" s="75">
        <v>891</v>
      </c>
      <c r="C7641" s="75" t="s">
        <v>14701</v>
      </c>
      <c r="D7641" s="75" t="s">
        <v>13139</v>
      </c>
      <c r="E7641" s="171">
        <v>435.83</v>
      </c>
    </row>
    <row r="7642" spans="2:5" ht="50.1" customHeight="1">
      <c r="B7642" s="75">
        <v>864</v>
      </c>
      <c r="C7642" s="75" t="s">
        <v>14702</v>
      </c>
      <c r="D7642" s="75" t="s">
        <v>13139</v>
      </c>
      <c r="E7642" s="171">
        <v>53.38</v>
      </c>
    </row>
    <row r="7643" spans="2:5" ht="50.1" customHeight="1">
      <c r="B7643" s="75">
        <v>865</v>
      </c>
      <c r="C7643" s="75" t="s">
        <v>14703</v>
      </c>
      <c r="D7643" s="75" t="s">
        <v>13139</v>
      </c>
      <c r="E7643" s="171">
        <v>75.180000000000007</v>
      </c>
    </row>
    <row r="7644" spans="2:5" ht="50.1" customHeight="1">
      <c r="B7644" s="75">
        <v>1006</v>
      </c>
      <c r="C7644" s="75" t="s">
        <v>14704</v>
      </c>
      <c r="D7644" s="75" t="s">
        <v>13139</v>
      </c>
      <c r="E7644" s="171">
        <v>109.36</v>
      </c>
    </row>
    <row r="7645" spans="2:5" ht="50.1" customHeight="1">
      <c r="B7645" s="75">
        <v>948</v>
      </c>
      <c r="C7645" s="75" t="s">
        <v>14705</v>
      </c>
      <c r="D7645" s="75" t="s">
        <v>13139</v>
      </c>
      <c r="E7645" s="171">
        <v>29.63</v>
      </c>
    </row>
    <row r="7646" spans="2:5" ht="50.1" customHeight="1">
      <c r="B7646" s="75">
        <v>947</v>
      </c>
      <c r="C7646" s="75" t="s">
        <v>14706</v>
      </c>
      <c r="D7646" s="75" t="s">
        <v>13139</v>
      </c>
      <c r="E7646" s="171">
        <v>30.14</v>
      </c>
    </row>
    <row r="7647" spans="2:5" ht="50.1" customHeight="1">
      <c r="B7647" s="75">
        <v>911</v>
      </c>
      <c r="C7647" s="75" t="s">
        <v>14707</v>
      </c>
      <c r="D7647" s="75" t="s">
        <v>13139</v>
      </c>
      <c r="E7647" s="171">
        <v>43.84</v>
      </c>
    </row>
    <row r="7648" spans="2:5" ht="50.1" customHeight="1">
      <c r="B7648" s="75">
        <v>925</v>
      </c>
      <c r="C7648" s="75" t="s">
        <v>14708</v>
      </c>
      <c r="D7648" s="75" t="s">
        <v>13139</v>
      </c>
      <c r="E7648" s="171">
        <v>40.520000000000003</v>
      </c>
    </row>
    <row r="7649" spans="2:5" ht="50.1" customHeight="1">
      <c r="B7649" s="75">
        <v>954</v>
      </c>
      <c r="C7649" s="75" t="s">
        <v>14709</v>
      </c>
      <c r="D7649" s="75" t="s">
        <v>13139</v>
      </c>
      <c r="E7649" s="171">
        <v>44.76</v>
      </c>
    </row>
    <row r="7650" spans="2:5" ht="50.1" customHeight="1">
      <c r="B7650" s="75">
        <v>901</v>
      </c>
      <c r="C7650" s="75" t="s">
        <v>14710</v>
      </c>
      <c r="D7650" s="75" t="s">
        <v>13139</v>
      </c>
      <c r="E7650" s="171">
        <v>47.91</v>
      </c>
    </row>
    <row r="7651" spans="2:5" ht="50.1" customHeight="1">
      <c r="B7651" s="75">
        <v>926</v>
      </c>
      <c r="C7651" s="75" t="s">
        <v>14711</v>
      </c>
      <c r="D7651" s="75" t="s">
        <v>13139</v>
      </c>
      <c r="E7651" s="171">
        <v>50.63</v>
      </c>
    </row>
    <row r="7652" spans="2:5" ht="50.1" customHeight="1">
      <c r="B7652" s="75">
        <v>912</v>
      </c>
      <c r="C7652" s="75" t="s">
        <v>14712</v>
      </c>
      <c r="D7652" s="75" t="s">
        <v>13139</v>
      </c>
      <c r="E7652" s="171">
        <v>50.94</v>
      </c>
    </row>
    <row r="7653" spans="2:5" ht="50.1" customHeight="1">
      <c r="B7653" s="75">
        <v>955</v>
      </c>
      <c r="C7653" s="75" t="s">
        <v>14713</v>
      </c>
      <c r="D7653" s="75" t="s">
        <v>13139</v>
      </c>
      <c r="E7653" s="171">
        <v>60.8</v>
      </c>
    </row>
    <row r="7654" spans="2:5" ht="50.1" customHeight="1">
      <c r="B7654" s="75">
        <v>946</v>
      </c>
      <c r="C7654" s="75" t="s">
        <v>14714</v>
      </c>
      <c r="D7654" s="75" t="s">
        <v>13139</v>
      </c>
      <c r="E7654" s="171">
        <v>68.36</v>
      </c>
    </row>
    <row r="7655" spans="2:5" ht="50.1" customHeight="1">
      <c r="B7655" s="75">
        <v>953</v>
      </c>
      <c r="C7655" s="75" t="s">
        <v>14715</v>
      </c>
      <c r="D7655" s="75" t="s">
        <v>13139</v>
      </c>
      <c r="E7655" s="171">
        <v>62.21</v>
      </c>
    </row>
    <row r="7656" spans="2:5" ht="50.1" customHeight="1">
      <c r="B7656" s="75">
        <v>902</v>
      </c>
      <c r="C7656" s="75" t="s">
        <v>14716</v>
      </c>
      <c r="D7656" s="75" t="s">
        <v>13139</v>
      </c>
      <c r="E7656" s="171">
        <v>75.62</v>
      </c>
    </row>
    <row r="7657" spans="2:5" ht="50.1" customHeight="1">
      <c r="B7657" s="75">
        <v>927</v>
      </c>
      <c r="C7657" s="75" t="s">
        <v>14717</v>
      </c>
      <c r="D7657" s="75" t="s">
        <v>13139</v>
      </c>
      <c r="E7657" s="171">
        <v>73.3</v>
      </c>
    </row>
    <row r="7658" spans="2:5" ht="50.1" customHeight="1">
      <c r="B7658" s="75">
        <v>913</v>
      </c>
      <c r="C7658" s="75" t="s">
        <v>14718</v>
      </c>
      <c r="D7658" s="75" t="s">
        <v>13139</v>
      </c>
      <c r="E7658" s="171">
        <v>81.81</v>
      </c>
    </row>
    <row r="7659" spans="2:5" ht="50.1" customHeight="1">
      <c r="B7659" s="75">
        <v>903</v>
      </c>
      <c r="C7659" s="75" t="s">
        <v>14719</v>
      </c>
      <c r="D7659" s="75" t="s">
        <v>13139</v>
      </c>
      <c r="E7659" s="171">
        <v>92.59</v>
      </c>
    </row>
    <row r="7660" spans="2:5" ht="50.1" customHeight="1">
      <c r="B7660" s="75">
        <v>945</v>
      </c>
      <c r="C7660" s="75" t="s">
        <v>14720</v>
      </c>
      <c r="D7660" s="75" t="s">
        <v>13139</v>
      </c>
      <c r="E7660" s="171">
        <v>97.95</v>
      </c>
    </row>
    <row r="7661" spans="2:5" ht="50.1" customHeight="1">
      <c r="B7661" s="75">
        <v>914</v>
      </c>
      <c r="C7661" s="75" t="s">
        <v>14721</v>
      </c>
      <c r="D7661" s="75" t="s">
        <v>13139</v>
      </c>
      <c r="E7661" s="171">
        <v>100.34</v>
      </c>
    </row>
    <row r="7662" spans="2:5" ht="50.1" customHeight="1">
      <c r="B7662" s="75">
        <v>993</v>
      </c>
      <c r="C7662" s="75" t="s">
        <v>14722</v>
      </c>
      <c r="D7662" s="75" t="s">
        <v>13139</v>
      </c>
      <c r="E7662" s="171">
        <v>2.35</v>
      </c>
    </row>
    <row r="7663" spans="2:5" ht="50.1" customHeight="1">
      <c r="B7663" s="75">
        <v>1020</v>
      </c>
      <c r="C7663" s="75" t="s">
        <v>14723</v>
      </c>
      <c r="D7663" s="75" t="s">
        <v>13139</v>
      </c>
      <c r="E7663" s="171">
        <v>10.25</v>
      </c>
    </row>
    <row r="7664" spans="2:5" ht="50.1" customHeight="1">
      <c r="B7664" s="75">
        <v>1017</v>
      </c>
      <c r="C7664" s="75" t="s">
        <v>14724</v>
      </c>
      <c r="D7664" s="75" t="s">
        <v>13139</v>
      </c>
      <c r="E7664" s="171">
        <v>112.66</v>
      </c>
    </row>
    <row r="7665" spans="2:5" ht="50.1" customHeight="1">
      <c r="B7665" s="75">
        <v>999</v>
      </c>
      <c r="C7665" s="75" t="s">
        <v>14725</v>
      </c>
      <c r="D7665" s="75" t="s">
        <v>13139</v>
      </c>
      <c r="E7665" s="171">
        <v>139.59</v>
      </c>
    </row>
    <row r="7666" spans="2:5" ht="50.1" customHeight="1">
      <c r="B7666" s="75">
        <v>995</v>
      </c>
      <c r="C7666" s="75" t="s">
        <v>14726</v>
      </c>
      <c r="D7666" s="75" t="s">
        <v>13139</v>
      </c>
      <c r="E7666" s="171">
        <v>15.73</v>
      </c>
    </row>
    <row r="7667" spans="2:5" ht="50.1" customHeight="1">
      <c r="B7667" s="75">
        <v>1000</v>
      </c>
      <c r="C7667" s="75" t="s">
        <v>14727</v>
      </c>
      <c r="D7667" s="75" t="s">
        <v>13139</v>
      </c>
      <c r="E7667" s="171">
        <v>171.11</v>
      </c>
    </row>
    <row r="7668" spans="2:5" ht="50.1" customHeight="1">
      <c r="B7668" s="75">
        <v>1022</v>
      </c>
      <c r="C7668" s="75" t="s">
        <v>14728</v>
      </c>
      <c r="D7668" s="75" t="s">
        <v>13139</v>
      </c>
      <c r="E7668" s="171">
        <v>3.27</v>
      </c>
    </row>
    <row r="7669" spans="2:5" ht="50.1" customHeight="1">
      <c r="B7669" s="75">
        <v>1015</v>
      </c>
      <c r="C7669" s="75" t="s">
        <v>14729</v>
      </c>
      <c r="D7669" s="75" t="s">
        <v>13139</v>
      </c>
      <c r="E7669" s="171">
        <v>225.32</v>
      </c>
    </row>
    <row r="7670" spans="2:5" ht="50.1" customHeight="1">
      <c r="B7670" s="75">
        <v>996</v>
      </c>
      <c r="C7670" s="75" t="s">
        <v>14730</v>
      </c>
      <c r="D7670" s="75" t="s">
        <v>13139</v>
      </c>
      <c r="E7670" s="171">
        <v>23.94</v>
      </c>
    </row>
    <row r="7671" spans="2:5" ht="50.1" customHeight="1">
      <c r="B7671" s="75">
        <v>1001</v>
      </c>
      <c r="C7671" s="75" t="s">
        <v>14731</v>
      </c>
      <c r="D7671" s="75" t="s">
        <v>13139</v>
      </c>
      <c r="E7671" s="171">
        <v>281.98</v>
      </c>
    </row>
    <row r="7672" spans="2:5" ht="50.1" customHeight="1">
      <c r="B7672" s="75">
        <v>1019</v>
      </c>
      <c r="C7672" s="75" t="s">
        <v>14732</v>
      </c>
      <c r="D7672" s="75" t="s">
        <v>13139</v>
      </c>
      <c r="E7672" s="171">
        <v>33</v>
      </c>
    </row>
    <row r="7673" spans="2:5" ht="50.1" customHeight="1">
      <c r="B7673" s="75">
        <v>1021</v>
      </c>
      <c r="C7673" s="75" t="s">
        <v>14733</v>
      </c>
      <c r="D7673" s="75" t="s">
        <v>13139</v>
      </c>
      <c r="E7673" s="171">
        <v>4.68</v>
      </c>
    </row>
    <row r="7674" spans="2:5" ht="50.1" customHeight="1">
      <c r="B7674" s="75">
        <v>39249</v>
      </c>
      <c r="C7674" s="75" t="s">
        <v>14734</v>
      </c>
      <c r="D7674" s="75" t="s">
        <v>13139</v>
      </c>
      <c r="E7674" s="171">
        <v>367.84</v>
      </c>
    </row>
    <row r="7675" spans="2:5" ht="50.1" customHeight="1">
      <c r="B7675" s="75">
        <v>1018</v>
      </c>
      <c r="C7675" s="75" t="s">
        <v>14735</v>
      </c>
      <c r="D7675" s="75" t="s">
        <v>13139</v>
      </c>
      <c r="E7675" s="171">
        <v>47.03</v>
      </c>
    </row>
    <row r="7676" spans="2:5" ht="50.1" customHeight="1">
      <c r="B7676" s="75">
        <v>39250</v>
      </c>
      <c r="C7676" s="75" t="s">
        <v>14736</v>
      </c>
      <c r="D7676" s="75" t="s">
        <v>13139</v>
      </c>
      <c r="E7676" s="171">
        <v>472.52</v>
      </c>
    </row>
    <row r="7677" spans="2:5" ht="50.1" customHeight="1">
      <c r="B7677" s="75">
        <v>994</v>
      </c>
      <c r="C7677" s="75" t="s">
        <v>14737</v>
      </c>
      <c r="D7677" s="75" t="s">
        <v>13139</v>
      </c>
      <c r="E7677" s="171">
        <v>6.4</v>
      </c>
    </row>
    <row r="7678" spans="2:5" ht="50.1" customHeight="1">
      <c r="B7678" s="75">
        <v>977</v>
      </c>
      <c r="C7678" s="75" t="s">
        <v>14738</v>
      </c>
      <c r="D7678" s="75" t="s">
        <v>13139</v>
      </c>
      <c r="E7678" s="171">
        <v>65.150000000000006</v>
      </c>
    </row>
    <row r="7679" spans="2:5" ht="50.1" customHeight="1">
      <c r="B7679" s="75">
        <v>998</v>
      </c>
      <c r="C7679" s="75" t="s">
        <v>14739</v>
      </c>
      <c r="D7679" s="75" t="s">
        <v>13139</v>
      </c>
      <c r="E7679" s="171">
        <v>86.55</v>
      </c>
    </row>
    <row r="7680" spans="2:5" ht="50.1" customHeight="1">
      <c r="B7680" s="75">
        <v>39251</v>
      </c>
      <c r="C7680" s="75" t="s">
        <v>14740</v>
      </c>
      <c r="D7680" s="75" t="s">
        <v>13139</v>
      </c>
      <c r="E7680" s="171">
        <v>0.62</v>
      </c>
    </row>
    <row r="7681" spans="2:5" ht="50.1" customHeight="1">
      <c r="B7681" s="75">
        <v>1011</v>
      </c>
      <c r="C7681" s="75" t="s">
        <v>14741</v>
      </c>
      <c r="D7681" s="75" t="s">
        <v>13139</v>
      </c>
      <c r="E7681" s="171">
        <v>0.87</v>
      </c>
    </row>
    <row r="7682" spans="2:5" ht="50.1" customHeight="1">
      <c r="B7682" s="75">
        <v>39252</v>
      </c>
      <c r="C7682" s="75" t="s">
        <v>14742</v>
      </c>
      <c r="D7682" s="75" t="s">
        <v>13139</v>
      </c>
      <c r="E7682" s="171">
        <v>1.04</v>
      </c>
    </row>
    <row r="7683" spans="2:5" ht="50.1" customHeight="1">
      <c r="B7683" s="75">
        <v>1013</v>
      </c>
      <c r="C7683" s="75" t="s">
        <v>14743</v>
      </c>
      <c r="D7683" s="75" t="s">
        <v>13139</v>
      </c>
      <c r="E7683" s="171">
        <v>1.38</v>
      </c>
    </row>
    <row r="7684" spans="2:5" ht="50.1" customHeight="1">
      <c r="B7684" s="75">
        <v>980</v>
      </c>
      <c r="C7684" s="75" t="s">
        <v>14744</v>
      </c>
      <c r="D7684" s="75" t="s">
        <v>13139</v>
      </c>
      <c r="E7684" s="171">
        <v>9.4</v>
      </c>
    </row>
    <row r="7685" spans="2:5" ht="50.1" customHeight="1">
      <c r="B7685" s="75">
        <v>39237</v>
      </c>
      <c r="C7685" s="75" t="s">
        <v>14745</v>
      </c>
      <c r="D7685" s="75" t="s">
        <v>13139</v>
      </c>
      <c r="E7685" s="171">
        <v>111.48</v>
      </c>
    </row>
    <row r="7686" spans="2:5" ht="50.1" customHeight="1">
      <c r="B7686" s="75">
        <v>39238</v>
      </c>
      <c r="C7686" s="75" t="s">
        <v>14746</v>
      </c>
      <c r="D7686" s="75" t="s">
        <v>13139</v>
      </c>
      <c r="E7686" s="171">
        <v>139.18</v>
      </c>
    </row>
    <row r="7687" spans="2:5" ht="50.1" customHeight="1">
      <c r="B7687" s="75">
        <v>979</v>
      </c>
      <c r="C7687" s="75" t="s">
        <v>14747</v>
      </c>
      <c r="D7687" s="75" t="s">
        <v>13139</v>
      </c>
      <c r="E7687" s="171">
        <v>14.49</v>
      </c>
    </row>
    <row r="7688" spans="2:5" ht="50.1" customHeight="1">
      <c r="B7688" s="75">
        <v>39239</v>
      </c>
      <c r="C7688" s="75" t="s">
        <v>14748</v>
      </c>
      <c r="D7688" s="75" t="s">
        <v>13139</v>
      </c>
      <c r="E7688" s="171">
        <v>169.38</v>
      </c>
    </row>
    <row r="7689" spans="2:5" ht="50.1" customHeight="1">
      <c r="B7689" s="75">
        <v>1014</v>
      </c>
      <c r="C7689" s="75" t="s">
        <v>14749</v>
      </c>
      <c r="D7689" s="75" t="s">
        <v>13139</v>
      </c>
      <c r="E7689" s="171">
        <v>2.2000000000000002</v>
      </c>
    </row>
    <row r="7690" spans="2:5" ht="50.1" customHeight="1">
      <c r="B7690" s="75">
        <v>39240</v>
      </c>
      <c r="C7690" s="75" t="s">
        <v>14750</v>
      </c>
      <c r="D7690" s="75" t="s">
        <v>13139</v>
      </c>
      <c r="E7690" s="171">
        <v>223.87</v>
      </c>
    </row>
    <row r="7691" spans="2:5" ht="50.1" customHeight="1">
      <c r="B7691" s="75">
        <v>39232</v>
      </c>
      <c r="C7691" s="75" t="s">
        <v>14751</v>
      </c>
      <c r="D7691" s="75" t="s">
        <v>13139</v>
      </c>
      <c r="E7691" s="171">
        <v>23.24</v>
      </c>
    </row>
    <row r="7692" spans="2:5" ht="50.1" customHeight="1">
      <c r="B7692" s="75">
        <v>39233</v>
      </c>
      <c r="C7692" s="75" t="s">
        <v>14752</v>
      </c>
      <c r="D7692" s="75" t="s">
        <v>13139</v>
      </c>
      <c r="E7692" s="171">
        <v>31.96</v>
      </c>
    </row>
    <row r="7693" spans="2:5" ht="50.1" customHeight="1">
      <c r="B7693" s="75">
        <v>981</v>
      </c>
      <c r="C7693" s="75" t="s">
        <v>14753</v>
      </c>
      <c r="D7693" s="75" t="s">
        <v>13139</v>
      </c>
      <c r="E7693" s="171">
        <v>3.93</v>
      </c>
    </row>
    <row r="7694" spans="2:5" ht="50.1" customHeight="1">
      <c r="B7694" s="75">
        <v>39234</v>
      </c>
      <c r="C7694" s="75" t="s">
        <v>14754</v>
      </c>
      <c r="D7694" s="75" t="s">
        <v>13139</v>
      </c>
      <c r="E7694" s="171">
        <v>46.9</v>
      </c>
    </row>
    <row r="7695" spans="2:5" ht="50.1" customHeight="1">
      <c r="B7695" s="75">
        <v>982</v>
      </c>
      <c r="C7695" s="75" t="s">
        <v>14755</v>
      </c>
      <c r="D7695" s="75" t="s">
        <v>13139</v>
      </c>
      <c r="E7695" s="171">
        <v>5.5</v>
      </c>
    </row>
    <row r="7696" spans="2:5" ht="50.1" customHeight="1">
      <c r="B7696" s="75">
        <v>39235</v>
      </c>
      <c r="C7696" s="75" t="s">
        <v>14756</v>
      </c>
      <c r="D7696" s="75" t="s">
        <v>13139</v>
      </c>
      <c r="E7696" s="171">
        <v>65.97</v>
      </c>
    </row>
    <row r="7697" spans="2:5" ht="50.1" customHeight="1">
      <c r="B7697" s="75">
        <v>39236</v>
      </c>
      <c r="C7697" s="75" t="s">
        <v>14757</v>
      </c>
      <c r="D7697" s="75" t="s">
        <v>13139</v>
      </c>
      <c r="E7697" s="171">
        <v>86.48</v>
      </c>
    </row>
    <row r="7698" spans="2:5" ht="50.1" customHeight="1">
      <c r="B7698" s="75">
        <v>876</v>
      </c>
      <c r="C7698" s="75" t="s">
        <v>14758</v>
      </c>
      <c r="D7698" s="75" t="s">
        <v>13139</v>
      </c>
      <c r="E7698" s="171">
        <v>223.24</v>
      </c>
    </row>
    <row r="7699" spans="2:5" ht="50.1" customHeight="1">
      <c r="B7699" s="75">
        <v>877</v>
      </c>
      <c r="C7699" s="75" t="s">
        <v>14759</v>
      </c>
      <c r="D7699" s="75" t="s">
        <v>13139</v>
      </c>
      <c r="E7699" s="171">
        <v>262.45</v>
      </c>
    </row>
    <row r="7700" spans="2:5" ht="50.1" customHeight="1">
      <c r="B7700" s="75">
        <v>882</v>
      </c>
      <c r="C7700" s="75" t="s">
        <v>14760</v>
      </c>
      <c r="D7700" s="75" t="s">
        <v>13139</v>
      </c>
      <c r="E7700" s="171">
        <v>285.98</v>
      </c>
    </row>
    <row r="7701" spans="2:5" ht="50.1" customHeight="1">
      <c r="B7701" s="75">
        <v>878</v>
      </c>
      <c r="C7701" s="75" t="s">
        <v>14761</v>
      </c>
      <c r="D7701" s="75" t="s">
        <v>13139</v>
      </c>
      <c r="E7701" s="171">
        <v>355.54</v>
      </c>
    </row>
    <row r="7702" spans="2:5" ht="50.1" customHeight="1">
      <c r="B7702" s="75">
        <v>879</v>
      </c>
      <c r="C7702" s="75" t="s">
        <v>14762</v>
      </c>
      <c r="D7702" s="75" t="s">
        <v>13139</v>
      </c>
      <c r="E7702" s="171">
        <v>419.06</v>
      </c>
    </row>
    <row r="7703" spans="2:5" ht="50.1" customHeight="1">
      <c r="B7703" s="75">
        <v>880</v>
      </c>
      <c r="C7703" s="75" t="s">
        <v>14763</v>
      </c>
      <c r="D7703" s="75" t="s">
        <v>13139</v>
      </c>
      <c r="E7703" s="171">
        <v>493.07</v>
      </c>
    </row>
    <row r="7704" spans="2:5" ht="50.1" customHeight="1">
      <c r="B7704" s="75">
        <v>873</v>
      </c>
      <c r="C7704" s="75" t="s">
        <v>14764</v>
      </c>
      <c r="D7704" s="75" t="s">
        <v>13139</v>
      </c>
      <c r="E7704" s="171">
        <v>149.91999999999999</v>
      </c>
    </row>
    <row r="7705" spans="2:5" ht="50.1" customHeight="1">
      <c r="B7705" s="75">
        <v>881</v>
      </c>
      <c r="C7705" s="75" t="s">
        <v>14765</v>
      </c>
      <c r="D7705" s="75" t="s">
        <v>13139</v>
      </c>
      <c r="E7705" s="171">
        <v>673.94</v>
      </c>
    </row>
    <row r="7706" spans="2:5" ht="50.1" customHeight="1">
      <c r="B7706" s="75">
        <v>874</v>
      </c>
      <c r="C7706" s="75" t="s">
        <v>14766</v>
      </c>
      <c r="D7706" s="75" t="s">
        <v>13139</v>
      </c>
      <c r="E7706" s="171">
        <v>177.92</v>
      </c>
    </row>
    <row r="7707" spans="2:5" ht="50.1" customHeight="1">
      <c r="B7707" s="75">
        <v>875</v>
      </c>
      <c r="C7707" s="75" t="s">
        <v>14767</v>
      </c>
      <c r="D7707" s="75" t="s">
        <v>13139</v>
      </c>
      <c r="E7707" s="171">
        <v>212.28</v>
      </c>
    </row>
    <row r="7708" spans="2:5" ht="50.1" customHeight="1">
      <c r="B7708" s="75">
        <v>983</v>
      </c>
      <c r="C7708" s="75" t="s">
        <v>14768</v>
      </c>
      <c r="D7708" s="75" t="s">
        <v>13139</v>
      </c>
      <c r="E7708" s="171">
        <v>1.33</v>
      </c>
    </row>
    <row r="7709" spans="2:5" ht="50.1" customHeight="1">
      <c r="B7709" s="75">
        <v>985</v>
      </c>
      <c r="C7709" s="75" t="s">
        <v>14769</v>
      </c>
      <c r="D7709" s="75" t="s">
        <v>13139</v>
      </c>
      <c r="E7709" s="171">
        <v>9.9700000000000006</v>
      </c>
    </row>
    <row r="7710" spans="2:5" ht="50.1" customHeight="1">
      <c r="B7710" s="75">
        <v>990</v>
      </c>
      <c r="C7710" s="75" t="s">
        <v>14770</v>
      </c>
      <c r="D7710" s="75" t="s">
        <v>13139</v>
      </c>
      <c r="E7710" s="171">
        <v>136.47</v>
      </c>
    </row>
    <row r="7711" spans="2:5" ht="50.1" customHeight="1">
      <c r="B7711" s="75">
        <v>39241</v>
      </c>
      <c r="C7711" s="75" t="s">
        <v>14771</v>
      </c>
      <c r="D7711" s="75" t="s">
        <v>13139</v>
      </c>
      <c r="E7711" s="171">
        <v>15.6</v>
      </c>
    </row>
    <row r="7712" spans="2:5" ht="50.1" customHeight="1">
      <c r="B7712" s="75">
        <v>1005</v>
      </c>
      <c r="C7712" s="75" t="s">
        <v>14772</v>
      </c>
      <c r="D7712" s="75" t="s">
        <v>13139</v>
      </c>
      <c r="E7712" s="171">
        <v>167.5</v>
      </c>
    </row>
    <row r="7713" spans="2:5" ht="50.1" customHeight="1">
      <c r="B7713" s="75">
        <v>984</v>
      </c>
      <c r="C7713" s="75" t="s">
        <v>14773</v>
      </c>
      <c r="D7713" s="75" t="s">
        <v>13139</v>
      </c>
      <c r="E7713" s="171">
        <v>3.44</v>
      </c>
    </row>
    <row r="7714" spans="2:5" ht="50.1" customHeight="1">
      <c r="B7714" s="75">
        <v>991</v>
      </c>
      <c r="C7714" s="75" t="s">
        <v>14774</v>
      </c>
      <c r="D7714" s="75" t="s">
        <v>13139</v>
      </c>
      <c r="E7714" s="171">
        <v>221.32</v>
      </c>
    </row>
    <row r="7715" spans="2:5" ht="50.1" customHeight="1">
      <c r="B7715" s="75">
        <v>986</v>
      </c>
      <c r="C7715" s="75" t="s">
        <v>14775</v>
      </c>
      <c r="D7715" s="75" t="s">
        <v>13139</v>
      </c>
      <c r="E7715" s="171">
        <v>23.84</v>
      </c>
    </row>
    <row r="7716" spans="2:5" ht="50.1" customHeight="1">
      <c r="B7716" s="75">
        <v>1024</v>
      </c>
      <c r="C7716" s="75" t="s">
        <v>14776</v>
      </c>
      <c r="D7716" s="75" t="s">
        <v>13139</v>
      </c>
      <c r="E7716" s="171">
        <v>273.93</v>
      </c>
    </row>
    <row r="7717" spans="2:5" ht="50.1" customHeight="1">
      <c r="B7717" s="75">
        <v>987</v>
      </c>
      <c r="C7717" s="75" t="s">
        <v>14777</v>
      </c>
      <c r="D7717" s="75" t="s">
        <v>13139</v>
      </c>
      <c r="E7717" s="171">
        <v>32.4</v>
      </c>
    </row>
    <row r="7718" spans="2:5" ht="50.1" customHeight="1">
      <c r="B7718" s="75">
        <v>1003</v>
      </c>
      <c r="C7718" s="75" t="s">
        <v>14778</v>
      </c>
      <c r="D7718" s="75" t="s">
        <v>13139</v>
      </c>
      <c r="E7718" s="171">
        <v>5.04</v>
      </c>
    </row>
    <row r="7719" spans="2:5" ht="50.1" customHeight="1">
      <c r="B7719" s="75">
        <v>992</v>
      </c>
      <c r="C7719" s="75" t="s">
        <v>14779</v>
      </c>
      <c r="D7719" s="75" t="s">
        <v>13139</v>
      </c>
      <c r="E7719" s="171">
        <v>354.4</v>
      </c>
    </row>
    <row r="7720" spans="2:5" ht="50.1" customHeight="1">
      <c r="B7720" s="75">
        <v>1007</v>
      </c>
      <c r="C7720" s="75" t="s">
        <v>14780</v>
      </c>
      <c r="D7720" s="75" t="s">
        <v>13139</v>
      </c>
      <c r="E7720" s="171">
        <v>45.96</v>
      </c>
    </row>
    <row r="7721" spans="2:5" ht="50.1" customHeight="1">
      <c r="B7721" s="75">
        <v>39242</v>
      </c>
      <c r="C7721" s="75" t="s">
        <v>14781</v>
      </c>
      <c r="D7721" s="75" t="s">
        <v>13139</v>
      </c>
      <c r="E7721" s="171">
        <v>439.11</v>
      </c>
    </row>
    <row r="7722" spans="2:5" ht="50.1" customHeight="1">
      <c r="B7722" s="75">
        <v>1008</v>
      </c>
      <c r="C7722" s="75" t="s">
        <v>14782</v>
      </c>
      <c r="D7722" s="75" t="s">
        <v>13139</v>
      </c>
      <c r="E7722" s="171">
        <v>5.72</v>
      </c>
    </row>
    <row r="7723" spans="2:5" ht="50.1" customHeight="1">
      <c r="B7723" s="75">
        <v>988</v>
      </c>
      <c r="C7723" s="75" t="s">
        <v>14783</v>
      </c>
      <c r="D7723" s="75" t="s">
        <v>13139</v>
      </c>
      <c r="E7723" s="171">
        <v>63.48</v>
      </c>
    </row>
    <row r="7724" spans="2:5" ht="50.1" customHeight="1">
      <c r="B7724" s="75">
        <v>989</v>
      </c>
      <c r="C7724" s="75" t="s">
        <v>14784</v>
      </c>
      <c r="D7724" s="75" t="s">
        <v>13139</v>
      </c>
      <c r="E7724" s="171">
        <v>85.99</v>
      </c>
    </row>
    <row r="7725" spans="2:5" ht="50.1" customHeight="1">
      <c r="B7725" s="75">
        <v>39598</v>
      </c>
      <c r="C7725" s="75" t="s">
        <v>14785</v>
      </c>
      <c r="D7725" s="75" t="s">
        <v>13139</v>
      </c>
      <c r="E7725" s="171">
        <v>1.2</v>
      </c>
    </row>
    <row r="7726" spans="2:5" ht="50.1" customHeight="1">
      <c r="B7726" s="75">
        <v>39599</v>
      </c>
      <c r="C7726" s="75" t="s">
        <v>14786</v>
      </c>
      <c r="D7726" s="75" t="s">
        <v>13139</v>
      </c>
      <c r="E7726" s="171">
        <v>1.81</v>
      </c>
    </row>
    <row r="7727" spans="2:5" ht="50.1" customHeight="1">
      <c r="B7727" s="75">
        <v>34602</v>
      </c>
      <c r="C7727" s="75" t="s">
        <v>14787</v>
      </c>
      <c r="D7727" s="75" t="s">
        <v>13139</v>
      </c>
      <c r="E7727" s="171">
        <v>2.79</v>
      </c>
    </row>
    <row r="7728" spans="2:5" ht="50.1" customHeight="1">
      <c r="B7728" s="75">
        <v>34603</v>
      </c>
      <c r="C7728" s="75" t="s">
        <v>14788</v>
      </c>
      <c r="D7728" s="75" t="s">
        <v>13139</v>
      </c>
      <c r="E7728" s="171">
        <v>13.43</v>
      </c>
    </row>
    <row r="7729" spans="2:5" ht="50.1" customHeight="1">
      <c r="B7729" s="75">
        <v>34607</v>
      </c>
      <c r="C7729" s="75" t="s">
        <v>14789</v>
      </c>
      <c r="D7729" s="75" t="s">
        <v>13139</v>
      </c>
      <c r="E7729" s="171">
        <v>5.98</v>
      </c>
    </row>
    <row r="7730" spans="2:5" ht="50.1" customHeight="1">
      <c r="B7730" s="75">
        <v>34609</v>
      </c>
      <c r="C7730" s="75" t="s">
        <v>14790</v>
      </c>
      <c r="D7730" s="75" t="s">
        <v>13139</v>
      </c>
      <c r="E7730" s="171">
        <v>8.98</v>
      </c>
    </row>
    <row r="7731" spans="2:5" ht="50.1" customHeight="1">
      <c r="B7731" s="75">
        <v>34618</v>
      </c>
      <c r="C7731" s="75" t="s">
        <v>14791</v>
      </c>
      <c r="D7731" s="75" t="s">
        <v>13139</v>
      </c>
      <c r="E7731" s="171">
        <v>3.7</v>
      </c>
    </row>
    <row r="7732" spans="2:5" ht="50.1" customHeight="1">
      <c r="B7732" s="75">
        <v>34620</v>
      </c>
      <c r="C7732" s="75" t="s">
        <v>14792</v>
      </c>
      <c r="D7732" s="75" t="s">
        <v>13139</v>
      </c>
      <c r="E7732" s="171">
        <v>18.53</v>
      </c>
    </row>
    <row r="7733" spans="2:5" ht="50.1" customHeight="1">
      <c r="B7733" s="75">
        <v>34621</v>
      </c>
      <c r="C7733" s="75" t="s">
        <v>14793</v>
      </c>
      <c r="D7733" s="75" t="s">
        <v>13139</v>
      </c>
      <c r="E7733" s="171">
        <v>8.59</v>
      </c>
    </row>
    <row r="7734" spans="2:5" ht="50.1" customHeight="1">
      <c r="B7734" s="75">
        <v>34622</v>
      </c>
      <c r="C7734" s="75" t="s">
        <v>14794</v>
      </c>
      <c r="D7734" s="75" t="s">
        <v>13139</v>
      </c>
      <c r="E7734" s="171">
        <v>12.18</v>
      </c>
    </row>
    <row r="7735" spans="2:5" ht="50.1" customHeight="1">
      <c r="B7735" s="75">
        <v>34624</v>
      </c>
      <c r="C7735" s="75" t="s">
        <v>14795</v>
      </c>
      <c r="D7735" s="75" t="s">
        <v>13139</v>
      </c>
      <c r="E7735" s="171">
        <v>4.7300000000000004</v>
      </c>
    </row>
    <row r="7736" spans="2:5" ht="50.1" customHeight="1">
      <c r="B7736" s="75">
        <v>34626</v>
      </c>
      <c r="C7736" s="75" t="s">
        <v>14796</v>
      </c>
      <c r="D7736" s="75" t="s">
        <v>13139</v>
      </c>
      <c r="E7736" s="171">
        <v>25.47</v>
      </c>
    </row>
    <row r="7737" spans="2:5" ht="50.1" customHeight="1">
      <c r="B7737" s="75">
        <v>34627</v>
      </c>
      <c r="C7737" s="75" t="s">
        <v>14797</v>
      </c>
      <c r="D7737" s="75" t="s">
        <v>13139</v>
      </c>
      <c r="E7737" s="171">
        <v>10.97</v>
      </c>
    </row>
    <row r="7738" spans="2:5" ht="50.1" customHeight="1">
      <c r="B7738" s="75">
        <v>34629</v>
      </c>
      <c r="C7738" s="75" t="s">
        <v>14798</v>
      </c>
      <c r="D7738" s="75" t="s">
        <v>13139</v>
      </c>
      <c r="E7738" s="171">
        <v>16.07</v>
      </c>
    </row>
    <row r="7739" spans="2:5" ht="50.1" customHeight="1">
      <c r="B7739" s="75">
        <v>39257</v>
      </c>
      <c r="C7739" s="75" t="s">
        <v>14799</v>
      </c>
      <c r="D7739" s="75" t="s">
        <v>13139</v>
      </c>
      <c r="E7739" s="171">
        <v>6</v>
      </c>
    </row>
    <row r="7740" spans="2:5" ht="50.1" customHeight="1">
      <c r="B7740" s="75">
        <v>39261</v>
      </c>
      <c r="C7740" s="75" t="s">
        <v>14800</v>
      </c>
      <c r="D7740" s="75" t="s">
        <v>13139</v>
      </c>
      <c r="E7740" s="171">
        <v>31.99</v>
      </c>
    </row>
    <row r="7741" spans="2:5" ht="50.1" customHeight="1">
      <c r="B7741" s="75">
        <v>39268</v>
      </c>
      <c r="C7741" s="75" t="s">
        <v>14801</v>
      </c>
      <c r="D7741" s="75" t="s">
        <v>13139</v>
      </c>
      <c r="E7741" s="171">
        <v>369.1</v>
      </c>
    </row>
    <row r="7742" spans="2:5" ht="50.1" customHeight="1">
      <c r="B7742" s="75">
        <v>39262</v>
      </c>
      <c r="C7742" s="75" t="s">
        <v>14802</v>
      </c>
      <c r="D7742" s="75" t="s">
        <v>13139</v>
      </c>
      <c r="E7742" s="171">
        <v>50.02</v>
      </c>
    </row>
    <row r="7743" spans="2:5" ht="50.1" customHeight="1">
      <c r="B7743" s="75">
        <v>39258</v>
      </c>
      <c r="C7743" s="75" t="s">
        <v>14803</v>
      </c>
      <c r="D7743" s="75" t="s">
        <v>13139</v>
      </c>
      <c r="E7743" s="171">
        <v>8.9</v>
      </c>
    </row>
    <row r="7744" spans="2:5" ht="50.1" customHeight="1">
      <c r="B7744" s="75">
        <v>39263</v>
      </c>
      <c r="C7744" s="75" t="s">
        <v>14804</v>
      </c>
      <c r="D7744" s="75" t="s">
        <v>13139</v>
      </c>
      <c r="E7744" s="171">
        <v>77.39</v>
      </c>
    </row>
    <row r="7745" spans="2:5" ht="50.1" customHeight="1">
      <c r="B7745" s="75">
        <v>39264</v>
      </c>
      <c r="C7745" s="75" t="s">
        <v>14805</v>
      </c>
      <c r="D7745" s="75" t="s">
        <v>13139</v>
      </c>
      <c r="E7745" s="171">
        <v>104.79</v>
      </c>
    </row>
    <row r="7746" spans="2:5" ht="50.1" customHeight="1">
      <c r="B7746" s="75">
        <v>39259</v>
      </c>
      <c r="C7746" s="75" t="s">
        <v>14806</v>
      </c>
      <c r="D7746" s="75" t="s">
        <v>13139</v>
      </c>
      <c r="E7746" s="171">
        <v>13.55</v>
      </c>
    </row>
    <row r="7747" spans="2:5" ht="50.1" customHeight="1">
      <c r="B7747" s="75">
        <v>39265</v>
      </c>
      <c r="C7747" s="75" t="s">
        <v>14807</v>
      </c>
      <c r="D7747" s="75" t="s">
        <v>13139</v>
      </c>
      <c r="E7747" s="171">
        <v>154.37</v>
      </c>
    </row>
    <row r="7748" spans="2:5" ht="50.1" customHeight="1">
      <c r="B7748" s="75">
        <v>39260</v>
      </c>
      <c r="C7748" s="75" t="s">
        <v>14808</v>
      </c>
      <c r="D7748" s="75" t="s">
        <v>13139</v>
      </c>
      <c r="E7748" s="171">
        <v>19.3</v>
      </c>
    </row>
    <row r="7749" spans="2:5" ht="50.1" customHeight="1">
      <c r="B7749" s="75">
        <v>39266</v>
      </c>
      <c r="C7749" s="75" t="s">
        <v>14809</v>
      </c>
      <c r="D7749" s="75" t="s">
        <v>13139</v>
      </c>
      <c r="E7749" s="171">
        <v>216.61</v>
      </c>
    </row>
    <row r="7750" spans="2:5" ht="50.1" customHeight="1">
      <c r="B7750" s="75">
        <v>39267</v>
      </c>
      <c r="C7750" s="75" t="s">
        <v>14810</v>
      </c>
      <c r="D7750" s="75" t="s">
        <v>13139</v>
      </c>
      <c r="E7750" s="171">
        <v>283.93</v>
      </c>
    </row>
    <row r="7751" spans="2:5" ht="50.1" customHeight="1">
      <c r="B7751" s="75">
        <v>11901</v>
      </c>
      <c r="C7751" s="75" t="s">
        <v>14811</v>
      </c>
      <c r="D7751" s="75" t="s">
        <v>13139</v>
      </c>
      <c r="E7751" s="171">
        <v>0.57999999999999996</v>
      </c>
    </row>
    <row r="7752" spans="2:5" ht="50.1" customHeight="1">
      <c r="B7752" s="75">
        <v>11902</v>
      </c>
      <c r="C7752" s="75" t="s">
        <v>14812</v>
      </c>
      <c r="D7752" s="75" t="s">
        <v>13139</v>
      </c>
      <c r="E7752" s="171">
        <v>1.01</v>
      </c>
    </row>
    <row r="7753" spans="2:5" ht="50.1" customHeight="1">
      <c r="B7753" s="75">
        <v>11903</v>
      </c>
      <c r="C7753" s="75" t="s">
        <v>14813</v>
      </c>
      <c r="D7753" s="75" t="s">
        <v>13139</v>
      </c>
      <c r="E7753" s="171">
        <v>1.56</v>
      </c>
    </row>
    <row r="7754" spans="2:5" ht="50.1" customHeight="1">
      <c r="B7754" s="75">
        <v>11904</v>
      </c>
      <c r="C7754" s="75" t="s">
        <v>14814</v>
      </c>
      <c r="D7754" s="75" t="s">
        <v>13139</v>
      </c>
      <c r="E7754" s="171">
        <v>1.99</v>
      </c>
    </row>
    <row r="7755" spans="2:5" ht="50.1" customHeight="1">
      <c r="B7755" s="75">
        <v>11905</v>
      </c>
      <c r="C7755" s="75" t="s">
        <v>14815</v>
      </c>
      <c r="D7755" s="75" t="s">
        <v>13139</v>
      </c>
      <c r="E7755" s="171">
        <v>2.67</v>
      </c>
    </row>
    <row r="7756" spans="2:5" ht="50.1" customHeight="1">
      <c r="B7756" s="75">
        <v>11906</v>
      </c>
      <c r="C7756" s="75" t="s">
        <v>14816</v>
      </c>
      <c r="D7756" s="75" t="s">
        <v>13139</v>
      </c>
      <c r="E7756" s="171">
        <v>3.08</v>
      </c>
    </row>
    <row r="7757" spans="2:5" ht="50.1" customHeight="1">
      <c r="B7757" s="75">
        <v>11919</v>
      </c>
      <c r="C7757" s="75" t="s">
        <v>14817</v>
      </c>
      <c r="D7757" s="75" t="s">
        <v>13139</v>
      </c>
      <c r="E7757" s="171">
        <v>6.04</v>
      </c>
    </row>
    <row r="7758" spans="2:5" ht="50.1" customHeight="1">
      <c r="B7758" s="75">
        <v>11920</v>
      </c>
      <c r="C7758" s="75" t="s">
        <v>14818</v>
      </c>
      <c r="D7758" s="75" t="s">
        <v>13139</v>
      </c>
      <c r="E7758" s="171">
        <v>11.7</v>
      </c>
    </row>
    <row r="7759" spans="2:5" ht="50.1" customHeight="1">
      <c r="B7759" s="75">
        <v>11924</v>
      </c>
      <c r="C7759" s="75" t="s">
        <v>14819</v>
      </c>
      <c r="D7759" s="75" t="s">
        <v>13139</v>
      </c>
      <c r="E7759" s="171">
        <v>113.82</v>
      </c>
    </row>
    <row r="7760" spans="2:5" ht="50.1" customHeight="1">
      <c r="B7760" s="75">
        <v>11921</v>
      </c>
      <c r="C7760" s="75" t="s">
        <v>14820</v>
      </c>
      <c r="D7760" s="75" t="s">
        <v>13139</v>
      </c>
      <c r="E7760" s="171">
        <v>15.93</v>
      </c>
    </row>
    <row r="7761" spans="2:5" ht="50.1" customHeight="1">
      <c r="B7761" s="75">
        <v>11922</v>
      </c>
      <c r="C7761" s="75" t="s">
        <v>14821</v>
      </c>
      <c r="D7761" s="75" t="s">
        <v>13139</v>
      </c>
      <c r="E7761" s="171">
        <v>28.29</v>
      </c>
    </row>
    <row r="7762" spans="2:5" ht="50.1" customHeight="1">
      <c r="B7762" s="75">
        <v>11923</v>
      </c>
      <c r="C7762" s="75" t="s">
        <v>14822</v>
      </c>
      <c r="D7762" s="75" t="s">
        <v>13139</v>
      </c>
      <c r="E7762" s="171">
        <v>46.2</v>
      </c>
    </row>
    <row r="7763" spans="2:5" ht="50.1" customHeight="1">
      <c r="B7763" s="75">
        <v>11916</v>
      </c>
      <c r="C7763" s="75" t="s">
        <v>14823</v>
      </c>
      <c r="D7763" s="75" t="s">
        <v>13139</v>
      </c>
      <c r="E7763" s="171">
        <v>7.84</v>
      </c>
    </row>
    <row r="7764" spans="2:5" ht="50.1" customHeight="1">
      <c r="B7764" s="75">
        <v>11914</v>
      </c>
      <c r="C7764" s="75" t="s">
        <v>14824</v>
      </c>
      <c r="D7764" s="75" t="s">
        <v>13139</v>
      </c>
      <c r="E7764" s="171">
        <v>56.93</v>
      </c>
    </row>
    <row r="7765" spans="2:5" ht="50.1" customHeight="1">
      <c r="B7765" s="75">
        <v>11917</v>
      </c>
      <c r="C7765" s="75" t="s">
        <v>14825</v>
      </c>
      <c r="D7765" s="75" t="s">
        <v>13139</v>
      </c>
      <c r="E7765" s="171">
        <v>13.64</v>
      </c>
    </row>
    <row r="7766" spans="2:5" ht="50.1" customHeight="1">
      <c r="B7766" s="75">
        <v>11918</v>
      </c>
      <c r="C7766" s="75" t="s">
        <v>14826</v>
      </c>
      <c r="D7766" s="75" t="s">
        <v>13139</v>
      </c>
      <c r="E7766" s="171">
        <v>18.510000000000002</v>
      </c>
    </row>
    <row r="7767" spans="2:5" ht="50.1" customHeight="1">
      <c r="B7767" s="75">
        <v>37734</v>
      </c>
      <c r="C7767" s="75" t="s">
        <v>14827</v>
      </c>
      <c r="D7767" s="75" t="s">
        <v>13138</v>
      </c>
      <c r="E7767" s="172">
        <v>47685.68</v>
      </c>
    </row>
    <row r="7768" spans="2:5" ht="50.1" customHeight="1">
      <c r="B7768" s="75">
        <v>42251</v>
      </c>
      <c r="C7768" s="75" t="s">
        <v>14828</v>
      </c>
      <c r="D7768" s="75" t="s">
        <v>13138</v>
      </c>
      <c r="E7768" s="172">
        <v>54150</v>
      </c>
    </row>
    <row r="7769" spans="2:5" ht="50.1" customHeight="1">
      <c r="B7769" s="75">
        <v>37733</v>
      </c>
      <c r="C7769" s="75" t="s">
        <v>14829</v>
      </c>
      <c r="D7769" s="75" t="s">
        <v>13138</v>
      </c>
      <c r="E7769" s="172">
        <v>35754.54</v>
      </c>
    </row>
    <row r="7770" spans="2:5" ht="50.1" customHeight="1">
      <c r="B7770" s="75">
        <v>37735</v>
      </c>
      <c r="C7770" s="75" t="s">
        <v>14830</v>
      </c>
      <c r="D7770" s="75" t="s">
        <v>13138</v>
      </c>
      <c r="E7770" s="172">
        <v>43084.22</v>
      </c>
    </row>
    <row r="7771" spans="2:5" ht="50.1" customHeight="1">
      <c r="B7771" s="75">
        <v>5090</v>
      </c>
      <c r="C7771" s="75" t="s">
        <v>21570</v>
      </c>
      <c r="D7771" s="75" t="s">
        <v>13138</v>
      </c>
      <c r="E7771" s="171">
        <v>17.850000000000001</v>
      </c>
    </row>
    <row r="7772" spans="2:5" ht="50.1" customHeight="1">
      <c r="B7772" s="75">
        <v>5085</v>
      </c>
      <c r="C7772" s="75" t="s">
        <v>21571</v>
      </c>
      <c r="D7772" s="75" t="s">
        <v>13138</v>
      </c>
      <c r="E7772" s="171">
        <v>26.57</v>
      </c>
    </row>
    <row r="7773" spans="2:5" ht="50.1" customHeight="1">
      <c r="B7773" s="75">
        <v>43603</v>
      </c>
      <c r="C7773" s="75" t="s">
        <v>21572</v>
      </c>
      <c r="D7773" s="75" t="s">
        <v>13138</v>
      </c>
      <c r="E7773" s="171">
        <v>37.96</v>
      </c>
    </row>
    <row r="7774" spans="2:5" ht="50.1" customHeight="1">
      <c r="B7774" s="75">
        <v>38374</v>
      </c>
      <c r="C7774" s="75" t="s">
        <v>14831</v>
      </c>
      <c r="D7774" s="75" t="s">
        <v>13138</v>
      </c>
      <c r="E7774" s="171">
        <v>649.75</v>
      </c>
    </row>
    <row r="7775" spans="2:5" ht="50.1" customHeight="1">
      <c r="B7775" s="75">
        <v>20209</v>
      </c>
      <c r="C7775" s="75" t="s">
        <v>21573</v>
      </c>
      <c r="D7775" s="75" t="s">
        <v>13139</v>
      </c>
      <c r="E7775" s="171">
        <v>30.35</v>
      </c>
    </row>
    <row r="7776" spans="2:5" ht="50.1" customHeight="1">
      <c r="B7776" s="75">
        <v>20212</v>
      </c>
      <c r="C7776" s="75" t="s">
        <v>21574</v>
      </c>
      <c r="D7776" s="75" t="s">
        <v>13139</v>
      </c>
      <c r="E7776" s="171">
        <v>25.41</v>
      </c>
    </row>
    <row r="7777" spans="2:5" ht="50.1" customHeight="1">
      <c r="B7777" s="75">
        <v>4433</v>
      </c>
      <c r="C7777" s="75" t="s">
        <v>21575</v>
      </c>
      <c r="D7777" s="75" t="s">
        <v>13139</v>
      </c>
      <c r="E7777" s="171">
        <v>29.08</v>
      </c>
    </row>
    <row r="7778" spans="2:5" ht="50.1" customHeight="1">
      <c r="B7778" s="75">
        <v>4430</v>
      </c>
      <c r="C7778" s="75" t="s">
        <v>21576</v>
      </c>
      <c r="D7778" s="75" t="s">
        <v>13139</v>
      </c>
      <c r="E7778" s="171">
        <v>14.87</v>
      </c>
    </row>
    <row r="7779" spans="2:5" ht="50.1" customHeight="1">
      <c r="B7779" s="75">
        <v>4400</v>
      </c>
      <c r="C7779" s="75" t="s">
        <v>21577</v>
      </c>
      <c r="D7779" s="75" t="s">
        <v>13139</v>
      </c>
      <c r="E7779" s="171">
        <v>23.66</v>
      </c>
    </row>
    <row r="7780" spans="2:5" ht="50.1" customHeight="1">
      <c r="B7780" s="75">
        <v>2729</v>
      </c>
      <c r="C7780" s="75" t="s">
        <v>21578</v>
      </c>
      <c r="D7780" s="75" t="s">
        <v>13138</v>
      </c>
      <c r="E7780" s="171">
        <v>17.46</v>
      </c>
    </row>
    <row r="7781" spans="2:5" ht="50.1" customHeight="1">
      <c r="B7781" s="75">
        <v>4513</v>
      </c>
      <c r="C7781" s="75" t="s">
        <v>21579</v>
      </c>
      <c r="D7781" s="75" t="s">
        <v>13139</v>
      </c>
      <c r="E7781" s="171">
        <v>3.74</v>
      </c>
    </row>
    <row r="7782" spans="2:5" ht="50.1" customHeight="1">
      <c r="B7782" s="75">
        <v>11871</v>
      </c>
      <c r="C7782" s="75" t="s">
        <v>14832</v>
      </c>
      <c r="D7782" s="75" t="s">
        <v>13138</v>
      </c>
      <c r="E7782" s="171">
        <v>305</v>
      </c>
    </row>
    <row r="7783" spans="2:5" ht="50.1" customHeight="1">
      <c r="B7783" s="75">
        <v>34636</v>
      </c>
      <c r="C7783" s="75" t="s">
        <v>14833</v>
      </c>
      <c r="D7783" s="75" t="s">
        <v>13138</v>
      </c>
      <c r="E7783" s="171">
        <v>429.9</v>
      </c>
    </row>
    <row r="7784" spans="2:5" ht="50.1" customHeight="1">
      <c r="B7784" s="75">
        <v>34639</v>
      </c>
      <c r="C7784" s="75" t="s">
        <v>14834</v>
      </c>
      <c r="D7784" s="75" t="s">
        <v>13138</v>
      </c>
      <c r="E7784" s="171">
        <v>873.12</v>
      </c>
    </row>
    <row r="7785" spans="2:5" ht="50.1" customHeight="1">
      <c r="B7785" s="75">
        <v>34640</v>
      </c>
      <c r="C7785" s="75" t="s">
        <v>14835</v>
      </c>
      <c r="D7785" s="75" t="s">
        <v>13138</v>
      </c>
      <c r="E7785" s="171">
        <v>980.74</v>
      </c>
    </row>
    <row r="7786" spans="2:5" ht="50.1" customHeight="1">
      <c r="B7786" s="75">
        <v>34637</v>
      </c>
      <c r="C7786" s="75" t="s">
        <v>14836</v>
      </c>
      <c r="D7786" s="75" t="s">
        <v>13138</v>
      </c>
      <c r="E7786" s="171">
        <v>246.82</v>
      </c>
    </row>
    <row r="7787" spans="2:5" ht="50.1" customHeight="1">
      <c r="B7787" s="75">
        <v>34638</v>
      </c>
      <c r="C7787" s="75" t="s">
        <v>14837</v>
      </c>
      <c r="D7787" s="75" t="s">
        <v>13138</v>
      </c>
      <c r="E7787" s="171">
        <v>423.27</v>
      </c>
    </row>
    <row r="7788" spans="2:5" ht="50.1" customHeight="1">
      <c r="B7788" s="75">
        <v>11868</v>
      </c>
      <c r="C7788" s="75" t="s">
        <v>14838</v>
      </c>
      <c r="D7788" s="75" t="s">
        <v>13138</v>
      </c>
      <c r="E7788" s="171">
        <v>419.18</v>
      </c>
    </row>
    <row r="7789" spans="2:5" ht="50.1" customHeight="1">
      <c r="B7789" s="75">
        <v>37106</v>
      </c>
      <c r="C7789" s="75" t="s">
        <v>14839</v>
      </c>
      <c r="D7789" s="75" t="s">
        <v>13138</v>
      </c>
      <c r="E7789" s="172">
        <v>4048.81</v>
      </c>
    </row>
    <row r="7790" spans="2:5" ht="50.1" customHeight="1">
      <c r="B7790" s="75">
        <v>11869</v>
      </c>
      <c r="C7790" s="75" t="s">
        <v>14840</v>
      </c>
      <c r="D7790" s="75" t="s">
        <v>13138</v>
      </c>
      <c r="E7790" s="171">
        <v>680.11</v>
      </c>
    </row>
    <row r="7791" spans="2:5" ht="50.1" customHeight="1">
      <c r="B7791" s="75">
        <v>37104</v>
      </c>
      <c r="C7791" s="75" t="s">
        <v>14841</v>
      </c>
      <c r="D7791" s="75" t="s">
        <v>13138</v>
      </c>
      <c r="E7791" s="171">
        <v>876.71</v>
      </c>
    </row>
    <row r="7792" spans="2:5" ht="50.1" customHeight="1">
      <c r="B7792" s="75">
        <v>37105</v>
      </c>
      <c r="C7792" s="75" t="s">
        <v>14842</v>
      </c>
      <c r="D7792" s="75" t="s">
        <v>13138</v>
      </c>
      <c r="E7792" s="172">
        <v>1952.56</v>
      </c>
    </row>
    <row r="7793" spans="2:5" ht="50.1" customHeight="1">
      <c r="B7793" s="75">
        <v>34641</v>
      </c>
      <c r="C7793" s="75" t="s">
        <v>21580</v>
      </c>
      <c r="D7793" s="75" t="s">
        <v>13138</v>
      </c>
      <c r="E7793" s="171">
        <v>68.92</v>
      </c>
    </row>
    <row r="7794" spans="2:5" ht="50.1" customHeight="1">
      <c r="B7794" s="75">
        <v>43434</v>
      </c>
      <c r="C7794" s="75" t="s">
        <v>21581</v>
      </c>
      <c r="D7794" s="75" t="s">
        <v>13138</v>
      </c>
      <c r="E7794" s="171">
        <v>74.510000000000005</v>
      </c>
    </row>
    <row r="7795" spans="2:5" ht="50.1" customHeight="1">
      <c r="B7795" s="75">
        <v>43435</v>
      </c>
      <c r="C7795" s="75" t="s">
        <v>21582</v>
      </c>
      <c r="D7795" s="75" t="s">
        <v>13138</v>
      </c>
      <c r="E7795" s="171">
        <v>136.61000000000001</v>
      </c>
    </row>
    <row r="7796" spans="2:5" ht="50.1" customHeight="1">
      <c r="B7796" s="75">
        <v>43436</v>
      </c>
      <c r="C7796" s="75" t="s">
        <v>21583</v>
      </c>
      <c r="D7796" s="75" t="s">
        <v>13138</v>
      </c>
      <c r="E7796" s="171">
        <v>239.07</v>
      </c>
    </row>
    <row r="7797" spans="2:5" ht="50.1" customHeight="1">
      <c r="B7797" s="75">
        <v>43437</v>
      </c>
      <c r="C7797" s="75" t="s">
        <v>21584</v>
      </c>
      <c r="D7797" s="75" t="s">
        <v>13138</v>
      </c>
      <c r="E7797" s="171">
        <v>433.43</v>
      </c>
    </row>
    <row r="7798" spans="2:5" ht="50.1" customHeight="1">
      <c r="B7798" s="75">
        <v>43438</v>
      </c>
      <c r="C7798" s="75" t="s">
        <v>21585</v>
      </c>
      <c r="D7798" s="75" t="s">
        <v>13138</v>
      </c>
      <c r="E7798" s="171">
        <v>776.2</v>
      </c>
    </row>
    <row r="7799" spans="2:5" ht="50.1" customHeight="1">
      <c r="B7799" s="75">
        <v>41627</v>
      </c>
      <c r="C7799" s="75" t="s">
        <v>21586</v>
      </c>
      <c r="D7799" s="75" t="s">
        <v>13138</v>
      </c>
      <c r="E7799" s="171">
        <v>114.87</v>
      </c>
    </row>
    <row r="7800" spans="2:5" ht="50.1" customHeight="1">
      <c r="B7800" s="75">
        <v>41628</v>
      </c>
      <c r="C7800" s="75" t="s">
        <v>21587</v>
      </c>
      <c r="D7800" s="75" t="s">
        <v>13138</v>
      </c>
      <c r="E7800" s="171">
        <v>211.12</v>
      </c>
    </row>
    <row r="7801" spans="2:5" ht="50.1" customHeight="1">
      <c r="B7801" s="75">
        <v>41629</v>
      </c>
      <c r="C7801" s="75" t="s">
        <v>21588</v>
      </c>
      <c r="D7801" s="75" t="s">
        <v>13138</v>
      </c>
      <c r="E7801" s="171">
        <v>268.25</v>
      </c>
    </row>
    <row r="7802" spans="2:5" ht="50.1" customHeight="1">
      <c r="B7802" s="75">
        <v>43429</v>
      </c>
      <c r="C7802" s="75" t="s">
        <v>21589</v>
      </c>
      <c r="D7802" s="75" t="s">
        <v>13138</v>
      </c>
      <c r="E7802" s="171">
        <v>59.43</v>
      </c>
    </row>
    <row r="7803" spans="2:5" ht="50.1" customHeight="1">
      <c r="B7803" s="75">
        <v>43430</v>
      </c>
      <c r="C7803" s="75" t="s">
        <v>21590</v>
      </c>
      <c r="D7803" s="75" t="s">
        <v>13138</v>
      </c>
      <c r="E7803" s="171">
        <v>98.73</v>
      </c>
    </row>
    <row r="7804" spans="2:5" ht="50.1" customHeight="1">
      <c r="B7804" s="75">
        <v>43431</v>
      </c>
      <c r="C7804" s="75" t="s">
        <v>21591</v>
      </c>
      <c r="D7804" s="75" t="s">
        <v>13138</v>
      </c>
      <c r="E7804" s="171">
        <v>191.25</v>
      </c>
    </row>
    <row r="7805" spans="2:5" ht="50.1" customHeight="1">
      <c r="B7805" s="75">
        <v>43432</v>
      </c>
      <c r="C7805" s="75" t="s">
        <v>21592</v>
      </c>
      <c r="D7805" s="75" t="s">
        <v>13138</v>
      </c>
      <c r="E7805" s="171">
        <v>397.41</v>
      </c>
    </row>
    <row r="7806" spans="2:5" ht="50.1" customHeight="1">
      <c r="B7806" s="75">
        <v>43433</v>
      </c>
      <c r="C7806" s="75" t="s">
        <v>21593</v>
      </c>
      <c r="D7806" s="75" t="s">
        <v>13138</v>
      </c>
      <c r="E7806" s="171">
        <v>626.54999999999995</v>
      </c>
    </row>
    <row r="7807" spans="2:5" ht="50.1" customHeight="1">
      <c r="B7807" s="75">
        <v>43094</v>
      </c>
      <c r="C7807" s="75" t="s">
        <v>19145</v>
      </c>
      <c r="D7807" s="75" t="s">
        <v>13138</v>
      </c>
      <c r="E7807" s="171">
        <v>160.37</v>
      </c>
    </row>
    <row r="7808" spans="2:5" ht="50.1" customHeight="1">
      <c r="B7808" s="75">
        <v>43093</v>
      </c>
      <c r="C7808" s="75" t="s">
        <v>19146</v>
      </c>
      <c r="D7808" s="75" t="s">
        <v>13138</v>
      </c>
      <c r="E7808" s="171">
        <v>170.42</v>
      </c>
    </row>
    <row r="7809" spans="2:5" ht="50.1" customHeight="1">
      <c r="B7809" s="75">
        <v>1030</v>
      </c>
      <c r="C7809" s="75" t="s">
        <v>14843</v>
      </c>
      <c r="D7809" s="75" t="s">
        <v>13138</v>
      </c>
      <c r="E7809" s="171">
        <v>40.6</v>
      </c>
    </row>
    <row r="7810" spans="2:5" ht="50.1" customHeight="1">
      <c r="B7810" s="75">
        <v>11694</v>
      </c>
      <c r="C7810" s="75" t="s">
        <v>14844</v>
      </c>
      <c r="D7810" s="75" t="s">
        <v>13138</v>
      </c>
      <c r="E7810" s="171">
        <v>897.47</v>
      </c>
    </row>
    <row r="7811" spans="2:5" ht="50.1" customHeight="1">
      <c r="B7811" s="75">
        <v>11881</v>
      </c>
      <c r="C7811" s="75" t="s">
        <v>21594</v>
      </c>
      <c r="D7811" s="75" t="s">
        <v>13138</v>
      </c>
      <c r="E7811" s="171">
        <v>105.56</v>
      </c>
    </row>
    <row r="7812" spans="2:5" ht="50.1" customHeight="1">
      <c r="B7812" s="75">
        <v>35277</v>
      </c>
      <c r="C7812" s="75" t="s">
        <v>14845</v>
      </c>
      <c r="D7812" s="75" t="s">
        <v>13138</v>
      </c>
      <c r="E7812" s="171">
        <v>444.7</v>
      </c>
    </row>
    <row r="7813" spans="2:5" ht="50.1" customHeight="1">
      <c r="B7813" s="75">
        <v>10521</v>
      </c>
      <c r="C7813" s="75" t="s">
        <v>14846</v>
      </c>
      <c r="D7813" s="75" t="s">
        <v>13138</v>
      </c>
      <c r="E7813" s="171">
        <v>169.43</v>
      </c>
    </row>
    <row r="7814" spans="2:5" ht="50.1" customHeight="1">
      <c r="B7814" s="75">
        <v>10885</v>
      </c>
      <c r="C7814" s="75" t="s">
        <v>14847</v>
      </c>
      <c r="D7814" s="75" t="s">
        <v>13138</v>
      </c>
      <c r="E7814" s="171">
        <v>214.31</v>
      </c>
    </row>
    <row r="7815" spans="2:5" ht="50.1" customHeight="1">
      <c r="B7815" s="75">
        <v>20962</v>
      </c>
      <c r="C7815" s="75" t="s">
        <v>14848</v>
      </c>
      <c r="D7815" s="75" t="s">
        <v>13138</v>
      </c>
      <c r="E7815" s="171">
        <v>177.5</v>
      </c>
    </row>
    <row r="7816" spans="2:5" ht="50.1" customHeight="1">
      <c r="B7816" s="75">
        <v>20963</v>
      </c>
      <c r="C7816" s="75" t="s">
        <v>14849</v>
      </c>
      <c r="D7816" s="75" t="s">
        <v>13138</v>
      </c>
      <c r="E7816" s="171">
        <v>216.83</v>
      </c>
    </row>
    <row r="7817" spans="2:5" ht="50.1" customHeight="1">
      <c r="B7817" s="75">
        <v>2555</v>
      </c>
      <c r="C7817" s="75" t="s">
        <v>14850</v>
      </c>
      <c r="D7817" s="75" t="s">
        <v>13138</v>
      </c>
      <c r="E7817" s="171">
        <v>1.68</v>
      </c>
    </row>
    <row r="7818" spans="2:5" ht="50.1" customHeight="1">
      <c r="B7818" s="75">
        <v>2556</v>
      </c>
      <c r="C7818" s="75" t="s">
        <v>14851</v>
      </c>
      <c r="D7818" s="75" t="s">
        <v>13138</v>
      </c>
      <c r="E7818" s="171">
        <v>1.74</v>
      </c>
    </row>
    <row r="7819" spans="2:5" ht="50.1" customHeight="1">
      <c r="B7819" s="75">
        <v>2557</v>
      </c>
      <c r="C7819" s="75" t="s">
        <v>14852</v>
      </c>
      <c r="D7819" s="75" t="s">
        <v>13138</v>
      </c>
      <c r="E7819" s="171">
        <v>3.68</v>
      </c>
    </row>
    <row r="7820" spans="2:5" ht="50.1" customHeight="1">
      <c r="B7820" s="75">
        <v>10569</v>
      </c>
      <c r="C7820" s="75" t="s">
        <v>19147</v>
      </c>
      <c r="D7820" s="75" t="s">
        <v>13138</v>
      </c>
      <c r="E7820" s="171">
        <v>3.68</v>
      </c>
    </row>
    <row r="7821" spans="2:5" ht="50.1" customHeight="1">
      <c r="B7821" s="75">
        <v>39810</v>
      </c>
      <c r="C7821" s="75" t="s">
        <v>19148</v>
      </c>
      <c r="D7821" s="75" t="s">
        <v>13138</v>
      </c>
      <c r="E7821" s="171">
        <v>21.64</v>
      </c>
    </row>
    <row r="7822" spans="2:5" ht="50.1" customHeight="1">
      <c r="B7822" s="75">
        <v>39811</v>
      </c>
      <c r="C7822" s="75" t="s">
        <v>19149</v>
      </c>
      <c r="D7822" s="75" t="s">
        <v>13138</v>
      </c>
      <c r="E7822" s="171">
        <v>26.47</v>
      </c>
    </row>
    <row r="7823" spans="2:5" ht="50.1" customHeight="1">
      <c r="B7823" s="75">
        <v>39812</v>
      </c>
      <c r="C7823" s="75" t="s">
        <v>19150</v>
      </c>
      <c r="D7823" s="75" t="s">
        <v>13138</v>
      </c>
      <c r="E7823" s="171">
        <v>43.52</v>
      </c>
    </row>
    <row r="7824" spans="2:5" ht="50.1" customHeight="1">
      <c r="B7824" s="75">
        <v>43096</v>
      </c>
      <c r="C7824" s="75" t="s">
        <v>19151</v>
      </c>
      <c r="D7824" s="75" t="s">
        <v>13138</v>
      </c>
      <c r="E7824" s="171">
        <v>144.28</v>
      </c>
    </row>
    <row r="7825" spans="2:5" ht="50.1" customHeight="1">
      <c r="B7825" s="75">
        <v>43102</v>
      </c>
      <c r="C7825" s="75" t="s">
        <v>19152</v>
      </c>
      <c r="D7825" s="75" t="s">
        <v>13138</v>
      </c>
      <c r="E7825" s="171">
        <v>87.73</v>
      </c>
    </row>
    <row r="7826" spans="2:5" ht="50.1" customHeight="1">
      <c r="B7826" s="75">
        <v>43103</v>
      </c>
      <c r="C7826" s="75" t="s">
        <v>19153</v>
      </c>
      <c r="D7826" s="75" t="s">
        <v>13138</v>
      </c>
      <c r="E7826" s="171">
        <v>129.18</v>
      </c>
    </row>
    <row r="7827" spans="2:5" ht="50.1" customHeight="1">
      <c r="B7827" s="75">
        <v>43098</v>
      </c>
      <c r="C7827" s="75" t="s">
        <v>19154</v>
      </c>
      <c r="D7827" s="75" t="s">
        <v>13138</v>
      </c>
      <c r="E7827" s="171">
        <v>48.87</v>
      </c>
    </row>
    <row r="7828" spans="2:5" ht="50.1" customHeight="1">
      <c r="B7828" s="75">
        <v>43097</v>
      </c>
      <c r="C7828" s="75" t="s">
        <v>19155</v>
      </c>
      <c r="D7828" s="75" t="s">
        <v>13138</v>
      </c>
      <c r="E7828" s="171">
        <v>28.95</v>
      </c>
    </row>
    <row r="7829" spans="2:5" ht="50.1" customHeight="1">
      <c r="B7829" s="75">
        <v>43104</v>
      </c>
      <c r="C7829" s="75" t="s">
        <v>19156</v>
      </c>
      <c r="D7829" s="75" t="s">
        <v>13138</v>
      </c>
      <c r="E7829" s="171">
        <v>342.5</v>
      </c>
    </row>
    <row r="7830" spans="2:5" ht="50.1" customHeight="1">
      <c r="B7830" s="75">
        <v>39771</v>
      </c>
      <c r="C7830" s="75" t="s">
        <v>14853</v>
      </c>
      <c r="D7830" s="75" t="s">
        <v>13138</v>
      </c>
      <c r="E7830" s="171">
        <v>35.380000000000003</v>
      </c>
    </row>
    <row r="7831" spans="2:5" ht="50.1" customHeight="1">
      <c r="B7831" s="75">
        <v>39772</v>
      </c>
      <c r="C7831" s="75" t="s">
        <v>14854</v>
      </c>
      <c r="D7831" s="75" t="s">
        <v>13138</v>
      </c>
      <c r="E7831" s="171">
        <v>69.540000000000006</v>
      </c>
    </row>
    <row r="7832" spans="2:5" ht="50.1" customHeight="1">
      <c r="B7832" s="75">
        <v>39773</v>
      </c>
      <c r="C7832" s="75" t="s">
        <v>14855</v>
      </c>
      <c r="D7832" s="75" t="s">
        <v>13138</v>
      </c>
      <c r="E7832" s="171">
        <v>111.78</v>
      </c>
    </row>
    <row r="7833" spans="2:5" ht="50.1" customHeight="1">
      <c r="B7833" s="75">
        <v>39774</v>
      </c>
      <c r="C7833" s="75" t="s">
        <v>14856</v>
      </c>
      <c r="D7833" s="75" t="s">
        <v>13138</v>
      </c>
      <c r="E7833" s="171">
        <v>167.19</v>
      </c>
    </row>
    <row r="7834" spans="2:5" ht="50.1" customHeight="1">
      <c r="B7834" s="75">
        <v>39775</v>
      </c>
      <c r="C7834" s="75" t="s">
        <v>14857</v>
      </c>
      <c r="D7834" s="75" t="s">
        <v>13138</v>
      </c>
      <c r="E7834" s="171">
        <v>223.14</v>
      </c>
    </row>
    <row r="7835" spans="2:5" ht="50.1" customHeight="1">
      <c r="B7835" s="75">
        <v>39776</v>
      </c>
      <c r="C7835" s="75" t="s">
        <v>14858</v>
      </c>
      <c r="D7835" s="75" t="s">
        <v>13138</v>
      </c>
      <c r="E7835" s="171">
        <v>269.67</v>
      </c>
    </row>
    <row r="7836" spans="2:5" ht="50.1" customHeight="1">
      <c r="B7836" s="75">
        <v>39777</v>
      </c>
      <c r="C7836" s="75" t="s">
        <v>14859</v>
      </c>
      <c r="D7836" s="75" t="s">
        <v>13138</v>
      </c>
      <c r="E7836" s="171">
        <v>341.8</v>
      </c>
    </row>
    <row r="7837" spans="2:5" ht="50.1" customHeight="1">
      <c r="B7837" s="75">
        <v>20254</v>
      </c>
      <c r="C7837" s="75" t="s">
        <v>19157</v>
      </c>
      <c r="D7837" s="75" t="s">
        <v>13138</v>
      </c>
      <c r="E7837" s="171">
        <v>24.81</v>
      </c>
    </row>
    <row r="7838" spans="2:5" ht="50.1" customHeight="1">
      <c r="B7838" s="75">
        <v>20253</v>
      </c>
      <c r="C7838" s="75" t="s">
        <v>19158</v>
      </c>
      <c r="D7838" s="75" t="s">
        <v>13138</v>
      </c>
      <c r="E7838" s="171">
        <v>81.47</v>
      </c>
    </row>
    <row r="7839" spans="2:5" ht="50.1" customHeight="1">
      <c r="B7839" s="75">
        <v>11247</v>
      </c>
      <c r="C7839" s="75" t="s">
        <v>19159</v>
      </c>
      <c r="D7839" s="75" t="s">
        <v>13138</v>
      </c>
      <c r="E7839" s="172">
        <v>1566.49</v>
      </c>
    </row>
    <row r="7840" spans="2:5" ht="50.1" customHeight="1">
      <c r="B7840" s="75">
        <v>11250</v>
      </c>
      <c r="C7840" s="75" t="s">
        <v>19160</v>
      </c>
      <c r="D7840" s="75" t="s">
        <v>13138</v>
      </c>
      <c r="E7840" s="171">
        <v>67.44</v>
      </c>
    </row>
    <row r="7841" spans="2:5" ht="50.1" customHeight="1">
      <c r="B7841" s="75">
        <v>11249</v>
      </c>
      <c r="C7841" s="75" t="s">
        <v>19161</v>
      </c>
      <c r="D7841" s="75" t="s">
        <v>13138</v>
      </c>
      <c r="E7841" s="172">
        <v>3059.9</v>
      </c>
    </row>
    <row r="7842" spans="2:5" ht="50.1" customHeight="1">
      <c r="B7842" s="75">
        <v>11251</v>
      </c>
      <c r="C7842" s="75" t="s">
        <v>19162</v>
      </c>
      <c r="D7842" s="75" t="s">
        <v>13138</v>
      </c>
      <c r="E7842" s="171">
        <v>149.38</v>
      </c>
    </row>
    <row r="7843" spans="2:5" ht="50.1" customHeight="1">
      <c r="B7843" s="75">
        <v>11253</v>
      </c>
      <c r="C7843" s="75" t="s">
        <v>19163</v>
      </c>
      <c r="D7843" s="75" t="s">
        <v>13138</v>
      </c>
      <c r="E7843" s="171">
        <v>247.54</v>
      </c>
    </row>
    <row r="7844" spans="2:5" ht="50.1" customHeight="1">
      <c r="B7844" s="75">
        <v>11255</v>
      </c>
      <c r="C7844" s="75" t="s">
        <v>19164</v>
      </c>
      <c r="D7844" s="75" t="s">
        <v>13138</v>
      </c>
      <c r="E7844" s="171">
        <v>370.07</v>
      </c>
    </row>
    <row r="7845" spans="2:5" ht="50.1" customHeight="1">
      <c r="B7845" s="75">
        <v>14055</v>
      </c>
      <c r="C7845" s="75" t="s">
        <v>19165</v>
      </c>
      <c r="D7845" s="75" t="s">
        <v>13138</v>
      </c>
      <c r="E7845" s="171">
        <v>744.45</v>
      </c>
    </row>
    <row r="7846" spans="2:5" ht="50.1" customHeight="1">
      <c r="B7846" s="75">
        <v>11256</v>
      </c>
      <c r="C7846" s="75" t="s">
        <v>19166</v>
      </c>
      <c r="D7846" s="75" t="s">
        <v>13138</v>
      </c>
      <c r="E7846" s="171">
        <v>463.55</v>
      </c>
    </row>
    <row r="7847" spans="2:5" ht="50.1" customHeight="1">
      <c r="B7847" s="75">
        <v>1872</v>
      </c>
      <c r="C7847" s="75" t="s">
        <v>14860</v>
      </c>
      <c r="D7847" s="75" t="s">
        <v>13138</v>
      </c>
      <c r="E7847" s="171">
        <v>2.37</v>
      </c>
    </row>
    <row r="7848" spans="2:5" ht="50.1" customHeight="1">
      <c r="B7848" s="75">
        <v>1873</v>
      </c>
      <c r="C7848" s="75" t="s">
        <v>14861</v>
      </c>
      <c r="D7848" s="75" t="s">
        <v>13138</v>
      </c>
      <c r="E7848" s="171">
        <v>4.71</v>
      </c>
    </row>
    <row r="7849" spans="2:5" ht="50.1" customHeight="1">
      <c r="B7849" s="75">
        <v>39693</v>
      </c>
      <c r="C7849" s="75" t="s">
        <v>14862</v>
      </c>
      <c r="D7849" s="75" t="s">
        <v>13138</v>
      </c>
      <c r="E7849" s="172">
        <v>2911.31</v>
      </c>
    </row>
    <row r="7850" spans="2:5" ht="50.1" customHeight="1">
      <c r="B7850" s="75">
        <v>39692</v>
      </c>
      <c r="C7850" s="75" t="s">
        <v>14863</v>
      </c>
      <c r="D7850" s="75" t="s">
        <v>13138</v>
      </c>
      <c r="E7850" s="171">
        <v>931.55</v>
      </c>
    </row>
    <row r="7851" spans="2:5" ht="50.1" customHeight="1">
      <c r="B7851" s="75">
        <v>34643</v>
      </c>
      <c r="C7851" s="75" t="s">
        <v>14864</v>
      </c>
      <c r="D7851" s="75" t="s">
        <v>13138</v>
      </c>
      <c r="E7851" s="171">
        <v>14.39</v>
      </c>
    </row>
    <row r="7852" spans="2:5" ht="50.1" customHeight="1">
      <c r="B7852" s="75">
        <v>1062</v>
      </c>
      <c r="C7852" s="75" t="s">
        <v>19167</v>
      </c>
      <c r="D7852" s="75" t="s">
        <v>13138</v>
      </c>
      <c r="E7852" s="171">
        <v>295.22000000000003</v>
      </c>
    </row>
    <row r="7853" spans="2:5" ht="50.1" customHeight="1">
      <c r="B7853" s="75">
        <v>39686</v>
      </c>
      <c r="C7853" s="75" t="s">
        <v>19168</v>
      </c>
      <c r="D7853" s="75" t="s">
        <v>13138</v>
      </c>
      <c r="E7853" s="171">
        <v>478.03</v>
      </c>
    </row>
    <row r="7854" spans="2:5" ht="50.1" customHeight="1">
      <c r="B7854" s="75">
        <v>43095</v>
      </c>
      <c r="C7854" s="75" t="s">
        <v>19169</v>
      </c>
      <c r="D7854" s="75" t="s">
        <v>13138</v>
      </c>
      <c r="E7854" s="171">
        <v>95.07</v>
      </c>
    </row>
    <row r="7855" spans="2:5" ht="50.1" customHeight="1">
      <c r="B7855" s="75">
        <v>1871</v>
      </c>
      <c r="C7855" s="75" t="s">
        <v>14865</v>
      </c>
      <c r="D7855" s="75" t="s">
        <v>13138</v>
      </c>
      <c r="E7855" s="171">
        <v>4.24</v>
      </c>
    </row>
    <row r="7856" spans="2:5" ht="50.1" customHeight="1">
      <c r="B7856" s="75">
        <v>12001</v>
      </c>
      <c r="C7856" s="75" t="s">
        <v>14866</v>
      </c>
      <c r="D7856" s="75" t="s">
        <v>13138</v>
      </c>
      <c r="E7856" s="171">
        <v>6.12</v>
      </c>
    </row>
    <row r="7857" spans="2:5" ht="50.1" customHeight="1">
      <c r="B7857" s="75">
        <v>11882</v>
      </c>
      <c r="C7857" s="75" t="s">
        <v>21595</v>
      </c>
      <c r="D7857" s="75" t="s">
        <v>13138</v>
      </c>
      <c r="E7857" s="171">
        <v>75.75</v>
      </c>
    </row>
    <row r="7858" spans="2:5" ht="50.1" customHeight="1">
      <c r="B7858" s="75">
        <v>1068</v>
      </c>
      <c r="C7858" s="75" t="s">
        <v>19170</v>
      </c>
      <c r="D7858" s="75" t="s">
        <v>13138</v>
      </c>
      <c r="E7858" s="172">
        <v>1947.32</v>
      </c>
    </row>
    <row r="7859" spans="2:5" ht="50.1" customHeight="1">
      <c r="B7859" s="75">
        <v>39690</v>
      </c>
      <c r="C7859" s="75" t="s">
        <v>19171</v>
      </c>
      <c r="D7859" s="75" t="s">
        <v>13138</v>
      </c>
      <c r="E7859" s="172">
        <v>3266.96</v>
      </c>
    </row>
    <row r="7860" spans="2:5" ht="50.1" customHeight="1">
      <c r="B7860" s="75">
        <v>39691</v>
      </c>
      <c r="C7860" s="75" t="s">
        <v>19172</v>
      </c>
      <c r="D7860" s="75" t="s">
        <v>13138</v>
      </c>
      <c r="E7860" s="172">
        <v>4108.92</v>
      </c>
    </row>
    <row r="7861" spans="2:5" ht="50.1" customHeight="1">
      <c r="B7861" s="75">
        <v>39808</v>
      </c>
      <c r="C7861" s="75" t="s">
        <v>21596</v>
      </c>
      <c r="D7861" s="75" t="s">
        <v>13138</v>
      </c>
      <c r="E7861" s="171">
        <v>49.63</v>
      </c>
    </row>
    <row r="7862" spans="2:5" ht="50.1" customHeight="1">
      <c r="B7862" s="75">
        <v>39809</v>
      </c>
      <c r="C7862" s="75" t="s">
        <v>21597</v>
      </c>
      <c r="D7862" s="75" t="s">
        <v>13138</v>
      </c>
      <c r="E7862" s="171">
        <v>117.73</v>
      </c>
    </row>
    <row r="7863" spans="2:5" ht="50.1" customHeight="1">
      <c r="B7863" s="75">
        <v>43439</v>
      </c>
      <c r="C7863" s="75" t="s">
        <v>21598</v>
      </c>
      <c r="D7863" s="75" t="s">
        <v>13138</v>
      </c>
      <c r="E7863" s="171">
        <v>347.74</v>
      </c>
    </row>
    <row r="7864" spans="2:5" ht="50.1" customHeight="1">
      <c r="B7864" s="75">
        <v>11713</v>
      </c>
      <c r="C7864" s="75" t="s">
        <v>14867</v>
      </c>
      <c r="D7864" s="75" t="s">
        <v>13138</v>
      </c>
      <c r="E7864" s="171">
        <v>31.24</v>
      </c>
    </row>
    <row r="7865" spans="2:5" ht="50.1" customHeight="1">
      <c r="B7865" s="75">
        <v>11716</v>
      </c>
      <c r="C7865" s="75" t="s">
        <v>14868</v>
      </c>
      <c r="D7865" s="75" t="s">
        <v>13138</v>
      </c>
      <c r="E7865" s="171">
        <v>13.34</v>
      </c>
    </row>
    <row r="7866" spans="2:5" ht="50.1" customHeight="1">
      <c r="B7866" s="75">
        <v>5103</v>
      </c>
      <c r="C7866" s="75" t="s">
        <v>14869</v>
      </c>
      <c r="D7866" s="75" t="s">
        <v>13138</v>
      </c>
      <c r="E7866" s="171">
        <v>13.52</v>
      </c>
    </row>
    <row r="7867" spans="2:5" ht="50.1" customHeight="1">
      <c r="B7867" s="75">
        <v>11712</v>
      </c>
      <c r="C7867" s="75" t="s">
        <v>14870</v>
      </c>
      <c r="D7867" s="75" t="s">
        <v>13138</v>
      </c>
      <c r="E7867" s="171">
        <v>31.5</v>
      </c>
    </row>
    <row r="7868" spans="2:5" ht="50.1" customHeight="1">
      <c r="B7868" s="75">
        <v>11717</v>
      </c>
      <c r="C7868" s="75" t="s">
        <v>14871</v>
      </c>
      <c r="D7868" s="75" t="s">
        <v>13138</v>
      </c>
      <c r="E7868" s="171">
        <v>34.229999999999997</v>
      </c>
    </row>
    <row r="7869" spans="2:5" ht="50.1" customHeight="1">
      <c r="B7869" s="75">
        <v>11714</v>
      </c>
      <c r="C7869" s="75" t="s">
        <v>14872</v>
      </c>
      <c r="D7869" s="75" t="s">
        <v>13138</v>
      </c>
      <c r="E7869" s="171">
        <v>42.58</v>
      </c>
    </row>
    <row r="7870" spans="2:5" ht="50.1" customHeight="1">
      <c r="B7870" s="75">
        <v>11715</v>
      </c>
      <c r="C7870" s="75" t="s">
        <v>14873</v>
      </c>
      <c r="D7870" s="75" t="s">
        <v>13138</v>
      </c>
      <c r="E7870" s="171">
        <v>49</v>
      </c>
    </row>
    <row r="7871" spans="2:5" ht="50.1" customHeight="1">
      <c r="B7871" s="75">
        <v>11880</v>
      </c>
      <c r="C7871" s="75" t="s">
        <v>14874</v>
      </c>
      <c r="D7871" s="75" t="s">
        <v>13138</v>
      </c>
      <c r="E7871" s="171">
        <v>88.08</v>
      </c>
    </row>
    <row r="7872" spans="2:5" ht="50.1" customHeight="1">
      <c r="B7872" s="75">
        <v>1106</v>
      </c>
      <c r="C7872" s="75" t="s">
        <v>14875</v>
      </c>
      <c r="D7872" s="75" t="s">
        <v>13140</v>
      </c>
      <c r="E7872" s="171">
        <v>0.65</v>
      </c>
    </row>
    <row r="7873" spans="2:5" ht="50.1" customHeight="1">
      <c r="B7873" s="75">
        <v>11161</v>
      </c>
      <c r="C7873" s="75" t="s">
        <v>14876</v>
      </c>
      <c r="D7873" s="75" t="s">
        <v>13140</v>
      </c>
      <c r="E7873" s="171">
        <v>1.08</v>
      </c>
    </row>
    <row r="7874" spans="2:5" ht="50.1" customHeight="1">
      <c r="B7874" s="75">
        <v>1107</v>
      </c>
      <c r="C7874" s="75" t="s">
        <v>14877</v>
      </c>
      <c r="D7874" s="75" t="s">
        <v>13140</v>
      </c>
      <c r="E7874" s="171">
        <v>0.55000000000000004</v>
      </c>
    </row>
    <row r="7875" spans="2:5" ht="50.1" customHeight="1">
      <c r="B7875" s="75">
        <v>4758</v>
      </c>
      <c r="C7875" s="75" t="s">
        <v>14878</v>
      </c>
      <c r="D7875" s="75" t="s">
        <v>13137</v>
      </c>
      <c r="E7875" s="171">
        <v>18.809999999999999</v>
      </c>
    </row>
    <row r="7876" spans="2:5" ht="50.1" customHeight="1">
      <c r="B7876" s="75">
        <v>41080</v>
      </c>
      <c r="C7876" s="75" t="s">
        <v>14879</v>
      </c>
      <c r="D7876" s="75" t="s">
        <v>13142</v>
      </c>
      <c r="E7876" s="172">
        <v>3340.6</v>
      </c>
    </row>
    <row r="7877" spans="2:5" ht="50.1" customHeight="1">
      <c r="B7877" s="75">
        <v>25963</v>
      </c>
      <c r="C7877" s="75" t="s">
        <v>14880</v>
      </c>
      <c r="D7877" s="75" t="s">
        <v>13140</v>
      </c>
      <c r="E7877" s="171">
        <v>0.11</v>
      </c>
    </row>
    <row r="7878" spans="2:5" ht="50.1" customHeight="1">
      <c r="B7878" s="75">
        <v>4759</v>
      </c>
      <c r="C7878" s="75" t="s">
        <v>14881</v>
      </c>
      <c r="D7878" s="75" t="s">
        <v>13137</v>
      </c>
      <c r="E7878" s="171">
        <v>10.81</v>
      </c>
    </row>
    <row r="7879" spans="2:5" ht="50.1" customHeight="1">
      <c r="B7879" s="75">
        <v>41068</v>
      </c>
      <c r="C7879" s="75" t="s">
        <v>14882</v>
      </c>
      <c r="D7879" s="75" t="s">
        <v>13142</v>
      </c>
      <c r="E7879" s="172">
        <v>1920.26</v>
      </c>
    </row>
    <row r="7880" spans="2:5" ht="50.1" customHeight="1">
      <c r="B7880" s="75">
        <v>1108</v>
      </c>
      <c r="C7880" s="75" t="s">
        <v>14883</v>
      </c>
      <c r="D7880" s="75" t="s">
        <v>13139</v>
      </c>
      <c r="E7880" s="171">
        <v>31.75</v>
      </c>
    </row>
    <row r="7881" spans="2:5" ht="50.1" customHeight="1">
      <c r="B7881" s="75">
        <v>1117</v>
      </c>
      <c r="C7881" s="75" t="s">
        <v>14884</v>
      </c>
      <c r="D7881" s="75" t="s">
        <v>13139</v>
      </c>
      <c r="E7881" s="171">
        <v>32.01</v>
      </c>
    </row>
    <row r="7882" spans="2:5" ht="50.1" customHeight="1">
      <c r="B7882" s="75">
        <v>1118</v>
      </c>
      <c r="C7882" s="75" t="s">
        <v>14885</v>
      </c>
      <c r="D7882" s="75" t="s">
        <v>13139</v>
      </c>
      <c r="E7882" s="171">
        <v>37.83</v>
      </c>
    </row>
    <row r="7883" spans="2:5" ht="50.1" customHeight="1">
      <c r="B7883" s="75">
        <v>1110</v>
      </c>
      <c r="C7883" s="75" t="s">
        <v>14886</v>
      </c>
      <c r="D7883" s="75" t="s">
        <v>13139</v>
      </c>
      <c r="E7883" s="171">
        <v>37.83</v>
      </c>
    </row>
    <row r="7884" spans="2:5" ht="50.1" customHeight="1">
      <c r="B7884" s="75">
        <v>12618</v>
      </c>
      <c r="C7884" s="75" t="s">
        <v>14887</v>
      </c>
      <c r="D7884" s="75" t="s">
        <v>13138</v>
      </c>
      <c r="E7884" s="171">
        <v>44.27</v>
      </c>
    </row>
    <row r="7885" spans="2:5" ht="50.1" customHeight="1">
      <c r="B7885" s="75">
        <v>40784</v>
      </c>
      <c r="C7885" s="75" t="s">
        <v>19173</v>
      </c>
      <c r="D7885" s="75" t="s">
        <v>13139</v>
      </c>
      <c r="E7885" s="171">
        <v>104.34</v>
      </c>
    </row>
    <row r="7886" spans="2:5" ht="50.1" customHeight="1">
      <c r="B7886" s="75">
        <v>40782</v>
      </c>
      <c r="C7886" s="75" t="s">
        <v>19174</v>
      </c>
      <c r="D7886" s="75" t="s">
        <v>13139</v>
      </c>
      <c r="E7886" s="171">
        <v>40.94</v>
      </c>
    </row>
    <row r="7887" spans="2:5" ht="50.1" customHeight="1">
      <c r="B7887" s="75">
        <v>40783</v>
      </c>
      <c r="C7887" s="75" t="s">
        <v>19175</v>
      </c>
      <c r="D7887" s="75" t="s">
        <v>13139</v>
      </c>
      <c r="E7887" s="171">
        <v>53.33</v>
      </c>
    </row>
    <row r="7888" spans="2:5" ht="50.1" customHeight="1">
      <c r="B7888" s="75">
        <v>1109</v>
      </c>
      <c r="C7888" s="75" t="s">
        <v>14888</v>
      </c>
      <c r="D7888" s="75" t="s">
        <v>13139</v>
      </c>
      <c r="E7888" s="171">
        <v>31.75</v>
      </c>
    </row>
    <row r="7889" spans="2:5" ht="50.1" customHeight="1">
      <c r="B7889" s="75">
        <v>1119</v>
      </c>
      <c r="C7889" s="75" t="s">
        <v>14889</v>
      </c>
      <c r="D7889" s="75" t="s">
        <v>13139</v>
      </c>
      <c r="E7889" s="171">
        <v>20.47</v>
      </c>
    </row>
    <row r="7890" spans="2:5" ht="50.1" customHeight="1">
      <c r="B7890" s="75">
        <v>13115</v>
      </c>
      <c r="C7890" s="75" t="s">
        <v>21599</v>
      </c>
      <c r="D7890" s="75" t="s">
        <v>13139</v>
      </c>
      <c r="E7890" s="171">
        <v>14.06</v>
      </c>
    </row>
    <row r="7891" spans="2:5" ht="50.1" customHeight="1">
      <c r="B7891" s="75">
        <v>10541</v>
      </c>
      <c r="C7891" s="75" t="s">
        <v>21600</v>
      </c>
      <c r="D7891" s="75" t="s">
        <v>13139</v>
      </c>
      <c r="E7891" s="171">
        <v>17.190000000000001</v>
      </c>
    </row>
    <row r="7892" spans="2:5" ht="50.1" customHeight="1">
      <c r="B7892" s="75">
        <v>10542</v>
      </c>
      <c r="C7892" s="75" t="s">
        <v>21601</v>
      </c>
      <c r="D7892" s="75" t="s">
        <v>13139</v>
      </c>
      <c r="E7892" s="171">
        <v>22.47</v>
      </c>
    </row>
    <row r="7893" spans="2:5" ht="50.1" customHeight="1">
      <c r="B7893" s="75">
        <v>10543</v>
      </c>
      <c r="C7893" s="75" t="s">
        <v>21602</v>
      </c>
      <c r="D7893" s="75" t="s">
        <v>13139</v>
      </c>
      <c r="E7893" s="171">
        <v>36.47</v>
      </c>
    </row>
    <row r="7894" spans="2:5" ht="50.1" customHeight="1">
      <c r="B7894" s="75">
        <v>10544</v>
      </c>
      <c r="C7894" s="75" t="s">
        <v>21603</v>
      </c>
      <c r="D7894" s="75" t="s">
        <v>13139</v>
      </c>
      <c r="E7894" s="171">
        <v>47.17</v>
      </c>
    </row>
    <row r="7895" spans="2:5" ht="50.1" customHeight="1">
      <c r="B7895" s="75">
        <v>10545</v>
      </c>
      <c r="C7895" s="75" t="s">
        <v>21604</v>
      </c>
      <c r="D7895" s="75" t="s">
        <v>13139</v>
      </c>
      <c r="E7895" s="171">
        <v>88.15</v>
      </c>
    </row>
    <row r="7896" spans="2:5" ht="50.1" customHeight="1">
      <c r="B7896" s="75">
        <v>38365</v>
      </c>
      <c r="C7896" s="75" t="s">
        <v>14890</v>
      </c>
      <c r="D7896" s="75" t="s">
        <v>13136</v>
      </c>
      <c r="E7896" s="171">
        <v>1.37</v>
      </c>
    </row>
    <row r="7897" spans="2:5" ht="50.1" customHeight="1">
      <c r="B7897" s="75">
        <v>37745</v>
      </c>
      <c r="C7897" s="75" t="s">
        <v>14891</v>
      </c>
      <c r="D7897" s="75" t="s">
        <v>13138</v>
      </c>
      <c r="E7897" s="172">
        <v>273500</v>
      </c>
    </row>
    <row r="7898" spans="2:5" ht="50.1" customHeight="1">
      <c r="B7898" s="75">
        <v>37754</v>
      </c>
      <c r="C7898" s="75" t="s">
        <v>14892</v>
      </c>
      <c r="D7898" s="75" t="s">
        <v>13138</v>
      </c>
      <c r="E7898" s="172">
        <v>285617.08</v>
      </c>
    </row>
    <row r="7899" spans="2:5" ht="50.1" customHeight="1">
      <c r="B7899" s="75">
        <v>37748</v>
      </c>
      <c r="C7899" s="75" t="s">
        <v>14893</v>
      </c>
      <c r="D7899" s="75" t="s">
        <v>13138</v>
      </c>
      <c r="E7899" s="172">
        <v>290766.84000000003</v>
      </c>
    </row>
    <row r="7900" spans="2:5" ht="50.1" customHeight="1">
      <c r="B7900" s="75">
        <v>37761</v>
      </c>
      <c r="C7900" s="75" t="s">
        <v>14894</v>
      </c>
      <c r="D7900" s="75" t="s">
        <v>13138</v>
      </c>
      <c r="E7900" s="172">
        <v>240610.74</v>
      </c>
    </row>
    <row r="7901" spans="2:5" ht="50.1" customHeight="1">
      <c r="B7901" s="75">
        <v>37757</v>
      </c>
      <c r="C7901" s="75" t="s">
        <v>14895</v>
      </c>
      <c r="D7901" s="75" t="s">
        <v>13138</v>
      </c>
      <c r="E7901" s="172">
        <v>334950.93</v>
      </c>
    </row>
    <row r="7902" spans="2:5" ht="50.1" customHeight="1">
      <c r="B7902" s="75">
        <v>37759</v>
      </c>
      <c r="C7902" s="75" t="s">
        <v>14896</v>
      </c>
      <c r="D7902" s="75" t="s">
        <v>13138</v>
      </c>
      <c r="E7902" s="172">
        <v>336249.21</v>
      </c>
    </row>
    <row r="7903" spans="2:5" ht="50.1" customHeight="1">
      <c r="B7903" s="75">
        <v>37766</v>
      </c>
      <c r="C7903" s="75" t="s">
        <v>14897</v>
      </c>
      <c r="D7903" s="75" t="s">
        <v>13138</v>
      </c>
      <c r="E7903" s="172">
        <v>336249.18</v>
      </c>
    </row>
    <row r="7904" spans="2:5" ht="50.1" customHeight="1">
      <c r="B7904" s="75">
        <v>37752</v>
      </c>
      <c r="C7904" s="75" t="s">
        <v>14898</v>
      </c>
      <c r="D7904" s="75" t="s">
        <v>13138</v>
      </c>
      <c r="E7904" s="172">
        <v>304917.87</v>
      </c>
    </row>
    <row r="7905" spans="2:5" ht="50.1" customHeight="1">
      <c r="B7905" s="75">
        <v>37760</v>
      </c>
      <c r="C7905" s="75" t="s">
        <v>14899</v>
      </c>
      <c r="D7905" s="75" t="s">
        <v>13138</v>
      </c>
      <c r="E7905" s="172">
        <v>321102.83</v>
      </c>
    </row>
    <row r="7906" spans="2:5" ht="50.1" customHeight="1">
      <c r="B7906" s="75">
        <v>37765</v>
      </c>
      <c r="C7906" s="75" t="s">
        <v>14900</v>
      </c>
      <c r="D7906" s="75" t="s">
        <v>13138</v>
      </c>
      <c r="E7906" s="172">
        <v>224166.15</v>
      </c>
    </row>
    <row r="7907" spans="2:5" ht="50.1" customHeight="1">
      <c r="B7907" s="75">
        <v>37746</v>
      </c>
      <c r="C7907" s="75" t="s">
        <v>14901</v>
      </c>
      <c r="D7907" s="75" t="s">
        <v>13138</v>
      </c>
      <c r="E7907" s="172">
        <v>245760.5</v>
      </c>
    </row>
    <row r="7908" spans="2:5" ht="50.1" customHeight="1">
      <c r="B7908" s="75">
        <v>37750</v>
      </c>
      <c r="C7908" s="75" t="s">
        <v>14902</v>
      </c>
      <c r="D7908" s="75" t="s">
        <v>13138</v>
      </c>
      <c r="E7908" s="172">
        <v>244895.01</v>
      </c>
    </row>
    <row r="7909" spans="2:5" ht="50.1" customHeight="1">
      <c r="B7909" s="75">
        <v>37753</v>
      </c>
      <c r="C7909" s="75" t="s">
        <v>14903</v>
      </c>
      <c r="D7909" s="75" t="s">
        <v>13138</v>
      </c>
      <c r="E7909" s="172">
        <v>244029.49</v>
      </c>
    </row>
    <row r="7910" spans="2:5" ht="50.1" customHeight="1">
      <c r="B7910" s="75">
        <v>37756</v>
      </c>
      <c r="C7910" s="75" t="s">
        <v>14904</v>
      </c>
      <c r="D7910" s="75" t="s">
        <v>13138</v>
      </c>
      <c r="E7910" s="172">
        <v>240610.74</v>
      </c>
    </row>
    <row r="7911" spans="2:5" ht="50.1" customHeight="1">
      <c r="B7911" s="75">
        <v>37755</v>
      </c>
      <c r="C7911" s="75" t="s">
        <v>14905</v>
      </c>
      <c r="D7911" s="75" t="s">
        <v>13138</v>
      </c>
      <c r="E7911" s="172">
        <v>349664.55</v>
      </c>
    </row>
    <row r="7912" spans="2:5" ht="50.1" customHeight="1">
      <c r="B7912" s="75">
        <v>37758</v>
      </c>
      <c r="C7912" s="75" t="s">
        <v>14906</v>
      </c>
      <c r="D7912" s="75" t="s">
        <v>13138</v>
      </c>
      <c r="E7912" s="172">
        <v>394670.89</v>
      </c>
    </row>
    <row r="7913" spans="2:5" ht="50.1" customHeight="1">
      <c r="B7913" s="75">
        <v>37747</v>
      </c>
      <c r="C7913" s="75" t="s">
        <v>14907</v>
      </c>
      <c r="D7913" s="75" t="s">
        <v>13138</v>
      </c>
      <c r="E7913" s="172">
        <v>355117.24</v>
      </c>
    </row>
    <row r="7914" spans="2:5" ht="50.1" customHeight="1">
      <c r="B7914" s="75">
        <v>37767</v>
      </c>
      <c r="C7914" s="75" t="s">
        <v>14908</v>
      </c>
      <c r="D7914" s="75" t="s">
        <v>13138</v>
      </c>
      <c r="E7914" s="172">
        <v>374764.25</v>
      </c>
    </row>
    <row r="7915" spans="2:5" ht="50.1" customHeight="1">
      <c r="B7915" s="75">
        <v>37751</v>
      </c>
      <c r="C7915" s="75" t="s">
        <v>14909</v>
      </c>
      <c r="D7915" s="75" t="s">
        <v>13138</v>
      </c>
      <c r="E7915" s="172">
        <v>374764.25</v>
      </c>
    </row>
    <row r="7916" spans="2:5" ht="50.1" customHeight="1">
      <c r="B7916" s="75">
        <v>37749</v>
      </c>
      <c r="C7916" s="75" t="s">
        <v>14910</v>
      </c>
      <c r="D7916" s="75" t="s">
        <v>13138</v>
      </c>
      <c r="E7916" s="172">
        <v>370436.71</v>
      </c>
    </row>
    <row r="7917" spans="2:5" ht="50.1" customHeight="1">
      <c r="B7917" s="75">
        <v>1159</v>
      </c>
      <c r="C7917" s="75" t="s">
        <v>14911</v>
      </c>
      <c r="D7917" s="75" t="s">
        <v>13138</v>
      </c>
      <c r="E7917" s="172">
        <v>182026</v>
      </c>
    </row>
    <row r="7918" spans="2:5" ht="50.1" customHeight="1">
      <c r="B7918" s="75">
        <v>12114</v>
      </c>
      <c r="C7918" s="75" t="s">
        <v>14912</v>
      </c>
      <c r="D7918" s="75" t="s">
        <v>13138</v>
      </c>
      <c r="E7918" s="171">
        <v>109.71</v>
      </c>
    </row>
    <row r="7919" spans="2:5" ht="50.1" customHeight="1">
      <c r="B7919" s="75">
        <v>38106</v>
      </c>
      <c r="C7919" s="75" t="s">
        <v>14913</v>
      </c>
      <c r="D7919" s="75" t="s">
        <v>13138</v>
      </c>
      <c r="E7919" s="171">
        <v>14.91</v>
      </c>
    </row>
    <row r="7920" spans="2:5" ht="50.1" customHeight="1">
      <c r="B7920" s="75">
        <v>38085</v>
      </c>
      <c r="C7920" s="75" t="s">
        <v>14914</v>
      </c>
      <c r="D7920" s="75" t="s">
        <v>13138</v>
      </c>
      <c r="E7920" s="171">
        <v>17.61</v>
      </c>
    </row>
    <row r="7921" spans="2:5" ht="50.1" customHeight="1">
      <c r="B7921" s="75">
        <v>38599</v>
      </c>
      <c r="C7921" s="75" t="s">
        <v>21605</v>
      </c>
      <c r="D7921" s="75" t="s">
        <v>13138</v>
      </c>
      <c r="E7921" s="171">
        <v>3.56</v>
      </c>
    </row>
    <row r="7922" spans="2:5" ht="50.1" customHeight="1">
      <c r="B7922" s="75">
        <v>38596</v>
      </c>
      <c r="C7922" s="75" t="s">
        <v>21606</v>
      </c>
      <c r="D7922" s="75" t="s">
        <v>13138</v>
      </c>
      <c r="E7922" s="171">
        <v>2.95</v>
      </c>
    </row>
    <row r="7923" spans="2:5" ht="50.1" customHeight="1">
      <c r="B7923" s="75">
        <v>38600</v>
      </c>
      <c r="C7923" s="75" t="s">
        <v>21607</v>
      </c>
      <c r="D7923" s="75" t="s">
        <v>13138</v>
      </c>
      <c r="E7923" s="171">
        <v>3.77</v>
      </c>
    </row>
    <row r="7924" spans="2:5" ht="50.1" customHeight="1">
      <c r="B7924" s="75">
        <v>38597</v>
      </c>
      <c r="C7924" s="75" t="s">
        <v>21608</v>
      </c>
      <c r="D7924" s="75" t="s">
        <v>13138</v>
      </c>
      <c r="E7924" s="171">
        <v>2.97</v>
      </c>
    </row>
    <row r="7925" spans="2:5" ht="50.1" customHeight="1">
      <c r="B7925" s="75">
        <v>659</v>
      </c>
      <c r="C7925" s="75" t="s">
        <v>21609</v>
      </c>
      <c r="D7925" s="75" t="s">
        <v>13138</v>
      </c>
      <c r="E7925" s="171">
        <v>1.71</v>
      </c>
    </row>
    <row r="7926" spans="2:5" ht="50.1" customHeight="1">
      <c r="B7926" s="75">
        <v>660</v>
      </c>
      <c r="C7926" s="75" t="s">
        <v>21610</v>
      </c>
      <c r="D7926" s="75" t="s">
        <v>13138</v>
      </c>
      <c r="E7926" s="171">
        <v>2.0499999999999998</v>
      </c>
    </row>
    <row r="7927" spans="2:5" ht="50.1" customHeight="1">
      <c r="B7927" s="75">
        <v>658</v>
      </c>
      <c r="C7927" s="75" t="s">
        <v>21611</v>
      </c>
      <c r="D7927" s="75" t="s">
        <v>13138</v>
      </c>
      <c r="E7927" s="171">
        <v>1.1499999999999999</v>
      </c>
    </row>
    <row r="7928" spans="2:5" ht="50.1" customHeight="1">
      <c r="B7928" s="75">
        <v>38548</v>
      </c>
      <c r="C7928" s="75" t="s">
        <v>14915</v>
      </c>
      <c r="D7928" s="75" t="s">
        <v>13138</v>
      </c>
      <c r="E7928" s="171">
        <v>1.6</v>
      </c>
    </row>
    <row r="7929" spans="2:5" ht="50.1" customHeight="1">
      <c r="B7929" s="75">
        <v>34649</v>
      </c>
      <c r="C7929" s="75" t="s">
        <v>14916</v>
      </c>
      <c r="D7929" s="75" t="s">
        <v>13138</v>
      </c>
      <c r="E7929" s="171">
        <v>2.16</v>
      </c>
    </row>
    <row r="7930" spans="2:5" ht="50.1" customHeight="1">
      <c r="B7930" s="75">
        <v>34655</v>
      </c>
      <c r="C7930" s="75" t="s">
        <v>14917</v>
      </c>
      <c r="D7930" s="75" t="s">
        <v>13138</v>
      </c>
      <c r="E7930" s="171">
        <v>2.86</v>
      </c>
    </row>
    <row r="7931" spans="2:5" ht="50.1" customHeight="1">
      <c r="B7931" s="75">
        <v>40607</v>
      </c>
      <c r="C7931" s="75" t="s">
        <v>14918</v>
      </c>
      <c r="D7931" s="75" t="s">
        <v>13138</v>
      </c>
      <c r="E7931" s="171">
        <v>7.08</v>
      </c>
    </row>
    <row r="7932" spans="2:5" ht="50.1" customHeight="1">
      <c r="B7932" s="75">
        <v>569</v>
      </c>
      <c r="C7932" s="75" t="s">
        <v>21612</v>
      </c>
      <c r="D7932" s="75" t="s">
        <v>13140</v>
      </c>
      <c r="E7932" s="171">
        <v>7.06</v>
      </c>
    </row>
    <row r="7933" spans="2:5" ht="50.1" customHeight="1">
      <c r="B7933" s="75">
        <v>567</v>
      </c>
      <c r="C7933" s="75" t="s">
        <v>21613</v>
      </c>
      <c r="D7933" s="75" t="s">
        <v>13139</v>
      </c>
      <c r="E7933" s="171">
        <v>10.32</v>
      </c>
    </row>
    <row r="7934" spans="2:5" ht="50.1" customHeight="1">
      <c r="B7934" s="75">
        <v>574</v>
      </c>
      <c r="C7934" s="75" t="s">
        <v>21614</v>
      </c>
      <c r="D7934" s="75" t="s">
        <v>13139</v>
      </c>
      <c r="E7934" s="171">
        <v>27.14</v>
      </c>
    </row>
    <row r="7935" spans="2:5" ht="50.1" customHeight="1">
      <c r="B7935" s="75">
        <v>568</v>
      </c>
      <c r="C7935" s="75" t="s">
        <v>21615</v>
      </c>
      <c r="D7935" s="75" t="s">
        <v>13139</v>
      </c>
      <c r="E7935" s="171">
        <v>57.18</v>
      </c>
    </row>
    <row r="7936" spans="2:5" ht="50.1" customHeight="1">
      <c r="B7936" s="75">
        <v>585</v>
      </c>
      <c r="C7936" s="75" t="s">
        <v>14919</v>
      </c>
      <c r="D7936" s="75" t="s">
        <v>13140</v>
      </c>
      <c r="E7936" s="171">
        <v>41.99</v>
      </c>
    </row>
    <row r="7937" spans="2:5" ht="50.1" customHeight="1">
      <c r="B7937" s="75">
        <v>4777</v>
      </c>
      <c r="C7937" s="75" t="s">
        <v>14920</v>
      </c>
      <c r="D7937" s="75" t="s">
        <v>13140</v>
      </c>
      <c r="E7937" s="171">
        <v>7.62</v>
      </c>
    </row>
    <row r="7938" spans="2:5" ht="50.1" customHeight="1">
      <c r="B7938" s="75">
        <v>587</v>
      </c>
      <c r="C7938" s="75" t="s">
        <v>14921</v>
      </c>
      <c r="D7938" s="75" t="s">
        <v>13140</v>
      </c>
      <c r="E7938" s="171">
        <v>45</v>
      </c>
    </row>
    <row r="7939" spans="2:5" ht="50.1" customHeight="1">
      <c r="B7939" s="75">
        <v>590</v>
      </c>
      <c r="C7939" s="75" t="s">
        <v>14922</v>
      </c>
      <c r="D7939" s="75" t="s">
        <v>13140</v>
      </c>
      <c r="E7939" s="171">
        <v>43.49</v>
      </c>
    </row>
    <row r="7940" spans="2:5" ht="50.1" customHeight="1">
      <c r="B7940" s="75">
        <v>592</v>
      </c>
      <c r="C7940" s="75" t="s">
        <v>14923</v>
      </c>
      <c r="D7940" s="75" t="s">
        <v>13140</v>
      </c>
      <c r="E7940" s="171">
        <v>45</v>
      </c>
    </row>
    <row r="7941" spans="2:5" ht="50.1" customHeight="1">
      <c r="B7941" s="75">
        <v>586</v>
      </c>
      <c r="C7941" s="75" t="s">
        <v>14924</v>
      </c>
      <c r="D7941" s="75" t="s">
        <v>13139</v>
      </c>
      <c r="E7941" s="171">
        <v>26.46</v>
      </c>
    </row>
    <row r="7942" spans="2:5" ht="50.1" customHeight="1">
      <c r="B7942" s="75">
        <v>591</v>
      </c>
      <c r="C7942" s="75" t="s">
        <v>14925</v>
      </c>
      <c r="D7942" s="75" t="s">
        <v>13140</v>
      </c>
      <c r="E7942" s="171">
        <v>41.99</v>
      </c>
    </row>
    <row r="7943" spans="2:5" ht="50.1" customHeight="1">
      <c r="B7943" s="75">
        <v>588</v>
      </c>
      <c r="C7943" s="75" t="s">
        <v>14926</v>
      </c>
      <c r="D7943" s="75" t="s">
        <v>13139</v>
      </c>
      <c r="E7943" s="171">
        <v>41.85</v>
      </c>
    </row>
    <row r="7944" spans="2:5" ht="50.1" customHeight="1">
      <c r="B7944" s="75">
        <v>589</v>
      </c>
      <c r="C7944" s="75" t="s">
        <v>14927</v>
      </c>
      <c r="D7944" s="75" t="s">
        <v>13139</v>
      </c>
      <c r="E7944" s="171">
        <v>70.739999999999995</v>
      </c>
    </row>
    <row r="7945" spans="2:5" ht="50.1" customHeight="1">
      <c r="B7945" s="75">
        <v>584</v>
      </c>
      <c r="C7945" s="75" t="s">
        <v>14928</v>
      </c>
      <c r="D7945" s="75" t="s">
        <v>13139</v>
      </c>
      <c r="E7945" s="171">
        <v>44.69</v>
      </c>
    </row>
    <row r="7946" spans="2:5" ht="50.1" customHeight="1">
      <c r="B7946" s="75">
        <v>1165</v>
      </c>
      <c r="C7946" s="75" t="s">
        <v>14929</v>
      </c>
      <c r="D7946" s="75" t="s">
        <v>13138</v>
      </c>
      <c r="E7946" s="171">
        <v>14.17</v>
      </c>
    </row>
    <row r="7947" spans="2:5" ht="50.1" customHeight="1">
      <c r="B7947" s="75">
        <v>1164</v>
      </c>
      <c r="C7947" s="75" t="s">
        <v>14930</v>
      </c>
      <c r="D7947" s="75" t="s">
        <v>13138</v>
      </c>
      <c r="E7947" s="171">
        <v>11.47</v>
      </c>
    </row>
    <row r="7948" spans="2:5" ht="50.1" customHeight="1">
      <c r="B7948" s="75">
        <v>1162</v>
      </c>
      <c r="C7948" s="75" t="s">
        <v>14931</v>
      </c>
      <c r="D7948" s="75" t="s">
        <v>13138</v>
      </c>
      <c r="E7948" s="171">
        <v>3.99</v>
      </c>
    </row>
    <row r="7949" spans="2:5" ht="50.1" customHeight="1">
      <c r="B7949" s="75">
        <v>12395</v>
      </c>
      <c r="C7949" s="75" t="s">
        <v>14932</v>
      </c>
      <c r="D7949" s="75" t="s">
        <v>13138</v>
      </c>
      <c r="E7949" s="171">
        <v>3.87</v>
      </c>
    </row>
    <row r="7950" spans="2:5" ht="50.1" customHeight="1">
      <c r="B7950" s="75">
        <v>1170</v>
      </c>
      <c r="C7950" s="75" t="s">
        <v>14933</v>
      </c>
      <c r="D7950" s="75" t="s">
        <v>13138</v>
      </c>
      <c r="E7950" s="171">
        <v>7.52</v>
      </c>
    </row>
    <row r="7951" spans="2:5" ht="50.1" customHeight="1">
      <c r="B7951" s="75">
        <v>1169</v>
      </c>
      <c r="C7951" s="75" t="s">
        <v>14934</v>
      </c>
      <c r="D7951" s="75" t="s">
        <v>13138</v>
      </c>
      <c r="E7951" s="171">
        <v>36.92</v>
      </c>
    </row>
    <row r="7952" spans="2:5" ht="50.1" customHeight="1">
      <c r="B7952" s="75">
        <v>1166</v>
      </c>
      <c r="C7952" s="75" t="s">
        <v>14935</v>
      </c>
      <c r="D7952" s="75" t="s">
        <v>13138</v>
      </c>
      <c r="E7952" s="171">
        <v>20.47</v>
      </c>
    </row>
    <row r="7953" spans="2:5" ht="50.1" customHeight="1">
      <c r="B7953" s="75">
        <v>1163</v>
      </c>
      <c r="C7953" s="75" t="s">
        <v>14936</v>
      </c>
      <c r="D7953" s="75" t="s">
        <v>13138</v>
      </c>
      <c r="E7953" s="171">
        <v>5.16</v>
      </c>
    </row>
    <row r="7954" spans="2:5" ht="50.1" customHeight="1">
      <c r="B7954" s="75">
        <v>12396</v>
      </c>
      <c r="C7954" s="75" t="s">
        <v>14937</v>
      </c>
      <c r="D7954" s="75" t="s">
        <v>13138</v>
      </c>
      <c r="E7954" s="171">
        <v>3.87</v>
      </c>
    </row>
    <row r="7955" spans="2:5" ht="50.1" customHeight="1">
      <c r="B7955" s="75">
        <v>1168</v>
      </c>
      <c r="C7955" s="75" t="s">
        <v>14938</v>
      </c>
      <c r="D7955" s="75" t="s">
        <v>13138</v>
      </c>
      <c r="E7955" s="171">
        <v>52.63</v>
      </c>
    </row>
    <row r="7956" spans="2:5" ht="50.1" customHeight="1">
      <c r="B7956" s="75">
        <v>1167</v>
      </c>
      <c r="C7956" s="75" t="s">
        <v>14939</v>
      </c>
      <c r="D7956" s="75" t="s">
        <v>13138</v>
      </c>
      <c r="E7956" s="171">
        <v>88.03</v>
      </c>
    </row>
    <row r="7957" spans="2:5" ht="50.1" customHeight="1">
      <c r="B7957" s="75">
        <v>36331</v>
      </c>
      <c r="C7957" s="75" t="s">
        <v>14940</v>
      </c>
      <c r="D7957" s="75" t="s">
        <v>13138</v>
      </c>
      <c r="E7957" s="171">
        <v>0.99</v>
      </c>
    </row>
    <row r="7958" spans="2:5" ht="50.1" customHeight="1">
      <c r="B7958" s="75">
        <v>36346</v>
      </c>
      <c r="C7958" s="75" t="s">
        <v>14941</v>
      </c>
      <c r="D7958" s="75" t="s">
        <v>13138</v>
      </c>
      <c r="E7958" s="171">
        <v>1.71</v>
      </c>
    </row>
    <row r="7959" spans="2:5" ht="50.1" customHeight="1">
      <c r="B7959" s="75">
        <v>1210</v>
      </c>
      <c r="C7959" s="75" t="s">
        <v>14942</v>
      </c>
      <c r="D7959" s="75" t="s">
        <v>13138</v>
      </c>
      <c r="E7959" s="171">
        <v>13.21</v>
      </c>
    </row>
    <row r="7960" spans="2:5" ht="50.1" customHeight="1">
      <c r="B7960" s="75">
        <v>1203</v>
      </c>
      <c r="C7960" s="75" t="s">
        <v>14943</v>
      </c>
      <c r="D7960" s="75" t="s">
        <v>13138</v>
      </c>
      <c r="E7960" s="171">
        <v>12.8</v>
      </c>
    </row>
    <row r="7961" spans="2:5" ht="50.1" customHeight="1">
      <c r="B7961" s="75">
        <v>1197</v>
      </c>
      <c r="C7961" s="75" t="s">
        <v>14944</v>
      </c>
      <c r="D7961" s="75" t="s">
        <v>13138</v>
      </c>
      <c r="E7961" s="171">
        <v>1.63</v>
      </c>
    </row>
    <row r="7962" spans="2:5" ht="50.1" customHeight="1">
      <c r="B7962" s="75">
        <v>1202</v>
      </c>
      <c r="C7962" s="75" t="s">
        <v>14945</v>
      </c>
      <c r="D7962" s="75" t="s">
        <v>13138</v>
      </c>
      <c r="E7962" s="171">
        <v>4.4000000000000004</v>
      </c>
    </row>
    <row r="7963" spans="2:5" ht="50.1" customHeight="1">
      <c r="B7963" s="75">
        <v>1188</v>
      </c>
      <c r="C7963" s="75" t="s">
        <v>14946</v>
      </c>
      <c r="D7963" s="75" t="s">
        <v>13138</v>
      </c>
      <c r="E7963" s="171">
        <v>26.03</v>
      </c>
    </row>
    <row r="7964" spans="2:5" ht="50.1" customHeight="1">
      <c r="B7964" s="75">
        <v>1211</v>
      </c>
      <c r="C7964" s="75" t="s">
        <v>14947</v>
      </c>
      <c r="D7964" s="75" t="s">
        <v>13138</v>
      </c>
      <c r="E7964" s="171">
        <v>13.43</v>
      </c>
    </row>
    <row r="7965" spans="2:5" ht="50.1" customHeight="1">
      <c r="B7965" s="75">
        <v>1198</v>
      </c>
      <c r="C7965" s="75" t="s">
        <v>14948</v>
      </c>
      <c r="D7965" s="75" t="s">
        <v>13138</v>
      </c>
      <c r="E7965" s="171">
        <v>2.42</v>
      </c>
    </row>
    <row r="7966" spans="2:5" ht="50.1" customHeight="1">
      <c r="B7966" s="75">
        <v>1199</v>
      </c>
      <c r="C7966" s="75" t="s">
        <v>14949</v>
      </c>
      <c r="D7966" s="75" t="s">
        <v>13138</v>
      </c>
      <c r="E7966" s="171">
        <v>34</v>
      </c>
    </row>
    <row r="7967" spans="2:5" ht="50.1" customHeight="1">
      <c r="B7967" s="75">
        <v>20088</v>
      </c>
      <c r="C7967" s="75" t="s">
        <v>21616</v>
      </c>
      <c r="D7967" s="75" t="s">
        <v>13138</v>
      </c>
      <c r="E7967" s="171">
        <v>16.12</v>
      </c>
    </row>
    <row r="7968" spans="2:5" ht="50.1" customHeight="1">
      <c r="B7968" s="75">
        <v>20089</v>
      </c>
      <c r="C7968" s="75" t="s">
        <v>21617</v>
      </c>
      <c r="D7968" s="75" t="s">
        <v>13138</v>
      </c>
      <c r="E7968" s="171">
        <v>76.819999999999993</v>
      </c>
    </row>
    <row r="7969" spans="2:5" ht="50.1" customHeight="1">
      <c r="B7969" s="75">
        <v>20087</v>
      </c>
      <c r="C7969" s="75" t="s">
        <v>21618</v>
      </c>
      <c r="D7969" s="75" t="s">
        <v>13138</v>
      </c>
      <c r="E7969" s="171">
        <v>11.6</v>
      </c>
    </row>
    <row r="7970" spans="2:5" ht="50.1" customHeight="1">
      <c r="B7970" s="75">
        <v>1200</v>
      </c>
      <c r="C7970" s="75" t="s">
        <v>14950</v>
      </c>
      <c r="D7970" s="75" t="s">
        <v>13138</v>
      </c>
      <c r="E7970" s="171">
        <v>9.42</v>
      </c>
    </row>
    <row r="7971" spans="2:5" ht="50.1" customHeight="1">
      <c r="B7971" s="75">
        <v>12909</v>
      </c>
      <c r="C7971" s="75" t="s">
        <v>14951</v>
      </c>
      <c r="D7971" s="75" t="s">
        <v>13138</v>
      </c>
      <c r="E7971" s="171">
        <v>4.2699999999999996</v>
      </c>
    </row>
    <row r="7972" spans="2:5" ht="50.1" customHeight="1">
      <c r="B7972" s="75">
        <v>12910</v>
      </c>
      <c r="C7972" s="75" t="s">
        <v>14952</v>
      </c>
      <c r="D7972" s="75" t="s">
        <v>13138</v>
      </c>
      <c r="E7972" s="171">
        <v>7.13</v>
      </c>
    </row>
    <row r="7973" spans="2:5" ht="50.1" customHeight="1">
      <c r="B7973" s="75">
        <v>1184</v>
      </c>
      <c r="C7973" s="75" t="s">
        <v>14953</v>
      </c>
      <c r="D7973" s="75" t="s">
        <v>13138</v>
      </c>
      <c r="E7973" s="171">
        <v>83.59</v>
      </c>
    </row>
    <row r="7974" spans="2:5" ht="50.1" customHeight="1">
      <c r="B7974" s="75">
        <v>1191</v>
      </c>
      <c r="C7974" s="75" t="s">
        <v>14954</v>
      </c>
      <c r="D7974" s="75" t="s">
        <v>13138</v>
      </c>
      <c r="E7974" s="171">
        <v>1.19</v>
      </c>
    </row>
    <row r="7975" spans="2:5" ht="50.1" customHeight="1">
      <c r="B7975" s="75">
        <v>1185</v>
      </c>
      <c r="C7975" s="75" t="s">
        <v>14955</v>
      </c>
      <c r="D7975" s="75" t="s">
        <v>13138</v>
      </c>
      <c r="E7975" s="171">
        <v>1.36</v>
      </c>
    </row>
    <row r="7976" spans="2:5" ht="50.1" customHeight="1">
      <c r="B7976" s="75">
        <v>1189</v>
      </c>
      <c r="C7976" s="75" t="s">
        <v>14956</v>
      </c>
      <c r="D7976" s="75" t="s">
        <v>13138</v>
      </c>
      <c r="E7976" s="171">
        <v>2.35</v>
      </c>
    </row>
    <row r="7977" spans="2:5" ht="50.1" customHeight="1">
      <c r="B7977" s="75">
        <v>1193</v>
      </c>
      <c r="C7977" s="75" t="s">
        <v>14957</v>
      </c>
      <c r="D7977" s="75" t="s">
        <v>13138</v>
      </c>
      <c r="E7977" s="171">
        <v>4.53</v>
      </c>
    </row>
    <row r="7978" spans="2:5" ht="50.1" customHeight="1">
      <c r="B7978" s="75">
        <v>1194</v>
      </c>
      <c r="C7978" s="75" t="s">
        <v>14958</v>
      </c>
      <c r="D7978" s="75" t="s">
        <v>13138</v>
      </c>
      <c r="E7978" s="171">
        <v>8.57</v>
      </c>
    </row>
    <row r="7979" spans="2:5" ht="50.1" customHeight="1">
      <c r="B7979" s="75">
        <v>1195</v>
      </c>
      <c r="C7979" s="75" t="s">
        <v>14959</v>
      </c>
      <c r="D7979" s="75" t="s">
        <v>13138</v>
      </c>
      <c r="E7979" s="171">
        <v>12.89</v>
      </c>
    </row>
    <row r="7980" spans="2:5" ht="50.1" customHeight="1">
      <c r="B7980" s="75">
        <v>1204</v>
      </c>
      <c r="C7980" s="75" t="s">
        <v>14960</v>
      </c>
      <c r="D7980" s="75" t="s">
        <v>13138</v>
      </c>
      <c r="E7980" s="171">
        <v>23.45</v>
      </c>
    </row>
    <row r="7981" spans="2:5" ht="50.1" customHeight="1">
      <c r="B7981" s="75">
        <v>1205</v>
      </c>
      <c r="C7981" s="75" t="s">
        <v>14961</v>
      </c>
      <c r="D7981" s="75" t="s">
        <v>13138</v>
      </c>
      <c r="E7981" s="171">
        <v>55.62</v>
      </c>
    </row>
    <row r="7982" spans="2:5" ht="50.1" customHeight="1">
      <c r="B7982" s="75">
        <v>1207</v>
      </c>
      <c r="C7982" s="75" t="s">
        <v>14962</v>
      </c>
      <c r="D7982" s="75" t="s">
        <v>13138</v>
      </c>
      <c r="E7982" s="171">
        <v>32.229999999999997</v>
      </c>
    </row>
    <row r="7983" spans="2:5" ht="50.1" customHeight="1">
      <c r="B7983" s="75">
        <v>1206</v>
      </c>
      <c r="C7983" s="75" t="s">
        <v>14963</v>
      </c>
      <c r="D7983" s="75" t="s">
        <v>13138</v>
      </c>
      <c r="E7983" s="171">
        <v>8.08</v>
      </c>
    </row>
    <row r="7984" spans="2:5" ht="50.1" customHeight="1">
      <c r="B7984" s="75">
        <v>1183</v>
      </c>
      <c r="C7984" s="75" t="s">
        <v>14964</v>
      </c>
      <c r="D7984" s="75" t="s">
        <v>13138</v>
      </c>
      <c r="E7984" s="171">
        <v>21.04</v>
      </c>
    </row>
    <row r="7985" spans="2:5" ht="50.1" customHeight="1">
      <c r="B7985" s="75">
        <v>42685</v>
      </c>
      <c r="C7985" s="75" t="s">
        <v>14965</v>
      </c>
      <c r="D7985" s="75" t="s">
        <v>13138</v>
      </c>
      <c r="E7985" s="171">
        <v>66.88</v>
      </c>
    </row>
    <row r="7986" spans="2:5" ht="50.1" customHeight="1">
      <c r="B7986" s="75">
        <v>42686</v>
      </c>
      <c r="C7986" s="75" t="s">
        <v>14966</v>
      </c>
      <c r="D7986" s="75" t="s">
        <v>13138</v>
      </c>
      <c r="E7986" s="171">
        <v>104.12</v>
      </c>
    </row>
    <row r="7987" spans="2:5" ht="50.1" customHeight="1">
      <c r="B7987" s="75">
        <v>12894</v>
      </c>
      <c r="C7987" s="75" t="s">
        <v>14967</v>
      </c>
      <c r="D7987" s="75" t="s">
        <v>13138</v>
      </c>
      <c r="E7987" s="171">
        <v>11.7</v>
      </c>
    </row>
    <row r="7988" spans="2:5" ht="50.1" customHeight="1">
      <c r="B7988" s="75">
        <v>12895</v>
      </c>
      <c r="C7988" s="75" t="s">
        <v>14968</v>
      </c>
      <c r="D7988" s="75" t="s">
        <v>13138</v>
      </c>
      <c r="E7988" s="171">
        <v>9</v>
      </c>
    </row>
    <row r="7989" spans="2:5" ht="50.1" customHeight="1">
      <c r="B7989" s="75">
        <v>1631</v>
      </c>
      <c r="C7989" s="75" t="s">
        <v>14969</v>
      </c>
      <c r="D7989" s="75" t="s">
        <v>13138</v>
      </c>
      <c r="E7989" s="171">
        <v>302.16000000000003</v>
      </c>
    </row>
    <row r="7990" spans="2:5" ht="50.1" customHeight="1">
      <c r="B7990" s="75">
        <v>1633</v>
      </c>
      <c r="C7990" s="75" t="s">
        <v>14970</v>
      </c>
      <c r="D7990" s="75" t="s">
        <v>13138</v>
      </c>
      <c r="E7990" s="171">
        <v>513.39</v>
      </c>
    </row>
    <row r="7991" spans="2:5" ht="50.1" customHeight="1">
      <c r="B7991" s="75">
        <v>10818</v>
      </c>
      <c r="C7991" s="75" t="s">
        <v>14971</v>
      </c>
      <c r="D7991" s="75" t="s">
        <v>13140</v>
      </c>
      <c r="E7991" s="171">
        <v>23.82</v>
      </c>
    </row>
    <row r="7992" spans="2:5" ht="50.1" customHeight="1">
      <c r="B7992" s="75">
        <v>39359</v>
      </c>
      <c r="C7992" s="75" t="s">
        <v>14972</v>
      </c>
      <c r="D7992" s="75" t="s">
        <v>13138</v>
      </c>
      <c r="E7992" s="171">
        <v>31.56</v>
      </c>
    </row>
    <row r="7993" spans="2:5" ht="50.1" customHeight="1">
      <c r="B7993" s="75">
        <v>39360</v>
      </c>
      <c r="C7993" s="75" t="s">
        <v>14973</v>
      </c>
      <c r="D7993" s="75" t="s">
        <v>13138</v>
      </c>
      <c r="E7993" s="171">
        <v>28.68</v>
      </c>
    </row>
    <row r="7994" spans="2:5" ht="50.1" customHeight="1">
      <c r="B7994" s="75">
        <v>10710</v>
      </c>
      <c r="C7994" s="75" t="s">
        <v>14974</v>
      </c>
      <c r="D7994" s="75" t="s">
        <v>13136</v>
      </c>
      <c r="E7994" s="171">
        <v>125.8</v>
      </c>
    </row>
    <row r="7995" spans="2:5" ht="50.1" customHeight="1">
      <c r="B7995" s="75">
        <v>10709</v>
      </c>
      <c r="C7995" s="75" t="s">
        <v>14975</v>
      </c>
      <c r="D7995" s="75" t="s">
        <v>13136</v>
      </c>
      <c r="E7995" s="171">
        <v>154.55000000000001</v>
      </c>
    </row>
    <row r="7996" spans="2:5" ht="50.1" customHeight="1">
      <c r="B7996" s="75">
        <v>39636</v>
      </c>
      <c r="C7996" s="75" t="s">
        <v>14976</v>
      </c>
      <c r="D7996" s="75" t="s">
        <v>13136</v>
      </c>
      <c r="E7996" s="171">
        <v>157.82</v>
      </c>
    </row>
    <row r="7997" spans="2:5" ht="50.1" customHeight="1">
      <c r="B7997" s="75">
        <v>10708</v>
      </c>
      <c r="C7997" s="75" t="s">
        <v>14977</v>
      </c>
      <c r="D7997" s="75" t="s">
        <v>13136</v>
      </c>
      <c r="E7997" s="171">
        <v>48.7</v>
      </c>
    </row>
    <row r="7998" spans="2:5" ht="50.1" customHeight="1">
      <c r="B7998" s="75">
        <v>39635</v>
      </c>
      <c r="C7998" s="75" t="s">
        <v>14978</v>
      </c>
      <c r="D7998" s="75" t="s">
        <v>13136</v>
      </c>
      <c r="E7998" s="171">
        <v>82.91</v>
      </c>
    </row>
    <row r="7999" spans="2:5" ht="50.1" customHeight="1">
      <c r="B7999" s="75">
        <v>6117</v>
      </c>
      <c r="C7999" s="75" t="s">
        <v>14979</v>
      </c>
      <c r="D7999" s="75" t="s">
        <v>13137</v>
      </c>
      <c r="E7999" s="171">
        <v>12.17</v>
      </c>
    </row>
    <row r="8000" spans="2:5" ht="50.1" customHeight="1">
      <c r="B8000" s="75">
        <v>40913</v>
      </c>
      <c r="C8000" s="75" t="s">
        <v>14980</v>
      </c>
      <c r="D8000" s="75" t="s">
        <v>13142</v>
      </c>
      <c r="E8000" s="172">
        <v>2160.38</v>
      </c>
    </row>
    <row r="8001" spans="2:5" ht="50.1" customHeight="1">
      <c r="B8001" s="75">
        <v>1214</v>
      </c>
      <c r="C8001" s="75" t="s">
        <v>14981</v>
      </c>
      <c r="D8001" s="75" t="s">
        <v>13137</v>
      </c>
      <c r="E8001" s="171">
        <v>13.58</v>
      </c>
    </row>
    <row r="8002" spans="2:5" ht="50.1" customHeight="1">
      <c r="B8002" s="75">
        <v>40915</v>
      </c>
      <c r="C8002" s="75" t="s">
        <v>14982</v>
      </c>
      <c r="D8002" s="75" t="s">
        <v>13142</v>
      </c>
      <c r="E8002" s="172">
        <v>2411.58</v>
      </c>
    </row>
    <row r="8003" spans="2:5" ht="50.1" customHeight="1">
      <c r="B8003" s="75">
        <v>1213</v>
      </c>
      <c r="C8003" s="75" t="s">
        <v>14983</v>
      </c>
      <c r="D8003" s="75" t="s">
        <v>13137</v>
      </c>
      <c r="E8003" s="171">
        <v>15.45</v>
      </c>
    </row>
    <row r="8004" spans="2:5" ht="50.1" customHeight="1">
      <c r="B8004" s="75">
        <v>40914</v>
      </c>
      <c r="C8004" s="75" t="s">
        <v>14984</v>
      </c>
      <c r="D8004" s="75" t="s">
        <v>13142</v>
      </c>
      <c r="E8004" s="172">
        <v>2742.11</v>
      </c>
    </row>
    <row r="8005" spans="2:5" ht="50.1" customHeight="1">
      <c r="B8005" s="75">
        <v>5091</v>
      </c>
      <c r="C8005" s="75" t="s">
        <v>14985</v>
      </c>
      <c r="D8005" s="75" t="s">
        <v>13138</v>
      </c>
      <c r="E8005" s="171">
        <v>17.43</v>
      </c>
    </row>
    <row r="8006" spans="2:5" ht="50.1" customHeight="1">
      <c r="B8006" s="75">
        <v>14615</v>
      </c>
      <c r="C8006" s="75" t="s">
        <v>14986</v>
      </c>
      <c r="D8006" s="75" t="s">
        <v>13138</v>
      </c>
      <c r="E8006" s="172">
        <v>4074.89</v>
      </c>
    </row>
    <row r="8007" spans="2:5" ht="50.1" customHeight="1">
      <c r="B8007" s="75">
        <v>2711</v>
      </c>
      <c r="C8007" s="75" t="s">
        <v>14987</v>
      </c>
      <c r="D8007" s="75" t="s">
        <v>13138</v>
      </c>
      <c r="E8007" s="171">
        <v>159.9</v>
      </c>
    </row>
    <row r="8008" spans="2:5" ht="50.1" customHeight="1">
      <c r="B8008" s="75">
        <v>37727</v>
      </c>
      <c r="C8008" s="75" t="s">
        <v>14988</v>
      </c>
      <c r="D8008" s="75" t="s">
        <v>13138</v>
      </c>
      <c r="E8008" s="172">
        <v>11115</v>
      </c>
    </row>
    <row r="8009" spans="2:5" ht="50.1" customHeight="1">
      <c r="B8009" s="75">
        <v>37728</v>
      </c>
      <c r="C8009" s="75" t="s">
        <v>14989</v>
      </c>
      <c r="D8009" s="75" t="s">
        <v>13138</v>
      </c>
      <c r="E8009" s="172">
        <v>15079.09</v>
      </c>
    </row>
    <row r="8010" spans="2:5" ht="50.1" customHeight="1">
      <c r="B8010" s="75">
        <v>37729</v>
      </c>
      <c r="C8010" s="75" t="s">
        <v>14990</v>
      </c>
      <c r="D8010" s="75" t="s">
        <v>13138</v>
      </c>
      <c r="E8010" s="172">
        <v>16322.72</v>
      </c>
    </row>
    <row r="8011" spans="2:5" ht="50.1" customHeight="1">
      <c r="B8011" s="75">
        <v>37730</v>
      </c>
      <c r="C8011" s="75" t="s">
        <v>14991</v>
      </c>
      <c r="D8011" s="75" t="s">
        <v>13138</v>
      </c>
      <c r="E8011" s="172">
        <v>17566.36</v>
      </c>
    </row>
    <row r="8012" spans="2:5" ht="50.1" customHeight="1">
      <c r="B8012" s="75">
        <v>37731</v>
      </c>
      <c r="C8012" s="75" t="s">
        <v>14992</v>
      </c>
      <c r="D8012" s="75" t="s">
        <v>13138</v>
      </c>
      <c r="E8012" s="172">
        <v>18810</v>
      </c>
    </row>
    <row r="8013" spans="2:5" ht="50.1" customHeight="1">
      <c r="B8013" s="75">
        <v>37732</v>
      </c>
      <c r="C8013" s="75" t="s">
        <v>14993</v>
      </c>
      <c r="D8013" s="75" t="s">
        <v>13138</v>
      </c>
      <c r="E8013" s="172">
        <v>21452.720000000001</v>
      </c>
    </row>
    <row r="8014" spans="2:5" ht="50.1" customHeight="1">
      <c r="B8014" s="75">
        <v>42250</v>
      </c>
      <c r="C8014" s="75" t="s">
        <v>14994</v>
      </c>
      <c r="D8014" s="75" t="s">
        <v>13145</v>
      </c>
      <c r="E8014" s="172">
        <v>2079.9499999999998</v>
      </c>
    </row>
    <row r="8015" spans="2:5" ht="50.1" customHeight="1">
      <c r="B8015" s="75">
        <v>42256</v>
      </c>
      <c r="C8015" s="75" t="s">
        <v>14995</v>
      </c>
      <c r="D8015" s="75" t="s">
        <v>13140</v>
      </c>
      <c r="E8015" s="171">
        <v>5.85</v>
      </c>
    </row>
    <row r="8016" spans="2:5" ht="50.1" customHeight="1">
      <c r="B8016" s="75">
        <v>4743</v>
      </c>
      <c r="C8016" s="75" t="s">
        <v>14996</v>
      </c>
      <c r="D8016" s="75" t="s">
        <v>13141</v>
      </c>
      <c r="E8016" s="171">
        <v>45.12</v>
      </c>
    </row>
    <row r="8017" spans="2:5" ht="50.1" customHeight="1">
      <c r="B8017" s="75">
        <v>4744</v>
      </c>
      <c r="C8017" s="75" t="s">
        <v>14997</v>
      </c>
      <c r="D8017" s="75" t="s">
        <v>13141</v>
      </c>
      <c r="E8017" s="171">
        <v>72.2</v>
      </c>
    </row>
    <row r="8018" spans="2:5" ht="50.1" customHeight="1">
      <c r="B8018" s="75">
        <v>4745</v>
      </c>
      <c r="C8018" s="75" t="s">
        <v>14998</v>
      </c>
      <c r="D8018" s="75" t="s">
        <v>13141</v>
      </c>
      <c r="E8018" s="171">
        <v>86.59</v>
      </c>
    </row>
    <row r="8019" spans="2:5" ht="50.1" customHeight="1">
      <c r="B8019" s="75">
        <v>36496</v>
      </c>
      <c r="C8019" s="75" t="s">
        <v>14999</v>
      </c>
      <c r="D8019" s="75" t="s">
        <v>13138</v>
      </c>
      <c r="E8019" s="172">
        <v>10346.07</v>
      </c>
    </row>
    <row r="8020" spans="2:5" ht="50.1" customHeight="1">
      <c r="B8020" s="75">
        <v>10630</v>
      </c>
      <c r="C8020" s="75" t="s">
        <v>15000</v>
      </c>
      <c r="D8020" s="75" t="s">
        <v>13138</v>
      </c>
      <c r="E8020" s="172">
        <v>477753.61</v>
      </c>
    </row>
    <row r="8021" spans="2:5" ht="50.1" customHeight="1">
      <c r="B8021" s="75">
        <v>37762</v>
      </c>
      <c r="C8021" s="75" t="s">
        <v>15001</v>
      </c>
      <c r="D8021" s="75" t="s">
        <v>13138</v>
      </c>
      <c r="E8021" s="172">
        <v>409740.16</v>
      </c>
    </row>
    <row r="8022" spans="2:5" ht="50.1" customHeight="1">
      <c r="B8022" s="75">
        <v>37763</v>
      </c>
      <c r="C8022" s="75" t="s">
        <v>15002</v>
      </c>
      <c r="D8022" s="75" t="s">
        <v>13138</v>
      </c>
      <c r="E8022" s="172">
        <v>414716.69</v>
      </c>
    </row>
    <row r="8023" spans="2:5" ht="50.1" customHeight="1">
      <c r="B8023" s="75">
        <v>41992</v>
      </c>
      <c r="C8023" s="75" t="s">
        <v>15003</v>
      </c>
      <c r="D8023" s="75" t="s">
        <v>13138</v>
      </c>
      <c r="E8023" s="172">
        <v>471450</v>
      </c>
    </row>
    <row r="8024" spans="2:5" ht="50.1" customHeight="1">
      <c r="B8024" s="75">
        <v>13215</v>
      </c>
      <c r="C8024" s="75" t="s">
        <v>15004</v>
      </c>
      <c r="D8024" s="75" t="s">
        <v>13138</v>
      </c>
      <c r="E8024" s="172">
        <v>578115.09</v>
      </c>
    </row>
    <row r="8025" spans="2:5" ht="50.1" customHeight="1">
      <c r="B8025" s="75">
        <v>4235</v>
      </c>
      <c r="C8025" s="75" t="s">
        <v>15005</v>
      </c>
      <c r="D8025" s="75" t="s">
        <v>13137</v>
      </c>
      <c r="E8025" s="171">
        <v>11.39</v>
      </c>
    </row>
    <row r="8026" spans="2:5" ht="50.1" customHeight="1">
      <c r="B8026" s="75">
        <v>40976</v>
      </c>
      <c r="C8026" s="75" t="s">
        <v>15006</v>
      </c>
      <c r="D8026" s="75" t="s">
        <v>13142</v>
      </c>
      <c r="E8026" s="172">
        <v>2024.17</v>
      </c>
    </row>
    <row r="8027" spans="2:5" ht="50.1" customHeight="1">
      <c r="B8027" s="75">
        <v>39013</v>
      </c>
      <c r="C8027" s="75" t="s">
        <v>15007</v>
      </c>
      <c r="D8027" s="75" t="s">
        <v>13138</v>
      </c>
      <c r="E8027" s="171">
        <v>1.22</v>
      </c>
    </row>
    <row r="8028" spans="2:5" ht="50.1" customHeight="1">
      <c r="B8028" s="75">
        <v>43091</v>
      </c>
      <c r="C8028" s="75" t="s">
        <v>19176</v>
      </c>
      <c r="D8028" s="75" t="s">
        <v>13138</v>
      </c>
      <c r="E8028" s="172">
        <v>3971.07</v>
      </c>
    </row>
    <row r="8029" spans="2:5" ht="50.1" customHeight="1">
      <c r="B8029" s="75">
        <v>43092</v>
      </c>
      <c r="C8029" s="75" t="s">
        <v>19177</v>
      </c>
      <c r="D8029" s="75" t="s">
        <v>13138</v>
      </c>
      <c r="E8029" s="172">
        <v>5294.76</v>
      </c>
    </row>
    <row r="8030" spans="2:5" ht="50.1" customHeight="1">
      <c r="B8030" s="75">
        <v>43089</v>
      </c>
      <c r="C8030" s="75" t="s">
        <v>19178</v>
      </c>
      <c r="D8030" s="75" t="s">
        <v>13138</v>
      </c>
      <c r="E8030" s="171">
        <v>922.76</v>
      </c>
    </row>
    <row r="8031" spans="2:5" ht="50.1" customHeight="1">
      <c r="B8031" s="75">
        <v>43090</v>
      </c>
      <c r="C8031" s="75" t="s">
        <v>19179</v>
      </c>
      <c r="D8031" s="75" t="s">
        <v>13138</v>
      </c>
      <c r="E8031" s="172">
        <v>2036.44</v>
      </c>
    </row>
    <row r="8032" spans="2:5" ht="50.1" customHeight="1">
      <c r="B8032" s="75">
        <v>41967</v>
      </c>
      <c r="C8032" s="75" t="s">
        <v>15008</v>
      </c>
      <c r="D8032" s="75" t="s">
        <v>3955</v>
      </c>
      <c r="E8032" s="171">
        <v>8.73</v>
      </c>
    </row>
    <row r="8033" spans="2:5" ht="50.1" customHeight="1">
      <c r="B8033" s="75">
        <v>12760</v>
      </c>
      <c r="C8033" s="75" t="s">
        <v>15009</v>
      </c>
      <c r="D8033" s="75" t="s">
        <v>13136</v>
      </c>
      <c r="E8033" s="172">
        <v>1101.3</v>
      </c>
    </row>
    <row r="8034" spans="2:5" ht="50.1" customHeight="1">
      <c r="B8034" s="75">
        <v>12759</v>
      </c>
      <c r="C8034" s="75" t="s">
        <v>15010</v>
      </c>
      <c r="D8034" s="75" t="s">
        <v>13136</v>
      </c>
      <c r="E8034" s="171">
        <v>734.19</v>
      </c>
    </row>
    <row r="8035" spans="2:5" ht="50.1" customHeight="1">
      <c r="B8035" s="75">
        <v>43105</v>
      </c>
      <c r="C8035" s="75" t="s">
        <v>19180</v>
      </c>
      <c r="D8035" s="75" t="s">
        <v>13140</v>
      </c>
      <c r="E8035" s="171">
        <v>41.3</v>
      </c>
    </row>
    <row r="8036" spans="2:5" ht="50.1" customHeight="1">
      <c r="B8036" s="75">
        <v>40424</v>
      </c>
      <c r="C8036" s="75" t="s">
        <v>15011</v>
      </c>
      <c r="D8036" s="75" t="s">
        <v>13140</v>
      </c>
      <c r="E8036" s="171">
        <v>10.49</v>
      </c>
    </row>
    <row r="8037" spans="2:5" ht="50.1" customHeight="1">
      <c r="B8037" s="75">
        <v>1325</v>
      </c>
      <c r="C8037" s="75" t="s">
        <v>15012</v>
      </c>
      <c r="D8037" s="75" t="s">
        <v>13140</v>
      </c>
      <c r="E8037" s="171">
        <v>11.49</v>
      </c>
    </row>
    <row r="8038" spans="2:5" ht="50.1" customHeight="1">
      <c r="B8038" s="75">
        <v>1327</v>
      </c>
      <c r="C8038" s="75" t="s">
        <v>15013</v>
      </c>
      <c r="D8038" s="75" t="s">
        <v>13140</v>
      </c>
      <c r="E8038" s="171">
        <v>12.24</v>
      </c>
    </row>
    <row r="8039" spans="2:5" ht="50.1" customHeight="1">
      <c r="B8039" s="75">
        <v>1328</v>
      </c>
      <c r="C8039" s="75" t="s">
        <v>15014</v>
      </c>
      <c r="D8039" s="75" t="s">
        <v>13140</v>
      </c>
      <c r="E8039" s="171">
        <v>11.52</v>
      </c>
    </row>
    <row r="8040" spans="2:5" ht="50.1" customHeight="1">
      <c r="B8040" s="75">
        <v>1321</v>
      </c>
      <c r="C8040" s="75" t="s">
        <v>15015</v>
      </c>
      <c r="D8040" s="75" t="s">
        <v>13140</v>
      </c>
      <c r="E8040" s="171">
        <v>10.67</v>
      </c>
    </row>
    <row r="8041" spans="2:5" ht="50.1" customHeight="1">
      <c r="B8041" s="75">
        <v>1318</v>
      </c>
      <c r="C8041" s="75" t="s">
        <v>15016</v>
      </c>
      <c r="D8041" s="75" t="s">
        <v>13140</v>
      </c>
      <c r="E8041" s="171">
        <v>10.67</v>
      </c>
    </row>
    <row r="8042" spans="2:5" ht="50.1" customHeight="1">
      <c r="B8042" s="75">
        <v>1322</v>
      </c>
      <c r="C8042" s="75" t="s">
        <v>15017</v>
      </c>
      <c r="D8042" s="75" t="s">
        <v>13140</v>
      </c>
      <c r="E8042" s="171">
        <v>11.28</v>
      </c>
    </row>
    <row r="8043" spans="2:5" ht="50.1" customHeight="1">
      <c r="B8043" s="75">
        <v>1323</v>
      </c>
      <c r="C8043" s="75" t="s">
        <v>15018</v>
      </c>
      <c r="D8043" s="75" t="s">
        <v>13140</v>
      </c>
      <c r="E8043" s="171">
        <v>11.28</v>
      </c>
    </row>
    <row r="8044" spans="2:5" ht="50.1" customHeight="1">
      <c r="B8044" s="75">
        <v>1319</v>
      </c>
      <c r="C8044" s="75" t="s">
        <v>15019</v>
      </c>
      <c r="D8044" s="75" t="s">
        <v>13140</v>
      </c>
      <c r="E8044" s="171">
        <v>9.5</v>
      </c>
    </row>
    <row r="8045" spans="2:5" ht="50.1" customHeight="1">
      <c r="B8045" s="75">
        <v>11026</v>
      </c>
      <c r="C8045" s="75" t="s">
        <v>15020</v>
      </c>
      <c r="D8045" s="75" t="s">
        <v>13140</v>
      </c>
      <c r="E8045" s="171">
        <v>13.07</v>
      </c>
    </row>
    <row r="8046" spans="2:5" ht="50.1" customHeight="1">
      <c r="B8046" s="75">
        <v>11027</v>
      </c>
      <c r="C8046" s="75" t="s">
        <v>15021</v>
      </c>
      <c r="D8046" s="75" t="s">
        <v>13140</v>
      </c>
      <c r="E8046" s="171">
        <v>13.6</v>
      </c>
    </row>
    <row r="8047" spans="2:5" ht="50.1" customHeight="1">
      <c r="B8047" s="75">
        <v>11046</v>
      </c>
      <c r="C8047" s="75" t="s">
        <v>15022</v>
      </c>
      <c r="D8047" s="75" t="s">
        <v>13140</v>
      </c>
      <c r="E8047" s="171">
        <v>13.03</v>
      </c>
    </row>
    <row r="8048" spans="2:5" ht="50.1" customHeight="1">
      <c r="B8048" s="75">
        <v>11047</v>
      </c>
      <c r="C8048" s="75" t="s">
        <v>15023</v>
      </c>
      <c r="D8048" s="75" t="s">
        <v>13140</v>
      </c>
      <c r="E8048" s="171">
        <v>14.21</v>
      </c>
    </row>
    <row r="8049" spans="2:5" ht="50.1" customHeight="1">
      <c r="B8049" s="75">
        <v>43668</v>
      </c>
      <c r="C8049" s="75" t="s">
        <v>15024</v>
      </c>
      <c r="D8049" s="75" t="s">
        <v>13140</v>
      </c>
      <c r="E8049" s="171">
        <v>12.54</v>
      </c>
    </row>
    <row r="8050" spans="2:5" ht="50.1" customHeight="1">
      <c r="B8050" s="75">
        <v>11049</v>
      </c>
      <c r="C8050" s="75" t="s">
        <v>15025</v>
      </c>
      <c r="D8050" s="75" t="s">
        <v>13140</v>
      </c>
      <c r="E8050" s="171">
        <v>13.58</v>
      </c>
    </row>
    <row r="8051" spans="2:5" ht="50.1" customHeight="1">
      <c r="B8051" s="75">
        <v>43106</v>
      </c>
      <c r="C8051" s="75" t="s">
        <v>19181</v>
      </c>
      <c r="D8051" s="75" t="s">
        <v>13140</v>
      </c>
      <c r="E8051" s="171">
        <v>13.66</v>
      </c>
    </row>
    <row r="8052" spans="2:5" ht="50.1" customHeight="1">
      <c r="B8052" s="75">
        <v>11051</v>
      </c>
      <c r="C8052" s="75" t="s">
        <v>15026</v>
      </c>
      <c r="D8052" s="75" t="s">
        <v>13140</v>
      </c>
      <c r="E8052" s="171">
        <v>14.25</v>
      </c>
    </row>
    <row r="8053" spans="2:5" ht="50.1" customHeight="1">
      <c r="B8053" s="75">
        <v>11061</v>
      </c>
      <c r="C8053" s="75" t="s">
        <v>15027</v>
      </c>
      <c r="D8053" s="75" t="s">
        <v>13140</v>
      </c>
      <c r="E8053" s="171">
        <v>17.11</v>
      </c>
    </row>
    <row r="8054" spans="2:5" ht="50.1" customHeight="1">
      <c r="B8054" s="75">
        <v>43667</v>
      </c>
      <c r="C8054" s="75" t="s">
        <v>15028</v>
      </c>
      <c r="D8054" s="75" t="s">
        <v>13140</v>
      </c>
      <c r="E8054" s="171">
        <v>12.43</v>
      </c>
    </row>
    <row r="8055" spans="2:5" ht="50.1" customHeight="1">
      <c r="B8055" s="75">
        <v>1333</v>
      </c>
      <c r="C8055" s="75" t="s">
        <v>15029</v>
      </c>
      <c r="D8055" s="75" t="s">
        <v>13140</v>
      </c>
      <c r="E8055" s="171">
        <v>10.35</v>
      </c>
    </row>
    <row r="8056" spans="2:5" ht="50.1" customHeight="1">
      <c r="B8056" s="75">
        <v>1330</v>
      </c>
      <c r="C8056" s="75" t="s">
        <v>15030</v>
      </c>
      <c r="D8056" s="75" t="s">
        <v>13140</v>
      </c>
      <c r="E8056" s="171">
        <v>10.26</v>
      </c>
    </row>
    <row r="8057" spans="2:5" ht="50.1" customHeight="1">
      <c r="B8057" s="75">
        <v>10957</v>
      </c>
      <c r="C8057" s="75" t="s">
        <v>15031</v>
      </c>
      <c r="D8057" s="75" t="s">
        <v>13140</v>
      </c>
      <c r="E8057" s="171">
        <v>11.83</v>
      </c>
    </row>
    <row r="8058" spans="2:5" ht="50.1" customHeight="1">
      <c r="B8058" s="75">
        <v>1332</v>
      </c>
      <c r="C8058" s="75" t="s">
        <v>15032</v>
      </c>
      <c r="D8058" s="75" t="s">
        <v>13140</v>
      </c>
      <c r="E8058" s="171">
        <v>10.52</v>
      </c>
    </row>
    <row r="8059" spans="2:5" ht="50.1" customHeight="1">
      <c r="B8059" s="75">
        <v>1334</v>
      </c>
      <c r="C8059" s="75" t="s">
        <v>15033</v>
      </c>
      <c r="D8059" s="75" t="s">
        <v>13140</v>
      </c>
      <c r="E8059" s="171">
        <v>11.66</v>
      </c>
    </row>
    <row r="8060" spans="2:5" ht="50.1" customHeight="1">
      <c r="B8060" s="75">
        <v>1335</v>
      </c>
      <c r="C8060" s="75" t="s">
        <v>15034</v>
      </c>
      <c r="D8060" s="75" t="s">
        <v>13140</v>
      </c>
      <c r="E8060" s="171">
        <v>12.05</v>
      </c>
    </row>
    <row r="8061" spans="2:5" ht="50.1" customHeight="1">
      <c r="B8061" s="75">
        <v>40425</v>
      </c>
      <c r="C8061" s="75" t="s">
        <v>15035</v>
      </c>
      <c r="D8061" s="75" t="s">
        <v>13140</v>
      </c>
      <c r="E8061" s="171">
        <v>10.32</v>
      </c>
    </row>
    <row r="8062" spans="2:5" ht="50.1" customHeight="1">
      <c r="B8062" s="75">
        <v>1337</v>
      </c>
      <c r="C8062" s="75" t="s">
        <v>15036</v>
      </c>
      <c r="D8062" s="75" t="s">
        <v>13140</v>
      </c>
      <c r="E8062" s="171">
        <v>11.83</v>
      </c>
    </row>
    <row r="8063" spans="2:5" ht="50.1" customHeight="1">
      <c r="B8063" s="75">
        <v>1338</v>
      </c>
      <c r="C8063" s="75" t="s">
        <v>15037</v>
      </c>
      <c r="D8063" s="75" t="s">
        <v>13136</v>
      </c>
      <c r="E8063" s="171">
        <v>28.84</v>
      </c>
    </row>
    <row r="8064" spans="2:5" ht="50.1" customHeight="1">
      <c r="B8064" s="75">
        <v>1340</v>
      </c>
      <c r="C8064" s="75" t="s">
        <v>15038</v>
      </c>
      <c r="D8064" s="75" t="s">
        <v>13136</v>
      </c>
      <c r="E8064" s="171">
        <v>33.340000000000003</v>
      </c>
    </row>
    <row r="8065" spans="2:5" ht="50.1" customHeight="1">
      <c r="B8065" s="75">
        <v>1341</v>
      </c>
      <c r="C8065" s="75" t="s">
        <v>15039</v>
      </c>
      <c r="D8065" s="75" t="s">
        <v>13136</v>
      </c>
      <c r="E8065" s="171">
        <v>32.11</v>
      </c>
    </row>
    <row r="8066" spans="2:5" ht="50.1" customHeight="1">
      <c r="B8066" s="75">
        <v>11134</v>
      </c>
      <c r="C8066" s="75" t="s">
        <v>15040</v>
      </c>
      <c r="D8066" s="75" t="s">
        <v>13136</v>
      </c>
      <c r="E8066" s="171">
        <v>40.86</v>
      </c>
    </row>
    <row r="8067" spans="2:5" ht="50.1" customHeight="1">
      <c r="B8067" s="75">
        <v>11135</v>
      </c>
      <c r="C8067" s="75" t="s">
        <v>15041</v>
      </c>
      <c r="D8067" s="75" t="s">
        <v>13136</v>
      </c>
      <c r="E8067" s="171">
        <v>49.81</v>
      </c>
    </row>
    <row r="8068" spans="2:5" ht="50.1" customHeight="1">
      <c r="B8068" s="75">
        <v>11136</v>
      </c>
      <c r="C8068" s="75" t="s">
        <v>15042</v>
      </c>
      <c r="D8068" s="75" t="s">
        <v>13136</v>
      </c>
      <c r="E8068" s="171">
        <v>53.88</v>
      </c>
    </row>
    <row r="8069" spans="2:5" ht="50.1" customHeight="1">
      <c r="B8069" s="75">
        <v>34743</v>
      </c>
      <c r="C8069" s="75" t="s">
        <v>15043</v>
      </c>
      <c r="D8069" s="75" t="s">
        <v>13136</v>
      </c>
      <c r="E8069" s="171">
        <v>68.59</v>
      </c>
    </row>
    <row r="8070" spans="2:5" ht="50.1" customHeight="1">
      <c r="B8070" s="75">
        <v>11137</v>
      </c>
      <c r="C8070" s="75" t="s">
        <v>15044</v>
      </c>
      <c r="D8070" s="75" t="s">
        <v>13136</v>
      </c>
      <c r="E8070" s="171">
        <v>76.48</v>
      </c>
    </row>
    <row r="8071" spans="2:5" ht="50.1" customHeight="1">
      <c r="B8071" s="75">
        <v>34745</v>
      </c>
      <c r="C8071" s="75" t="s">
        <v>15045</v>
      </c>
      <c r="D8071" s="75" t="s">
        <v>13136</v>
      </c>
      <c r="E8071" s="171">
        <v>87.16</v>
      </c>
    </row>
    <row r="8072" spans="2:5" ht="50.1" customHeight="1">
      <c r="B8072" s="75">
        <v>34746</v>
      </c>
      <c r="C8072" s="75" t="s">
        <v>15046</v>
      </c>
      <c r="D8072" s="75" t="s">
        <v>13136</v>
      </c>
      <c r="E8072" s="171">
        <v>22.45</v>
      </c>
    </row>
    <row r="8073" spans="2:5" ht="50.1" customHeight="1">
      <c r="B8073" s="75">
        <v>1360</v>
      </c>
      <c r="C8073" s="75" t="s">
        <v>15047</v>
      </c>
      <c r="D8073" s="75" t="s">
        <v>13136</v>
      </c>
      <c r="E8073" s="171">
        <v>27.73</v>
      </c>
    </row>
    <row r="8074" spans="2:5" ht="50.1" customHeight="1">
      <c r="B8074" s="75">
        <v>1346</v>
      </c>
      <c r="C8074" s="75" t="s">
        <v>15048</v>
      </c>
      <c r="D8074" s="75" t="s">
        <v>13136</v>
      </c>
      <c r="E8074" s="171">
        <v>24.23</v>
      </c>
    </row>
    <row r="8075" spans="2:5" ht="50.1" customHeight="1">
      <c r="B8075" s="75">
        <v>1345</v>
      </c>
      <c r="C8075" s="75" t="s">
        <v>15049</v>
      </c>
      <c r="D8075" s="75" t="s">
        <v>13136</v>
      </c>
      <c r="E8075" s="171">
        <v>39.25</v>
      </c>
    </row>
    <row r="8076" spans="2:5" ht="50.1" customHeight="1">
      <c r="B8076" s="75">
        <v>1347</v>
      </c>
      <c r="C8076" s="75" t="s">
        <v>15050</v>
      </c>
      <c r="D8076" s="75" t="s">
        <v>13136</v>
      </c>
      <c r="E8076" s="171">
        <v>28.95</v>
      </c>
    </row>
    <row r="8077" spans="2:5" ht="50.1" customHeight="1">
      <c r="B8077" s="75">
        <v>1355</v>
      </c>
      <c r="C8077" s="75" t="s">
        <v>15051</v>
      </c>
      <c r="D8077" s="75" t="s">
        <v>13136</v>
      </c>
      <c r="E8077" s="171">
        <v>25.21</v>
      </c>
    </row>
    <row r="8078" spans="2:5" ht="50.1" customHeight="1">
      <c r="B8078" s="75">
        <v>1358</v>
      </c>
      <c r="C8078" s="75" t="s">
        <v>15052</v>
      </c>
      <c r="D8078" s="75" t="s">
        <v>13136</v>
      </c>
      <c r="E8078" s="171">
        <v>29.2</v>
      </c>
    </row>
    <row r="8079" spans="2:5" ht="50.1" customHeight="1">
      <c r="B8079" s="75">
        <v>34659</v>
      </c>
      <c r="C8079" s="75" t="s">
        <v>15053</v>
      </c>
      <c r="D8079" s="75" t="s">
        <v>13136</v>
      </c>
      <c r="E8079" s="171">
        <v>37.43</v>
      </c>
    </row>
    <row r="8080" spans="2:5" ht="50.1" customHeight="1">
      <c r="B8080" s="75">
        <v>34514</v>
      </c>
      <c r="C8080" s="75" t="s">
        <v>15054</v>
      </c>
      <c r="D8080" s="75" t="s">
        <v>13136</v>
      </c>
      <c r="E8080" s="171">
        <v>41.46</v>
      </c>
    </row>
    <row r="8081" spans="2:5" ht="50.1" customHeight="1">
      <c r="B8081" s="75">
        <v>34660</v>
      </c>
      <c r="C8081" s="75" t="s">
        <v>15055</v>
      </c>
      <c r="D8081" s="75" t="s">
        <v>13136</v>
      </c>
      <c r="E8081" s="171">
        <v>52.61</v>
      </c>
    </row>
    <row r="8082" spans="2:5" ht="50.1" customHeight="1">
      <c r="B8082" s="75">
        <v>34661</v>
      </c>
      <c r="C8082" s="75" t="s">
        <v>15056</v>
      </c>
      <c r="D8082" s="75" t="s">
        <v>13136</v>
      </c>
      <c r="E8082" s="171">
        <v>75.569999999999993</v>
      </c>
    </row>
    <row r="8083" spans="2:5" ht="50.1" customHeight="1">
      <c r="B8083" s="75">
        <v>34667</v>
      </c>
      <c r="C8083" s="75" t="s">
        <v>15057</v>
      </c>
      <c r="D8083" s="75" t="s">
        <v>13136</v>
      </c>
      <c r="E8083" s="171">
        <v>27.36</v>
      </c>
    </row>
    <row r="8084" spans="2:5" ht="50.1" customHeight="1">
      <c r="B8084" s="75">
        <v>34668</v>
      </c>
      <c r="C8084" s="75" t="s">
        <v>15058</v>
      </c>
      <c r="D8084" s="75" t="s">
        <v>13136</v>
      </c>
      <c r="E8084" s="171">
        <v>35.76</v>
      </c>
    </row>
    <row r="8085" spans="2:5" ht="50.1" customHeight="1">
      <c r="B8085" s="75">
        <v>34741</v>
      </c>
      <c r="C8085" s="75" t="s">
        <v>15059</v>
      </c>
      <c r="D8085" s="75" t="s">
        <v>13136</v>
      </c>
      <c r="E8085" s="171">
        <v>39.35</v>
      </c>
    </row>
    <row r="8086" spans="2:5" ht="50.1" customHeight="1">
      <c r="B8086" s="75">
        <v>34664</v>
      </c>
      <c r="C8086" s="75" t="s">
        <v>15060</v>
      </c>
      <c r="D8086" s="75" t="s">
        <v>13136</v>
      </c>
      <c r="E8086" s="171">
        <v>42.94</v>
      </c>
    </row>
    <row r="8087" spans="2:5" ht="50.1" customHeight="1">
      <c r="B8087" s="75">
        <v>34665</v>
      </c>
      <c r="C8087" s="75" t="s">
        <v>15061</v>
      </c>
      <c r="D8087" s="75" t="s">
        <v>13136</v>
      </c>
      <c r="E8087" s="171">
        <v>53.3</v>
      </c>
    </row>
    <row r="8088" spans="2:5" ht="50.1" customHeight="1">
      <c r="B8088" s="75">
        <v>34666</v>
      </c>
      <c r="C8088" s="75" t="s">
        <v>15062</v>
      </c>
      <c r="D8088" s="75" t="s">
        <v>13136</v>
      </c>
      <c r="E8088" s="171">
        <v>80.510000000000005</v>
      </c>
    </row>
    <row r="8089" spans="2:5" ht="50.1" customHeight="1">
      <c r="B8089" s="75">
        <v>34669</v>
      </c>
      <c r="C8089" s="75" t="s">
        <v>15063</v>
      </c>
      <c r="D8089" s="75" t="s">
        <v>13136</v>
      </c>
      <c r="E8089" s="171">
        <v>29.52</v>
      </c>
    </row>
    <row r="8090" spans="2:5" ht="50.1" customHeight="1">
      <c r="B8090" s="75">
        <v>34670</v>
      </c>
      <c r="C8090" s="75" t="s">
        <v>15064</v>
      </c>
      <c r="D8090" s="75" t="s">
        <v>13136</v>
      </c>
      <c r="E8090" s="171">
        <v>36.1</v>
      </c>
    </row>
    <row r="8091" spans="2:5" ht="50.1" customHeight="1">
      <c r="B8091" s="75">
        <v>34671</v>
      </c>
      <c r="C8091" s="75" t="s">
        <v>15065</v>
      </c>
      <c r="D8091" s="75" t="s">
        <v>13136</v>
      </c>
      <c r="E8091" s="171">
        <v>30.14</v>
      </c>
    </row>
    <row r="8092" spans="2:5" ht="50.1" customHeight="1">
      <c r="B8092" s="75">
        <v>34672</v>
      </c>
      <c r="C8092" s="75" t="s">
        <v>15066</v>
      </c>
      <c r="D8092" s="75" t="s">
        <v>13136</v>
      </c>
      <c r="E8092" s="171">
        <v>31.78</v>
      </c>
    </row>
    <row r="8093" spans="2:5" ht="50.1" customHeight="1">
      <c r="B8093" s="75">
        <v>34673</v>
      </c>
      <c r="C8093" s="75" t="s">
        <v>15067</v>
      </c>
      <c r="D8093" s="75" t="s">
        <v>13136</v>
      </c>
      <c r="E8093" s="171">
        <v>38.78</v>
      </c>
    </row>
    <row r="8094" spans="2:5" ht="50.1" customHeight="1">
      <c r="B8094" s="75">
        <v>34674</v>
      </c>
      <c r="C8094" s="75" t="s">
        <v>15068</v>
      </c>
      <c r="D8094" s="75" t="s">
        <v>13136</v>
      </c>
      <c r="E8094" s="171">
        <v>51.56</v>
      </c>
    </row>
    <row r="8095" spans="2:5" ht="50.1" customHeight="1">
      <c r="B8095" s="75">
        <v>34675</v>
      </c>
      <c r="C8095" s="75" t="s">
        <v>15069</v>
      </c>
      <c r="D8095" s="75" t="s">
        <v>13136</v>
      </c>
      <c r="E8095" s="171">
        <v>62.86</v>
      </c>
    </row>
    <row r="8096" spans="2:5" ht="50.1" customHeight="1">
      <c r="B8096" s="75">
        <v>34676</v>
      </c>
      <c r="C8096" s="75" t="s">
        <v>15070</v>
      </c>
      <c r="D8096" s="75" t="s">
        <v>13136</v>
      </c>
      <c r="E8096" s="171">
        <v>18.09</v>
      </c>
    </row>
    <row r="8097" spans="2:5" ht="50.1" customHeight="1">
      <c r="B8097" s="75">
        <v>34677</v>
      </c>
      <c r="C8097" s="75" t="s">
        <v>15071</v>
      </c>
      <c r="D8097" s="75" t="s">
        <v>13136</v>
      </c>
      <c r="E8097" s="171">
        <v>24.33</v>
      </c>
    </row>
    <row r="8098" spans="2:5" ht="50.1" customHeight="1">
      <c r="B8098" s="75">
        <v>43126</v>
      </c>
      <c r="C8098" s="75" t="s">
        <v>19182</v>
      </c>
      <c r="D8098" s="75" t="s">
        <v>13136</v>
      </c>
      <c r="E8098" s="171">
        <v>107.18</v>
      </c>
    </row>
    <row r="8099" spans="2:5" ht="50.1" customHeight="1">
      <c r="B8099" s="75">
        <v>43124</v>
      </c>
      <c r="C8099" s="75" t="s">
        <v>19183</v>
      </c>
      <c r="D8099" s="75" t="s">
        <v>13136</v>
      </c>
      <c r="E8099" s="171">
        <v>125.14</v>
      </c>
    </row>
    <row r="8100" spans="2:5" ht="50.1" customHeight="1">
      <c r="B8100" s="75">
        <v>43125</v>
      </c>
      <c r="C8100" s="75" t="s">
        <v>19184</v>
      </c>
      <c r="D8100" s="75" t="s">
        <v>13136</v>
      </c>
      <c r="E8100" s="171">
        <v>162.30000000000001</v>
      </c>
    </row>
    <row r="8101" spans="2:5" ht="50.1" customHeight="1">
      <c r="B8101" s="75">
        <v>40623</v>
      </c>
      <c r="C8101" s="75" t="s">
        <v>15072</v>
      </c>
      <c r="D8101" s="75" t="s">
        <v>3957</v>
      </c>
      <c r="E8101" s="171">
        <v>115.18</v>
      </c>
    </row>
    <row r="8102" spans="2:5" ht="50.1" customHeight="1">
      <c r="B8102" s="75">
        <v>43701</v>
      </c>
      <c r="C8102" s="75" t="s">
        <v>21619</v>
      </c>
      <c r="D8102" s="75" t="s">
        <v>13140</v>
      </c>
      <c r="E8102" s="171">
        <v>44.89</v>
      </c>
    </row>
    <row r="8103" spans="2:5" ht="50.1" customHeight="1">
      <c r="B8103" s="75">
        <v>12083</v>
      </c>
      <c r="C8103" s="75" t="s">
        <v>15073</v>
      </c>
      <c r="D8103" s="75" t="s">
        <v>13138</v>
      </c>
      <c r="E8103" s="171">
        <v>694.92</v>
      </c>
    </row>
    <row r="8104" spans="2:5" ht="50.1" customHeight="1">
      <c r="B8104" s="75">
        <v>12081</v>
      </c>
      <c r="C8104" s="75" t="s">
        <v>15074</v>
      </c>
      <c r="D8104" s="75" t="s">
        <v>13138</v>
      </c>
      <c r="E8104" s="171">
        <v>235</v>
      </c>
    </row>
    <row r="8105" spans="2:5" ht="50.1" customHeight="1">
      <c r="B8105" s="75">
        <v>12082</v>
      </c>
      <c r="C8105" s="75" t="s">
        <v>15075</v>
      </c>
      <c r="D8105" s="75" t="s">
        <v>13138</v>
      </c>
      <c r="E8105" s="171">
        <v>369.33</v>
      </c>
    </row>
    <row r="8106" spans="2:5" ht="50.1" customHeight="1">
      <c r="B8106" s="75">
        <v>13354</v>
      </c>
      <c r="C8106" s="75" t="s">
        <v>15076</v>
      </c>
      <c r="D8106" s="75" t="s">
        <v>13138</v>
      </c>
      <c r="E8106" s="171">
        <v>551.6</v>
      </c>
    </row>
    <row r="8107" spans="2:5" ht="50.1" customHeight="1">
      <c r="B8107" s="75">
        <v>14057</v>
      </c>
      <c r="C8107" s="75" t="s">
        <v>15077</v>
      </c>
      <c r="D8107" s="75" t="s">
        <v>13138</v>
      </c>
      <c r="E8107" s="171">
        <v>307.97000000000003</v>
      </c>
    </row>
    <row r="8108" spans="2:5" ht="50.1" customHeight="1">
      <c r="B8108" s="75">
        <v>14058</v>
      </c>
      <c r="C8108" s="75" t="s">
        <v>15078</v>
      </c>
      <c r="D8108" s="75" t="s">
        <v>13138</v>
      </c>
      <c r="E8108" s="171">
        <v>485.81</v>
      </c>
    </row>
    <row r="8109" spans="2:5" ht="50.1" customHeight="1">
      <c r="B8109" s="75">
        <v>20971</v>
      </c>
      <c r="C8109" s="75" t="s">
        <v>15079</v>
      </c>
      <c r="D8109" s="75" t="s">
        <v>13138</v>
      </c>
      <c r="E8109" s="171">
        <v>11.99</v>
      </c>
    </row>
    <row r="8110" spans="2:5" ht="50.1" customHeight="1">
      <c r="B8110" s="75">
        <v>5047</v>
      </c>
      <c r="C8110" s="75" t="s">
        <v>15080</v>
      </c>
      <c r="D8110" s="75" t="s">
        <v>13138</v>
      </c>
      <c r="E8110" s="171">
        <v>330.99</v>
      </c>
    </row>
    <row r="8111" spans="2:5" ht="50.1" customHeight="1">
      <c r="B8111" s="75">
        <v>13369</v>
      </c>
      <c r="C8111" s="75" t="s">
        <v>15081</v>
      </c>
      <c r="D8111" s="75" t="s">
        <v>13138</v>
      </c>
      <c r="E8111" s="171">
        <v>359.04</v>
      </c>
    </row>
    <row r="8112" spans="2:5" ht="50.1" customHeight="1">
      <c r="B8112" s="75">
        <v>13370</v>
      </c>
      <c r="C8112" s="75" t="s">
        <v>15082</v>
      </c>
      <c r="D8112" s="75" t="s">
        <v>13138</v>
      </c>
      <c r="E8112" s="171">
        <v>497.71</v>
      </c>
    </row>
    <row r="8113" spans="2:5" ht="50.1" customHeight="1">
      <c r="B8113" s="75">
        <v>13279</v>
      </c>
      <c r="C8113" s="75" t="s">
        <v>15083</v>
      </c>
      <c r="D8113" s="75" t="s">
        <v>13140</v>
      </c>
      <c r="E8113" s="171">
        <v>21.23</v>
      </c>
    </row>
    <row r="8114" spans="2:5" ht="50.1" customHeight="1">
      <c r="B8114" s="75">
        <v>11977</v>
      </c>
      <c r="C8114" s="75" t="s">
        <v>15084</v>
      </c>
      <c r="D8114" s="75" t="s">
        <v>13138</v>
      </c>
      <c r="E8114" s="171">
        <v>11</v>
      </c>
    </row>
    <row r="8115" spans="2:5" ht="50.1" customHeight="1">
      <c r="B8115" s="75">
        <v>11975</v>
      </c>
      <c r="C8115" s="75" t="s">
        <v>15085</v>
      </c>
      <c r="D8115" s="75" t="s">
        <v>13138</v>
      </c>
      <c r="E8115" s="171">
        <v>24.11</v>
      </c>
    </row>
    <row r="8116" spans="2:5" ht="50.1" customHeight="1">
      <c r="B8116" s="75">
        <v>39746</v>
      </c>
      <c r="C8116" s="75" t="s">
        <v>15086</v>
      </c>
      <c r="D8116" s="75" t="s">
        <v>13138</v>
      </c>
      <c r="E8116" s="171">
        <v>268.27999999999997</v>
      </c>
    </row>
    <row r="8117" spans="2:5" ht="50.1" customHeight="1">
      <c r="B8117" s="75">
        <v>11976</v>
      </c>
      <c r="C8117" s="75" t="s">
        <v>15087</v>
      </c>
      <c r="D8117" s="75" t="s">
        <v>13138</v>
      </c>
      <c r="E8117" s="171">
        <v>1.23</v>
      </c>
    </row>
    <row r="8118" spans="2:5" ht="50.1" customHeight="1">
      <c r="B8118" s="75">
        <v>1368</v>
      </c>
      <c r="C8118" s="75" t="s">
        <v>15088</v>
      </c>
      <c r="D8118" s="75" t="s">
        <v>13138</v>
      </c>
      <c r="E8118" s="171">
        <v>59</v>
      </c>
    </row>
    <row r="8119" spans="2:5" ht="50.1" customHeight="1">
      <c r="B8119" s="75">
        <v>1367</v>
      </c>
      <c r="C8119" s="75" t="s">
        <v>15089</v>
      </c>
      <c r="D8119" s="75" t="s">
        <v>13138</v>
      </c>
      <c r="E8119" s="171">
        <v>190.84</v>
      </c>
    </row>
    <row r="8120" spans="2:5" ht="50.1" customHeight="1">
      <c r="B8120" s="75">
        <v>7608</v>
      </c>
      <c r="C8120" s="75" t="s">
        <v>15090</v>
      </c>
      <c r="D8120" s="75" t="s">
        <v>13138</v>
      </c>
      <c r="E8120" s="171">
        <v>5.41</v>
      </c>
    </row>
    <row r="8121" spans="2:5" ht="50.1" customHeight="1">
      <c r="B8121" s="75">
        <v>41900</v>
      </c>
      <c r="C8121" s="75" t="s">
        <v>15091</v>
      </c>
      <c r="D8121" s="75" t="s">
        <v>13140</v>
      </c>
      <c r="E8121" s="171">
        <v>2.96</v>
      </c>
    </row>
    <row r="8122" spans="2:5" ht="50.1" customHeight="1">
      <c r="B8122" s="75">
        <v>41899</v>
      </c>
      <c r="C8122" s="75" t="s">
        <v>15092</v>
      </c>
      <c r="D8122" s="75" t="s">
        <v>13145</v>
      </c>
      <c r="E8122" s="172">
        <v>3078.02</v>
      </c>
    </row>
    <row r="8123" spans="2:5" ht="50.1" customHeight="1">
      <c r="B8123" s="75">
        <v>1380</v>
      </c>
      <c r="C8123" s="75" t="s">
        <v>15093</v>
      </c>
      <c r="D8123" s="75" t="s">
        <v>13140</v>
      </c>
      <c r="E8123" s="171">
        <v>3.16</v>
      </c>
    </row>
    <row r="8124" spans="2:5" ht="50.1" customHeight="1">
      <c r="B8124" s="75">
        <v>1375</v>
      </c>
      <c r="C8124" s="75" t="s">
        <v>15094</v>
      </c>
      <c r="D8124" s="75" t="s">
        <v>13140</v>
      </c>
      <c r="E8124" s="171">
        <v>8.76</v>
      </c>
    </row>
    <row r="8125" spans="2:5" ht="50.1" customHeight="1">
      <c r="B8125" s="75">
        <v>1379</v>
      </c>
      <c r="C8125" s="75" t="s">
        <v>15095</v>
      </c>
      <c r="D8125" s="75" t="s">
        <v>13140</v>
      </c>
      <c r="E8125" s="171">
        <v>0.54</v>
      </c>
    </row>
    <row r="8126" spans="2:5" ht="50.1" customHeight="1">
      <c r="B8126" s="75">
        <v>10511</v>
      </c>
      <c r="C8126" s="75" t="s">
        <v>15096</v>
      </c>
      <c r="D8126" s="75" t="s">
        <v>13146</v>
      </c>
      <c r="E8126" s="171">
        <v>27</v>
      </c>
    </row>
    <row r="8127" spans="2:5" ht="50.1" customHeight="1">
      <c r="B8127" s="75">
        <v>13284</v>
      </c>
      <c r="C8127" s="75" t="s">
        <v>15097</v>
      </c>
      <c r="D8127" s="75" t="s">
        <v>13140</v>
      </c>
      <c r="E8127" s="171">
        <v>0.45</v>
      </c>
    </row>
    <row r="8128" spans="2:5" ht="50.1" customHeight="1">
      <c r="B8128" s="75">
        <v>25974</v>
      </c>
      <c r="C8128" s="75" t="s">
        <v>15098</v>
      </c>
      <c r="D8128" s="75" t="s">
        <v>13140</v>
      </c>
      <c r="E8128" s="171">
        <v>1.81</v>
      </c>
    </row>
    <row r="8129" spans="2:5" ht="50.1" customHeight="1">
      <c r="B8129" s="75">
        <v>1382</v>
      </c>
      <c r="C8129" s="75" t="s">
        <v>15099</v>
      </c>
      <c r="D8129" s="75" t="s">
        <v>13146</v>
      </c>
      <c r="E8129" s="171">
        <v>26.01</v>
      </c>
    </row>
    <row r="8130" spans="2:5" ht="50.1" customHeight="1">
      <c r="B8130" s="75">
        <v>34753</v>
      </c>
      <c r="C8130" s="75" t="s">
        <v>15100</v>
      </c>
      <c r="D8130" s="75" t="s">
        <v>13140</v>
      </c>
      <c r="E8130" s="171">
        <v>0.52</v>
      </c>
    </row>
    <row r="8131" spans="2:5" ht="50.1" customHeight="1">
      <c r="B8131" s="75">
        <v>420</v>
      </c>
      <c r="C8131" s="75" t="s">
        <v>15101</v>
      </c>
      <c r="D8131" s="75" t="s">
        <v>13138</v>
      </c>
      <c r="E8131" s="171">
        <v>23.69</v>
      </c>
    </row>
    <row r="8132" spans="2:5" ht="50.1" customHeight="1">
      <c r="B8132" s="75">
        <v>12327</v>
      </c>
      <c r="C8132" s="75" t="s">
        <v>15102</v>
      </c>
      <c r="D8132" s="75" t="s">
        <v>13138</v>
      </c>
      <c r="E8132" s="171">
        <v>28.22</v>
      </c>
    </row>
    <row r="8133" spans="2:5" ht="50.1" customHeight="1">
      <c r="B8133" s="75">
        <v>36148</v>
      </c>
      <c r="C8133" s="75" t="s">
        <v>15103</v>
      </c>
      <c r="D8133" s="75" t="s">
        <v>13138</v>
      </c>
      <c r="E8133" s="171">
        <v>43.2</v>
      </c>
    </row>
    <row r="8134" spans="2:5" ht="50.1" customHeight="1">
      <c r="B8134" s="75">
        <v>12329</v>
      </c>
      <c r="C8134" s="75" t="s">
        <v>15104</v>
      </c>
      <c r="D8134" s="75" t="s">
        <v>13140</v>
      </c>
      <c r="E8134" s="171">
        <v>116.94</v>
      </c>
    </row>
    <row r="8135" spans="2:5" ht="50.1" customHeight="1">
      <c r="B8135" s="75">
        <v>1339</v>
      </c>
      <c r="C8135" s="75" t="s">
        <v>15105</v>
      </c>
      <c r="D8135" s="75" t="s">
        <v>13140</v>
      </c>
      <c r="E8135" s="171">
        <v>28.91</v>
      </c>
    </row>
    <row r="8136" spans="2:5" ht="50.1" customHeight="1">
      <c r="B8136" s="75">
        <v>11849</v>
      </c>
      <c r="C8136" s="75" t="s">
        <v>15106</v>
      </c>
      <c r="D8136" s="75" t="s">
        <v>3955</v>
      </c>
      <c r="E8136" s="171">
        <v>17.45</v>
      </c>
    </row>
    <row r="8137" spans="2:5" ht="50.1" customHeight="1">
      <c r="B8137" s="75">
        <v>37418</v>
      </c>
      <c r="C8137" s="75" t="s">
        <v>15107</v>
      </c>
      <c r="D8137" s="75" t="s">
        <v>13138</v>
      </c>
      <c r="E8137" s="171">
        <v>15.12</v>
      </c>
    </row>
    <row r="8138" spans="2:5" ht="50.1" customHeight="1">
      <c r="B8138" s="75">
        <v>37419</v>
      </c>
      <c r="C8138" s="75" t="s">
        <v>15108</v>
      </c>
      <c r="D8138" s="75" t="s">
        <v>13138</v>
      </c>
      <c r="E8138" s="171">
        <v>15.53</v>
      </c>
    </row>
    <row r="8139" spans="2:5" ht="50.1" customHeight="1">
      <c r="B8139" s="75">
        <v>1427</v>
      </c>
      <c r="C8139" s="75" t="s">
        <v>15109</v>
      </c>
      <c r="D8139" s="75" t="s">
        <v>13138</v>
      </c>
      <c r="E8139" s="171">
        <v>18.95</v>
      </c>
    </row>
    <row r="8140" spans="2:5" ht="50.1" customHeight="1">
      <c r="B8140" s="75">
        <v>1402</v>
      </c>
      <c r="C8140" s="75" t="s">
        <v>15110</v>
      </c>
      <c r="D8140" s="75" t="s">
        <v>13138</v>
      </c>
      <c r="E8140" s="171">
        <v>6.56</v>
      </c>
    </row>
    <row r="8141" spans="2:5" ht="50.1" customHeight="1">
      <c r="B8141" s="75">
        <v>1420</v>
      </c>
      <c r="C8141" s="75" t="s">
        <v>15111</v>
      </c>
      <c r="D8141" s="75" t="s">
        <v>13138</v>
      </c>
      <c r="E8141" s="171">
        <v>8.43</v>
      </c>
    </row>
    <row r="8142" spans="2:5" ht="50.1" customHeight="1">
      <c r="B8142" s="75">
        <v>1419</v>
      </c>
      <c r="C8142" s="75" t="s">
        <v>15112</v>
      </c>
      <c r="D8142" s="75" t="s">
        <v>13138</v>
      </c>
      <c r="E8142" s="171">
        <v>10.19</v>
      </c>
    </row>
    <row r="8143" spans="2:5" ht="50.1" customHeight="1">
      <c r="B8143" s="75">
        <v>1414</v>
      </c>
      <c r="C8143" s="75" t="s">
        <v>15113</v>
      </c>
      <c r="D8143" s="75" t="s">
        <v>13138</v>
      </c>
      <c r="E8143" s="171">
        <v>9.9700000000000006</v>
      </c>
    </row>
    <row r="8144" spans="2:5" ht="50.1" customHeight="1">
      <c r="B8144" s="75">
        <v>1413</v>
      </c>
      <c r="C8144" s="75" t="s">
        <v>15114</v>
      </c>
      <c r="D8144" s="75" t="s">
        <v>13138</v>
      </c>
      <c r="E8144" s="171">
        <v>14.72</v>
      </c>
    </row>
    <row r="8145" spans="2:5" ht="50.1" customHeight="1">
      <c r="B8145" s="75">
        <v>1412</v>
      </c>
      <c r="C8145" s="75" t="s">
        <v>15115</v>
      </c>
      <c r="D8145" s="75" t="s">
        <v>13138</v>
      </c>
      <c r="E8145" s="171">
        <v>12.47</v>
      </c>
    </row>
    <row r="8146" spans="2:5" ht="50.1" customHeight="1">
      <c r="B8146" s="75">
        <v>1411</v>
      </c>
      <c r="C8146" s="75" t="s">
        <v>15116</v>
      </c>
      <c r="D8146" s="75" t="s">
        <v>13138</v>
      </c>
      <c r="E8146" s="171">
        <v>22.69</v>
      </c>
    </row>
    <row r="8147" spans="2:5" ht="50.1" customHeight="1">
      <c r="B8147" s="75">
        <v>1406</v>
      </c>
      <c r="C8147" s="75" t="s">
        <v>15117</v>
      </c>
      <c r="D8147" s="75" t="s">
        <v>13138</v>
      </c>
      <c r="E8147" s="171">
        <v>15.05</v>
      </c>
    </row>
    <row r="8148" spans="2:5" ht="50.1" customHeight="1">
      <c r="B8148" s="75">
        <v>1407</v>
      </c>
      <c r="C8148" s="75" t="s">
        <v>15118</v>
      </c>
      <c r="D8148" s="75" t="s">
        <v>13138</v>
      </c>
      <c r="E8148" s="171">
        <v>18.77</v>
      </c>
    </row>
    <row r="8149" spans="2:5" ht="50.1" customHeight="1">
      <c r="B8149" s="75">
        <v>1404</v>
      </c>
      <c r="C8149" s="75" t="s">
        <v>15119</v>
      </c>
      <c r="D8149" s="75" t="s">
        <v>13138</v>
      </c>
      <c r="E8149" s="171">
        <v>19.95</v>
      </c>
    </row>
    <row r="8150" spans="2:5" ht="50.1" customHeight="1">
      <c r="B8150" s="75">
        <v>11281</v>
      </c>
      <c r="C8150" s="75" t="s">
        <v>15120</v>
      </c>
      <c r="D8150" s="75" t="s">
        <v>13138</v>
      </c>
      <c r="E8150" s="172">
        <v>10685</v>
      </c>
    </row>
    <row r="8151" spans="2:5" ht="50.1" customHeight="1">
      <c r="B8151" s="75">
        <v>1442</v>
      </c>
      <c r="C8151" s="75" t="s">
        <v>15121</v>
      </c>
      <c r="D8151" s="75" t="s">
        <v>13138</v>
      </c>
      <c r="E8151" s="172">
        <v>8969.9699999999993</v>
      </c>
    </row>
    <row r="8152" spans="2:5" ht="50.1" customHeight="1">
      <c r="B8152" s="75">
        <v>13457</v>
      </c>
      <c r="C8152" s="75" t="s">
        <v>15122</v>
      </c>
      <c r="D8152" s="75" t="s">
        <v>13138</v>
      </c>
      <c r="E8152" s="172">
        <v>7742.75</v>
      </c>
    </row>
    <row r="8153" spans="2:5" ht="50.1" customHeight="1">
      <c r="B8153" s="75">
        <v>40699</v>
      </c>
      <c r="C8153" s="75" t="s">
        <v>15123</v>
      </c>
      <c r="D8153" s="75" t="s">
        <v>13138</v>
      </c>
      <c r="E8153" s="172">
        <v>5985.44</v>
      </c>
    </row>
    <row r="8154" spans="2:5" ht="50.1" customHeight="1">
      <c r="B8154" s="75">
        <v>40701</v>
      </c>
      <c r="C8154" s="75" t="s">
        <v>15124</v>
      </c>
      <c r="D8154" s="75" t="s">
        <v>13138</v>
      </c>
      <c r="E8154" s="172">
        <v>105830.81</v>
      </c>
    </row>
    <row r="8155" spans="2:5" ht="50.1" customHeight="1">
      <c r="B8155" s="75">
        <v>40700</v>
      </c>
      <c r="C8155" s="75" t="s">
        <v>15125</v>
      </c>
      <c r="D8155" s="75" t="s">
        <v>13138</v>
      </c>
      <c r="E8155" s="172">
        <v>13933.32</v>
      </c>
    </row>
    <row r="8156" spans="2:5" ht="50.1" customHeight="1">
      <c r="B8156" s="75">
        <v>13458</v>
      </c>
      <c r="C8156" s="75" t="s">
        <v>15126</v>
      </c>
      <c r="D8156" s="75" t="s">
        <v>13138</v>
      </c>
      <c r="E8156" s="172">
        <v>13240.1</v>
      </c>
    </row>
    <row r="8157" spans="2:5" ht="50.1" customHeight="1">
      <c r="B8157" s="75">
        <v>36524</v>
      </c>
      <c r="C8157" s="75" t="s">
        <v>15127</v>
      </c>
      <c r="D8157" s="75" t="s">
        <v>13138</v>
      </c>
      <c r="E8157" s="172">
        <v>108690.68</v>
      </c>
    </row>
    <row r="8158" spans="2:5" ht="50.1" customHeight="1">
      <c r="B8158" s="75">
        <v>36526</v>
      </c>
      <c r="C8158" s="75" t="s">
        <v>15128</v>
      </c>
      <c r="D8158" s="75" t="s">
        <v>13138</v>
      </c>
      <c r="E8158" s="172">
        <v>87587.37</v>
      </c>
    </row>
    <row r="8159" spans="2:5" ht="50.1" customHeight="1">
      <c r="B8159" s="75">
        <v>36523</v>
      </c>
      <c r="C8159" s="75" t="s">
        <v>15129</v>
      </c>
      <c r="D8159" s="75" t="s">
        <v>13138</v>
      </c>
      <c r="E8159" s="172">
        <v>187512.75</v>
      </c>
    </row>
    <row r="8160" spans="2:5" ht="50.1" customHeight="1">
      <c r="B8160" s="75">
        <v>36527</v>
      </c>
      <c r="C8160" s="75" t="s">
        <v>15130</v>
      </c>
      <c r="D8160" s="75" t="s">
        <v>13138</v>
      </c>
      <c r="E8160" s="172">
        <v>203677.47</v>
      </c>
    </row>
    <row r="8161" spans="2:5" ht="50.1" customHeight="1">
      <c r="B8161" s="75">
        <v>13803</v>
      </c>
      <c r="C8161" s="75" t="s">
        <v>15131</v>
      </c>
      <c r="D8161" s="75" t="s">
        <v>13138</v>
      </c>
      <c r="E8161" s="172">
        <v>73648</v>
      </c>
    </row>
    <row r="8162" spans="2:5" ht="50.1" customHeight="1">
      <c r="B8162" s="75">
        <v>38642</v>
      </c>
      <c r="C8162" s="75" t="s">
        <v>15132</v>
      </c>
      <c r="D8162" s="75" t="s">
        <v>13138</v>
      </c>
      <c r="E8162" s="172">
        <v>47421.34</v>
      </c>
    </row>
    <row r="8163" spans="2:5" ht="50.1" customHeight="1">
      <c r="B8163" s="75">
        <v>36522</v>
      </c>
      <c r="C8163" s="75" t="s">
        <v>15133</v>
      </c>
      <c r="D8163" s="75" t="s">
        <v>13138</v>
      </c>
      <c r="E8163" s="172">
        <v>55150.45</v>
      </c>
    </row>
    <row r="8164" spans="2:5" ht="50.1" customHeight="1">
      <c r="B8164" s="75">
        <v>36525</v>
      </c>
      <c r="C8164" s="75" t="s">
        <v>15134</v>
      </c>
      <c r="D8164" s="75" t="s">
        <v>13138</v>
      </c>
      <c r="E8164" s="172">
        <v>73859.34</v>
      </c>
    </row>
    <row r="8165" spans="2:5" ht="50.1" customHeight="1">
      <c r="B8165" s="75">
        <v>41991</v>
      </c>
      <c r="C8165" s="75" t="s">
        <v>15135</v>
      </c>
      <c r="D8165" s="75" t="s">
        <v>13138</v>
      </c>
      <c r="E8165" s="172">
        <v>2729.21</v>
      </c>
    </row>
    <row r="8166" spans="2:5" ht="50.1" customHeight="1">
      <c r="B8166" s="75">
        <v>34348</v>
      </c>
      <c r="C8166" s="75" t="s">
        <v>15136</v>
      </c>
      <c r="D8166" s="75" t="s">
        <v>13139</v>
      </c>
      <c r="E8166" s="171">
        <v>19.37</v>
      </c>
    </row>
    <row r="8167" spans="2:5" ht="50.1" customHeight="1">
      <c r="B8167" s="75">
        <v>34347</v>
      </c>
      <c r="C8167" s="75" t="s">
        <v>15137</v>
      </c>
      <c r="D8167" s="75" t="s">
        <v>13139</v>
      </c>
      <c r="E8167" s="171">
        <v>13.85</v>
      </c>
    </row>
    <row r="8168" spans="2:5" ht="50.1" customHeight="1">
      <c r="B8168" s="75">
        <v>11146</v>
      </c>
      <c r="C8168" s="75" t="s">
        <v>15138</v>
      </c>
      <c r="D8168" s="75" t="s">
        <v>13141</v>
      </c>
      <c r="E8168" s="171">
        <v>332.48</v>
      </c>
    </row>
    <row r="8169" spans="2:5" ht="50.1" customHeight="1">
      <c r="B8169" s="75">
        <v>11147</v>
      </c>
      <c r="C8169" s="75" t="s">
        <v>15139</v>
      </c>
      <c r="D8169" s="75" t="s">
        <v>13141</v>
      </c>
      <c r="E8169" s="171">
        <v>345.5</v>
      </c>
    </row>
    <row r="8170" spans="2:5" ht="50.1" customHeight="1">
      <c r="B8170" s="75">
        <v>34872</v>
      </c>
      <c r="C8170" s="75" t="s">
        <v>15140</v>
      </c>
      <c r="D8170" s="75" t="s">
        <v>13141</v>
      </c>
      <c r="E8170" s="171">
        <v>349.38</v>
      </c>
    </row>
    <row r="8171" spans="2:5" ht="50.1" customHeight="1">
      <c r="B8171" s="75">
        <v>34491</v>
      </c>
      <c r="C8171" s="75" t="s">
        <v>15141</v>
      </c>
      <c r="D8171" s="75" t="s">
        <v>13141</v>
      </c>
      <c r="E8171" s="171">
        <v>359.5</v>
      </c>
    </row>
    <row r="8172" spans="2:5" ht="50.1" customHeight="1">
      <c r="B8172" s="75">
        <v>34770</v>
      </c>
      <c r="C8172" s="75" t="s">
        <v>15142</v>
      </c>
      <c r="D8172" s="75" t="s">
        <v>13145</v>
      </c>
      <c r="E8172" s="171">
        <v>378.13</v>
      </c>
    </row>
    <row r="8173" spans="2:5" ht="50.1" customHeight="1">
      <c r="B8173" s="75">
        <v>1518</v>
      </c>
      <c r="C8173" s="75" t="s">
        <v>15143</v>
      </c>
      <c r="D8173" s="75" t="s">
        <v>13145</v>
      </c>
      <c r="E8173" s="171">
        <v>385.5</v>
      </c>
    </row>
    <row r="8174" spans="2:5" ht="50.1" customHeight="1">
      <c r="B8174" s="75">
        <v>41965</v>
      </c>
      <c r="C8174" s="75" t="s">
        <v>15144</v>
      </c>
      <c r="D8174" s="75" t="s">
        <v>13145</v>
      </c>
      <c r="E8174" s="171">
        <v>373.47</v>
      </c>
    </row>
    <row r="8175" spans="2:5" ht="50.1" customHeight="1">
      <c r="B8175" s="75">
        <v>34492</v>
      </c>
      <c r="C8175" s="75" t="s">
        <v>15145</v>
      </c>
      <c r="D8175" s="75" t="s">
        <v>13141</v>
      </c>
      <c r="E8175" s="171">
        <v>295.48</v>
      </c>
    </row>
    <row r="8176" spans="2:5" ht="50.1" customHeight="1">
      <c r="B8176" s="75">
        <v>1524</v>
      </c>
      <c r="C8176" s="75" t="s">
        <v>15146</v>
      </c>
      <c r="D8176" s="75" t="s">
        <v>13141</v>
      </c>
      <c r="E8176" s="171">
        <v>319</v>
      </c>
    </row>
    <row r="8177" spans="2:5" ht="50.1" customHeight="1">
      <c r="B8177" s="75">
        <v>38404</v>
      </c>
      <c r="C8177" s="75" t="s">
        <v>15147</v>
      </c>
      <c r="D8177" s="75" t="s">
        <v>13141</v>
      </c>
      <c r="E8177" s="171">
        <v>306.06</v>
      </c>
    </row>
    <row r="8178" spans="2:5" ht="50.1" customHeight="1">
      <c r="B8178" s="75">
        <v>39849</v>
      </c>
      <c r="C8178" s="75" t="s">
        <v>15148</v>
      </c>
      <c r="D8178" s="75" t="s">
        <v>13141</v>
      </c>
      <c r="E8178" s="171">
        <v>350.74</v>
      </c>
    </row>
    <row r="8179" spans="2:5" ht="50.1" customHeight="1">
      <c r="B8179" s="75">
        <v>38464</v>
      </c>
      <c r="C8179" s="75" t="s">
        <v>15149</v>
      </c>
      <c r="D8179" s="75" t="s">
        <v>13141</v>
      </c>
      <c r="E8179" s="171">
        <v>355.83</v>
      </c>
    </row>
    <row r="8180" spans="2:5" ht="50.1" customHeight="1">
      <c r="B8180" s="75">
        <v>34493</v>
      </c>
      <c r="C8180" s="75" t="s">
        <v>15150</v>
      </c>
      <c r="D8180" s="75" t="s">
        <v>13141</v>
      </c>
      <c r="E8180" s="171">
        <v>303.8</v>
      </c>
    </row>
    <row r="8181" spans="2:5" ht="50.1" customHeight="1">
      <c r="B8181" s="75">
        <v>1527</v>
      </c>
      <c r="C8181" s="75" t="s">
        <v>15151</v>
      </c>
      <c r="D8181" s="75" t="s">
        <v>13141</v>
      </c>
      <c r="E8181" s="171">
        <v>329.12</v>
      </c>
    </row>
    <row r="8182" spans="2:5" ht="50.1" customHeight="1">
      <c r="B8182" s="75">
        <v>38405</v>
      </c>
      <c r="C8182" s="75" t="s">
        <v>15152</v>
      </c>
      <c r="D8182" s="75" t="s">
        <v>13141</v>
      </c>
      <c r="E8182" s="171">
        <v>315.5</v>
      </c>
    </row>
    <row r="8183" spans="2:5" ht="50.1" customHeight="1">
      <c r="B8183" s="75">
        <v>38408</v>
      </c>
      <c r="C8183" s="75" t="s">
        <v>15153</v>
      </c>
      <c r="D8183" s="75" t="s">
        <v>13141</v>
      </c>
      <c r="E8183" s="171">
        <v>349.22</v>
      </c>
    </row>
    <row r="8184" spans="2:5" ht="50.1" customHeight="1">
      <c r="B8184" s="75">
        <v>34494</v>
      </c>
      <c r="C8184" s="75" t="s">
        <v>15154</v>
      </c>
      <c r="D8184" s="75" t="s">
        <v>13141</v>
      </c>
      <c r="E8184" s="171">
        <v>313.93</v>
      </c>
    </row>
    <row r="8185" spans="2:5" ht="50.1" customHeight="1">
      <c r="B8185" s="75">
        <v>1525</v>
      </c>
      <c r="C8185" s="75" t="s">
        <v>15155</v>
      </c>
      <c r="D8185" s="75" t="s">
        <v>13141</v>
      </c>
      <c r="E8185" s="171">
        <v>339.25</v>
      </c>
    </row>
    <row r="8186" spans="2:5" ht="50.1" customHeight="1">
      <c r="B8186" s="75">
        <v>38406</v>
      </c>
      <c r="C8186" s="75" t="s">
        <v>15156</v>
      </c>
      <c r="D8186" s="75" t="s">
        <v>13141</v>
      </c>
      <c r="E8186" s="171">
        <v>333.14</v>
      </c>
    </row>
    <row r="8187" spans="2:5" ht="50.1" customHeight="1">
      <c r="B8187" s="75">
        <v>38409</v>
      </c>
      <c r="C8187" s="75" t="s">
        <v>15157</v>
      </c>
      <c r="D8187" s="75" t="s">
        <v>13141</v>
      </c>
      <c r="E8187" s="171">
        <v>351.6</v>
      </c>
    </row>
    <row r="8188" spans="2:5" ht="50.1" customHeight="1">
      <c r="B8188" s="75">
        <v>43360</v>
      </c>
      <c r="C8188" s="75" t="s">
        <v>21620</v>
      </c>
      <c r="D8188" s="75" t="s">
        <v>13141</v>
      </c>
      <c r="E8188" s="171">
        <v>366.62</v>
      </c>
    </row>
    <row r="8189" spans="2:5" ht="50.1" customHeight="1">
      <c r="B8189" s="75">
        <v>34495</v>
      </c>
      <c r="C8189" s="75" t="s">
        <v>15158</v>
      </c>
      <c r="D8189" s="75" t="s">
        <v>13141</v>
      </c>
      <c r="E8189" s="171">
        <v>324.06</v>
      </c>
    </row>
    <row r="8190" spans="2:5" ht="50.1" customHeight="1">
      <c r="B8190" s="75">
        <v>11145</v>
      </c>
      <c r="C8190" s="75" t="s">
        <v>15159</v>
      </c>
      <c r="D8190" s="75" t="s">
        <v>13141</v>
      </c>
      <c r="E8190" s="171">
        <v>349.38</v>
      </c>
    </row>
    <row r="8191" spans="2:5" ht="50.1" customHeight="1">
      <c r="B8191" s="75">
        <v>34496</v>
      </c>
      <c r="C8191" s="75" t="s">
        <v>15160</v>
      </c>
      <c r="D8191" s="75" t="s">
        <v>13141</v>
      </c>
      <c r="E8191" s="171">
        <v>338.05</v>
      </c>
    </row>
    <row r="8192" spans="2:5" ht="50.1" customHeight="1">
      <c r="B8192" s="75">
        <v>34479</v>
      </c>
      <c r="C8192" s="75" t="s">
        <v>15161</v>
      </c>
      <c r="D8192" s="75" t="s">
        <v>13141</v>
      </c>
      <c r="E8192" s="171">
        <v>359.5</v>
      </c>
    </row>
    <row r="8193" spans="2:5" ht="50.1" customHeight="1">
      <c r="B8193" s="75">
        <v>34481</v>
      </c>
      <c r="C8193" s="75" t="s">
        <v>15162</v>
      </c>
      <c r="D8193" s="75" t="s">
        <v>13141</v>
      </c>
      <c r="E8193" s="171">
        <v>375.64</v>
      </c>
    </row>
    <row r="8194" spans="2:5" ht="50.1" customHeight="1">
      <c r="B8194" s="75">
        <v>34483</v>
      </c>
      <c r="C8194" s="75" t="s">
        <v>15163</v>
      </c>
      <c r="D8194" s="75" t="s">
        <v>13141</v>
      </c>
      <c r="E8194" s="171">
        <v>401.34</v>
      </c>
    </row>
    <row r="8195" spans="2:5" ht="50.1" customHeight="1">
      <c r="B8195" s="75">
        <v>34485</v>
      </c>
      <c r="C8195" s="75" t="s">
        <v>15164</v>
      </c>
      <c r="D8195" s="75" t="s">
        <v>13141</v>
      </c>
      <c r="E8195" s="171">
        <v>429.19</v>
      </c>
    </row>
    <row r="8196" spans="2:5" ht="50.1" customHeight="1">
      <c r="B8196" s="75">
        <v>14041</v>
      </c>
      <c r="C8196" s="75" t="s">
        <v>15165</v>
      </c>
      <c r="D8196" s="75" t="s">
        <v>13141</v>
      </c>
      <c r="E8196" s="171">
        <v>278.99</v>
      </c>
    </row>
    <row r="8197" spans="2:5" ht="50.1" customHeight="1">
      <c r="B8197" s="75">
        <v>1523</v>
      </c>
      <c r="C8197" s="75" t="s">
        <v>15166</v>
      </c>
      <c r="D8197" s="75" t="s">
        <v>13141</v>
      </c>
      <c r="E8197" s="171">
        <v>283.55</v>
      </c>
    </row>
    <row r="8198" spans="2:5" ht="50.1" customHeight="1">
      <c r="B8198" s="75">
        <v>14052</v>
      </c>
      <c r="C8198" s="75" t="s">
        <v>15167</v>
      </c>
      <c r="D8198" s="75" t="s">
        <v>13138</v>
      </c>
      <c r="E8198" s="171">
        <v>8.68</v>
      </c>
    </row>
    <row r="8199" spans="2:5" ht="50.1" customHeight="1">
      <c r="B8199" s="75">
        <v>14054</v>
      </c>
      <c r="C8199" s="75" t="s">
        <v>15168</v>
      </c>
      <c r="D8199" s="75" t="s">
        <v>13138</v>
      </c>
      <c r="E8199" s="171">
        <v>11.28</v>
      </c>
    </row>
    <row r="8200" spans="2:5" ht="50.1" customHeight="1">
      <c r="B8200" s="75">
        <v>14053</v>
      </c>
      <c r="C8200" s="75" t="s">
        <v>15169</v>
      </c>
      <c r="D8200" s="75" t="s">
        <v>13138</v>
      </c>
      <c r="E8200" s="171">
        <v>8.81</v>
      </c>
    </row>
    <row r="8201" spans="2:5" ht="50.1" customHeight="1">
      <c r="B8201" s="75">
        <v>2558</v>
      </c>
      <c r="C8201" s="75" t="s">
        <v>15170</v>
      </c>
      <c r="D8201" s="75" t="s">
        <v>13138</v>
      </c>
      <c r="E8201" s="171">
        <v>6.63</v>
      </c>
    </row>
    <row r="8202" spans="2:5" ht="50.1" customHeight="1">
      <c r="B8202" s="75">
        <v>2560</v>
      </c>
      <c r="C8202" s="75" t="s">
        <v>15171</v>
      </c>
      <c r="D8202" s="75" t="s">
        <v>13138</v>
      </c>
      <c r="E8202" s="171">
        <v>11.68</v>
      </c>
    </row>
    <row r="8203" spans="2:5" ht="50.1" customHeight="1">
      <c r="B8203" s="75">
        <v>2559</v>
      </c>
      <c r="C8203" s="75" t="s">
        <v>15172</v>
      </c>
      <c r="D8203" s="75" t="s">
        <v>13138</v>
      </c>
      <c r="E8203" s="171">
        <v>9.34</v>
      </c>
    </row>
    <row r="8204" spans="2:5" ht="50.1" customHeight="1">
      <c r="B8204" s="75">
        <v>2592</v>
      </c>
      <c r="C8204" s="75" t="s">
        <v>15173</v>
      </c>
      <c r="D8204" s="75" t="s">
        <v>13138</v>
      </c>
      <c r="E8204" s="171">
        <v>154.83000000000001</v>
      </c>
    </row>
    <row r="8205" spans="2:5" ht="50.1" customHeight="1">
      <c r="B8205" s="75">
        <v>2566</v>
      </c>
      <c r="C8205" s="75" t="s">
        <v>15174</v>
      </c>
      <c r="D8205" s="75" t="s">
        <v>13138</v>
      </c>
      <c r="E8205" s="171">
        <v>15.58</v>
      </c>
    </row>
    <row r="8206" spans="2:5" ht="50.1" customHeight="1">
      <c r="B8206" s="75">
        <v>2589</v>
      </c>
      <c r="C8206" s="75" t="s">
        <v>15175</v>
      </c>
      <c r="D8206" s="75" t="s">
        <v>13138</v>
      </c>
      <c r="E8206" s="171">
        <v>20.71</v>
      </c>
    </row>
    <row r="8207" spans="2:5" ht="50.1" customHeight="1">
      <c r="B8207" s="75">
        <v>2591</v>
      </c>
      <c r="C8207" s="75" t="s">
        <v>15176</v>
      </c>
      <c r="D8207" s="75" t="s">
        <v>13138</v>
      </c>
      <c r="E8207" s="171">
        <v>7.55</v>
      </c>
    </row>
    <row r="8208" spans="2:5" ht="50.1" customHeight="1">
      <c r="B8208" s="75">
        <v>2590</v>
      </c>
      <c r="C8208" s="75" t="s">
        <v>15177</v>
      </c>
      <c r="D8208" s="75" t="s">
        <v>13138</v>
      </c>
      <c r="E8208" s="171">
        <v>12.71</v>
      </c>
    </row>
    <row r="8209" spans="2:5" ht="50.1" customHeight="1">
      <c r="B8209" s="75">
        <v>2567</v>
      </c>
      <c r="C8209" s="75" t="s">
        <v>15178</v>
      </c>
      <c r="D8209" s="75" t="s">
        <v>13138</v>
      </c>
      <c r="E8209" s="171">
        <v>30.38</v>
      </c>
    </row>
    <row r="8210" spans="2:5" ht="50.1" customHeight="1">
      <c r="B8210" s="75">
        <v>2565</v>
      </c>
      <c r="C8210" s="75" t="s">
        <v>15179</v>
      </c>
      <c r="D8210" s="75" t="s">
        <v>13138</v>
      </c>
      <c r="E8210" s="171">
        <v>7.56</v>
      </c>
    </row>
    <row r="8211" spans="2:5" ht="50.1" customHeight="1">
      <c r="B8211" s="75">
        <v>2568</v>
      </c>
      <c r="C8211" s="75" t="s">
        <v>15180</v>
      </c>
      <c r="D8211" s="75" t="s">
        <v>13138</v>
      </c>
      <c r="E8211" s="171">
        <v>84.36</v>
      </c>
    </row>
    <row r="8212" spans="2:5" ht="50.1" customHeight="1">
      <c r="B8212" s="75">
        <v>2594</v>
      </c>
      <c r="C8212" s="75" t="s">
        <v>15181</v>
      </c>
      <c r="D8212" s="75" t="s">
        <v>13138</v>
      </c>
      <c r="E8212" s="171">
        <v>140.53</v>
      </c>
    </row>
    <row r="8213" spans="2:5" ht="50.1" customHeight="1">
      <c r="B8213" s="75">
        <v>2587</v>
      </c>
      <c r="C8213" s="75" t="s">
        <v>15182</v>
      </c>
      <c r="D8213" s="75" t="s">
        <v>13138</v>
      </c>
      <c r="E8213" s="171">
        <v>23.95</v>
      </c>
    </row>
    <row r="8214" spans="2:5" ht="50.1" customHeight="1">
      <c r="B8214" s="75">
        <v>2588</v>
      </c>
      <c r="C8214" s="75" t="s">
        <v>15183</v>
      </c>
      <c r="D8214" s="75" t="s">
        <v>13138</v>
      </c>
      <c r="E8214" s="171">
        <v>19.02</v>
      </c>
    </row>
    <row r="8215" spans="2:5" ht="50.1" customHeight="1">
      <c r="B8215" s="75">
        <v>2569</v>
      </c>
      <c r="C8215" s="75" t="s">
        <v>15184</v>
      </c>
      <c r="D8215" s="75" t="s">
        <v>13138</v>
      </c>
      <c r="E8215" s="171">
        <v>7.33</v>
      </c>
    </row>
    <row r="8216" spans="2:5" ht="50.1" customHeight="1">
      <c r="B8216" s="75">
        <v>2570</v>
      </c>
      <c r="C8216" s="75" t="s">
        <v>15185</v>
      </c>
      <c r="D8216" s="75" t="s">
        <v>13138</v>
      </c>
      <c r="E8216" s="171">
        <v>12.29</v>
      </c>
    </row>
    <row r="8217" spans="2:5" ht="50.1" customHeight="1">
      <c r="B8217" s="75">
        <v>2571</v>
      </c>
      <c r="C8217" s="75" t="s">
        <v>15186</v>
      </c>
      <c r="D8217" s="75" t="s">
        <v>13138</v>
      </c>
      <c r="E8217" s="171">
        <v>36.479999999999997</v>
      </c>
    </row>
    <row r="8218" spans="2:5" ht="50.1" customHeight="1">
      <c r="B8218" s="75">
        <v>2593</v>
      </c>
      <c r="C8218" s="75" t="s">
        <v>15187</v>
      </c>
      <c r="D8218" s="75" t="s">
        <v>13138</v>
      </c>
      <c r="E8218" s="171">
        <v>7.81</v>
      </c>
    </row>
    <row r="8219" spans="2:5" ht="50.1" customHeight="1">
      <c r="B8219" s="75">
        <v>2572</v>
      </c>
      <c r="C8219" s="75" t="s">
        <v>15188</v>
      </c>
      <c r="D8219" s="75" t="s">
        <v>13138</v>
      </c>
      <c r="E8219" s="171">
        <v>107.88</v>
      </c>
    </row>
    <row r="8220" spans="2:5" ht="50.1" customHeight="1">
      <c r="B8220" s="75">
        <v>2595</v>
      </c>
      <c r="C8220" s="75" t="s">
        <v>15189</v>
      </c>
      <c r="D8220" s="75" t="s">
        <v>13138</v>
      </c>
      <c r="E8220" s="171">
        <v>168.31</v>
      </c>
    </row>
    <row r="8221" spans="2:5" ht="50.1" customHeight="1">
      <c r="B8221" s="75">
        <v>2576</v>
      </c>
      <c r="C8221" s="75" t="s">
        <v>15190</v>
      </c>
      <c r="D8221" s="75" t="s">
        <v>13138</v>
      </c>
      <c r="E8221" s="171">
        <v>28.69</v>
      </c>
    </row>
    <row r="8222" spans="2:5" ht="50.1" customHeight="1">
      <c r="B8222" s="75">
        <v>2575</v>
      </c>
      <c r="C8222" s="75" t="s">
        <v>15191</v>
      </c>
      <c r="D8222" s="75" t="s">
        <v>13138</v>
      </c>
      <c r="E8222" s="171">
        <v>21.57</v>
      </c>
    </row>
    <row r="8223" spans="2:5" ht="50.1" customHeight="1">
      <c r="B8223" s="75">
        <v>2573</v>
      </c>
      <c r="C8223" s="75" t="s">
        <v>15192</v>
      </c>
      <c r="D8223" s="75" t="s">
        <v>13138</v>
      </c>
      <c r="E8223" s="171">
        <v>8.9499999999999993</v>
      </c>
    </row>
    <row r="8224" spans="2:5" ht="50.1" customHeight="1">
      <c r="B8224" s="75">
        <v>2586</v>
      </c>
      <c r="C8224" s="75" t="s">
        <v>15193</v>
      </c>
      <c r="D8224" s="75" t="s">
        <v>13138</v>
      </c>
      <c r="E8224" s="171">
        <v>14.52</v>
      </c>
    </row>
    <row r="8225" spans="2:5" ht="50.1" customHeight="1">
      <c r="B8225" s="75">
        <v>2577</v>
      </c>
      <c r="C8225" s="75" t="s">
        <v>15194</v>
      </c>
      <c r="D8225" s="75" t="s">
        <v>13138</v>
      </c>
      <c r="E8225" s="171">
        <v>38.880000000000003</v>
      </c>
    </row>
    <row r="8226" spans="2:5" ht="50.1" customHeight="1">
      <c r="B8226" s="75">
        <v>2574</v>
      </c>
      <c r="C8226" s="75" t="s">
        <v>15195</v>
      </c>
      <c r="D8226" s="75" t="s">
        <v>13138</v>
      </c>
      <c r="E8226" s="171">
        <v>9.01</v>
      </c>
    </row>
    <row r="8227" spans="2:5" ht="50.1" customHeight="1">
      <c r="B8227" s="75">
        <v>2578</v>
      </c>
      <c r="C8227" s="75" t="s">
        <v>15196</v>
      </c>
      <c r="D8227" s="75" t="s">
        <v>13138</v>
      </c>
      <c r="E8227" s="171">
        <v>121.38</v>
      </c>
    </row>
    <row r="8228" spans="2:5" ht="50.1" customHeight="1">
      <c r="B8228" s="75">
        <v>2585</v>
      </c>
      <c r="C8228" s="75" t="s">
        <v>15197</v>
      </c>
      <c r="D8228" s="75" t="s">
        <v>13138</v>
      </c>
      <c r="E8228" s="171">
        <v>166.57</v>
      </c>
    </row>
    <row r="8229" spans="2:5" ht="50.1" customHeight="1">
      <c r="B8229" s="75">
        <v>12008</v>
      </c>
      <c r="C8229" s="75" t="s">
        <v>15198</v>
      </c>
      <c r="D8229" s="75" t="s">
        <v>13138</v>
      </c>
      <c r="E8229" s="171">
        <v>89.37</v>
      </c>
    </row>
    <row r="8230" spans="2:5" ht="50.1" customHeight="1">
      <c r="B8230" s="75">
        <v>2582</v>
      </c>
      <c r="C8230" s="75" t="s">
        <v>15199</v>
      </c>
      <c r="D8230" s="75" t="s">
        <v>13138</v>
      </c>
      <c r="E8230" s="171">
        <v>26.61</v>
      </c>
    </row>
    <row r="8231" spans="2:5" ht="50.1" customHeight="1">
      <c r="B8231" s="75">
        <v>2597</v>
      </c>
      <c r="C8231" s="75" t="s">
        <v>15200</v>
      </c>
      <c r="D8231" s="75" t="s">
        <v>13138</v>
      </c>
      <c r="E8231" s="171">
        <v>22.81</v>
      </c>
    </row>
    <row r="8232" spans="2:5" ht="50.1" customHeight="1">
      <c r="B8232" s="75">
        <v>2579</v>
      </c>
      <c r="C8232" s="75" t="s">
        <v>15201</v>
      </c>
      <c r="D8232" s="75" t="s">
        <v>13138</v>
      </c>
      <c r="E8232" s="171">
        <v>10.86</v>
      </c>
    </row>
    <row r="8233" spans="2:5" ht="50.1" customHeight="1">
      <c r="B8233" s="75">
        <v>2581</v>
      </c>
      <c r="C8233" s="75" t="s">
        <v>15202</v>
      </c>
      <c r="D8233" s="75" t="s">
        <v>13138</v>
      </c>
      <c r="E8233" s="171">
        <v>13.89</v>
      </c>
    </row>
    <row r="8234" spans="2:5" ht="50.1" customHeight="1">
      <c r="B8234" s="75">
        <v>2596</v>
      </c>
      <c r="C8234" s="75" t="s">
        <v>15203</v>
      </c>
      <c r="D8234" s="75" t="s">
        <v>13138</v>
      </c>
      <c r="E8234" s="171">
        <v>41.09</v>
      </c>
    </row>
    <row r="8235" spans="2:5" ht="50.1" customHeight="1">
      <c r="B8235" s="75">
        <v>2580</v>
      </c>
      <c r="C8235" s="75" t="s">
        <v>15204</v>
      </c>
      <c r="D8235" s="75" t="s">
        <v>13138</v>
      </c>
      <c r="E8235" s="171">
        <v>11.9</v>
      </c>
    </row>
    <row r="8236" spans="2:5" ht="50.1" customHeight="1">
      <c r="B8236" s="75">
        <v>2583</v>
      </c>
      <c r="C8236" s="75" t="s">
        <v>15205</v>
      </c>
      <c r="D8236" s="75" t="s">
        <v>13138</v>
      </c>
      <c r="E8236" s="171">
        <v>99.95</v>
      </c>
    </row>
    <row r="8237" spans="2:5" ht="50.1" customHeight="1">
      <c r="B8237" s="75">
        <v>2584</v>
      </c>
      <c r="C8237" s="75" t="s">
        <v>15206</v>
      </c>
      <c r="D8237" s="75" t="s">
        <v>13138</v>
      </c>
      <c r="E8237" s="171">
        <v>166.4</v>
      </c>
    </row>
    <row r="8238" spans="2:5" ht="50.1" customHeight="1">
      <c r="B8238" s="75">
        <v>12010</v>
      </c>
      <c r="C8238" s="75" t="s">
        <v>15207</v>
      </c>
      <c r="D8238" s="75" t="s">
        <v>13138</v>
      </c>
      <c r="E8238" s="171">
        <v>9.9600000000000009</v>
      </c>
    </row>
    <row r="8239" spans="2:5" ht="50.1" customHeight="1">
      <c r="B8239" s="75">
        <v>39329</v>
      </c>
      <c r="C8239" s="75" t="s">
        <v>15208</v>
      </c>
      <c r="D8239" s="75" t="s">
        <v>13138</v>
      </c>
      <c r="E8239" s="171">
        <v>10.41</v>
      </c>
    </row>
    <row r="8240" spans="2:5" ht="50.1" customHeight="1">
      <c r="B8240" s="75">
        <v>39330</v>
      </c>
      <c r="C8240" s="75" t="s">
        <v>15209</v>
      </c>
      <c r="D8240" s="75" t="s">
        <v>13138</v>
      </c>
      <c r="E8240" s="171">
        <v>10.95</v>
      </c>
    </row>
    <row r="8241" spans="2:5" ht="50.1" customHeight="1">
      <c r="B8241" s="75">
        <v>39332</v>
      </c>
      <c r="C8241" s="75" t="s">
        <v>15210</v>
      </c>
      <c r="D8241" s="75" t="s">
        <v>13138</v>
      </c>
      <c r="E8241" s="171">
        <v>12.24</v>
      </c>
    </row>
    <row r="8242" spans="2:5" ht="50.1" customHeight="1">
      <c r="B8242" s="75">
        <v>39331</v>
      </c>
      <c r="C8242" s="75" t="s">
        <v>15211</v>
      </c>
      <c r="D8242" s="75" t="s">
        <v>13138</v>
      </c>
      <c r="E8242" s="171">
        <v>9.74</v>
      </c>
    </row>
    <row r="8243" spans="2:5" ht="50.1" customHeight="1">
      <c r="B8243" s="75">
        <v>39333</v>
      </c>
      <c r="C8243" s="75" t="s">
        <v>15212</v>
      </c>
      <c r="D8243" s="75" t="s">
        <v>13138</v>
      </c>
      <c r="E8243" s="171">
        <v>9.5</v>
      </c>
    </row>
    <row r="8244" spans="2:5" ht="50.1" customHeight="1">
      <c r="B8244" s="75">
        <v>39335</v>
      </c>
      <c r="C8244" s="75" t="s">
        <v>15213</v>
      </c>
      <c r="D8244" s="75" t="s">
        <v>13138</v>
      </c>
      <c r="E8244" s="171">
        <v>10.99</v>
      </c>
    </row>
    <row r="8245" spans="2:5" ht="50.1" customHeight="1">
      <c r="B8245" s="75">
        <v>39334</v>
      </c>
      <c r="C8245" s="75" t="s">
        <v>15214</v>
      </c>
      <c r="D8245" s="75" t="s">
        <v>13138</v>
      </c>
      <c r="E8245" s="171">
        <v>8.74</v>
      </c>
    </row>
    <row r="8246" spans="2:5" ht="50.1" customHeight="1">
      <c r="B8246" s="75">
        <v>12016</v>
      </c>
      <c r="C8246" s="75" t="s">
        <v>15215</v>
      </c>
      <c r="D8246" s="75" t="s">
        <v>13138</v>
      </c>
      <c r="E8246" s="171">
        <v>10.97</v>
      </c>
    </row>
    <row r="8247" spans="2:5" ht="50.1" customHeight="1">
      <c r="B8247" s="75">
        <v>12015</v>
      </c>
      <c r="C8247" s="75" t="s">
        <v>15216</v>
      </c>
      <c r="D8247" s="75" t="s">
        <v>13138</v>
      </c>
      <c r="E8247" s="171">
        <v>12.77</v>
      </c>
    </row>
    <row r="8248" spans="2:5" ht="50.1" customHeight="1">
      <c r="B8248" s="75">
        <v>12020</v>
      </c>
      <c r="C8248" s="75" t="s">
        <v>15217</v>
      </c>
      <c r="D8248" s="75" t="s">
        <v>13138</v>
      </c>
      <c r="E8248" s="171">
        <v>10.97</v>
      </c>
    </row>
    <row r="8249" spans="2:5" ht="50.1" customHeight="1">
      <c r="B8249" s="75">
        <v>12019</v>
      </c>
      <c r="C8249" s="75" t="s">
        <v>15218</v>
      </c>
      <c r="D8249" s="75" t="s">
        <v>13138</v>
      </c>
      <c r="E8249" s="171">
        <v>12.77</v>
      </c>
    </row>
    <row r="8250" spans="2:5" ht="50.1" customHeight="1">
      <c r="B8250" s="75">
        <v>39336</v>
      </c>
      <c r="C8250" s="75" t="s">
        <v>15219</v>
      </c>
      <c r="D8250" s="75" t="s">
        <v>13138</v>
      </c>
      <c r="E8250" s="171">
        <v>10.95</v>
      </c>
    </row>
    <row r="8251" spans="2:5" ht="50.1" customHeight="1">
      <c r="B8251" s="75">
        <v>39338</v>
      </c>
      <c r="C8251" s="75" t="s">
        <v>15220</v>
      </c>
      <c r="D8251" s="75" t="s">
        <v>13138</v>
      </c>
      <c r="E8251" s="171">
        <v>12.24</v>
      </c>
    </row>
    <row r="8252" spans="2:5" ht="50.1" customHeight="1">
      <c r="B8252" s="75">
        <v>39337</v>
      </c>
      <c r="C8252" s="75" t="s">
        <v>15221</v>
      </c>
      <c r="D8252" s="75" t="s">
        <v>13138</v>
      </c>
      <c r="E8252" s="171">
        <v>9.74</v>
      </c>
    </row>
    <row r="8253" spans="2:5" ht="50.1" customHeight="1">
      <c r="B8253" s="75">
        <v>39341</v>
      </c>
      <c r="C8253" s="75" t="s">
        <v>15222</v>
      </c>
      <c r="D8253" s="75" t="s">
        <v>13138</v>
      </c>
      <c r="E8253" s="171">
        <v>15.96</v>
      </c>
    </row>
    <row r="8254" spans="2:5" ht="50.1" customHeight="1">
      <c r="B8254" s="75">
        <v>39340</v>
      </c>
      <c r="C8254" s="75" t="s">
        <v>15223</v>
      </c>
      <c r="D8254" s="75" t="s">
        <v>13138</v>
      </c>
      <c r="E8254" s="171">
        <v>11.71</v>
      </c>
    </row>
    <row r="8255" spans="2:5" ht="50.1" customHeight="1">
      <c r="B8255" s="75">
        <v>12025</v>
      </c>
      <c r="C8255" s="75" t="s">
        <v>15224</v>
      </c>
      <c r="D8255" s="75" t="s">
        <v>13138</v>
      </c>
      <c r="E8255" s="171">
        <v>12.1</v>
      </c>
    </row>
    <row r="8256" spans="2:5" ht="50.1" customHeight="1">
      <c r="B8256" s="75">
        <v>39342</v>
      </c>
      <c r="C8256" s="75" t="s">
        <v>15225</v>
      </c>
      <c r="D8256" s="75" t="s">
        <v>13138</v>
      </c>
      <c r="E8256" s="171">
        <v>15.96</v>
      </c>
    </row>
    <row r="8257" spans="2:5" ht="50.1" customHeight="1">
      <c r="B8257" s="75">
        <v>39343</v>
      </c>
      <c r="C8257" s="75" t="s">
        <v>15226</v>
      </c>
      <c r="D8257" s="75" t="s">
        <v>13138</v>
      </c>
      <c r="E8257" s="171">
        <v>13.47</v>
      </c>
    </row>
    <row r="8258" spans="2:5" ht="50.1" customHeight="1">
      <c r="B8258" s="75">
        <v>39345</v>
      </c>
      <c r="C8258" s="75" t="s">
        <v>15227</v>
      </c>
      <c r="D8258" s="75" t="s">
        <v>13138</v>
      </c>
      <c r="E8258" s="171">
        <v>18.23</v>
      </c>
    </row>
    <row r="8259" spans="2:5" ht="50.1" customHeight="1">
      <c r="B8259" s="75">
        <v>39344</v>
      </c>
      <c r="C8259" s="75" t="s">
        <v>15228</v>
      </c>
      <c r="D8259" s="75" t="s">
        <v>13138</v>
      </c>
      <c r="E8259" s="171">
        <v>13.03</v>
      </c>
    </row>
    <row r="8260" spans="2:5" ht="50.1" customHeight="1">
      <c r="B8260" s="75">
        <v>12623</v>
      </c>
      <c r="C8260" s="75" t="s">
        <v>15229</v>
      </c>
      <c r="D8260" s="75" t="s">
        <v>13139</v>
      </c>
      <c r="E8260" s="171">
        <v>11.53</v>
      </c>
    </row>
    <row r="8261" spans="2:5" ht="50.1" customHeight="1">
      <c r="B8261" s="75">
        <v>34498</v>
      </c>
      <c r="C8261" s="75" t="s">
        <v>15230</v>
      </c>
      <c r="D8261" s="75" t="s">
        <v>13138</v>
      </c>
      <c r="E8261" s="171">
        <v>108.56</v>
      </c>
    </row>
    <row r="8262" spans="2:5" ht="50.1" customHeight="1">
      <c r="B8262" s="75">
        <v>13244</v>
      </c>
      <c r="C8262" s="75" t="s">
        <v>15231</v>
      </c>
      <c r="D8262" s="75" t="s">
        <v>13138</v>
      </c>
      <c r="E8262" s="171">
        <v>45.7</v>
      </c>
    </row>
    <row r="8263" spans="2:5" ht="50.1" customHeight="1">
      <c r="B8263" s="75">
        <v>38998</v>
      </c>
      <c r="C8263" s="75" t="s">
        <v>15232</v>
      </c>
      <c r="D8263" s="75" t="s">
        <v>13138</v>
      </c>
      <c r="E8263" s="171">
        <v>7.25</v>
      </c>
    </row>
    <row r="8264" spans="2:5" ht="50.1" customHeight="1">
      <c r="B8264" s="75">
        <v>38999</v>
      </c>
      <c r="C8264" s="75" t="s">
        <v>15233</v>
      </c>
      <c r="D8264" s="75" t="s">
        <v>13138</v>
      </c>
      <c r="E8264" s="171">
        <v>11.99</v>
      </c>
    </row>
    <row r="8265" spans="2:5" ht="50.1" customHeight="1">
      <c r="B8265" s="75">
        <v>38996</v>
      </c>
      <c r="C8265" s="75" t="s">
        <v>15234</v>
      </c>
      <c r="D8265" s="75" t="s">
        <v>13138</v>
      </c>
      <c r="E8265" s="171">
        <v>10.47</v>
      </c>
    </row>
    <row r="8266" spans="2:5" ht="50.1" customHeight="1">
      <c r="B8266" s="75">
        <v>38997</v>
      </c>
      <c r="C8266" s="75" t="s">
        <v>15235</v>
      </c>
      <c r="D8266" s="75" t="s">
        <v>13138</v>
      </c>
      <c r="E8266" s="171">
        <v>16.95</v>
      </c>
    </row>
    <row r="8267" spans="2:5" ht="50.1" customHeight="1">
      <c r="B8267" s="75">
        <v>39862</v>
      </c>
      <c r="C8267" s="75" t="s">
        <v>15236</v>
      </c>
      <c r="D8267" s="75" t="s">
        <v>13138</v>
      </c>
      <c r="E8267" s="171">
        <v>9.92</v>
      </c>
    </row>
    <row r="8268" spans="2:5" ht="50.1" customHeight="1">
      <c r="B8268" s="75">
        <v>39863</v>
      </c>
      <c r="C8268" s="75" t="s">
        <v>15237</v>
      </c>
      <c r="D8268" s="75" t="s">
        <v>13138</v>
      </c>
      <c r="E8268" s="171">
        <v>10.06</v>
      </c>
    </row>
    <row r="8269" spans="2:5" ht="50.1" customHeight="1">
      <c r="B8269" s="75">
        <v>39864</v>
      </c>
      <c r="C8269" s="75" t="s">
        <v>15238</v>
      </c>
      <c r="D8269" s="75" t="s">
        <v>13138</v>
      </c>
      <c r="E8269" s="171">
        <v>12.49</v>
      </c>
    </row>
    <row r="8270" spans="2:5" ht="50.1" customHeight="1">
      <c r="B8270" s="75">
        <v>39865</v>
      </c>
      <c r="C8270" s="75" t="s">
        <v>15239</v>
      </c>
      <c r="D8270" s="75" t="s">
        <v>13138</v>
      </c>
      <c r="E8270" s="171">
        <v>17.600000000000001</v>
      </c>
    </row>
    <row r="8271" spans="2:5" ht="50.1" customHeight="1">
      <c r="B8271" s="75">
        <v>2517</v>
      </c>
      <c r="C8271" s="75" t="s">
        <v>15240</v>
      </c>
      <c r="D8271" s="75" t="s">
        <v>13138</v>
      </c>
      <c r="E8271" s="171">
        <v>16.579999999999998</v>
      </c>
    </row>
    <row r="8272" spans="2:5" ht="50.1" customHeight="1">
      <c r="B8272" s="75">
        <v>2522</v>
      </c>
      <c r="C8272" s="75" t="s">
        <v>15241</v>
      </c>
      <c r="D8272" s="75" t="s">
        <v>13138</v>
      </c>
      <c r="E8272" s="171">
        <v>10.71</v>
      </c>
    </row>
    <row r="8273" spans="2:5" ht="50.1" customHeight="1">
      <c r="B8273" s="75">
        <v>2548</v>
      </c>
      <c r="C8273" s="75" t="s">
        <v>15242</v>
      </c>
      <c r="D8273" s="75" t="s">
        <v>13138</v>
      </c>
      <c r="E8273" s="171">
        <v>6.59</v>
      </c>
    </row>
    <row r="8274" spans="2:5" ht="50.1" customHeight="1">
      <c r="B8274" s="75">
        <v>2516</v>
      </c>
      <c r="C8274" s="75" t="s">
        <v>15243</v>
      </c>
      <c r="D8274" s="75" t="s">
        <v>13138</v>
      </c>
      <c r="E8274" s="171">
        <v>8.6</v>
      </c>
    </row>
    <row r="8275" spans="2:5" ht="50.1" customHeight="1">
      <c r="B8275" s="75">
        <v>2518</v>
      </c>
      <c r="C8275" s="75" t="s">
        <v>15244</v>
      </c>
      <c r="D8275" s="75" t="s">
        <v>13138</v>
      </c>
      <c r="E8275" s="171">
        <v>78.91</v>
      </c>
    </row>
    <row r="8276" spans="2:5" ht="50.1" customHeight="1">
      <c r="B8276" s="75">
        <v>2521</v>
      </c>
      <c r="C8276" s="75" t="s">
        <v>15245</v>
      </c>
      <c r="D8276" s="75" t="s">
        <v>13138</v>
      </c>
      <c r="E8276" s="171">
        <v>33.590000000000003</v>
      </c>
    </row>
    <row r="8277" spans="2:5" ht="50.1" customHeight="1">
      <c r="B8277" s="75">
        <v>2515</v>
      </c>
      <c r="C8277" s="75" t="s">
        <v>15246</v>
      </c>
      <c r="D8277" s="75" t="s">
        <v>13138</v>
      </c>
      <c r="E8277" s="171">
        <v>7.16</v>
      </c>
    </row>
    <row r="8278" spans="2:5" ht="50.1" customHeight="1">
      <c r="B8278" s="75">
        <v>2519</v>
      </c>
      <c r="C8278" s="75" t="s">
        <v>15247</v>
      </c>
      <c r="D8278" s="75" t="s">
        <v>13138</v>
      </c>
      <c r="E8278" s="171">
        <v>95.15</v>
      </c>
    </row>
    <row r="8279" spans="2:5" ht="50.1" customHeight="1">
      <c r="B8279" s="75">
        <v>2520</v>
      </c>
      <c r="C8279" s="75" t="s">
        <v>15248</v>
      </c>
      <c r="D8279" s="75" t="s">
        <v>13138</v>
      </c>
      <c r="E8279" s="171">
        <v>175.13</v>
      </c>
    </row>
    <row r="8280" spans="2:5" ht="50.1" customHeight="1">
      <c r="B8280" s="75">
        <v>1602</v>
      </c>
      <c r="C8280" s="75" t="s">
        <v>15249</v>
      </c>
      <c r="D8280" s="75" t="s">
        <v>13138</v>
      </c>
      <c r="E8280" s="171">
        <v>41.74</v>
      </c>
    </row>
    <row r="8281" spans="2:5" ht="50.1" customHeight="1">
      <c r="B8281" s="75">
        <v>1601</v>
      </c>
      <c r="C8281" s="75" t="s">
        <v>15250</v>
      </c>
      <c r="D8281" s="75" t="s">
        <v>13138</v>
      </c>
      <c r="E8281" s="171">
        <v>37.200000000000003</v>
      </c>
    </row>
    <row r="8282" spans="2:5" ht="50.1" customHeight="1">
      <c r="B8282" s="75">
        <v>1598</v>
      </c>
      <c r="C8282" s="75" t="s">
        <v>15251</v>
      </c>
      <c r="D8282" s="75" t="s">
        <v>13138</v>
      </c>
      <c r="E8282" s="171">
        <v>11.01</v>
      </c>
    </row>
    <row r="8283" spans="2:5" ht="50.1" customHeight="1">
      <c r="B8283" s="75">
        <v>1600</v>
      </c>
      <c r="C8283" s="75" t="s">
        <v>15252</v>
      </c>
      <c r="D8283" s="75" t="s">
        <v>13138</v>
      </c>
      <c r="E8283" s="171">
        <v>16.25</v>
      </c>
    </row>
    <row r="8284" spans="2:5" ht="50.1" customHeight="1">
      <c r="B8284" s="75">
        <v>1603</v>
      </c>
      <c r="C8284" s="75" t="s">
        <v>15253</v>
      </c>
      <c r="D8284" s="75" t="s">
        <v>13138</v>
      </c>
      <c r="E8284" s="171">
        <v>63.02</v>
      </c>
    </row>
    <row r="8285" spans="2:5" ht="50.1" customHeight="1">
      <c r="B8285" s="75">
        <v>1599</v>
      </c>
      <c r="C8285" s="75" t="s">
        <v>15254</v>
      </c>
      <c r="D8285" s="75" t="s">
        <v>13138</v>
      </c>
      <c r="E8285" s="171">
        <v>12.77</v>
      </c>
    </row>
    <row r="8286" spans="2:5" ht="50.1" customHeight="1">
      <c r="B8286" s="75">
        <v>1597</v>
      </c>
      <c r="C8286" s="75" t="s">
        <v>15255</v>
      </c>
      <c r="D8286" s="75" t="s">
        <v>13138</v>
      </c>
      <c r="E8286" s="171">
        <v>10.35</v>
      </c>
    </row>
    <row r="8287" spans="2:5" ht="50.1" customHeight="1">
      <c r="B8287" s="75">
        <v>39600</v>
      </c>
      <c r="C8287" s="75" t="s">
        <v>15256</v>
      </c>
      <c r="D8287" s="75" t="s">
        <v>13138</v>
      </c>
      <c r="E8287" s="171">
        <v>10.220000000000001</v>
      </c>
    </row>
    <row r="8288" spans="2:5" ht="50.1" customHeight="1">
      <c r="B8288" s="75">
        <v>39601</v>
      </c>
      <c r="C8288" s="75" t="s">
        <v>15257</v>
      </c>
      <c r="D8288" s="75" t="s">
        <v>13138</v>
      </c>
      <c r="E8288" s="171">
        <v>17.78</v>
      </c>
    </row>
    <row r="8289" spans="2:5" ht="50.1" customHeight="1">
      <c r="B8289" s="75">
        <v>39602</v>
      </c>
      <c r="C8289" s="75" t="s">
        <v>15258</v>
      </c>
      <c r="D8289" s="75" t="s">
        <v>13138</v>
      </c>
      <c r="E8289" s="171">
        <v>1.17</v>
      </c>
    </row>
    <row r="8290" spans="2:5" ht="50.1" customHeight="1">
      <c r="B8290" s="75">
        <v>39603</v>
      </c>
      <c r="C8290" s="75" t="s">
        <v>15259</v>
      </c>
      <c r="D8290" s="75" t="s">
        <v>13138</v>
      </c>
      <c r="E8290" s="171">
        <v>2</v>
      </c>
    </row>
    <row r="8291" spans="2:5" ht="50.1" customHeight="1">
      <c r="B8291" s="75">
        <v>11821</v>
      </c>
      <c r="C8291" s="75" t="s">
        <v>15260</v>
      </c>
      <c r="D8291" s="75" t="s">
        <v>13138</v>
      </c>
      <c r="E8291" s="171">
        <v>8.5</v>
      </c>
    </row>
    <row r="8292" spans="2:5" ht="50.1" customHeight="1">
      <c r="B8292" s="75">
        <v>1562</v>
      </c>
      <c r="C8292" s="75" t="s">
        <v>15261</v>
      </c>
      <c r="D8292" s="75" t="s">
        <v>13138</v>
      </c>
      <c r="E8292" s="171">
        <v>13.92</v>
      </c>
    </row>
    <row r="8293" spans="2:5" ht="50.1" customHeight="1">
      <c r="B8293" s="75">
        <v>1563</v>
      </c>
      <c r="C8293" s="75" t="s">
        <v>15262</v>
      </c>
      <c r="D8293" s="75" t="s">
        <v>13138</v>
      </c>
      <c r="E8293" s="171">
        <v>18.68</v>
      </c>
    </row>
    <row r="8294" spans="2:5" ht="50.1" customHeight="1">
      <c r="B8294" s="75">
        <v>11856</v>
      </c>
      <c r="C8294" s="75" t="s">
        <v>15263</v>
      </c>
      <c r="D8294" s="75" t="s">
        <v>13138</v>
      </c>
      <c r="E8294" s="171">
        <v>5.57</v>
      </c>
    </row>
    <row r="8295" spans="2:5" ht="50.1" customHeight="1">
      <c r="B8295" s="75">
        <v>11857</v>
      </c>
      <c r="C8295" s="75" t="s">
        <v>15264</v>
      </c>
      <c r="D8295" s="75" t="s">
        <v>13138</v>
      </c>
      <c r="E8295" s="171">
        <v>29.31</v>
      </c>
    </row>
    <row r="8296" spans="2:5" ht="50.1" customHeight="1">
      <c r="B8296" s="75">
        <v>11858</v>
      </c>
      <c r="C8296" s="75" t="s">
        <v>15265</v>
      </c>
      <c r="D8296" s="75" t="s">
        <v>13138</v>
      </c>
      <c r="E8296" s="171">
        <v>36.380000000000003</v>
      </c>
    </row>
    <row r="8297" spans="2:5" ht="50.1" customHeight="1">
      <c r="B8297" s="75">
        <v>1539</v>
      </c>
      <c r="C8297" s="75" t="s">
        <v>15266</v>
      </c>
      <c r="D8297" s="75" t="s">
        <v>13138</v>
      </c>
      <c r="E8297" s="171">
        <v>6.54</v>
      </c>
    </row>
    <row r="8298" spans="2:5" ht="50.1" customHeight="1">
      <c r="B8298" s="75">
        <v>11859</v>
      </c>
      <c r="C8298" s="75" t="s">
        <v>15267</v>
      </c>
      <c r="D8298" s="75" t="s">
        <v>13138</v>
      </c>
      <c r="E8298" s="171">
        <v>49.5</v>
      </c>
    </row>
    <row r="8299" spans="2:5" ht="50.1" customHeight="1">
      <c r="B8299" s="75">
        <v>1550</v>
      </c>
      <c r="C8299" s="75" t="s">
        <v>15268</v>
      </c>
      <c r="D8299" s="75" t="s">
        <v>13138</v>
      </c>
      <c r="E8299" s="171">
        <v>6.9</v>
      </c>
    </row>
    <row r="8300" spans="2:5" ht="50.1" customHeight="1">
      <c r="B8300" s="75">
        <v>11854</v>
      </c>
      <c r="C8300" s="75" t="s">
        <v>15269</v>
      </c>
      <c r="D8300" s="75" t="s">
        <v>13138</v>
      </c>
      <c r="E8300" s="171">
        <v>8.6300000000000008</v>
      </c>
    </row>
    <row r="8301" spans="2:5" ht="50.1" customHeight="1">
      <c r="B8301" s="75">
        <v>11862</v>
      </c>
      <c r="C8301" s="75" t="s">
        <v>15270</v>
      </c>
      <c r="D8301" s="75" t="s">
        <v>13138</v>
      </c>
      <c r="E8301" s="171">
        <v>12.1</v>
      </c>
    </row>
    <row r="8302" spans="2:5" ht="50.1" customHeight="1">
      <c r="B8302" s="75">
        <v>11863</v>
      </c>
      <c r="C8302" s="75" t="s">
        <v>15271</v>
      </c>
      <c r="D8302" s="75" t="s">
        <v>13138</v>
      </c>
      <c r="E8302" s="171">
        <v>4.88</v>
      </c>
    </row>
    <row r="8303" spans="2:5" ht="50.1" customHeight="1">
      <c r="B8303" s="75">
        <v>11855</v>
      </c>
      <c r="C8303" s="75" t="s">
        <v>15272</v>
      </c>
      <c r="D8303" s="75" t="s">
        <v>13138</v>
      </c>
      <c r="E8303" s="171">
        <v>18.07</v>
      </c>
    </row>
    <row r="8304" spans="2:5" ht="50.1" customHeight="1">
      <c r="B8304" s="75">
        <v>11864</v>
      </c>
      <c r="C8304" s="75" t="s">
        <v>15273</v>
      </c>
      <c r="D8304" s="75" t="s">
        <v>13138</v>
      </c>
      <c r="E8304" s="171">
        <v>27.31</v>
      </c>
    </row>
    <row r="8305" spans="2:5" ht="50.1" customHeight="1">
      <c r="B8305" s="75">
        <v>2527</v>
      </c>
      <c r="C8305" s="75" t="s">
        <v>15274</v>
      </c>
      <c r="D8305" s="75" t="s">
        <v>13138</v>
      </c>
      <c r="E8305" s="171">
        <v>5.93</v>
      </c>
    </row>
    <row r="8306" spans="2:5" ht="50.1" customHeight="1">
      <c r="B8306" s="75">
        <v>2526</v>
      </c>
      <c r="C8306" s="75" t="s">
        <v>15275</v>
      </c>
      <c r="D8306" s="75" t="s">
        <v>13138</v>
      </c>
      <c r="E8306" s="171">
        <v>3.8</v>
      </c>
    </row>
    <row r="8307" spans="2:5" ht="50.1" customHeight="1">
      <c r="B8307" s="75">
        <v>2487</v>
      </c>
      <c r="C8307" s="75" t="s">
        <v>15276</v>
      </c>
      <c r="D8307" s="75" t="s">
        <v>13138</v>
      </c>
      <c r="E8307" s="171">
        <v>1.29</v>
      </c>
    </row>
    <row r="8308" spans="2:5" ht="50.1" customHeight="1">
      <c r="B8308" s="75">
        <v>2483</v>
      </c>
      <c r="C8308" s="75" t="s">
        <v>15277</v>
      </c>
      <c r="D8308" s="75" t="s">
        <v>13138</v>
      </c>
      <c r="E8308" s="171">
        <v>2.7</v>
      </c>
    </row>
    <row r="8309" spans="2:5" ht="50.1" customHeight="1">
      <c r="B8309" s="75">
        <v>2528</v>
      </c>
      <c r="C8309" s="75" t="s">
        <v>15278</v>
      </c>
      <c r="D8309" s="75" t="s">
        <v>13138</v>
      </c>
      <c r="E8309" s="171">
        <v>14.93</v>
      </c>
    </row>
    <row r="8310" spans="2:5" ht="50.1" customHeight="1">
      <c r="B8310" s="75">
        <v>2489</v>
      </c>
      <c r="C8310" s="75" t="s">
        <v>15279</v>
      </c>
      <c r="D8310" s="75" t="s">
        <v>13138</v>
      </c>
      <c r="E8310" s="171">
        <v>6.57</v>
      </c>
    </row>
    <row r="8311" spans="2:5" ht="50.1" customHeight="1">
      <c r="B8311" s="75">
        <v>2488</v>
      </c>
      <c r="C8311" s="75" t="s">
        <v>15280</v>
      </c>
      <c r="D8311" s="75" t="s">
        <v>13138</v>
      </c>
      <c r="E8311" s="171">
        <v>1.52</v>
      </c>
    </row>
    <row r="8312" spans="2:5" ht="50.1" customHeight="1">
      <c r="B8312" s="75">
        <v>2484</v>
      </c>
      <c r="C8312" s="75" t="s">
        <v>15281</v>
      </c>
      <c r="D8312" s="75" t="s">
        <v>13138</v>
      </c>
      <c r="E8312" s="171">
        <v>21.69</v>
      </c>
    </row>
    <row r="8313" spans="2:5" ht="50.1" customHeight="1">
      <c r="B8313" s="75">
        <v>2485</v>
      </c>
      <c r="C8313" s="75" t="s">
        <v>15282</v>
      </c>
      <c r="D8313" s="75" t="s">
        <v>13138</v>
      </c>
      <c r="E8313" s="171">
        <v>33.99</v>
      </c>
    </row>
    <row r="8314" spans="2:5" ht="50.1" customHeight="1">
      <c r="B8314" s="75">
        <v>38005</v>
      </c>
      <c r="C8314" s="75" t="s">
        <v>15283</v>
      </c>
      <c r="D8314" s="75" t="s">
        <v>13138</v>
      </c>
      <c r="E8314" s="171">
        <v>18.53</v>
      </c>
    </row>
    <row r="8315" spans="2:5" ht="50.1" customHeight="1">
      <c r="B8315" s="75">
        <v>38006</v>
      </c>
      <c r="C8315" s="75" t="s">
        <v>15284</v>
      </c>
      <c r="D8315" s="75" t="s">
        <v>13138</v>
      </c>
      <c r="E8315" s="171">
        <v>22.74</v>
      </c>
    </row>
    <row r="8316" spans="2:5" ht="50.1" customHeight="1">
      <c r="B8316" s="75">
        <v>38428</v>
      </c>
      <c r="C8316" s="75" t="s">
        <v>15285</v>
      </c>
      <c r="D8316" s="75" t="s">
        <v>13138</v>
      </c>
      <c r="E8316" s="171">
        <v>21.3</v>
      </c>
    </row>
    <row r="8317" spans="2:5" ht="50.1" customHeight="1">
      <c r="B8317" s="75">
        <v>38007</v>
      </c>
      <c r="C8317" s="75" t="s">
        <v>15286</v>
      </c>
      <c r="D8317" s="75" t="s">
        <v>13138</v>
      </c>
      <c r="E8317" s="171">
        <v>34.799999999999997</v>
      </c>
    </row>
    <row r="8318" spans="2:5" ht="50.1" customHeight="1">
      <c r="B8318" s="75">
        <v>38008</v>
      </c>
      <c r="C8318" s="75" t="s">
        <v>15287</v>
      </c>
      <c r="D8318" s="75" t="s">
        <v>13138</v>
      </c>
      <c r="E8318" s="171">
        <v>140.16999999999999</v>
      </c>
    </row>
    <row r="8319" spans="2:5" ht="50.1" customHeight="1">
      <c r="B8319" s="75">
        <v>38009</v>
      </c>
      <c r="C8319" s="75" t="s">
        <v>15288</v>
      </c>
      <c r="D8319" s="75" t="s">
        <v>13138</v>
      </c>
      <c r="E8319" s="171">
        <v>171.31</v>
      </c>
    </row>
    <row r="8320" spans="2:5" ht="50.1" customHeight="1">
      <c r="B8320" s="75">
        <v>39279</v>
      </c>
      <c r="C8320" s="75" t="s">
        <v>15289</v>
      </c>
      <c r="D8320" s="75" t="s">
        <v>13138</v>
      </c>
      <c r="E8320" s="171">
        <v>14.03</v>
      </c>
    </row>
    <row r="8321" spans="2:5" ht="50.1" customHeight="1">
      <c r="B8321" s="75">
        <v>38845</v>
      </c>
      <c r="C8321" s="75" t="s">
        <v>15290</v>
      </c>
      <c r="D8321" s="75" t="s">
        <v>13138</v>
      </c>
      <c r="E8321" s="171">
        <v>20.3</v>
      </c>
    </row>
    <row r="8322" spans="2:5" ht="50.1" customHeight="1">
      <c r="B8322" s="75">
        <v>39280</v>
      </c>
      <c r="C8322" s="75" t="s">
        <v>15291</v>
      </c>
      <c r="D8322" s="75" t="s">
        <v>13138</v>
      </c>
      <c r="E8322" s="171">
        <v>18.190000000000001</v>
      </c>
    </row>
    <row r="8323" spans="2:5" ht="50.1" customHeight="1">
      <c r="B8323" s="75">
        <v>39281</v>
      </c>
      <c r="C8323" s="75" t="s">
        <v>15292</v>
      </c>
      <c r="D8323" s="75" t="s">
        <v>13138</v>
      </c>
      <c r="E8323" s="171">
        <v>23.94</v>
      </c>
    </row>
    <row r="8324" spans="2:5" ht="50.1" customHeight="1">
      <c r="B8324" s="75">
        <v>38849</v>
      </c>
      <c r="C8324" s="75" t="s">
        <v>15293</v>
      </c>
      <c r="D8324" s="75" t="s">
        <v>13138</v>
      </c>
      <c r="E8324" s="171">
        <v>20.51</v>
      </c>
    </row>
    <row r="8325" spans="2:5" ht="50.1" customHeight="1">
      <c r="B8325" s="75">
        <v>39282</v>
      </c>
      <c r="C8325" s="75" t="s">
        <v>15294</v>
      </c>
      <c r="D8325" s="75" t="s">
        <v>13138</v>
      </c>
      <c r="E8325" s="171">
        <v>24.52</v>
      </c>
    </row>
    <row r="8326" spans="2:5" ht="50.1" customHeight="1">
      <c r="B8326" s="75">
        <v>38852</v>
      </c>
      <c r="C8326" s="75" t="s">
        <v>15295</v>
      </c>
      <c r="D8326" s="75" t="s">
        <v>13138</v>
      </c>
      <c r="E8326" s="171">
        <v>33.35</v>
      </c>
    </row>
    <row r="8327" spans="2:5" ht="50.1" customHeight="1">
      <c r="B8327" s="75">
        <v>38844</v>
      </c>
      <c r="C8327" s="75" t="s">
        <v>15296</v>
      </c>
      <c r="D8327" s="75" t="s">
        <v>13138</v>
      </c>
      <c r="E8327" s="171">
        <v>10.25</v>
      </c>
    </row>
    <row r="8328" spans="2:5" ht="50.1" customHeight="1">
      <c r="B8328" s="75">
        <v>38846</v>
      </c>
      <c r="C8328" s="75" t="s">
        <v>15297</v>
      </c>
      <c r="D8328" s="75" t="s">
        <v>13138</v>
      </c>
      <c r="E8328" s="171">
        <v>11.21</v>
      </c>
    </row>
    <row r="8329" spans="2:5" ht="50.1" customHeight="1">
      <c r="B8329" s="75">
        <v>38847</v>
      </c>
      <c r="C8329" s="75" t="s">
        <v>15298</v>
      </c>
      <c r="D8329" s="75" t="s">
        <v>13138</v>
      </c>
      <c r="E8329" s="171">
        <v>13.79</v>
      </c>
    </row>
    <row r="8330" spans="2:5" ht="50.1" customHeight="1">
      <c r="B8330" s="75">
        <v>38850</v>
      </c>
      <c r="C8330" s="75" t="s">
        <v>15299</v>
      </c>
      <c r="D8330" s="75" t="s">
        <v>13138</v>
      </c>
      <c r="E8330" s="171">
        <v>19.170000000000002</v>
      </c>
    </row>
    <row r="8331" spans="2:5" ht="50.1" customHeight="1">
      <c r="B8331" s="75">
        <v>38848</v>
      </c>
      <c r="C8331" s="75" t="s">
        <v>15300</v>
      </c>
      <c r="D8331" s="75" t="s">
        <v>13138</v>
      </c>
      <c r="E8331" s="171">
        <v>16.04</v>
      </c>
    </row>
    <row r="8332" spans="2:5" ht="50.1" customHeight="1">
      <c r="B8332" s="75">
        <v>38851</v>
      </c>
      <c r="C8332" s="75" t="s">
        <v>15301</v>
      </c>
      <c r="D8332" s="75" t="s">
        <v>13138</v>
      </c>
      <c r="E8332" s="171">
        <v>29.15</v>
      </c>
    </row>
    <row r="8333" spans="2:5" ht="50.1" customHeight="1">
      <c r="B8333" s="75">
        <v>38860</v>
      </c>
      <c r="C8333" s="75" t="s">
        <v>15302</v>
      </c>
      <c r="D8333" s="75" t="s">
        <v>13138</v>
      </c>
      <c r="E8333" s="171">
        <v>8.23</v>
      </c>
    </row>
    <row r="8334" spans="2:5" ht="50.1" customHeight="1">
      <c r="B8334" s="75">
        <v>38861</v>
      </c>
      <c r="C8334" s="75" t="s">
        <v>15303</v>
      </c>
      <c r="D8334" s="75" t="s">
        <v>13138</v>
      </c>
      <c r="E8334" s="171">
        <v>11.09</v>
      </c>
    </row>
    <row r="8335" spans="2:5" ht="50.1" customHeight="1">
      <c r="B8335" s="75">
        <v>38862</v>
      </c>
      <c r="C8335" s="75" t="s">
        <v>15304</v>
      </c>
      <c r="D8335" s="75" t="s">
        <v>13138</v>
      </c>
      <c r="E8335" s="171">
        <v>9.34</v>
      </c>
    </row>
    <row r="8336" spans="2:5" ht="50.1" customHeight="1">
      <c r="B8336" s="75">
        <v>38863</v>
      </c>
      <c r="C8336" s="75" t="s">
        <v>15305</v>
      </c>
      <c r="D8336" s="75" t="s">
        <v>13138</v>
      </c>
      <c r="E8336" s="171">
        <v>10.74</v>
      </c>
    </row>
    <row r="8337" spans="2:5" ht="50.1" customHeight="1">
      <c r="B8337" s="75">
        <v>38865</v>
      </c>
      <c r="C8337" s="75" t="s">
        <v>15306</v>
      </c>
      <c r="D8337" s="75" t="s">
        <v>13138</v>
      </c>
      <c r="E8337" s="171">
        <v>14.58</v>
      </c>
    </row>
    <row r="8338" spans="2:5" ht="50.1" customHeight="1">
      <c r="B8338" s="75">
        <v>38864</v>
      </c>
      <c r="C8338" s="75" t="s">
        <v>15307</v>
      </c>
      <c r="D8338" s="75" t="s">
        <v>13138</v>
      </c>
      <c r="E8338" s="171">
        <v>22.28</v>
      </c>
    </row>
    <row r="8339" spans="2:5" ht="50.1" customHeight="1">
      <c r="B8339" s="75">
        <v>38866</v>
      </c>
      <c r="C8339" s="75" t="s">
        <v>15308</v>
      </c>
      <c r="D8339" s="75" t="s">
        <v>13138</v>
      </c>
      <c r="E8339" s="171">
        <v>15.69</v>
      </c>
    </row>
    <row r="8340" spans="2:5" ht="50.1" customHeight="1">
      <c r="B8340" s="75">
        <v>38868</v>
      </c>
      <c r="C8340" s="75" t="s">
        <v>15309</v>
      </c>
      <c r="D8340" s="75" t="s">
        <v>13138</v>
      </c>
      <c r="E8340" s="171">
        <v>26.15</v>
      </c>
    </row>
    <row r="8341" spans="2:5" ht="50.1" customHeight="1">
      <c r="B8341" s="75">
        <v>38853</v>
      </c>
      <c r="C8341" s="75" t="s">
        <v>15310</v>
      </c>
      <c r="D8341" s="75" t="s">
        <v>13138</v>
      </c>
      <c r="E8341" s="171">
        <v>8.4499999999999993</v>
      </c>
    </row>
    <row r="8342" spans="2:5" ht="50.1" customHeight="1">
      <c r="B8342" s="75">
        <v>38854</v>
      </c>
      <c r="C8342" s="75" t="s">
        <v>15311</v>
      </c>
      <c r="D8342" s="75" t="s">
        <v>13138</v>
      </c>
      <c r="E8342" s="171">
        <v>11.55</v>
      </c>
    </row>
    <row r="8343" spans="2:5" ht="50.1" customHeight="1">
      <c r="B8343" s="75">
        <v>38855</v>
      </c>
      <c r="C8343" s="75" t="s">
        <v>15312</v>
      </c>
      <c r="D8343" s="75" t="s">
        <v>13138</v>
      </c>
      <c r="E8343" s="171">
        <v>8.56</v>
      </c>
    </row>
    <row r="8344" spans="2:5" ht="50.1" customHeight="1">
      <c r="B8344" s="75">
        <v>38856</v>
      </c>
      <c r="C8344" s="75" t="s">
        <v>15313</v>
      </c>
      <c r="D8344" s="75" t="s">
        <v>13138</v>
      </c>
      <c r="E8344" s="171">
        <v>13.76</v>
      </c>
    </row>
    <row r="8345" spans="2:5" ht="50.1" customHeight="1">
      <c r="B8345" s="75">
        <v>38857</v>
      </c>
      <c r="C8345" s="75" t="s">
        <v>15314</v>
      </c>
      <c r="D8345" s="75" t="s">
        <v>13138</v>
      </c>
      <c r="E8345" s="171">
        <v>18.2</v>
      </c>
    </row>
    <row r="8346" spans="2:5" ht="50.1" customHeight="1">
      <c r="B8346" s="75">
        <v>38858</v>
      </c>
      <c r="C8346" s="75" t="s">
        <v>15315</v>
      </c>
      <c r="D8346" s="75" t="s">
        <v>13138</v>
      </c>
      <c r="E8346" s="171">
        <v>16.55</v>
      </c>
    </row>
    <row r="8347" spans="2:5" ht="50.1" customHeight="1">
      <c r="B8347" s="75">
        <v>38859</v>
      </c>
      <c r="C8347" s="75" t="s">
        <v>15316</v>
      </c>
      <c r="D8347" s="75" t="s">
        <v>13138</v>
      </c>
      <c r="E8347" s="171">
        <v>26.8</v>
      </c>
    </row>
    <row r="8348" spans="2:5" ht="50.1" customHeight="1">
      <c r="B8348" s="75">
        <v>3104</v>
      </c>
      <c r="C8348" s="75" t="s">
        <v>21621</v>
      </c>
      <c r="D8348" s="75" t="s">
        <v>3959</v>
      </c>
      <c r="E8348" s="171">
        <v>112.82</v>
      </c>
    </row>
    <row r="8349" spans="2:5" ht="50.1" customHeight="1">
      <c r="B8349" s="75">
        <v>1607</v>
      </c>
      <c r="C8349" s="75" t="s">
        <v>15317</v>
      </c>
      <c r="D8349" s="75" t="s">
        <v>3959</v>
      </c>
      <c r="E8349" s="171">
        <v>0.21</v>
      </c>
    </row>
    <row r="8350" spans="2:5" ht="50.1" customHeight="1">
      <c r="B8350" s="75">
        <v>38169</v>
      </c>
      <c r="C8350" s="75" t="s">
        <v>15318</v>
      </c>
      <c r="D8350" s="75" t="s">
        <v>3959</v>
      </c>
      <c r="E8350" s="171">
        <v>70.540000000000006</v>
      </c>
    </row>
    <row r="8351" spans="2:5" ht="50.1" customHeight="1">
      <c r="B8351" s="75">
        <v>6142</v>
      </c>
      <c r="C8351" s="75" t="s">
        <v>15319</v>
      </c>
      <c r="D8351" s="75" t="s">
        <v>13138</v>
      </c>
      <c r="E8351" s="171">
        <v>7.68</v>
      </c>
    </row>
    <row r="8352" spans="2:5" ht="50.1" customHeight="1">
      <c r="B8352" s="75">
        <v>11686</v>
      </c>
      <c r="C8352" s="75" t="s">
        <v>15320</v>
      </c>
      <c r="D8352" s="75" t="s">
        <v>13138</v>
      </c>
      <c r="E8352" s="171">
        <v>10.66</v>
      </c>
    </row>
    <row r="8353" spans="2:5" ht="50.1" customHeight="1">
      <c r="B8353" s="75">
        <v>37598</v>
      </c>
      <c r="C8353" s="75" t="s">
        <v>15321</v>
      </c>
      <c r="D8353" s="75" t="s">
        <v>13138</v>
      </c>
      <c r="E8353" s="171">
        <v>22.83</v>
      </c>
    </row>
    <row r="8354" spans="2:5" ht="50.1" customHeight="1">
      <c r="B8354" s="75">
        <v>25398</v>
      </c>
      <c r="C8354" s="75" t="s">
        <v>15322</v>
      </c>
      <c r="D8354" s="75" t="s">
        <v>13138</v>
      </c>
      <c r="E8354" s="172">
        <v>3551.68</v>
      </c>
    </row>
    <row r="8355" spans="2:5" ht="50.1" customHeight="1">
      <c r="B8355" s="75">
        <v>25399</v>
      </c>
      <c r="C8355" s="75" t="s">
        <v>15323</v>
      </c>
      <c r="D8355" s="75" t="s">
        <v>13138</v>
      </c>
      <c r="E8355" s="172">
        <v>2156.1799999999998</v>
      </c>
    </row>
    <row r="8356" spans="2:5" ht="50.1" customHeight="1">
      <c r="B8356" s="75">
        <v>43440</v>
      </c>
      <c r="C8356" s="75" t="s">
        <v>21622</v>
      </c>
      <c r="D8356" s="75" t="s">
        <v>13138</v>
      </c>
      <c r="E8356" s="171">
        <v>299.92</v>
      </c>
    </row>
    <row r="8357" spans="2:5" ht="50.1" customHeight="1">
      <c r="B8357" s="75">
        <v>10667</v>
      </c>
      <c r="C8357" s="75" t="s">
        <v>15324</v>
      </c>
      <c r="D8357" s="75" t="s">
        <v>13138</v>
      </c>
      <c r="E8357" s="172">
        <v>13365</v>
      </c>
    </row>
    <row r="8358" spans="2:5" ht="50.1" customHeight="1">
      <c r="B8358" s="75">
        <v>1613</v>
      </c>
      <c r="C8358" s="75" t="s">
        <v>15325</v>
      </c>
      <c r="D8358" s="75" t="s">
        <v>13138</v>
      </c>
      <c r="E8358" s="172">
        <v>3032.68</v>
      </c>
    </row>
    <row r="8359" spans="2:5" ht="50.1" customHeight="1">
      <c r="B8359" s="75">
        <v>1626</v>
      </c>
      <c r="C8359" s="75" t="s">
        <v>15326</v>
      </c>
      <c r="D8359" s="75" t="s">
        <v>13138</v>
      </c>
      <c r="E8359" s="172">
        <v>4535.74</v>
      </c>
    </row>
    <row r="8360" spans="2:5" ht="50.1" customHeight="1">
      <c r="B8360" s="75">
        <v>1625</v>
      </c>
      <c r="C8360" s="75" t="s">
        <v>15327</v>
      </c>
      <c r="D8360" s="75" t="s">
        <v>13138</v>
      </c>
      <c r="E8360" s="171">
        <v>316.8</v>
      </c>
    </row>
    <row r="8361" spans="2:5" ht="50.1" customHeight="1">
      <c r="B8361" s="75">
        <v>1622</v>
      </c>
      <c r="C8361" s="75" t="s">
        <v>15328</v>
      </c>
      <c r="D8361" s="75" t="s">
        <v>13138</v>
      </c>
      <c r="E8361" s="172">
        <v>10235.31</v>
      </c>
    </row>
    <row r="8362" spans="2:5" ht="50.1" customHeight="1">
      <c r="B8362" s="75">
        <v>1620</v>
      </c>
      <c r="C8362" s="75" t="s">
        <v>15329</v>
      </c>
      <c r="D8362" s="75" t="s">
        <v>13138</v>
      </c>
      <c r="E8362" s="171">
        <v>667.36</v>
      </c>
    </row>
    <row r="8363" spans="2:5" ht="50.1" customHeight="1">
      <c r="B8363" s="75">
        <v>1629</v>
      </c>
      <c r="C8363" s="75" t="s">
        <v>15330</v>
      </c>
      <c r="D8363" s="75" t="s">
        <v>13138</v>
      </c>
      <c r="E8363" s="172">
        <v>24910.3</v>
      </c>
    </row>
    <row r="8364" spans="2:5" ht="50.1" customHeight="1">
      <c r="B8364" s="75">
        <v>1627</v>
      </c>
      <c r="C8364" s="75" t="s">
        <v>15331</v>
      </c>
      <c r="D8364" s="75" t="s">
        <v>13138</v>
      </c>
      <c r="E8364" s="172">
        <v>1275.6300000000001</v>
      </c>
    </row>
    <row r="8365" spans="2:5" ht="50.1" customHeight="1">
      <c r="B8365" s="75">
        <v>1623</v>
      </c>
      <c r="C8365" s="75" t="s">
        <v>15332</v>
      </c>
      <c r="D8365" s="75" t="s">
        <v>13138</v>
      </c>
      <c r="E8365" s="171">
        <v>258.37</v>
      </c>
    </row>
    <row r="8366" spans="2:5" ht="50.1" customHeight="1">
      <c r="B8366" s="75">
        <v>1619</v>
      </c>
      <c r="C8366" s="75" t="s">
        <v>15333</v>
      </c>
      <c r="D8366" s="75" t="s">
        <v>13138</v>
      </c>
      <c r="E8366" s="171">
        <v>355.4</v>
      </c>
    </row>
    <row r="8367" spans="2:5" ht="50.1" customHeight="1">
      <c r="B8367" s="75">
        <v>1630</v>
      </c>
      <c r="C8367" s="75" t="s">
        <v>15334</v>
      </c>
      <c r="D8367" s="75" t="s">
        <v>13138</v>
      </c>
      <c r="E8367" s="172">
        <v>7825.11</v>
      </c>
    </row>
    <row r="8368" spans="2:5" ht="50.1" customHeight="1">
      <c r="B8368" s="75">
        <v>1616</v>
      </c>
      <c r="C8368" s="75" t="s">
        <v>15335</v>
      </c>
      <c r="D8368" s="75" t="s">
        <v>13138</v>
      </c>
      <c r="E8368" s="172">
        <v>12035.15</v>
      </c>
    </row>
    <row r="8369" spans="2:5" ht="50.1" customHeight="1">
      <c r="B8369" s="75">
        <v>1614</v>
      </c>
      <c r="C8369" s="75" t="s">
        <v>15336</v>
      </c>
      <c r="D8369" s="75" t="s">
        <v>13138</v>
      </c>
      <c r="E8369" s="171">
        <v>550.04999999999995</v>
      </c>
    </row>
    <row r="8370" spans="2:5" ht="50.1" customHeight="1">
      <c r="B8370" s="75">
        <v>1617</v>
      </c>
      <c r="C8370" s="75" t="s">
        <v>15337</v>
      </c>
      <c r="D8370" s="75" t="s">
        <v>13138</v>
      </c>
      <c r="E8370" s="172">
        <v>14367.36</v>
      </c>
    </row>
    <row r="8371" spans="2:5" ht="50.1" customHeight="1">
      <c r="B8371" s="75">
        <v>1621</v>
      </c>
      <c r="C8371" s="75" t="s">
        <v>15338</v>
      </c>
      <c r="D8371" s="75" t="s">
        <v>13138</v>
      </c>
      <c r="E8371" s="171">
        <v>983.75</v>
      </c>
    </row>
    <row r="8372" spans="2:5" ht="50.1" customHeight="1">
      <c r="B8372" s="75">
        <v>1624</v>
      </c>
      <c r="C8372" s="75" t="s">
        <v>15339</v>
      </c>
      <c r="D8372" s="75" t="s">
        <v>13138</v>
      </c>
      <c r="E8372" s="172">
        <v>35315.67</v>
      </c>
    </row>
    <row r="8373" spans="2:5" ht="50.1" customHeight="1">
      <c r="B8373" s="75">
        <v>1615</v>
      </c>
      <c r="C8373" s="75" t="s">
        <v>15340</v>
      </c>
      <c r="D8373" s="75" t="s">
        <v>13138</v>
      </c>
      <c r="E8373" s="172">
        <v>1847.33</v>
      </c>
    </row>
    <row r="8374" spans="2:5" ht="50.1" customHeight="1">
      <c r="B8374" s="75">
        <v>1612</v>
      </c>
      <c r="C8374" s="75" t="s">
        <v>15341</v>
      </c>
      <c r="D8374" s="75" t="s">
        <v>13138</v>
      </c>
      <c r="E8374" s="171">
        <v>243.31</v>
      </c>
    </row>
    <row r="8375" spans="2:5" ht="50.1" customHeight="1">
      <c r="B8375" s="75">
        <v>1618</v>
      </c>
      <c r="C8375" s="75" t="s">
        <v>15342</v>
      </c>
      <c r="D8375" s="75" t="s">
        <v>13138</v>
      </c>
      <c r="E8375" s="172">
        <v>2538.5</v>
      </c>
    </row>
    <row r="8376" spans="2:5" ht="50.1" customHeight="1">
      <c r="B8376" s="75">
        <v>14211</v>
      </c>
      <c r="C8376" s="75" t="s">
        <v>15343</v>
      </c>
      <c r="D8376" s="75" t="s">
        <v>13138</v>
      </c>
      <c r="E8376" s="171">
        <v>45.94</v>
      </c>
    </row>
    <row r="8377" spans="2:5" ht="50.1" customHeight="1">
      <c r="B8377" s="75">
        <v>34500</v>
      </c>
      <c r="C8377" s="75" t="s">
        <v>15344</v>
      </c>
      <c r="D8377" s="75" t="s">
        <v>13137</v>
      </c>
      <c r="E8377" s="171">
        <v>115.59</v>
      </c>
    </row>
    <row r="8378" spans="2:5" ht="50.1" customHeight="1">
      <c r="B8378" s="75">
        <v>40934</v>
      </c>
      <c r="C8378" s="75" t="s">
        <v>15345</v>
      </c>
      <c r="D8378" s="75" t="s">
        <v>13142</v>
      </c>
      <c r="E8378" s="172">
        <v>20508.66</v>
      </c>
    </row>
    <row r="8379" spans="2:5" ht="50.1" customHeight="1">
      <c r="B8379" s="75">
        <v>5328</v>
      </c>
      <c r="C8379" s="75" t="s">
        <v>15346</v>
      </c>
      <c r="D8379" s="75" t="s">
        <v>13138</v>
      </c>
      <c r="E8379" s="171">
        <v>5.2</v>
      </c>
    </row>
    <row r="8380" spans="2:5" ht="50.1" customHeight="1">
      <c r="B8380" s="75">
        <v>38200</v>
      </c>
      <c r="C8380" s="75" t="s">
        <v>15347</v>
      </c>
      <c r="D8380" s="75" t="s">
        <v>13147</v>
      </c>
      <c r="E8380" s="171">
        <v>384.14</v>
      </c>
    </row>
    <row r="8381" spans="2:5" ht="50.1" customHeight="1">
      <c r="B8381" s="75">
        <v>39269</v>
      </c>
      <c r="C8381" s="75" t="s">
        <v>15348</v>
      </c>
      <c r="D8381" s="75" t="s">
        <v>13139</v>
      </c>
      <c r="E8381" s="171">
        <v>1.32</v>
      </c>
    </row>
    <row r="8382" spans="2:5" ht="50.1" customHeight="1">
      <c r="B8382" s="75">
        <v>11889</v>
      </c>
      <c r="C8382" s="75" t="s">
        <v>15349</v>
      </c>
      <c r="D8382" s="75" t="s">
        <v>13139</v>
      </c>
      <c r="E8382" s="171">
        <v>1.84</v>
      </c>
    </row>
    <row r="8383" spans="2:5" ht="50.1" customHeight="1">
      <c r="B8383" s="75">
        <v>39270</v>
      </c>
      <c r="C8383" s="75" t="s">
        <v>15350</v>
      </c>
      <c r="D8383" s="75" t="s">
        <v>13139</v>
      </c>
      <c r="E8383" s="171">
        <v>2.2000000000000002</v>
      </c>
    </row>
    <row r="8384" spans="2:5" ht="50.1" customHeight="1">
      <c r="B8384" s="75">
        <v>11890</v>
      </c>
      <c r="C8384" s="75" t="s">
        <v>15351</v>
      </c>
      <c r="D8384" s="75" t="s">
        <v>13139</v>
      </c>
      <c r="E8384" s="171">
        <v>2.86</v>
      </c>
    </row>
    <row r="8385" spans="2:5" ht="50.1" customHeight="1">
      <c r="B8385" s="75">
        <v>11891</v>
      </c>
      <c r="C8385" s="75" t="s">
        <v>15352</v>
      </c>
      <c r="D8385" s="75" t="s">
        <v>13139</v>
      </c>
      <c r="E8385" s="171">
        <v>4.71</v>
      </c>
    </row>
    <row r="8386" spans="2:5" ht="50.1" customHeight="1">
      <c r="B8386" s="75">
        <v>11892</v>
      </c>
      <c r="C8386" s="75" t="s">
        <v>15353</v>
      </c>
      <c r="D8386" s="75" t="s">
        <v>13139</v>
      </c>
      <c r="E8386" s="171">
        <v>7.26</v>
      </c>
    </row>
    <row r="8387" spans="2:5" ht="50.1" customHeight="1">
      <c r="B8387" s="75">
        <v>37601</v>
      </c>
      <c r="C8387" s="75" t="s">
        <v>15354</v>
      </c>
      <c r="D8387" s="75" t="s">
        <v>13139</v>
      </c>
      <c r="E8387" s="171">
        <v>5.07</v>
      </c>
    </row>
    <row r="8388" spans="2:5" ht="50.1" customHeight="1">
      <c r="B8388" s="75">
        <v>1634</v>
      </c>
      <c r="C8388" s="75" t="s">
        <v>15355</v>
      </c>
      <c r="D8388" s="75" t="s">
        <v>13139</v>
      </c>
      <c r="E8388" s="171">
        <v>5.24</v>
      </c>
    </row>
    <row r="8389" spans="2:5" ht="50.1" customHeight="1">
      <c r="B8389" s="75">
        <v>5086</v>
      </c>
      <c r="C8389" s="75" t="s">
        <v>15356</v>
      </c>
      <c r="D8389" s="75" t="s">
        <v>13140</v>
      </c>
      <c r="E8389" s="171">
        <v>29.2</v>
      </c>
    </row>
    <row r="8390" spans="2:5" ht="50.1" customHeight="1">
      <c r="B8390" s="75">
        <v>11280</v>
      </c>
      <c r="C8390" s="75" t="s">
        <v>15357</v>
      </c>
      <c r="D8390" s="75" t="s">
        <v>13138</v>
      </c>
      <c r="E8390" s="172">
        <v>10582.72</v>
      </c>
    </row>
    <row r="8391" spans="2:5" ht="50.1" customHeight="1">
      <c r="B8391" s="75">
        <v>40519</v>
      </c>
      <c r="C8391" s="75" t="s">
        <v>15358</v>
      </c>
      <c r="D8391" s="75" t="s">
        <v>13138</v>
      </c>
      <c r="E8391" s="172">
        <v>87240.31</v>
      </c>
    </row>
    <row r="8392" spans="2:5" ht="50.1" customHeight="1">
      <c r="B8392" s="75">
        <v>39869</v>
      </c>
      <c r="C8392" s="75" t="s">
        <v>15359</v>
      </c>
      <c r="D8392" s="75" t="s">
        <v>13138</v>
      </c>
      <c r="E8392" s="171">
        <v>9.85</v>
      </c>
    </row>
    <row r="8393" spans="2:5" ht="50.1" customHeight="1">
      <c r="B8393" s="75">
        <v>39870</v>
      </c>
      <c r="C8393" s="75" t="s">
        <v>15360</v>
      </c>
      <c r="D8393" s="75" t="s">
        <v>13138</v>
      </c>
      <c r="E8393" s="171">
        <v>15.07</v>
      </c>
    </row>
    <row r="8394" spans="2:5" ht="50.1" customHeight="1">
      <c r="B8394" s="75">
        <v>39871</v>
      </c>
      <c r="C8394" s="75" t="s">
        <v>15361</v>
      </c>
      <c r="D8394" s="75" t="s">
        <v>13138</v>
      </c>
      <c r="E8394" s="171">
        <v>16.899999999999999</v>
      </c>
    </row>
    <row r="8395" spans="2:5" ht="50.1" customHeight="1">
      <c r="B8395" s="75">
        <v>12722</v>
      </c>
      <c r="C8395" s="75" t="s">
        <v>15362</v>
      </c>
      <c r="D8395" s="75" t="s">
        <v>13138</v>
      </c>
      <c r="E8395" s="171">
        <v>565.51</v>
      </c>
    </row>
    <row r="8396" spans="2:5" ht="50.1" customHeight="1">
      <c r="B8396" s="75">
        <v>12714</v>
      </c>
      <c r="C8396" s="75" t="s">
        <v>15363</v>
      </c>
      <c r="D8396" s="75" t="s">
        <v>13138</v>
      </c>
      <c r="E8396" s="171">
        <v>3.69</v>
      </c>
    </row>
    <row r="8397" spans="2:5" ht="50.1" customHeight="1">
      <c r="B8397" s="75">
        <v>12715</v>
      </c>
      <c r="C8397" s="75" t="s">
        <v>15364</v>
      </c>
      <c r="D8397" s="75" t="s">
        <v>13138</v>
      </c>
      <c r="E8397" s="171">
        <v>8.33</v>
      </c>
    </row>
    <row r="8398" spans="2:5" ht="50.1" customHeight="1">
      <c r="B8398" s="75">
        <v>12716</v>
      </c>
      <c r="C8398" s="75" t="s">
        <v>15365</v>
      </c>
      <c r="D8398" s="75" t="s">
        <v>13138</v>
      </c>
      <c r="E8398" s="171">
        <v>14.31</v>
      </c>
    </row>
    <row r="8399" spans="2:5" ht="50.1" customHeight="1">
      <c r="B8399" s="75">
        <v>12717</v>
      </c>
      <c r="C8399" s="75" t="s">
        <v>15366</v>
      </c>
      <c r="D8399" s="75" t="s">
        <v>13138</v>
      </c>
      <c r="E8399" s="171">
        <v>28.13</v>
      </c>
    </row>
    <row r="8400" spans="2:5" ht="50.1" customHeight="1">
      <c r="B8400" s="75">
        <v>12718</v>
      </c>
      <c r="C8400" s="75" t="s">
        <v>15367</v>
      </c>
      <c r="D8400" s="75" t="s">
        <v>13138</v>
      </c>
      <c r="E8400" s="171">
        <v>43.17</v>
      </c>
    </row>
    <row r="8401" spans="2:5" ht="50.1" customHeight="1">
      <c r="B8401" s="75">
        <v>12719</v>
      </c>
      <c r="C8401" s="75" t="s">
        <v>15368</v>
      </c>
      <c r="D8401" s="75" t="s">
        <v>13138</v>
      </c>
      <c r="E8401" s="171">
        <v>68.540000000000006</v>
      </c>
    </row>
    <row r="8402" spans="2:5" ht="50.1" customHeight="1">
      <c r="B8402" s="75">
        <v>12720</v>
      </c>
      <c r="C8402" s="75" t="s">
        <v>15369</v>
      </c>
      <c r="D8402" s="75" t="s">
        <v>13138</v>
      </c>
      <c r="E8402" s="171">
        <v>238.66</v>
      </c>
    </row>
    <row r="8403" spans="2:5" ht="50.1" customHeight="1">
      <c r="B8403" s="75">
        <v>12721</v>
      </c>
      <c r="C8403" s="75" t="s">
        <v>15370</v>
      </c>
      <c r="D8403" s="75" t="s">
        <v>13138</v>
      </c>
      <c r="E8403" s="171">
        <v>228.86</v>
      </c>
    </row>
    <row r="8404" spans="2:5" ht="50.1" customHeight="1">
      <c r="B8404" s="75">
        <v>3468</v>
      </c>
      <c r="C8404" s="75" t="s">
        <v>15371</v>
      </c>
      <c r="D8404" s="75" t="s">
        <v>13138</v>
      </c>
      <c r="E8404" s="171">
        <v>31.35</v>
      </c>
    </row>
    <row r="8405" spans="2:5" ht="50.1" customHeight="1">
      <c r="B8405" s="75">
        <v>3465</v>
      </c>
      <c r="C8405" s="75" t="s">
        <v>15372</v>
      </c>
      <c r="D8405" s="75" t="s">
        <v>13138</v>
      </c>
      <c r="E8405" s="171">
        <v>31.34</v>
      </c>
    </row>
    <row r="8406" spans="2:5" ht="50.1" customHeight="1">
      <c r="B8406" s="75">
        <v>12403</v>
      </c>
      <c r="C8406" s="75" t="s">
        <v>15373</v>
      </c>
      <c r="D8406" s="75" t="s">
        <v>13138</v>
      </c>
      <c r="E8406" s="171">
        <v>22.34</v>
      </c>
    </row>
    <row r="8407" spans="2:5" ht="50.1" customHeight="1">
      <c r="B8407" s="75">
        <v>3463</v>
      </c>
      <c r="C8407" s="75" t="s">
        <v>15374</v>
      </c>
      <c r="D8407" s="75" t="s">
        <v>13138</v>
      </c>
      <c r="E8407" s="171">
        <v>13.05</v>
      </c>
    </row>
    <row r="8408" spans="2:5" ht="50.1" customHeight="1">
      <c r="B8408" s="75">
        <v>3464</v>
      </c>
      <c r="C8408" s="75" t="s">
        <v>15375</v>
      </c>
      <c r="D8408" s="75" t="s">
        <v>13138</v>
      </c>
      <c r="E8408" s="171">
        <v>13.05</v>
      </c>
    </row>
    <row r="8409" spans="2:5" ht="50.1" customHeight="1">
      <c r="B8409" s="75">
        <v>3466</v>
      </c>
      <c r="C8409" s="75" t="s">
        <v>15376</v>
      </c>
      <c r="D8409" s="75" t="s">
        <v>13138</v>
      </c>
      <c r="E8409" s="171">
        <v>79.599999999999994</v>
      </c>
    </row>
    <row r="8410" spans="2:5" ht="50.1" customHeight="1">
      <c r="B8410" s="75">
        <v>3467</v>
      </c>
      <c r="C8410" s="75" t="s">
        <v>15377</v>
      </c>
      <c r="D8410" s="75" t="s">
        <v>13138</v>
      </c>
      <c r="E8410" s="171">
        <v>44.95</v>
      </c>
    </row>
    <row r="8411" spans="2:5" ht="50.1" customHeight="1">
      <c r="B8411" s="75">
        <v>3462</v>
      </c>
      <c r="C8411" s="75" t="s">
        <v>15378</v>
      </c>
      <c r="D8411" s="75" t="s">
        <v>13138</v>
      </c>
      <c r="E8411" s="171">
        <v>8.61</v>
      </c>
    </row>
    <row r="8412" spans="2:5" ht="50.1" customHeight="1">
      <c r="B8412" s="75">
        <v>3446</v>
      </c>
      <c r="C8412" s="75" t="s">
        <v>15379</v>
      </c>
      <c r="D8412" s="75" t="s">
        <v>13138</v>
      </c>
      <c r="E8412" s="171">
        <v>26.5</v>
      </c>
    </row>
    <row r="8413" spans="2:5" ht="50.1" customHeight="1">
      <c r="B8413" s="75">
        <v>3445</v>
      </c>
      <c r="C8413" s="75" t="s">
        <v>15380</v>
      </c>
      <c r="D8413" s="75" t="s">
        <v>13138</v>
      </c>
      <c r="E8413" s="171">
        <v>21.63</v>
      </c>
    </row>
    <row r="8414" spans="2:5" ht="50.1" customHeight="1">
      <c r="B8414" s="75">
        <v>3441</v>
      </c>
      <c r="C8414" s="75" t="s">
        <v>15381</v>
      </c>
      <c r="D8414" s="75" t="s">
        <v>13138</v>
      </c>
      <c r="E8414" s="171">
        <v>6.1</v>
      </c>
    </row>
    <row r="8415" spans="2:5" ht="50.1" customHeight="1">
      <c r="B8415" s="75">
        <v>3444</v>
      </c>
      <c r="C8415" s="75" t="s">
        <v>15382</v>
      </c>
      <c r="D8415" s="75" t="s">
        <v>13138</v>
      </c>
      <c r="E8415" s="171">
        <v>13.31</v>
      </c>
    </row>
    <row r="8416" spans="2:5" ht="50.1" customHeight="1">
      <c r="B8416" s="75">
        <v>12402</v>
      </c>
      <c r="C8416" s="75" t="s">
        <v>15383</v>
      </c>
      <c r="D8416" s="75" t="s">
        <v>13138</v>
      </c>
      <c r="E8416" s="171">
        <v>74.489999999999995</v>
      </c>
    </row>
    <row r="8417" spans="2:5" ht="50.1" customHeight="1">
      <c r="B8417" s="75">
        <v>3447</v>
      </c>
      <c r="C8417" s="75" t="s">
        <v>15384</v>
      </c>
      <c r="D8417" s="75" t="s">
        <v>13138</v>
      </c>
      <c r="E8417" s="171">
        <v>38.54</v>
      </c>
    </row>
    <row r="8418" spans="2:5" ht="50.1" customHeight="1">
      <c r="B8418" s="75">
        <v>3442</v>
      </c>
      <c r="C8418" s="75" t="s">
        <v>15385</v>
      </c>
      <c r="D8418" s="75" t="s">
        <v>13138</v>
      </c>
      <c r="E8418" s="171">
        <v>9.1300000000000008</v>
      </c>
    </row>
    <row r="8419" spans="2:5" ht="50.1" customHeight="1">
      <c r="B8419" s="75">
        <v>3448</v>
      </c>
      <c r="C8419" s="75" t="s">
        <v>15386</v>
      </c>
      <c r="D8419" s="75" t="s">
        <v>13138</v>
      </c>
      <c r="E8419" s="171">
        <v>108.91</v>
      </c>
    </row>
    <row r="8420" spans="2:5" ht="50.1" customHeight="1">
      <c r="B8420" s="75">
        <v>3449</v>
      </c>
      <c r="C8420" s="75" t="s">
        <v>15387</v>
      </c>
      <c r="D8420" s="75" t="s">
        <v>13138</v>
      </c>
      <c r="E8420" s="171">
        <v>190.84</v>
      </c>
    </row>
    <row r="8421" spans="2:5" ht="50.1" customHeight="1">
      <c r="B8421" s="75">
        <v>37438</v>
      </c>
      <c r="C8421" s="75" t="s">
        <v>15388</v>
      </c>
      <c r="D8421" s="75" t="s">
        <v>13138</v>
      </c>
      <c r="E8421" s="171">
        <v>169.71</v>
      </c>
    </row>
    <row r="8422" spans="2:5" ht="50.1" customHeight="1">
      <c r="B8422" s="75">
        <v>37439</v>
      </c>
      <c r="C8422" s="75" t="s">
        <v>15389</v>
      </c>
      <c r="D8422" s="75" t="s">
        <v>13138</v>
      </c>
      <c r="E8422" s="172">
        <v>1109.54</v>
      </c>
    </row>
    <row r="8423" spans="2:5" ht="50.1" customHeight="1">
      <c r="B8423" s="75">
        <v>37435</v>
      </c>
      <c r="C8423" s="75" t="s">
        <v>15390</v>
      </c>
      <c r="D8423" s="75" t="s">
        <v>13138</v>
      </c>
      <c r="E8423" s="171">
        <v>19.940000000000001</v>
      </c>
    </row>
    <row r="8424" spans="2:5" ht="50.1" customHeight="1">
      <c r="B8424" s="75">
        <v>37436</v>
      </c>
      <c r="C8424" s="75" t="s">
        <v>15391</v>
      </c>
      <c r="D8424" s="75" t="s">
        <v>13138</v>
      </c>
      <c r="E8424" s="171">
        <v>23.53</v>
      </c>
    </row>
    <row r="8425" spans="2:5" ht="50.1" customHeight="1">
      <c r="B8425" s="75">
        <v>37437</v>
      </c>
      <c r="C8425" s="75" t="s">
        <v>15392</v>
      </c>
      <c r="D8425" s="75" t="s">
        <v>13138</v>
      </c>
      <c r="E8425" s="171">
        <v>34.04</v>
      </c>
    </row>
    <row r="8426" spans="2:5" ht="50.1" customHeight="1">
      <c r="B8426" s="75">
        <v>3473</v>
      </c>
      <c r="C8426" s="75" t="s">
        <v>15393</v>
      </c>
      <c r="D8426" s="75" t="s">
        <v>13138</v>
      </c>
      <c r="E8426" s="171">
        <v>29.96</v>
      </c>
    </row>
    <row r="8427" spans="2:5" ht="50.1" customHeight="1">
      <c r="B8427" s="75">
        <v>3474</v>
      </c>
      <c r="C8427" s="75" t="s">
        <v>15394</v>
      </c>
      <c r="D8427" s="75" t="s">
        <v>13138</v>
      </c>
      <c r="E8427" s="171">
        <v>24.7</v>
      </c>
    </row>
    <row r="8428" spans="2:5" ht="50.1" customHeight="1">
      <c r="B8428" s="75">
        <v>3450</v>
      </c>
      <c r="C8428" s="75" t="s">
        <v>15395</v>
      </c>
      <c r="D8428" s="75" t="s">
        <v>13138</v>
      </c>
      <c r="E8428" s="171">
        <v>7.16</v>
      </c>
    </row>
    <row r="8429" spans="2:5" ht="50.1" customHeight="1">
      <c r="B8429" s="75">
        <v>3443</v>
      </c>
      <c r="C8429" s="75" t="s">
        <v>15396</v>
      </c>
      <c r="D8429" s="75" t="s">
        <v>13138</v>
      </c>
      <c r="E8429" s="171">
        <v>15.36</v>
      </c>
    </row>
    <row r="8430" spans="2:5" ht="50.1" customHeight="1">
      <c r="B8430" s="75">
        <v>3453</v>
      </c>
      <c r="C8430" s="75" t="s">
        <v>15397</v>
      </c>
      <c r="D8430" s="75" t="s">
        <v>13138</v>
      </c>
      <c r="E8430" s="171">
        <v>87.46</v>
      </c>
    </row>
    <row r="8431" spans="2:5" ht="50.1" customHeight="1">
      <c r="B8431" s="75">
        <v>3452</v>
      </c>
      <c r="C8431" s="75" t="s">
        <v>15398</v>
      </c>
      <c r="D8431" s="75" t="s">
        <v>13138</v>
      </c>
      <c r="E8431" s="171">
        <v>43.17</v>
      </c>
    </row>
    <row r="8432" spans="2:5" ht="50.1" customHeight="1">
      <c r="B8432" s="75">
        <v>3451</v>
      </c>
      <c r="C8432" s="75" t="s">
        <v>15399</v>
      </c>
      <c r="D8432" s="75" t="s">
        <v>13138</v>
      </c>
      <c r="E8432" s="171">
        <v>8.56</v>
      </c>
    </row>
    <row r="8433" spans="2:5" ht="50.1" customHeight="1">
      <c r="B8433" s="75">
        <v>3454</v>
      </c>
      <c r="C8433" s="75" t="s">
        <v>15400</v>
      </c>
      <c r="D8433" s="75" t="s">
        <v>13138</v>
      </c>
      <c r="E8433" s="171">
        <v>133.02000000000001</v>
      </c>
    </row>
    <row r="8434" spans="2:5" ht="50.1" customHeight="1">
      <c r="B8434" s="75">
        <v>3458</v>
      </c>
      <c r="C8434" s="75" t="s">
        <v>15401</v>
      </c>
      <c r="D8434" s="75" t="s">
        <v>13138</v>
      </c>
      <c r="E8434" s="171">
        <v>24.01</v>
      </c>
    </row>
    <row r="8435" spans="2:5" ht="50.1" customHeight="1">
      <c r="B8435" s="75">
        <v>3457</v>
      </c>
      <c r="C8435" s="75" t="s">
        <v>15402</v>
      </c>
      <c r="D8435" s="75" t="s">
        <v>13138</v>
      </c>
      <c r="E8435" s="171">
        <v>18.03</v>
      </c>
    </row>
    <row r="8436" spans="2:5" ht="50.1" customHeight="1">
      <c r="B8436" s="75">
        <v>3455</v>
      </c>
      <c r="C8436" s="75" t="s">
        <v>15403</v>
      </c>
      <c r="D8436" s="75" t="s">
        <v>13138</v>
      </c>
      <c r="E8436" s="171">
        <v>5.12</v>
      </c>
    </row>
    <row r="8437" spans="2:5" ht="50.1" customHeight="1">
      <c r="B8437" s="75">
        <v>3472</v>
      </c>
      <c r="C8437" s="75" t="s">
        <v>15404</v>
      </c>
      <c r="D8437" s="75" t="s">
        <v>13138</v>
      </c>
      <c r="E8437" s="171">
        <v>11.5</v>
      </c>
    </row>
    <row r="8438" spans="2:5" ht="50.1" customHeight="1">
      <c r="B8438" s="75">
        <v>3470</v>
      </c>
      <c r="C8438" s="75" t="s">
        <v>15405</v>
      </c>
      <c r="D8438" s="75" t="s">
        <v>13138</v>
      </c>
      <c r="E8438" s="171">
        <v>67.06</v>
      </c>
    </row>
    <row r="8439" spans="2:5" ht="50.1" customHeight="1">
      <c r="B8439" s="75">
        <v>3471</v>
      </c>
      <c r="C8439" s="75" t="s">
        <v>15406</v>
      </c>
      <c r="D8439" s="75" t="s">
        <v>13138</v>
      </c>
      <c r="E8439" s="171">
        <v>36.85</v>
      </c>
    </row>
    <row r="8440" spans="2:5" ht="50.1" customHeight="1">
      <c r="B8440" s="75">
        <v>3456</v>
      </c>
      <c r="C8440" s="75" t="s">
        <v>15407</v>
      </c>
      <c r="D8440" s="75" t="s">
        <v>13138</v>
      </c>
      <c r="E8440" s="171">
        <v>7.66</v>
      </c>
    </row>
    <row r="8441" spans="2:5" ht="50.1" customHeight="1">
      <c r="B8441" s="75">
        <v>3459</v>
      </c>
      <c r="C8441" s="75" t="s">
        <v>15408</v>
      </c>
      <c r="D8441" s="75" t="s">
        <v>13138</v>
      </c>
      <c r="E8441" s="171">
        <v>94.59</v>
      </c>
    </row>
    <row r="8442" spans="2:5" ht="50.1" customHeight="1">
      <c r="B8442" s="75">
        <v>3469</v>
      </c>
      <c r="C8442" s="75" t="s">
        <v>15409</v>
      </c>
      <c r="D8442" s="75" t="s">
        <v>13138</v>
      </c>
      <c r="E8442" s="171">
        <v>179.9</v>
      </c>
    </row>
    <row r="8443" spans="2:5" ht="50.1" customHeight="1">
      <c r="B8443" s="75">
        <v>3460</v>
      </c>
      <c r="C8443" s="75" t="s">
        <v>15410</v>
      </c>
      <c r="D8443" s="75" t="s">
        <v>13138</v>
      </c>
      <c r="E8443" s="171">
        <v>262.5</v>
      </c>
    </row>
    <row r="8444" spans="2:5" ht="50.1" customHeight="1">
      <c r="B8444" s="75">
        <v>3461</v>
      </c>
      <c r="C8444" s="75" t="s">
        <v>15411</v>
      </c>
      <c r="D8444" s="75" t="s">
        <v>13138</v>
      </c>
      <c r="E8444" s="171">
        <v>670.93</v>
      </c>
    </row>
    <row r="8445" spans="2:5" ht="50.1" customHeight="1">
      <c r="B8445" s="75">
        <v>37433</v>
      </c>
      <c r="C8445" s="75" t="s">
        <v>15412</v>
      </c>
      <c r="D8445" s="75" t="s">
        <v>13138</v>
      </c>
      <c r="E8445" s="171">
        <v>169.71</v>
      </c>
    </row>
    <row r="8446" spans="2:5" ht="50.1" customHeight="1">
      <c r="B8446" s="75">
        <v>37430</v>
      </c>
      <c r="C8446" s="75" t="s">
        <v>15413</v>
      </c>
      <c r="D8446" s="75" t="s">
        <v>13138</v>
      </c>
      <c r="E8446" s="171">
        <v>21.26</v>
      </c>
    </row>
    <row r="8447" spans="2:5" ht="50.1" customHeight="1">
      <c r="B8447" s="75">
        <v>37434</v>
      </c>
      <c r="C8447" s="75" t="s">
        <v>15414</v>
      </c>
      <c r="D8447" s="75" t="s">
        <v>13138</v>
      </c>
      <c r="E8447" s="172">
        <v>1582.36</v>
      </c>
    </row>
    <row r="8448" spans="2:5" ht="50.1" customHeight="1">
      <c r="B8448" s="75">
        <v>37431</v>
      </c>
      <c r="C8448" s="75" t="s">
        <v>15415</v>
      </c>
      <c r="D8448" s="75" t="s">
        <v>13138</v>
      </c>
      <c r="E8448" s="171">
        <v>28.85</v>
      </c>
    </row>
    <row r="8449" spans="2:5" ht="50.1" customHeight="1">
      <c r="B8449" s="75">
        <v>37432</v>
      </c>
      <c r="C8449" s="75" t="s">
        <v>15416</v>
      </c>
      <c r="D8449" s="75" t="s">
        <v>13138</v>
      </c>
      <c r="E8449" s="171">
        <v>53.21</v>
      </c>
    </row>
    <row r="8450" spans="2:5" ht="50.1" customHeight="1">
      <c r="B8450" s="75">
        <v>37413</v>
      </c>
      <c r="C8450" s="75" t="s">
        <v>15417</v>
      </c>
      <c r="D8450" s="75" t="s">
        <v>13138</v>
      </c>
      <c r="E8450" s="171">
        <v>3.46</v>
      </c>
    </row>
    <row r="8451" spans="2:5" ht="50.1" customHeight="1">
      <c r="B8451" s="75">
        <v>37414</v>
      </c>
      <c r="C8451" s="75" t="s">
        <v>15418</v>
      </c>
      <c r="D8451" s="75" t="s">
        <v>13138</v>
      </c>
      <c r="E8451" s="171">
        <v>3.93</v>
      </c>
    </row>
    <row r="8452" spans="2:5" ht="50.1" customHeight="1">
      <c r="B8452" s="75">
        <v>37415</v>
      </c>
      <c r="C8452" s="75" t="s">
        <v>15419</v>
      </c>
      <c r="D8452" s="75" t="s">
        <v>13138</v>
      </c>
      <c r="E8452" s="171">
        <v>7.15</v>
      </c>
    </row>
    <row r="8453" spans="2:5" ht="50.1" customHeight="1">
      <c r="B8453" s="75">
        <v>37416</v>
      </c>
      <c r="C8453" s="75" t="s">
        <v>15420</v>
      </c>
      <c r="D8453" s="75" t="s">
        <v>13138</v>
      </c>
      <c r="E8453" s="171">
        <v>3.24</v>
      </c>
    </row>
    <row r="8454" spans="2:5" ht="50.1" customHeight="1">
      <c r="B8454" s="75">
        <v>37417</v>
      </c>
      <c r="C8454" s="75" t="s">
        <v>15421</v>
      </c>
      <c r="D8454" s="75" t="s">
        <v>13138</v>
      </c>
      <c r="E8454" s="171">
        <v>4.66</v>
      </c>
    </row>
    <row r="8455" spans="2:5" ht="50.1" customHeight="1">
      <c r="B8455" s="75">
        <v>43590</v>
      </c>
      <c r="C8455" s="75" t="s">
        <v>21623</v>
      </c>
      <c r="D8455" s="75" t="s">
        <v>13138</v>
      </c>
      <c r="E8455" s="171">
        <v>135.77000000000001</v>
      </c>
    </row>
    <row r="8456" spans="2:5" ht="50.1" customHeight="1">
      <c r="B8456" s="75">
        <v>43589</v>
      </c>
      <c r="C8456" s="75" t="s">
        <v>21624</v>
      </c>
      <c r="D8456" s="75" t="s">
        <v>13138</v>
      </c>
      <c r="E8456" s="171">
        <v>24.56</v>
      </c>
    </row>
    <row r="8457" spans="2:5" ht="50.1" customHeight="1">
      <c r="B8457" s="75">
        <v>34519</v>
      </c>
      <c r="C8457" s="75" t="s">
        <v>15422</v>
      </c>
      <c r="D8457" s="75" t="s">
        <v>13138</v>
      </c>
      <c r="E8457" s="171">
        <v>105.32</v>
      </c>
    </row>
    <row r="8458" spans="2:5" ht="50.1" customHeight="1">
      <c r="B8458" s="75">
        <v>1649</v>
      </c>
      <c r="C8458" s="75" t="s">
        <v>15423</v>
      </c>
      <c r="D8458" s="75" t="s">
        <v>13138</v>
      </c>
      <c r="E8458" s="171">
        <v>56.64</v>
      </c>
    </row>
    <row r="8459" spans="2:5" ht="50.1" customHeight="1">
      <c r="B8459" s="75">
        <v>1653</v>
      </c>
      <c r="C8459" s="75" t="s">
        <v>15424</v>
      </c>
      <c r="D8459" s="75" t="s">
        <v>13138</v>
      </c>
      <c r="E8459" s="171">
        <v>44.36</v>
      </c>
    </row>
    <row r="8460" spans="2:5" ht="50.1" customHeight="1">
      <c r="B8460" s="75">
        <v>1647</v>
      </c>
      <c r="C8460" s="75" t="s">
        <v>15425</v>
      </c>
      <c r="D8460" s="75" t="s">
        <v>13138</v>
      </c>
      <c r="E8460" s="171">
        <v>15.88</v>
      </c>
    </row>
    <row r="8461" spans="2:5" ht="50.1" customHeight="1">
      <c r="B8461" s="75">
        <v>1648</v>
      </c>
      <c r="C8461" s="75" t="s">
        <v>15426</v>
      </c>
      <c r="D8461" s="75" t="s">
        <v>13138</v>
      </c>
      <c r="E8461" s="171">
        <v>30.5</v>
      </c>
    </row>
    <row r="8462" spans="2:5" ht="50.1" customHeight="1">
      <c r="B8462" s="75">
        <v>1651</v>
      </c>
      <c r="C8462" s="75" t="s">
        <v>15427</v>
      </c>
      <c r="D8462" s="75" t="s">
        <v>13138</v>
      </c>
      <c r="E8462" s="171">
        <v>141.51</v>
      </c>
    </row>
    <row r="8463" spans="2:5" ht="50.1" customHeight="1">
      <c r="B8463" s="75">
        <v>1650</v>
      </c>
      <c r="C8463" s="75" t="s">
        <v>15428</v>
      </c>
      <c r="D8463" s="75" t="s">
        <v>13138</v>
      </c>
      <c r="E8463" s="171">
        <v>78.22</v>
      </c>
    </row>
    <row r="8464" spans="2:5" ht="50.1" customHeight="1">
      <c r="B8464" s="75">
        <v>1654</v>
      </c>
      <c r="C8464" s="75" t="s">
        <v>15429</v>
      </c>
      <c r="D8464" s="75" t="s">
        <v>13138</v>
      </c>
      <c r="E8464" s="171">
        <v>21.8</v>
      </c>
    </row>
    <row r="8465" spans="2:5" ht="50.1" customHeight="1">
      <c r="B8465" s="75">
        <v>1652</v>
      </c>
      <c r="C8465" s="75" t="s">
        <v>15430</v>
      </c>
      <c r="D8465" s="75" t="s">
        <v>13138</v>
      </c>
      <c r="E8465" s="171">
        <v>203.11</v>
      </c>
    </row>
    <row r="8466" spans="2:5" ht="50.1" customHeight="1">
      <c r="B8466" s="75">
        <v>10510</v>
      </c>
      <c r="C8466" s="75" t="s">
        <v>21625</v>
      </c>
      <c r="D8466" s="75" t="s">
        <v>13138</v>
      </c>
      <c r="E8466" s="171">
        <v>90.43</v>
      </c>
    </row>
    <row r="8467" spans="2:5" ht="50.1" customHeight="1">
      <c r="B8467" s="75">
        <v>1747</v>
      </c>
      <c r="C8467" s="75" t="s">
        <v>15431</v>
      </c>
      <c r="D8467" s="75" t="s">
        <v>13138</v>
      </c>
      <c r="E8467" s="171">
        <v>151.07</v>
      </c>
    </row>
    <row r="8468" spans="2:5" ht="50.1" customHeight="1">
      <c r="B8468" s="75">
        <v>1744</v>
      </c>
      <c r="C8468" s="75" t="s">
        <v>15432</v>
      </c>
      <c r="D8468" s="75" t="s">
        <v>13138</v>
      </c>
      <c r="E8468" s="171">
        <v>104.64</v>
      </c>
    </row>
    <row r="8469" spans="2:5" ht="50.1" customHeight="1">
      <c r="B8469" s="75">
        <v>1743</v>
      </c>
      <c r="C8469" s="75" t="s">
        <v>15433</v>
      </c>
      <c r="D8469" s="75" t="s">
        <v>13138</v>
      </c>
      <c r="E8469" s="171">
        <v>137.41</v>
      </c>
    </row>
    <row r="8470" spans="2:5" ht="50.1" customHeight="1">
      <c r="B8470" s="75">
        <v>39640</v>
      </c>
      <c r="C8470" s="75" t="s">
        <v>15434</v>
      </c>
      <c r="D8470" s="75" t="s">
        <v>13138</v>
      </c>
      <c r="E8470" s="171">
        <v>5.87</v>
      </c>
    </row>
    <row r="8471" spans="2:5" ht="50.1" customHeight="1">
      <c r="B8471" s="75">
        <v>11013</v>
      </c>
      <c r="C8471" s="75" t="s">
        <v>15435</v>
      </c>
      <c r="D8471" s="75" t="s">
        <v>13138</v>
      </c>
      <c r="E8471" s="171">
        <v>12.08</v>
      </c>
    </row>
    <row r="8472" spans="2:5" ht="50.1" customHeight="1">
      <c r="B8472" s="75">
        <v>11017</v>
      </c>
      <c r="C8472" s="75" t="s">
        <v>15436</v>
      </c>
      <c r="D8472" s="75" t="s">
        <v>13138</v>
      </c>
      <c r="E8472" s="171">
        <v>5.15</v>
      </c>
    </row>
    <row r="8473" spans="2:5" ht="50.1" customHeight="1">
      <c r="B8473" s="75">
        <v>20236</v>
      </c>
      <c r="C8473" s="75" t="s">
        <v>15437</v>
      </c>
      <c r="D8473" s="75" t="s">
        <v>13138</v>
      </c>
      <c r="E8473" s="171">
        <v>22.7</v>
      </c>
    </row>
    <row r="8474" spans="2:5" ht="50.1" customHeight="1">
      <c r="B8474" s="75">
        <v>7215</v>
      </c>
      <c r="C8474" s="75" t="s">
        <v>15438</v>
      </c>
      <c r="D8474" s="75" t="s">
        <v>13138</v>
      </c>
      <c r="E8474" s="171">
        <v>19.440000000000001</v>
      </c>
    </row>
    <row r="8475" spans="2:5" ht="50.1" customHeight="1">
      <c r="B8475" s="75">
        <v>7216</v>
      </c>
      <c r="C8475" s="75" t="s">
        <v>15439</v>
      </c>
      <c r="D8475" s="75" t="s">
        <v>13138</v>
      </c>
      <c r="E8475" s="171">
        <v>81.25</v>
      </c>
    </row>
    <row r="8476" spans="2:5" ht="50.1" customHeight="1">
      <c r="B8476" s="75">
        <v>20235</v>
      </c>
      <c r="C8476" s="75" t="s">
        <v>15440</v>
      </c>
      <c r="D8476" s="75" t="s">
        <v>13138</v>
      </c>
      <c r="E8476" s="171">
        <v>41.08</v>
      </c>
    </row>
    <row r="8477" spans="2:5" ht="50.1" customHeight="1">
      <c r="B8477" s="75">
        <v>7181</v>
      </c>
      <c r="C8477" s="75" t="s">
        <v>15441</v>
      </c>
      <c r="D8477" s="75" t="s">
        <v>13138</v>
      </c>
      <c r="E8477" s="171">
        <v>3.61</v>
      </c>
    </row>
    <row r="8478" spans="2:5" ht="50.1" customHeight="1">
      <c r="B8478" s="75">
        <v>40742</v>
      </c>
      <c r="C8478" s="75" t="s">
        <v>21626</v>
      </c>
      <c r="D8478" s="75" t="s">
        <v>13138</v>
      </c>
      <c r="E8478" s="171">
        <v>6.92</v>
      </c>
    </row>
    <row r="8479" spans="2:5" ht="50.1" customHeight="1">
      <c r="B8479" s="75">
        <v>7214</v>
      </c>
      <c r="C8479" s="75" t="s">
        <v>15442</v>
      </c>
      <c r="D8479" s="75" t="s">
        <v>13138</v>
      </c>
      <c r="E8479" s="171">
        <v>27.83</v>
      </c>
    </row>
    <row r="8480" spans="2:5" ht="50.1" customHeight="1">
      <c r="B8480" s="75">
        <v>7219</v>
      </c>
      <c r="C8480" s="75" t="s">
        <v>15443</v>
      </c>
      <c r="D8480" s="75" t="s">
        <v>13138</v>
      </c>
      <c r="E8480" s="171">
        <v>28.81</v>
      </c>
    </row>
    <row r="8481" spans="2:5" ht="50.1" customHeight="1">
      <c r="B8481" s="75">
        <v>37972</v>
      </c>
      <c r="C8481" s="75" t="s">
        <v>15444</v>
      </c>
      <c r="D8481" s="75" t="s">
        <v>13138</v>
      </c>
      <c r="E8481" s="171">
        <v>6.63</v>
      </c>
    </row>
    <row r="8482" spans="2:5" ht="50.1" customHeight="1">
      <c r="B8482" s="75">
        <v>37973</v>
      </c>
      <c r="C8482" s="75" t="s">
        <v>15445</v>
      </c>
      <c r="D8482" s="75" t="s">
        <v>13138</v>
      </c>
      <c r="E8482" s="171">
        <v>10.62</v>
      </c>
    </row>
    <row r="8483" spans="2:5" ht="50.1" customHeight="1">
      <c r="B8483" s="75">
        <v>37971</v>
      </c>
      <c r="C8483" s="75" t="s">
        <v>15446</v>
      </c>
      <c r="D8483" s="75" t="s">
        <v>13138</v>
      </c>
      <c r="E8483" s="171">
        <v>3.98</v>
      </c>
    </row>
    <row r="8484" spans="2:5" ht="50.1" customHeight="1">
      <c r="B8484" s="75">
        <v>20094</v>
      </c>
      <c r="C8484" s="75" t="s">
        <v>15447</v>
      </c>
      <c r="D8484" s="75" t="s">
        <v>13138</v>
      </c>
      <c r="E8484" s="171">
        <v>21.61</v>
      </c>
    </row>
    <row r="8485" spans="2:5" ht="50.1" customHeight="1">
      <c r="B8485" s="75">
        <v>20095</v>
      </c>
      <c r="C8485" s="75" t="s">
        <v>15448</v>
      </c>
      <c r="D8485" s="75" t="s">
        <v>13138</v>
      </c>
      <c r="E8485" s="171">
        <v>27.53</v>
      </c>
    </row>
    <row r="8486" spans="2:5" ht="50.1" customHeight="1">
      <c r="B8486" s="75">
        <v>1954</v>
      </c>
      <c r="C8486" s="75" t="s">
        <v>15449</v>
      </c>
      <c r="D8486" s="75" t="s">
        <v>13138</v>
      </c>
      <c r="E8486" s="171">
        <v>149.09</v>
      </c>
    </row>
    <row r="8487" spans="2:5" ht="50.1" customHeight="1">
      <c r="B8487" s="75">
        <v>1926</v>
      </c>
      <c r="C8487" s="75" t="s">
        <v>15450</v>
      </c>
      <c r="D8487" s="75" t="s">
        <v>13138</v>
      </c>
      <c r="E8487" s="171">
        <v>1.97</v>
      </c>
    </row>
    <row r="8488" spans="2:5" ht="50.1" customHeight="1">
      <c r="B8488" s="75">
        <v>1927</v>
      </c>
      <c r="C8488" s="75" t="s">
        <v>15451</v>
      </c>
      <c r="D8488" s="75" t="s">
        <v>13138</v>
      </c>
      <c r="E8488" s="171">
        <v>2.59</v>
      </c>
    </row>
    <row r="8489" spans="2:5" ht="50.1" customHeight="1">
      <c r="B8489" s="75">
        <v>1923</v>
      </c>
      <c r="C8489" s="75" t="s">
        <v>15452</v>
      </c>
      <c r="D8489" s="75" t="s">
        <v>13138</v>
      </c>
      <c r="E8489" s="171">
        <v>4.25</v>
      </c>
    </row>
    <row r="8490" spans="2:5" ht="50.1" customHeight="1">
      <c r="B8490" s="75">
        <v>1929</v>
      </c>
      <c r="C8490" s="75" t="s">
        <v>15453</v>
      </c>
      <c r="D8490" s="75" t="s">
        <v>13138</v>
      </c>
      <c r="E8490" s="171">
        <v>6.96</v>
      </c>
    </row>
    <row r="8491" spans="2:5" ht="50.1" customHeight="1">
      <c r="B8491" s="75">
        <v>1930</v>
      </c>
      <c r="C8491" s="75" t="s">
        <v>15454</v>
      </c>
      <c r="D8491" s="75" t="s">
        <v>13138</v>
      </c>
      <c r="E8491" s="171">
        <v>13.5</v>
      </c>
    </row>
    <row r="8492" spans="2:5" ht="50.1" customHeight="1">
      <c r="B8492" s="75">
        <v>1924</v>
      </c>
      <c r="C8492" s="75" t="s">
        <v>15455</v>
      </c>
      <c r="D8492" s="75" t="s">
        <v>13138</v>
      </c>
      <c r="E8492" s="171">
        <v>23.27</v>
      </c>
    </row>
    <row r="8493" spans="2:5" ht="50.1" customHeight="1">
      <c r="B8493" s="75">
        <v>1922</v>
      </c>
      <c r="C8493" s="75" t="s">
        <v>15456</v>
      </c>
      <c r="D8493" s="75" t="s">
        <v>13138</v>
      </c>
      <c r="E8493" s="171">
        <v>34.57</v>
      </c>
    </row>
    <row r="8494" spans="2:5" ht="50.1" customHeight="1">
      <c r="B8494" s="75">
        <v>1953</v>
      </c>
      <c r="C8494" s="75" t="s">
        <v>15457</v>
      </c>
      <c r="D8494" s="75" t="s">
        <v>13138</v>
      </c>
      <c r="E8494" s="171">
        <v>60.4</v>
      </c>
    </row>
    <row r="8495" spans="2:5" ht="50.1" customHeight="1">
      <c r="B8495" s="75">
        <v>1962</v>
      </c>
      <c r="C8495" s="75" t="s">
        <v>15458</v>
      </c>
      <c r="D8495" s="75" t="s">
        <v>13138</v>
      </c>
      <c r="E8495" s="171">
        <v>197.63</v>
      </c>
    </row>
    <row r="8496" spans="2:5" ht="50.1" customHeight="1">
      <c r="B8496" s="75">
        <v>1955</v>
      </c>
      <c r="C8496" s="75" t="s">
        <v>15459</v>
      </c>
      <c r="D8496" s="75" t="s">
        <v>13138</v>
      </c>
      <c r="E8496" s="171">
        <v>2.61</v>
      </c>
    </row>
    <row r="8497" spans="2:5" ht="50.1" customHeight="1">
      <c r="B8497" s="75">
        <v>1956</v>
      </c>
      <c r="C8497" s="75" t="s">
        <v>15460</v>
      </c>
      <c r="D8497" s="75" t="s">
        <v>13138</v>
      </c>
      <c r="E8497" s="171">
        <v>3.37</v>
      </c>
    </row>
    <row r="8498" spans="2:5" ht="50.1" customHeight="1">
      <c r="B8498" s="75">
        <v>1957</v>
      </c>
      <c r="C8498" s="75" t="s">
        <v>15461</v>
      </c>
      <c r="D8498" s="75" t="s">
        <v>13138</v>
      </c>
      <c r="E8498" s="171">
        <v>7.66</v>
      </c>
    </row>
    <row r="8499" spans="2:5" ht="50.1" customHeight="1">
      <c r="B8499" s="75">
        <v>1958</v>
      </c>
      <c r="C8499" s="75" t="s">
        <v>15462</v>
      </c>
      <c r="D8499" s="75" t="s">
        <v>13138</v>
      </c>
      <c r="E8499" s="171">
        <v>13.6</v>
      </c>
    </row>
    <row r="8500" spans="2:5" ht="50.1" customHeight="1">
      <c r="B8500" s="75">
        <v>1959</v>
      </c>
      <c r="C8500" s="75" t="s">
        <v>15463</v>
      </c>
      <c r="D8500" s="75" t="s">
        <v>13138</v>
      </c>
      <c r="E8500" s="171">
        <v>16.579999999999998</v>
      </c>
    </row>
    <row r="8501" spans="2:5" ht="50.1" customHeight="1">
      <c r="B8501" s="75">
        <v>1925</v>
      </c>
      <c r="C8501" s="75" t="s">
        <v>15464</v>
      </c>
      <c r="D8501" s="75" t="s">
        <v>13138</v>
      </c>
      <c r="E8501" s="171">
        <v>40.98</v>
      </c>
    </row>
    <row r="8502" spans="2:5" ht="50.1" customHeight="1">
      <c r="B8502" s="75">
        <v>1960</v>
      </c>
      <c r="C8502" s="75" t="s">
        <v>15465</v>
      </c>
      <c r="D8502" s="75" t="s">
        <v>13138</v>
      </c>
      <c r="E8502" s="171">
        <v>58.26</v>
      </c>
    </row>
    <row r="8503" spans="2:5" ht="50.1" customHeight="1">
      <c r="B8503" s="75">
        <v>1961</v>
      </c>
      <c r="C8503" s="75" t="s">
        <v>15466</v>
      </c>
      <c r="D8503" s="75" t="s">
        <v>13138</v>
      </c>
      <c r="E8503" s="171">
        <v>83.71</v>
      </c>
    </row>
    <row r="8504" spans="2:5" ht="50.1" customHeight="1">
      <c r="B8504" s="75">
        <v>38426</v>
      </c>
      <c r="C8504" s="75" t="s">
        <v>21627</v>
      </c>
      <c r="D8504" s="75" t="s">
        <v>13138</v>
      </c>
      <c r="E8504" s="171">
        <v>26.39</v>
      </c>
    </row>
    <row r="8505" spans="2:5" ht="50.1" customHeight="1">
      <c r="B8505" s="75">
        <v>38423</v>
      </c>
      <c r="C8505" s="75" t="s">
        <v>21628</v>
      </c>
      <c r="D8505" s="75" t="s">
        <v>13138</v>
      </c>
      <c r="E8505" s="171">
        <v>59.87</v>
      </c>
    </row>
    <row r="8506" spans="2:5" ht="50.1" customHeight="1">
      <c r="B8506" s="75">
        <v>38421</v>
      </c>
      <c r="C8506" s="75" t="s">
        <v>21629</v>
      </c>
      <c r="D8506" s="75" t="s">
        <v>13138</v>
      </c>
      <c r="E8506" s="171">
        <v>28.26</v>
      </c>
    </row>
    <row r="8507" spans="2:5" ht="50.1" customHeight="1">
      <c r="B8507" s="75">
        <v>38422</v>
      </c>
      <c r="C8507" s="75" t="s">
        <v>21630</v>
      </c>
      <c r="D8507" s="75" t="s">
        <v>13138</v>
      </c>
      <c r="E8507" s="171">
        <v>41.31</v>
      </c>
    </row>
    <row r="8508" spans="2:5" ht="50.1" customHeight="1">
      <c r="B8508" s="75">
        <v>39866</v>
      </c>
      <c r="C8508" s="75" t="s">
        <v>15467</v>
      </c>
      <c r="D8508" s="75" t="s">
        <v>13138</v>
      </c>
      <c r="E8508" s="171">
        <v>13.05</v>
      </c>
    </row>
    <row r="8509" spans="2:5" ht="50.1" customHeight="1">
      <c r="B8509" s="75">
        <v>39867</v>
      </c>
      <c r="C8509" s="75" t="s">
        <v>15468</v>
      </c>
      <c r="D8509" s="75" t="s">
        <v>13138</v>
      </c>
      <c r="E8509" s="171">
        <v>29.02</v>
      </c>
    </row>
    <row r="8510" spans="2:5" ht="50.1" customHeight="1">
      <c r="B8510" s="75">
        <v>39868</v>
      </c>
      <c r="C8510" s="75" t="s">
        <v>15469</v>
      </c>
      <c r="D8510" s="75" t="s">
        <v>13138</v>
      </c>
      <c r="E8510" s="171">
        <v>52.28</v>
      </c>
    </row>
    <row r="8511" spans="2:5" ht="50.1" customHeight="1">
      <c r="B8511" s="75">
        <v>37999</v>
      </c>
      <c r="C8511" s="75" t="s">
        <v>15470</v>
      </c>
      <c r="D8511" s="75" t="s">
        <v>13138</v>
      </c>
      <c r="E8511" s="171">
        <v>6.36</v>
      </c>
    </row>
    <row r="8512" spans="2:5" ht="50.1" customHeight="1">
      <c r="B8512" s="75">
        <v>38000</v>
      </c>
      <c r="C8512" s="75" t="s">
        <v>15471</v>
      </c>
      <c r="D8512" s="75" t="s">
        <v>13138</v>
      </c>
      <c r="E8512" s="171">
        <v>8.42</v>
      </c>
    </row>
    <row r="8513" spans="2:5" ht="50.1" customHeight="1">
      <c r="B8513" s="75">
        <v>38129</v>
      </c>
      <c r="C8513" s="75" t="s">
        <v>15472</v>
      </c>
      <c r="D8513" s="75" t="s">
        <v>13138</v>
      </c>
      <c r="E8513" s="171">
        <v>4.53</v>
      </c>
    </row>
    <row r="8514" spans="2:5" ht="50.1" customHeight="1">
      <c r="B8514" s="75">
        <v>38025</v>
      </c>
      <c r="C8514" s="75" t="s">
        <v>15473</v>
      </c>
      <c r="D8514" s="75" t="s">
        <v>13138</v>
      </c>
      <c r="E8514" s="171">
        <v>7.56</v>
      </c>
    </row>
    <row r="8515" spans="2:5" ht="50.1" customHeight="1">
      <c r="B8515" s="75">
        <v>38026</v>
      </c>
      <c r="C8515" s="75" t="s">
        <v>15474</v>
      </c>
      <c r="D8515" s="75" t="s">
        <v>13138</v>
      </c>
      <c r="E8515" s="171">
        <v>20.260000000000002</v>
      </c>
    </row>
    <row r="8516" spans="2:5" ht="50.1" customHeight="1">
      <c r="B8516" s="75">
        <v>1858</v>
      </c>
      <c r="C8516" s="75" t="s">
        <v>15475</v>
      </c>
      <c r="D8516" s="75" t="s">
        <v>13138</v>
      </c>
      <c r="E8516" s="171">
        <v>30.27</v>
      </c>
    </row>
    <row r="8517" spans="2:5" ht="50.1" customHeight="1">
      <c r="B8517" s="75">
        <v>1844</v>
      </c>
      <c r="C8517" s="75" t="s">
        <v>15476</v>
      </c>
      <c r="D8517" s="75" t="s">
        <v>13138</v>
      </c>
      <c r="E8517" s="171">
        <v>111.59</v>
      </c>
    </row>
    <row r="8518" spans="2:5" ht="50.1" customHeight="1">
      <c r="B8518" s="75">
        <v>1863</v>
      </c>
      <c r="C8518" s="75" t="s">
        <v>15477</v>
      </c>
      <c r="D8518" s="75" t="s">
        <v>13138</v>
      </c>
      <c r="E8518" s="171">
        <v>43.92</v>
      </c>
    </row>
    <row r="8519" spans="2:5" ht="50.1" customHeight="1">
      <c r="B8519" s="75">
        <v>1865</v>
      </c>
      <c r="C8519" s="75" t="s">
        <v>15478</v>
      </c>
      <c r="D8519" s="75" t="s">
        <v>13138</v>
      </c>
      <c r="E8519" s="171">
        <v>160.22999999999999</v>
      </c>
    </row>
    <row r="8520" spans="2:5" ht="50.1" customHeight="1">
      <c r="B8520" s="75">
        <v>36355</v>
      </c>
      <c r="C8520" s="75" t="s">
        <v>15479</v>
      </c>
      <c r="D8520" s="75" t="s">
        <v>13138</v>
      </c>
      <c r="E8520" s="171">
        <v>4.01</v>
      </c>
    </row>
    <row r="8521" spans="2:5" ht="50.1" customHeight="1">
      <c r="B8521" s="75">
        <v>36356</v>
      </c>
      <c r="C8521" s="75" t="s">
        <v>15480</v>
      </c>
      <c r="D8521" s="75" t="s">
        <v>13138</v>
      </c>
      <c r="E8521" s="171">
        <v>6.74</v>
      </c>
    </row>
    <row r="8522" spans="2:5" ht="50.1" customHeight="1">
      <c r="B8522" s="75">
        <v>1932</v>
      </c>
      <c r="C8522" s="75" t="s">
        <v>15481</v>
      </c>
      <c r="D8522" s="75" t="s">
        <v>13138</v>
      </c>
      <c r="E8522" s="171">
        <v>10.199999999999999</v>
      </c>
    </row>
    <row r="8523" spans="2:5" ht="50.1" customHeight="1">
      <c r="B8523" s="75">
        <v>1933</v>
      </c>
      <c r="C8523" s="75" t="s">
        <v>15482</v>
      </c>
      <c r="D8523" s="75" t="s">
        <v>13138</v>
      </c>
      <c r="E8523" s="171">
        <v>4.49</v>
      </c>
    </row>
    <row r="8524" spans="2:5" ht="50.1" customHeight="1">
      <c r="B8524" s="75">
        <v>1951</v>
      </c>
      <c r="C8524" s="75" t="s">
        <v>15483</v>
      </c>
      <c r="D8524" s="75" t="s">
        <v>13138</v>
      </c>
      <c r="E8524" s="171">
        <v>19.95</v>
      </c>
    </row>
    <row r="8525" spans="2:5" ht="50.1" customHeight="1">
      <c r="B8525" s="75">
        <v>1966</v>
      </c>
      <c r="C8525" s="75" t="s">
        <v>15484</v>
      </c>
      <c r="D8525" s="75" t="s">
        <v>13138</v>
      </c>
      <c r="E8525" s="171">
        <v>22.95</v>
      </c>
    </row>
    <row r="8526" spans="2:5" ht="50.1" customHeight="1">
      <c r="B8526" s="75">
        <v>1952</v>
      </c>
      <c r="C8526" s="75" t="s">
        <v>15485</v>
      </c>
      <c r="D8526" s="75" t="s">
        <v>13138</v>
      </c>
      <c r="E8526" s="171">
        <v>86.2</v>
      </c>
    </row>
    <row r="8527" spans="2:5" ht="50.1" customHeight="1">
      <c r="B8527" s="75">
        <v>20104</v>
      </c>
      <c r="C8527" s="75" t="s">
        <v>15486</v>
      </c>
      <c r="D8527" s="75" t="s">
        <v>13138</v>
      </c>
      <c r="E8527" s="171">
        <v>636.9</v>
      </c>
    </row>
    <row r="8528" spans="2:5" ht="50.1" customHeight="1">
      <c r="B8528" s="75">
        <v>20105</v>
      </c>
      <c r="C8528" s="75" t="s">
        <v>15487</v>
      </c>
      <c r="D8528" s="75" t="s">
        <v>13138</v>
      </c>
      <c r="E8528" s="171">
        <v>992.04</v>
      </c>
    </row>
    <row r="8529" spans="2:5" ht="50.1" customHeight="1">
      <c r="B8529" s="75">
        <v>1965</v>
      </c>
      <c r="C8529" s="75" t="s">
        <v>15488</v>
      </c>
      <c r="D8529" s="75" t="s">
        <v>13138</v>
      </c>
      <c r="E8529" s="171">
        <v>46.53</v>
      </c>
    </row>
    <row r="8530" spans="2:5" ht="50.1" customHeight="1">
      <c r="B8530" s="75">
        <v>10765</v>
      </c>
      <c r="C8530" s="75" t="s">
        <v>15489</v>
      </c>
      <c r="D8530" s="75" t="s">
        <v>13138</v>
      </c>
      <c r="E8530" s="171">
        <v>11.76</v>
      </c>
    </row>
    <row r="8531" spans="2:5" ht="50.1" customHeight="1">
      <c r="B8531" s="75">
        <v>10767</v>
      </c>
      <c r="C8531" s="75" t="s">
        <v>15490</v>
      </c>
      <c r="D8531" s="75" t="s">
        <v>13138</v>
      </c>
      <c r="E8531" s="171">
        <v>38.54</v>
      </c>
    </row>
    <row r="8532" spans="2:5" ht="50.1" customHeight="1">
      <c r="B8532" s="75">
        <v>1970</v>
      </c>
      <c r="C8532" s="75" t="s">
        <v>15491</v>
      </c>
      <c r="D8532" s="75" t="s">
        <v>13138</v>
      </c>
      <c r="E8532" s="171">
        <v>48.3</v>
      </c>
    </row>
    <row r="8533" spans="2:5" ht="50.1" customHeight="1">
      <c r="B8533" s="75">
        <v>1967</v>
      </c>
      <c r="C8533" s="75" t="s">
        <v>15492</v>
      </c>
      <c r="D8533" s="75" t="s">
        <v>13138</v>
      </c>
      <c r="E8533" s="171">
        <v>5.37</v>
      </c>
    </row>
    <row r="8534" spans="2:5" ht="50.1" customHeight="1">
      <c r="B8534" s="75">
        <v>1968</v>
      </c>
      <c r="C8534" s="75" t="s">
        <v>15493</v>
      </c>
      <c r="D8534" s="75" t="s">
        <v>13138</v>
      </c>
      <c r="E8534" s="171">
        <v>11.26</v>
      </c>
    </row>
    <row r="8535" spans="2:5" ht="50.1" customHeight="1">
      <c r="B8535" s="75">
        <v>1969</v>
      </c>
      <c r="C8535" s="75" t="s">
        <v>15494</v>
      </c>
      <c r="D8535" s="75" t="s">
        <v>13138</v>
      </c>
      <c r="E8535" s="171">
        <v>33.119999999999997</v>
      </c>
    </row>
    <row r="8536" spans="2:5" ht="50.1" customHeight="1">
      <c r="B8536" s="75">
        <v>1839</v>
      </c>
      <c r="C8536" s="75" t="s">
        <v>15495</v>
      </c>
      <c r="D8536" s="75" t="s">
        <v>13138</v>
      </c>
      <c r="E8536" s="171">
        <v>135.82</v>
      </c>
    </row>
    <row r="8537" spans="2:5" ht="50.1" customHeight="1">
      <c r="B8537" s="75">
        <v>1835</v>
      </c>
      <c r="C8537" s="75" t="s">
        <v>15496</v>
      </c>
      <c r="D8537" s="75" t="s">
        <v>13138</v>
      </c>
      <c r="E8537" s="171">
        <v>28.87</v>
      </c>
    </row>
    <row r="8538" spans="2:5" ht="50.1" customHeight="1">
      <c r="B8538" s="75">
        <v>1823</v>
      </c>
      <c r="C8538" s="75" t="s">
        <v>15497</v>
      </c>
      <c r="D8538" s="75" t="s">
        <v>13138</v>
      </c>
      <c r="E8538" s="171">
        <v>55.83</v>
      </c>
    </row>
    <row r="8539" spans="2:5" ht="50.1" customHeight="1">
      <c r="B8539" s="75">
        <v>1827</v>
      </c>
      <c r="C8539" s="75" t="s">
        <v>15498</v>
      </c>
      <c r="D8539" s="75" t="s">
        <v>13138</v>
      </c>
      <c r="E8539" s="171">
        <v>134.5</v>
      </c>
    </row>
    <row r="8540" spans="2:5" ht="50.1" customHeight="1">
      <c r="B8540" s="75">
        <v>1831</v>
      </c>
      <c r="C8540" s="75" t="s">
        <v>15499</v>
      </c>
      <c r="D8540" s="75" t="s">
        <v>13138</v>
      </c>
      <c r="E8540" s="171">
        <v>29.36</v>
      </c>
    </row>
    <row r="8541" spans="2:5" ht="50.1" customHeight="1">
      <c r="B8541" s="75">
        <v>1825</v>
      </c>
      <c r="C8541" s="75" t="s">
        <v>15500</v>
      </c>
      <c r="D8541" s="75" t="s">
        <v>13138</v>
      </c>
      <c r="E8541" s="171">
        <v>72.459999999999994</v>
      </c>
    </row>
    <row r="8542" spans="2:5" ht="50.1" customHeight="1">
      <c r="B8542" s="75">
        <v>1828</v>
      </c>
      <c r="C8542" s="75" t="s">
        <v>15501</v>
      </c>
      <c r="D8542" s="75" t="s">
        <v>13138</v>
      </c>
      <c r="E8542" s="171">
        <v>164.13</v>
      </c>
    </row>
    <row r="8543" spans="2:5" ht="50.1" customHeight="1">
      <c r="B8543" s="75">
        <v>1845</v>
      </c>
      <c r="C8543" s="75" t="s">
        <v>15502</v>
      </c>
      <c r="D8543" s="75" t="s">
        <v>13138</v>
      </c>
      <c r="E8543" s="171">
        <v>36.79</v>
      </c>
    </row>
    <row r="8544" spans="2:5" ht="50.1" customHeight="1">
      <c r="B8544" s="75">
        <v>1824</v>
      </c>
      <c r="C8544" s="75" t="s">
        <v>15503</v>
      </c>
      <c r="D8544" s="75" t="s">
        <v>13138</v>
      </c>
      <c r="E8544" s="171">
        <v>86.86</v>
      </c>
    </row>
    <row r="8545" spans="2:5" ht="50.1" customHeight="1">
      <c r="B8545" s="75">
        <v>1941</v>
      </c>
      <c r="C8545" s="75" t="s">
        <v>15504</v>
      </c>
      <c r="D8545" s="75" t="s">
        <v>13138</v>
      </c>
      <c r="E8545" s="171">
        <v>29.21</v>
      </c>
    </row>
    <row r="8546" spans="2:5" ht="50.1" customHeight="1">
      <c r="B8546" s="75">
        <v>1940</v>
      </c>
      <c r="C8546" s="75" t="s">
        <v>15505</v>
      </c>
      <c r="D8546" s="75" t="s">
        <v>13138</v>
      </c>
      <c r="E8546" s="171">
        <v>22.07</v>
      </c>
    </row>
    <row r="8547" spans="2:5" ht="50.1" customHeight="1">
      <c r="B8547" s="75">
        <v>1937</v>
      </c>
      <c r="C8547" s="75" t="s">
        <v>15506</v>
      </c>
      <c r="D8547" s="75" t="s">
        <v>13138</v>
      </c>
      <c r="E8547" s="171">
        <v>4.58</v>
      </c>
    </row>
    <row r="8548" spans="2:5" ht="50.1" customHeight="1">
      <c r="B8548" s="75">
        <v>1939</v>
      </c>
      <c r="C8548" s="75" t="s">
        <v>15507</v>
      </c>
      <c r="D8548" s="75" t="s">
        <v>13138</v>
      </c>
      <c r="E8548" s="171">
        <v>9.07</v>
      </c>
    </row>
    <row r="8549" spans="2:5" ht="50.1" customHeight="1">
      <c r="B8549" s="75">
        <v>1942</v>
      </c>
      <c r="C8549" s="75" t="s">
        <v>15508</v>
      </c>
      <c r="D8549" s="75" t="s">
        <v>13138</v>
      </c>
      <c r="E8549" s="171">
        <v>41.68</v>
      </c>
    </row>
    <row r="8550" spans="2:5" ht="50.1" customHeight="1">
      <c r="B8550" s="75">
        <v>1938</v>
      </c>
      <c r="C8550" s="75" t="s">
        <v>15509</v>
      </c>
      <c r="D8550" s="75" t="s">
        <v>13138</v>
      </c>
      <c r="E8550" s="171">
        <v>5.8</v>
      </c>
    </row>
    <row r="8551" spans="2:5" ht="50.1" customHeight="1">
      <c r="B8551" s="75">
        <v>42692</v>
      </c>
      <c r="C8551" s="75" t="s">
        <v>15510</v>
      </c>
      <c r="D8551" s="75" t="s">
        <v>13138</v>
      </c>
      <c r="E8551" s="171">
        <v>355.5</v>
      </c>
    </row>
    <row r="8552" spans="2:5" ht="50.1" customHeight="1">
      <c r="B8552" s="75">
        <v>42693</v>
      </c>
      <c r="C8552" s="75" t="s">
        <v>15511</v>
      </c>
      <c r="D8552" s="75" t="s">
        <v>13138</v>
      </c>
      <c r="E8552" s="171">
        <v>584.78</v>
      </c>
    </row>
    <row r="8553" spans="2:5" ht="50.1" customHeight="1">
      <c r="B8553" s="75">
        <v>42695</v>
      </c>
      <c r="C8553" s="75" t="s">
        <v>15512</v>
      </c>
      <c r="D8553" s="75" t="s">
        <v>13138</v>
      </c>
      <c r="E8553" s="171">
        <v>444.64</v>
      </c>
    </row>
    <row r="8554" spans="2:5" ht="50.1" customHeight="1">
      <c r="B8554" s="75">
        <v>42694</v>
      </c>
      <c r="C8554" s="75" t="s">
        <v>15513</v>
      </c>
      <c r="D8554" s="75" t="s">
        <v>13138</v>
      </c>
      <c r="E8554" s="171">
        <v>657.35</v>
      </c>
    </row>
    <row r="8555" spans="2:5" ht="50.1" customHeight="1">
      <c r="B8555" s="75">
        <v>20097</v>
      </c>
      <c r="C8555" s="75" t="s">
        <v>21631</v>
      </c>
      <c r="D8555" s="75" t="s">
        <v>13138</v>
      </c>
      <c r="E8555" s="171">
        <v>45.63</v>
      </c>
    </row>
    <row r="8556" spans="2:5" ht="50.1" customHeight="1">
      <c r="B8556" s="75">
        <v>20098</v>
      </c>
      <c r="C8556" s="75" t="s">
        <v>21632</v>
      </c>
      <c r="D8556" s="75" t="s">
        <v>13138</v>
      </c>
      <c r="E8556" s="171">
        <v>153.84</v>
      </c>
    </row>
    <row r="8557" spans="2:5" ht="50.1" customHeight="1">
      <c r="B8557" s="75">
        <v>20096</v>
      </c>
      <c r="C8557" s="75" t="s">
        <v>21633</v>
      </c>
      <c r="D8557" s="75" t="s">
        <v>13138</v>
      </c>
      <c r="E8557" s="171">
        <v>29.85</v>
      </c>
    </row>
    <row r="8558" spans="2:5" ht="50.1" customHeight="1">
      <c r="B8558" s="75">
        <v>1964</v>
      </c>
      <c r="C8558" s="75" t="s">
        <v>15514</v>
      </c>
      <c r="D8558" s="75" t="s">
        <v>13138</v>
      </c>
      <c r="E8558" s="171">
        <v>27.59</v>
      </c>
    </row>
    <row r="8559" spans="2:5" ht="50.1" customHeight="1">
      <c r="B8559" s="75">
        <v>1880</v>
      </c>
      <c r="C8559" s="75" t="s">
        <v>15515</v>
      </c>
      <c r="D8559" s="75" t="s">
        <v>13138</v>
      </c>
      <c r="E8559" s="171">
        <v>3.25</v>
      </c>
    </row>
    <row r="8560" spans="2:5" ht="50.1" customHeight="1">
      <c r="B8560" s="75">
        <v>39274</v>
      </c>
      <c r="C8560" s="75" t="s">
        <v>15516</v>
      </c>
      <c r="D8560" s="75" t="s">
        <v>13138</v>
      </c>
      <c r="E8560" s="171">
        <v>2.52</v>
      </c>
    </row>
    <row r="8561" spans="2:5" ht="50.1" customHeight="1">
      <c r="B8561" s="75">
        <v>2628</v>
      </c>
      <c r="C8561" s="75" t="s">
        <v>15517</v>
      </c>
      <c r="D8561" s="75" t="s">
        <v>13138</v>
      </c>
      <c r="E8561" s="171">
        <v>237.65</v>
      </c>
    </row>
    <row r="8562" spans="2:5" ht="50.1" customHeight="1">
      <c r="B8562" s="75">
        <v>2622</v>
      </c>
      <c r="C8562" s="75" t="s">
        <v>15518</v>
      </c>
      <c r="D8562" s="75" t="s">
        <v>13138</v>
      </c>
      <c r="E8562" s="171">
        <v>5.64</v>
      </c>
    </row>
    <row r="8563" spans="2:5" ht="50.1" customHeight="1">
      <c r="B8563" s="75">
        <v>2623</v>
      </c>
      <c r="C8563" s="75" t="s">
        <v>15519</v>
      </c>
      <c r="D8563" s="75" t="s">
        <v>13138</v>
      </c>
      <c r="E8563" s="171">
        <v>6.79</v>
      </c>
    </row>
    <row r="8564" spans="2:5" ht="50.1" customHeight="1">
      <c r="B8564" s="75">
        <v>2624</v>
      </c>
      <c r="C8564" s="75" t="s">
        <v>15520</v>
      </c>
      <c r="D8564" s="75" t="s">
        <v>13138</v>
      </c>
      <c r="E8564" s="171">
        <v>10.8</v>
      </c>
    </row>
    <row r="8565" spans="2:5" ht="50.1" customHeight="1">
      <c r="B8565" s="75">
        <v>2625</v>
      </c>
      <c r="C8565" s="75" t="s">
        <v>15521</v>
      </c>
      <c r="D8565" s="75" t="s">
        <v>13138</v>
      </c>
      <c r="E8565" s="171">
        <v>22.8</v>
      </c>
    </row>
    <row r="8566" spans="2:5" ht="50.1" customHeight="1">
      <c r="B8566" s="75">
        <v>2626</v>
      </c>
      <c r="C8566" s="75" t="s">
        <v>15522</v>
      </c>
      <c r="D8566" s="75" t="s">
        <v>13138</v>
      </c>
      <c r="E8566" s="171">
        <v>33.409999999999997</v>
      </c>
    </row>
    <row r="8567" spans="2:5" ht="50.1" customHeight="1">
      <c r="B8567" s="75">
        <v>2630</v>
      </c>
      <c r="C8567" s="75" t="s">
        <v>15523</v>
      </c>
      <c r="D8567" s="75" t="s">
        <v>13138</v>
      </c>
      <c r="E8567" s="171">
        <v>50.82</v>
      </c>
    </row>
    <row r="8568" spans="2:5" ht="50.1" customHeight="1">
      <c r="B8568" s="75">
        <v>2627</v>
      </c>
      <c r="C8568" s="75" t="s">
        <v>15524</v>
      </c>
      <c r="D8568" s="75" t="s">
        <v>13138</v>
      </c>
      <c r="E8568" s="171">
        <v>89.51</v>
      </c>
    </row>
    <row r="8569" spans="2:5" ht="50.1" customHeight="1">
      <c r="B8569" s="75">
        <v>2629</v>
      </c>
      <c r="C8569" s="75" t="s">
        <v>15525</v>
      </c>
      <c r="D8569" s="75" t="s">
        <v>13138</v>
      </c>
      <c r="E8569" s="171">
        <v>121.07</v>
      </c>
    </row>
    <row r="8570" spans="2:5" ht="50.1" customHeight="1">
      <c r="B8570" s="75">
        <v>12033</v>
      </c>
      <c r="C8570" s="75" t="s">
        <v>15526</v>
      </c>
      <c r="D8570" s="75" t="s">
        <v>13138</v>
      </c>
      <c r="E8570" s="171">
        <v>10.4</v>
      </c>
    </row>
    <row r="8571" spans="2:5" ht="50.1" customHeight="1">
      <c r="B8571" s="75">
        <v>40408</v>
      </c>
      <c r="C8571" s="75" t="s">
        <v>15527</v>
      </c>
      <c r="D8571" s="75" t="s">
        <v>13138</v>
      </c>
      <c r="E8571" s="171">
        <v>6.83</v>
      </c>
    </row>
    <row r="8572" spans="2:5" ht="50.1" customHeight="1">
      <c r="B8572" s="75">
        <v>40409</v>
      </c>
      <c r="C8572" s="75" t="s">
        <v>15528</v>
      </c>
      <c r="D8572" s="75" t="s">
        <v>13138</v>
      </c>
      <c r="E8572" s="171">
        <v>2.41</v>
      </c>
    </row>
    <row r="8573" spans="2:5" ht="50.1" customHeight="1">
      <c r="B8573" s="75">
        <v>39276</v>
      </c>
      <c r="C8573" s="75" t="s">
        <v>15529</v>
      </c>
      <c r="D8573" s="75" t="s">
        <v>13138</v>
      </c>
      <c r="E8573" s="171">
        <v>6.15</v>
      </c>
    </row>
    <row r="8574" spans="2:5" ht="50.1" customHeight="1">
      <c r="B8574" s="75">
        <v>39277</v>
      </c>
      <c r="C8574" s="75" t="s">
        <v>15530</v>
      </c>
      <c r="D8574" s="75" t="s">
        <v>13138</v>
      </c>
      <c r="E8574" s="171">
        <v>16.62</v>
      </c>
    </row>
    <row r="8575" spans="2:5" ht="50.1" customHeight="1">
      <c r="B8575" s="75">
        <v>12034</v>
      </c>
      <c r="C8575" s="75" t="s">
        <v>15531</v>
      </c>
      <c r="D8575" s="75" t="s">
        <v>13138</v>
      </c>
      <c r="E8575" s="171">
        <v>4.71</v>
      </c>
    </row>
    <row r="8576" spans="2:5" ht="50.1" customHeight="1">
      <c r="B8576" s="75">
        <v>39879</v>
      </c>
      <c r="C8576" s="75" t="s">
        <v>15532</v>
      </c>
      <c r="D8576" s="75" t="s">
        <v>13138</v>
      </c>
      <c r="E8576" s="171">
        <v>3.67</v>
      </c>
    </row>
    <row r="8577" spans="2:5" ht="50.1" customHeight="1">
      <c r="B8577" s="75">
        <v>39880</v>
      </c>
      <c r="C8577" s="75" t="s">
        <v>15533</v>
      </c>
      <c r="D8577" s="75" t="s">
        <v>13138</v>
      </c>
      <c r="E8577" s="171">
        <v>8.1199999999999992</v>
      </c>
    </row>
    <row r="8578" spans="2:5" ht="50.1" customHeight="1">
      <c r="B8578" s="75">
        <v>39881</v>
      </c>
      <c r="C8578" s="75" t="s">
        <v>15534</v>
      </c>
      <c r="D8578" s="75" t="s">
        <v>13138</v>
      </c>
      <c r="E8578" s="171">
        <v>13.04</v>
      </c>
    </row>
    <row r="8579" spans="2:5" ht="50.1" customHeight="1">
      <c r="B8579" s="75">
        <v>39882</v>
      </c>
      <c r="C8579" s="75" t="s">
        <v>15535</v>
      </c>
      <c r="D8579" s="75" t="s">
        <v>13138</v>
      </c>
      <c r="E8579" s="171">
        <v>34.35</v>
      </c>
    </row>
    <row r="8580" spans="2:5" ht="50.1" customHeight="1">
      <c r="B8580" s="75">
        <v>39883</v>
      </c>
      <c r="C8580" s="75" t="s">
        <v>15536</v>
      </c>
      <c r="D8580" s="75" t="s">
        <v>13138</v>
      </c>
      <c r="E8580" s="171">
        <v>54.86</v>
      </c>
    </row>
    <row r="8581" spans="2:5" ht="50.1" customHeight="1">
      <c r="B8581" s="75">
        <v>39884</v>
      </c>
      <c r="C8581" s="75" t="s">
        <v>15537</v>
      </c>
      <c r="D8581" s="75" t="s">
        <v>13138</v>
      </c>
      <c r="E8581" s="171">
        <v>81.48</v>
      </c>
    </row>
    <row r="8582" spans="2:5" ht="50.1" customHeight="1">
      <c r="B8582" s="75">
        <v>39885</v>
      </c>
      <c r="C8582" s="75" t="s">
        <v>15538</v>
      </c>
      <c r="D8582" s="75" t="s">
        <v>13138</v>
      </c>
      <c r="E8582" s="171">
        <v>193.66</v>
      </c>
    </row>
    <row r="8583" spans="2:5" ht="50.1" customHeight="1">
      <c r="B8583" s="75">
        <v>1777</v>
      </c>
      <c r="C8583" s="75" t="s">
        <v>15539</v>
      </c>
      <c r="D8583" s="75" t="s">
        <v>13138</v>
      </c>
      <c r="E8583" s="171">
        <v>61.07</v>
      </c>
    </row>
    <row r="8584" spans="2:5" ht="50.1" customHeight="1">
      <c r="B8584" s="75">
        <v>1819</v>
      </c>
      <c r="C8584" s="75" t="s">
        <v>15540</v>
      </c>
      <c r="D8584" s="75" t="s">
        <v>13138</v>
      </c>
      <c r="E8584" s="171">
        <v>44.43</v>
      </c>
    </row>
    <row r="8585" spans="2:5" ht="50.1" customHeight="1">
      <c r="B8585" s="75">
        <v>1775</v>
      </c>
      <c r="C8585" s="75" t="s">
        <v>15541</v>
      </c>
      <c r="D8585" s="75" t="s">
        <v>13138</v>
      </c>
      <c r="E8585" s="171">
        <v>13.29</v>
      </c>
    </row>
    <row r="8586" spans="2:5" ht="50.1" customHeight="1">
      <c r="B8586" s="75">
        <v>1776</v>
      </c>
      <c r="C8586" s="75" t="s">
        <v>15542</v>
      </c>
      <c r="D8586" s="75" t="s">
        <v>13138</v>
      </c>
      <c r="E8586" s="171">
        <v>36.15</v>
      </c>
    </row>
    <row r="8587" spans="2:5" ht="50.1" customHeight="1">
      <c r="B8587" s="75">
        <v>1778</v>
      </c>
      <c r="C8587" s="75" t="s">
        <v>15543</v>
      </c>
      <c r="D8587" s="75" t="s">
        <v>13138</v>
      </c>
      <c r="E8587" s="171">
        <v>147.82</v>
      </c>
    </row>
    <row r="8588" spans="2:5" ht="50.1" customHeight="1">
      <c r="B8588" s="75">
        <v>1818</v>
      </c>
      <c r="C8588" s="75" t="s">
        <v>15544</v>
      </c>
      <c r="D8588" s="75" t="s">
        <v>13138</v>
      </c>
      <c r="E8588" s="171">
        <v>98.12</v>
      </c>
    </row>
    <row r="8589" spans="2:5" ht="50.1" customHeight="1">
      <c r="B8589" s="75">
        <v>1820</v>
      </c>
      <c r="C8589" s="75" t="s">
        <v>15545</v>
      </c>
      <c r="D8589" s="75" t="s">
        <v>13138</v>
      </c>
      <c r="E8589" s="171">
        <v>19.190000000000001</v>
      </c>
    </row>
    <row r="8590" spans="2:5" ht="50.1" customHeight="1">
      <c r="B8590" s="75">
        <v>1779</v>
      </c>
      <c r="C8590" s="75" t="s">
        <v>15546</v>
      </c>
      <c r="D8590" s="75" t="s">
        <v>13138</v>
      </c>
      <c r="E8590" s="171">
        <v>214.99</v>
      </c>
    </row>
    <row r="8591" spans="2:5" ht="50.1" customHeight="1">
      <c r="B8591" s="75">
        <v>1780</v>
      </c>
      <c r="C8591" s="75" t="s">
        <v>15547</v>
      </c>
      <c r="D8591" s="75" t="s">
        <v>13138</v>
      </c>
      <c r="E8591" s="171">
        <v>443.21</v>
      </c>
    </row>
    <row r="8592" spans="2:5" ht="50.1" customHeight="1">
      <c r="B8592" s="75">
        <v>1783</v>
      </c>
      <c r="C8592" s="75" t="s">
        <v>15548</v>
      </c>
      <c r="D8592" s="75" t="s">
        <v>13138</v>
      </c>
      <c r="E8592" s="171">
        <v>46.86</v>
      </c>
    </row>
    <row r="8593" spans="2:5" ht="50.1" customHeight="1">
      <c r="B8593" s="75">
        <v>1782</v>
      </c>
      <c r="C8593" s="75" t="s">
        <v>15549</v>
      </c>
      <c r="D8593" s="75" t="s">
        <v>13138</v>
      </c>
      <c r="E8593" s="171">
        <v>37.049999999999997</v>
      </c>
    </row>
    <row r="8594" spans="2:5" ht="50.1" customHeight="1">
      <c r="B8594" s="75">
        <v>1817</v>
      </c>
      <c r="C8594" s="75" t="s">
        <v>15550</v>
      </c>
      <c r="D8594" s="75" t="s">
        <v>13138</v>
      </c>
      <c r="E8594" s="171">
        <v>11.04</v>
      </c>
    </row>
    <row r="8595" spans="2:5" ht="50.1" customHeight="1">
      <c r="B8595" s="75">
        <v>1781</v>
      </c>
      <c r="C8595" s="75" t="s">
        <v>15551</v>
      </c>
      <c r="D8595" s="75" t="s">
        <v>13138</v>
      </c>
      <c r="E8595" s="171">
        <v>24.14</v>
      </c>
    </row>
    <row r="8596" spans="2:5" ht="50.1" customHeight="1">
      <c r="B8596" s="75">
        <v>1784</v>
      </c>
      <c r="C8596" s="75" t="s">
        <v>15552</v>
      </c>
      <c r="D8596" s="75" t="s">
        <v>13138</v>
      </c>
      <c r="E8596" s="171">
        <v>132.32</v>
      </c>
    </row>
    <row r="8597" spans="2:5" ht="50.1" customHeight="1">
      <c r="B8597" s="75">
        <v>1810</v>
      </c>
      <c r="C8597" s="75" t="s">
        <v>15553</v>
      </c>
      <c r="D8597" s="75" t="s">
        <v>13138</v>
      </c>
      <c r="E8597" s="171">
        <v>73.39</v>
      </c>
    </row>
    <row r="8598" spans="2:5" ht="50.1" customHeight="1">
      <c r="B8598" s="75">
        <v>1811</v>
      </c>
      <c r="C8598" s="75" t="s">
        <v>15554</v>
      </c>
      <c r="D8598" s="75" t="s">
        <v>13138</v>
      </c>
      <c r="E8598" s="171">
        <v>15.88</v>
      </c>
    </row>
    <row r="8599" spans="2:5" ht="50.1" customHeight="1">
      <c r="B8599" s="75">
        <v>1812</v>
      </c>
      <c r="C8599" s="75" t="s">
        <v>15555</v>
      </c>
      <c r="D8599" s="75" t="s">
        <v>13138</v>
      </c>
      <c r="E8599" s="171">
        <v>185.28</v>
      </c>
    </row>
    <row r="8600" spans="2:5" ht="50.1" customHeight="1">
      <c r="B8600" s="75">
        <v>40386</v>
      </c>
      <c r="C8600" s="75" t="s">
        <v>15556</v>
      </c>
      <c r="D8600" s="75" t="s">
        <v>13138</v>
      </c>
      <c r="E8600" s="171">
        <v>65.3</v>
      </c>
    </row>
    <row r="8601" spans="2:5" ht="50.1" customHeight="1">
      <c r="B8601" s="75">
        <v>40384</v>
      </c>
      <c r="C8601" s="75" t="s">
        <v>15557</v>
      </c>
      <c r="D8601" s="75" t="s">
        <v>13138</v>
      </c>
      <c r="E8601" s="171">
        <v>44.71</v>
      </c>
    </row>
    <row r="8602" spans="2:5" ht="50.1" customHeight="1">
      <c r="B8602" s="75">
        <v>40379</v>
      </c>
      <c r="C8602" s="75" t="s">
        <v>15558</v>
      </c>
      <c r="D8602" s="75" t="s">
        <v>13138</v>
      </c>
      <c r="E8602" s="171">
        <v>15.45</v>
      </c>
    </row>
    <row r="8603" spans="2:5" ht="50.1" customHeight="1">
      <c r="B8603" s="75">
        <v>40423</v>
      </c>
      <c r="C8603" s="75" t="s">
        <v>15559</v>
      </c>
      <c r="D8603" s="75" t="s">
        <v>13138</v>
      </c>
      <c r="E8603" s="171">
        <v>29.25</v>
      </c>
    </row>
    <row r="8604" spans="2:5" ht="50.1" customHeight="1">
      <c r="B8604" s="75">
        <v>40389</v>
      </c>
      <c r="C8604" s="75" t="s">
        <v>15560</v>
      </c>
      <c r="D8604" s="75" t="s">
        <v>13138</v>
      </c>
      <c r="E8604" s="171">
        <v>185.48</v>
      </c>
    </row>
    <row r="8605" spans="2:5" ht="50.1" customHeight="1">
      <c r="B8605" s="75">
        <v>40388</v>
      </c>
      <c r="C8605" s="75" t="s">
        <v>15561</v>
      </c>
      <c r="D8605" s="75" t="s">
        <v>13138</v>
      </c>
      <c r="E8605" s="171">
        <v>92.84</v>
      </c>
    </row>
    <row r="8606" spans="2:5" ht="50.1" customHeight="1">
      <c r="B8606" s="75">
        <v>40381</v>
      </c>
      <c r="C8606" s="75" t="s">
        <v>15562</v>
      </c>
      <c r="D8606" s="75" t="s">
        <v>13138</v>
      </c>
      <c r="E8606" s="171">
        <v>20.61</v>
      </c>
    </row>
    <row r="8607" spans="2:5" ht="50.1" customHeight="1">
      <c r="B8607" s="75">
        <v>40391</v>
      </c>
      <c r="C8607" s="75" t="s">
        <v>15563</v>
      </c>
      <c r="D8607" s="75" t="s">
        <v>13138</v>
      </c>
      <c r="E8607" s="171">
        <v>481.42</v>
      </c>
    </row>
    <row r="8608" spans="2:5" ht="50.1" customHeight="1">
      <c r="B8608" s="75">
        <v>40414</v>
      </c>
      <c r="C8608" s="75" t="s">
        <v>15564</v>
      </c>
      <c r="D8608" s="75" t="s">
        <v>13138</v>
      </c>
      <c r="E8608" s="171">
        <v>17.440000000000001</v>
      </c>
    </row>
    <row r="8609" spans="2:5" ht="50.1" customHeight="1">
      <c r="B8609" s="75">
        <v>40416</v>
      </c>
      <c r="C8609" s="75" t="s">
        <v>15565</v>
      </c>
      <c r="D8609" s="75" t="s">
        <v>13138</v>
      </c>
      <c r="E8609" s="171">
        <v>24.1</v>
      </c>
    </row>
    <row r="8610" spans="2:5" ht="50.1" customHeight="1">
      <c r="B8610" s="75">
        <v>40418</v>
      </c>
      <c r="C8610" s="75" t="s">
        <v>15566</v>
      </c>
      <c r="D8610" s="75" t="s">
        <v>13138</v>
      </c>
      <c r="E8610" s="171">
        <v>28.75</v>
      </c>
    </row>
    <row r="8611" spans="2:5" ht="50.1" customHeight="1">
      <c r="B8611" s="75">
        <v>2609</v>
      </c>
      <c r="C8611" s="75" t="s">
        <v>15567</v>
      </c>
      <c r="D8611" s="75" t="s">
        <v>13138</v>
      </c>
      <c r="E8611" s="171">
        <v>5.3</v>
      </c>
    </row>
    <row r="8612" spans="2:5" ht="50.1" customHeight="1">
      <c r="B8612" s="75">
        <v>2634</v>
      </c>
      <c r="C8612" s="75" t="s">
        <v>15568</v>
      </c>
      <c r="D8612" s="75" t="s">
        <v>13138</v>
      </c>
      <c r="E8612" s="171">
        <v>6.96</v>
      </c>
    </row>
    <row r="8613" spans="2:5" ht="50.1" customHeight="1">
      <c r="B8613" s="75">
        <v>2611</v>
      </c>
      <c r="C8613" s="75" t="s">
        <v>15569</v>
      </c>
      <c r="D8613" s="75" t="s">
        <v>13138</v>
      </c>
      <c r="E8613" s="171">
        <v>19.62</v>
      </c>
    </row>
    <row r="8614" spans="2:5" ht="50.1" customHeight="1">
      <c r="B8614" s="75">
        <v>34359</v>
      </c>
      <c r="C8614" s="75" t="s">
        <v>15570</v>
      </c>
      <c r="D8614" s="75" t="s">
        <v>13138</v>
      </c>
      <c r="E8614" s="171">
        <v>13.34</v>
      </c>
    </row>
    <row r="8615" spans="2:5" ht="50.1" customHeight="1">
      <c r="B8615" s="75">
        <v>1789</v>
      </c>
      <c r="C8615" s="75" t="s">
        <v>15571</v>
      </c>
      <c r="D8615" s="75" t="s">
        <v>13138</v>
      </c>
      <c r="E8615" s="171">
        <v>58.61</v>
      </c>
    </row>
    <row r="8616" spans="2:5" ht="50.1" customHeight="1">
      <c r="B8616" s="75">
        <v>1788</v>
      </c>
      <c r="C8616" s="75" t="s">
        <v>15572</v>
      </c>
      <c r="D8616" s="75" t="s">
        <v>13138</v>
      </c>
      <c r="E8616" s="171">
        <v>46.98</v>
      </c>
    </row>
    <row r="8617" spans="2:5" ht="50.1" customHeight="1">
      <c r="B8617" s="75">
        <v>1786</v>
      </c>
      <c r="C8617" s="75" t="s">
        <v>15573</v>
      </c>
      <c r="D8617" s="75" t="s">
        <v>13138</v>
      </c>
      <c r="E8617" s="171">
        <v>11.66</v>
      </c>
    </row>
    <row r="8618" spans="2:5" ht="50.1" customHeight="1">
      <c r="B8618" s="75">
        <v>1787</v>
      </c>
      <c r="C8618" s="75" t="s">
        <v>15574</v>
      </c>
      <c r="D8618" s="75" t="s">
        <v>13138</v>
      </c>
      <c r="E8618" s="171">
        <v>27.93</v>
      </c>
    </row>
    <row r="8619" spans="2:5" ht="50.1" customHeight="1">
      <c r="B8619" s="75">
        <v>1791</v>
      </c>
      <c r="C8619" s="75" t="s">
        <v>15575</v>
      </c>
      <c r="D8619" s="75" t="s">
        <v>13138</v>
      </c>
      <c r="E8619" s="171">
        <v>169.4</v>
      </c>
    </row>
    <row r="8620" spans="2:5" ht="50.1" customHeight="1">
      <c r="B8620" s="75">
        <v>1790</v>
      </c>
      <c r="C8620" s="75" t="s">
        <v>15576</v>
      </c>
      <c r="D8620" s="75" t="s">
        <v>13138</v>
      </c>
      <c r="E8620" s="171">
        <v>97.61</v>
      </c>
    </row>
    <row r="8621" spans="2:5" ht="50.1" customHeight="1">
      <c r="B8621" s="75">
        <v>1813</v>
      </c>
      <c r="C8621" s="75" t="s">
        <v>15577</v>
      </c>
      <c r="D8621" s="75" t="s">
        <v>13138</v>
      </c>
      <c r="E8621" s="171">
        <v>18.510000000000002</v>
      </c>
    </row>
    <row r="8622" spans="2:5" ht="50.1" customHeight="1">
      <c r="B8622" s="75">
        <v>1792</v>
      </c>
      <c r="C8622" s="75" t="s">
        <v>15578</v>
      </c>
      <c r="D8622" s="75" t="s">
        <v>13138</v>
      </c>
      <c r="E8622" s="171">
        <v>228.66</v>
      </c>
    </row>
    <row r="8623" spans="2:5" ht="50.1" customHeight="1">
      <c r="B8623" s="75">
        <v>1793</v>
      </c>
      <c r="C8623" s="75" t="s">
        <v>15579</v>
      </c>
      <c r="D8623" s="75" t="s">
        <v>13138</v>
      </c>
      <c r="E8623" s="171">
        <v>462.05</v>
      </c>
    </row>
    <row r="8624" spans="2:5" ht="50.1" customHeight="1">
      <c r="B8624" s="75">
        <v>1809</v>
      </c>
      <c r="C8624" s="75" t="s">
        <v>15580</v>
      </c>
      <c r="D8624" s="75" t="s">
        <v>13138</v>
      </c>
      <c r="E8624" s="171">
        <v>54.95</v>
      </c>
    </row>
    <row r="8625" spans="2:5" ht="50.1" customHeight="1">
      <c r="B8625" s="75">
        <v>1814</v>
      </c>
      <c r="C8625" s="75" t="s">
        <v>15581</v>
      </c>
      <c r="D8625" s="75" t="s">
        <v>13138</v>
      </c>
      <c r="E8625" s="171">
        <v>45.14</v>
      </c>
    </row>
    <row r="8626" spans="2:5" ht="50.1" customHeight="1">
      <c r="B8626" s="75">
        <v>1803</v>
      </c>
      <c r="C8626" s="75" t="s">
        <v>15582</v>
      </c>
      <c r="D8626" s="75" t="s">
        <v>13138</v>
      </c>
      <c r="E8626" s="171">
        <v>11.41</v>
      </c>
    </row>
    <row r="8627" spans="2:5" ht="50.1" customHeight="1">
      <c r="B8627" s="75">
        <v>1805</v>
      </c>
      <c r="C8627" s="75" t="s">
        <v>15583</v>
      </c>
      <c r="D8627" s="75" t="s">
        <v>13138</v>
      </c>
      <c r="E8627" s="171">
        <v>26.2</v>
      </c>
    </row>
    <row r="8628" spans="2:5" ht="50.1" customHeight="1">
      <c r="B8628" s="75">
        <v>1821</v>
      </c>
      <c r="C8628" s="75" t="s">
        <v>15584</v>
      </c>
      <c r="D8628" s="75" t="s">
        <v>13138</v>
      </c>
      <c r="E8628" s="171">
        <v>154.77000000000001</v>
      </c>
    </row>
    <row r="8629" spans="2:5" ht="50.1" customHeight="1">
      <c r="B8629" s="75">
        <v>1806</v>
      </c>
      <c r="C8629" s="75" t="s">
        <v>15585</v>
      </c>
      <c r="D8629" s="75" t="s">
        <v>13138</v>
      </c>
      <c r="E8629" s="171">
        <v>92.12</v>
      </c>
    </row>
    <row r="8630" spans="2:5" ht="50.1" customHeight="1">
      <c r="B8630" s="75">
        <v>1804</v>
      </c>
      <c r="C8630" s="75" t="s">
        <v>15586</v>
      </c>
      <c r="D8630" s="75" t="s">
        <v>13138</v>
      </c>
      <c r="E8630" s="171">
        <v>16.239999999999998</v>
      </c>
    </row>
    <row r="8631" spans="2:5" ht="50.1" customHeight="1">
      <c r="B8631" s="75">
        <v>1807</v>
      </c>
      <c r="C8631" s="75" t="s">
        <v>15587</v>
      </c>
      <c r="D8631" s="75" t="s">
        <v>13138</v>
      </c>
      <c r="E8631" s="171">
        <v>221.34</v>
      </c>
    </row>
    <row r="8632" spans="2:5" ht="50.1" customHeight="1">
      <c r="B8632" s="75">
        <v>1808</v>
      </c>
      <c r="C8632" s="75" t="s">
        <v>15588</v>
      </c>
      <c r="D8632" s="75" t="s">
        <v>13138</v>
      </c>
      <c r="E8632" s="171">
        <v>443.76</v>
      </c>
    </row>
    <row r="8633" spans="2:5" ht="50.1" customHeight="1">
      <c r="B8633" s="75">
        <v>1797</v>
      </c>
      <c r="C8633" s="75" t="s">
        <v>15589</v>
      </c>
      <c r="D8633" s="75" t="s">
        <v>13138</v>
      </c>
      <c r="E8633" s="171">
        <v>66.55</v>
      </c>
    </row>
    <row r="8634" spans="2:5" ht="50.1" customHeight="1">
      <c r="B8634" s="75">
        <v>1796</v>
      </c>
      <c r="C8634" s="75" t="s">
        <v>15590</v>
      </c>
      <c r="D8634" s="75" t="s">
        <v>13138</v>
      </c>
      <c r="E8634" s="171">
        <v>51.05</v>
      </c>
    </row>
    <row r="8635" spans="2:5" ht="50.1" customHeight="1">
      <c r="B8635" s="75">
        <v>1794</v>
      </c>
      <c r="C8635" s="75" t="s">
        <v>15591</v>
      </c>
      <c r="D8635" s="75" t="s">
        <v>13138</v>
      </c>
      <c r="E8635" s="171">
        <v>12.19</v>
      </c>
    </row>
    <row r="8636" spans="2:5" ht="50.1" customHeight="1">
      <c r="B8636" s="75">
        <v>1816</v>
      </c>
      <c r="C8636" s="75" t="s">
        <v>15592</v>
      </c>
      <c r="D8636" s="75" t="s">
        <v>13138</v>
      </c>
      <c r="E8636" s="171">
        <v>27.48</v>
      </c>
    </row>
    <row r="8637" spans="2:5" ht="50.1" customHeight="1">
      <c r="B8637" s="75">
        <v>1815</v>
      </c>
      <c r="C8637" s="75" t="s">
        <v>15593</v>
      </c>
      <c r="D8637" s="75" t="s">
        <v>13138</v>
      </c>
      <c r="E8637" s="171">
        <v>211.02</v>
      </c>
    </row>
    <row r="8638" spans="2:5" ht="50.1" customHeight="1">
      <c r="B8638" s="75">
        <v>1798</v>
      </c>
      <c r="C8638" s="75" t="s">
        <v>15594</v>
      </c>
      <c r="D8638" s="75" t="s">
        <v>13138</v>
      </c>
      <c r="E8638" s="171">
        <v>94.42</v>
      </c>
    </row>
    <row r="8639" spans="2:5" ht="50.1" customHeight="1">
      <c r="B8639" s="75">
        <v>1795</v>
      </c>
      <c r="C8639" s="75" t="s">
        <v>15595</v>
      </c>
      <c r="D8639" s="75" t="s">
        <v>13138</v>
      </c>
      <c r="E8639" s="171">
        <v>16.88</v>
      </c>
    </row>
    <row r="8640" spans="2:5" ht="50.1" customHeight="1">
      <c r="B8640" s="75">
        <v>1799</v>
      </c>
      <c r="C8640" s="75" t="s">
        <v>15596</v>
      </c>
      <c r="D8640" s="75" t="s">
        <v>13138</v>
      </c>
      <c r="E8640" s="171">
        <v>274.83999999999997</v>
      </c>
    </row>
    <row r="8641" spans="2:5" ht="50.1" customHeight="1">
      <c r="B8641" s="75">
        <v>1800</v>
      </c>
      <c r="C8641" s="75" t="s">
        <v>15597</v>
      </c>
      <c r="D8641" s="75" t="s">
        <v>13138</v>
      </c>
      <c r="E8641" s="171">
        <v>524.71</v>
      </c>
    </row>
    <row r="8642" spans="2:5" ht="50.1" customHeight="1">
      <c r="B8642" s="75">
        <v>1802</v>
      </c>
      <c r="C8642" s="75" t="s">
        <v>15598</v>
      </c>
      <c r="D8642" s="75" t="s">
        <v>13138</v>
      </c>
      <c r="E8642" s="172">
        <v>1312.52</v>
      </c>
    </row>
    <row r="8643" spans="2:5" ht="50.1" customHeight="1">
      <c r="B8643" s="75">
        <v>40385</v>
      </c>
      <c r="C8643" s="75" t="s">
        <v>15599</v>
      </c>
      <c r="D8643" s="75" t="s">
        <v>13138</v>
      </c>
      <c r="E8643" s="171">
        <v>65.3</v>
      </c>
    </row>
    <row r="8644" spans="2:5" ht="50.1" customHeight="1">
      <c r="B8644" s="75">
        <v>40383</v>
      </c>
      <c r="C8644" s="75" t="s">
        <v>15600</v>
      </c>
      <c r="D8644" s="75" t="s">
        <v>13138</v>
      </c>
      <c r="E8644" s="171">
        <v>44.71</v>
      </c>
    </row>
    <row r="8645" spans="2:5" ht="50.1" customHeight="1">
      <c r="B8645" s="75">
        <v>40378</v>
      </c>
      <c r="C8645" s="75" t="s">
        <v>15601</v>
      </c>
      <c r="D8645" s="75" t="s">
        <v>13138</v>
      </c>
      <c r="E8645" s="171">
        <v>15.45</v>
      </c>
    </row>
    <row r="8646" spans="2:5" ht="50.1" customHeight="1">
      <c r="B8646" s="75">
        <v>40382</v>
      </c>
      <c r="C8646" s="75" t="s">
        <v>15602</v>
      </c>
      <c r="D8646" s="75" t="s">
        <v>13138</v>
      </c>
      <c r="E8646" s="171">
        <v>29.25</v>
      </c>
    </row>
    <row r="8647" spans="2:5" ht="50.1" customHeight="1">
      <c r="B8647" s="75">
        <v>40422</v>
      </c>
      <c r="C8647" s="75" t="s">
        <v>15603</v>
      </c>
      <c r="D8647" s="75" t="s">
        <v>13138</v>
      </c>
      <c r="E8647" s="171">
        <v>199.25</v>
      </c>
    </row>
    <row r="8648" spans="2:5" ht="50.1" customHeight="1">
      <c r="B8648" s="75">
        <v>40387</v>
      </c>
      <c r="C8648" s="75" t="s">
        <v>15604</v>
      </c>
      <c r="D8648" s="75" t="s">
        <v>13138</v>
      </c>
      <c r="E8648" s="171">
        <v>101.45</v>
      </c>
    </row>
    <row r="8649" spans="2:5" ht="50.1" customHeight="1">
      <c r="B8649" s="75">
        <v>40380</v>
      </c>
      <c r="C8649" s="75" t="s">
        <v>15605</v>
      </c>
      <c r="D8649" s="75" t="s">
        <v>13138</v>
      </c>
      <c r="E8649" s="171">
        <v>20.61</v>
      </c>
    </row>
    <row r="8650" spans="2:5" ht="50.1" customHeight="1">
      <c r="B8650" s="75">
        <v>40390</v>
      </c>
      <c r="C8650" s="75" t="s">
        <v>15606</v>
      </c>
      <c r="D8650" s="75" t="s">
        <v>13138</v>
      </c>
      <c r="E8650" s="171">
        <v>419.65</v>
      </c>
    </row>
    <row r="8651" spans="2:5" ht="50.1" customHeight="1">
      <c r="B8651" s="75">
        <v>40413</v>
      </c>
      <c r="C8651" s="75" t="s">
        <v>15607</v>
      </c>
      <c r="D8651" s="75" t="s">
        <v>13138</v>
      </c>
      <c r="E8651" s="171">
        <v>18.940000000000001</v>
      </c>
    </row>
    <row r="8652" spans="2:5" ht="50.1" customHeight="1">
      <c r="B8652" s="75">
        <v>40415</v>
      </c>
      <c r="C8652" s="75" t="s">
        <v>15608</v>
      </c>
      <c r="D8652" s="75" t="s">
        <v>13138</v>
      </c>
      <c r="E8652" s="171">
        <v>26.99</v>
      </c>
    </row>
    <row r="8653" spans="2:5" ht="50.1" customHeight="1">
      <c r="B8653" s="75">
        <v>40417</v>
      </c>
      <c r="C8653" s="75" t="s">
        <v>15609</v>
      </c>
      <c r="D8653" s="75" t="s">
        <v>13138</v>
      </c>
      <c r="E8653" s="171">
        <v>31.84</v>
      </c>
    </row>
    <row r="8654" spans="2:5" ht="50.1" customHeight="1">
      <c r="B8654" s="75">
        <v>39271</v>
      </c>
      <c r="C8654" s="75" t="s">
        <v>15610</v>
      </c>
      <c r="D8654" s="75" t="s">
        <v>13138</v>
      </c>
      <c r="E8654" s="171">
        <v>2.09</v>
      </c>
    </row>
    <row r="8655" spans="2:5" ht="50.1" customHeight="1">
      <c r="B8655" s="75">
        <v>39273</v>
      </c>
      <c r="C8655" s="75" t="s">
        <v>15611</v>
      </c>
      <c r="D8655" s="75" t="s">
        <v>13138</v>
      </c>
      <c r="E8655" s="171">
        <v>3.55</v>
      </c>
    </row>
    <row r="8656" spans="2:5" ht="50.1" customHeight="1">
      <c r="B8656" s="75">
        <v>39272</v>
      </c>
      <c r="C8656" s="75" t="s">
        <v>15612</v>
      </c>
      <c r="D8656" s="75" t="s">
        <v>13138</v>
      </c>
      <c r="E8656" s="171">
        <v>2.57</v>
      </c>
    </row>
    <row r="8657" spans="2:5" ht="50.1" customHeight="1">
      <c r="B8657" s="75">
        <v>1875</v>
      </c>
      <c r="C8657" s="75" t="s">
        <v>15613</v>
      </c>
      <c r="D8657" s="75" t="s">
        <v>13138</v>
      </c>
      <c r="E8657" s="171">
        <v>5.68</v>
      </c>
    </row>
    <row r="8658" spans="2:5" ht="50.1" customHeight="1">
      <c r="B8658" s="75">
        <v>1874</v>
      </c>
      <c r="C8658" s="75" t="s">
        <v>15614</v>
      </c>
      <c r="D8658" s="75" t="s">
        <v>13138</v>
      </c>
      <c r="E8658" s="171">
        <v>4.6900000000000004</v>
      </c>
    </row>
    <row r="8659" spans="2:5" ht="50.1" customHeight="1">
      <c r="B8659" s="75">
        <v>1870</v>
      </c>
      <c r="C8659" s="75" t="s">
        <v>15615</v>
      </c>
      <c r="D8659" s="75" t="s">
        <v>13138</v>
      </c>
      <c r="E8659" s="171">
        <v>2.71</v>
      </c>
    </row>
    <row r="8660" spans="2:5" ht="50.1" customHeight="1">
      <c r="B8660" s="75">
        <v>1884</v>
      </c>
      <c r="C8660" s="75" t="s">
        <v>15616</v>
      </c>
      <c r="D8660" s="75" t="s">
        <v>13138</v>
      </c>
      <c r="E8660" s="171">
        <v>4.16</v>
      </c>
    </row>
    <row r="8661" spans="2:5" ht="50.1" customHeight="1">
      <c r="B8661" s="75">
        <v>1887</v>
      </c>
      <c r="C8661" s="75" t="s">
        <v>15617</v>
      </c>
      <c r="D8661" s="75" t="s">
        <v>13138</v>
      </c>
      <c r="E8661" s="171">
        <v>23.56</v>
      </c>
    </row>
    <row r="8662" spans="2:5" ht="50.1" customHeight="1">
      <c r="B8662" s="75">
        <v>1876</v>
      </c>
      <c r="C8662" s="75" t="s">
        <v>15618</v>
      </c>
      <c r="D8662" s="75" t="s">
        <v>13138</v>
      </c>
      <c r="E8662" s="171">
        <v>9.23</v>
      </c>
    </row>
    <row r="8663" spans="2:5" ht="50.1" customHeight="1">
      <c r="B8663" s="75">
        <v>1879</v>
      </c>
      <c r="C8663" s="75" t="s">
        <v>15619</v>
      </c>
      <c r="D8663" s="75" t="s">
        <v>13138</v>
      </c>
      <c r="E8663" s="171">
        <v>2.74</v>
      </c>
    </row>
    <row r="8664" spans="2:5" ht="50.1" customHeight="1">
      <c r="B8664" s="75">
        <v>1877</v>
      </c>
      <c r="C8664" s="75" t="s">
        <v>15620</v>
      </c>
      <c r="D8664" s="75" t="s">
        <v>13138</v>
      </c>
      <c r="E8664" s="171">
        <v>23.59</v>
      </c>
    </row>
    <row r="8665" spans="2:5" ht="50.1" customHeight="1">
      <c r="B8665" s="75">
        <v>1878</v>
      </c>
      <c r="C8665" s="75" t="s">
        <v>15621</v>
      </c>
      <c r="D8665" s="75" t="s">
        <v>13138</v>
      </c>
      <c r="E8665" s="171">
        <v>47.4</v>
      </c>
    </row>
    <row r="8666" spans="2:5" ht="50.1" customHeight="1">
      <c r="B8666" s="75">
        <v>2621</v>
      </c>
      <c r="C8666" s="75" t="s">
        <v>15622</v>
      </c>
      <c r="D8666" s="75" t="s">
        <v>13138</v>
      </c>
      <c r="E8666" s="171">
        <v>167.91</v>
      </c>
    </row>
    <row r="8667" spans="2:5" ht="50.1" customHeight="1">
      <c r="B8667" s="75">
        <v>2616</v>
      </c>
      <c r="C8667" s="75" t="s">
        <v>15623</v>
      </c>
      <c r="D8667" s="75" t="s">
        <v>13138</v>
      </c>
      <c r="E8667" s="171">
        <v>4.75</v>
      </c>
    </row>
    <row r="8668" spans="2:5" ht="50.1" customHeight="1">
      <c r="B8668" s="75">
        <v>2633</v>
      </c>
      <c r="C8668" s="75" t="s">
        <v>15624</v>
      </c>
      <c r="D8668" s="75" t="s">
        <v>13138</v>
      </c>
      <c r="E8668" s="171">
        <v>5.37</v>
      </c>
    </row>
    <row r="8669" spans="2:5" ht="50.1" customHeight="1">
      <c r="B8669" s="75">
        <v>2617</v>
      </c>
      <c r="C8669" s="75" t="s">
        <v>15625</v>
      </c>
      <c r="D8669" s="75" t="s">
        <v>13138</v>
      </c>
      <c r="E8669" s="171">
        <v>7.3</v>
      </c>
    </row>
    <row r="8670" spans="2:5" ht="50.1" customHeight="1">
      <c r="B8670" s="75">
        <v>2618</v>
      </c>
      <c r="C8670" s="75" t="s">
        <v>15626</v>
      </c>
      <c r="D8670" s="75" t="s">
        <v>13138</v>
      </c>
      <c r="E8670" s="171">
        <v>16.63</v>
      </c>
    </row>
    <row r="8671" spans="2:5" ht="50.1" customHeight="1">
      <c r="B8671" s="75">
        <v>2632</v>
      </c>
      <c r="C8671" s="75" t="s">
        <v>15627</v>
      </c>
      <c r="D8671" s="75" t="s">
        <v>13138</v>
      </c>
      <c r="E8671" s="171">
        <v>20.28</v>
      </c>
    </row>
    <row r="8672" spans="2:5" ht="50.1" customHeight="1">
      <c r="B8672" s="75">
        <v>2631</v>
      </c>
      <c r="C8672" s="75" t="s">
        <v>15628</v>
      </c>
      <c r="D8672" s="75" t="s">
        <v>13138</v>
      </c>
      <c r="E8672" s="171">
        <v>29.78</v>
      </c>
    </row>
    <row r="8673" spans="2:5" ht="50.1" customHeight="1">
      <c r="B8673" s="75">
        <v>2619</v>
      </c>
      <c r="C8673" s="75" t="s">
        <v>15629</v>
      </c>
      <c r="D8673" s="75" t="s">
        <v>13138</v>
      </c>
      <c r="E8673" s="171">
        <v>75.41</v>
      </c>
    </row>
    <row r="8674" spans="2:5" ht="50.1" customHeight="1">
      <c r="B8674" s="75">
        <v>2620</v>
      </c>
      <c r="C8674" s="75" t="s">
        <v>15630</v>
      </c>
      <c r="D8674" s="75" t="s">
        <v>13138</v>
      </c>
      <c r="E8674" s="171">
        <v>99</v>
      </c>
    </row>
    <row r="8675" spans="2:5" ht="50.1" customHeight="1">
      <c r="B8675" s="75">
        <v>25968</v>
      </c>
      <c r="C8675" s="75" t="s">
        <v>15631</v>
      </c>
      <c r="D8675" s="75" t="s">
        <v>13138</v>
      </c>
      <c r="E8675" s="171">
        <v>38.25</v>
      </c>
    </row>
    <row r="8676" spans="2:5" ht="50.1" customHeight="1">
      <c r="B8676" s="75">
        <v>38369</v>
      </c>
      <c r="C8676" s="75" t="s">
        <v>15632</v>
      </c>
      <c r="D8676" s="75" t="s">
        <v>13138</v>
      </c>
      <c r="E8676" s="171">
        <v>16</v>
      </c>
    </row>
    <row r="8677" spans="2:5" ht="50.1" customHeight="1">
      <c r="B8677" s="75">
        <v>38370</v>
      </c>
      <c r="C8677" s="75" t="s">
        <v>15633</v>
      </c>
      <c r="D8677" s="75" t="s">
        <v>13138</v>
      </c>
      <c r="E8677" s="171">
        <v>16</v>
      </c>
    </row>
    <row r="8678" spans="2:5" ht="50.1" customHeight="1">
      <c r="B8678" s="75">
        <v>38372</v>
      </c>
      <c r="C8678" s="75" t="s">
        <v>15634</v>
      </c>
      <c r="D8678" s="75" t="s">
        <v>13138</v>
      </c>
      <c r="E8678" s="171">
        <v>18.440000000000001</v>
      </c>
    </row>
    <row r="8679" spans="2:5" ht="50.1" customHeight="1">
      <c r="B8679" s="75">
        <v>2357</v>
      </c>
      <c r="C8679" s="75" t="s">
        <v>15635</v>
      </c>
      <c r="D8679" s="75" t="s">
        <v>13137</v>
      </c>
      <c r="E8679" s="171">
        <v>34.880000000000003</v>
      </c>
    </row>
    <row r="8680" spans="2:5" ht="50.1" customHeight="1">
      <c r="B8680" s="75">
        <v>40806</v>
      </c>
      <c r="C8680" s="75" t="s">
        <v>15636</v>
      </c>
      <c r="D8680" s="75" t="s">
        <v>13142</v>
      </c>
      <c r="E8680" s="172">
        <v>6191.16</v>
      </c>
    </row>
    <row r="8681" spans="2:5" ht="50.1" customHeight="1">
      <c r="B8681" s="75">
        <v>2355</v>
      </c>
      <c r="C8681" s="75" t="s">
        <v>15637</v>
      </c>
      <c r="D8681" s="75" t="s">
        <v>13137</v>
      </c>
      <c r="E8681" s="171">
        <v>48.26</v>
      </c>
    </row>
    <row r="8682" spans="2:5" ht="50.1" customHeight="1">
      <c r="B8682" s="75">
        <v>40805</v>
      </c>
      <c r="C8682" s="75" t="s">
        <v>15638</v>
      </c>
      <c r="D8682" s="75" t="s">
        <v>13142</v>
      </c>
      <c r="E8682" s="172">
        <v>8563.16</v>
      </c>
    </row>
    <row r="8683" spans="2:5" ht="50.1" customHeight="1">
      <c r="B8683" s="75">
        <v>2358</v>
      </c>
      <c r="C8683" s="75" t="s">
        <v>15639</v>
      </c>
      <c r="D8683" s="75" t="s">
        <v>13137</v>
      </c>
      <c r="E8683" s="171">
        <v>47.76</v>
      </c>
    </row>
    <row r="8684" spans="2:5" ht="50.1" customHeight="1">
      <c r="B8684" s="75">
        <v>40807</v>
      </c>
      <c r="C8684" s="75" t="s">
        <v>15640</v>
      </c>
      <c r="D8684" s="75" t="s">
        <v>13142</v>
      </c>
      <c r="E8684" s="172">
        <v>8475.07</v>
      </c>
    </row>
    <row r="8685" spans="2:5" ht="50.1" customHeight="1">
      <c r="B8685" s="75">
        <v>2359</v>
      </c>
      <c r="C8685" s="75" t="s">
        <v>15641</v>
      </c>
      <c r="D8685" s="75" t="s">
        <v>13137</v>
      </c>
      <c r="E8685" s="171">
        <v>42.47</v>
      </c>
    </row>
    <row r="8686" spans="2:5" ht="50.1" customHeight="1">
      <c r="B8686" s="75">
        <v>40808</v>
      </c>
      <c r="C8686" s="75" t="s">
        <v>15642</v>
      </c>
      <c r="D8686" s="75" t="s">
        <v>13142</v>
      </c>
      <c r="E8686" s="172">
        <v>7535.59</v>
      </c>
    </row>
    <row r="8687" spans="2:5" ht="50.1" customHeight="1">
      <c r="B8687" s="75">
        <v>43144</v>
      </c>
      <c r="C8687" s="75" t="s">
        <v>19185</v>
      </c>
      <c r="D8687" s="75" t="s">
        <v>13140</v>
      </c>
      <c r="E8687" s="171">
        <v>19.440000000000001</v>
      </c>
    </row>
    <row r="8688" spans="2:5" ht="50.1" customHeight="1">
      <c r="B8688" s="75">
        <v>39397</v>
      </c>
      <c r="C8688" s="75" t="s">
        <v>15643</v>
      </c>
      <c r="D8688" s="75" t="s">
        <v>3955</v>
      </c>
      <c r="E8688" s="171">
        <v>8.86</v>
      </c>
    </row>
    <row r="8689" spans="2:5" ht="50.1" customHeight="1">
      <c r="B8689" s="75">
        <v>2692</v>
      </c>
      <c r="C8689" s="75" t="s">
        <v>15644</v>
      </c>
      <c r="D8689" s="75" t="s">
        <v>3955</v>
      </c>
      <c r="E8689" s="171">
        <v>3.57</v>
      </c>
    </row>
    <row r="8690" spans="2:5" ht="50.1" customHeight="1">
      <c r="B8690" s="75">
        <v>5330</v>
      </c>
      <c r="C8690" s="75" t="s">
        <v>15645</v>
      </c>
      <c r="D8690" s="75" t="s">
        <v>3955</v>
      </c>
      <c r="E8690" s="171">
        <v>44.07</v>
      </c>
    </row>
    <row r="8691" spans="2:5" ht="50.1" customHeight="1">
      <c r="B8691" s="75">
        <v>26017</v>
      </c>
      <c r="C8691" s="75" t="s">
        <v>15646</v>
      </c>
      <c r="D8691" s="75" t="s">
        <v>13138</v>
      </c>
      <c r="E8691" s="171">
        <v>30.49</v>
      </c>
    </row>
    <row r="8692" spans="2:5" ht="50.1" customHeight="1">
      <c r="B8692" s="75">
        <v>25931</v>
      </c>
      <c r="C8692" s="75" t="s">
        <v>15647</v>
      </c>
      <c r="D8692" s="75" t="s">
        <v>13138</v>
      </c>
      <c r="E8692" s="171">
        <v>96.9</v>
      </c>
    </row>
    <row r="8693" spans="2:5" ht="50.1" customHeight="1">
      <c r="B8693" s="75">
        <v>38140</v>
      </c>
      <c r="C8693" s="75" t="s">
        <v>15648</v>
      </c>
      <c r="D8693" s="75" t="s">
        <v>13138</v>
      </c>
      <c r="E8693" s="171">
        <v>23.5</v>
      </c>
    </row>
    <row r="8694" spans="2:5" ht="50.1" customHeight="1">
      <c r="B8694" s="75">
        <v>13887</v>
      </c>
      <c r="C8694" s="75" t="s">
        <v>15649</v>
      </c>
      <c r="D8694" s="75" t="s">
        <v>13138</v>
      </c>
      <c r="E8694" s="171">
        <v>556.38</v>
      </c>
    </row>
    <row r="8695" spans="2:5" ht="50.1" customHeight="1">
      <c r="B8695" s="75">
        <v>26018</v>
      </c>
      <c r="C8695" s="75" t="s">
        <v>15650</v>
      </c>
      <c r="D8695" s="75" t="s">
        <v>13138</v>
      </c>
      <c r="E8695" s="171">
        <v>24.76</v>
      </c>
    </row>
    <row r="8696" spans="2:5" ht="50.1" customHeight="1">
      <c r="B8696" s="75">
        <v>26019</v>
      </c>
      <c r="C8696" s="75" t="s">
        <v>15651</v>
      </c>
      <c r="D8696" s="75" t="s">
        <v>13138</v>
      </c>
      <c r="E8696" s="171">
        <v>23.39</v>
      </c>
    </row>
    <row r="8697" spans="2:5" ht="50.1" customHeight="1">
      <c r="B8697" s="75">
        <v>26020</v>
      </c>
      <c r="C8697" s="75" t="s">
        <v>15652</v>
      </c>
      <c r="D8697" s="75" t="s">
        <v>13138</v>
      </c>
      <c r="E8697" s="171">
        <v>6.09</v>
      </c>
    </row>
    <row r="8698" spans="2:5" ht="50.1" customHeight="1">
      <c r="B8698" s="75">
        <v>34544</v>
      </c>
      <c r="C8698" s="75" t="s">
        <v>15653</v>
      </c>
      <c r="D8698" s="75" t="s">
        <v>13138</v>
      </c>
      <c r="E8698" s="172">
        <v>1987.25</v>
      </c>
    </row>
    <row r="8699" spans="2:5" ht="50.1" customHeight="1">
      <c r="B8699" s="75">
        <v>34729</v>
      </c>
      <c r="C8699" s="75" t="s">
        <v>15654</v>
      </c>
      <c r="D8699" s="75" t="s">
        <v>13138</v>
      </c>
      <c r="E8699" s="172">
        <v>1563.28</v>
      </c>
    </row>
    <row r="8700" spans="2:5" ht="50.1" customHeight="1">
      <c r="B8700" s="75">
        <v>34734</v>
      </c>
      <c r="C8700" s="75" t="s">
        <v>15655</v>
      </c>
      <c r="D8700" s="75" t="s">
        <v>13138</v>
      </c>
      <c r="E8700" s="172">
        <v>2420.4499999999998</v>
      </c>
    </row>
    <row r="8701" spans="2:5" ht="50.1" customHeight="1">
      <c r="B8701" s="75">
        <v>34738</v>
      </c>
      <c r="C8701" s="75" t="s">
        <v>15656</v>
      </c>
      <c r="D8701" s="75" t="s">
        <v>13138</v>
      </c>
      <c r="E8701" s="172">
        <v>5654.94</v>
      </c>
    </row>
    <row r="8702" spans="2:5" ht="50.1" customHeight="1">
      <c r="B8702" s="75">
        <v>2391</v>
      </c>
      <c r="C8702" s="75" t="s">
        <v>15657</v>
      </c>
      <c r="D8702" s="75" t="s">
        <v>13138</v>
      </c>
      <c r="E8702" s="171">
        <v>459.93</v>
      </c>
    </row>
    <row r="8703" spans="2:5" ht="50.1" customHeight="1">
      <c r="B8703" s="75">
        <v>2374</v>
      </c>
      <c r="C8703" s="75" t="s">
        <v>15658</v>
      </c>
      <c r="D8703" s="75" t="s">
        <v>13138</v>
      </c>
      <c r="E8703" s="171">
        <v>521.78</v>
      </c>
    </row>
    <row r="8704" spans="2:5" ht="50.1" customHeight="1">
      <c r="B8704" s="75">
        <v>2377</v>
      </c>
      <c r="C8704" s="75" t="s">
        <v>15659</v>
      </c>
      <c r="D8704" s="75" t="s">
        <v>13138</v>
      </c>
      <c r="E8704" s="171">
        <v>732.26</v>
      </c>
    </row>
    <row r="8705" spans="2:5" ht="50.1" customHeight="1">
      <c r="B8705" s="75">
        <v>2393</v>
      </c>
      <c r="C8705" s="75" t="s">
        <v>15660</v>
      </c>
      <c r="D8705" s="75" t="s">
        <v>13138</v>
      </c>
      <c r="E8705" s="172">
        <v>1226.27</v>
      </c>
    </row>
    <row r="8706" spans="2:5" ht="50.1" customHeight="1">
      <c r="B8706" s="75">
        <v>34705</v>
      </c>
      <c r="C8706" s="75" t="s">
        <v>15661</v>
      </c>
      <c r="D8706" s="75" t="s">
        <v>13138</v>
      </c>
      <c r="E8706" s="172">
        <v>1072.55</v>
      </c>
    </row>
    <row r="8707" spans="2:5" ht="50.1" customHeight="1">
      <c r="B8707" s="75">
        <v>34707</v>
      </c>
      <c r="C8707" s="75" t="s">
        <v>15662</v>
      </c>
      <c r="D8707" s="75" t="s">
        <v>13138</v>
      </c>
      <c r="E8707" s="172">
        <v>1987.45</v>
      </c>
    </row>
    <row r="8708" spans="2:5" ht="50.1" customHeight="1">
      <c r="B8708" s="75">
        <v>2378</v>
      </c>
      <c r="C8708" s="75" t="s">
        <v>15663</v>
      </c>
      <c r="D8708" s="75" t="s">
        <v>13138</v>
      </c>
      <c r="E8708" s="172">
        <v>1684.45</v>
      </c>
    </row>
    <row r="8709" spans="2:5" ht="50.1" customHeight="1">
      <c r="B8709" s="75">
        <v>2379</v>
      </c>
      <c r="C8709" s="75" t="s">
        <v>15664</v>
      </c>
      <c r="D8709" s="75" t="s">
        <v>13138</v>
      </c>
      <c r="E8709" s="172">
        <v>1684.45</v>
      </c>
    </row>
    <row r="8710" spans="2:5" ht="50.1" customHeight="1">
      <c r="B8710" s="75">
        <v>2376</v>
      </c>
      <c r="C8710" s="75" t="s">
        <v>15665</v>
      </c>
      <c r="D8710" s="75" t="s">
        <v>13138</v>
      </c>
      <c r="E8710" s="172">
        <v>2774.27</v>
      </c>
    </row>
    <row r="8711" spans="2:5" ht="50.1" customHeight="1">
      <c r="B8711" s="75">
        <v>2394</v>
      </c>
      <c r="C8711" s="75" t="s">
        <v>15666</v>
      </c>
      <c r="D8711" s="75" t="s">
        <v>13138</v>
      </c>
      <c r="E8711" s="172">
        <v>5930.89</v>
      </c>
    </row>
    <row r="8712" spans="2:5" ht="50.1" customHeight="1">
      <c r="B8712" s="75">
        <v>34686</v>
      </c>
      <c r="C8712" s="75" t="s">
        <v>15667</v>
      </c>
      <c r="D8712" s="75" t="s">
        <v>13138</v>
      </c>
      <c r="E8712" s="171">
        <v>17.8</v>
      </c>
    </row>
    <row r="8713" spans="2:5" ht="50.1" customHeight="1">
      <c r="B8713" s="75">
        <v>34616</v>
      </c>
      <c r="C8713" s="75" t="s">
        <v>15668</v>
      </c>
      <c r="D8713" s="75" t="s">
        <v>13138</v>
      </c>
      <c r="E8713" s="171">
        <v>68.819999999999993</v>
      </c>
    </row>
    <row r="8714" spans="2:5" ht="50.1" customHeight="1">
      <c r="B8714" s="75">
        <v>34623</v>
      </c>
      <c r="C8714" s="75" t="s">
        <v>15669</v>
      </c>
      <c r="D8714" s="75" t="s">
        <v>13138</v>
      </c>
      <c r="E8714" s="171">
        <v>67.760000000000005</v>
      </c>
    </row>
    <row r="8715" spans="2:5" ht="50.1" customHeight="1">
      <c r="B8715" s="75">
        <v>34628</v>
      </c>
      <c r="C8715" s="75" t="s">
        <v>15670</v>
      </c>
      <c r="D8715" s="75" t="s">
        <v>13138</v>
      </c>
      <c r="E8715" s="171">
        <v>97.06</v>
      </c>
    </row>
    <row r="8716" spans="2:5" ht="50.1" customHeight="1">
      <c r="B8716" s="75">
        <v>34653</v>
      </c>
      <c r="C8716" s="75" t="s">
        <v>15671</v>
      </c>
      <c r="D8716" s="75" t="s">
        <v>13138</v>
      </c>
      <c r="E8716" s="171">
        <v>12</v>
      </c>
    </row>
    <row r="8717" spans="2:5" ht="50.1" customHeight="1">
      <c r="B8717" s="75">
        <v>34688</v>
      </c>
      <c r="C8717" s="75" t="s">
        <v>15672</v>
      </c>
      <c r="D8717" s="75" t="s">
        <v>13138</v>
      </c>
      <c r="E8717" s="171">
        <v>21.76</v>
      </c>
    </row>
    <row r="8718" spans="2:5" ht="50.1" customHeight="1">
      <c r="B8718" s="75">
        <v>34709</v>
      </c>
      <c r="C8718" s="75" t="s">
        <v>15673</v>
      </c>
      <c r="D8718" s="75" t="s">
        <v>13138</v>
      </c>
      <c r="E8718" s="171">
        <v>84.32</v>
      </c>
    </row>
    <row r="8719" spans="2:5" ht="50.1" customHeight="1">
      <c r="B8719" s="75">
        <v>34714</v>
      </c>
      <c r="C8719" s="75" t="s">
        <v>15674</v>
      </c>
      <c r="D8719" s="75" t="s">
        <v>13138</v>
      </c>
      <c r="E8719" s="171">
        <v>100.71</v>
      </c>
    </row>
    <row r="8720" spans="2:5" ht="50.1" customHeight="1">
      <c r="B8720" s="75">
        <v>2388</v>
      </c>
      <c r="C8720" s="75" t="s">
        <v>15675</v>
      </c>
      <c r="D8720" s="75" t="s">
        <v>13138</v>
      </c>
      <c r="E8720" s="171">
        <v>83.69</v>
      </c>
    </row>
    <row r="8721" spans="2:5" ht="50.1" customHeight="1">
      <c r="B8721" s="75">
        <v>34606</v>
      </c>
      <c r="C8721" s="75" t="s">
        <v>15676</v>
      </c>
      <c r="D8721" s="75" t="s">
        <v>13138</v>
      </c>
      <c r="E8721" s="171">
        <v>128.37</v>
      </c>
    </row>
    <row r="8722" spans="2:5" ht="50.1" customHeight="1">
      <c r="B8722" s="75">
        <v>34689</v>
      </c>
      <c r="C8722" s="75" t="s">
        <v>15677</v>
      </c>
      <c r="D8722" s="75" t="s">
        <v>13138</v>
      </c>
      <c r="E8722" s="171">
        <v>40.869999999999997</v>
      </c>
    </row>
    <row r="8723" spans="2:5" ht="50.1" customHeight="1">
      <c r="B8723" s="75">
        <v>2370</v>
      </c>
      <c r="C8723" s="75" t="s">
        <v>15678</v>
      </c>
      <c r="D8723" s="75" t="s">
        <v>13138</v>
      </c>
      <c r="E8723" s="171">
        <v>15.55</v>
      </c>
    </row>
    <row r="8724" spans="2:5" ht="50.1" customHeight="1">
      <c r="B8724" s="75">
        <v>2386</v>
      </c>
      <c r="C8724" s="75" t="s">
        <v>15679</v>
      </c>
      <c r="D8724" s="75" t="s">
        <v>13138</v>
      </c>
      <c r="E8724" s="171">
        <v>26.08</v>
      </c>
    </row>
    <row r="8725" spans="2:5" ht="50.1" customHeight="1">
      <c r="B8725" s="75">
        <v>2392</v>
      </c>
      <c r="C8725" s="75" t="s">
        <v>15680</v>
      </c>
      <c r="D8725" s="75" t="s">
        <v>13138</v>
      </c>
      <c r="E8725" s="171">
        <v>104.38</v>
      </c>
    </row>
    <row r="8726" spans="2:5" ht="50.1" customHeight="1">
      <c r="B8726" s="75">
        <v>2373</v>
      </c>
      <c r="C8726" s="75" t="s">
        <v>15681</v>
      </c>
      <c r="D8726" s="75" t="s">
        <v>13138</v>
      </c>
      <c r="E8726" s="171">
        <v>147.07</v>
      </c>
    </row>
    <row r="8727" spans="2:5" ht="50.1" customHeight="1">
      <c r="B8727" s="75">
        <v>39465</v>
      </c>
      <c r="C8727" s="75" t="s">
        <v>15682</v>
      </c>
      <c r="D8727" s="75" t="s">
        <v>13138</v>
      </c>
      <c r="E8727" s="171">
        <v>89.84</v>
      </c>
    </row>
    <row r="8728" spans="2:5" ht="50.1" customHeight="1">
      <c r="B8728" s="75">
        <v>39466</v>
      </c>
      <c r="C8728" s="75" t="s">
        <v>15683</v>
      </c>
      <c r="D8728" s="75" t="s">
        <v>13138</v>
      </c>
      <c r="E8728" s="171">
        <v>101.07</v>
      </c>
    </row>
    <row r="8729" spans="2:5" ht="50.1" customHeight="1">
      <c r="B8729" s="75">
        <v>39467</v>
      </c>
      <c r="C8729" s="75" t="s">
        <v>15684</v>
      </c>
      <c r="D8729" s="75" t="s">
        <v>13138</v>
      </c>
      <c r="E8729" s="171">
        <v>129.28</v>
      </c>
    </row>
    <row r="8730" spans="2:5" ht="50.1" customHeight="1">
      <c r="B8730" s="75">
        <v>39468</v>
      </c>
      <c r="C8730" s="75" t="s">
        <v>15685</v>
      </c>
      <c r="D8730" s="75" t="s">
        <v>13138</v>
      </c>
      <c r="E8730" s="171">
        <v>229.8</v>
      </c>
    </row>
    <row r="8731" spans="2:5" ht="50.1" customHeight="1">
      <c r="B8731" s="75">
        <v>39469</v>
      </c>
      <c r="C8731" s="75" t="s">
        <v>15686</v>
      </c>
      <c r="D8731" s="75" t="s">
        <v>13138</v>
      </c>
      <c r="E8731" s="171">
        <v>93.61</v>
      </c>
    </row>
    <row r="8732" spans="2:5" ht="50.1" customHeight="1">
      <c r="B8732" s="75">
        <v>39470</v>
      </c>
      <c r="C8732" s="75" t="s">
        <v>15687</v>
      </c>
      <c r="D8732" s="75" t="s">
        <v>13138</v>
      </c>
      <c r="E8732" s="171">
        <v>115.01</v>
      </c>
    </row>
    <row r="8733" spans="2:5" ht="50.1" customHeight="1">
      <c r="B8733" s="75">
        <v>39471</v>
      </c>
      <c r="C8733" s="75" t="s">
        <v>15688</v>
      </c>
      <c r="D8733" s="75" t="s">
        <v>13138</v>
      </c>
      <c r="E8733" s="171">
        <v>138.22</v>
      </c>
    </row>
    <row r="8734" spans="2:5" ht="50.1" customHeight="1">
      <c r="B8734" s="75">
        <v>39472</v>
      </c>
      <c r="C8734" s="75" t="s">
        <v>15689</v>
      </c>
      <c r="D8734" s="75" t="s">
        <v>13138</v>
      </c>
      <c r="E8734" s="171">
        <v>240.16</v>
      </c>
    </row>
    <row r="8735" spans="2:5" ht="50.1" customHeight="1">
      <c r="B8735" s="75">
        <v>39473</v>
      </c>
      <c r="C8735" s="75" t="s">
        <v>15690</v>
      </c>
      <c r="D8735" s="75" t="s">
        <v>13138</v>
      </c>
      <c r="E8735" s="171">
        <v>155.13999999999999</v>
      </c>
    </row>
    <row r="8736" spans="2:5" ht="50.1" customHeight="1">
      <c r="B8736" s="75">
        <v>39474</v>
      </c>
      <c r="C8736" s="75" t="s">
        <v>15691</v>
      </c>
      <c r="D8736" s="75" t="s">
        <v>13138</v>
      </c>
      <c r="E8736" s="171">
        <v>165.39</v>
      </c>
    </row>
    <row r="8737" spans="2:5" ht="50.1" customHeight="1">
      <c r="B8737" s="75">
        <v>39475</v>
      </c>
      <c r="C8737" s="75" t="s">
        <v>15692</v>
      </c>
      <c r="D8737" s="75" t="s">
        <v>13138</v>
      </c>
      <c r="E8737" s="171">
        <v>187.65</v>
      </c>
    </row>
    <row r="8738" spans="2:5" ht="50.1" customHeight="1">
      <c r="B8738" s="75">
        <v>39476</v>
      </c>
      <c r="C8738" s="75" t="s">
        <v>15693</v>
      </c>
      <c r="D8738" s="75" t="s">
        <v>13138</v>
      </c>
      <c r="E8738" s="171">
        <v>353.24</v>
      </c>
    </row>
    <row r="8739" spans="2:5" ht="50.1" customHeight="1">
      <c r="B8739" s="75">
        <v>39477</v>
      </c>
      <c r="C8739" s="75" t="s">
        <v>15694</v>
      </c>
      <c r="D8739" s="75" t="s">
        <v>13138</v>
      </c>
      <c r="E8739" s="171">
        <v>173.08</v>
      </c>
    </row>
    <row r="8740" spans="2:5" ht="50.1" customHeight="1">
      <c r="B8740" s="75">
        <v>39478</v>
      </c>
      <c r="C8740" s="75" t="s">
        <v>15695</v>
      </c>
      <c r="D8740" s="75" t="s">
        <v>13138</v>
      </c>
      <c r="E8740" s="171">
        <v>178.43</v>
      </c>
    </row>
    <row r="8741" spans="2:5" ht="50.1" customHeight="1">
      <c r="B8741" s="75">
        <v>39479</v>
      </c>
      <c r="C8741" s="75" t="s">
        <v>15696</v>
      </c>
      <c r="D8741" s="75" t="s">
        <v>13138</v>
      </c>
      <c r="E8741" s="171">
        <v>210.23</v>
      </c>
    </row>
    <row r="8742" spans="2:5" ht="50.1" customHeight="1">
      <c r="B8742" s="75">
        <v>39480</v>
      </c>
      <c r="C8742" s="75" t="s">
        <v>15697</v>
      </c>
      <c r="D8742" s="75" t="s">
        <v>13138</v>
      </c>
      <c r="E8742" s="171">
        <v>433.81</v>
      </c>
    </row>
    <row r="8743" spans="2:5" ht="50.1" customHeight="1">
      <c r="B8743" s="75">
        <v>39459</v>
      </c>
      <c r="C8743" s="75" t="s">
        <v>15698</v>
      </c>
      <c r="D8743" s="75" t="s">
        <v>13138</v>
      </c>
      <c r="E8743" s="171">
        <v>368.19</v>
      </c>
    </row>
    <row r="8744" spans="2:5" ht="50.1" customHeight="1">
      <c r="B8744" s="75">
        <v>39445</v>
      </c>
      <c r="C8744" s="75" t="s">
        <v>15699</v>
      </c>
      <c r="D8744" s="75" t="s">
        <v>13138</v>
      </c>
      <c r="E8744" s="171">
        <v>184.87</v>
      </c>
    </row>
    <row r="8745" spans="2:5" ht="50.1" customHeight="1">
      <c r="B8745" s="75">
        <v>39446</v>
      </c>
      <c r="C8745" s="75" t="s">
        <v>15700</v>
      </c>
      <c r="D8745" s="75" t="s">
        <v>13138</v>
      </c>
      <c r="E8745" s="171">
        <v>188.16</v>
      </c>
    </row>
    <row r="8746" spans="2:5" ht="50.1" customHeight="1">
      <c r="B8746" s="75">
        <v>39447</v>
      </c>
      <c r="C8746" s="75" t="s">
        <v>15701</v>
      </c>
      <c r="D8746" s="75" t="s">
        <v>13138</v>
      </c>
      <c r="E8746" s="171">
        <v>201.21</v>
      </c>
    </row>
    <row r="8747" spans="2:5" ht="50.1" customHeight="1">
      <c r="B8747" s="75">
        <v>39448</v>
      </c>
      <c r="C8747" s="75" t="s">
        <v>15702</v>
      </c>
      <c r="D8747" s="75" t="s">
        <v>13138</v>
      </c>
      <c r="E8747" s="171">
        <v>343.11</v>
      </c>
    </row>
    <row r="8748" spans="2:5" ht="50.1" customHeight="1">
      <c r="B8748" s="75">
        <v>39450</v>
      </c>
      <c r="C8748" s="75" t="s">
        <v>15703</v>
      </c>
      <c r="D8748" s="75" t="s">
        <v>13138</v>
      </c>
      <c r="E8748" s="171">
        <v>209.33</v>
      </c>
    </row>
    <row r="8749" spans="2:5" ht="50.1" customHeight="1">
      <c r="B8749" s="75">
        <v>39451</v>
      </c>
      <c r="C8749" s="75" t="s">
        <v>15704</v>
      </c>
      <c r="D8749" s="75" t="s">
        <v>13138</v>
      </c>
      <c r="E8749" s="171">
        <v>228.32</v>
      </c>
    </row>
    <row r="8750" spans="2:5" ht="50.1" customHeight="1">
      <c r="B8750" s="75">
        <v>39452</v>
      </c>
      <c r="C8750" s="75" t="s">
        <v>15705</v>
      </c>
      <c r="D8750" s="75" t="s">
        <v>13138</v>
      </c>
      <c r="E8750" s="171">
        <v>229.69</v>
      </c>
    </row>
    <row r="8751" spans="2:5" ht="50.1" customHeight="1">
      <c r="B8751" s="75">
        <v>39523</v>
      </c>
      <c r="C8751" s="75" t="s">
        <v>15706</v>
      </c>
      <c r="D8751" s="75" t="s">
        <v>13138</v>
      </c>
      <c r="E8751" s="171">
        <v>384.37</v>
      </c>
    </row>
    <row r="8752" spans="2:5" ht="50.1" customHeight="1">
      <c r="B8752" s="75">
        <v>39449</v>
      </c>
      <c r="C8752" s="75" t="s">
        <v>15707</v>
      </c>
      <c r="D8752" s="75" t="s">
        <v>13138</v>
      </c>
      <c r="E8752" s="171">
        <v>425.67</v>
      </c>
    </row>
    <row r="8753" spans="2:5" ht="50.1" customHeight="1">
      <c r="B8753" s="75">
        <v>39455</v>
      </c>
      <c r="C8753" s="75" t="s">
        <v>15708</v>
      </c>
      <c r="D8753" s="75" t="s">
        <v>13138</v>
      </c>
      <c r="E8753" s="171">
        <v>210.63</v>
      </c>
    </row>
    <row r="8754" spans="2:5" ht="50.1" customHeight="1">
      <c r="B8754" s="75">
        <v>39456</v>
      </c>
      <c r="C8754" s="75" t="s">
        <v>15709</v>
      </c>
      <c r="D8754" s="75" t="s">
        <v>13138</v>
      </c>
      <c r="E8754" s="171">
        <v>210.78</v>
      </c>
    </row>
    <row r="8755" spans="2:5" ht="50.1" customHeight="1">
      <c r="B8755" s="75">
        <v>39457</v>
      </c>
      <c r="C8755" s="75" t="s">
        <v>15710</v>
      </c>
      <c r="D8755" s="75" t="s">
        <v>13138</v>
      </c>
      <c r="E8755" s="171">
        <v>229.79</v>
      </c>
    </row>
    <row r="8756" spans="2:5" ht="50.1" customHeight="1">
      <c r="B8756" s="75">
        <v>39458</v>
      </c>
      <c r="C8756" s="75" t="s">
        <v>15711</v>
      </c>
      <c r="D8756" s="75" t="s">
        <v>13138</v>
      </c>
      <c r="E8756" s="171">
        <v>428.8</v>
      </c>
    </row>
    <row r="8757" spans="2:5" ht="50.1" customHeight="1">
      <c r="B8757" s="75">
        <v>39464</v>
      </c>
      <c r="C8757" s="75" t="s">
        <v>15712</v>
      </c>
      <c r="D8757" s="75" t="s">
        <v>13138</v>
      </c>
      <c r="E8757" s="171">
        <v>689.55</v>
      </c>
    </row>
    <row r="8758" spans="2:5" ht="50.1" customHeight="1">
      <c r="B8758" s="75">
        <v>39460</v>
      </c>
      <c r="C8758" s="75" t="s">
        <v>15713</v>
      </c>
      <c r="D8758" s="75" t="s">
        <v>13138</v>
      </c>
      <c r="E8758" s="171">
        <v>261.52999999999997</v>
      </c>
    </row>
    <row r="8759" spans="2:5" ht="50.1" customHeight="1">
      <c r="B8759" s="75">
        <v>39461</v>
      </c>
      <c r="C8759" s="75" t="s">
        <v>15714</v>
      </c>
      <c r="D8759" s="75" t="s">
        <v>13138</v>
      </c>
      <c r="E8759" s="171">
        <v>306.45</v>
      </c>
    </row>
    <row r="8760" spans="2:5" ht="50.1" customHeight="1">
      <c r="B8760" s="75">
        <v>39462</v>
      </c>
      <c r="C8760" s="75" t="s">
        <v>15715</v>
      </c>
      <c r="D8760" s="75" t="s">
        <v>13138</v>
      </c>
      <c r="E8760" s="171">
        <v>295.33999999999997</v>
      </c>
    </row>
    <row r="8761" spans="2:5" ht="50.1" customHeight="1">
      <c r="B8761" s="75">
        <v>39463</v>
      </c>
      <c r="C8761" s="75" t="s">
        <v>15716</v>
      </c>
      <c r="D8761" s="75" t="s">
        <v>13138</v>
      </c>
      <c r="E8761" s="171">
        <v>684.2</v>
      </c>
    </row>
    <row r="8762" spans="2:5" ht="50.1" customHeight="1">
      <c r="B8762" s="75">
        <v>26039</v>
      </c>
      <c r="C8762" s="75" t="s">
        <v>15717</v>
      </c>
      <c r="D8762" s="75" t="s">
        <v>13138</v>
      </c>
      <c r="E8762" s="172">
        <v>249588.52</v>
      </c>
    </row>
    <row r="8763" spans="2:5" ht="50.1" customHeight="1">
      <c r="B8763" s="75">
        <v>2401</v>
      </c>
      <c r="C8763" s="75" t="s">
        <v>15718</v>
      </c>
      <c r="D8763" s="75" t="s">
        <v>13138</v>
      </c>
      <c r="E8763" s="172">
        <v>57408.12</v>
      </c>
    </row>
    <row r="8764" spans="2:5" ht="50.1" customHeight="1">
      <c r="B8764" s="75">
        <v>38870</v>
      </c>
      <c r="C8764" s="75" t="s">
        <v>15719</v>
      </c>
      <c r="D8764" s="75" t="s">
        <v>13138</v>
      </c>
      <c r="E8764" s="171">
        <v>47.97</v>
      </c>
    </row>
    <row r="8765" spans="2:5" ht="50.1" customHeight="1">
      <c r="B8765" s="75">
        <v>38869</v>
      </c>
      <c r="C8765" s="75" t="s">
        <v>15720</v>
      </c>
      <c r="D8765" s="75" t="s">
        <v>13138</v>
      </c>
      <c r="E8765" s="171">
        <v>42.31</v>
      </c>
    </row>
    <row r="8766" spans="2:5" ht="50.1" customHeight="1">
      <c r="B8766" s="75">
        <v>38872</v>
      </c>
      <c r="C8766" s="75" t="s">
        <v>15721</v>
      </c>
      <c r="D8766" s="75" t="s">
        <v>13138</v>
      </c>
      <c r="E8766" s="171">
        <v>65.52</v>
      </c>
    </row>
    <row r="8767" spans="2:5" ht="50.1" customHeight="1">
      <c r="B8767" s="75">
        <v>38871</v>
      </c>
      <c r="C8767" s="75" t="s">
        <v>15722</v>
      </c>
      <c r="D8767" s="75" t="s">
        <v>13138</v>
      </c>
      <c r="E8767" s="171">
        <v>52.7</v>
      </c>
    </row>
    <row r="8768" spans="2:5" ht="50.1" customHeight="1">
      <c r="B8768" s="75">
        <v>39283</v>
      </c>
      <c r="C8768" s="75" t="s">
        <v>15723</v>
      </c>
      <c r="D8768" s="75" t="s">
        <v>13138</v>
      </c>
      <c r="E8768" s="171">
        <v>164.16</v>
      </c>
    </row>
    <row r="8769" spans="2:5" ht="50.1" customHeight="1">
      <c r="B8769" s="75">
        <v>39284</v>
      </c>
      <c r="C8769" s="75" t="s">
        <v>15724</v>
      </c>
      <c r="D8769" s="75" t="s">
        <v>13138</v>
      </c>
      <c r="E8769" s="171">
        <v>177.89</v>
      </c>
    </row>
    <row r="8770" spans="2:5" ht="50.1" customHeight="1">
      <c r="B8770" s="75">
        <v>39285</v>
      </c>
      <c r="C8770" s="75" t="s">
        <v>15725</v>
      </c>
      <c r="D8770" s="75" t="s">
        <v>13138</v>
      </c>
      <c r="E8770" s="171">
        <v>180.46</v>
      </c>
    </row>
    <row r="8771" spans="2:5" ht="50.1" customHeight="1">
      <c r="B8771" s="75">
        <v>39286</v>
      </c>
      <c r="C8771" s="75" t="s">
        <v>15726</v>
      </c>
      <c r="D8771" s="75" t="s">
        <v>13138</v>
      </c>
      <c r="E8771" s="171">
        <v>176.52</v>
      </c>
    </row>
    <row r="8772" spans="2:5" ht="50.1" customHeight="1">
      <c r="B8772" s="75">
        <v>39287</v>
      </c>
      <c r="C8772" s="75" t="s">
        <v>15727</v>
      </c>
      <c r="D8772" s="75" t="s">
        <v>13138</v>
      </c>
      <c r="E8772" s="171">
        <v>207.27</v>
      </c>
    </row>
    <row r="8773" spans="2:5" ht="50.1" customHeight="1">
      <c r="B8773" s="75">
        <v>39288</v>
      </c>
      <c r="C8773" s="75" t="s">
        <v>15728</v>
      </c>
      <c r="D8773" s="75" t="s">
        <v>13138</v>
      </c>
      <c r="E8773" s="171">
        <v>221.21</v>
      </c>
    </row>
    <row r="8774" spans="2:5" ht="50.1" customHeight="1">
      <c r="B8774" s="75">
        <v>2414</v>
      </c>
      <c r="C8774" s="75" t="s">
        <v>15729</v>
      </c>
      <c r="D8774" s="75" t="s">
        <v>13136</v>
      </c>
      <c r="E8774" s="171">
        <v>102.13</v>
      </c>
    </row>
    <row r="8775" spans="2:5" ht="50.1" customHeight="1">
      <c r="B8775" s="75">
        <v>2413</v>
      </c>
      <c r="C8775" s="75" t="s">
        <v>15730</v>
      </c>
      <c r="D8775" s="75" t="s">
        <v>13136</v>
      </c>
      <c r="E8775" s="171">
        <v>98.25</v>
      </c>
    </row>
    <row r="8776" spans="2:5" ht="50.1" customHeight="1">
      <c r="B8776" s="75">
        <v>2405</v>
      </c>
      <c r="C8776" s="75" t="s">
        <v>15731</v>
      </c>
      <c r="D8776" s="75" t="s">
        <v>13136</v>
      </c>
      <c r="E8776" s="171">
        <v>114.36</v>
      </c>
    </row>
    <row r="8777" spans="2:5" ht="50.1" customHeight="1">
      <c r="B8777" s="75">
        <v>13361</v>
      </c>
      <c r="C8777" s="75" t="s">
        <v>15732</v>
      </c>
      <c r="D8777" s="75" t="s">
        <v>13136</v>
      </c>
      <c r="E8777" s="171">
        <v>95.67</v>
      </c>
    </row>
    <row r="8778" spans="2:5" ht="50.1" customHeight="1">
      <c r="B8778" s="75">
        <v>11987</v>
      </c>
      <c r="C8778" s="75" t="s">
        <v>15733</v>
      </c>
      <c r="D8778" s="75" t="s">
        <v>13136</v>
      </c>
      <c r="E8778" s="171">
        <v>255.98</v>
      </c>
    </row>
    <row r="8779" spans="2:5" ht="50.1" customHeight="1">
      <c r="B8779" s="75">
        <v>2416</v>
      </c>
      <c r="C8779" s="75" t="s">
        <v>15734</v>
      </c>
      <c r="D8779" s="75" t="s">
        <v>13136</v>
      </c>
      <c r="E8779" s="171">
        <v>113.25</v>
      </c>
    </row>
    <row r="8780" spans="2:5" ht="50.1" customHeight="1">
      <c r="B8780" s="75">
        <v>2412</v>
      </c>
      <c r="C8780" s="75" t="s">
        <v>15735</v>
      </c>
      <c r="D8780" s="75" t="s">
        <v>13136</v>
      </c>
      <c r="E8780" s="171">
        <v>109.37</v>
      </c>
    </row>
    <row r="8781" spans="2:5" ht="50.1" customHeight="1">
      <c r="B8781" s="75">
        <v>2411</v>
      </c>
      <c r="C8781" s="75" t="s">
        <v>15736</v>
      </c>
      <c r="D8781" s="75" t="s">
        <v>13136</v>
      </c>
      <c r="E8781" s="171">
        <v>95.67</v>
      </c>
    </row>
    <row r="8782" spans="2:5" ht="50.1" customHeight="1">
      <c r="B8782" s="75">
        <v>2406</v>
      </c>
      <c r="C8782" s="75" t="s">
        <v>15737</v>
      </c>
      <c r="D8782" s="75" t="s">
        <v>13136</v>
      </c>
      <c r="E8782" s="171">
        <v>93.08</v>
      </c>
    </row>
    <row r="8783" spans="2:5" ht="50.1" customHeight="1">
      <c r="B8783" s="75">
        <v>10571</v>
      </c>
      <c r="C8783" s="75" t="s">
        <v>15738</v>
      </c>
      <c r="D8783" s="75" t="s">
        <v>13136</v>
      </c>
      <c r="E8783" s="171">
        <v>227.54</v>
      </c>
    </row>
    <row r="8784" spans="2:5" ht="50.1" customHeight="1">
      <c r="B8784" s="75">
        <v>11985</v>
      </c>
      <c r="C8784" s="75" t="s">
        <v>15739</v>
      </c>
      <c r="D8784" s="75" t="s">
        <v>13136</v>
      </c>
      <c r="E8784" s="171">
        <v>219.78</v>
      </c>
    </row>
    <row r="8785" spans="2:5" ht="50.1" customHeight="1">
      <c r="B8785" s="75">
        <v>2410</v>
      </c>
      <c r="C8785" s="75" t="s">
        <v>15740</v>
      </c>
      <c r="D8785" s="75" t="s">
        <v>13136</v>
      </c>
      <c r="E8785" s="171">
        <v>96.96</v>
      </c>
    </row>
    <row r="8786" spans="2:5" ht="50.1" customHeight="1">
      <c r="B8786" s="75">
        <v>2417</v>
      </c>
      <c r="C8786" s="75" t="s">
        <v>15741</v>
      </c>
      <c r="D8786" s="75" t="s">
        <v>13136</v>
      </c>
      <c r="E8786" s="171">
        <v>103.42</v>
      </c>
    </row>
    <row r="8787" spans="2:5" ht="50.1" customHeight="1">
      <c r="B8787" s="75">
        <v>2415</v>
      </c>
      <c r="C8787" s="75" t="s">
        <v>15742</v>
      </c>
      <c r="D8787" s="75" t="s">
        <v>13136</v>
      </c>
      <c r="E8787" s="171">
        <v>82.74</v>
      </c>
    </row>
    <row r="8788" spans="2:5" ht="50.1" customHeight="1">
      <c r="B8788" s="75">
        <v>13360</v>
      </c>
      <c r="C8788" s="75" t="s">
        <v>15743</v>
      </c>
      <c r="D8788" s="75" t="s">
        <v>13136</v>
      </c>
      <c r="E8788" s="171">
        <v>82.74</v>
      </c>
    </row>
    <row r="8789" spans="2:5" ht="50.1" customHeight="1">
      <c r="B8789" s="75">
        <v>11983</v>
      </c>
      <c r="C8789" s="75" t="s">
        <v>15744</v>
      </c>
      <c r="D8789" s="75" t="s">
        <v>13136</v>
      </c>
      <c r="E8789" s="171">
        <v>201.68</v>
      </c>
    </row>
    <row r="8790" spans="2:5" ht="50.1" customHeight="1">
      <c r="B8790" s="75">
        <v>11986</v>
      </c>
      <c r="C8790" s="75" t="s">
        <v>15745</v>
      </c>
      <c r="D8790" s="75" t="s">
        <v>13136</v>
      </c>
      <c r="E8790" s="171">
        <v>245.64</v>
      </c>
    </row>
    <row r="8791" spans="2:5" ht="50.1" customHeight="1">
      <c r="B8791" s="75">
        <v>25976</v>
      </c>
      <c r="C8791" s="75" t="s">
        <v>15746</v>
      </c>
      <c r="D8791" s="75" t="s">
        <v>13136</v>
      </c>
      <c r="E8791" s="171">
        <v>468.42</v>
      </c>
    </row>
    <row r="8792" spans="2:5" ht="50.1" customHeight="1">
      <c r="B8792" s="75">
        <v>10629</v>
      </c>
      <c r="C8792" s="75" t="s">
        <v>15747</v>
      </c>
      <c r="D8792" s="75" t="s">
        <v>13136</v>
      </c>
      <c r="E8792" s="171">
        <v>281.99</v>
      </c>
    </row>
    <row r="8793" spans="2:5" ht="50.1" customHeight="1">
      <c r="B8793" s="75">
        <v>10698</v>
      </c>
      <c r="C8793" s="75" t="s">
        <v>15748</v>
      </c>
      <c r="D8793" s="75" t="s">
        <v>13136</v>
      </c>
      <c r="E8793" s="171">
        <v>158.78</v>
      </c>
    </row>
    <row r="8794" spans="2:5" ht="50.1" customHeight="1">
      <c r="B8794" s="75">
        <v>40521</v>
      </c>
      <c r="C8794" s="75" t="s">
        <v>15749</v>
      </c>
      <c r="D8794" s="75" t="s">
        <v>13138</v>
      </c>
      <c r="E8794" s="172">
        <v>92460.7</v>
      </c>
    </row>
    <row r="8795" spans="2:5" ht="50.1" customHeight="1">
      <c r="B8795" s="75">
        <v>2432</v>
      </c>
      <c r="C8795" s="75" t="s">
        <v>15750</v>
      </c>
      <c r="D8795" s="75" t="s">
        <v>13138</v>
      </c>
      <c r="E8795" s="171">
        <v>10.88</v>
      </c>
    </row>
    <row r="8796" spans="2:5" ht="50.1" customHeight="1">
      <c r="B8796" s="75">
        <v>2433</v>
      </c>
      <c r="C8796" s="75" t="s">
        <v>15751</v>
      </c>
      <c r="D8796" s="75" t="s">
        <v>13138</v>
      </c>
      <c r="E8796" s="171">
        <v>3.68</v>
      </c>
    </row>
    <row r="8797" spans="2:5" ht="50.1" customHeight="1">
      <c r="B8797" s="75">
        <v>2420</v>
      </c>
      <c r="C8797" s="75" t="s">
        <v>15752</v>
      </c>
      <c r="D8797" s="75" t="s">
        <v>13138</v>
      </c>
      <c r="E8797" s="171">
        <v>6.33</v>
      </c>
    </row>
    <row r="8798" spans="2:5" ht="50.1" customHeight="1">
      <c r="B8798" s="75">
        <v>11447</v>
      </c>
      <c r="C8798" s="75" t="s">
        <v>15753</v>
      </c>
      <c r="D8798" s="75" t="s">
        <v>13138</v>
      </c>
      <c r="E8798" s="171">
        <v>12.51</v>
      </c>
    </row>
    <row r="8799" spans="2:5" ht="50.1" customHeight="1">
      <c r="B8799" s="75">
        <v>11451</v>
      </c>
      <c r="C8799" s="75" t="s">
        <v>15754</v>
      </c>
      <c r="D8799" s="75" t="s">
        <v>13138</v>
      </c>
      <c r="E8799" s="171">
        <v>33.549999999999997</v>
      </c>
    </row>
    <row r="8800" spans="2:5" ht="50.1" customHeight="1">
      <c r="B8800" s="75">
        <v>11116</v>
      </c>
      <c r="C8800" s="75" t="s">
        <v>15755</v>
      </c>
      <c r="D8800" s="75" t="s">
        <v>13138</v>
      </c>
      <c r="E8800" s="171">
        <v>496.91</v>
      </c>
    </row>
    <row r="8801" spans="2:5" ht="50.1" customHeight="1">
      <c r="B8801" s="75">
        <v>38411</v>
      </c>
      <c r="C8801" s="75" t="s">
        <v>15756</v>
      </c>
      <c r="D8801" s="75" t="s">
        <v>13138</v>
      </c>
      <c r="E8801" s="172">
        <v>1412.2</v>
      </c>
    </row>
    <row r="8802" spans="2:5" ht="50.1" customHeight="1">
      <c r="B8802" s="75">
        <v>1370</v>
      </c>
      <c r="C8802" s="75" t="s">
        <v>15757</v>
      </c>
      <c r="D8802" s="75" t="s">
        <v>13138</v>
      </c>
      <c r="E8802" s="171">
        <v>80.34</v>
      </c>
    </row>
    <row r="8803" spans="2:5" ht="50.1" customHeight="1">
      <c r="B8803" s="75">
        <v>38189</v>
      </c>
      <c r="C8803" s="75" t="s">
        <v>15758</v>
      </c>
      <c r="D8803" s="75" t="s">
        <v>13138</v>
      </c>
      <c r="E8803" s="171">
        <v>176.39</v>
      </c>
    </row>
    <row r="8804" spans="2:5" ht="50.1" customHeight="1">
      <c r="B8804" s="75">
        <v>38190</v>
      </c>
      <c r="C8804" s="75" t="s">
        <v>15759</v>
      </c>
      <c r="D8804" s="75" t="s">
        <v>13138</v>
      </c>
      <c r="E8804" s="171">
        <v>396.65</v>
      </c>
    </row>
    <row r="8805" spans="2:5" ht="50.1" customHeight="1">
      <c r="B8805" s="75">
        <v>36516</v>
      </c>
      <c r="C8805" s="75" t="s">
        <v>15760</v>
      </c>
      <c r="D8805" s="75" t="s">
        <v>13138</v>
      </c>
      <c r="E8805" s="172">
        <v>87832.5</v>
      </c>
    </row>
    <row r="8806" spans="2:5" ht="50.1" customHeight="1">
      <c r="B8806" s="75">
        <v>34777</v>
      </c>
      <c r="C8806" s="75" t="s">
        <v>21634</v>
      </c>
      <c r="D8806" s="75" t="s">
        <v>13138</v>
      </c>
      <c r="E8806" s="171">
        <v>2.44</v>
      </c>
    </row>
    <row r="8807" spans="2:5" ht="50.1" customHeight="1">
      <c r="B8807" s="75">
        <v>7272</v>
      </c>
      <c r="C8807" s="75" t="s">
        <v>21635</v>
      </c>
      <c r="D8807" s="75" t="s">
        <v>13138</v>
      </c>
      <c r="E8807" s="171">
        <v>2.06</v>
      </c>
    </row>
    <row r="8808" spans="2:5" ht="50.1" customHeight="1">
      <c r="B8808" s="75">
        <v>10605</v>
      </c>
      <c r="C8808" s="75" t="s">
        <v>15761</v>
      </c>
      <c r="D8808" s="75" t="s">
        <v>13138</v>
      </c>
      <c r="E8808" s="171">
        <v>3.24</v>
      </c>
    </row>
    <row r="8809" spans="2:5" ht="50.1" customHeight="1">
      <c r="B8809" s="75">
        <v>10604</v>
      </c>
      <c r="C8809" s="75" t="s">
        <v>15762</v>
      </c>
      <c r="D8809" s="75" t="s">
        <v>13138</v>
      </c>
      <c r="E8809" s="171">
        <v>7.55</v>
      </c>
    </row>
    <row r="8810" spans="2:5" ht="50.1" customHeight="1">
      <c r="B8810" s="75">
        <v>672</v>
      </c>
      <c r="C8810" s="75" t="s">
        <v>15763</v>
      </c>
      <c r="D8810" s="75" t="s">
        <v>13138</v>
      </c>
      <c r="E8810" s="171">
        <v>10.38</v>
      </c>
    </row>
    <row r="8811" spans="2:5" ht="50.1" customHeight="1">
      <c r="B8811" s="75">
        <v>668</v>
      </c>
      <c r="C8811" s="75" t="s">
        <v>15764</v>
      </c>
      <c r="D8811" s="75" t="s">
        <v>13138</v>
      </c>
      <c r="E8811" s="171">
        <v>12.53</v>
      </c>
    </row>
    <row r="8812" spans="2:5" ht="50.1" customHeight="1">
      <c r="B8812" s="75">
        <v>10578</v>
      </c>
      <c r="C8812" s="75" t="s">
        <v>15765</v>
      </c>
      <c r="D8812" s="75" t="s">
        <v>13138</v>
      </c>
      <c r="E8812" s="171">
        <v>14.59</v>
      </c>
    </row>
    <row r="8813" spans="2:5" ht="50.1" customHeight="1">
      <c r="B8813" s="75">
        <v>666</v>
      </c>
      <c r="C8813" s="75" t="s">
        <v>15766</v>
      </c>
      <c r="D8813" s="75" t="s">
        <v>13138</v>
      </c>
      <c r="E8813" s="171">
        <v>16.23</v>
      </c>
    </row>
    <row r="8814" spans="2:5" ht="50.1" customHeight="1">
      <c r="B8814" s="75">
        <v>665</v>
      </c>
      <c r="C8814" s="75" t="s">
        <v>15767</v>
      </c>
      <c r="D8814" s="75" t="s">
        <v>13138</v>
      </c>
      <c r="E8814" s="171">
        <v>21.7</v>
      </c>
    </row>
    <row r="8815" spans="2:5" ht="50.1" customHeight="1">
      <c r="B8815" s="75">
        <v>10577</v>
      </c>
      <c r="C8815" s="75" t="s">
        <v>15768</v>
      </c>
      <c r="D8815" s="75" t="s">
        <v>13138</v>
      </c>
      <c r="E8815" s="171">
        <v>19.25</v>
      </c>
    </row>
    <row r="8816" spans="2:5" ht="50.1" customHeight="1">
      <c r="B8816" s="75">
        <v>10583</v>
      </c>
      <c r="C8816" s="75" t="s">
        <v>15769</v>
      </c>
      <c r="D8816" s="75" t="s">
        <v>13138</v>
      </c>
      <c r="E8816" s="171">
        <v>10</v>
      </c>
    </row>
    <row r="8817" spans="2:5" ht="50.1" customHeight="1">
      <c r="B8817" s="75">
        <v>10579</v>
      </c>
      <c r="C8817" s="75" t="s">
        <v>15770</v>
      </c>
      <c r="D8817" s="75" t="s">
        <v>13138</v>
      </c>
      <c r="E8817" s="171">
        <v>17.43</v>
      </c>
    </row>
    <row r="8818" spans="2:5" ht="50.1" customHeight="1">
      <c r="B8818" s="75">
        <v>10582</v>
      </c>
      <c r="C8818" s="75" t="s">
        <v>15771</v>
      </c>
      <c r="D8818" s="75" t="s">
        <v>13138</v>
      </c>
      <c r="E8818" s="171">
        <v>8.8000000000000007</v>
      </c>
    </row>
    <row r="8819" spans="2:5" ht="50.1" customHeight="1">
      <c r="B8819" s="75">
        <v>2436</v>
      </c>
      <c r="C8819" s="75" t="s">
        <v>15772</v>
      </c>
      <c r="D8819" s="75" t="s">
        <v>13137</v>
      </c>
      <c r="E8819" s="171">
        <v>15.45</v>
      </c>
    </row>
    <row r="8820" spans="2:5" ht="50.1" customHeight="1">
      <c r="B8820" s="75">
        <v>40918</v>
      </c>
      <c r="C8820" s="75" t="s">
        <v>15773</v>
      </c>
      <c r="D8820" s="75" t="s">
        <v>13142</v>
      </c>
      <c r="E8820" s="172">
        <v>2742.11</v>
      </c>
    </row>
    <row r="8821" spans="2:5" ht="50.1" customHeight="1">
      <c r="B8821" s="75">
        <v>2439</v>
      </c>
      <c r="C8821" s="75" t="s">
        <v>15774</v>
      </c>
      <c r="D8821" s="75" t="s">
        <v>13137</v>
      </c>
      <c r="E8821" s="171">
        <v>15.54</v>
      </c>
    </row>
    <row r="8822" spans="2:5" ht="50.1" customHeight="1">
      <c r="B8822" s="75">
        <v>40923</v>
      </c>
      <c r="C8822" s="75" t="s">
        <v>15775</v>
      </c>
      <c r="D8822" s="75" t="s">
        <v>13142</v>
      </c>
      <c r="E8822" s="172">
        <v>2760.71</v>
      </c>
    </row>
    <row r="8823" spans="2:5" ht="50.1" customHeight="1">
      <c r="B8823" s="75">
        <v>10998</v>
      </c>
      <c r="C8823" s="75" t="s">
        <v>15776</v>
      </c>
      <c r="D8823" s="75" t="s">
        <v>13140</v>
      </c>
      <c r="E8823" s="171">
        <v>36.57</v>
      </c>
    </row>
    <row r="8824" spans="2:5" ht="50.1" customHeight="1">
      <c r="B8824" s="75">
        <v>11002</v>
      </c>
      <c r="C8824" s="75" t="s">
        <v>15777</v>
      </c>
      <c r="D8824" s="75" t="s">
        <v>13140</v>
      </c>
      <c r="E8824" s="171">
        <v>33.5</v>
      </c>
    </row>
    <row r="8825" spans="2:5" ht="50.1" customHeight="1">
      <c r="B8825" s="75">
        <v>10999</v>
      </c>
      <c r="C8825" s="75" t="s">
        <v>15778</v>
      </c>
      <c r="D8825" s="75" t="s">
        <v>13140</v>
      </c>
      <c r="E8825" s="171">
        <v>32.19</v>
      </c>
    </row>
    <row r="8826" spans="2:5" ht="50.1" customHeight="1">
      <c r="B8826" s="75">
        <v>10997</v>
      </c>
      <c r="C8826" s="75" t="s">
        <v>15779</v>
      </c>
      <c r="D8826" s="75" t="s">
        <v>13140</v>
      </c>
      <c r="E8826" s="171">
        <v>34.89</v>
      </c>
    </row>
    <row r="8827" spans="2:5" ht="50.1" customHeight="1">
      <c r="B8827" s="75">
        <v>2685</v>
      </c>
      <c r="C8827" s="75" t="s">
        <v>15780</v>
      </c>
      <c r="D8827" s="75" t="s">
        <v>13139</v>
      </c>
      <c r="E8827" s="171">
        <v>5.0999999999999996</v>
      </c>
    </row>
    <row r="8828" spans="2:5" ht="50.1" customHeight="1">
      <c r="B8828" s="75">
        <v>2680</v>
      </c>
      <c r="C8828" s="75" t="s">
        <v>15781</v>
      </c>
      <c r="D8828" s="75" t="s">
        <v>13139</v>
      </c>
      <c r="E8828" s="171">
        <v>7.46</v>
      </c>
    </row>
    <row r="8829" spans="2:5" ht="50.1" customHeight="1">
      <c r="B8829" s="75">
        <v>2684</v>
      </c>
      <c r="C8829" s="75" t="s">
        <v>15782</v>
      </c>
      <c r="D8829" s="75" t="s">
        <v>13139</v>
      </c>
      <c r="E8829" s="171">
        <v>6.78</v>
      </c>
    </row>
    <row r="8830" spans="2:5" ht="50.1" customHeight="1">
      <c r="B8830" s="75">
        <v>2673</v>
      </c>
      <c r="C8830" s="75" t="s">
        <v>15783</v>
      </c>
      <c r="D8830" s="75" t="s">
        <v>13139</v>
      </c>
      <c r="E8830" s="171">
        <v>2.62</v>
      </c>
    </row>
    <row r="8831" spans="2:5" ht="50.1" customHeight="1">
      <c r="B8831" s="75">
        <v>2681</v>
      </c>
      <c r="C8831" s="75" t="s">
        <v>15784</v>
      </c>
      <c r="D8831" s="75" t="s">
        <v>13139</v>
      </c>
      <c r="E8831" s="171">
        <v>12.19</v>
      </c>
    </row>
    <row r="8832" spans="2:5" ht="50.1" customHeight="1">
      <c r="B8832" s="75">
        <v>2682</v>
      </c>
      <c r="C8832" s="75" t="s">
        <v>15785</v>
      </c>
      <c r="D8832" s="75" t="s">
        <v>13139</v>
      </c>
      <c r="E8832" s="171">
        <v>17.78</v>
      </c>
    </row>
    <row r="8833" spans="2:5" ht="50.1" customHeight="1">
      <c r="B8833" s="75">
        <v>2686</v>
      </c>
      <c r="C8833" s="75" t="s">
        <v>15786</v>
      </c>
      <c r="D8833" s="75" t="s">
        <v>13139</v>
      </c>
      <c r="E8833" s="171">
        <v>22.3</v>
      </c>
    </row>
    <row r="8834" spans="2:5" ht="50.1" customHeight="1">
      <c r="B8834" s="75">
        <v>2674</v>
      </c>
      <c r="C8834" s="75" t="s">
        <v>15787</v>
      </c>
      <c r="D8834" s="75" t="s">
        <v>13139</v>
      </c>
      <c r="E8834" s="171">
        <v>3.26</v>
      </c>
    </row>
    <row r="8835" spans="2:5" ht="50.1" customHeight="1">
      <c r="B8835" s="75">
        <v>2683</v>
      </c>
      <c r="C8835" s="75" t="s">
        <v>15788</v>
      </c>
      <c r="D8835" s="75" t="s">
        <v>13139</v>
      </c>
      <c r="E8835" s="171">
        <v>35.15</v>
      </c>
    </row>
    <row r="8836" spans="2:5" ht="50.1" customHeight="1">
      <c r="B8836" s="75">
        <v>2676</v>
      </c>
      <c r="C8836" s="75" t="s">
        <v>15789</v>
      </c>
      <c r="D8836" s="75" t="s">
        <v>13139</v>
      </c>
      <c r="E8836" s="171">
        <v>1.52</v>
      </c>
    </row>
    <row r="8837" spans="2:5" ht="50.1" customHeight="1">
      <c r="B8837" s="75">
        <v>2678</v>
      </c>
      <c r="C8837" s="75" t="s">
        <v>15790</v>
      </c>
      <c r="D8837" s="75" t="s">
        <v>13139</v>
      </c>
      <c r="E8837" s="171">
        <v>1.9</v>
      </c>
    </row>
    <row r="8838" spans="2:5" ht="50.1" customHeight="1">
      <c r="B8838" s="75">
        <v>2679</v>
      </c>
      <c r="C8838" s="75" t="s">
        <v>15791</v>
      </c>
      <c r="D8838" s="75" t="s">
        <v>13139</v>
      </c>
      <c r="E8838" s="171">
        <v>2.94</v>
      </c>
    </row>
    <row r="8839" spans="2:5" ht="50.1" customHeight="1">
      <c r="B8839" s="75">
        <v>12070</v>
      </c>
      <c r="C8839" s="75" t="s">
        <v>15792</v>
      </c>
      <c r="D8839" s="75" t="s">
        <v>13139</v>
      </c>
      <c r="E8839" s="171">
        <v>4.09</v>
      </c>
    </row>
    <row r="8840" spans="2:5" ht="50.1" customHeight="1">
      <c r="B8840" s="75">
        <v>2675</v>
      </c>
      <c r="C8840" s="75" t="s">
        <v>15793</v>
      </c>
      <c r="D8840" s="75" t="s">
        <v>13139</v>
      </c>
      <c r="E8840" s="171">
        <v>5.32</v>
      </c>
    </row>
    <row r="8841" spans="2:5" ht="50.1" customHeight="1">
      <c r="B8841" s="75">
        <v>12067</v>
      </c>
      <c r="C8841" s="75" t="s">
        <v>15794</v>
      </c>
      <c r="D8841" s="75" t="s">
        <v>13139</v>
      </c>
      <c r="E8841" s="171">
        <v>7.22</v>
      </c>
    </row>
    <row r="8842" spans="2:5" ht="50.1" customHeight="1">
      <c r="B8842" s="75">
        <v>40401</v>
      </c>
      <c r="C8842" s="75" t="s">
        <v>15795</v>
      </c>
      <c r="D8842" s="75" t="s">
        <v>13139</v>
      </c>
      <c r="E8842" s="171">
        <v>1.98</v>
      </c>
    </row>
    <row r="8843" spans="2:5" ht="50.1" customHeight="1">
      <c r="B8843" s="75">
        <v>40402</v>
      </c>
      <c r="C8843" s="75" t="s">
        <v>15796</v>
      </c>
      <c r="D8843" s="75" t="s">
        <v>13139</v>
      </c>
      <c r="E8843" s="171">
        <v>2.54</v>
      </c>
    </row>
    <row r="8844" spans="2:5" ht="50.1" customHeight="1">
      <c r="B8844" s="75">
        <v>40400</v>
      </c>
      <c r="C8844" s="75" t="s">
        <v>15797</v>
      </c>
      <c r="D8844" s="75" t="s">
        <v>13139</v>
      </c>
      <c r="E8844" s="171">
        <v>1.34</v>
      </c>
    </row>
    <row r="8845" spans="2:5" ht="50.1" customHeight="1">
      <c r="B8845" s="75">
        <v>2504</v>
      </c>
      <c r="C8845" s="75" t="s">
        <v>15798</v>
      </c>
      <c r="D8845" s="75" t="s">
        <v>13139</v>
      </c>
      <c r="E8845" s="171">
        <v>12.2</v>
      </c>
    </row>
    <row r="8846" spans="2:5" ht="50.1" customHeight="1">
      <c r="B8846" s="75">
        <v>2501</v>
      </c>
      <c r="C8846" s="75" t="s">
        <v>15799</v>
      </c>
      <c r="D8846" s="75" t="s">
        <v>13139</v>
      </c>
      <c r="E8846" s="171">
        <v>16</v>
      </c>
    </row>
    <row r="8847" spans="2:5" ht="50.1" customHeight="1">
      <c r="B8847" s="75">
        <v>2502</v>
      </c>
      <c r="C8847" s="75" t="s">
        <v>15800</v>
      </c>
      <c r="D8847" s="75" t="s">
        <v>13139</v>
      </c>
      <c r="E8847" s="171">
        <v>24.15</v>
      </c>
    </row>
    <row r="8848" spans="2:5" ht="50.1" customHeight="1">
      <c r="B8848" s="75">
        <v>2503</v>
      </c>
      <c r="C8848" s="75" t="s">
        <v>15801</v>
      </c>
      <c r="D8848" s="75" t="s">
        <v>13139</v>
      </c>
      <c r="E8848" s="171">
        <v>31.08</v>
      </c>
    </row>
    <row r="8849" spans="2:5" ht="50.1" customHeight="1">
      <c r="B8849" s="75">
        <v>2500</v>
      </c>
      <c r="C8849" s="75" t="s">
        <v>15802</v>
      </c>
      <c r="D8849" s="75" t="s">
        <v>13139</v>
      </c>
      <c r="E8849" s="171">
        <v>41.4</v>
      </c>
    </row>
    <row r="8850" spans="2:5" ht="50.1" customHeight="1">
      <c r="B8850" s="75">
        <v>2505</v>
      </c>
      <c r="C8850" s="75" t="s">
        <v>15803</v>
      </c>
      <c r="D8850" s="75" t="s">
        <v>13139</v>
      </c>
      <c r="E8850" s="171">
        <v>64.52</v>
      </c>
    </row>
    <row r="8851" spans="2:5" ht="50.1" customHeight="1">
      <c r="B8851" s="75">
        <v>12056</v>
      </c>
      <c r="C8851" s="75" t="s">
        <v>15804</v>
      </c>
      <c r="D8851" s="75" t="s">
        <v>13139</v>
      </c>
      <c r="E8851" s="171">
        <v>26.07</v>
      </c>
    </row>
    <row r="8852" spans="2:5" ht="50.1" customHeight="1">
      <c r="B8852" s="75">
        <v>12057</v>
      </c>
      <c r="C8852" s="75" t="s">
        <v>15805</v>
      </c>
      <c r="D8852" s="75" t="s">
        <v>13139</v>
      </c>
      <c r="E8852" s="171">
        <v>22.14</v>
      </c>
    </row>
    <row r="8853" spans="2:5" ht="50.1" customHeight="1">
      <c r="B8853" s="75">
        <v>12059</v>
      </c>
      <c r="C8853" s="75" t="s">
        <v>15806</v>
      </c>
      <c r="D8853" s="75" t="s">
        <v>13139</v>
      </c>
      <c r="E8853" s="171">
        <v>7.77</v>
      </c>
    </row>
    <row r="8854" spans="2:5" ht="50.1" customHeight="1">
      <c r="B8854" s="75">
        <v>12058</v>
      </c>
      <c r="C8854" s="75" t="s">
        <v>15807</v>
      </c>
      <c r="D8854" s="75" t="s">
        <v>13139</v>
      </c>
      <c r="E8854" s="171">
        <v>13.8</v>
      </c>
    </row>
    <row r="8855" spans="2:5" ht="50.1" customHeight="1">
      <c r="B8855" s="75">
        <v>12060</v>
      </c>
      <c r="C8855" s="75" t="s">
        <v>15808</v>
      </c>
      <c r="D8855" s="75" t="s">
        <v>13139</v>
      </c>
      <c r="E8855" s="171">
        <v>57.53</v>
      </c>
    </row>
    <row r="8856" spans="2:5" ht="50.1" customHeight="1">
      <c r="B8856" s="75">
        <v>12061</v>
      </c>
      <c r="C8856" s="75" t="s">
        <v>15809</v>
      </c>
      <c r="D8856" s="75" t="s">
        <v>13139</v>
      </c>
      <c r="E8856" s="171">
        <v>35.130000000000003</v>
      </c>
    </row>
    <row r="8857" spans="2:5" ht="50.1" customHeight="1">
      <c r="B8857" s="75">
        <v>12062</v>
      </c>
      <c r="C8857" s="75" t="s">
        <v>15810</v>
      </c>
      <c r="D8857" s="75" t="s">
        <v>13139</v>
      </c>
      <c r="E8857" s="171">
        <v>64.790000000000006</v>
      </c>
    </row>
    <row r="8858" spans="2:5" ht="50.1" customHeight="1">
      <c r="B8858" s="75">
        <v>21137</v>
      </c>
      <c r="C8858" s="75" t="s">
        <v>15811</v>
      </c>
      <c r="D8858" s="75" t="s">
        <v>13139</v>
      </c>
      <c r="E8858" s="171">
        <v>11.26</v>
      </c>
    </row>
    <row r="8859" spans="2:5" ht="50.1" customHeight="1">
      <c r="B8859" s="75">
        <v>2687</v>
      </c>
      <c r="C8859" s="75" t="s">
        <v>15812</v>
      </c>
      <c r="D8859" s="75" t="s">
        <v>13139</v>
      </c>
      <c r="E8859" s="171">
        <v>1.33</v>
      </c>
    </row>
    <row r="8860" spans="2:5" ht="50.1" customHeight="1">
      <c r="B8860" s="75">
        <v>2689</v>
      </c>
      <c r="C8860" s="75" t="s">
        <v>15813</v>
      </c>
      <c r="D8860" s="75" t="s">
        <v>13139</v>
      </c>
      <c r="E8860" s="171">
        <v>1.58</v>
      </c>
    </row>
    <row r="8861" spans="2:5" ht="50.1" customHeight="1">
      <c r="B8861" s="75">
        <v>2688</v>
      </c>
      <c r="C8861" s="75" t="s">
        <v>15814</v>
      </c>
      <c r="D8861" s="75" t="s">
        <v>13139</v>
      </c>
      <c r="E8861" s="171">
        <v>1.71</v>
      </c>
    </row>
    <row r="8862" spans="2:5" ht="50.1" customHeight="1">
      <c r="B8862" s="75">
        <v>2690</v>
      </c>
      <c r="C8862" s="75" t="s">
        <v>15815</v>
      </c>
      <c r="D8862" s="75" t="s">
        <v>13139</v>
      </c>
      <c r="E8862" s="171">
        <v>2.93</v>
      </c>
    </row>
    <row r="8863" spans="2:5" ht="50.1" customHeight="1">
      <c r="B8863" s="75">
        <v>39243</v>
      </c>
      <c r="C8863" s="75" t="s">
        <v>15816</v>
      </c>
      <c r="D8863" s="75" t="s">
        <v>13139</v>
      </c>
      <c r="E8863" s="171">
        <v>1.93</v>
      </c>
    </row>
    <row r="8864" spans="2:5" ht="50.1" customHeight="1">
      <c r="B8864" s="75">
        <v>39244</v>
      </c>
      <c r="C8864" s="75" t="s">
        <v>15817</v>
      </c>
      <c r="D8864" s="75" t="s">
        <v>13139</v>
      </c>
      <c r="E8864" s="171">
        <v>2.61</v>
      </c>
    </row>
    <row r="8865" spans="2:5" ht="50.1" customHeight="1">
      <c r="B8865" s="75">
        <v>39245</v>
      </c>
      <c r="C8865" s="75" t="s">
        <v>15818</v>
      </c>
      <c r="D8865" s="75" t="s">
        <v>13139</v>
      </c>
      <c r="E8865" s="171">
        <v>5.03</v>
      </c>
    </row>
    <row r="8866" spans="2:5" ht="50.1" customHeight="1">
      <c r="B8866" s="75">
        <v>39254</v>
      </c>
      <c r="C8866" s="75" t="s">
        <v>15819</v>
      </c>
      <c r="D8866" s="75" t="s">
        <v>13139</v>
      </c>
      <c r="E8866" s="171">
        <v>7.52</v>
      </c>
    </row>
    <row r="8867" spans="2:5" ht="50.1" customHeight="1">
      <c r="B8867" s="75">
        <v>39255</v>
      </c>
      <c r="C8867" s="75" t="s">
        <v>15820</v>
      </c>
      <c r="D8867" s="75" t="s">
        <v>13139</v>
      </c>
      <c r="E8867" s="171">
        <v>13.92</v>
      </c>
    </row>
    <row r="8868" spans="2:5" ht="50.1" customHeight="1">
      <c r="B8868" s="75">
        <v>39253</v>
      </c>
      <c r="C8868" s="75" t="s">
        <v>15821</v>
      </c>
      <c r="D8868" s="75" t="s">
        <v>13139</v>
      </c>
      <c r="E8868" s="171">
        <v>9.59</v>
      </c>
    </row>
    <row r="8869" spans="2:5" ht="50.1" customHeight="1">
      <c r="B8869" s="75">
        <v>2446</v>
      </c>
      <c r="C8869" s="75" t="s">
        <v>15822</v>
      </c>
      <c r="D8869" s="75" t="s">
        <v>13139</v>
      </c>
      <c r="E8869" s="171">
        <v>4.95</v>
      </c>
    </row>
    <row r="8870" spans="2:5" ht="50.1" customHeight="1">
      <c r="B8870" s="75">
        <v>2442</v>
      </c>
      <c r="C8870" s="75" t="s">
        <v>15823</v>
      </c>
      <c r="D8870" s="75" t="s">
        <v>13139</v>
      </c>
      <c r="E8870" s="171">
        <v>6.93</v>
      </c>
    </row>
    <row r="8871" spans="2:5" ht="50.1" customHeight="1">
      <c r="B8871" s="75">
        <v>39246</v>
      </c>
      <c r="C8871" s="75" t="s">
        <v>15824</v>
      </c>
      <c r="D8871" s="75" t="s">
        <v>13139</v>
      </c>
      <c r="E8871" s="171">
        <v>3.44</v>
      </c>
    </row>
    <row r="8872" spans="2:5" ht="50.1" customHeight="1">
      <c r="B8872" s="75">
        <v>39247</v>
      </c>
      <c r="C8872" s="75" t="s">
        <v>15825</v>
      </c>
      <c r="D8872" s="75" t="s">
        <v>13139</v>
      </c>
      <c r="E8872" s="171">
        <v>3</v>
      </c>
    </row>
    <row r="8873" spans="2:5" ht="50.1" customHeight="1">
      <c r="B8873" s="75">
        <v>39248</v>
      </c>
      <c r="C8873" s="75" t="s">
        <v>15826</v>
      </c>
      <c r="D8873" s="75" t="s">
        <v>13139</v>
      </c>
      <c r="E8873" s="171">
        <v>9.66</v>
      </c>
    </row>
    <row r="8874" spans="2:5" ht="50.1" customHeight="1">
      <c r="B8874" s="75">
        <v>2438</v>
      </c>
      <c r="C8874" s="75" t="s">
        <v>15827</v>
      </c>
      <c r="D8874" s="75" t="s">
        <v>13137</v>
      </c>
      <c r="E8874" s="171">
        <v>17.7</v>
      </c>
    </row>
    <row r="8875" spans="2:5" ht="50.1" customHeight="1">
      <c r="B8875" s="75">
        <v>40922</v>
      </c>
      <c r="C8875" s="75" t="s">
        <v>15828</v>
      </c>
      <c r="D8875" s="75" t="s">
        <v>13142</v>
      </c>
      <c r="E8875" s="172">
        <v>3142</v>
      </c>
    </row>
    <row r="8876" spans="2:5" ht="50.1" customHeight="1">
      <c r="B8876" s="75">
        <v>36486</v>
      </c>
      <c r="C8876" s="75" t="s">
        <v>15829</v>
      </c>
      <c r="D8876" s="75" t="s">
        <v>13138</v>
      </c>
      <c r="E8876" s="172">
        <v>41561.51</v>
      </c>
    </row>
    <row r="8877" spans="2:5" ht="50.1" customHeight="1">
      <c r="B8877" s="75">
        <v>37777</v>
      </c>
      <c r="C8877" s="75" t="s">
        <v>15830</v>
      </c>
      <c r="D8877" s="75" t="s">
        <v>13138</v>
      </c>
      <c r="E8877" s="172">
        <v>195670.78</v>
      </c>
    </row>
    <row r="8878" spans="2:5" ht="50.1" customHeight="1">
      <c r="B8878" s="75">
        <v>12624</v>
      </c>
      <c r="C8878" s="75" t="s">
        <v>15831</v>
      </c>
      <c r="D8878" s="75" t="s">
        <v>13138</v>
      </c>
      <c r="E8878" s="171">
        <v>11.07</v>
      </c>
    </row>
    <row r="8879" spans="2:5" ht="50.1" customHeight="1">
      <c r="B8879" s="75">
        <v>517</v>
      </c>
      <c r="C8879" s="75" t="s">
        <v>15832</v>
      </c>
      <c r="D8879" s="75" t="s">
        <v>3955</v>
      </c>
      <c r="E8879" s="171">
        <v>5.98</v>
      </c>
    </row>
    <row r="8880" spans="2:5" ht="50.1" customHeight="1">
      <c r="B8880" s="75">
        <v>41904</v>
      </c>
      <c r="C8880" s="75" t="s">
        <v>15833</v>
      </c>
      <c r="D8880" s="75" t="s">
        <v>13145</v>
      </c>
      <c r="E8880" s="172">
        <v>2275.91</v>
      </c>
    </row>
    <row r="8881" spans="2:5" ht="50.1" customHeight="1">
      <c r="B8881" s="75">
        <v>41905</v>
      </c>
      <c r="C8881" s="75" t="s">
        <v>15834</v>
      </c>
      <c r="D8881" s="75" t="s">
        <v>13140</v>
      </c>
      <c r="E8881" s="171">
        <v>2.15</v>
      </c>
    </row>
    <row r="8882" spans="2:5" ht="50.1" customHeight="1">
      <c r="B8882" s="75">
        <v>41903</v>
      </c>
      <c r="C8882" s="75" t="s">
        <v>15835</v>
      </c>
      <c r="D8882" s="75" t="s">
        <v>13140</v>
      </c>
      <c r="E8882" s="171">
        <v>2.63</v>
      </c>
    </row>
    <row r="8883" spans="2:5" ht="50.1" customHeight="1">
      <c r="B8883" s="75">
        <v>37534</v>
      </c>
      <c r="C8883" s="75" t="s">
        <v>15836</v>
      </c>
      <c r="D8883" s="75" t="s">
        <v>13140</v>
      </c>
      <c r="E8883" s="171">
        <v>15.19</v>
      </c>
    </row>
    <row r="8884" spans="2:5" ht="50.1" customHeight="1">
      <c r="B8884" s="75">
        <v>37535</v>
      </c>
      <c r="C8884" s="75" t="s">
        <v>15837</v>
      </c>
      <c r="D8884" s="75" t="s">
        <v>13140</v>
      </c>
      <c r="E8884" s="171">
        <v>15.19</v>
      </c>
    </row>
    <row r="8885" spans="2:5" ht="50.1" customHeight="1">
      <c r="B8885" s="75">
        <v>37533</v>
      </c>
      <c r="C8885" s="75" t="s">
        <v>15838</v>
      </c>
      <c r="D8885" s="75" t="s">
        <v>13140</v>
      </c>
      <c r="E8885" s="171">
        <v>15.19</v>
      </c>
    </row>
    <row r="8886" spans="2:5" ht="50.1" customHeight="1">
      <c r="B8886" s="75">
        <v>37537</v>
      </c>
      <c r="C8886" s="75" t="s">
        <v>15839</v>
      </c>
      <c r="D8886" s="75" t="s">
        <v>13140</v>
      </c>
      <c r="E8886" s="171">
        <v>11.5</v>
      </c>
    </row>
    <row r="8887" spans="2:5" ht="50.1" customHeight="1">
      <c r="B8887" s="75">
        <v>37536</v>
      </c>
      <c r="C8887" s="75" t="s">
        <v>15840</v>
      </c>
      <c r="D8887" s="75" t="s">
        <v>13140</v>
      </c>
      <c r="E8887" s="171">
        <v>11.5</v>
      </c>
    </row>
    <row r="8888" spans="2:5" ht="50.1" customHeight="1">
      <c r="B8888" s="75">
        <v>37532</v>
      </c>
      <c r="C8888" s="75" t="s">
        <v>15841</v>
      </c>
      <c r="D8888" s="75" t="s">
        <v>13140</v>
      </c>
      <c r="E8888" s="171">
        <v>11.5</v>
      </c>
    </row>
    <row r="8889" spans="2:5" ht="50.1" customHeight="1">
      <c r="B8889" s="75">
        <v>2696</v>
      </c>
      <c r="C8889" s="75" t="s">
        <v>15842</v>
      </c>
      <c r="D8889" s="75" t="s">
        <v>13137</v>
      </c>
      <c r="E8889" s="171">
        <v>15.45</v>
      </c>
    </row>
    <row r="8890" spans="2:5" ht="50.1" customHeight="1">
      <c r="B8890" s="75">
        <v>40928</v>
      </c>
      <c r="C8890" s="75" t="s">
        <v>15843</v>
      </c>
      <c r="D8890" s="75" t="s">
        <v>13142</v>
      </c>
      <c r="E8890" s="172">
        <v>2742.11</v>
      </c>
    </row>
    <row r="8891" spans="2:5" ht="50.1" customHeight="1">
      <c r="B8891" s="75">
        <v>4083</v>
      </c>
      <c r="C8891" s="75" t="s">
        <v>15844</v>
      </c>
      <c r="D8891" s="75" t="s">
        <v>13137</v>
      </c>
      <c r="E8891" s="171">
        <v>37.700000000000003</v>
      </c>
    </row>
    <row r="8892" spans="2:5" ht="50.1" customHeight="1">
      <c r="B8892" s="75">
        <v>40818</v>
      </c>
      <c r="C8892" s="75" t="s">
        <v>15845</v>
      </c>
      <c r="D8892" s="75" t="s">
        <v>13142</v>
      </c>
      <c r="E8892" s="172">
        <v>6689.05</v>
      </c>
    </row>
    <row r="8893" spans="2:5" ht="50.1" customHeight="1">
      <c r="B8893" s="75">
        <v>43146</v>
      </c>
      <c r="C8893" s="75" t="s">
        <v>19186</v>
      </c>
      <c r="D8893" s="75" t="s">
        <v>13140</v>
      </c>
      <c r="E8893" s="171">
        <v>4.58</v>
      </c>
    </row>
    <row r="8894" spans="2:5" ht="50.1" customHeight="1">
      <c r="B8894" s="75">
        <v>2705</v>
      </c>
      <c r="C8894" s="75" t="s">
        <v>15846</v>
      </c>
      <c r="D8894" s="75" t="s">
        <v>13148</v>
      </c>
      <c r="E8894" s="171">
        <v>0.99</v>
      </c>
    </row>
    <row r="8895" spans="2:5" ht="50.1" customHeight="1">
      <c r="B8895" s="75">
        <v>14250</v>
      </c>
      <c r="C8895" s="75" t="s">
        <v>15847</v>
      </c>
      <c r="D8895" s="75" t="s">
        <v>13148</v>
      </c>
      <c r="E8895" s="171">
        <v>1.01</v>
      </c>
    </row>
    <row r="8896" spans="2:5" ht="50.1" customHeight="1">
      <c r="B8896" s="75">
        <v>11683</v>
      </c>
      <c r="C8896" s="75" t="s">
        <v>15848</v>
      </c>
      <c r="D8896" s="75" t="s">
        <v>13138</v>
      </c>
      <c r="E8896" s="171">
        <v>30.76</v>
      </c>
    </row>
    <row r="8897" spans="2:5" ht="50.1" customHeight="1">
      <c r="B8897" s="75">
        <v>11684</v>
      </c>
      <c r="C8897" s="75" t="s">
        <v>15849</v>
      </c>
      <c r="D8897" s="75" t="s">
        <v>13138</v>
      </c>
      <c r="E8897" s="171">
        <v>33.67</v>
      </c>
    </row>
    <row r="8898" spans="2:5" ht="50.1" customHeight="1">
      <c r="B8898" s="75">
        <v>6141</v>
      </c>
      <c r="C8898" s="75" t="s">
        <v>15850</v>
      </c>
      <c r="D8898" s="75" t="s">
        <v>13138</v>
      </c>
      <c r="E8898" s="171">
        <v>3.7</v>
      </c>
    </row>
    <row r="8899" spans="2:5" ht="50.1" customHeight="1">
      <c r="B8899" s="75">
        <v>11681</v>
      </c>
      <c r="C8899" s="75" t="s">
        <v>15851</v>
      </c>
      <c r="D8899" s="75" t="s">
        <v>13138</v>
      </c>
      <c r="E8899" s="171">
        <v>6.58</v>
      </c>
    </row>
    <row r="8900" spans="2:5" ht="50.1" customHeight="1">
      <c r="B8900" s="75">
        <v>2706</v>
      </c>
      <c r="C8900" s="75" t="s">
        <v>15852</v>
      </c>
      <c r="D8900" s="75" t="s">
        <v>13137</v>
      </c>
      <c r="E8900" s="171">
        <v>78.849999999999994</v>
      </c>
    </row>
    <row r="8901" spans="2:5" ht="50.1" customHeight="1">
      <c r="B8901" s="75">
        <v>40811</v>
      </c>
      <c r="C8901" s="75" t="s">
        <v>15853</v>
      </c>
      <c r="D8901" s="75" t="s">
        <v>13142</v>
      </c>
      <c r="E8901" s="172">
        <v>13990.4</v>
      </c>
    </row>
    <row r="8902" spans="2:5" ht="50.1" customHeight="1">
      <c r="B8902" s="75">
        <v>2707</v>
      </c>
      <c r="C8902" s="75" t="s">
        <v>15854</v>
      </c>
      <c r="D8902" s="75" t="s">
        <v>13137</v>
      </c>
      <c r="E8902" s="171">
        <v>89.75</v>
      </c>
    </row>
    <row r="8903" spans="2:5" ht="50.1" customHeight="1">
      <c r="B8903" s="75">
        <v>40813</v>
      </c>
      <c r="C8903" s="75" t="s">
        <v>15855</v>
      </c>
      <c r="D8903" s="75" t="s">
        <v>13142</v>
      </c>
      <c r="E8903" s="172">
        <v>15923.95</v>
      </c>
    </row>
    <row r="8904" spans="2:5" ht="50.1" customHeight="1">
      <c r="B8904" s="75">
        <v>2708</v>
      </c>
      <c r="C8904" s="75" t="s">
        <v>15856</v>
      </c>
      <c r="D8904" s="75" t="s">
        <v>13137</v>
      </c>
      <c r="E8904" s="171">
        <v>122.68</v>
      </c>
    </row>
    <row r="8905" spans="2:5" ht="50.1" customHeight="1">
      <c r="B8905" s="75">
        <v>40814</v>
      </c>
      <c r="C8905" s="75" t="s">
        <v>15857</v>
      </c>
      <c r="D8905" s="75" t="s">
        <v>13142</v>
      </c>
      <c r="E8905" s="172">
        <v>21767.61</v>
      </c>
    </row>
    <row r="8906" spans="2:5" ht="50.1" customHeight="1">
      <c r="B8906" s="75">
        <v>34779</v>
      </c>
      <c r="C8906" s="75" t="s">
        <v>15858</v>
      </c>
      <c r="D8906" s="75" t="s">
        <v>13137</v>
      </c>
      <c r="E8906" s="171">
        <v>80</v>
      </c>
    </row>
    <row r="8907" spans="2:5" ht="50.1" customHeight="1">
      <c r="B8907" s="75">
        <v>40936</v>
      </c>
      <c r="C8907" s="75" t="s">
        <v>15859</v>
      </c>
      <c r="D8907" s="75" t="s">
        <v>13142</v>
      </c>
      <c r="E8907" s="172">
        <v>14194.5</v>
      </c>
    </row>
    <row r="8908" spans="2:5" ht="50.1" customHeight="1">
      <c r="B8908" s="75">
        <v>34780</v>
      </c>
      <c r="C8908" s="75" t="s">
        <v>15860</v>
      </c>
      <c r="D8908" s="75" t="s">
        <v>13137</v>
      </c>
      <c r="E8908" s="171">
        <v>90.25</v>
      </c>
    </row>
    <row r="8909" spans="2:5" ht="50.1" customHeight="1">
      <c r="B8909" s="75">
        <v>40937</v>
      </c>
      <c r="C8909" s="75" t="s">
        <v>15861</v>
      </c>
      <c r="D8909" s="75" t="s">
        <v>13142</v>
      </c>
      <c r="E8909" s="172">
        <v>16014.19</v>
      </c>
    </row>
    <row r="8910" spans="2:5" ht="50.1" customHeight="1">
      <c r="B8910" s="75">
        <v>34782</v>
      </c>
      <c r="C8910" s="75" t="s">
        <v>15862</v>
      </c>
      <c r="D8910" s="75" t="s">
        <v>13137</v>
      </c>
      <c r="E8910" s="171">
        <v>123.68</v>
      </c>
    </row>
    <row r="8911" spans="2:5" ht="50.1" customHeight="1">
      <c r="B8911" s="75">
        <v>40938</v>
      </c>
      <c r="C8911" s="75" t="s">
        <v>15863</v>
      </c>
      <c r="D8911" s="75" t="s">
        <v>13142</v>
      </c>
      <c r="E8911" s="172">
        <v>21945.93</v>
      </c>
    </row>
    <row r="8912" spans="2:5" ht="50.1" customHeight="1">
      <c r="B8912" s="75">
        <v>34783</v>
      </c>
      <c r="C8912" s="75" t="s">
        <v>15864</v>
      </c>
      <c r="D8912" s="75" t="s">
        <v>13137</v>
      </c>
      <c r="E8912" s="171">
        <v>78.95</v>
      </c>
    </row>
    <row r="8913" spans="2:5" ht="50.1" customHeight="1">
      <c r="B8913" s="75">
        <v>40939</v>
      </c>
      <c r="C8913" s="75" t="s">
        <v>15865</v>
      </c>
      <c r="D8913" s="75" t="s">
        <v>13142</v>
      </c>
      <c r="E8913" s="172">
        <v>14009.09</v>
      </c>
    </row>
    <row r="8914" spans="2:5" ht="50.1" customHeight="1">
      <c r="B8914" s="75">
        <v>34785</v>
      </c>
      <c r="C8914" s="75" t="s">
        <v>15866</v>
      </c>
      <c r="D8914" s="75" t="s">
        <v>13137</v>
      </c>
      <c r="E8914" s="171">
        <v>61.76</v>
      </c>
    </row>
    <row r="8915" spans="2:5" ht="50.1" customHeight="1">
      <c r="B8915" s="75">
        <v>40940</v>
      </c>
      <c r="C8915" s="75" t="s">
        <v>15867</v>
      </c>
      <c r="D8915" s="75" t="s">
        <v>13142</v>
      </c>
      <c r="E8915" s="172">
        <v>10960.38</v>
      </c>
    </row>
    <row r="8916" spans="2:5" ht="50.1" customHeight="1">
      <c r="B8916" s="75">
        <v>38403</v>
      </c>
      <c r="C8916" s="75" t="s">
        <v>15868</v>
      </c>
      <c r="D8916" s="75" t="s">
        <v>13138</v>
      </c>
      <c r="E8916" s="171">
        <v>39.61</v>
      </c>
    </row>
    <row r="8917" spans="2:5" ht="50.1" customHeight="1">
      <c r="B8917" s="75">
        <v>43482</v>
      </c>
      <c r="C8917" s="75" t="s">
        <v>15869</v>
      </c>
      <c r="D8917" s="75" t="s">
        <v>13137</v>
      </c>
      <c r="E8917" s="171">
        <v>0.57999999999999996</v>
      </c>
    </row>
    <row r="8918" spans="2:5" ht="50.1" customHeight="1">
      <c r="B8918" s="75">
        <v>43494</v>
      </c>
      <c r="C8918" s="75" t="s">
        <v>19187</v>
      </c>
      <c r="D8918" s="75" t="s">
        <v>13142</v>
      </c>
      <c r="E8918" s="171">
        <v>108.8</v>
      </c>
    </row>
    <row r="8919" spans="2:5" ht="50.1" customHeight="1">
      <c r="B8919" s="75">
        <v>43483</v>
      </c>
      <c r="C8919" s="75" t="s">
        <v>15870</v>
      </c>
      <c r="D8919" s="75" t="s">
        <v>13137</v>
      </c>
      <c r="E8919" s="171">
        <v>1.05</v>
      </c>
    </row>
    <row r="8920" spans="2:5" ht="50.1" customHeight="1">
      <c r="B8920" s="75">
        <v>43495</v>
      </c>
      <c r="C8920" s="75" t="s">
        <v>15871</v>
      </c>
      <c r="D8920" s="75" t="s">
        <v>13142</v>
      </c>
      <c r="E8920" s="171">
        <v>197.14</v>
      </c>
    </row>
    <row r="8921" spans="2:5" ht="50.1" customHeight="1">
      <c r="B8921" s="75">
        <v>43484</v>
      </c>
      <c r="C8921" s="75" t="s">
        <v>15872</v>
      </c>
      <c r="D8921" s="75" t="s">
        <v>13137</v>
      </c>
      <c r="E8921" s="171">
        <v>0.91</v>
      </c>
    </row>
    <row r="8922" spans="2:5" ht="50.1" customHeight="1">
      <c r="B8922" s="75">
        <v>43496</v>
      </c>
      <c r="C8922" s="75" t="s">
        <v>15873</v>
      </c>
      <c r="D8922" s="75" t="s">
        <v>13142</v>
      </c>
      <c r="E8922" s="171">
        <v>171.87</v>
      </c>
    </row>
    <row r="8923" spans="2:5" ht="50.1" customHeight="1">
      <c r="B8923" s="75">
        <v>43485</v>
      </c>
      <c r="C8923" s="75" t="s">
        <v>15874</v>
      </c>
      <c r="D8923" s="75" t="s">
        <v>13137</v>
      </c>
      <c r="E8923" s="171">
        <v>0.8</v>
      </c>
    </row>
    <row r="8924" spans="2:5" ht="50.1" customHeight="1">
      <c r="B8924" s="75">
        <v>43497</v>
      </c>
      <c r="C8924" s="75" t="s">
        <v>15875</v>
      </c>
      <c r="D8924" s="75" t="s">
        <v>13142</v>
      </c>
      <c r="E8924" s="171">
        <v>151.31</v>
      </c>
    </row>
    <row r="8925" spans="2:5" ht="50.1" customHeight="1">
      <c r="B8925" s="75">
        <v>43487</v>
      </c>
      <c r="C8925" s="75" t="s">
        <v>15876</v>
      </c>
      <c r="D8925" s="75" t="s">
        <v>13137</v>
      </c>
      <c r="E8925" s="171">
        <v>0.94</v>
      </c>
    </row>
    <row r="8926" spans="2:5" ht="50.1" customHeight="1">
      <c r="B8926" s="75">
        <v>43499</v>
      </c>
      <c r="C8926" s="75" t="s">
        <v>19188</v>
      </c>
      <c r="D8926" s="75" t="s">
        <v>13142</v>
      </c>
      <c r="E8926" s="171">
        <v>177.24</v>
      </c>
    </row>
    <row r="8927" spans="2:5" ht="50.1" customHeight="1">
      <c r="B8927" s="75">
        <v>43486</v>
      </c>
      <c r="C8927" s="75" t="s">
        <v>15877</v>
      </c>
      <c r="D8927" s="75" t="s">
        <v>13137</v>
      </c>
      <c r="E8927" s="171">
        <v>0.55000000000000004</v>
      </c>
    </row>
    <row r="8928" spans="2:5" ht="50.1" customHeight="1">
      <c r="B8928" s="75">
        <v>43498</v>
      </c>
      <c r="C8928" s="75" t="s">
        <v>15878</v>
      </c>
      <c r="D8928" s="75" t="s">
        <v>13142</v>
      </c>
      <c r="E8928" s="171">
        <v>103.22</v>
      </c>
    </row>
    <row r="8929" spans="2:5" ht="50.1" customHeight="1">
      <c r="B8929" s="75">
        <v>43488</v>
      </c>
      <c r="C8929" s="75" t="s">
        <v>15879</v>
      </c>
      <c r="D8929" s="75" t="s">
        <v>13137</v>
      </c>
      <c r="E8929" s="171">
        <v>0.63</v>
      </c>
    </row>
    <row r="8930" spans="2:5" ht="50.1" customHeight="1">
      <c r="B8930" s="75">
        <v>43500</v>
      </c>
      <c r="C8930" s="75" t="s">
        <v>15880</v>
      </c>
      <c r="D8930" s="75" t="s">
        <v>13142</v>
      </c>
      <c r="E8930" s="171">
        <v>119.49</v>
      </c>
    </row>
    <row r="8931" spans="2:5" ht="50.1" customHeight="1">
      <c r="B8931" s="75">
        <v>43489</v>
      </c>
      <c r="C8931" s="75" t="s">
        <v>15881</v>
      </c>
      <c r="D8931" s="75" t="s">
        <v>13137</v>
      </c>
      <c r="E8931" s="171">
        <v>0.95</v>
      </c>
    </row>
    <row r="8932" spans="2:5" ht="50.1" customHeight="1">
      <c r="B8932" s="75">
        <v>43501</v>
      </c>
      <c r="C8932" s="75" t="s">
        <v>15882</v>
      </c>
      <c r="D8932" s="75" t="s">
        <v>13142</v>
      </c>
      <c r="E8932" s="171">
        <v>178.44</v>
      </c>
    </row>
    <row r="8933" spans="2:5" ht="50.1" customHeight="1">
      <c r="B8933" s="75">
        <v>43490</v>
      </c>
      <c r="C8933" s="75" t="s">
        <v>15883</v>
      </c>
      <c r="D8933" s="75" t="s">
        <v>13137</v>
      </c>
      <c r="E8933" s="171">
        <v>1.33</v>
      </c>
    </row>
    <row r="8934" spans="2:5" ht="50.1" customHeight="1">
      <c r="B8934" s="75">
        <v>43502</v>
      </c>
      <c r="C8934" s="75" t="s">
        <v>15884</v>
      </c>
      <c r="D8934" s="75" t="s">
        <v>13142</v>
      </c>
      <c r="E8934" s="171">
        <v>250.26</v>
      </c>
    </row>
    <row r="8935" spans="2:5" ht="50.1" customHeight="1">
      <c r="B8935" s="75">
        <v>43491</v>
      </c>
      <c r="C8935" s="75" t="s">
        <v>15885</v>
      </c>
      <c r="D8935" s="75" t="s">
        <v>13137</v>
      </c>
      <c r="E8935" s="171">
        <v>1.01</v>
      </c>
    </row>
    <row r="8936" spans="2:5" ht="50.1" customHeight="1">
      <c r="B8936" s="75">
        <v>43503</v>
      </c>
      <c r="C8936" s="75" t="s">
        <v>15886</v>
      </c>
      <c r="D8936" s="75" t="s">
        <v>13142</v>
      </c>
      <c r="E8936" s="171">
        <v>191.25</v>
      </c>
    </row>
    <row r="8937" spans="2:5" ht="50.1" customHeight="1">
      <c r="B8937" s="75">
        <v>43492</v>
      </c>
      <c r="C8937" s="75" t="s">
        <v>15887</v>
      </c>
      <c r="D8937" s="75" t="s">
        <v>13137</v>
      </c>
      <c r="E8937" s="171">
        <v>1.3</v>
      </c>
    </row>
    <row r="8938" spans="2:5" ht="50.1" customHeight="1">
      <c r="B8938" s="75">
        <v>43504</v>
      </c>
      <c r="C8938" s="75" t="s">
        <v>15888</v>
      </c>
      <c r="D8938" s="75" t="s">
        <v>13142</v>
      </c>
      <c r="E8938" s="171">
        <v>244.54</v>
      </c>
    </row>
    <row r="8939" spans="2:5" ht="50.1" customHeight="1">
      <c r="B8939" s="75">
        <v>43493</v>
      </c>
      <c r="C8939" s="75" t="s">
        <v>15889</v>
      </c>
      <c r="D8939" s="75" t="s">
        <v>13137</v>
      </c>
      <c r="E8939" s="171">
        <v>0.52</v>
      </c>
    </row>
    <row r="8940" spans="2:5" ht="50.1" customHeight="1">
      <c r="B8940" s="75">
        <v>43505</v>
      </c>
      <c r="C8940" s="75" t="s">
        <v>15890</v>
      </c>
      <c r="D8940" s="75" t="s">
        <v>13142</v>
      </c>
      <c r="E8940" s="171">
        <v>98.01</v>
      </c>
    </row>
    <row r="8941" spans="2:5" ht="50.1" customHeight="1">
      <c r="B8941" s="75">
        <v>37774</v>
      </c>
      <c r="C8941" s="75" t="s">
        <v>15891</v>
      </c>
      <c r="D8941" s="75" t="s">
        <v>13138</v>
      </c>
      <c r="E8941" s="172">
        <v>188694.18</v>
      </c>
    </row>
    <row r="8942" spans="2:5" ht="50.1" customHeight="1">
      <c r="B8942" s="75">
        <v>38630</v>
      </c>
      <c r="C8942" s="75" t="s">
        <v>15892</v>
      </c>
      <c r="D8942" s="75" t="s">
        <v>13138</v>
      </c>
      <c r="E8942" s="172">
        <v>1137550.78</v>
      </c>
    </row>
    <row r="8943" spans="2:5" ht="50.1" customHeight="1">
      <c r="B8943" s="75">
        <v>38629</v>
      </c>
      <c r="C8943" s="75" t="s">
        <v>15893</v>
      </c>
      <c r="D8943" s="75" t="s">
        <v>13138</v>
      </c>
      <c r="E8943" s="172">
        <v>1693300.78</v>
      </c>
    </row>
    <row r="8944" spans="2:5" ht="50.1" customHeight="1">
      <c r="B8944" s="75">
        <v>38476</v>
      </c>
      <c r="C8944" s="75" t="s">
        <v>15894</v>
      </c>
      <c r="D8944" s="75" t="s">
        <v>13138</v>
      </c>
      <c r="E8944" s="171">
        <v>297.70999999999998</v>
      </c>
    </row>
    <row r="8945" spans="2:5" ht="50.1" customHeight="1">
      <c r="B8945" s="75">
        <v>38477</v>
      </c>
      <c r="C8945" s="75" t="s">
        <v>15895</v>
      </c>
      <c r="D8945" s="75" t="s">
        <v>13138</v>
      </c>
      <c r="E8945" s="171">
        <v>843.11</v>
      </c>
    </row>
    <row r="8946" spans="2:5" ht="50.1" customHeight="1">
      <c r="B8946" s="75">
        <v>40635</v>
      </c>
      <c r="C8946" s="75" t="s">
        <v>15896</v>
      </c>
      <c r="D8946" s="75" t="s">
        <v>13138</v>
      </c>
      <c r="E8946" s="172">
        <v>644891.5</v>
      </c>
    </row>
    <row r="8947" spans="2:5" ht="50.1" customHeight="1">
      <c r="B8947" s="75">
        <v>36483</v>
      </c>
      <c r="C8947" s="75" t="s">
        <v>15897</v>
      </c>
      <c r="D8947" s="75" t="s">
        <v>13138</v>
      </c>
      <c r="E8947" s="172">
        <v>584375</v>
      </c>
    </row>
    <row r="8948" spans="2:5" ht="50.1" customHeight="1">
      <c r="B8948" s="75">
        <v>14525</v>
      </c>
      <c r="C8948" s="75" t="s">
        <v>15898</v>
      </c>
      <c r="D8948" s="75" t="s">
        <v>13138</v>
      </c>
      <c r="E8948" s="172">
        <v>611875</v>
      </c>
    </row>
    <row r="8949" spans="2:5" ht="50.1" customHeight="1">
      <c r="B8949" s="75">
        <v>36482</v>
      </c>
      <c r="C8949" s="75" t="s">
        <v>15899</v>
      </c>
      <c r="D8949" s="75" t="s">
        <v>13138</v>
      </c>
      <c r="E8949" s="172">
        <v>524768.03</v>
      </c>
    </row>
    <row r="8950" spans="2:5" ht="50.1" customHeight="1">
      <c r="B8950" s="75">
        <v>36408</v>
      </c>
      <c r="C8950" s="75" t="s">
        <v>15900</v>
      </c>
      <c r="D8950" s="75" t="s">
        <v>13138</v>
      </c>
      <c r="E8950" s="172">
        <v>627000</v>
      </c>
    </row>
    <row r="8951" spans="2:5" ht="50.1" customHeight="1">
      <c r="B8951" s="75">
        <v>2723</v>
      </c>
      <c r="C8951" s="75" t="s">
        <v>15901</v>
      </c>
      <c r="D8951" s="75" t="s">
        <v>13138</v>
      </c>
      <c r="E8951" s="172">
        <v>481250</v>
      </c>
    </row>
    <row r="8952" spans="2:5" ht="50.1" customHeight="1">
      <c r="B8952" s="75">
        <v>36481</v>
      </c>
      <c r="C8952" s="75" t="s">
        <v>15902</v>
      </c>
      <c r="D8952" s="75" t="s">
        <v>13138</v>
      </c>
      <c r="E8952" s="172">
        <v>574062.5</v>
      </c>
    </row>
    <row r="8953" spans="2:5" ht="50.1" customHeight="1">
      <c r="B8953" s="75">
        <v>10685</v>
      </c>
      <c r="C8953" s="75" t="s">
        <v>15903</v>
      </c>
      <c r="D8953" s="75" t="s">
        <v>13138</v>
      </c>
      <c r="E8953" s="172">
        <v>550000</v>
      </c>
    </row>
    <row r="8954" spans="2:5" ht="50.1" customHeight="1">
      <c r="B8954" s="75">
        <v>40636</v>
      </c>
      <c r="C8954" s="75" t="s">
        <v>15904</v>
      </c>
      <c r="D8954" s="75" t="s">
        <v>13138</v>
      </c>
      <c r="E8954" s="172">
        <v>620829</v>
      </c>
    </row>
    <row r="8955" spans="2:5" ht="50.1" customHeight="1">
      <c r="B8955" s="75">
        <v>4111</v>
      </c>
      <c r="C8955" s="75" t="s">
        <v>15905</v>
      </c>
      <c r="D8955" s="75" t="s">
        <v>13138</v>
      </c>
      <c r="E8955" s="171">
        <v>35.43</v>
      </c>
    </row>
    <row r="8956" spans="2:5" ht="50.1" customHeight="1">
      <c r="B8956" s="75">
        <v>26021</v>
      </c>
      <c r="C8956" s="75" t="s">
        <v>15906</v>
      </c>
      <c r="D8956" s="75" t="s">
        <v>13138</v>
      </c>
      <c r="E8956" s="171">
        <v>56.3</v>
      </c>
    </row>
    <row r="8957" spans="2:5" ht="50.1" customHeight="1">
      <c r="B8957" s="75">
        <v>12</v>
      </c>
      <c r="C8957" s="75" t="s">
        <v>15907</v>
      </c>
      <c r="D8957" s="75" t="s">
        <v>13138</v>
      </c>
      <c r="E8957" s="171">
        <v>8.5</v>
      </c>
    </row>
    <row r="8958" spans="2:5" ht="50.1" customHeight="1">
      <c r="B8958" s="75">
        <v>37554</v>
      </c>
      <c r="C8958" s="75" t="s">
        <v>15908</v>
      </c>
      <c r="D8958" s="75" t="s">
        <v>13138</v>
      </c>
      <c r="E8958" s="171">
        <v>147.97</v>
      </c>
    </row>
    <row r="8959" spans="2:5" ht="50.1" customHeight="1">
      <c r="B8959" s="75">
        <v>37555</v>
      </c>
      <c r="C8959" s="75" t="s">
        <v>15909</v>
      </c>
      <c r="D8959" s="75" t="s">
        <v>13138</v>
      </c>
      <c r="E8959" s="171">
        <v>179.99</v>
      </c>
    </row>
    <row r="8960" spans="2:5" ht="50.1" customHeight="1">
      <c r="B8960" s="75">
        <v>10902</v>
      </c>
      <c r="C8960" s="75" t="s">
        <v>15910</v>
      </c>
      <c r="D8960" s="75" t="s">
        <v>13138</v>
      </c>
      <c r="E8960" s="171">
        <v>45.16</v>
      </c>
    </row>
    <row r="8961" spans="2:5" ht="50.1" customHeight="1">
      <c r="B8961" s="75">
        <v>20965</v>
      </c>
      <c r="C8961" s="75" t="s">
        <v>15911</v>
      </c>
      <c r="D8961" s="75" t="s">
        <v>13138</v>
      </c>
      <c r="E8961" s="171">
        <v>45.58</v>
      </c>
    </row>
    <row r="8962" spans="2:5" ht="50.1" customHeight="1">
      <c r="B8962" s="75">
        <v>20966</v>
      </c>
      <c r="C8962" s="75" t="s">
        <v>15912</v>
      </c>
      <c r="D8962" s="75" t="s">
        <v>13138</v>
      </c>
      <c r="E8962" s="171">
        <v>49.08</v>
      </c>
    </row>
    <row r="8963" spans="2:5" ht="50.1" customHeight="1">
      <c r="B8963" s="75">
        <v>10903</v>
      </c>
      <c r="C8963" s="75" t="s">
        <v>15913</v>
      </c>
      <c r="D8963" s="75" t="s">
        <v>13138</v>
      </c>
      <c r="E8963" s="171">
        <v>74.39</v>
      </c>
    </row>
    <row r="8964" spans="2:5" ht="50.1" customHeight="1">
      <c r="B8964" s="75">
        <v>20967</v>
      </c>
      <c r="C8964" s="75" t="s">
        <v>15914</v>
      </c>
      <c r="D8964" s="75" t="s">
        <v>13138</v>
      </c>
      <c r="E8964" s="171">
        <v>74.39</v>
      </c>
    </row>
    <row r="8965" spans="2:5" ht="50.1" customHeight="1">
      <c r="B8965" s="75">
        <v>20968</v>
      </c>
      <c r="C8965" s="75" t="s">
        <v>15915</v>
      </c>
      <c r="D8965" s="75" t="s">
        <v>13138</v>
      </c>
      <c r="E8965" s="171">
        <v>81.59</v>
      </c>
    </row>
    <row r="8966" spans="2:5" ht="50.1" customHeight="1">
      <c r="B8966" s="75">
        <v>11359</v>
      </c>
      <c r="C8966" s="75" t="s">
        <v>15916</v>
      </c>
      <c r="D8966" s="75" t="s">
        <v>13138</v>
      </c>
      <c r="E8966" s="171">
        <v>766</v>
      </c>
    </row>
    <row r="8967" spans="2:5" ht="50.1" customHeight="1">
      <c r="B8967" s="75">
        <v>39017</v>
      </c>
      <c r="C8967" s="75" t="s">
        <v>15917</v>
      </c>
      <c r="D8967" s="75" t="s">
        <v>13138</v>
      </c>
      <c r="E8967" s="171">
        <v>0.18</v>
      </c>
    </row>
    <row r="8968" spans="2:5" ht="50.1" customHeight="1">
      <c r="B8968" s="75">
        <v>39315</v>
      </c>
      <c r="C8968" s="75" t="s">
        <v>15918</v>
      </c>
      <c r="D8968" s="75" t="s">
        <v>13138</v>
      </c>
      <c r="E8968" s="171">
        <v>0.28999999999999998</v>
      </c>
    </row>
    <row r="8969" spans="2:5" ht="50.1" customHeight="1">
      <c r="B8969" s="75">
        <v>39016</v>
      </c>
      <c r="C8969" s="75" t="s">
        <v>15919</v>
      </c>
      <c r="D8969" s="75" t="s">
        <v>13138</v>
      </c>
      <c r="E8969" s="171">
        <v>0.28999999999999998</v>
      </c>
    </row>
    <row r="8970" spans="2:5" ht="50.1" customHeight="1">
      <c r="B8970" s="75">
        <v>40432</v>
      </c>
      <c r="C8970" s="75" t="s">
        <v>15920</v>
      </c>
      <c r="D8970" s="75" t="s">
        <v>13138</v>
      </c>
      <c r="E8970" s="171">
        <v>2.2799999999999998</v>
      </c>
    </row>
    <row r="8971" spans="2:5" ht="50.1" customHeight="1">
      <c r="B8971" s="75">
        <v>39481</v>
      </c>
      <c r="C8971" s="75" t="s">
        <v>15921</v>
      </c>
      <c r="D8971" s="75" t="s">
        <v>13138</v>
      </c>
      <c r="E8971" s="171">
        <v>1.43</v>
      </c>
    </row>
    <row r="8972" spans="2:5" ht="50.1" customHeight="1">
      <c r="B8972" s="75">
        <v>40433</v>
      </c>
      <c r="C8972" s="75" t="s">
        <v>15922</v>
      </c>
      <c r="D8972" s="75" t="s">
        <v>13138</v>
      </c>
      <c r="E8972" s="171">
        <v>1.26</v>
      </c>
    </row>
    <row r="8973" spans="2:5" ht="50.1" customHeight="1">
      <c r="B8973" s="75">
        <v>20219</v>
      </c>
      <c r="C8973" s="75" t="s">
        <v>15923</v>
      </c>
      <c r="D8973" s="75" t="s">
        <v>13138</v>
      </c>
      <c r="E8973" s="172">
        <v>74000</v>
      </c>
    </row>
    <row r="8974" spans="2:5" ht="50.1" customHeight="1">
      <c r="B8974" s="75">
        <v>36484</v>
      </c>
      <c r="C8974" s="75" t="s">
        <v>15924</v>
      </c>
      <c r="D8974" s="75" t="s">
        <v>13138</v>
      </c>
      <c r="E8974" s="172">
        <v>157088.51999999999</v>
      </c>
    </row>
    <row r="8975" spans="2:5" ht="50.1" customHeight="1">
      <c r="B8975" s="75">
        <v>38367</v>
      </c>
      <c r="C8975" s="75" t="s">
        <v>15925</v>
      </c>
      <c r="D8975" s="75" t="s">
        <v>13138</v>
      </c>
      <c r="E8975" s="171">
        <v>15.99</v>
      </c>
    </row>
    <row r="8976" spans="2:5" ht="50.1" customHeight="1">
      <c r="B8976" s="75">
        <v>38368</v>
      </c>
      <c r="C8976" s="75" t="s">
        <v>15926</v>
      </c>
      <c r="D8976" s="75" t="s">
        <v>13138</v>
      </c>
      <c r="E8976" s="171">
        <v>7.17</v>
      </c>
    </row>
    <row r="8977" spans="2:5" ht="50.1" customHeight="1">
      <c r="B8977" s="75">
        <v>38091</v>
      </c>
      <c r="C8977" s="75" t="s">
        <v>15927</v>
      </c>
      <c r="D8977" s="75" t="s">
        <v>13138</v>
      </c>
      <c r="E8977" s="171">
        <v>1.96</v>
      </c>
    </row>
    <row r="8978" spans="2:5" ht="50.1" customHeight="1">
      <c r="B8978" s="75">
        <v>38095</v>
      </c>
      <c r="C8978" s="75" t="s">
        <v>15928</v>
      </c>
      <c r="D8978" s="75" t="s">
        <v>13138</v>
      </c>
      <c r="E8978" s="171">
        <v>4.1500000000000004</v>
      </c>
    </row>
    <row r="8979" spans="2:5" ht="50.1" customHeight="1">
      <c r="B8979" s="75">
        <v>38092</v>
      </c>
      <c r="C8979" s="75" t="s">
        <v>15929</v>
      </c>
      <c r="D8979" s="75" t="s">
        <v>13138</v>
      </c>
      <c r="E8979" s="171">
        <v>1.86</v>
      </c>
    </row>
    <row r="8980" spans="2:5" ht="50.1" customHeight="1">
      <c r="B8980" s="75">
        <v>38093</v>
      </c>
      <c r="C8980" s="75" t="s">
        <v>15930</v>
      </c>
      <c r="D8980" s="75" t="s">
        <v>13138</v>
      </c>
      <c r="E8980" s="171">
        <v>1.92</v>
      </c>
    </row>
    <row r="8981" spans="2:5" ht="50.1" customHeight="1">
      <c r="B8981" s="75">
        <v>38096</v>
      </c>
      <c r="C8981" s="75" t="s">
        <v>15931</v>
      </c>
      <c r="D8981" s="75" t="s">
        <v>13138</v>
      </c>
      <c r="E8981" s="171">
        <v>4.47</v>
      </c>
    </row>
    <row r="8982" spans="2:5" ht="50.1" customHeight="1">
      <c r="B8982" s="75">
        <v>38094</v>
      </c>
      <c r="C8982" s="75" t="s">
        <v>15932</v>
      </c>
      <c r="D8982" s="75" t="s">
        <v>13138</v>
      </c>
      <c r="E8982" s="171">
        <v>2.36</v>
      </c>
    </row>
    <row r="8983" spans="2:5" ht="50.1" customHeight="1">
      <c r="B8983" s="75">
        <v>38097</v>
      </c>
      <c r="C8983" s="75" t="s">
        <v>15933</v>
      </c>
      <c r="D8983" s="75" t="s">
        <v>13138</v>
      </c>
      <c r="E8983" s="171">
        <v>4.79</v>
      </c>
    </row>
    <row r="8984" spans="2:5" ht="50.1" customHeight="1">
      <c r="B8984" s="75">
        <v>38098</v>
      </c>
      <c r="C8984" s="75" t="s">
        <v>15934</v>
      </c>
      <c r="D8984" s="75" t="s">
        <v>13138</v>
      </c>
      <c r="E8984" s="171">
        <v>4.79</v>
      </c>
    </row>
    <row r="8985" spans="2:5" ht="50.1" customHeight="1">
      <c r="B8985" s="75">
        <v>11186</v>
      </c>
      <c r="C8985" s="75" t="s">
        <v>15935</v>
      </c>
      <c r="D8985" s="75" t="s">
        <v>13136</v>
      </c>
      <c r="E8985" s="171">
        <v>313.42</v>
      </c>
    </row>
    <row r="8986" spans="2:5" ht="50.1" customHeight="1">
      <c r="B8986" s="75">
        <v>11558</v>
      </c>
      <c r="C8986" s="75" t="s">
        <v>15936</v>
      </c>
      <c r="D8986" s="75" t="s">
        <v>3957</v>
      </c>
      <c r="E8986" s="171">
        <v>12.79</v>
      </c>
    </row>
    <row r="8987" spans="2:5" ht="50.1" customHeight="1">
      <c r="B8987" s="75">
        <v>11557</v>
      </c>
      <c r="C8987" s="75" t="s">
        <v>15937</v>
      </c>
      <c r="D8987" s="75" t="s">
        <v>3957</v>
      </c>
      <c r="E8987" s="171">
        <v>32.39</v>
      </c>
    </row>
    <row r="8988" spans="2:5" ht="50.1" customHeight="1">
      <c r="B8988" s="75">
        <v>2759</v>
      </c>
      <c r="C8988" s="75" t="s">
        <v>15938</v>
      </c>
      <c r="D8988" s="75" t="s">
        <v>13138</v>
      </c>
      <c r="E8988" s="171">
        <v>5.8</v>
      </c>
    </row>
    <row r="8989" spans="2:5" ht="50.1" customHeight="1">
      <c r="B8989" s="75">
        <v>38124</v>
      </c>
      <c r="C8989" s="75" t="s">
        <v>15939</v>
      </c>
      <c r="D8989" s="75" t="s">
        <v>13138</v>
      </c>
      <c r="E8989" s="171">
        <v>23.43</v>
      </c>
    </row>
    <row r="8990" spans="2:5" ht="50.1" customHeight="1">
      <c r="B8990" s="75">
        <v>38380</v>
      </c>
      <c r="C8990" s="75" t="s">
        <v>15940</v>
      </c>
      <c r="D8990" s="75" t="s">
        <v>13138</v>
      </c>
      <c r="E8990" s="171">
        <v>25.41</v>
      </c>
    </row>
    <row r="8991" spans="2:5" ht="50.1" customHeight="1">
      <c r="B8991" s="75">
        <v>20059</v>
      </c>
      <c r="C8991" s="75" t="s">
        <v>15941</v>
      </c>
      <c r="D8991" s="75" t="s">
        <v>13138</v>
      </c>
      <c r="E8991" s="171">
        <v>15.71</v>
      </c>
    </row>
    <row r="8992" spans="2:5" ht="50.1" customHeight="1">
      <c r="B8992" s="75">
        <v>42429</v>
      </c>
      <c r="C8992" s="75" t="s">
        <v>15942</v>
      </c>
      <c r="D8992" s="75" t="s">
        <v>13138</v>
      </c>
      <c r="E8992" s="172">
        <v>5040.8100000000004</v>
      </c>
    </row>
    <row r="8993" spans="2:5" ht="50.1" customHeight="1">
      <c r="B8993" s="75">
        <v>39616</v>
      </c>
      <c r="C8993" s="75" t="s">
        <v>21636</v>
      </c>
      <c r="D8993" s="75" t="s">
        <v>13138</v>
      </c>
      <c r="E8993" s="171">
        <v>479.9</v>
      </c>
    </row>
    <row r="8994" spans="2:5" ht="50.1" customHeight="1">
      <c r="B8994" s="75">
        <v>39618</v>
      </c>
      <c r="C8994" s="75" t="s">
        <v>21637</v>
      </c>
      <c r="D8994" s="75" t="s">
        <v>13138</v>
      </c>
      <c r="E8994" s="171">
        <v>870.46</v>
      </c>
    </row>
    <row r="8995" spans="2:5" ht="50.1" customHeight="1">
      <c r="B8995" s="75">
        <v>39619</v>
      </c>
      <c r="C8995" s="75" t="s">
        <v>21638</v>
      </c>
      <c r="D8995" s="75" t="s">
        <v>13138</v>
      </c>
      <c r="E8995" s="172">
        <v>1192.17</v>
      </c>
    </row>
    <row r="8996" spans="2:5" ht="50.1" customHeight="1">
      <c r="B8996" s="75">
        <v>39613</v>
      </c>
      <c r="C8996" s="75" t="s">
        <v>21639</v>
      </c>
      <c r="D8996" s="75" t="s">
        <v>13138</v>
      </c>
      <c r="E8996" s="171">
        <v>190.63</v>
      </c>
    </row>
    <row r="8997" spans="2:5" ht="50.1" customHeight="1">
      <c r="B8997" s="75">
        <v>39614</v>
      </c>
      <c r="C8997" s="75" t="s">
        <v>21640</v>
      </c>
      <c r="D8997" s="75" t="s">
        <v>13138</v>
      </c>
      <c r="E8997" s="171">
        <v>278.11</v>
      </c>
    </row>
    <row r="8998" spans="2:5" ht="50.1" customHeight="1">
      <c r="B8998" s="75">
        <v>38538</v>
      </c>
      <c r="C8998" s="75" t="s">
        <v>15943</v>
      </c>
      <c r="D8998" s="75" t="s">
        <v>13139</v>
      </c>
      <c r="E8998" s="171">
        <v>47.06</v>
      </c>
    </row>
    <row r="8999" spans="2:5" ht="50.1" customHeight="1">
      <c r="B8999" s="75">
        <v>38539</v>
      </c>
      <c r="C8999" s="75" t="s">
        <v>15944</v>
      </c>
      <c r="D8999" s="75" t="s">
        <v>13139</v>
      </c>
      <c r="E8999" s="171">
        <v>63.99</v>
      </c>
    </row>
    <row r="9000" spans="2:5" ht="50.1" customHeight="1">
      <c r="B9000" s="75">
        <v>38540</v>
      </c>
      <c r="C9000" s="75" t="s">
        <v>15945</v>
      </c>
      <c r="D9000" s="75" t="s">
        <v>13139</v>
      </c>
      <c r="E9000" s="171">
        <v>164</v>
      </c>
    </row>
    <row r="9001" spans="2:5" ht="50.1" customHeight="1">
      <c r="B9001" s="75">
        <v>38384</v>
      </c>
      <c r="C9001" s="75" t="s">
        <v>15946</v>
      </c>
      <c r="D9001" s="75" t="s">
        <v>13138</v>
      </c>
      <c r="E9001" s="171">
        <v>18.579999999999998</v>
      </c>
    </row>
    <row r="9002" spans="2:5" ht="50.1" customHeight="1">
      <c r="B9002" s="75">
        <v>13</v>
      </c>
      <c r="C9002" s="75" t="s">
        <v>15947</v>
      </c>
      <c r="D9002" s="75" t="s">
        <v>13140</v>
      </c>
      <c r="E9002" s="171">
        <v>13.08</v>
      </c>
    </row>
    <row r="9003" spans="2:5" ht="50.1" customHeight="1">
      <c r="B9003" s="75">
        <v>2762</v>
      </c>
      <c r="C9003" s="75" t="s">
        <v>15948</v>
      </c>
      <c r="D9003" s="75" t="s">
        <v>13139</v>
      </c>
      <c r="E9003" s="171">
        <v>7.25</v>
      </c>
    </row>
    <row r="9004" spans="2:5" ht="50.1" customHeight="1">
      <c r="B9004" s="75">
        <v>21142</v>
      </c>
      <c r="C9004" s="75" t="s">
        <v>15949</v>
      </c>
      <c r="D9004" s="75" t="s">
        <v>13138</v>
      </c>
      <c r="E9004" s="171">
        <v>26.87</v>
      </c>
    </row>
    <row r="9005" spans="2:5" ht="50.1" customHeight="1">
      <c r="B9005" s="75">
        <v>12865</v>
      </c>
      <c r="C9005" s="75" t="s">
        <v>15950</v>
      </c>
      <c r="D9005" s="75" t="s">
        <v>13137</v>
      </c>
      <c r="E9005" s="171">
        <v>16.190000000000001</v>
      </c>
    </row>
    <row r="9006" spans="2:5" ht="50.1" customHeight="1">
      <c r="B9006" s="75">
        <v>41074</v>
      </c>
      <c r="C9006" s="75" t="s">
        <v>15951</v>
      </c>
      <c r="D9006" s="75" t="s">
        <v>13142</v>
      </c>
      <c r="E9006" s="172">
        <v>2877.07</v>
      </c>
    </row>
    <row r="9007" spans="2:5" ht="50.1" customHeight="1">
      <c r="B9007" s="75">
        <v>4223</v>
      </c>
      <c r="C9007" s="75" t="s">
        <v>15952</v>
      </c>
      <c r="D9007" s="75" t="s">
        <v>3955</v>
      </c>
      <c r="E9007" s="171">
        <v>3.42</v>
      </c>
    </row>
    <row r="9008" spans="2:5" ht="50.1" customHeight="1">
      <c r="B9008" s="75">
        <v>37372</v>
      </c>
      <c r="C9008" s="75" t="s">
        <v>15953</v>
      </c>
      <c r="D9008" s="75" t="s">
        <v>13137</v>
      </c>
      <c r="E9008" s="171">
        <v>0.55000000000000004</v>
      </c>
    </row>
    <row r="9009" spans="2:5" ht="50.1" customHeight="1">
      <c r="B9009" s="75">
        <v>40863</v>
      </c>
      <c r="C9009" s="75" t="s">
        <v>15954</v>
      </c>
      <c r="D9009" s="75" t="s">
        <v>13142</v>
      </c>
      <c r="E9009" s="171">
        <v>103.7</v>
      </c>
    </row>
    <row r="9010" spans="2:5" ht="50.1" customHeight="1">
      <c r="B9010" s="75">
        <v>38475</v>
      </c>
      <c r="C9010" s="75" t="s">
        <v>15955</v>
      </c>
      <c r="D9010" s="75" t="s">
        <v>13138</v>
      </c>
      <c r="E9010" s="171">
        <v>17.32</v>
      </c>
    </row>
    <row r="9011" spans="2:5" ht="50.1" customHeight="1">
      <c r="B9011" s="75">
        <v>38474</v>
      </c>
      <c r="C9011" s="75" t="s">
        <v>15956</v>
      </c>
      <c r="D9011" s="75" t="s">
        <v>13138</v>
      </c>
      <c r="E9011" s="171">
        <v>21.41</v>
      </c>
    </row>
    <row r="9012" spans="2:5" ht="50.1" customHeight="1">
      <c r="B9012" s="75">
        <v>10886</v>
      </c>
      <c r="C9012" s="75" t="s">
        <v>15957</v>
      </c>
      <c r="D9012" s="75" t="s">
        <v>13138</v>
      </c>
      <c r="E9012" s="171">
        <v>122.5</v>
      </c>
    </row>
    <row r="9013" spans="2:5" ht="50.1" customHeight="1">
      <c r="B9013" s="75">
        <v>10888</v>
      </c>
      <c r="C9013" s="75" t="s">
        <v>15958</v>
      </c>
      <c r="D9013" s="75" t="s">
        <v>13138</v>
      </c>
      <c r="E9013" s="171">
        <v>387.69</v>
      </c>
    </row>
    <row r="9014" spans="2:5" ht="50.1" customHeight="1">
      <c r="B9014" s="75">
        <v>10889</v>
      </c>
      <c r="C9014" s="75" t="s">
        <v>15959</v>
      </c>
      <c r="D9014" s="75" t="s">
        <v>13138</v>
      </c>
      <c r="E9014" s="171">
        <v>420</v>
      </c>
    </row>
    <row r="9015" spans="2:5" ht="50.1" customHeight="1">
      <c r="B9015" s="75">
        <v>10890</v>
      </c>
      <c r="C9015" s="75" t="s">
        <v>15960</v>
      </c>
      <c r="D9015" s="75" t="s">
        <v>13138</v>
      </c>
      <c r="E9015" s="171">
        <v>193.84</v>
      </c>
    </row>
    <row r="9016" spans="2:5" ht="50.1" customHeight="1">
      <c r="B9016" s="75">
        <v>10891</v>
      </c>
      <c r="C9016" s="75" t="s">
        <v>15961</v>
      </c>
      <c r="D9016" s="75" t="s">
        <v>13138</v>
      </c>
      <c r="E9016" s="171">
        <v>118.46</v>
      </c>
    </row>
    <row r="9017" spans="2:5" ht="50.1" customHeight="1">
      <c r="B9017" s="75">
        <v>10892</v>
      </c>
      <c r="C9017" s="75" t="s">
        <v>15962</v>
      </c>
      <c r="D9017" s="75" t="s">
        <v>13138</v>
      </c>
      <c r="E9017" s="171">
        <v>140</v>
      </c>
    </row>
    <row r="9018" spans="2:5" ht="50.1" customHeight="1">
      <c r="B9018" s="75">
        <v>20977</v>
      </c>
      <c r="C9018" s="75" t="s">
        <v>15963</v>
      </c>
      <c r="D9018" s="75" t="s">
        <v>13138</v>
      </c>
      <c r="E9018" s="171">
        <v>166.92</v>
      </c>
    </row>
    <row r="9019" spans="2:5" ht="50.1" customHeight="1">
      <c r="B9019" s="75">
        <v>3073</v>
      </c>
      <c r="C9019" s="75" t="s">
        <v>15964</v>
      </c>
      <c r="D9019" s="75" t="s">
        <v>13138</v>
      </c>
      <c r="E9019" s="171">
        <v>197.82</v>
      </c>
    </row>
    <row r="9020" spans="2:5" ht="50.1" customHeight="1">
      <c r="B9020" s="75">
        <v>3068</v>
      </c>
      <c r="C9020" s="75" t="s">
        <v>15965</v>
      </c>
      <c r="D9020" s="75" t="s">
        <v>13138</v>
      </c>
      <c r="E9020" s="171">
        <v>39.549999999999997</v>
      </c>
    </row>
    <row r="9021" spans="2:5" ht="50.1" customHeight="1">
      <c r="B9021" s="75">
        <v>3074</v>
      </c>
      <c r="C9021" s="75" t="s">
        <v>15966</v>
      </c>
      <c r="D9021" s="75" t="s">
        <v>13138</v>
      </c>
      <c r="E9021" s="171">
        <v>124.89</v>
      </c>
    </row>
    <row r="9022" spans="2:5" ht="50.1" customHeight="1">
      <c r="B9022" s="75">
        <v>3076</v>
      </c>
      <c r="C9022" s="75" t="s">
        <v>15967</v>
      </c>
      <c r="D9022" s="75" t="s">
        <v>13138</v>
      </c>
      <c r="E9022" s="171">
        <v>162.63</v>
      </c>
    </row>
    <row r="9023" spans="2:5" ht="50.1" customHeight="1">
      <c r="B9023" s="75">
        <v>3072</v>
      </c>
      <c r="C9023" s="75" t="s">
        <v>15968</v>
      </c>
      <c r="D9023" s="75" t="s">
        <v>13138</v>
      </c>
      <c r="E9023" s="171">
        <v>40.97</v>
      </c>
    </row>
    <row r="9024" spans="2:5" ht="50.1" customHeight="1">
      <c r="B9024" s="75">
        <v>3075</v>
      </c>
      <c r="C9024" s="75" t="s">
        <v>15969</v>
      </c>
      <c r="D9024" s="75" t="s">
        <v>13138</v>
      </c>
      <c r="E9024" s="171">
        <v>102.77</v>
      </c>
    </row>
    <row r="9025" spans="2:5" ht="50.1" customHeight="1">
      <c r="B9025" s="75">
        <v>10780</v>
      </c>
      <c r="C9025" s="75" t="s">
        <v>15970</v>
      </c>
      <c r="D9025" s="75" t="s">
        <v>13138</v>
      </c>
      <c r="E9025" s="171">
        <v>8.68</v>
      </c>
    </row>
    <row r="9026" spans="2:5" ht="50.1" customHeight="1">
      <c r="B9026" s="75">
        <v>10781</v>
      </c>
      <c r="C9026" s="75" t="s">
        <v>15971</v>
      </c>
      <c r="D9026" s="75" t="s">
        <v>13138</v>
      </c>
      <c r="E9026" s="171">
        <v>13.93</v>
      </c>
    </row>
    <row r="9027" spans="2:5" ht="50.1" customHeight="1">
      <c r="B9027" s="75">
        <v>20106</v>
      </c>
      <c r="C9027" s="75" t="s">
        <v>15972</v>
      </c>
      <c r="D9027" s="75" t="s">
        <v>13138</v>
      </c>
      <c r="E9027" s="171">
        <v>4.59</v>
      </c>
    </row>
    <row r="9028" spans="2:5" ht="50.1" customHeight="1">
      <c r="B9028" s="75">
        <v>20107</v>
      </c>
      <c r="C9028" s="75" t="s">
        <v>15973</v>
      </c>
      <c r="D9028" s="75" t="s">
        <v>13138</v>
      </c>
      <c r="E9028" s="171">
        <v>5.26</v>
      </c>
    </row>
    <row r="9029" spans="2:5" ht="50.1" customHeight="1">
      <c r="B9029" s="75">
        <v>20108</v>
      </c>
      <c r="C9029" s="75" t="s">
        <v>15974</v>
      </c>
      <c r="D9029" s="75" t="s">
        <v>13138</v>
      </c>
      <c r="E9029" s="171">
        <v>6.94</v>
      </c>
    </row>
    <row r="9030" spans="2:5" ht="50.1" customHeight="1">
      <c r="B9030" s="75">
        <v>20109</v>
      </c>
      <c r="C9030" s="75" t="s">
        <v>15975</v>
      </c>
      <c r="D9030" s="75" t="s">
        <v>13138</v>
      </c>
      <c r="E9030" s="171">
        <v>8.68</v>
      </c>
    </row>
    <row r="9031" spans="2:5" ht="50.1" customHeight="1">
      <c r="B9031" s="75">
        <v>34795</v>
      </c>
      <c r="C9031" s="75" t="s">
        <v>15976</v>
      </c>
      <c r="D9031" s="75" t="s">
        <v>13136</v>
      </c>
      <c r="E9031" s="171">
        <v>313.60000000000002</v>
      </c>
    </row>
    <row r="9032" spans="2:5" ht="50.1" customHeight="1">
      <c r="B9032" s="75">
        <v>34796</v>
      </c>
      <c r="C9032" s="75" t="s">
        <v>5989</v>
      </c>
      <c r="D9032" s="75" t="s">
        <v>13139</v>
      </c>
      <c r="E9032" s="171">
        <v>13.76</v>
      </c>
    </row>
    <row r="9033" spans="2:5" ht="50.1" customHeight="1">
      <c r="B9033" s="75">
        <v>43612</v>
      </c>
      <c r="C9033" s="75" t="s">
        <v>21641</v>
      </c>
      <c r="D9033" s="75" t="s">
        <v>3959</v>
      </c>
      <c r="E9033" s="171">
        <v>71.260000000000005</v>
      </c>
    </row>
    <row r="9034" spans="2:5" ht="50.1" customHeight="1">
      <c r="B9034" s="75">
        <v>43613</v>
      </c>
      <c r="C9034" s="75" t="s">
        <v>21642</v>
      </c>
      <c r="D9034" s="75" t="s">
        <v>3959</v>
      </c>
      <c r="E9034" s="171">
        <v>58.99</v>
      </c>
    </row>
    <row r="9035" spans="2:5" ht="50.1" customHeight="1">
      <c r="B9035" s="75">
        <v>11480</v>
      </c>
      <c r="C9035" s="75" t="s">
        <v>21643</v>
      </c>
      <c r="D9035" s="75" t="s">
        <v>3959</v>
      </c>
      <c r="E9035" s="171">
        <v>90.53</v>
      </c>
    </row>
    <row r="9036" spans="2:5" ht="50.1" customHeight="1">
      <c r="B9036" s="75">
        <v>11469</v>
      </c>
      <c r="C9036" s="75" t="s">
        <v>21644</v>
      </c>
      <c r="D9036" s="75" t="s">
        <v>13138</v>
      </c>
      <c r="E9036" s="171">
        <v>9.66</v>
      </c>
    </row>
    <row r="9037" spans="2:5" ht="50.1" customHeight="1">
      <c r="B9037" s="75">
        <v>11468</v>
      </c>
      <c r="C9037" s="75" t="s">
        <v>21645</v>
      </c>
      <c r="D9037" s="75" t="s">
        <v>13138</v>
      </c>
      <c r="E9037" s="171">
        <v>9.67</v>
      </c>
    </row>
    <row r="9038" spans="2:5" ht="50.1" customHeight="1">
      <c r="B9038" s="75">
        <v>11484</v>
      </c>
      <c r="C9038" s="75" t="s">
        <v>21646</v>
      </c>
      <c r="D9038" s="75" t="s">
        <v>13138</v>
      </c>
      <c r="E9038" s="171">
        <v>42.47</v>
      </c>
    </row>
    <row r="9039" spans="2:5" ht="50.1" customHeight="1">
      <c r="B9039" s="75">
        <v>38155</v>
      </c>
      <c r="C9039" s="75" t="s">
        <v>21647</v>
      </c>
      <c r="D9039" s="75" t="s">
        <v>13138</v>
      </c>
      <c r="E9039" s="171">
        <v>65.94</v>
      </c>
    </row>
    <row r="9040" spans="2:5" ht="50.1" customHeight="1">
      <c r="B9040" s="75">
        <v>11467</v>
      </c>
      <c r="C9040" s="75" t="s">
        <v>21648</v>
      </c>
      <c r="D9040" s="75" t="s">
        <v>13138</v>
      </c>
      <c r="E9040" s="171">
        <v>15.07</v>
      </c>
    </row>
    <row r="9041" spans="2:5" ht="50.1" customHeight="1">
      <c r="B9041" s="75">
        <v>38153</v>
      </c>
      <c r="C9041" s="75" t="s">
        <v>21649</v>
      </c>
      <c r="D9041" s="75" t="s">
        <v>3959</v>
      </c>
      <c r="E9041" s="171">
        <v>38.49</v>
      </c>
    </row>
    <row r="9042" spans="2:5" ht="50.1" customHeight="1">
      <c r="B9042" s="75">
        <v>43607</v>
      </c>
      <c r="C9042" s="75" t="s">
        <v>21650</v>
      </c>
      <c r="D9042" s="75" t="s">
        <v>13138</v>
      </c>
      <c r="E9042" s="171">
        <v>72.8</v>
      </c>
    </row>
    <row r="9043" spans="2:5" ht="50.1" customHeight="1">
      <c r="B9043" s="75">
        <v>3080</v>
      </c>
      <c r="C9043" s="75" t="s">
        <v>21651</v>
      </c>
      <c r="D9043" s="75" t="s">
        <v>3959</v>
      </c>
      <c r="E9043" s="171">
        <v>48.95</v>
      </c>
    </row>
    <row r="9044" spans="2:5" ht="50.1" customHeight="1">
      <c r="B9044" s="75">
        <v>3081</v>
      </c>
      <c r="C9044" s="75" t="s">
        <v>21652</v>
      </c>
      <c r="D9044" s="75" t="s">
        <v>3959</v>
      </c>
      <c r="E9044" s="171">
        <v>96.84</v>
      </c>
    </row>
    <row r="9045" spans="2:5" ht="50.1" customHeight="1">
      <c r="B9045" s="75">
        <v>3090</v>
      </c>
      <c r="C9045" s="75" t="s">
        <v>21653</v>
      </c>
      <c r="D9045" s="75" t="s">
        <v>3959</v>
      </c>
      <c r="E9045" s="171">
        <v>43.69</v>
      </c>
    </row>
    <row r="9046" spans="2:5" ht="50.1" customHeight="1">
      <c r="B9046" s="75">
        <v>43611</v>
      </c>
      <c r="C9046" s="75" t="s">
        <v>21654</v>
      </c>
      <c r="D9046" s="75" t="s">
        <v>3959</v>
      </c>
      <c r="E9046" s="171">
        <v>72.5</v>
      </c>
    </row>
    <row r="9047" spans="2:5" ht="50.1" customHeight="1">
      <c r="B9047" s="75">
        <v>3103</v>
      </c>
      <c r="C9047" s="75" t="s">
        <v>21655</v>
      </c>
      <c r="D9047" s="75" t="s">
        <v>13138</v>
      </c>
      <c r="E9047" s="171">
        <v>36.22</v>
      </c>
    </row>
    <row r="9048" spans="2:5" ht="50.1" customHeight="1">
      <c r="B9048" s="75">
        <v>3097</v>
      </c>
      <c r="C9048" s="75" t="s">
        <v>21656</v>
      </c>
      <c r="D9048" s="75" t="s">
        <v>3959</v>
      </c>
      <c r="E9048" s="171">
        <v>54.8</v>
      </c>
    </row>
    <row r="9049" spans="2:5" ht="50.1" customHeight="1">
      <c r="B9049" s="75">
        <v>3099</v>
      </c>
      <c r="C9049" s="75" t="s">
        <v>21657</v>
      </c>
      <c r="D9049" s="75" t="s">
        <v>3959</v>
      </c>
      <c r="E9049" s="171">
        <v>87.75</v>
      </c>
    </row>
    <row r="9050" spans="2:5" ht="50.1" customHeight="1">
      <c r="B9050" s="75">
        <v>38151</v>
      </c>
      <c r="C9050" s="75" t="s">
        <v>21658</v>
      </c>
      <c r="D9050" s="75" t="s">
        <v>3959</v>
      </c>
      <c r="E9050" s="171">
        <v>63.62</v>
      </c>
    </row>
    <row r="9051" spans="2:5" ht="50.1" customHeight="1">
      <c r="B9051" s="75">
        <v>38152</v>
      </c>
      <c r="C9051" s="75" t="s">
        <v>21659</v>
      </c>
      <c r="D9051" s="75" t="s">
        <v>3959</v>
      </c>
      <c r="E9051" s="171">
        <v>102.63</v>
      </c>
    </row>
    <row r="9052" spans="2:5" ht="50.1" customHeight="1">
      <c r="B9052" s="75">
        <v>43610</v>
      </c>
      <c r="C9052" s="75" t="s">
        <v>21660</v>
      </c>
      <c r="D9052" s="75" t="s">
        <v>13138</v>
      </c>
      <c r="E9052" s="171">
        <v>54.38</v>
      </c>
    </row>
    <row r="9053" spans="2:5" ht="50.1" customHeight="1">
      <c r="B9053" s="75">
        <v>3093</v>
      </c>
      <c r="C9053" s="75" t="s">
        <v>21661</v>
      </c>
      <c r="D9053" s="75" t="s">
        <v>3959</v>
      </c>
      <c r="E9053" s="171">
        <v>87.75</v>
      </c>
    </row>
    <row r="9054" spans="2:5" ht="50.1" customHeight="1">
      <c r="B9054" s="75">
        <v>38165</v>
      </c>
      <c r="C9054" s="75" t="s">
        <v>15977</v>
      </c>
      <c r="D9054" s="75" t="s">
        <v>3959</v>
      </c>
      <c r="E9054" s="171">
        <v>61.55</v>
      </c>
    </row>
    <row r="9055" spans="2:5" ht="50.1" customHeight="1">
      <c r="B9055" s="75">
        <v>38177</v>
      </c>
      <c r="C9055" s="75" t="s">
        <v>21662</v>
      </c>
      <c r="D9055" s="75" t="s">
        <v>13138</v>
      </c>
      <c r="E9055" s="171">
        <v>18.29</v>
      </c>
    </row>
    <row r="9056" spans="2:5" ht="50.1" customHeight="1">
      <c r="B9056" s="75">
        <v>11458</v>
      </c>
      <c r="C9056" s="75" t="s">
        <v>15978</v>
      </c>
      <c r="D9056" s="75" t="s">
        <v>13138</v>
      </c>
      <c r="E9056" s="171">
        <v>21.84</v>
      </c>
    </row>
    <row r="9057" spans="2:5" ht="50.1" customHeight="1">
      <c r="B9057" s="75">
        <v>3108</v>
      </c>
      <c r="C9057" s="75" t="s">
        <v>21663</v>
      </c>
      <c r="D9057" s="75" t="s">
        <v>13138</v>
      </c>
      <c r="E9057" s="171">
        <v>92.83</v>
      </c>
    </row>
    <row r="9058" spans="2:5" ht="50.1" customHeight="1">
      <c r="B9058" s="75">
        <v>3105</v>
      </c>
      <c r="C9058" s="75" t="s">
        <v>21664</v>
      </c>
      <c r="D9058" s="75" t="s">
        <v>13138</v>
      </c>
      <c r="E9058" s="171">
        <v>121.42</v>
      </c>
    </row>
    <row r="9059" spans="2:5" ht="50.1" customHeight="1">
      <c r="B9059" s="75">
        <v>38178</v>
      </c>
      <c r="C9059" s="75" t="s">
        <v>21665</v>
      </c>
      <c r="D9059" s="75" t="s">
        <v>13138</v>
      </c>
      <c r="E9059" s="171">
        <v>20.12</v>
      </c>
    </row>
    <row r="9060" spans="2:5" ht="50.1" customHeight="1">
      <c r="B9060" s="75">
        <v>43575</v>
      </c>
      <c r="C9060" s="75" t="s">
        <v>21666</v>
      </c>
      <c r="D9060" s="75" t="s">
        <v>13138</v>
      </c>
      <c r="E9060" s="171">
        <v>43.6</v>
      </c>
    </row>
    <row r="9061" spans="2:5" ht="50.1" customHeight="1">
      <c r="B9061" s="75">
        <v>43577</v>
      </c>
      <c r="C9061" s="75" t="s">
        <v>21667</v>
      </c>
      <c r="D9061" s="75" t="s">
        <v>13138</v>
      </c>
      <c r="E9061" s="171">
        <v>75.81</v>
      </c>
    </row>
    <row r="9062" spans="2:5" ht="50.1" customHeight="1">
      <c r="B9062" s="75">
        <v>42481</v>
      </c>
      <c r="C9062" s="75" t="s">
        <v>15979</v>
      </c>
      <c r="D9062" s="75" t="s">
        <v>13136</v>
      </c>
      <c r="E9062" s="171">
        <v>15.81</v>
      </c>
    </row>
    <row r="9063" spans="2:5" ht="50.1" customHeight="1">
      <c r="B9063" s="75">
        <v>43458</v>
      </c>
      <c r="C9063" s="75" t="s">
        <v>15980</v>
      </c>
      <c r="D9063" s="75" t="s">
        <v>13137</v>
      </c>
      <c r="E9063" s="171">
        <v>0.04</v>
      </c>
    </row>
    <row r="9064" spans="2:5" ht="50.1" customHeight="1">
      <c r="B9064" s="75">
        <v>43470</v>
      </c>
      <c r="C9064" s="75" t="s">
        <v>15981</v>
      </c>
      <c r="D9064" s="75" t="s">
        <v>13142</v>
      </c>
      <c r="E9064" s="171">
        <v>7.9</v>
      </c>
    </row>
    <row r="9065" spans="2:5" ht="50.1" customHeight="1">
      <c r="B9065" s="75">
        <v>43459</v>
      </c>
      <c r="C9065" s="75" t="s">
        <v>15982</v>
      </c>
      <c r="D9065" s="75" t="s">
        <v>13137</v>
      </c>
      <c r="E9065" s="171">
        <v>0.38</v>
      </c>
    </row>
    <row r="9066" spans="2:5" ht="50.1" customHeight="1">
      <c r="B9066" s="75">
        <v>43471</v>
      </c>
      <c r="C9066" s="75" t="s">
        <v>15983</v>
      </c>
      <c r="D9066" s="75" t="s">
        <v>13142</v>
      </c>
      <c r="E9066" s="171">
        <v>71.44</v>
      </c>
    </row>
    <row r="9067" spans="2:5" ht="50.1" customHeight="1">
      <c r="B9067" s="75">
        <v>43460</v>
      </c>
      <c r="C9067" s="75" t="s">
        <v>15984</v>
      </c>
      <c r="D9067" s="75" t="s">
        <v>13137</v>
      </c>
      <c r="E9067" s="171">
        <v>0.62</v>
      </c>
    </row>
    <row r="9068" spans="2:5" ht="50.1" customHeight="1">
      <c r="B9068" s="75">
        <v>43472</v>
      </c>
      <c r="C9068" s="75" t="s">
        <v>15985</v>
      </c>
      <c r="D9068" s="75" t="s">
        <v>13142</v>
      </c>
      <c r="E9068" s="171">
        <v>117.38</v>
      </c>
    </row>
    <row r="9069" spans="2:5" ht="50.1" customHeight="1">
      <c r="B9069" s="75">
        <v>43461</v>
      </c>
      <c r="C9069" s="75" t="s">
        <v>15986</v>
      </c>
      <c r="D9069" s="75" t="s">
        <v>13137</v>
      </c>
      <c r="E9069" s="171">
        <v>0.28000000000000003</v>
      </c>
    </row>
    <row r="9070" spans="2:5" ht="50.1" customHeight="1">
      <c r="B9070" s="75">
        <v>43473</v>
      </c>
      <c r="C9070" s="75" t="s">
        <v>15987</v>
      </c>
      <c r="D9070" s="75" t="s">
        <v>13142</v>
      </c>
      <c r="E9070" s="171">
        <v>53.34</v>
      </c>
    </row>
    <row r="9071" spans="2:5" ht="50.1" customHeight="1">
      <c r="B9071" s="75">
        <v>43463</v>
      </c>
      <c r="C9071" s="75" t="s">
        <v>15988</v>
      </c>
      <c r="D9071" s="75" t="s">
        <v>13137</v>
      </c>
      <c r="E9071" s="171">
        <v>0.08</v>
      </c>
    </row>
    <row r="9072" spans="2:5" ht="50.1" customHeight="1">
      <c r="B9072" s="75">
        <v>43475</v>
      </c>
      <c r="C9072" s="75" t="s">
        <v>19189</v>
      </c>
      <c r="D9072" s="75" t="s">
        <v>13142</v>
      </c>
      <c r="E9072" s="171">
        <v>14.97</v>
      </c>
    </row>
    <row r="9073" spans="2:5" ht="50.1" customHeight="1">
      <c r="B9073" s="75">
        <v>43462</v>
      </c>
      <c r="C9073" s="75" t="s">
        <v>15989</v>
      </c>
      <c r="D9073" s="75" t="s">
        <v>13137</v>
      </c>
      <c r="E9073" s="171">
        <v>0.01</v>
      </c>
    </row>
    <row r="9074" spans="2:5" ht="50.1" customHeight="1">
      <c r="B9074" s="75">
        <v>43474</v>
      </c>
      <c r="C9074" s="75" t="s">
        <v>15990</v>
      </c>
      <c r="D9074" s="75" t="s">
        <v>13142</v>
      </c>
      <c r="E9074" s="171">
        <v>1.6</v>
      </c>
    </row>
    <row r="9075" spans="2:5" ht="50.1" customHeight="1">
      <c r="B9075" s="75">
        <v>43464</v>
      </c>
      <c r="C9075" s="75" t="s">
        <v>15991</v>
      </c>
      <c r="D9075" s="75" t="s">
        <v>13137</v>
      </c>
      <c r="E9075" s="171">
        <v>0.01</v>
      </c>
    </row>
    <row r="9076" spans="2:5" ht="50.1" customHeight="1">
      <c r="B9076" s="75">
        <v>43476</v>
      </c>
      <c r="C9076" s="75" t="s">
        <v>15992</v>
      </c>
      <c r="D9076" s="75" t="s">
        <v>13142</v>
      </c>
      <c r="E9076" s="171">
        <v>0.01</v>
      </c>
    </row>
    <row r="9077" spans="2:5" ht="50.1" customHeight="1">
      <c r="B9077" s="75">
        <v>43465</v>
      </c>
      <c r="C9077" s="75" t="s">
        <v>15993</v>
      </c>
      <c r="D9077" s="75" t="s">
        <v>13137</v>
      </c>
      <c r="E9077" s="171">
        <v>0.57999999999999996</v>
      </c>
    </row>
    <row r="9078" spans="2:5" ht="50.1" customHeight="1">
      <c r="B9078" s="75">
        <v>43477</v>
      </c>
      <c r="C9078" s="75" t="s">
        <v>15994</v>
      </c>
      <c r="D9078" s="75" t="s">
        <v>13142</v>
      </c>
      <c r="E9078" s="171">
        <v>110.22</v>
      </c>
    </row>
    <row r="9079" spans="2:5" ht="50.1" customHeight="1">
      <c r="B9079" s="75">
        <v>43466</v>
      </c>
      <c r="C9079" s="75" t="s">
        <v>15995</v>
      </c>
      <c r="D9079" s="75" t="s">
        <v>13137</v>
      </c>
      <c r="E9079" s="171">
        <v>1.27</v>
      </c>
    </row>
    <row r="9080" spans="2:5" ht="50.1" customHeight="1">
      <c r="B9080" s="75">
        <v>43478</v>
      </c>
      <c r="C9080" s="75" t="s">
        <v>15996</v>
      </c>
      <c r="D9080" s="75" t="s">
        <v>13142</v>
      </c>
      <c r="E9080" s="171">
        <v>240.1</v>
      </c>
    </row>
    <row r="9081" spans="2:5" ht="50.1" customHeight="1">
      <c r="B9081" s="75">
        <v>43467</v>
      </c>
      <c r="C9081" s="75" t="s">
        <v>15997</v>
      </c>
      <c r="D9081" s="75" t="s">
        <v>13137</v>
      </c>
      <c r="E9081" s="171">
        <v>0.41</v>
      </c>
    </row>
    <row r="9082" spans="2:5" ht="50.1" customHeight="1">
      <c r="B9082" s="75">
        <v>43479</v>
      </c>
      <c r="C9082" s="75" t="s">
        <v>15998</v>
      </c>
      <c r="D9082" s="75" t="s">
        <v>13142</v>
      </c>
      <c r="E9082" s="171">
        <v>76.97</v>
      </c>
    </row>
    <row r="9083" spans="2:5" ht="50.1" customHeight="1">
      <c r="B9083" s="75">
        <v>43468</v>
      </c>
      <c r="C9083" s="75" t="s">
        <v>15999</v>
      </c>
      <c r="D9083" s="75" t="s">
        <v>13137</v>
      </c>
      <c r="E9083" s="171">
        <v>0.89</v>
      </c>
    </row>
    <row r="9084" spans="2:5" ht="50.1" customHeight="1">
      <c r="B9084" s="75">
        <v>43480</v>
      </c>
      <c r="C9084" s="75" t="s">
        <v>16000</v>
      </c>
      <c r="D9084" s="75" t="s">
        <v>13142</v>
      </c>
      <c r="E9084" s="171">
        <v>167.28</v>
      </c>
    </row>
    <row r="9085" spans="2:5" ht="50.1" customHeight="1">
      <c r="B9085" s="75">
        <v>43469</v>
      </c>
      <c r="C9085" s="75" t="s">
        <v>16001</v>
      </c>
      <c r="D9085" s="75" t="s">
        <v>13137</v>
      </c>
      <c r="E9085" s="171">
        <v>0.06</v>
      </c>
    </row>
    <row r="9086" spans="2:5" ht="50.1" customHeight="1">
      <c r="B9086" s="75">
        <v>43481</v>
      </c>
      <c r="C9086" s="75" t="s">
        <v>16002</v>
      </c>
      <c r="D9086" s="75" t="s">
        <v>13142</v>
      </c>
      <c r="E9086" s="171">
        <v>10.78</v>
      </c>
    </row>
    <row r="9087" spans="2:5" ht="50.1" customHeight="1">
      <c r="B9087" s="75">
        <v>3119</v>
      </c>
      <c r="C9087" s="75" t="s">
        <v>21668</v>
      </c>
      <c r="D9087" s="75" t="s">
        <v>13138</v>
      </c>
      <c r="E9087" s="171">
        <v>2.36</v>
      </c>
    </row>
    <row r="9088" spans="2:5" ht="50.1" customHeight="1">
      <c r="B9088" s="75">
        <v>3122</v>
      </c>
      <c r="C9088" s="75" t="s">
        <v>21669</v>
      </c>
      <c r="D9088" s="75" t="s">
        <v>13138</v>
      </c>
      <c r="E9088" s="171">
        <v>4.8099999999999996</v>
      </c>
    </row>
    <row r="9089" spans="2:5" ht="50.1" customHeight="1">
      <c r="B9089" s="75">
        <v>3121</v>
      </c>
      <c r="C9089" s="75" t="s">
        <v>21670</v>
      </c>
      <c r="D9089" s="75" t="s">
        <v>13138</v>
      </c>
      <c r="E9089" s="171">
        <v>5.45</v>
      </c>
    </row>
    <row r="9090" spans="2:5" ht="50.1" customHeight="1">
      <c r="B9090" s="75">
        <v>3120</v>
      </c>
      <c r="C9090" s="75" t="s">
        <v>21671</v>
      </c>
      <c r="D9090" s="75" t="s">
        <v>13138</v>
      </c>
      <c r="E9090" s="171">
        <v>10.33</v>
      </c>
    </row>
    <row r="9091" spans="2:5" ht="50.1" customHeight="1">
      <c r="B9091" s="75">
        <v>11455</v>
      </c>
      <c r="C9091" s="75" t="s">
        <v>21672</v>
      </c>
      <c r="D9091" s="75" t="s">
        <v>13138</v>
      </c>
      <c r="E9091" s="171">
        <v>14.95</v>
      </c>
    </row>
    <row r="9092" spans="2:5" ht="50.1" customHeight="1">
      <c r="B9092" s="75">
        <v>11456</v>
      </c>
      <c r="C9092" s="75" t="s">
        <v>21673</v>
      </c>
      <c r="D9092" s="75" t="s">
        <v>13138</v>
      </c>
      <c r="E9092" s="171">
        <v>17.87</v>
      </c>
    </row>
    <row r="9093" spans="2:5" ht="50.1" customHeight="1">
      <c r="B9093" s="75">
        <v>3107</v>
      </c>
      <c r="C9093" s="75" t="s">
        <v>21674</v>
      </c>
      <c r="D9093" s="75" t="s">
        <v>13138</v>
      </c>
      <c r="E9093" s="171">
        <v>7.54</v>
      </c>
    </row>
    <row r="9094" spans="2:5" ht="50.1" customHeight="1">
      <c r="B9094" s="75">
        <v>43583</v>
      </c>
      <c r="C9094" s="75" t="s">
        <v>21675</v>
      </c>
      <c r="D9094" s="75" t="s">
        <v>13138</v>
      </c>
      <c r="E9094" s="171">
        <v>8.5</v>
      </c>
    </row>
    <row r="9095" spans="2:5" ht="50.1" customHeight="1">
      <c r="B9095" s="75">
        <v>43586</v>
      </c>
      <c r="C9095" s="75" t="s">
        <v>21676</v>
      </c>
      <c r="D9095" s="75" t="s">
        <v>13138</v>
      </c>
      <c r="E9095" s="171">
        <v>8.7100000000000009</v>
      </c>
    </row>
    <row r="9096" spans="2:5" ht="50.1" customHeight="1">
      <c r="B9096" s="75">
        <v>11461</v>
      </c>
      <c r="C9096" s="75" t="s">
        <v>21677</v>
      </c>
      <c r="D9096" s="75" t="s">
        <v>13138</v>
      </c>
      <c r="E9096" s="171">
        <v>9.49</v>
      </c>
    </row>
    <row r="9097" spans="2:5" ht="50.1" customHeight="1">
      <c r="B9097" s="75">
        <v>43587</v>
      </c>
      <c r="C9097" s="75" t="s">
        <v>21678</v>
      </c>
      <c r="D9097" s="75" t="s">
        <v>13138</v>
      </c>
      <c r="E9097" s="171">
        <v>10.95</v>
      </c>
    </row>
    <row r="9098" spans="2:5" ht="50.1" customHeight="1">
      <c r="B9098" s="75">
        <v>3106</v>
      </c>
      <c r="C9098" s="75" t="s">
        <v>21679</v>
      </c>
      <c r="D9098" s="75" t="s">
        <v>13138</v>
      </c>
      <c r="E9098" s="171">
        <v>13.9</v>
      </c>
    </row>
    <row r="9099" spans="2:5" ht="50.1" customHeight="1">
      <c r="B9099" s="75">
        <v>25951</v>
      </c>
      <c r="C9099" s="75" t="s">
        <v>16003</v>
      </c>
      <c r="D9099" s="75" t="s">
        <v>13140</v>
      </c>
      <c r="E9099" s="171">
        <v>2.09</v>
      </c>
    </row>
    <row r="9100" spans="2:5" ht="50.1" customHeight="1">
      <c r="B9100" s="75">
        <v>3123</v>
      </c>
      <c r="C9100" s="75" t="s">
        <v>16004</v>
      </c>
      <c r="D9100" s="75" t="s">
        <v>13140</v>
      </c>
      <c r="E9100" s="171">
        <v>1.95</v>
      </c>
    </row>
    <row r="9101" spans="2:5" ht="50.1" customHeight="1">
      <c r="B9101" s="75">
        <v>38125</v>
      </c>
      <c r="C9101" s="75" t="s">
        <v>16005</v>
      </c>
      <c r="D9101" s="75" t="s">
        <v>13140</v>
      </c>
      <c r="E9101" s="171">
        <v>0.73</v>
      </c>
    </row>
    <row r="9102" spans="2:5" ht="50.1" customHeight="1">
      <c r="B9102" s="75">
        <v>39014</v>
      </c>
      <c r="C9102" s="75" t="s">
        <v>16006</v>
      </c>
      <c r="D9102" s="75" t="s">
        <v>13140</v>
      </c>
      <c r="E9102" s="171">
        <v>10.15</v>
      </c>
    </row>
    <row r="9103" spans="2:5" ht="50.1" customHeight="1">
      <c r="B9103" s="75">
        <v>39365</v>
      </c>
      <c r="C9103" s="75" t="s">
        <v>16007</v>
      </c>
      <c r="D9103" s="75" t="s">
        <v>13138</v>
      </c>
      <c r="E9103" s="172">
        <v>1155.73</v>
      </c>
    </row>
    <row r="9104" spans="2:5" ht="50.1" customHeight="1">
      <c r="B9104" s="75">
        <v>39366</v>
      </c>
      <c r="C9104" s="75" t="s">
        <v>16008</v>
      </c>
      <c r="D9104" s="75" t="s">
        <v>13138</v>
      </c>
      <c r="E9104" s="172">
        <v>2959.16</v>
      </c>
    </row>
    <row r="9105" spans="2:5" ht="50.1" customHeight="1">
      <c r="B9105" s="75">
        <v>39367</v>
      </c>
      <c r="C9105" s="75" t="s">
        <v>16009</v>
      </c>
      <c r="D9105" s="75" t="s">
        <v>13138</v>
      </c>
      <c r="E9105" s="172">
        <v>4044.64</v>
      </c>
    </row>
    <row r="9106" spans="2:5" ht="50.1" customHeight="1">
      <c r="B9106" s="75">
        <v>37394</v>
      </c>
      <c r="C9106" s="75" t="s">
        <v>16010</v>
      </c>
      <c r="D9106" s="75" t="s">
        <v>13149</v>
      </c>
      <c r="E9106" s="171">
        <v>52.23</v>
      </c>
    </row>
    <row r="9107" spans="2:5" ht="50.1" customHeight="1">
      <c r="B9107" s="75">
        <v>14146</v>
      </c>
      <c r="C9107" s="75" t="s">
        <v>16011</v>
      </c>
      <c r="D9107" s="75" t="s">
        <v>13149</v>
      </c>
      <c r="E9107" s="171">
        <v>84</v>
      </c>
    </row>
    <row r="9108" spans="2:5" ht="50.1" customHeight="1">
      <c r="B9108" s="75">
        <v>38134</v>
      </c>
      <c r="C9108" s="75" t="s">
        <v>16012</v>
      </c>
      <c r="D9108" s="75" t="s">
        <v>13140</v>
      </c>
      <c r="E9108" s="171">
        <v>82.86</v>
      </c>
    </row>
    <row r="9109" spans="2:5" ht="50.1" customHeight="1">
      <c r="B9109" s="75">
        <v>38132</v>
      </c>
      <c r="C9109" s="75" t="s">
        <v>16013</v>
      </c>
      <c r="D9109" s="75" t="s">
        <v>13140</v>
      </c>
      <c r="E9109" s="171">
        <v>84.51</v>
      </c>
    </row>
    <row r="9110" spans="2:5" ht="50.1" customHeight="1">
      <c r="B9110" s="75">
        <v>38133</v>
      </c>
      <c r="C9110" s="75" t="s">
        <v>16014</v>
      </c>
      <c r="D9110" s="75" t="s">
        <v>13140</v>
      </c>
      <c r="E9110" s="171">
        <v>81.739999999999995</v>
      </c>
    </row>
    <row r="9111" spans="2:5" ht="50.1" customHeight="1">
      <c r="B9111" s="75">
        <v>938</v>
      </c>
      <c r="C9111" s="75" t="s">
        <v>16015</v>
      </c>
      <c r="D9111" s="75" t="s">
        <v>13139</v>
      </c>
      <c r="E9111" s="171">
        <v>1.41</v>
      </c>
    </row>
    <row r="9112" spans="2:5" ht="50.1" customHeight="1">
      <c r="B9112" s="75">
        <v>937</v>
      </c>
      <c r="C9112" s="75" t="s">
        <v>16016</v>
      </c>
      <c r="D9112" s="75" t="s">
        <v>13139</v>
      </c>
      <c r="E9112" s="171">
        <v>8.74</v>
      </c>
    </row>
    <row r="9113" spans="2:5" ht="50.1" customHeight="1">
      <c r="B9113" s="75">
        <v>939</v>
      </c>
      <c r="C9113" s="75" t="s">
        <v>16017</v>
      </c>
      <c r="D9113" s="75" t="s">
        <v>13139</v>
      </c>
      <c r="E9113" s="171">
        <v>2.2599999999999998</v>
      </c>
    </row>
    <row r="9114" spans="2:5" ht="50.1" customHeight="1">
      <c r="B9114" s="75">
        <v>944</v>
      </c>
      <c r="C9114" s="75" t="s">
        <v>16018</v>
      </c>
      <c r="D9114" s="75" t="s">
        <v>13139</v>
      </c>
      <c r="E9114" s="171">
        <v>3.86</v>
      </c>
    </row>
    <row r="9115" spans="2:5" ht="50.1" customHeight="1">
      <c r="B9115" s="75">
        <v>940</v>
      </c>
      <c r="C9115" s="75" t="s">
        <v>16019</v>
      </c>
      <c r="D9115" s="75" t="s">
        <v>13139</v>
      </c>
      <c r="E9115" s="171">
        <v>5.34</v>
      </c>
    </row>
    <row r="9116" spans="2:5" ht="50.1" customHeight="1">
      <c r="B9116" s="75">
        <v>936</v>
      </c>
      <c r="C9116" s="75" t="s">
        <v>16020</v>
      </c>
      <c r="D9116" s="75" t="s">
        <v>13139</v>
      </c>
      <c r="E9116" s="171">
        <v>1.24</v>
      </c>
    </row>
    <row r="9117" spans="2:5" ht="50.1" customHeight="1">
      <c r="B9117" s="75">
        <v>935</v>
      </c>
      <c r="C9117" s="75" t="s">
        <v>16021</v>
      </c>
      <c r="D9117" s="75" t="s">
        <v>13139</v>
      </c>
      <c r="E9117" s="171">
        <v>0.94</v>
      </c>
    </row>
    <row r="9118" spans="2:5" ht="50.1" customHeight="1">
      <c r="B9118" s="75">
        <v>406</v>
      </c>
      <c r="C9118" s="75" t="s">
        <v>16022</v>
      </c>
      <c r="D9118" s="75" t="s">
        <v>13138</v>
      </c>
      <c r="E9118" s="171">
        <v>65.28</v>
      </c>
    </row>
    <row r="9119" spans="2:5" ht="50.1" customHeight="1">
      <c r="B9119" s="75">
        <v>42529</v>
      </c>
      <c r="C9119" s="75" t="s">
        <v>16023</v>
      </c>
      <c r="D9119" s="75" t="s">
        <v>13139</v>
      </c>
      <c r="E9119" s="171">
        <v>1.05</v>
      </c>
    </row>
    <row r="9120" spans="2:5" ht="50.1" customHeight="1">
      <c r="B9120" s="75">
        <v>39634</v>
      </c>
      <c r="C9120" s="75" t="s">
        <v>16024</v>
      </c>
      <c r="D9120" s="75" t="s">
        <v>13139</v>
      </c>
      <c r="E9120" s="171">
        <v>7.3</v>
      </c>
    </row>
    <row r="9121" spans="2:5" ht="50.1" customHeight="1">
      <c r="B9121" s="75">
        <v>39701</v>
      </c>
      <c r="C9121" s="75" t="s">
        <v>16025</v>
      </c>
      <c r="D9121" s="75" t="s">
        <v>13138</v>
      </c>
      <c r="E9121" s="171">
        <v>63.48</v>
      </c>
    </row>
    <row r="9122" spans="2:5" ht="50.1" customHeight="1">
      <c r="B9122" s="75">
        <v>12815</v>
      </c>
      <c r="C9122" s="75" t="s">
        <v>16026</v>
      </c>
      <c r="D9122" s="75" t="s">
        <v>13138</v>
      </c>
      <c r="E9122" s="171">
        <v>8.18</v>
      </c>
    </row>
    <row r="9123" spans="2:5" ht="50.1" customHeight="1">
      <c r="B9123" s="75">
        <v>407</v>
      </c>
      <c r="C9123" s="75" t="s">
        <v>16027</v>
      </c>
      <c r="D9123" s="75" t="s">
        <v>13140</v>
      </c>
      <c r="E9123" s="171">
        <v>72</v>
      </c>
    </row>
    <row r="9124" spans="2:5" ht="50.1" customHeight="1">
      <c r="B9124" s="75">
        <v>39431</v>
      </c>
      <c r="C9124" s="75" t="s">
        <v>16028</v>
      </c>
      <c r="D9124" s="75" t="s">
        <v>13139</v>
      </c>
      <c r="E9124" s="171">
        <v>0.15</v>
      </c>
    </row>
    <row r="9125" spans="2:5" ht="50.1" customHeight="1">
      <c r="B9125" s="75">
        <v>39432</v>
      </c>
      <c r="C9125" s="75" t="s">
        <v>16029</v>
      </c>
      <c r="D9125" s="75" t="s">
        <v>13139</v>
      </c>
      <c r="E9125" s="171">
        <v>2.0299999999999998</v>
      </c>
    </row>
    <row r="9126" spans="2:5" ht="50.1" customHeight="1">
      <c r="B9126" s="75">
        <v>20111</v>
      </c>
      <c r="C9126" s="75" t="s">
        <v>16030</v>
      </c>
      <c r="D9126" s="75" t="s">
        <v>13138</v>
      </c>
      <c r="E9126" s="171">
        <v>8.08</v>
      </c>
    </row>
    <row r="9127" spans="2:5" ht="50.1" customHeight="1">
      <c r="B9127" s="75">
        <v>21127</v>
      </c>
      <c r="C9127" s="75" t="s">
        <v>16031</v>
      </c>
      <c r="D9127" s="75" t="s">
        <v>13138</v>
      </c>
      <c r="E9127" s="171">
        <v>3.05</v>
      </c>
    </row>
    <row r="9128" spans="2:5" ht="50.1" customHeight="1">
      <c r="B9128" s="75">
        <v>404</v>
      </c>
      <c r="C9128" s="75" t="s">
        <v>16032</v>
      </c>
      <c r="D9128" s="75" t="s">
        <v>13139</v>
      </c>
      <c r="E9128" s="171">
        <v>1.1000000000000001</v>
      </c>
    </row>
    <row r="9129" spans="2:5" ht="50.1" customHeight="1">
      <c r="B9129" s="75">
        <v>14151</v>
      </c>
      <c r="C9129" s="75" t="s">
        <v>16033</v>
      </c>
      <c r="D9129" s="75" t="s">
        <v>13138</v>
      </c>
      <c r="E9129" s="171">
        <v>60.37</v>
      </c>
    </row>
    <row r="9130" spans="2:5" ht="50.1" customHeight="1">
      <c r="B9130" s="75">
        <v>14153</v>
      </c>
      <c r="C9130" s="75" t="s">
        <v>16034</v>
      </c>
      <c r="D9130" s="75" t="s">
        <v>13138</v>
      </c>
      <c r="E9130" s="171">
        <v>68.25</v>
      </c>
    </row>
    <row r="9131" spans="2:5" ht="50.1" customHeight="1">
      <c r="B9131" s="75">
        <v>14152</v>
      </c>
      <c r="C9131" s="75" t="s">
        <v>16035</v>
      </c>
      <c r="D9131" s="75" t="s">
        <v>13138</v>
      </c>
      <c r="E9131" s="171">
        <v>52.39</v>
      </c>
    </row>
    <row r="9132" spans="2:5" ht="50.1" customHeight="1">
      <c r="B9132" s="75">
        <v>14154</v>
      </c>
      <c r="C9132" s="75" t="s">
        <v>16036</v>
      </c>
      <c r="D9132" s="75" t="s">
        <v>13138</v>
      </c>
      <c r="E9132" s="171">
        <v>183.38</v>
      </c>
    </row>
    <row r="9133" spans="2:5" ht="50.1" customHeight="1">
      <c r="B9133" s="75">
        <v>42015</v>
      </c>
      <c r="C9133" s="75" t="s">
        <v>16037</v>
      </c>
      <c r="D9133" s="75" t="s">
        <v>13139</v>
      </c>
      <c r="E9133" s="171">
        <v>1.29</v>
      </c>
    </row>
    <row r="9134" spans="2:5" ht="50.1" customHeight="1">
      <c r="B9134" s="75">
        <v>3146</v>
      </c>
      <c r="C9134" s="75" t="s">
        <v>16038</v>
      </c>
      <c r="D9134" s="75" t="s">
        <v>13138</v>
      </c>
      <c r="E9134" s="171">
        <v>3.75</v>
      </c>
    </row>
    <row r="9135" spans="2:5" ht="50.1" customHeight="1">
      <c r="B9135" s="75">
        <v>3143</v>
      </c>
      <c r="C9135" s="75" t="s">
        <v>16039</v>
      </c>
      <c r="D9135" s="75" t="s">
        <v>13138</v>
      </c>
      <c r="E9135" s="171">
        <v>8.5299999999999994</v>
      </c>
    </row>
    <row r="9136" spans="2:5" ht="50.1" customHeight="1">
      <c r="B9136" s="75">
        <v>3148</v>
      </c>
      <c r="C9136" s="75" t="s">
        <v>16040</v>
      </c>
      <c r="D9136" s="75" t="s">
        <v>13138</v>
      </c>
      <c r="E9136" s="171">
        <v>13.83</v>
      </c>
    </row>
    <row r="9137" spans="2:5" ht="50.1" customHeight="1">
      <c r="B9137" s="75">
        <v>4310</v>
      </c>
      <c r="C9137" s="75" t="s">
        <v>16041</v>
      </c>
      <c r="D9137" s="75" t="s">
        <v>13138</v>
      </c>
      <c r="E9137" s="171">
        <v>2.56</v>
      </c>
    </row>
    <row r="9138" spans="2:5" ht="50.1" customHeight="1">
      <c r="B9138" s="75">
        <v>4311</v>
      </c>
      <c r="C9138" s="75" t="s">
        <v>16042</v>
      </c>
      <c r="D9138" s="75" t="s">
        <v>13138</v>
      </c>
      <c r="E9138" s="171">
        <v>1.8</v>
      </c>
    </row>
    <row r="9139" spans="2:5" ht="50.1" customHeight="1">
      <c r="B9139" s="75">
        <v>4312</v>
      </c>
      <c r="C9139" s="75" t="s">
        <v>16043</v>
      </c>
      <c r="D9139" s="75" t="s">
        <v>13138</v>
      </c>
      <c r="E9139" s="171">
        <v>2.5299999999999998</v>
      </c>
    </row>
    <row r="9140" spans="2:5" ht="50.1" customHeight="1">
      <c r="B9140" s="75">
        <v>13261</v>
      </c>
      <c r="C9140" s="75" t="s">
        <v>16044</v>
      </c>
      <c r="D9140" s="75" t="s">
        <v>13138</v>
      </c>
      <c r="E9140" s="171">
        <v>2.0099999999999998</v>
      </c>
    </row>
    <row r="9141" spans="2:5" ht="50.1" customHeight="1">
      <c r="B9141" s="75">
        <v>3255</v>
      </c>
      <c r="C9141" s="75" t="s">
        <v>16045</v>
      </c>
      <c r="D9141" s="75" t="s">
        <v>13138</v>
      </c>
      <c r="E9141" s="171">
        <v>8.33</v>
      </c>
    </row>
    <row r="9142" spans="2:5" ht="50.1" customHeight="1">
      <c r="B9142" s="75">
        <v>3254</v>
      </c>
      <c r="C9142" s="75" t="s">
        <v>16046</v>
      </c>
      <c r="D9142" s="75" t="s">
        <v>13138</v>
      </c>
      <c r="E9142" s="171">
        <v>135.33000000000001</v>
      </c>
    </row>
    <row r="9143" spans="2:5" ht="50.1" customHeight="1">
      <c r="B9143" s="75">
        <v>3259</v>
      </c>
      <c r="C9143" s="75" t="s">
        <v>16047</v>
      </c>
      <c r="D9143" s="75" t="s">
        <v>13138</v>
      </c>
      <c r="E9143" s="171">
        <v>16.260000000000002</v>
      </c>
    </row>
    <row r="9144" spans="2:5" ht="50.1" customHeight="1">
      <c r="B9144" s="75">
        <v>3258</v>
      </c>
      <c r="C9144" s="75" t="s">
        <v>16048</v>
      </c>
      <c r="D9144" s="75" t="s">
        <v>13138</v>
      </c>
      <c r="E9144" s="171">
        <v>9.82</v>
      </c>
    </row>
    <row r="9145" spans="2:5" ht="50.1" customHeight="1">
      <c r="B9145" s="75">
        <v>3251</v>
      </c>
      <c r="C9145" s="75" t="s">
        <v>16049</v>
      </c>
      <c r="D9145" s="75" t="s">
        <v>13138</v>
      </c>
      <c r="E9145" s="171">
        <v>5.79</v>
      </c>
    </row>
    <row r="9146" spans="2:5" ht="50.1" customHeight="1">
      <c r="B9146" s="75">
        <v>3256</v>
      </c>
      <c r="C9146" s="75" t="s">
        <v>16050</v>
      </c>
      <c r="D9146" s="75" t="s">
        <v>13138</v>
      </c>
      <c r="E9146" s="171">
        <v>10.97</v>
      </c>
    </row>
    <row r="9147" spans="2:5" ht="50.1" customHeight="1">
      <c r="B9147" s="75">
        <v>3261</v>
      </c>
      <c r="C9147" s="75" t="s">
        <v>16051</v>
      </c>
      <c r="D9147" s="75" t="s">
        <v>13138</v>
      </c>
      <c r="E9147" s="171">
        <v>119.68</v>
      </c>
    </row>
    <row r="9148" spans="2:5" ht="50.1" customHeight="1">
      <c r="B9148" s="75">
        <v>3260</v>
      </c>
      <c r="C9148" s="75" t="s">
        <v>16052</v>
      </c>
      <c r="D9148" s="75" t="s">
        <v>13138</v>
      </c>
      <c r="E9148" s="171">
        <v>20.56</v>
      </c>
    </row>
    <row r="9149" spans="2:5" ht="50.1" customHeight="1">
      <c r="B9149" s="75">
        <v>3272</v>
      </c>
      <c r="C9149" s="75" t="s">
        <v>16053</v>
      </c>
      <c r="D9149" s="75" t="s">
        <v>13138</v>
      </c>
      <c r="E9149" s="171">
        <v>39.049999999999997</v>
      </c>
    </row>
    <row r="9150" spans="2:5" ht="50.1" customHeight="1">
      <c r="B9150" s="75">
        <v>3265</v>
      </c>
      <c r="C9150" s="75" t="s">
        <v>16054</v>
      </c>
      <c r="D9150" s="75" t="s">
        <v>13138</v>
      </c>
      <c r="E9150" s="171">
        <v>31.03</v>
      </c>
    </row>
    <row r="9151" spans="2:5" ht="50.1" customHeight="1">
      <c r="B9151" s="75">
        <v>3262</v>
      </c>
      <c r="C9151" s="75" t="s">
        <v>16055</v>
      </c>
      <c r="D9151" s="75" t="s">
        <v>13138</v>
      </c>
      <c r="E9151" s="171">
        <v>13.58</v>
      </c>
    </row>
    <row r="9152" spans="2:5" ht="50.1" customHeight="1">
      <c r="B9152" s="75">
        <v>3264</v>
      </c>
      <c r="C9152" s="75" t="s">
        <v>16056</v>
      </c>
      <c r="D9152" s="75" t="s">
        <v>13138</v>
      </c>
      <c r="E9152" s="171">
        <v>22.31</v>
      </c>
    </row>
    <row r="9153" spans="2:5" ht="50.1" customHeight="1">
      <c r="B9153" s="75">
        <v>3267</v>
      </c>
      <c r="C9153" s="75" t="s">
        <v>16057</v>
      </c>
      <c r="D9153" s="75" t="s">
        <v>13138</v>
      </c>
      <c r="E9153" s="171">
        <v>72.86</v>
      </c>
    </row>
    <row r="9154" spans="2:5" ht="50.1" customHeight="1">
      <c r="B9154" s="75">
        <v>3266</v>
      </c>
      <c r="C9154" s="75" t="s">
        <v>16058</v>
      </c>
      <c r="D9154" s="75" t="s">
        <v>13138</v>
      </c>
      <c r="E9154" s="171">
        <v>46.36</v>
      </c>
    </row>
    <row r="9155" spans="2:5" ht="50.1" customHeight="1">
      <c r="B9155" s="75">
        <v>3263</v>
      </c>
      <c r="C9155" s="75" t="s">
        <v>16059</v>
      </c>
      <c r="D9155" s="75" t="s">
        <v>13138</v>
      </c>
      <c r="E9155" s="171">
        <v>18.55</v>
      </c>
    </row>
    <row r="9156" spans="2:5" ht="50.1" customHeight="1">
      <c r="B9156" s="75">
        <v>3268</v>
      </c>
      <c r="C9156" s="75" t="s">
        <v>16060</v>
      </c>
      <c r="D9156" s="75" t="s">
        <v>13138</v>
      </c>
      <c r="E9156" s="171">
        <v>98.51</v>
      </c>
    </row>
    <row r="9157" spans="2:5" ht="50.1" customHeight="1">
      <c r="B9157" s="75">
        <v>3271</v>
      </c>
      <c r="C9157" s="75" t="s">
        <v>16061</v>
      </c>
      <c r="D9157" s="75" t="s">
        <v>13138</v>
      </c>
      <c r="E9157" s="171">
        <v>145.63999999999999</v>
      </c>
    </row>
    <row r="9158" spans="2:5" ht="50.1" customHeight="1">
      <c r="B9158" s="75">
        <v>3270</v>
      </c>
      <c r="C9158" s="75" t="s">
        <v>16062</v>
      </c>
      <c r="D9158" s="75" t="s">
        <v>13138</v>
      </c>
      <c r="E9158" s="171">
        <v>244.69</v>
      </c>
    </row>
    <row r="9159" spans="2:5" ht="50.1" customHeight="1">
      <c r="B9159" s="75">
        <v>3275</v>
      </c>
      <c r="C9159" s="75" t="s">
        <v>16063</v>
      </c>
      <c r="D9159" s="75" t="s">
        <v>13136</v>
      </c>
      <c r="E9159" s="171">
        <v>109.45</v>
      </c>
    </row>
    <row r="9160" spans="2:5" ht="50.1" customHeight="1">
      <c r="B9160" s="75">
        <v>39512</v>
      </c>
      <c r="C9160" s="75" t="s">
        <v>16064</v>
      </c>
      <c r="D9160" s="75" t="s">
        <v>13136</v>
      </c>
      <c r="E9160" s="171">
        <v>110.96</v>
      </c>
    </row>
    <row r="9161" spans="2:5" ht="50.1" customHeight="1">
      <c r="B9161" s="75">
        <v>39511</v>
      </c>
      <c r="C9161" s="75" t="s">
        <v>16065</v>
      </c>
      <c r="D9161" s="75" t="s">
        <v>13136</v>
      </c>
      <c r="E9161" s="171">
        <v>121.03</v>
      </c>
    </row>
    <row r="9162" spans="2:5" ht="50.1" customHeight="1">
      <c r="B9162" s="75">
        <v>39513</v>
      </c>
      <c r="C9162" s="75" t="s">
        <v>16066</v>
      </c>
      <c r="D9162" s="75" t="s">
        <v>13136</v>
      </c>
      <c r="E9162" s="171">
        <v>129.81</v>
      </c>
    </row>
    <row r="9163" spans="2:5" ht="50.1" customHeight="1">
      <c r="B9163" s="75">
        <v>3286</v>
      </c>
      <c r="C9163" s="75" t="s">
        <v>16067</v>
      </c>
      <c r="D9163" s="75" t="s">
        <v>13136</v>
      </c>
      <c r="E9163" s="171">
        <v>80.2</v>
      </c>
    </row>
    <row r="9164" spans="2:5" ht="50.1" customHeight="1">
      <c r="B9164" s="75">
        <v>3287</v>
      </c>
      <c r="C9164" s="75" t="s">
        <v>16068</v>
      </c>
      <c r="D9164" s="75" t="s">
        <v>13136</v>
      </c>
      <c r="E9164" s="171">
        <v>121.2</v>
      </c>
    </row>
    <row r="9165" spans="2:5" ht="50.1" customHeight="1">
      <c r="B9165" s="75">
        <v>3283</v>
      </c>
      <c r="C9165" s="75" t="s">
        <v>16069</v>
      </c>
      <c r="D9165" s="75" t="s">
        <v>13136</v>
      </c>
      <c r="E9165" s="171">
        <v>25.46</v>
      </c>
    </row>
    <row r="9166" spans="2:5" ht="50.1" customHeight="1">
      <c r="B9166" s="75">
        <v>11587</v>
      </c>
      <c r="C9166" s="75" t="s">
        <v>16070</v>
      </c>
      <c r="D9166" s="75" t="s">
        <v>13136</v>
      </c>
      <c r="E9166" s="171">
        <v>75.05</v>
      </c>
    </row>
    <row r="9167" spans="2:5" ht="50.1" customHeight="1">
      <c r="B9167" s="75">
        <v>36225</v>
      </c>
      <c r="C9167" s="75" t="s">
        <v>16071</v>
      </c>
      <c r="D9167" s="75" t="s">
        <v>13136</v>
      </c>
      <c r="E9167" s="171">
        <v>30.49</v>
      </c>
    </row>
    <row r="9168" spans="2:5" ht="50.1" customHeight="1">
      <c r="B9168" s="75">
        <v>36230</v>
      </c>
      <c r="C9168" s="75" t="s">
        <v>16072</v>
      </c>
      <c r="D9168" s="75" t="s">
        <v>13136</v>
      </c>
      <c r="E9168" s="171">
        <v>22.4</v>
      </c>
    </row>
    <row r="9169" spans="2:5" ht="50.1" customHeight="1">
      <c r="B9169" s="75">
        <v>36238</v>
      </c>
      <c r="C9169" s="75" t="s">
        <v>16073</v>
      </c>
      <c r="D9169" s="75" t="s">
        <v>13136</v>
      </c>
      <c r="E9169" s="171">
        <v>21.89</v>
      </c>
    </row>
    <row r="9170" spans="2:5" ht="50.1" customHeight="1">
      <c r="B9170" s="75">
        <v>39363</v>
      </c>
      <c r="C9170" s="75" t="s">
        <v>16074</v>
      </c>
      <c r="D9170" s="75" t="s">
        <v>13138</v>
      </c>
      <c r="E9170" s="172">
        <v>4707.76</v>
      </c>
    </row>
    <row r="9171" spans="2:5" ht="50.1" customHeight="1">
      <c r="B9171" s="75">
        <v>39361</v>
      </c>
      <c r="C9171" s="75" t="s">
        <v>16075</v>
      </c>
      <c r="D9171" s="75" t="s">
        <v>13138</v>
      </c>
      <c r="E9171" s="172">
        <v>1210.56</v>
      </c>
    </row>
    <row r="9172" spans="2:5" ht="50.1" customHeight="1">
      <c r="B9172" s="75">
        <v>39362</v>
      </c>
      <c r="C9172" s="75" t="s">
        <v>16076</v>
      </c>
      <c r="D9172" s="75" t="s">
        <v>13138</v>
      </c>
      <c r="E9172" s="172">
        <v>3725.23</v>
      </c>
    </row>
    <row r="9173" spans="2:5" ht="50.1" customHeight="1">
      <c r="B9173" s="75">
        <v>39364</v>
      </c>
      <c r="C9173" s="75" t="s">
        <v>16077</v>
      </c>
      <c r="D9173" s="75" t="s">
        <v>13138</v>
      </c>
      <c r="E9173" s="172">
        <v>10760.61</v>
      </c>
    </row>
    <row r="9174" spans="2:5" ht="50.1" customHeight="1">
      <c r="B9174" s="75">
        <v>14576</v>
      </c>
      <c r="C9174" s="75" t="s">
        <v>16078</v>
      </c>
      <c r="D9174" s="75" t="s">
        <v>13138</v>
      </c>
      <c r="E9174" s="172">
        <v>4186460.85</v>
      </c>
    </row>
    <row r="9175" spans="2:5" ht="50.1" customHeight="1">
      <c r="B9175" s="75">
        <v>13877</v>
      </c>
      <c r="C9175" s="75" t="s">
        <v>16079</v>
      </c>
      <c r="D9175" s="75" t="s">
        <v>13138</v>
      </c>
      <c r="E9175" s="172">
        <v>1792161.45</v>
      </c>
    </row>
    <row r="9176" spans="2:5" ht="50.1" customHeight="1">
      <c r="B9176" s="75">
        <v>7307</v>
      </c>
      <c r="C9176" s="75" t="s">
        <v>16080</v>
      </c>
      <c r="D9176" s="75" t="s">
        <v>3955</v>
      </c>
      <c r="E9176" s="171">
        <v>30.67</v>
      </c>
    </row>
    <row r="9177" spans="2:5" ht="50.1" customHeight="1">
      <c r="B9177" s="75">
        <v>38122</v>
      </c>
      <c r="C9177" s="75" t="s">
        <v>16081</v>
      </c>
      <c r="D9177" s="75" t="s">
        <v>3955</v>
      </c>
      <c r="E9177" s="171">
        <v>13.25</v>
      </c>
    </row>
    <row r="9178" spans="2:5" ht="50.1" customHeight="1">
      <c r="B9178" s="75">
        <v>38633</v>
      </c>
      <c r="C9178" s="75" t="s">
        <v>16082</v>
      </c>
      <c r="D9178" s="75" t="s">
        <v>13138</v>
      </c>
      <c r="E9178" s="171">
        <v>9.86</v>
      </c>
    </row>
    <row r="9179" spans="2:5" ht="50.1" customHeight="1">
      <c r="B9179" s="75">
        <v>12344</v>
      </c>
      <c r="C9179" s="75" t="s">
        <v>16083</v>
      </c>
      <c r="D9179" s="75" t="s">
        <v>13138</v>
      </c>
      <c r="E9179" s="171">
        <v>5.22</v>
      </c>
    </row>
    <row r="9180" spans="2:5" ht="50.1" customHeight="1">
      <c r="B9180" s="75">
        <v>12343</v>
      </c>
      <c r="C9180" s="75" t="s">
        <v>16084</v>
      </c>
      <c r="D9180" s="75" t="s">
        <v>13138</v>
      </c>
      <c r="E9180" s="171">
        <v>8.09</v>
      </c>
    </row>
    <row r="9181" spans="2:5" ht="50.1" customHeight="1">
      <c r="B9181" s="75">
        <v>3295</v>
      </c>
      <c r="C9181" s="75" t="s">
        <v>16085</v>
      </c>
      <c r="D9181" s="75" t="s">
        <v>13138</v>
      </c>
      <c r="E9181" s="171">
        <v>28.25</v>
      </c>
    </row>
    <row r="9182" spans="2:5" ht="50.1" customHeight="1">
      <c r="B9182" s="75">
        <v>3302</v>
      </c>
      <c r="C9182" s="75" t="s">
        <v>16086</v>
      </c>
      <c r="D9182" s="75" t="s">
        <v>13138</v>
      </c>
      <c r="E9182" s="171">
        <v>29.53</v>
      </c>
    </row>
    <row r="9183" spans="2:5" ht="50.1" customHeight="1">
      <c r="B9183" s="75">
        <v>3297</v>
      </c>
      <c r="C9183" s="75" t="s">
        <v>16087</v>
      </c>
      <c r="D9183" s="75" t="s">
        <v>13138</v>
      </c>
      <c r="E9183" s="171">
        <v>31.53</v>
      </c>
    </row>
    <row r="9184" spans="2:5" ht="50.1" customHeight="1">
      <c r="B9184" s="75">
        <v>3294</v>
      </c>
      <c r="C9184" s="75" t="s">
        <v>16088</v>
      </c>
      <c r="D9184" s="75" t="s">
        <v>13138</v>
      </c>
      <c r="E9184" s="171">
        <v>32.01</v>
      </c>
    </row>
    <row r="9185" spans="2:5" ht="50.1" customHeight="1">
      <c r="B9185" s="75">
        <v>3292</v>
      </c>
      <c r="C9185" s="75" t="s">
        <v>16089</v>
      </c>
      <c r="D9185" s="75" t="s">
        <v>13138</v>
      </c>
      <c r="E9185" s="171">
        <v>30.07</v>
      </c>
    </row>
    <row r="9186" spans="2:5" ht="50.1" customHeight="1">
      <c r="B9186" s="75">
        <v>3298</v>
      </c>
      <c r="C9186" s="75" t="s">
        <v>16090</v>
      </c>
      <c r="D9186" s="75" t="s">
        <v>13138</v>
      </c>
      <c r="E9186" s="171">
        <v>70.47</v>
      </c>
    </row>
    <row r="9187" spans="2:5" ht="50.1" customHeight="1">
      <c r="B9187" s="75">
        <v>11596</v>
      </c>
      <c r="C9187" s="75" t="s">
        <v>16091</v>
      </c>
      <c r="D9187" s="75" t="s">
        <v>13138</v>
      </c>
      <c r="E9187" s="171">
        <v>427.37</v>
      </c>
    </row>
    <row r="9188" spans="2:5" ht="50.1" customHeight="1">
      <c r="B9188" s="75">
        <v>34802</v>
      </c>
      <c r="C9188" s="75" t="s">
        <v>16092</v>
      </c>
      <c r="D9188" s="75" t="s">
        <v>13138</v>
      </c>
      <c r="E9188" s="172">
        <v>1173.69</v>
      </c>
    </row>
    <row r="9189" spans="2:5" ht="50.1" customHeight="1">
      <c r="B9189" s="75">
        <v>11588</v>
      </c>
      <c r="C9189" s="75" t="s">
        <v>16093</v>
      </c>
      <c r="D9189" s="75" t="s">
        <v>13138</v>
      </c>
      <c r="E9189" s="172">
        <v>1266.23</v>
      </c>
    </row>
    <row r="9190" spans="2:5" ht="50.1" customHeight="1">
      <c r="B9190" s="75">
        <v>34383</v>
      </c>
      <c r="C9190" s="75" t="s">
        <v>16094</v>
      </c>
      <c r="D9190" s="75" t="s">
        <v>13138</v>
      </c>
      <c r="E9190" s="172">
        <v>1392.94</v>
      </c>
    </row>
    <row r="9191" spans="2:5" ht="50.1" customHeight="1">
      <c r="B9191" s="75">
        <v>40451</v>
      </c>
      <c r="C9191" s="75" t="s">
        <v>16095</v>
      </c>
      <c r="D9191" s="75" t="s">
        <v>13136</v>
      </c>
      <c r="E9191" s="171">
        <v>112.6</v>
      </c>
    </row>
    <row r="9192" spans="2:5" ht="50.1" customHeight="1">
      <c r="B9192" s="75">
        <v>40453</v>
      </c>
      <c r="C9192" s="75" t="s">
        <v>16096</v>
      </c>
      <c r="D9192" s="75" t="s">
        <v>13136</v>
      </c>
      <c r="E9192" s="171">
        <v>121.83</v>
      </c>
    </row>
    <row r="9193" spans="2:5" ht="50.1" customHeight="1">
      <c r="B9193" s="75">
        <v>40452</v>
      </c>
      <c r="C9193" s="75" t="s">
        <v>16097</v>
      </c>
      <c r="D9193" s="75" t="s">
        <v>13136</v>
      </c>
      <c r="E9193" s="171">
        <v>133.63</v>
      </c>
    </row>
    <row r="9194" spans="2:5" ht="50.1" customHeight="1">
      <c r="B9194" s="75">
        <v>11594</v>
      </c>
      <c r="C9194" s="75" t="s">
        <v>16098</v>
      </c>
      <c r="D9194" s="75" t="s">
        <v>13138</v>
      </c>
      <c r="E9194" s="171">
        <v>403.58</v>
      </c>
    </row>
    <row r="9195" spans="2:5" ht="50.1" customHeight="1">
      <c r="B9195" s="75">
        <v>3311</v>
      </c>
      <c r="C9195" s="75" t="s">
        <v>16099</v>
      </c>
      <c r="D9195" s="75" t="s">
        <v>13141</v>
      </c>
      <c r="E9195" s="171">
        <v>403.58</v>
      </c>
    </row>
    <row r="9196" spans="2:5" ht="50.1" customHeight="1">
      <c r="B9196" s="75">
        <v>11599</v>
      </c>
      <c r="C9196" s="75" t="s">
        <v>16100</v>
      </c>
      <c r="D9196" s="75" t="s">
        <v>13138</v>
      </c>
      <c r="E9196" s="171">
        <v>536.72</v>
      </c>
    </row>
    <row r="9197" spans="2:5" ht="50.1" customHeight="1">
      <c r="B9197" s="75">
        <v>11593</v>
      </c>
      <c r="C9197" s="75" t="s">
        <v>16101</v>
      </c>
      <c r="D9197" s="75" t="s">
        <v>13138</v>
      </c>
      <c r="E9197" s="171">
        <v>752.44</v>
      </c>
    </row>
    <row r="9198" spans="2:5" ht="50.1" customHeight="1">
      <c r="B9198" s="75">
        <v>3314</v>
      </c>
      <c r="C9198" s="75" t="s">
        <v>16102</v>
      </c>
      <c r="D9198" s="75" t="s">
        <v>13141</v>
      </c>
      <c r="E9198" s="171">
        <v>538.15</v>
      </c>
    </row>
    <row r="9199" spans="2:5" ht="50.1" customHeight="1">
      <c r="B9199" s="75">
        <v>11597</v>
      </c>
      <c r="C9199" s="75" t="s">
        <v>16103</v>
      </c>
      <c r="D9199" s="75" t="s">
        <v>13138</v>
      </c>
      <c r="E9199" s="171">
        <v>625.79999999999995</v>
      </c>
    </row>
    <row r="9200" spans="2:5" ht="50.1" customHeight="1">
      <c r="B9200" s="75">
        <v>3309</v>
      </c>
      <c r="C9200" s="75" t="s">
        <v>16104</v>
      </c>
      <c r="D9200" s="75" t="s">
        <v>13141</v>
      </c>
      <c r="E9200" s="171">
        <v>427.37</v>
      </c>
    </row>
    <row r="9201" spans="2:5" ht="50.1" customHeight="1">
      <c r="B9201" s="75">
        <v>34612</v>
      </c>
      <c r="C9201" s="75" t="s">
        <v>16105</v>
      </c>
      <c r="D9201" s="75" t="s">
        <v>13138</v>
      </c>
      <c r="E9201" s="171">
        <v>774.01</v>
      </c>
    </row>
    <row r="9202" spans="2:5" ht="50.1" customHeight="1">
      <c r="B9202" s="75">
        <v>34635</v>
      </c>
      <c r="C9202" s="75" t="s">
        <v>16106</v>
      </c>
      <c r="D9202" s="75" t="s">
        <v>13138</v>
      </c>
      <c r="E9202" s="171">
        <v>995.34</v>
      </c>
    </row>
    <row r="9203" spans="2:5" ht="50.1" customHeight="1">
      <c r="B9203" s="75">
        <v>34633</v>
      </c>
      <c r="C9203" s="75" t="s">
        <v>16107</v>
      </c>
      <c r="D9203" s="75" t="s">
        <v>13138</v>
      </c>
      <c r="E9203" s="172">
        <v>1097.1300000000001</v>
      </c>
    </row>
    <row r="9204" spans="2:5" ht="50.1" customHeight="1">
      <c r="B9204" s="75">
        <v>40440</v>
      </c>
      <c r="C9204" s="75" t="s">
        <v>16108</v>
      </c>
      <c r="D9204" s="75" t="s">
        <v>13141</v>
      </c>
      <c r="E9204" s="171">
        <v>560.54</v>
      </c>
    </row>
    <row r="9205" spans="2:5" ht="50.1" customHeight="1">
      <c r="B9205" s="75">
        <v>40441</v>
      </c>
      <c r="C9205" s="75" t="s">
        <v>16109</v>
      </c>
      <c r="D9205" s="75" t="s">
        <v>13141</v>
      </c>
      <c r="E9205" s="171">
        <v>357.87</v>
      </c>
    </row>
    <row r="9206" spans="2:5" ht="50.1" customHeight="1">
      <c r="B9206" s="75">
        <v>40449</v>
      </c>
      <c r="C9206" s="75" t="s">
        <v>16110</v>
      </c>
      <c r="D9206" s="75" t="s">
        <v>13141</v>
      </c>
      <c r="E9206" s="171">
        <v>300.85000000000002</v>
      </c>
    </row>
    <row r="9207" spans="2:5" ht="50.1" customHeight="1">
      <c r="B9207" s="75">
        <v>34800</v>
      </c>
      <c r="C9207" s="75" t="s">
        <v>16111</v>
      </c>
      <c r="D9207" s="75" t="s">
        <v>13141</v>
      </c>
      <c r="E9207" s="171">
        <v>376.22</v>
      </c>
    </row>
    <row r="9208" spans="2:5" ht="50.1" customHeight="1">
      <c r="B9208" s="75">
        <v>11592</v>
      </c>
      <c r="C9208" s="75" t="s">
        <v>16112</v>
      </c>
      <c r="D9208" s="75" t="s">
        <v>13138</v>
      </c>
      <c r="E9208" s="171">
        <v>538.15</v>
      </c>
    </row>
    <row r="9209" spans="2:5" ht="50.1" customHeight="1">
      <c r="B9209" s="75">
        <v>40438</v>
      </c>
      <c r="C9209" s="75" t="s">
        <v>16113</v>
      </c>
      <c r="D9209" s="75" t="s">
        <v>13141</v>
      </c>
      <c r="E9209" s="171">
        <v>250.64</v>
      </c>
    </row>
    <row r="9210" spans="2:5" ht="50.1" customHeight="1">
      <c r="B9210" s="75">
        <v>40436</v>
      </c>
      <c r="C9210" s="75" t="s">
        <v>16114</v>
      </c>
      <c r="D9210" s="75" t="s">
        <v>13141</v>
      </c>
      <c r="E9210" s="171">
        <v>312.52999999999997</v>
      </c>
    </row>
    <row r="9211" spans="2:5" ht="50.1" customHeight="1">
      <c r="B9211" s="75">
        <v>4315</v>
      </c>
      <c r="C9211" s="75" t="s">
        <v>16115</v>
      </c>
      <c r="D9211" s="75" t="s">
        <v>13138</v>
      </c>
      <c r="E9211" s="171">
        <v>1.86</v>
      </c>
    </row>
    <row r="9212" spans="2:5" ht="50.1" customHeight="1">
      <c r="B9212" s="75">
        <v>42482</v>
      </c>
      <c r="C9212" s="75" t="s">
        <v>16116</v>
      </c>
      <c r="D9212" s="75" t="s">
        <v>13138</v>
      </c>
      <c r="E9212" s="171">
        <v>2.48</v>
      </c>
    </row>
    <row r="9213" spans="2:5" ht="50.1" customHeight="1">
      <c r="B9213" s="75">
        <v>402</v>
      </c>
      <c r="C9213" s="75" t="s">
        <v>16117</v>
      </c>
      <c r="D9213" s="75" t="s">
        <v>13138</v>
      </c>
      <c r="E9213" s="171">
        <v>10.55</v>
      </c>
    </row>
    <row r="9214" spans="2:5" ht="50.1" customHeight="1">
      <c r="B9214" s="75">
        <v>4226</v>
      </c>
      <c r="C9214" s="75" t="s">
        <v>16118</v>
      </c>
      <c r="D9214" s="75" t="s">
        <v>13140</v>
      </c>
      <c r="E9214" s="171">
        <v>6.12</v>
      </c>
    </row>
    <row r="9215" spans="2:5" ht="50.1" customHeight="1">
      <c r="B9215" s="75">
        <v>4222</v>
      </c>
      <c r="C9215" s="75" t="s">
        <v>16119</v>
      </c>
      <c r="D9215" s="75" t="s">
        <v>3955</v>
      </c>
      <c r="E9215" s="171">
        <v>5.08</v>
      </c>
    </row>
    <row r="9216" spans="2:5" ht="50.1" customHeight="1">
      <c r="B9216" s="75">
        <v>34804</v>
      </c>
      <c r="C9216" s="75" t="s">
        <v>16120</v>
      </c>
      <c r="D9216" s="75" t="s">
        <v>13136</v>
      </c>
      <c r="E9216" s="171">
        <v>45.43</v>
      </c>
    </row>
    <row r="9217" spans="2:5" ht="50.1" customHeight="1">
      <c r="B9217" s="75">
        <v>4013</v>
      </c>
      <c r="C9217" s="75" t="s">
        <v>16121</v>
      </c>
      <c r="D9217" s="75" t="s">
        <v>13136</v>
      </c>
      <c r="E9217" s="171">
        <v>4.47</v>
      </c>
    </row>
    <row r="9218" spans="2:5" ht="50.1" customHeight="1">
      <c r="B9218" s="75">
        <v>4011</v>
      </c>
      <c r="C9218" s="75" t="s">
        <v>16122</v>
      </c>
      <c r="D9218" s="75" t="s">
        <v>13136</v>
      </c>
      <c r="E9218" s="171">
        <v>5</v>
      </c>
    </row>
    <row r="9219" spans="2:5" ht="50.1" customHeight="1">
      <c r="B9219" s="75">
        <v>4021</v>
      </c>
      <c r="C9219" s="75" t="s">
        <v>16123</v>
      </c>
      <c r="D9219" s="75" t="s">
        <v>13136</v>
      </c>
      <c r="E9219" s="171">
        <v>6.23</v>
      </c>
    </row>
    <row r="9220" spans="2:5" ht="50.1" customHeight="1">
      <c r="B9220" s="75">
        <v>4019</v>
      </c>
      <c r="C9220" s="75" t="s">
        <v>16124</v>
      </c>
      <c r="D9220" s="75" t="s">
        <v>13136</v>
      </c>
      <c r="E9220" s="171">
        <v>7.48</v>
      </c>
    </row>
    <row r="9221" spans="2:5" ht="50.1" customHeight="1">
      <c r="B9221" s="75">
        <v>4012</v>
      </c>
      <c r="C9221" s="75" t="s">
        <v>16125</v>
      </c>
      <c r="D9221" s="75" t="s">
        <v>13136</v>
      </c>
      <c r="E9221" s="171">
        <v>10.029999999999999</v>
      </c>
    </row>
    <row r="9222" spans="2:5" ht="50.1" customHeight="1">
      <c r="B9222" s="75">
        <v>4020</v>
      </c>
      <c r="C9222" s="75" t="s">
        <v>16126</v>
      </c>
      <c r="D9222" s="75" t="s">
        <v>13136</v>
      </c>
      <c r="E9222" s="171">
        <v>12.56</v>
      </c>
    </row>
    <row r="9223" spans="2:5" ht="50.1" customHeight="1">
      <c r="B9223" s="75">
        <v>4018</v>
      </c>
      <c r="C9223" s="75" t="s">
        <v>16127</v>
      </c>
      <c r="D9223" s="75" t="s">
        <v>13136</v>
      </c>
      <c r="E9223" s="171">
        <v>15.05</v>
      </c>
    </row>
    <row r="9224" spans="2:5" ht="50.1" customHeight="1">
      <c r="B9224" s="75">
        <v>36498</v>
      </c>
      <c r="C9224" s="75" t="s">
        <v>16128</v>
      </c>
      <c r="D9224" s="75" t="s">
        <v>13138</v>
      </c>
      <c r="E9224" s="172">
        <v>3837.5</v>
      </c>
    </row>
    <row r="9225" spans="2:5" ht="50.1" customHeight="1">
      <c r="B9225" s="75">
        <v>12872</v>
      </c>
      <c r="C9225" s="75" t="s">
        <v>16129</v>
      </c>
      <c r="D9225" s="75" t="s">
        <v>13137</v>
      </c>
      <c r="E9225" s="171">
        <v>15.43</v>
      </c>
    </row>
    <row r="9226" spans="2:5" ht="50.1" customHeight="1">
      <c r="B9226" s="75">
        <v>41075</v>
      </c>
      <c r="C9226" s="75" t="s">
        <v>16130</v>
      </c>
      <c r="D9226" s="75" t="s">
        <v>13142</v>
      </c>
      <c r="E9226" s="172">
        <v>2741.92</v>
      </c>
    </row>
    <row r="9227" spans="2:5" ht="50.1" customHeight="1">
      <c r="B9227" s="75">
        <v>3315</v>
      </c>
      <c r="C9227" s="75" t="s">
        <v>21680</v>
      </c>
      <c r="D9227" s="75" t="s">
        <v>13140</v>
      </c>
      <c r="E9227" s="171">
        <v>0.39</v>
      </c>
    </row>
    <row r="9228" spans="2:5" ht="50.1" customHeight="1">
      <c r="B9228" s="75">
        <v>36870</v>
      </c>
      <c r="C9228" s="75" t="s">
        <v>16131</v>
      </c>
      <c r="D9228" s="75" t="s">
        <v>13140</v>
      </c>
      <c r="E9228" s="171">
        <v>0.57999999999999996</v>
      </c>
    </row>
    <row r="9229" spans="2:5" ht="50.1" customHeight="1">
      <c r="B9229" s="75">
        <v>5092</v>
      </c>
      <c r="C9229" s="75" t="s">
        <v>16132</v>
      </c>
      <c r="D9229" s="75" t="s">
        <v>3957</v>
      </c>
      <c r="E9229" s="171">
        <v>15.66</v>
      </c>
    </row>
    <row r="9230" spans="2:5" ht="50.1" customHeight="1">
      <c r="B9230" s="75">
        <v>11462</v>
      </c>
      <c r="C9230" s="75" t="s">
        <v>16133</v>
      </c>
      <c r="D9230" s="75" t="s">
        <v>3957</v>
      </c>
      <c r="E9230" s="171">
        <v>16.010000000000002</v>
      </c>
    </row>
    <row r="9231" spans="2:5" ht="50.1" customHeight="1">
      <c r="B9231" s="75">
        <v>36529</v>
      </c>
      <c r="C9231" s="75" t="s">
        <v>16134</v>
      </c>
      <c r="D9231" s="75" t="s">
        <v>13138</v>
      </c>
      <c r="E9231" s="172">
        <v>43112.24</v>
      </c>
    </row>
    <row r="9232" spans="2:5" ht="50.1" customHeight="1">
      <c r="B9232" s="75">
        <v>3318</v>
      </c>
      <c r="C9232" s="75" t="s">
        <v>16135</v>
      </c>
      <c r="D9232" s="75" t="s">
        <v>13138</v>
      </c>
      <c r="E9232" s="172">
        <v>33800</v>
      </c>
    </row>
    <row r="9233" spans="2:5" ht="50.1" customHeight="1">
      <c r="B9233" s="75">
        <v>3324</v>
      </c>
      <c r="C9233" s="75" t="s">
        <v>16136</v>
      </c>
      <c r="D9233" s="75" t="s">
        <v>13136</v>
      </c>
      <c r="E9233" s="171">
        <v>5.17</v>
      </c>
    </row>
    <row r="9234" spans="2:5" ht="50.1" customHeight="1">
      <c r="B9234" s="75">
        <v>3322</v>
      </c>
      <c r="C9234" s="75" t="s">
        <v>16137</v>
      </c>
      <c r="D9234" s="75" t="s">
        <v>13136</v>
      </c>
      <c r="E9234" s="171">
        <v>7.25</v>
      </c>
    </row>
    <row r="9235" spans="2:5" ht="50.1" customHeight="1">
      <c r="B9235" s="75">
        <v>5076</v>
      </c>
      <c r="C9235" s="75" t="s">
        <v>16138</v>
      </c>
      <c r="D9235" s="75" t="s">
        <v>13140</v>
      </c>
      <c r="E9235" s="171">
        <v>15.45</v>
      </c>
    </row>
    <row r="9236" spans="2:5" ht="50.1" customHeight="1">
      <c r="B9236" s="75">
        <v>5077</v>
      </c>
      <c r="C9236" s="75" t="s">
        <v>16139</v>
      </c>
      <c r="D9236" s="75" t="s">
        <v>13140</v>
      </c>
      <c r="E9236" s="171">
        <v>17.079999999999998</v>
      </c>
    </row>
    <row r="9237" spans="2:5" ht="50.1" customHeight="1">
      <c r="B9237" s="75">
        <v>11837</v>
      </c>
      <c r="C9237" s="75" t="s">
        <v>16140</v>
      </c>
      <c r="D9237" s="75" t="s">
        <v>13138</v>
      </c>
      <c r="E9237" s="171">
        <v>37.49</v>
      </c>
    </row>
    <row r="9238" spans="2:5" ht="50.1" customHeight="1">
      <c r="B9238" s="75">
        <v>38055</v>
      </c>
      <c r="C9238" s="75" t="s">
        <v>16141</v>
      </c>
      <c r="D9238" s="75" t="s">
        <v>13138</v>
      </c>
      <c r="E9238" s="171">
        <v>3.4</v>
      </c>
    </row>
    <row r="9239" spans="2:5" ht="50.1" customHeight="1">
      <c r="B9239" s="75">
        <v>415</v>
      </c>
      <c r="C9239" s="75" t="s">
        <v>16142</v>
      </c>
      <c r="D9239" s="75" t="s">
        <v>13138</v>
      </c>
      <c r="E9239" s="171">
        <v>15.37</v>
      </c>
    </row>
    <row r="9240" spans="2:5" ht="50.1" customHeight="1">
      <c r="B9240" s="75">
        <v>416</v>
      </c>
      <c r="C9240" s="75" t="s">
        <v>16143</v>
      </c>
      <c r="D9240" s="75" t="s">
        <v>13138</v>
      </c>
      <c r="E9240" s="171">
        <v>5.63</v>
      </c>
    </row>
    <row r="9241" spans="2:5" ht="50.1" customHeight="1">
      <c r="B9241" s="75">
        <v>425</v>
      </c>
      <c r="C9241" s="75" t="s">
        <v>16144</v>
      </c>
      <c r="D9241" s="75" t="s">
        <v>13138</v>
      </c>
      <c r="E9241" s="171">
        <v>3.49</v>
      </c>
    </row>
    <row r="9242" spans="2:5" ht="50.1" customHeight="1">
      <c r="B9242" s="75">
        <v>426</v>
      </c>
      <c r="C9242" s="75" t="s">
        <v>16145</v>
      </c>
      <c r="D9242" s="75" t="s">
        <v>13138</v>
      </c>
      <c r="E9242" s="171">
        <v>19.21</v>
      </c>
    </row>
    <row r="9243" spans="2:5" ht="50.1" customHeight="1">
      <c r="B9243" s="75">
        <v>38056</v>
      </c>
      <c r="C9243" s="75" t="s">
        <v>16146</v>
      </c>
      <c r="D9243" s="75" t="s">
        <v>13138</v>
      </c>
      <c r="E9243" s="171">
        <v>18.760000000000002</v>
      </c>
    </row>
    <row r="9244" spans="2:5" ht="50.1" customHeight="1">
      <c r="B9244" s="75">
        <v>1564</v>
      </c>
      <c r="C9244" s="75" t="s">
        <v>16147</v>
      </c>
      <c r="D9244" s="75" t="s">
        <v>13138</v>
      </c>
      <c r="E9244" s="171">
        <v>7.16</v>
      </c>
    </row>
    <row r="9245" spans="2:5" ht="50.1" customHeight="1">
      <c r="B9245" s="75">
        <v>11032</v>
      </c>
      <c r="C9245" s="75" t="s">
        <v>16148</v>
      </c>
      <c r="D9245" s="75" t="s">
        <v>13138</v>
      </c>
      <c r="E9245" s="171">
        <v>10.49</v>
      </c>
    </row>
    <row r="9246" spans="2:5" ht="50.1" customHeight="1">
      <c r="B9246" s="75">
        <v>36786</v>
      </c>
      <c r="C9246" s="75" t="s">
        <v>16149</v>
      </c>
      <c r="D9246" s="75" t="s">
        <v>13150</v>
      </c>
      <c r="E9246" s="171">
        <v>141.55000000000001</v>
      </c>
    </row>
    <row r="9247" spans="2:5" ht="50.1" customHeight="1">
      <c r="B9247" s="75">
        <v>36785</v>
      </c>
      <c r="C9247" s="75" t="s">
        <v>16150</v>
      </c>
      <c r="D9247" s="75" t="s">
        <v>13150</v>
      </c>
      <c r="E9247" s="171">
        <v>123</v>
      </c>
    </row>
    <row r="9248" spans="2:5" ht="50.1" customHeight="1">
      <c r="B9248" s="75">
        <v>36782</v>
      </c>
      <c r="C9248" s="75" t="s">
        <v>16151</v>
      </c>
      <c r="D9248" s="75" t="s">
        <v>13150</v>
      </c>
      <c r="E9248" s="171">
        <v>146.83000000000001</v>
      </c>
    </row>
    <row r="9249" spans="2:5" ht="50.1" customHeight="1">
      <c r="B9249" s="75">
        <v>25930</v>
      </c>
      <c r="C9249" s="75" t="s">
        <v>16152</v>
      </c>
      <c r="D9249" s="75" t="s">
        <v>13150</v>
      </c>
      <c r="E9249" s="171">
        <v>165.38</v>
      </c>
    </row>
    <row r="9250" spans="2:5" ht="50.1" customHeight="1">
      <c r="B9250" s="75">
        <v>4824</v>
      </c>
      <c r="C9250" s="75" t="s">
        <v>16153</v>
      </c>
      <c r="D9250" s="75" t="s">
        <v>13140</v>
      </c>
      <c r="E9250" s="171">
        <v>0.26</v>
      </c>
    </row>
    <row r="9251" spans="2:5" ht="50.1" customHeight="1">
      <c r="B9251" s="75">
        <v>11795</v>
      </c>
      <c r="C9251" s="75" t="s">
        <v>16154</v>
      </c>
      <c r="D9251" s="75" t="s">
        <v>13136</v>
      </c>
      <c r="E9251" s="171">
        <v>422.64</v>
      </c>
    </row>
    <row r="9252" spans="2:5" ht="50.1" customHeight="1">
      <c r="B9252" s="75">
        <v>134</v>
      </c>
      <c r="C9252" s="75" t="s">
        <v>16155</v>
      </c>
      <c r="D9252" s="75" t="s">
        <v>13140</v>
      </c>
      <c r="E9252" s="171">
        <v>0.87</v>
      </c>
    </row>
    <row r="9253" spans="2:5" ht="50.1" customHeight="1">
      <c r="B9253" s="75">
        <v>4229</v>
      </c>
      <c r="C9253" s="75" t="s">
        <v>16156</v>
      </c>
      <c r="D9253" s="75" t="s">
        <v>13140</v>
      </c>
      <c r="E9253" s="171">
        <v>27.16</v>
      </c>
    </row>
    <row r="9254" spans="2:5" ht="50.1" customHeight="1">
      <c r="B9254" s="75">
        <v>11244</v>
      </c>
      <c r="C9254" s="75" t="s">
        <v>16157</v>
      </c>
      <c r="D9254" s="75" t="s">
        <v>13138</v>
      </c>
      <c r="E9254" s="171">
        <v>151.63999999999999</v>
      </c>
    </row>
    <row r="9255" spans="2:5" ht="50.1" customHeight="1">
      <c r="B9255" s="75">
        <v>11245</v>
      </c>
      <c r="C9255" s="75" t="s">
        <v>16158</v>
      </c>
      <c r="D9255" s="75" t="s">
        <v>13138</v>
      </c>
      <c r="E9255" s="171">
        <v>209.74</v>
      </c>
    </row>
    <row r="9256" spans="2:5" ht="50.1" customHeight="1">
      <c r="B9256" s="75">
        <v>11235</v>
      </c>
      <c r="C9256" s="75" t="s">
        <v>16159</v>
      </c>
      <c r="D9256" s="75" t="s">
        <v>13138</v>
      </c>
      <c r="E9256" s="171">
        <v>115.72</v>
      </c>
    </row>
    <row r="9257" spans="2:5" ht="50.1" customHeight="1">
      <c r="B9257" s="75">
        <v>11236</v>
      </c>
      <c r="C9257" s="75" t="s">
        <v>16160</v>
      </c>
      <c r="D9257" s="75" t="s">
        <v>13138</v>
      </c>
      <c r="E9257" s="171">
        <v>147.06</v>
      </c>
    </row>
    <row r="9258" spans="2:5" ht="50.1" customHeight="1">
      <c r="B9258" s="75">
        <v>11731</v>
      </c>
      <c r="C9258" s="75" t="s">
        <v>16161</v>
      </c>
      <c r="D9258" s="75" t="s">
        <v>13138</v>
      </c>
      <c r="E9258" s="171">
        <v>5.07</v>
      </c>
    </row>
    <row r="9259" spans="2:5" ht="50.1" customHeight="1">
      <c r="B9259" s="75">
        <v>11732</v>
      </c>
      <c r="C9259" s="75" t="s">
        <v>16162</v>
      </c>
      <c r="D9259" s="75" t="s">
        <v>13138</v>
      </c>
      <c r="E9259" s="171">
        <v>25.79</v>
      </c>
    </row>
    <row r="9260" spans="2:5" ht="50.1" customHeight="1">
      <c r="B9260" s="75">
        <v>36494</v>
      </c>
      <c r="C9260" s="75" t="s">
        <v>16163</v>
      </c>
      <c r="D9260" s="75" t="s">
        <v>13138</v>
      </c>
      <c r="E9260" s="172">
        <v>426421.09</v>
      </c>
    </row>
    <row r="9261" spans="2:5" ht="50.1" customHeight="1">
      <c r="B9261" s="75">
        <v>36493</v>
      </c>
      <c r="C9261" s="75" t="s">
        <v>16164</v>
      </c>
      <c r="D9261" s="75" t="s">
        <v>13138</v>
      </c>
      <c r="E9261" s="172">
        <v>483117.77</v>
      </c>
    </row>
    <row r="9262" spans="2:5" ht="50.1" customHeight="1">
      <c r="B9262" s="75">
        <v>36492</v>
      </c>
      <c r="C9262" s="75" t="s">
        <v>16165</v>
      </c>
      <c r="D9262" s="75" t="s">
        <v>13138</v>
      </c>
      <c r="E9262" s="172">
        <v>897449.6</v>
      </c>
    </row>
    <row r="9263" spans="2:5" ht="50.1" customHeight="1">
      <c r="B9263" s="75">
        <v>13333</v>
      </c>
      <c r="C9263" s="75" t="s">
        <v>16166</v>
      </c>
      <c r="D9263" s="75" t="s">
        <v>13138</v>
      </c>
      <c r="E9263" s="172">
        <v>106269.4</v>
      </c>
    </row>
    <row r="9264" spans="2:5" ht="50.1" customHeight="1">
      <c r="B9264" s="75">
        <v>13533</v>
      </c>
      <c r="C9264" s="75" t="s">
        <v>16167</v>
      </c>
      <c r="D9264" s="75" t="s">
        <v>13138</v>
      </c>
      <c r="E9264" s="172">
        <v>94993.03</v>
      </c>
    </row>
    <row r="9265" spans="2:5" ht="50.1" customHeight="1">
      <c r="B9265" s="75">
        <v>36499</v>
      </c>
      <c r="C9265" s="75" t="s">
        <v>16168</v>
      </c>
      <c r="D9265" s="75" t="s">
        <v>13138</v>
      </c>
      <c r="E9265" s="172">
        <v>2072.25</v>
      </c>
    </row>
    <row r="9266" spans="2:5" ht="50.1" customHeight="1">
      <c r="B9266" s="75">
        <v>39585</v>
      </c>
      <c r="C9266" s="75" t="s">
        <v>16169</v>
      </c>
      <c r="D9266" s="75" t="s">
        <v>13138</v>
      </c>
      <c r="E9266" s="172">
        <v>68618.14</v>
      </c>
    </row>
    <row r="9267" spans="2:5" ht="50.1" customHeight="1">
      <c r="B9267" s="75">
        <v>39586</v>
      </c>
      <c r="C9267" s="75" t="s">
        <v>16170</v>
      </c>
      <c r="D9267" s="75" t="s">
        <v>13138</v>
      </c>
      <c r="E9267" s="172">
        <v>80484.44</v>
      </c>
    </row>
    <row r="9268" spans="2:5" ht="50.1" customHeight="1">
      <c r="B9268" s="75">
        <v>39587</v>
      </c>
      <c r="C9268" s="75" t="s">
        <v>16171</v>
      </c>
      <c r="D9268" s="75" t="s">
        <v>13138</v>
      </c>
      <c r="E9268" s="172">
        <v>98025.919999999998</v>
      </c>
    </row>
    <row r="9269" spans="2:5" ht="50.1" customHeight="1">
      <c r="B9269" s="75">
        <v>39588</v>
      </c>
      <c r="C9269" s="75" t="s">
        <v>16172</v>
      </c>
      <c r="D9269" s="75" t="s">
        <v>13138</v>
      </c>
      <c r="E9269" s="172">
        <v>113503.7</v>
      </c>
    </row>
    <row r="9270" spans="2:5" ht="50.1" customHeight="1">
      <c r="B9270" s="75">
        <v>39584</v>
      </c>
      <c r="C9270" s="75" t="s">
        <v>16173</v>
      </c>
      <c r="D9270" s="75" t="s">
        <v>13138</v>
      </c>
      <c r="E9270" s="172">
        <v>61106.26</v>
      </c>
    </row>
    <row r="9271" spans="2:5" ht="50.1" customHeight="1">
      <c r="B9271" s="75">
        <v>39590</v>
      </c>
      <c r="C9271" s="75" t="s">
        <v>16174</v>
      </c>
      <c r="D9271" s="75" t="s">
        <v>13138</v>
      </c>
      <c r="E9271" s="172">
        <v>59641.03</v>
      </c>
    </row>
    <row r="9272" spans="2:5" ht="50.1" customHeight="1">
      <c r="B9272" s="75">
        <v>39592</v>
      </c>
      <c r="C9272" s="75" t="s">
        <v>16175</v>
      </c>
      <c r="D9272" s="75" t="s">
        <v>13138</v>
      </c>
      <c r="E9272" s="172">
        <v>85705.61</v>
      </c>
    </row>
    <row r="9273" spans="2:5" ht="50.1" customHeight="1">
      <c r="B9273" s="75">
        <v>39593</v>
      </c>
      <c r="C9273" s="75" t="s">
        <v>16176</v>
      </c>
      <c r="D9273" s="75" t="s">
        <v>13138</v>
      </c>
      <c r="E9273" s="172">
        <v>98025.919999999998</v>
      </c>
    </row>
    <row r="9274" spans="2:5" ht="50.1" customHeight="1">
      <c r="B9274" s="75">
        <v>14254</v>
      </c>
      <c r="C9274" s="75" t="s">
        <v>16177</v>
      </c>
      <c r="D9274" s="75" t="s">
        <v>13138</v>
      </c>
      <c r="E9274" s="172">
        <v>55720</v>
      </c>
    </row>
    <row r="9275" spans="2:5" ht="50.1" customHeight="1">
      <c r="B9275" s="75">
        <v>25987</v>
      </c>
      <c r="C9275" s="75" t="s">
        <v>16178</v>
      </c>
      <c r="D9275" s="75" t="s">
        <v>13138</v>
      </c>
      <c r="E9275" s="172">
        <v>46530.64</v>
      </c>
    </row>
    <row r="9276" spans="2:5" ht="50.1" customHeight="1">
      <c r="B9276" s="75">
        <v>25019</v>
      </c>
      <c r="C9276" s="75" t="s">
        <v>16179</v>
      </c>
      <c r="D9276" s="75" t="s">
        <v>13138</v>
      </c>
      <c r="E9276" s="172">
        <v>79758.720000000001</v>
      </c>
    </row>
    <row r="9277" spans="2:5" ht="50.1" customHeight="1">
      <c r="B9277" s="75">
        <v>36501</v>
      </c>
      <c r="C9277" s="75" t="s">
        <v>16180</v>
      </c>
      <c r="D9277" s="75" t="s">
        <v>13138</v>
      </c>
      <c r="E9277" s="172">
        <v>71012.75</v>
      </c>
    </row>
    <row r="9278" spans="2:5" ht="50.1" customHeight="1">
      <c r="B9278" s="75">
        <v>25986</v>
      </c>
      <c r="C9278" s="75" t="s">
        <v>16181</v>
      </c>
      <c r="D9278" s="75" t="s">
        <v>13138</v>
      </c>
      <c r="E9278" s="172">
        <v>85370.93</v>
      </c>
    </row>
    <row r="9279" spans="2:5" ht="50.1" customHeight="1">
      <c r="B9279" s="75">
        <v>36500</v>
      </c>
      <c r="C9279" s="75" t="s">
        <v>16182</v>
      </c>
      <c r="D9279" s="75" t="s">
        <v>13138</v>
      </c>
      <c r="E9279" s="172">
        <v>50182.77</v>
      </c>
    </row>
    <row r="9280" spans="2:5" ht="50.1" customHeight="1">
      <c r="B9280" s="75">
        <v>20017</v>
      </c>
      <c r="C9280" s="75" t="s">
        <v>16183</v>
      </c>
      <c r="D9280" s="75" t="s">
        <v>13139</v>
      </c>
      <c r="E9280" s="171">
        <v>4.33</v>
      </c>
    </row>
    <row r="9281" spans="2:5" ht="50.1" customHeight="1">
      <c r="B9281" s="75">
        <v>20007</v>
      </c>
      <c r="C9281" s="75" t="s">
        <v>16184</v>
      </c>
      <c r="D9281" s="75" t="s">
        <v>13139</v>
      </c>
      <c r="E9281" s="171">
        <v>3.32</v>
      </c>
    </row>
    <row r="9282" spans="2:5" ht="50.1" customHeight="1">
      <c r="B9282" s="75">
        <v>39836</v>
      </c>
      <c r="C9282" s="75" t="s">
        <v>16185</v>
      </c>
      <c r="D9282" s="75" t="s">
        <v>3958</v>
      </c>
      <c r="E9282" s="171">
        <v>182.12</v>
      </c>
    </row>
    <row r="9283" spans="2:5" ht="50.1" customHeight="1">
      <c r="B9283" s="75">
        <v>39830</v>
      </c>
      <c r="C9283" s="75" t="s">
        <v>16186</v>
      </c>
      <c r="D9283" s="75" t="s">
        <v>3958</v>
      </c>
      <c r="E9283" s="171">
        <v>207.7</v>
      </c>
    </row>
    <row r="9284" spans="2:5" ht="50.1" customHeight="1">
      <c r="B9284" s="75">
        <v>39831</v>
      </c>
      <c r="C9284" s="75" t="s">
        <v>16187</v>
      </c>
      <c r="D9284" s="75" t="s">
        <v>3958</v>
      </c>
      <c r="E9284" s="171">
        <v>207.26</v>
      </c>
    </row>
    <row r="9285" spans="2:5" ht="50.1" customHeight="1">
      <c r="B9285" s="75">
        <v>36888</v>
      </c>
      <c r="C9285" s="75" t="s">
        <v>16188</v>
      </c>
      <c r="D9285" s="75" t="s">
        <v>13139</v>
      </c>
      <c r="E9285" s="171">
        <v>7.59</v>
      </c>
    </row>
    <row r="9286" spans="2:5" ht="50.1" customHeight="1">
      <c r="B9286" s="75">
        <v>40527</v>
      </c>
      <c r="C9286" s="75" t="s">
        <v>16189</v>
      </c>
      <c r="D9286" s="75" t="s">
        <v>13138</v>
      </c>
      <c r="E9286" s="172">
        <v>2659.72</v>
      </c>
    </row>
    <row r="9287" spans="2:5" ht="50.1" customHeight="1">
      <c r="B9287" s="75">
        <v>36497</v>
      </c>
      <c r="C9287" s="75" t="s">
        <v>16190</v>
      </c>
      <c r="D9287" s="75" t="s">
        <v>13138</v>
      </c>
      <c r="E9287" s="172">
        <v>3036.36</v>
      </c>
    </row>
    <row r="9288" spans="2:5" ht="50.1" customHeight="1">
      <c r="B9288" s="75">
        <v>36487</v>
      </c>
      <c r="C9288" s="75" t="s">
        <v>16191</v>
      </c>
      <c r="D9288" s="75" t="s">
        <v>13138</v>
      </c>
      <c r="E9288" s="172">
        <v>5286.77</v>
      </c>
    </row>
    <row r="9289" spans="2:5" ht="50.1" customHeight="1">
      <c r="B9289" s="75">
        <v>25952</v>
      </c>
      <c r="C9289" s="75" t="s">
        <v>16192</v>
      </c>
      <c r="D9289" s="75" t="s">
        <v>13138</v>
      </c>
      <c r="E9289" s="172">
        <v>745662.84</v>
      </c>
    </row>
    <row r="9290" spans="2:5" ht="50.1" customHeight="1">
      <c r="B9290" s="75">
        <v>25954</v>
      </c>
      <c r="C9290" s="75" t="s">
        <v>16193</v>
      </c>
      <c r="D9290" s="75" t="s">
        <v>13138</v>
      </c>
      <c r="E9290" s="172">
        <v>1433966.99</v>
      </c>
    </row>
    <row r="9291" spans="2:5" ht="50.1" customHeight="1">
      <c r="B9291" s="75">
        <v>25953</v>
      </c>
      <c r="C9291" s="75" t="s">
        <v>16194</v>
      </c>
      <c r="D9291" s="75" t="s">
        <v>13138</v>
      </c>
      <c r="E9291" s="172">
        <v>2437743.88</v>
      </c>
    </row>
    <row r="9292" spans="2:5" ht="50.1" customHeight="1">
      <c r="B9292" s="75">
        <v>37776</v>
      </c>
      <c r="C9292" s="75" t="s">
        <v>16195</v>
      </c>
      <c r="D9292" s="75" t="s">
        <v>13138</v>
      </c>
      <c r="E9292" s="172">
        <v>149402.54</v>
      </c>
    </row>
    <row r="9293" spans="2:5" ht="50.1" customHeight="1">
      <c r="B9293" s="75">
        <v>37775</v>
      </c>
      <c r="C9293" s="75" t="s">
        <v>16196</v>
      </c>
      <c r="D9293" s="75" t="s">
        <v>13138</v>
      </c>
      <c r="E9293" s="172">
        <v>235320.31</v>
      </c>
    </row>
    <row r="9294" spans="2:5" ht="50.1" customHeight="1">
      <c r="B9294" s="75">
        <v>36491</v>
      </c>
      <c r="C9294" s="75" t="s">
        <v>16197</v>
      </c>
      <c r="D9294" s="75" t="s">
        <v>13138</v>
      </c>
      <c r="E9294" s="172">
        <v>871460.93</v>
      </c>
    </row>
    <row r="9295" spans="2:5" ht="50.1" customHeight="1">
      <c r="B9295" s="75">
        <v>10712</v>
      </c>
      <c r="C9295" s="75" t="s">
        <v>16198</v>
      </c>
      <c r="D9295" s="75" t="s">
        <v>13138</v>
      </c>
      <c r="E9295" s="172">
        <v>58830.07</v>
      </c>
    </row>
    <row r="9296" spans="2:5" ht="50.1" customHeight="1">
      <c r="B9296" s="75">
        <v>3363</v>
      </c>
      <c r="C9296" s="75" t="s">
        <v>16199</v>
      </c>
      <c r="D9296" s="75" t="s">
        <v>13138</v>
      </c>
      <c r="E9296" s="172">
        <v>82750</v>
      </c>
    </row>
    <row r="9297" spans="2:5" ht="50.1" customHeight="1">
      <c r="B9297" s="75">
        <v>3365</v>
      </c>
      <c r="C9297" s="75" t="s">
        <v>16200</v>
      </c>
      <c r="D9297" s="75" t="s">
        <v>13138</v>
      </c>
      <c r="E9297" s="172">
        <v>193428.12</v>
      </c>
    </row>
    <row r="9298" spans="2:5" ht="50.1" customHeight="1">
      <c r="B9298" s="75">
        <v>7569</v>
      </c>
      <c r="C9298" s="75" t="s">
        <v>16201</v>
      </c>
      <c r="D9298" s="75" t="s">
        <v>13138</v>
      </c>
      <c r="E9298" s="171">
        <v>49.28</v>
      </c>
    </row>
    <row r="9299" spans="2:5" ht="50.1" customHeight="1">
      <c r="B9299" s="75">
        <v>34349</v>
      </c>
      <c r="C9299" s="75" t="s">
        <v>16202</v>
      </c>
      <c r="D9299" s="75" t="s">
        <v>13138</v>
      </c>
      <c r="E9299" s="171">
        <v>23.72</v>
      </c>
    </row>
    <row r="9300" spans="2:5" ht="50.1" customHeight="1">
      <c r="B9300" s="75">
        <v>11991</v>
      </c>
      <c r="C9300" s="75" t="s">
        <v>16203</v>
      </c>
      <c r="D9300" s="75" t="s">
        <v>13138</v>
      </c>
      <c r="E9300" s="171">
        <v>42.71</v>
      </c>
    </row>
    <row r="9301" spans="2:5" ht="50.1" customHeight="1">
      <c r="B9301" s="75">
        <v>20062</v>
      </c>
      <c r="C9301" s="75" t="s">
        <v>16204</v>
      </c>
      <c r="D9301" s="75" t="s">
        <v>13138</v>
      </c>
      <c r="E9301" s="171">
        <v>13.75</v>
      </c>
    </row>
    <row r="9302" spans="2:5" ht="50.1" customHeight="1">
      <c r="B9302" s="75">
        <v>11029</v>
      </c>
      <c r="C9302" s="75" t="s">
        <v>16205</v>
      </c>
      <c r="D9302" s="75" t="s">
        <v>3959</v>
      </c>
      <c r="E9302" s="171">
        <v>1.61</v>
      </c>
    </row>
    <row r="9303" spans="2:5" ht="50.1" customHeight="1">
      <c r="B9303" s="75">
        <v>4316</v>
      </c>
      <c r="C9303" s="75" t="s">
        <v>16206</v>
      </c>
      <c r="D9303" s="75" t="s">
        <v>13138</v>
      </c>
      <c r="E9303" s="171">
        <v>1.62</v>
      </c>
    </row>
    <row r="9304" spans="2:5" ht="50.1" customHeight="1">
      <c r="B9304" s="75">
        <v>4313</v>
      </c>
      <c r="C9304" s="75" t="s">
        <v>16207</v>
      </c>
      <c r="D9304" s="75" t="s">
        <v>3959</v>
      </c>
      <c r="E9304" s="171">
        <v>2.33</v>
      </c>
    </row>
    <row r="9305" spans="2:5" ht="50.1" customHeight="1">
      <c r="B9305" s="75">
        <v>4317</v>
      </c>
      <c r="C9305" s="75" t="s">
        <v>16208</v>
      </c>
      <c r="D9305" s="75" t="s">
        <v>13138</v>
      </c>
      <c r="E9305" s="171">
        <v>2.65</v>
      </c>
    </row>
    <row r="9306" spans="2:5" ht="50.1" customHeight="1">
      <c r="B9306" s="75">
        <v>4314</v>
      </c>
      <c r="C9306" s="75" t="s">
        <v>16209</v>
      </c>
      <c r="D9306" s="75" t="s">
        <v>3959</v>
      </c>
      <c r="E9306" s="171">
        <v>3.11</v>
      </c>
    </row>
    <row r="9307" spans="2:5" ht="50.1" customHeight="1">
      <c r="B9307" s="75">
        <v>10921</v>
      </c>
      <c r="C9307" s="75" t="s">
        <v>16210</v>
      </c>
      <c r="D9307" s="75" t="s">
        <v>13138</v>
      </c>
      <c r="E9307" s="172">
        <v>3802</v>
      </c>
    </row>
    <row r="9308" spans="2:5" ht="50.1" customHeight="1">
      <c r="B9308" s="75">
        <v>10922</v>
      </c>
      <c r="C9308" s="75" t="s">
        <v>16211</v>
      </c>
      <c r="D9308" s="75" t="s">
        <v>13138</v>
      </c>
      <c r="E9308" s="172">
        <v>3443.75</v>
      </c>
    </row>
    <row r="9309" spans="2:5" ht="50.1" customHeight="1">
      <c r="B9309" s="75">
        <v>10923</v>
      </c>
      <c r="C9309" s="75" t="s">
        <v>16212</v>
      </c>
      <c r="D9309" s="75" t="s">
        <v>13138</v>
      </c>
      <c r="E9309" s="172">
        <v>2035.41</v>
      </c>
    </row>
    <row r="9310" spans="2:5" ht="50.1" customHeight="1">
      <c r="B9310" s="75">
        <v>10924</v>
      </c>
      <c r="C9310" s="75" t="s">
        <v>16213</v>
      </c>
      <c r="D9310" s="75" t="s">
        <v>13138</v>
      </c>
      <c r="E9310" s="172">
        <v>2143.6799999999998</v>
      </c>
    </row>
    <row r="9311" spans="2:5" ht="50.1" customHeight="1">
      <c r="B9311" s="75">
        <v>37772</v>
      </c>
      <c r="C9311" s="75" t="s">
        <v>16214</v>
      </c>
      <c r="D9311" s="75" t="s">
        <v>13138</v>
      </c>
      <c r="E9311" s="172">
        <v>114526.71</v>
      </c>
    </row>
    <row r="9312" spans="2:5" ht="50.1" customHeight="1">
      <c r="B9312" s="75">
        <v>37771</v>
      </c>
      <c r="C9312" s="75" t="s">
        <v>16215</v>
      </c>
      <c r="D9312" s="75" t="s">
        <v>13138</v>
      </c>
      <c r="E9312" s="172">
        <v>121838.18</v>
      </c>
    </row>
    <row r="9313" spans="2:5" ht="50.1" customHeight="1">
      <c r="B9313" s="75">
        <v>12770</v>
      </c>
      <c r="C9313" s="75" t="s">
        <v>16216</v>
      </c>
      <c r="D9313" s="75" t="s">
        <v>13138</v>
      </c>
      <c r="E9313" s="171">
        <v>837.9</v>
      </c>
    </row>
    <row r="9314" spans="2:5" ht="50.1" customHeight="1">
      <c r="B9314" s="75">
        <v>12772</v>
      </c>
      <c r="C9314" s="75" t="s">
        <v>16217</v>
      </c>
      <c r="D9314" s="75" t="s">
        <v>13138</v>
      </c>
      <c r="E9314" s="172">
        <v>1392.57</v>
      </c>
    </row>
    <row r="9315" spans="2:5" ht="50.1" customHeight="1">
      <c r="B9315" s="75">
        <v>12768</v>
      </c>
      <c r="C9315" s="75" t="s">
        <v>16218</v>
      </c>
      <c r="D9315" s="75" t="s">
        <v>13138</v>
      </c>
      <c r="E9315" s="172">
        <v>1959.04</v>
      </c>
    </row>
    <row r="9316" spans="2:5" ht="50.1" customHeight="1">
      <c r="B9316" s="75">
        <v>12775</v>
      </c>
      <c r="C9316" s="75" t="s">
        <v>16219</v>
      </c>
      <c r="D9316" s="75" t="s">
        <v>13138</v>
      </c>
      <c r="E9316" s="171">
        <v>613.66999999999996</v>
      </c>
    </row>
    <row r="9317" spans="2:5" ht="50.1" customHeight="1">
      <c r="B9317" s="75">
        <v>12769</v>
      </c>
      <c r="C9317" s="75" t="s">
        <v>16220</v>
      </c>
      <c r="D9317" s="75" t="s">
        <v>13138</v>
      </c>
      <c r="E9317" s="171">
        <v>160.5</v>
      </c>
    </row>
    <row r="9318" spans="2:5" ht="50.1" customHeight="1">
      <c r="B9318" s="75">
        <v>12773</v>
      </c>
      <c r="C9318" s="75" t="s">
        <v>16221</v>
      </c>
      <c r="D9318" s="75" t="s">
        <v>13138</v>
      </c>
      <c r="E9318" s="171">
        <v>172.3</v>
      </c>
    </row>
    <row r="9319" spans="2:5" ht="50.1" customHeight="1">
      <c r="B9319" s="75">
        <v>12774</v>
      </c>
      <c r="C9319" s="75" t="s">
        <v>16222</v>
      </c>
      <c r="D9319" s="75" t="s">
        <v>13138</v>
      </c>
      <c r="E9319" s="171">
        <v>212.42</v>
      </c>
    </row>
    <row r="9320" spans="2:5" ht="50.1" customHeight="1">
      <c r="B9320" s="75">
        <v>12776</v>
      </c>
      <c r="C9320" s="75" t="s">
        <v>16223</v>
      </c>
      <c r="D9320" s="75" t="s">
        <v>13138</v>
      </c>
      <c r="E9320" s="172">
        <v>3162.79</v>
      </c>
    </row>
    <row r="9321" spans="2:5" ht="50.1" customHeight="1">
      <c r="B9321" s="75">
        <v>12777</v>
      </c>
      <c r="C9321" s="75" t="s">
        <v>16224</v>
      </c>
      <c r="D9321" s="75" t="s">
        <v>13138</v>
      </c>
      <c r="E9321" s="172">
        <v>4130.51</v>
      </c>
    </row>
    <row r="9322" spans="2:5" ht="50.1" customHeight="1">
      <c r="B9322" s="75">
        <v>3391</v>
      </c>
      <c r="C9322" s="75" t="s">
        <v>16225</v>
      </c>
      <c r="D9322" s="75" t="s">
        <v>13138</v>
      </c>
      <c r="E9322" s="171">
        <v>24.09</v>
      </c>
    </row>
    <row r="9323" spans="2:5" ht="50.1" customHeight="1">
      <c r="B9323" s="75">
        <v>3389</v>
      </c>
      <c r="C9323" s="75" t="s">
        <v>16226</v>
      </c>
      <c r="D9323" s="75" t="s">
        <v>13138</v>
      </c>
      <c r="E9323" s="171">
        <v>12.5</v>
      </c>
    </row>
    <row r="9324" spans="2:5" ht="50.1" customHeight="1">
      <c r="B9324" s="75">
        <v>3390</v>
      </c>
      <c r="C9324" s="75" t="s">
        <v>16227</v>
      </c>
      <c r="D9324" s="75" t="s">
        <v>13138</v>
      </c>
      <c r="E9324" s="171">
        <v>14.06</v>
      </c>
    </row>
    <row r="9325" spans="2:5" ht="50.1" customHeight="1">
      <c r="B9325" s="75">
        <v>12873</v>
      </c>
      <c r="C9325" s="75" t="s">
        <v>16228</v>
      </c>
      <c r="D9325" s="75" t="s">
        <v>13137</v>
      </c>
      <c r="E9325" s="171">
        <v>15.43</v>
      </c>
    </row>
    <row r="9326" spans="2:5" ht="50.1" customHeight="1">
      <c r="B9326" s="75">
        <v>41076</v>
      </c>
      <c r="C9326" s="75" t="s">
        <v>16229</v>
      </c>
      <c r="D9326" s="75" t="s">
        <v>13142</v>
      </c>
      <c r="E9326" s="172">
        <v>2741.92</v>
      </c>
    </row>
    <row r="9327" spans="2:5" ht="50.1" customHeight="1">
      <c r="B9327" s="75">
        <v>140</v>
      </c>
      <c r="C9327" s="75" t="s">
        <v>16230</v>
      </c>
      <c r="D9327" s="75" t="s">
        <v>13140</v>
      </c>
      <c r="E9327" s="171">
        <v>9.7799999999999994</v>
      </c>
    </row>
    <row r="9328" spans="2:5" ht="50.1" customHeight="1">
      <c r="B9328" s="75">
        <v>151</v>
      </c>
      <c r="C9328" s="75" t="s">
        <v>16231</v>
      </c>
      <c r="D9328" s="75" t="s">
        <v>3955</v>
      </c>
      <c r="E9328" s="171">
        <v>14.43</v>
      </c>
    </row>
    <row r="9329" spans="2:5" ht="50.1" customHeight="1">
      <c r="B9329" s="75">
        <v>7340</v>
      </c>
      <c r="C9329" s="75" t="s">
        <v>16232</v>
      </c>
      <c r="D9329" s="75" t="s">
        <v>3955</v>
      </c>
      <c r="E9329" s="171">
        <v>18.47</v>
      </c>
    </row>
    <row r="9330" spans="2:5" ht="50.1" customHeight="1">
      <c r="B9330" s="75">
        <v>2701</v>
      </c>
      <c r="C9330" s="75" t="s">
        <v>16233</v>
      </c>
      <c r="D9330" s="75" t="s">
        <v>13137</v>
      </c>
      <c r="E9330" s="171">
        <v>16.64</v>
      </c>
    </row>
    <row r="9331" spans="2:5" ht="50.1" customHeight="1">
      <c r="B9331" s="75">
        <v>40929</v>
      </c>
      <c r="C9331" s="75" t="s">
        <v>16234</v>
      </c>
      <c r="D9331" s="75" t="s">
        <v>13142</v>
      </c>
      <c r="E9331" s="172">
        <v>2955.85</v>
      </c>
    </row>
    <row r="9332" spans="2:5" ht="50.1" customHeight="1">
      <c r="B9332" s="75">
        <v>38114</v>
      </c>
      <c r="C9332" s="75" t="s">
        <v>16235</v>
      </c>
      <c r="D9332" s="75" t="s">
        <v>13138</v>
      </c>
      <c r="E9332" s="171">
        <v>14.41</v>
      </c>
    </row>
    <row r="9333" spans="2:5" ht="50.1" customHeight="1">
      <c r="B9333" s="75">
        <v>38064</v>
      </c>
      <c r="C9333" s="75" t="s">
        <v>16236</v>
      </c>
      <c r="D9333" s="75" t="s">
        <v>13138</v>
      </c>
      <c r="E9333" s="171">
        <v>16.12</v>
      </c>
    </row>
    <row r="9334" spans="2:5" ht="50.1" customHeight="1">
      <c r="B9334" s="75">
        <v>38115</v>
      </c>
      <c r="C9334" s="75" t="s">
        <v>16237</v>
      </c>
      <c r="D9334" s="75" t="s">
        <v>13138</v>
      </c>
      <c r="E9334" s="171">
        <v>15.39</v>
      </c>
    </row>
    <row r="9335" spans="2:5" ht="50.1" customHeight="1">
      <c r="B9335" s="75">
        <v>38065</v>
      </c>
      <c r="C9335" s="75" t="s">
        <v>16238</v>
      </c>
      <c r="D9335" s="75" t="s">
        <v>13138</v>
      </c>
      <c r="E9335" s="171">
        <v>22.86</v>
      </c>
    </row>
    <row r="9336" spans="2:5" ht="50.1" customHeight="1">
      <c r="B9336" s="75">
        <v>38078</v>
      </c>
      <c r="C9336" s="75" t="s">
        <v>16239</v>
      </c>
      <c r="D9336" s="75" t="s">
        <v>13138</v>
      </c>
      <c r="E9336" s="171">
        <v>13.34</v>
      </c>
    </row>
    <row r="9337" spans="2:5" ht="50.1" customHeight="1">
      <c r="B9337" s="75">
        <v>38113</v>
      </c>
      <c r="C9337" s="75" t="s">
        <v>16240</v>
      </c>
      <c r="D9337" s="75" t="s">
        <v>13138</v>
      </c>
      <c r="E9337" s="171">
        <v>7.24</v>
      </c>
    </row>
    <row r="9338" spans="2:5" ht="50.1" customHeight="1">
      <c r="B9338" s="75">
        <v>38063</v>
      </c>
      <c r="C9338" s="75" t="s">
        <v>16241</v>
      </c>
      <c r="D9338" s="75" t="s">
        <v>13138</v>
      </c>
      <c r="E9338" s="171">
        <v>7.77</v>
      </c>
    </row>
    <row r="9339" spans="2:5" ht="50.1" customHeight="1">
      <c r="B9339" s="75">
        <v>38080</v>
      </c>
      <c r="C9339" s="75" t="s">
        <v>16242</v>
      </c>
      <c r="D9339" s="75" t="s">
        <v>13138</v>
      </c>
      <c r="E9339" s="171">
        <v>23.17</v>
      </c>
    </row>
    <row r="9340" spans="2:5" ht="50.1" customHeight="1">
      <c r="B9340" s="75">
        <v>38069</v>
      </c>
      <c r="C9340" s="75" t="s">
        <v>16243</v>
      </c>
      <c r="D9340" s="75" t="s">
        <v>13138</v>
      </c>
      <c r="E9340" s="171">
        <v>12.67</v>
      </c>
    </row>
    <row r="9341" spans="2:5" ht="50.1" customHeight="1">
      <c r="B9341" s="75">
        <v>38077</v>
      </c>
      <c r="C9341" s="75" t="s">
        <v>16244</v>
      </c>
      <c r="D9341" s="75" t="s">
        <v>13138</v>
      </c>
      <c r="E9341" s="171">
        <v>12.38</v>
      </c>
    </row>
    <row r="9342" spans="2:5" ht="50.1" customHeight="1">
      <c r="B9342" s="75">
        <v>38073</v>
      </c>
      <c r="C9342" s="75" t="s">
        <v>16245</v>
      </c>
      <c r="D9342" s="75" t="s">
        <v>13138</v>
      </c>
      <c r="E9342" s="171">
        <v>18.86</v>
      </c>
    </row>
    <row r="9343" spans="2:5" ht="50.1" customHeight="1">
      <c r="B9343" s="75">
        <v>38112</v>
      </c>
      <c r="C9343" s="75" t="s">
        <v>16246</v>
      </c>
      <c r="D9343" s="75" t="s">
        <v>13138</v>
      </c>
      <c r="E9343" s="171">
        <v>5.56</v>
      </c>
    </row>
    <row r="9344" spans="2:5" ht="50.1" customHeight="1">
      <c r="B9344" s="75">
        <v>38062</v>
      </c>
      <c r="C9344" s="75" t="s">
        <v>16247</v>
      </c>
      <c r="D9344" s="75" t="s">
        <v>13138</v>
      </c>
      <c r="E9344" s="171">
        <v>5.71</v>
      </c>
    </row>
    <row r="9345" spans="2:5" ht="50.1" customHeight="1">
      <c r="B9345" s="75">
        <v>12128</v>
      </c>
      <c r="C9345" s="75" t="s">
        <v>16248</v>
      </c>
      <c r="D9345" s="75" t="s">
        <v>13138</v>
      </c>
      <c r="E9345" s="171">
        <v>7.63</v>
      </c>
    </row>
    <row r="9346" spans="2:5" ht="50.1" customHeight="1">
      <c r="B9346" s="75">
        <v>12129</v>
      </c>
      <c r="C9346" s="75" t="s">
        <v>16249</v>
      </c>
      <c r="D9346" s="75" t="s">
        <v>13138</v>
      </c>
      <c r="E9346" s="171">
        <v>10.09</v>
      </c>
    </row>
    <row r="9347" spans="2:5" ht="50.1" customHeight="1">
      <c r="B9347" s="75">
        <v>38081</v>
      </c>
      <c r="C9347" s="75" t="s">
        <v>16250</v>
      </c>
      <c r="D9347" s="75" t="s">
        <v>13138</v>
      </c>
      <c r="E9347" s="171">
        <v>19.649999999999999</v>
      </c>
    </row>
    <row r="9348" spans="2:5" ht="50.1" customHeight="1">
      <c r="B9348" s="75">
        <v>38070</v>
      </c>
      <c r="C9348" s="75" t="s">
        <v>16251</v>
      </c>
      <c r="D9348" s="75" t="s">
        <v>13138</v>
      </c>
      <c r="E9348" s="171">
        <v>13.54</v>
      </c>
    </row>
    <row r="9349" spans="2:5" ht="50.1" customHeight="1">
      <c r="B9349" s="75">
        <v>38074</v>
      </c>
      <c r="C9349" s="75" t="s">
        <v>16252</v>
      </c>
      <c r="D9349" s="75" t="s">
        <v>13138</v>
      </c>
      <c r="E9349" s="171">
        <v>20.59</v>
      </c>
    </row>
    <row r="9350" spans="2:5" ht="50.1" customHeight="1">
      <c r="B9350" s="75">
        <v>38079</v>
      </c>
      <c r="C9350" s="75" t="s">
        <v>16253</v>
      </c>
      <c r="D9350" s="75" t="s">
        <v>13138</v>
      </c>
      <c r="E9350" s="171">
        <v>17.670000000000002</v>
      </c>
    </row>
    <row r="9351" spans="2:5" ht="50.1" customHeight="1">
      <c r="B9351" s="75">
        <v>38072</v>
      </c>
      <c r="C9351" s="75" t="s">
        <v>16254</v>
      </c>
      <c r="D9351" s="75" t="s">
        <v>13138</v>
      </c>
      <c r="E9351" s="171">
        <v>16.98</v>
      </c>
    </row>
    <row r="9352" spans="2:5" ht="50.1" customHeight="1">
      <c r="B9352" s="75">
        <v>38068</v>
      </c>
      <c r="C9352" s="75" t="s">
        <v>16255</v>
      </c>
      <c r="D9352" s="75" t="s">
        <v>13138</v>
      </c>
      <c r="E9352" s="171">
        <v>11.72</v>
      </c>
    </row>
    <row r="9353" spans="2:5" ht="50.1" customHeight="1">
      <c r="B9353" s="75">
        <v>38071</v>
      </c>
      <c r="C9353" s="75" t="s">
        <v>16256</v>
      </c>
      <c r="D9353" s="75" t="s">
        <v>13138</v>
      </c>
      <c r="E9353" s="171">
        <v>14.02</v>
      </c>
    </row>
    <row r="9354" spans="2:5" ht="50.1" customHeight="1">
      <c r="B9354" s="75">
        <v>38412</v>
      </c>
      <c r="C9354" s="75" t="s">
        <v>16257</v>
      </c>
      <c r="D9354" s="75" t="s">
        <v>13138</v>
      </c>
      <c r="E9354" s="172">
        <v>1329.47</v>
      </c>
    </row>
    <row r="9355" spans="2:5" ht="50.1" customHeight="1">
      <c r="B9355" s="75">
        <v>3405</v>
      </c>
      <c r="C9355" s="75" t="s">
        <v>16258</v>
      </c>
      <c r="D9355" s="75" t="s">
        <v>13138</v>
      </c>
      <c r="E9355" s="171">
        <v>73.41</v>
      </c>
    </row>
    <row r="9356" spans="2:5" ht="50.1" customHeight="1">
      <c r="B9356" s="75">
        <v>3394</v>
      </c>
      <c r="C9356" s="75" t="s">
        <v>16259</v>
      </c>
      <c r="D9356" s="75" t="s">
        <v>13138</v>
      </c>
      <c r="E9356" s="171">
        <v>387.5</v>
      </c>
    </row>
    <row r="9357" spans="2:5" ht="50.1" customHeight="1">
      <c r="B9357" s="75">
        <v>3393</v>
      </c>
      <c r="C9357" s="75" t="s">
        <v>16260</v>
      </c>
      <c r="D9357" s="75" t="s">
        <v>13138</v>
      </c>
      <c r="E9357" s="171">
        <v>659.77</v>
      </c>
    </row>
    <row r="9358" spans="2:5" ht="50.1" customHeight="1">
      <c r="B9358" s="75">
        <v>3406</v>
      </c>
      <c r="C9358" s="75" t="s">
        <v>16261</v>
      </c>
      <c r="D9358" s="75" t="s">
        <v>13138</v>
      </c>
      <c r="E9358" s="171">
        <v>22.47</v>
      </c>
    </row>
    <row r="9359" spans="2:5" ht="50.1" customHeight="1">
      <c r="B9359" s="75">
        <v>3395</v>
      </c>
      <c r="C9359" s="75" t="s">
        <v>16262</v>
      </c>
      <c r="D9359" s="75" t="s">
        <v>13138</v>
      </c>
      <c r="E9359" s="171">
        <v>94.79</v>
      </c>
    </row>
    <row r="9360" spans="2:5" ht="50.1" customHeight="1">
      <c r="B9360" s="75">
        <v>3398</v>
      </c>
      <c r="C9360" s="75" t="s">
        <v>16263</v>
      </c>
      <c r="D9360" s="75" t="s">
        <v>13138</v>
      </c>
      <c r="E9360" s="171">
        <v>4.5</v>
      </c>
    </row>
    <row r="9361" spans="2:5" ht="50.1" customHeight="1">
      <c r="B9361" s="75">
        <v>34379</v>
      </c>
      <c r="C9361" s="75" t="s">
        <v>16264</v>
      </c>
      <c r="D9361" s="75" t="s">
        <v>13138</v>
      </c>
      <c r="E9361" s="171">
        <v>231.39</v>
      </c>
    </row>
    <row r="9362" spans="2:5" ht="50.1" customHeight="1">
      <c r="B9362" s="75">
        <v>34378</v>
      </c>
      <c r="C9362" s="75" t="s">
        <v>16265</v>
      </c>
      <c r="D9362" s="75" t="s">
        <v>13138</v>
      </c>
      <c r="E9362" s="171">
        <v>186.37</v>
      </c>
    </row>
    <row r="9363" spans="2:5" ht="50.1" customHeight="1">
      <c r="B9363" s="75">
        <v>34377</v>
      </c>
      <c r="C9363" s="75" t="s">
        <v>16266</v>
      </c>
      <c r="D9363" s="75" t="s">
        <v>13138</v>
      </c>
      <c r="E9363" s="171">
        <v>171.87</v>
      </c>
    </row>
    <row r="9364" spans="2:5" ht="50.1" customHeight="1">
      <c r="B9364" s="75">
        <v>581</v>
      </c>
      <c r="C9364" s="75" t="s">
        <v>16267</v>
      </c>
      <c r="D9364" s="75" t="s">
        <v>13136</v>
      </c>
      <c r="E9364" s="171">
        <v>326.44</v>
      </c>
    </row>
    <row r="9365" spans="2:5" ht="50.1" customHeight="1">
      <c r="B9365" s="75">
        <v>40662</v>
      </c>
      <c r="C9365" s="75" t="s">
        <v>16268</v>
      </c>
      <c r="D9365" s="75" t="s">
        <v>13138</v>
      </c>
      <c r="E9365" s="171">
        <v>201.19</v>
      </c>
    </row>
    <row r="9366" spans="2:5" ht="50.1" customHeight="1">
      <c r="B9366" s="75">
        <v>3437</v>
      </c>
      <c r="C9366" s="75" t="s">
        <v>16269</v>
      </c>
      <c r="D9366" s="75" t="s">
        <v>13136</v>
      </c>
      <c r="E9366" s="171">
        <v>558.88</v>
      </c>
    </row>
    <row r="9367" spans="2:5" ht="50.1" customHeight="1">
      <c r="B9367" s="75">
        <v>11190</v>
      </c>
      <c r="C9367" s="75" t="s">
        <v>16270</v>
      </c>
      <c r="D9367" s="75" t="s">
        <v>13138</v>
      </c>
      <c r="E9367" s="171">
        <v>149</v>
      </c>
    </row>
    <row r="9368" spans="2:5" ht="50.1" customHeight="1">
      <c r="B9368" s="75">
        <v>3428</v>
      </c>
      <c r="C9368" s="75" t="s">
        <v>16271</v>
      </c>
      <c r="D9368" s="75" t="s">
        <v>13136</v>
      </c>
      <c r="E9368" s="171">
        <v>829</v>
      </c>
    </row>
    <row r="9369" spans="2:5" ht="50.1" customHeight="1">
      <c r="B9369" s="75">
        <v>3429</v>
      </c>
      <c r="C9369" s="75" t="s">
        <v>16272</v>
      </c>
      <c r="D9369" s="75" t="s">
        <v>13136</v>
      </c>
      <c r="E9369" s="171">
        <v>473.64</v>
      </c>
    </row>
    <row r="9370" spans="2:5" ht="50.1" customHeight="1">
      <c r="B9370" s="75">
        <v>34371</v>
      </c>
      <c r="C9370" s="75" t="s">
        <v>16273</v>
      </c>
      <c r="D9370" s="75" t="s">
        <v>13138</v>
      </c>
      <c r="E9370" s="171">
        <v>629.1</v>
      </c>
    </row>
    <row r="9371" spans="2:5" ht="50.1" customHeight="1">
      <c r="B9371" s="75">
        <v>34370</v>
      </c>
      <c r="C9371" s="75" t="s">
        <v>16274</v>
      </c>
      <c r="D9371" s="75" t="s">
        <v>13138</v>
      </c>
      <c r="E9371" s="171">
        <v>521.71</v>
      </c>
    </row>
    <row r="9372" spans="2:5" ht="50.1" customHeight="1">
      <c r="B9372" s="75">
        <v>34372</v>
      </c>
      <c r="C9372" s="75" t="s">
        <v>16275</v>
      </c>
      <c r="D9372" s="75" t="s">
        <v>13138</v>
      </c>
      <c r="E9372" s="171">
        <v>725.78</v>
      </c>
    </row>
    <row r="9373" spans="2:5" ht="50.1" customHeight="1">
      <c r="B9373" s="75">
        <v>34373</v>
      </c>
      <c r="C9373" s="75" t="s">
        <v>16276</v>
      </c>
      <c r="D9373" s="75" t="s">
        <v>13138</v>
      </c>
      <c r="E9373" s="171">
        <v>898.4</v>
      </c>
    </row>
    <row r="9374" spans="2:5" ht="50.1" customHeight="1">
      <c r="B9374" s="75">
        <v>36896</v>
      </c>
      <c r="C9374" s="75" t="s">
        <v>16277</v>
      </c>
      <c r="D9374" s="75" t="s">
        <v>13138</v>
      </c>
      <c r="E9374" s="171">
        <v>299.35000000000002</v>
      </c>
    </row>
    <row r="9375" spans="2:5" ht="50.1" customHeight="1">
      <c r="B9375" s="75">
        <v>34367</v>
      </c>
      <c r="C9375" s="75" t="s">
        <v>16278</v>
      </c>
      <c r="D9375" s="75" t="s">
        <v>13138</v>
      </c>
      <c r="E9375" s="171">
        <v>351.62</v>
      </c>
    </row>
    <row r="9376" spans="2:5" ht="50.1" customHeight="1">
      <c r="B9376" s="75">
        <v>36884</v>
      </c>
      <c r="C9376" s="75" t="s">
        <v>16279</v>
      </c>
      <c r="D9376" s="75" t="s">
        <v>13136</v>
      </c>
      <c r="E9376" s="171">
        <v>291.23</v>
      </c>
    </row>
    <row r="9377" spans="2:5" ht="50.1" customHeight="1">
      <c r="B9377" s="75">
        <v>36897</v>
      </c>
      <c r="C9377" s="75" t="s">
        <v>16279</v>
      </c>
      <c r="D9377" s="75" t="s">
        <v>13138</v>
      </c>
      <c r="E9377" s="171">
        <v>414.64</v>
      </c>
    </row>
    <row r="9378" spans="2:5" ht="50.1" customHeight="1">
      <c r="B9378" s="75">
        <v>597</v>
      </c>
      <c r="C9378" s="75" t="s">
        <v>16280</v>
      </c>
      <c r="D9378" s="75" t="s">
        <v>13136</v>
      </c>
      <c r="E9378" s="171">
        <v>306.27</v>
      </c>
    </row>
    <row r="9379" spans="2:5" ht="50.1" customHeight="1">
      <c r="B9379" s="75">
        <v>34369</v>
      </c>
      <c r="C9379" s="75" t="s">
        <v>16281</v>
      </c>
      <c r="D9379" s="75" t="s">
        <v>13138</v>
      </c>
      <c r="E9379" s="171">
        <v>491.27</v>
      </c>
    </row>
    <row r="9380" spans="2:5" ht="50.1" customHeight="1">
      <c r="B9380" s="75">
        <v>34362</v>
      </c>
      <c r="C9380" s="75" t="s">
        <v>16282</v>
      </c>
      <c r="D9380" s="75" t="s">
        <v>13138</v>
      </c>
      <c r="E9380" s="171">
        <v>340.88</v>
      </c>
    </row>
    <row r="9381" spans="2:5" ht="50.1" customHeight="1">
      <c r="B9381" s="75">
        <v>34363</v>
      </c>
      <c r="C9381" s="75" t="s">
        <v>16283</v>
      </c>
      <c r="D9381" s="75" t="s">
        <v>13138</v>
      </c>
      <c r="E9381" s="171">
        <v>385.28</v>
      </c>
    </row>
    <row r="9382" spans="2:5" ht="50.1" customHeight="1">
      <c r="B9382" s="75">
        <v>34364</v>
      </c>
      <c r="C9382" s="75" t="s">
        <v>16284</v>
      </c>
      <c r="D9382" s="75" t="s">
        <v>13138</v>
      </c>
      <c r="E9382" s="171">
        <v>480.53</v>
      </c>
    </row>
    <row r="9383" spans="2:5" ht="50.1" customHeight="1">
      <c r="B9383" s="75">
        <v>34365</v>
      </c>
      <c r="C9383" s="75" t="s">
        <v>16285</v>
      </c>
      <c r="D9383" s="75" t="s">
        <v>13138</v>
      </c>
      <c r="E9383" s="171">
        <v>541.4</v>
      </c>
    </row>
    <row r="9384" spans="2:5" ht="50.1" customHeight="1">
      <c r="B9384" s="75">
        <v>40659</v>
      </c>
      <c r="C9384" s="75" t="s">
        <v>16286</v>
      </c>
      <c r="D9384" s="75" t="s">
        <v>13136</v>
      </c>
      <c r="E9384" s="171">
        <v>790.73</v>
      </c>
    </row>
    <row r="9385" spans="2:5" ht="50.1" customHeight="1">
      <c r="B9385" s="75">
        <v>40660</v>
      </c>
      <c r="C9385" s="75" t="s">
        <v>16287</v>
      </c>
      <c r="D9385" s="75" t="s">
        <v>13136</v>
      </c>
      <c r="E9385" s="172">
        <v>1002.16</v>
      </c>
    </row>
    <row r="9386" spans="2:5" ht="50.1" customHeight="1">
      <c r="B9386" s="75">
        <v>40661</v>
      </c>
      <c r="C9386" s="75" t="s">
        <v>16288</v>
      </c>
      <c r="D9386" s="75" t="s">
        <v>13136</v>
      </c>
      <c r="E9386" s="171">
        <v>616.15</v>
      </c>
    </row>
    <row r="9387" spans="2:5" ht="50.1" customHeight="1">
      <c r="B9387" s="75">
        <v>3421</v>
      </c>
      <c r="C9387" s="75" t="s">
        <v>16289</v>
      </c>
      <c r="D9387" s="75" t="s">
        <v>13136</v>
      </c>
      <c r="E9387" s="171">
        <v>620.87</v>
      </c>
    </row>
    <row r="9388" spans="2:5" ht="50.1" customHeight="1">
      <c r="B9388" s="75">
        <v>599</v>
      </c>
      <c r="C9388" s="75" t="s">
        <v>16290</v>
      </c>
      <c r="D9388" s="75" t="s">
        <v>13136</v>
      </c>
      <c r="E9388" s="171">
        <v>259.60000000000002</v>
      </c>
    </row>
    <row r="9389" spans="2:5" ht="50.1" customHeight="1">
      <c r="B9389" s="75">
        <v>34380</v>
      </c>
      <c r="C9389" s="75" t="s">
        <v>16291</v>
      </c>
      <c r="D9389" s="75" t="s">
        <v>13138</v>
      </c>
      <c r="E9389" s="171">
        <v>134.63</v>
      </c>
    </row>
    <row r="9390" spans="2:5" ht="50.1" customHeight="1">
      <c r="B9390" s="75">
        <v>34381</v>
      </c>
      <c r="C9390" s="75" t="s">
        <v>16292</v>
      </c>
      <c r="D9390" s="75" t="s">
        <v>13138</v>
      </c>
      <c r="E9390" s="171">
        <v>175.45</v>
      </c>
    </row>
    <row r="9391" spans="2:5" ht="50.1" customHeight="1">
      <c r="B9391" s="75">
        <v>601</v>
      </c>
      <c r="C9391" s="75" t="s">
        <v>16292</v>
      </c>
      <c r="D9391" s="75" t="s">
        <v>13136</v>
      </c>
      <c r="E9391" s="171">
        <v>350.2</v>
      </c>
    </row>
    <row r="9392" spans="2:5" ht="50.1" customHeight="1">
      <c r="B9392" s="75">
        <v>3423</v>
      </c>
      <c r="C9392" s="75" t="s">
        <v>16293</v>
      </c>
      <c r="D9392" s="75" t="s">
        <v>13136</v>
      </c>
      <c r="E9392" s="171">
        <v>875.57</v>
      </c>
    </row>
    <row r="9393" spans="2:5" ht="50.1" customHeight="1">
      <c r="B9393" s="75">
        <v>34797</v>
      </c>
      <c r="C9393" s="75" t="s">
        <v>16294</v>
      </c>
      <c r="D9393" s="75" t="s">
        <v>13138</v>
      </c>
      <c r="E9393" s="171">
        <v>324.54000000000002</v>
      </c>
    </row>
    <row r="9394" spans="2:5" ht="50.1" customHeight="1">
      <c r="B9394" s="75">
        <v>25964</v>
      </c>
      <c r="C9394" s="75" t="s">
        <v>16295</v>
      </c>
      <c r="D9394" s="75" t="s">
        <v>13137</v>
      </c>
      <c r="E9394" s="171">
        <v>14.95</v>
      </c>
    </row>
    <row r="9395" spans="2:5" ht="50.1" customHeight="1">
      <c r="B9395" s="75">
        <v>41077</v>
      </c>
      <c r="C9395" s="75" t="s">
        <v>16296</v>
      </c>
      <c r="D9395" s="75" t="s">
        <v>13142</v>
      </c>
      <c r="E9395" s="172">
        <v>2654.09</v>
      </c>
    </row>
    <row r="9396" spans="2:5" ht="50.1" customHeight="1">
      <c r="B9396" s="75">
        <v>20159</v>
      </c>
      <c r="C9396" s="75" t="s">
        <v>21681</v>
      </c>
      <c r="D9396" s="75" t="s">
        <v>13138</v>
      </c>
      <c r="E9396" s="171">
        <v>56.96</v>
      </c>
    </row>
    <row r="9397" spans="2:5" ht="50.1" customHeight="1">
      <c r="B9397" s="75">
        <v>37963</v>
      </c>
      <c r="C9397" s="75" t="s">
        <v>16297</v>
      </c>
      <c r="D9397" s="75" t="s">
        <v>13138</v>
      </c>
      <c r="E9397" s="171">
        <v>3.64</v>
      </c>
    </row>
    <row r="9398" spans="2:5" ht="50.1" customHeight="1">
      <c r="B9398" s="75">
        <v>37964</v>
      </c>
      <c r="C9398" s="75" t="s">
        <v>16298</v>
      </c>
      <c r="D9398" s="75" t="s">
        <v>13138</v>
      </c>
      <c r="E9398" s="171">
        <v>6.06</v>
      </c>
    </row>
    <row r="9399" spans="2:5" ht="50.1" customHeight="1">
      <c r="B9399" s="75">
        <v>37965</v>
      </c>
      <c r="C9399" s="75" t="s">
        <v>16299</v>
      </c>
      <c r="D9399" s="75" t="s">
        <v>13138</v>
      </c>
      <c r="E9399" s="171">
        <v>8.7899999999999991</v>
      </c>
    </row>
    <row r="9400" spans="2:5" ht="50.1" customHeight="1">
      <c r="B9400" s="75">
        <v>37966</v>
      </c>
      <c r="C9400" s="75" t="s">
        <v>16300</v>
      </c>
      <c r="D9400" s="75" t="s">
        <v>13138</v>
      </c>
      <c r="E9400" s="171">
        <v>15.93</v>
      </c>
    </row>
    <row r="9401" spans="2:5" ht="50.1" customHeight="1">
      <c r="B9401" s="75">
        <v>37967</v>
      </c>
      <c r="C9401" s="75" t="s">
        <v>16301</v>
      </c>
      <c r="D9401" s="75" t="s">
        <v>13138</v>
      </c>
      <c r="E9401" s="171">
        <v>25.54</v>
      </c>
    </row>
    <row r="9402" spans="2:5" ht="50.1" customHeight="1">
      <c r="B9402" s="75">
        <v>37968</v>
      </c>
      <c r="C9402" s="75" t="s">
        <v>16302</v>
      </c>
      <c r="D9402" s="75" t="s">
        <v>13138</v>
      </c>
      <c r="E9402" s="171">
        <v>56.01</v>
      </c>
    </row>
    <row r="9403" spans="2:5" ht="50.1" customHeight="1">
      <c r="B9403" s="75">
        <v>37969</v>
      </c>
      <c r="C9403" s="75" t="s">
        <v>16303</v>
      </c>
      <c r="D9403" s="75" t="s">
        <v>13138</v>
      </c>
      <c r="E9403" s="171">
        <v>149.63</v>
      </c>
    </row>
    <row r="9404" spans="2:5" ht="50.1" customHeight="1">
      <c r="B9404" s="75">
        <v>37970</v>
      </c>
      <c r="C9404" s="75" t="s">
        <v>16304</v>
      </c>
      <c r="D9404" s="75" t="s">
        <v>13138</v>
      </c>
      <c r="E9404" s="171">
        <v>174.56</v>
      </c>
    </row>
    <row r="9405" spans="2:5" ht="50.1" customHeight="1">
      <c r="B9405" s="75">
        <v>21118</v>
      </c>
      <c r="C9405" s="75" t="s">
        <v>16305</v>
      </c>
      <c r="D9405" s="75" t="s">
        <v>13138</v>
      </c>
      <c r="E9405" s="171">
        <v>2.75</v>
      </c>
    </row>
    <row r="9406" spans="2:5" ht="50.1" customHeight="1">
      <c r="B9406" s="75">
        <v>37956</v>
      </c>
      <c r="C9406" s="75" t="s">
        <v>16306</v>
      </c>
      <c r="D9406" s="75" t="s">
        <v>13138</v>
      </c>
      <c r="E9406" s="171">
        <v>4.3600000000000003</v>
      </c>
    </row>
    <row r="9407" spans="2:5" ht="50.1" customHeight="1">
      <c r="B9407" s="75">
        <v>37957</v>
      </c>
      <c r="C9407" s="75" t="s">
        <v>16307</v>
      </c>
      <c r="D9407" s="75" t="s">
        <v>13138</v>
      </c>
      <c r="E9407" s="171">
        <v>9.19</v>
      </c>
    </row>
    <row r="9408" spans="2:5" ht="50.1" customHeight="1">
      <c r="B9408" s="75">
        <v>37958</v>
      </c>
      <c r="C9408" s="75" t="s">
        <v>16308</v>
      </c>
      <c r="D9408" s="75" t="s">
        <v>13138</v>
      </c>
      <c r="E9408" s="171">
        <v>15.93</v>
      </c>
    </row>
    <row r="9409" spans="2:5" ht="50.1" customHeight="1">
      <c r="B9409" s="75">
        <v>37959</v>
      </c>
      <c r="C9409" s="75" t="s">
        <v>16309</v>
      </c>
      <c r="D9409" s="75" t="s">
        <v>13138</v>
      </c>
      <c r="E9409" s="171">
        <v>25.54</v>
      </c>
    </row>
    <row r="9410" spans="2:5" ht="50.1" customHeight="1">
      <c r="B9410" s="75">
        <v>37960</v>
      </c>
      <c r="C9410" s="75" t="s">
        <v>16310</v>
      </c>
      <c r="D9410" s="75" t="s">
        <v>13138</v>
      </c>
      <c r="E9410" s="171">
        <v>55</v>
      </c>
    </row>
    <row r="9411" spans="2:5" ht="50.1" customHeight="1">
      <c r="B9411" s="75">
        <v>37961</v>
      </c>
      <c r="C9411" s="75" t="s">
        <v>16311</v>
      </c>
      <c r="D9411" s="75" t="s">
        <v>13138</v>
      </c>
      <c r="E9411" s="171">
        <v>145.91999999999999</v>
      </c>
    </row>
    <row r="9412" spans="2:5" ht="50.1" customHeight="1">
      <c r="B9412" s="75">
        <v>37962</v>
      </c>
      <c r="C9412" s="75" t="s">
        <v>16312</v>
      </c>
      <c r="D9412" s="75" t="s">
        <v>13138</v>
      </c>
      <c r="E9412" s="171">
        <v>169.55</v>
      </c>
    </row>
    <row r="9413" spans="2:5" ht="50.1" customHeight="1">
      <c r="B9413" s="75">
        <v>3533</v>
      </c>
      <c r="C9413" s="75" t="s">
        <v>16313</v>
      </c>
      <c r="D9413" s="75" t="s">
        <v>13138</v>
      </c>
      <c r="E9413" s="171">
        <v>2.4900000000000002</v>
      </c>
    </row>
    <row r="9414" spans="2:5" ht="50.1" customHeight="1">
      <c r="B9414" s="75">
        <v>3538</v>
      </c>
      <c r="C9414" s="75" t="s">
        <v>16314</v>
      </c>
      <c r="D9414" s="75" t="s">
        <v>13138</v>
      </c>
      <c r="E9414" s="171">
        <v>4.3099999999999996</v>
      </c>
    </row>
    <row r="9415" spans="2:5" ht="50.1" customHeight="1">
      <c r="B9415" s="75">
        <v>3497</v>
      </c>
      <c r="C9415" s="75" t="s">
        <v>16315</v>
      </c>
      <c r="D9415" s="75" t="s">
        <v>13138</v>
      </c>
      <c r="E9415" s="171">
        <v>16.09</v>
      </c>
    </row>
    <row r="9416" spans="2:5" ht="50.1" customHeight="1">
      <c r="B9416" s="75">
        <v>3498</v>
      </c>
      <c r="C9416" s="75" t="s">
        <v>16316</v>
      </c>
      <c r="D9416" s="75" t="s">
        <v>13138</v>
      </c>
      <c r="E9416" s="171">
        <v>5.1100000000000003</v>
      </c>
    </row>
    <row r="9417" spans="2:5" ht="50.1" customHeight="1">
      <c r="B9417" s="75">
        <v>3496</v>
      </c>
      <c r="C9417" s="75" t="s">
        <v>16317</v>
      </c>
      <c r="D9417" s="75" t="s">
        <v>13138</v>
      </c>
      <c r="E9417" s="171">
        <v>4.12</v>
      </c>
    </row>
    <row r="9418" spans="2:5" ht="50.1" customHeight="1">
      <c r="B9418" s="75">
        <v>38429</v>
      </c>
      <c r="C9418" s="75" t="s">
        <v>16318</v>
      </c>
      <c r="D9418" s="75" t="s">
        <v>13138</v>
      </c>
      <c r="E9418" s="171">
        <v>9.2899999999999991</v>
      </c>
    </row>
    <row r="9419" spans="2:5" ht="50.1" customHeight="1">
      <c r="B9419" s="75">
        <v>38431</v>
      </c>
      <c r="C9419" s="75" t="s">
        <v>16319</v>
      </c>
      <c r="D9419" s="75" t="s">
        <v>13138</v>
      </c>
      <c r="E9419" s="171">
        <v>14.71</v>
      </c>
    </row>
    <row r="9420" spans="2:5" ht="50.1" customHeight="1">
      <c r="B9420" s="75">
        <v>38430</v>
      </c>
      <c r="C9420" s="75" t="s">
        <v>16320</v>
      </c>
      <c r="D9420" s="75" t="s">
        <v>13138</v>
      </c>
      <c r="E9420" s="171">
        <v>18.8</v>
      </c>
    </row>
    <row r="9421" spans="2:5" ht="50.1" customHeight="1">
      <c r="B9421" s="75">
        <v>36348</v>
      </c>
      <c r="C9421" s="75" t="s">
        <v>16321</v>
      </c>
      <c r="D9421" s="75" t="s">
        <v>13138</v>
      </c>
      <c r="E9421" s="171">
        <v>0.95</v>
      </c>
    </row>
    <row r="9422" spans="2:5" ht="50.1" customHeight="1">
      <c r="B9422" s="75">
        <v>36349</v>
      </c>
      <c r="C9422" s="75" t="s">
        <v>16322</v>
      </c>
      <c r="D9422" s="75" t="s">
        <v>13138</v>
      </c>
      <c r="E9422" s="171">
        <v>1.43</v>
      </c>
    </row>
    <row r="9423" spans="2:5" ht="50.1" customHeight="1">
      <c r="B9423" s="75">
        <v>38433</v>
      </c>
      <c r="C9423" s="75" t="s">
        <v>16323</v>
      </c>
      <c r="D9423" s="75" t="s">
        <v>13138</v>
      </c>
      <c r="E9423" s="171">
        <v>2.65</v>
      </c>
    </row>
    <row r="9424" spans="2:5" ht="50.1" customHeight="1">
      <c r="B9424" s="75">
        <v>38440</v>
      </c>
      <c r="C9424" s="75" t="s">
        <v>16324</v>
      </c>
      <c r="D9424" s="75" t="s">
        <v>13138</v>
      </c>
      <c r="E9424" s="171">
        <v>91.66</v>
      </c>
    </row>
    <row r="9425" spans="2:5" ht="50.1" customHeight="1">
      <c r="B9425" s="75">
        <v>36359</v>
      </c>
      <c r="C9425" s="75" t="s">
        <v>16325</v>
      </c>
      <c r="D9425" s="75" t="s">
        <v>13138</v>
      </c>
      <c r="E9425" s="171">
        <v>1.1399999999999999</v>
      </c>
    </row>
    <row r="9426" spans="2:5" ht="50.1" customHeight="1">
      <c r="B9426" s="75">
        <v>36360</v>
      </c>
      <c r="C9426" s="75" t="s">
        <v>16326</v>
      </c>
      <c r="D9426" s="75" t="s">
        <v>13138</v>
      </c>
      <c r="E9426" s="171">
        <v>1.76</v>
      </c>
    </row>
    <row r="9427" spans="2:5" ht="50.1" customHeight="1">
      <c r="B9427" s="75">
        <v>38434</v>
      </c>
      <c r="C9427" s="75" t="s">
        <v>16327</v>
      </c>
      <c r="D9427" s="75" t="s">
        <v>13138</v>
      </c>
      <c r="E9427" s="171">
        <v>2.69</v>
      </c>
    </row>
    <row r="9428" spans="2:5" ht="50.1" customHeight="1">
      <c r="B9428" s="75">
        <v>38435</v>
      </c>
      <c r="C9428" s="75" t="s">
        <v>16328</v>
      </c>
      <c r="D9428" s="75" t="s">
        <v>13138</v>
      </c>
      <c r="E9428" s="171">
        <v>5.1100000000000003</v>
      </c>
    </row>
    <row r="9429" spans="2:5" ht="50.1" customHeight="1">
      <c r="B9429" s="75">
        <v>38436</v>
      </c>
      <c r="C9429" s="75" t="s">
        <v>16329</v>
      </c>
      <c r="D9429" s="75" t="s">
        <v>13138</v>
      </c>
      <c r="E9429" s="171">
        <v>10.56</v>
      </c>
    </row>
    <row r="9430" spans="2:5" ht="50.1" customHeight="1">
      <c r="B9430" s="75">
        <v>38437</v>
      </c>
      <c r="C9430" s="75" t="s">
        <v>16330</v>
      </c>
      <c r="D9430" s="75" t="s">
        <v>13138</v>
      </c>
      <c r="E9430" s="171">
        <v>15.87</v>
      </c>
    </row>
    <row r="9431" spans="2:5" ht="50.1" customHeight="1">
      <c r="B9431" s="75">
        <v>38438</v>
      </c>
      <c r="C9431" s="75" t="s">
        <v>16331</v>
      </c>
      <c r="D9431" s="75" t="s">
        <v>13138</v>
      </c>
      <c r="E9431" s="171">
        <v>40.090000000000003</v>
      </c>
    </row>
    <row r="9432" spans="2:5" ht="50.1" customHeight="1">
      <c r="B9432" s="75">
        <v>38439</v>
      </c>
      <c r="C9432" s="75" t="s">
        <v>16332</v>
      </c>
      <c r="D9432" s="75" t="s">
        <v>13138</v>
      </c>
      <c r="E9432" s="171">
        <v>61.11</v>
      </c>
    </row>
    <row r="9433" spans="2:5" ht="50.1" customHeight="1">
      <c r="B9433" s="75">
        <v>10836</v>
      </c>
      <c r="C9433" s="75" t="s">
        <v>16333</v>
      </c>
      <c r="D9433" s="75" t="s">
        <v>13138</v>
      </c>
      <c r="E9433" s="171">
        <v>19.97</v>
      </c>
    </row>
    <row r="9434" spans="2:5" ht="50.1" customHeight="1">
      <c r="B9434" s="75">
        <v>20128</v>
      </c>
      <c r="C9434" s="75" t="s">
        <v>16334</v>
      </c>
      <c r="D9434" s="75" t="s">
        <v>13138</v>
      </c>
      <c r="E9434" s="171">
        <v>58.52</v>
      </c>
    </row>
    <row r="9435" spans="2:5" ht="50.1" customHeight="1">
      <c r="B9435" s="75">
        <v>20131</v>
      </c>
      <c r="C9435" s="75" t="s">
        <v>16335</v>
      </c>
      <c r="D9435" s="75" t="s">
        <v>13138</v>
      </c>
      <c r="E9435" s="171">
        <v>53.42</v>
      </c>
    </row>
    <row r="9436" spans="2:5" ht="50.1" customHeight="1">
      <c r="B9436" s="75">
        <v>3521</v>
      </c>
      <c r="C9436" s="75" t="s">
        <v>16336</v>
      </c>
      <c r="D9436" s="75" t="s">
        <v>13138</v>
      </c>
      <c r="E9436" s="171">
        <v>2.17</v>
      </c>
    </row>
    <row r="9437" spans="2:5" ht="50.1" customHeight="1">
      <c r="B9437" s="75">
        <v>3531</v>
      </c>
      <c r="C9437" s="75" t="s">
        <v>16337</v>
      </c>
      <c r="D9437" s="75" t="s">
        <v>13138</v>
      </c>
      <c r="E9437" s="171">
        <v>2.46</v>
      </c>
    </row>
    <row r="9438" spans="2:5" ht="50.1" customHeight="1">
      <c r="B9438" s="75">
        <v>3522</v>
      </c>
      <c r="C9438" s="75" t="s">
        <v>16338</v>
      </c>
      <c r="D9438" s="75" t="s">
        <v>13138</v>
      </c>
      <c r="E9438" s="171">
        <v>3.65</v>
      </c>
    </row>
    <row r="9439" spans="2:5" ht="50.1" customHeight="1">
      <c r="B9439" s="75">
        <v>3527</v>
      </c>
      <c r="C9439" s="75" t="s">
        <v>16339</v>
      </c>
      <c r="D9439" s="75" t="s">
        <v>13138</v>
      </c>
      <c r="E9439" s="171">
        <v>12.56</v>
      </c>
    </row>
    <row r="9440" spans="2:5" ht="50.1" customHeight="1">
      <c r="B9440" s="75">
        <v>10835</v>
      </c>
      <c r="C9440" s="75" t="s">
        <v>16340</v>
      </c>
      <c r="D9440" s="75" t="s">
        <v>13138</v>
      </c>
      <c r="E9440" s="171">
        <v>4.18</v>
      </c>
    </row>
    <row r="9441" spans="2:5" ht="50.1" customHeight="1">
      <c r="B9441" s="75">
        <v>3475</v>
      </c>
      <c r="C9441" s="75" t="s">
        <v>16341</v>
      </c>
      <c r="D9441" s="75" t="s">
        <v>13138</v>
      </c>
      <c r="E9441" s="171">
        <v>4.22</v>
      </c>
    </row>
    <row r="9442" spans="2:5" ht="50.1" customHeight="1">
      <c r="B9442" s="75">
        <v>3485</v>
      </c>
      <c r="C9442" s="75" t="s">
        <v>16342</v>
      </c>
      <c r="D9442" s="75" t="s">
        <v>13138</v>
      </c>
      <c r="E9442" s="171">
        <v>13.49</v>
      </c>
    </row>
    <row r="9443" spans="2:5" ht="50.1" customHeight="1">
      <c r="B9443" s="75">
        <v>3534</v>
      </c>
      <c r="C9443" s="75" t="s">
        <v>16343</v>
      </c>
      <c r="D9443" s="75" t="s">
        <v>13138</v>
      </c>
      <c r="E9443" s="171">
        <v>5.33</v>
      </c>
    </row>
    <row r="9444" spans="2:5" ht="50.1" customHeight="1">
      <c r="B9444" s="75">
        <v>3543</v>
      </c>
      <c r="C9444" s="75" t="s">
        <v>16344</v>
      </c>
      <c r="D9444" s="75" t="s">
        <v>13138</v>
      </c>
      <c r="E9444" s="171">
        <v>2.68</v>
      </c>
    </row>
    <row r="9445" spans="2:5" ht="50.1" customHeight="1">
      <c r="B9445" s="75">
        <v>3482</v>
      </c>
      <c r="C9445" s="75" t="s">
        <v>16345</v>
      </c>
      <c r="D9445" s="75" t="s">
        <v>13138</v>
      </c>
      <c r="E9445" s="171">
        <v>6.78</v>
      </c>
    </row>
    <row r="9446" spans="2:5" ht="50.1" customHeight="1">
      <c r="B9446" s="75">
        <v>3505</v>
      </c>
      <c r="C9446" s="75" t="s">
        <v>16346</v>
      </c>
      <c r="D9446" s="75" t="s">
        <v>13138</v>
      </c>
      <c r="E9446" s="171">
        <v>3.84</v>
      </c>
    </row>
    <row r="9447" spans="2:5" ht="50.1" customHeight="1">
      <c r="B9447" s="75">
        <v>3516</v>
      </c>
      <c r="C9447" s="75" t="s">
        <v>16347</v>
      </c>
      <c r="D9447" s="75" t="s">
        <v>13138</v>
      </c>
      <c r="E9447" s="171">
        <v>1.0900000000000001</v>
      </c>
    </row>
    <row r="9448" spans="2:5" ht="50.1" customHeight="1">
      <c r="B9448" s="75">
        <v>3517</v>
      </c>
      <c r="C9448" s="75" t="s">
        <v>16348</v>
      </c>
      <c r="D9448" s="75" t="s">
        <v>13138</v>
      </c>
      <c r="E9448" s="171">
        <v>3.81</v>
      </c>
    </row>
    <row r="9449" spans="2:5" ht="50.1" customHeight="1">
      <c r="B9449" s="75">
        <v>3515</v>
      </c>
      <c r="C9449" s="75" t="s">
        <v>16349</v>
      </c>
      <c r="D9449" s="75" t="s">
        <v>13138</v>
      </c>
      <c r="E9449" s="171">
        <v>6.22</v>
      </c>
    </row>
    <row r="9450" spans="2:5" ht="50.1" customHeight="1">
      <c r="B9450" s="75">
        <v>20147</v>
      </c>
      <c r="C9450" s="75" t="s">
        <v>16350</v>
      </c>
      <c r="D9450" s="75" t="s">
        <v>13138</v>
      </c>
      <c r="E9450" s="171">
        <v>6.7</v>
      </c>
    </row>
    <row r="9451" spans="2:5" ht="50.1" customHeight="1">
      <c r="B9451" s="75">
        <v>3524</v>
      </c>
      <c r="C9451" s="75" t="s">
        <v>16351</v>
      </c>
      <c r="D9451" s="75" t="s">
        <v>13138</v>
      </c>
      <c r="E9451" s="171">
        <v>7.94</v>
      </c>
    </row>
    <row r="9452" spans="2:5" ht="50.1" customHeight="1">
      <c r="B9452" s="75">
        <v>3532</v>
      </c>
      <c r="C9452" s="75" t="s">
        <v>16352</v>
      </c>
      <c r="D9452" s="75" t="s">
        <v>13138</v>
      </c>
      <c r="E9452" s="171">
        <v>14.54</v>
      </c>
    </row>
    <row r="9453" spans="2:5" ht="50.1" customHeight="1">
      <c r="B9453" s="75">
        <v>3528</v>
      </c>
      <c r="C9453" s="75" t="s">
        <v>16353</v>
      </c>
      <c r="D9453" s="75" t="s">
        <v>13138</v>
      </c>
      <c r="E9453" s="171">
        <v>8.61</v>
      </c>
    </row>
    <row r="9454" spans="2:5" ht="50.1" customHeight="1">
      <c r="B9454" s="75">
        <v>37952</v>
      </c>
      <c r="C9454" s="75" t="s">
        <v>16354</v>
      </c>
      <c r="D9454" s="75" t="s">
        <v>13138</v>
      </c>
      <c r="E9454" s="171">
        <v>61.36</v>
      </c>
    </row>
    <row r="9455" spans="2:5" ht="50.1" customHeight="1">
      <c r="B9455" s="75">
        <v>37951</v>
      </c>
      <c r="C9455" s="75" t="s">
        <v>16355</v>
      </c>
      <c r="D9455" s="75" t="s">
        <v>13138</v>
      </c>
      <c r="E9455" s="171">
        <v>2.23</v>
      </c>
    </row>
    <row r="9456" spans="2:5" ht="50.1" customHeight="1">
      <c r="B9456" s="75">
        <v>3518</v>
      </c>
      <c r="C9456" s="75" t="s">
        <v>16356</v>
      </c>
      <c r="D9456" s="75" t="s">
        <v>13138</v>
      </c>
      <c r="E9456" s="171">
        <v>3.27</v>
      </c>
    </row>
    <row r="9457" spans="2:5" ht="50.1" customHeight="1">
      <c r="B9457" s="75">
        <v>3519</v>
      </c>
      <c r="C9457" s="75" t="s">
        <v>16357</v>
      </c>
      <c r="D9457" s="75" t="s">
        <v>13138</v>
      </c>
      <c r="E9457" s="171">
        <v>7.73</v>
      </c>
    </row>
    <row r="9458" spans="2:5" ht="50.1" customHeight="1">
      <c r="B9458" s="75">
        <v>3520</v>
      </c>
      <c r="C9458" s="75" t="s">
        <v>16358</v>
      </c>
      <c r="D9458" s="75" t="s">
        <v>13138</v>
      </c>
      <c r="E9458" s="171">
        <v>8.67</v>
      </c>
    </row>
    <row r="9459" spans="2:5" ht="50.1" customHeight="1">
      <c r="B9459" s="75">
        <v>37950</v>
      </c>
      <c r="C9459" s="75" t="s">
        <v>16359</v>
      </c>
      <c r="D9459" s="75" t="s">
        <v>13138</v>
      </c>
      <c r="E9459" s="171">
        <v>53.42</v>
      </c>
    </row>
    <row r="9460" spans="2:5" ht="50.1" customHeight="1">
      <c r="B9460" s="75">
        <v>37949</v>
      </c>
      <c r="C9460" s="75" t="s">
        <v>16360</v>
      </c>
      <c r="D9460" s="75" t="s">
        <v>13138</v>
      </c>
      <c r="E9460" s="171">
        <v>1.95</v>
      </c>
    </row>
    <row r="9461" spans="2:5" ht="50.1" customHeight="1">
      <c r="B9461" s="75">
        <v>3526</v>
      </c>
      <c r="C9461" s="75" t="s">
        <v>16361</v>
      </c>
      <c r="D9461" s="75" t="s">
        <v>13138</v>
      </c>
      <c r="E9461" s="171">
        <v>2.62</v>
      </c>
    </row>
    <row r="9462" spans="2:5" ht="50.1" customHeight="1">
      <c r="B9462" s="75">
        <v>3509</v>
      </c>
      <c r="C9462" s="75" t="s">
        <v>16362</v>
      </c>
      <c r="D9462" s="75" t="s">
        <v>13138</v>
      </c>
      <c r="E9462" s="171">
        <v>6.82</v>
      </c>
    </row>
    <row r="9463" spans="2:5" ht="50.1" customHeight="1">
      <c r="B9463" s="75">
        <v>3530</v>
      </c>
      <c r="C9463" s="75" t="s">
        <v>16363</v>
      </c>
      <c r="D9463" s="75" t="s">
        <v>13138</v>
      </c>
      <c r="E9463" s="171">
        <v>250.26</v>
      </c>
    </row>
    <row r="9464" spans="2:5" ht="50.1" customHeight="1">
      <c r="B9464" s="75">
        <v>3542</v>
      </c>
      <c r="C9464" s="75" t="s">
        <v>16364</v>
      </c>
      <c r="D9464" s="75" t="s">
        <v>13138</v>
      </c>
      <c r="E9464" s="171">
        <v>0.57999999999999996</v>
      </c>
    </row>
    <row r="9465" spans="2:5" ht="50.1" customHeight="1">
      <c r="B9465" s="75">
        <v>3529</v>
      </c>
      <c r="C9465" s="75" t="s">
        <v>16365</v>
      </c>
      <c r="D9465" s="75" t="s">
        <v>13138</v>
      </c>
      <c r="E9465" s="171">
        <v>0.8</v>
      </c>
    </row>
    <row r="9466" spans="2:5" ht="50.1" customHeight="1">
      <c r="B9466" s="75">
        <v>3536</v>
      </c>
      <c r="C9466" s="75" t="s">
        <v>16366</v>
      </c>
      <c r="D9466" s="75" t="s">
        <v>13138</v>
      </c>
      <c r="E9466" s="171">
        <v>2.39</v>
      </c>
    </row>
    <row r="9467" spans="2:5" ht="50.1" customHeight="1">
      <c r="B9467" s="75">
        <v>3535</v>
      </c>
      <c r="C9467" s="75" t="s">
        <v>16367</v>
      </c>
      <c r="D9467" s="75" t="s">
        <v>13138</v>
      </c>
      <c r="E9467" s="171">
        <v>5.68</v>
      </c>
    </row>
    <row r="9468" spans="2:5" ht="50.1" customHeight="1">
      <c r="B9468" s="75">
        <v>3540</v>
      </c>
      <c r="C9468" s="75" t="s">
        <v>16368</v>
      </c>
      <c r="D9468" s="75" t="s">
        <v>13138</v>
      </c>
      <c r="E9468" s="171">
        <v>6.15</v>
      </c>
    </row>
    <row r="9469" spans="2:5" ht="50.1" customHeight="1">
      <c r="B9469" s="75">
        <v>3539</v>
      </c>
      <c r="C9469" s="75" t="s">
        <v>16369</v>
      </c>
      <c r="D9469" s="75" t="s">
        <v>13138</v>
      </c>
      <c r="E9469" s="171">
        <v>26.69</v>
      </c>
    </row>
    <row r="9470" spans="2:5" ht="50.1" customHeight="1">
      <c r="B9470" s="75">
        <v>3513</v>
      </c>
      <c r="C9470" s="75" t="s">
        <v>16370</v>
      </c>
      <c r="D9470" s="75" t="s">
        <v>13138</v>
      </c>
      <c r="E9470" s="171">
        <v>118.63</v>
      </c>
    </row>
    <row r="9471" spans="2:5" ht="50.1" customHeight="1">
      <c r="B9471" s="75">
        <v>3492</v>
      </c>
      <c r="C9471" s="75" t="s">
        <v>16371</v>
      </c>
      <c r="D9471" s="75" t="s">
        <v>13138</v>
      </c>
      <c r="E9471" s="171">
        <v>22.84</v>
      </c>
    </row>
    <row r="9472" spans="2:5" ht="50.1" customHeight="1">
      <c r="B9472" s="75">
        <v>3491</v>
      </c>
      <c r="C9472" s="75" t="s">
        <v>16372</v>
      </c>
      <c r="D9472" s="75" t="s">
        <v>13138</v>
      </c>
      <c r="E9472" s="171">
        <v>13.02</v>
      </c>
    </row>
    <row r="9473" spans="2:5" ht="50.1" customHeight="1">
      <c r="B9473" s="75">
        <v>3493</v>
      </c>
      <c r="C9473" s="75" t="s">
        <v>16373</v>
      </c>
      <c r="D9473" s="75" t="s">
        <v>13138</v>
      </c>
      <c r="E9473" s="171">
        <v>31.22</v>
      </c>
    </row>
    <row r="9474" spans="2:5" ht="50.1" customHeight="1">
      <c r="B9474" s="75">
        <v>12628</v>
      </c>
      <c r="C9474" s="75" t="s">
        <v>16374</v>
      </c>
      <c r="D9474" s="75" t="s">
        <v>13138</v>
      </c>
      <c r="E9474" s="171">
        <v>6.97</v>
      </c>
    </row>
    <row r="9475" spans="2:5" ht="50.1" customHeight="1">
      <c r="B9475" s="75">
        <v>12629</v>
      </c>
      <c r="C9475" s="75" t="s">
        <v>16375</v>
      </c>
      <c r="D9475" s="75" t="s">
        <v>13138</v>
      </c>
      <c r="E9475" s="171">
        <v>7.56</v>
      </c>
    </row>
    <row r="9476" spans="2:5" ht="50.1" customHeight="1">
      <c r="B9476" s="75">
        <v>3481</v>
      </c>
      <c r="C9476" s="75" t="s">
        <v>16376</v>
      </c>
      <c r="D9476" s="75" t="s">
        <v>13138</v>
      </c>
      <c r="E9476" s="171">
        <v>15.81</v>
      </c>
    </row>
    <row r="9477" spans="2:5" ht="50.1" customHeight="1">
      <c r="B9477" s="75">
        <v>3510</v>
      </c>
      <c r="C9477" s="75" t="s">
        <v>16377</v>
      </c>
      <c r="D9477" s="75" t="s">
        <v>13138</v>
      </c>
      <c r="E9477" s="171">
        <v>14.78</v>
      </c>
    </row>
    <row r="9478" spans="2:5" ht="50.1" customHeight="1">
      <c r="B9478" s="75">
        <v>3508</v>
      </c>
      <c r="C9478" s="75" t="s">
        <v>16378</v>
      </c>
      <c r="D9478" s="75" t="s">
        <v>13138</v>
      </c>
      <c r="E9478" s="171">
        <v>38.64</v>
      </c>
    </row>
    <row r="9479" spans="2:5" ht="50.1" customHeight="1">
      <c r="B9479" s="75">
        <v>38939</v>
      </c>
      <c r="C9479" s="75" t="s">
        <v>16379</v>
      </c>
      <c r="D9479" s="75" t="s">
        <v>13138</v>
      </c>
      <c r="E9479" s="171">
        <v>16.98</v>
      </c>
    </row>
    <row r="9480" spans="2:5" ht="50.1" customHeight="1">
      <c r="B9480" s="75">
        <v>38940</v>
      </c>
      <c r="C9480" s="75" t="s">
        <v>16380</v>
      </c>
      <c r="D9480" s="75" t="s">
        <v>13138</v>
      </c>
      <c r="E9480" s="171">
        <v>25.93</v>
      </c>
    </row>
    <row r="9481" spans="2:5" ht="50.1" customHeight="1">
      <c r="B9481" s="75">
        <v>38941</v>
      </c>
      <c r="C9481" s="75" t="s">
        <v>16381</v>
      </c>
      <c r="D9481" s="75" t="s">
        <v>13138</v>
      </c>
      <c r="E9481" s="171">
        <v>30.63</v>
      </c>
    </row>
    <row r="9482" spans="2:5" ht="50.1" customHeight="1">
      <c r="B9482" s="75">
        <v>38942</v>
      </c>
      <c r="C9482" s="75" t="s">
        <v>16382</v>
      </c>
      <c r="D9482" s="75" t="s">
        <v>13138</v>
      </c>
      <c r="E9482" s="171">
        <v>34.31</v>
      </c>
    </row>
    <row r="9483" spans="2:5" ht="50.1" customHeight="1">
      <c r="B9483" s="75">
        <v>38987</v>
      </c>
      <c r="C9483" s="75" t="s">
        <v>16383</v>
      </c>
      <c r="D9483" s="75" t="s">
        <v>13138</v>
      </c>
      <c r="E9483" s="171">
        <v>4.75</v>
      </c>
    </row>
    <row r="9484" spans="2:5" ht="50.1" customHeight="1">
      <c r="B9484" s="75">
        <v>38988</v>
      </c>
      <c r="C9484" s="75" t="s">
        <v>16384</v>
      </c>
      <c r="D9484" s="75" t="s">
        <v>13138</v>
      </c>
      <c r="E9484" s="171">
        <v>11.05</v>
      </c>
    </row>
    <row r="9485" spans="2:5" ht="50.1" customHeight="1">
      <c r="B9485" s="75">
        <v>38989</v>
      </c>
      <c r="C9485" s="75" t="s">
        <v>16385</v>
      </c>
      <c r="D9485" s="75" t="s">
        <v>13138</v>
      </c>
      <c r="E9485" s="171">
        <v>14.68</v>
      </c>
    </row>
    <row r="9486" spans="2:5" ht="50.1" customHeight="1">
      <c r="B9486" s="75">
        <v>38990</v>
      </c>
      <c r="C9486" s="75" t="s">
        <v>16386</v>
      </c>
      <c r="D9486" s="75" t="s">
        <v>13138</v>
      </c>
      <c r="E9486" s="171">
        <v>38.700000000000003</v>
      </c>
    </row>
    <row r="9487" spans="2:5" ht="50.1" customHeight="1">
      <c r="B9487" s="75">
        <v>38991</v>
      </c>
      <c r="C9487" s="75" t="s">
        <v>16387</v>
      </c>
      <c r="D9487" s="75" t="s">
        <v>13138</v>
      </c>
      <c r="E9487" s="171">
        <v>78.2</v>
      </c>
    </row>
    <row r="9488" spans="2:5" ht="50.1" customHeight="1">
      <c r="B9488" s="75">
        <v>38913</v>
      </c>
      <c r="C9488" s="75" t="s">
        <v>16388</v>
      </c>
      <c r="D9488" s="75" t="s">
        <v>13138</v>
      </c>
      <c r="E9488" s="171">
        <v>15.76</v>
      </c>
    </row>
    <row r="9489" spans="2:5" ht="50.1" customHeight="1">
      <c r="B9489" s="75">
        <v>38914</v>
      </c>
      <c r="C9489" s="75" t="s">
        <v>16389</v>
      </c>
      <c r="D9489" s="75" t="s">
        <v>13138</v>
      </c>
      <c r="E9489" s="171">
        <v>18.28</v>
      </c>
    </row>
    <row r="9490" spans="2:5" ht="50.1" customHeight="1">
      <c r="B9490" s="75">
        <v>38915</v>
      </c>
      <c r="C9490" s="75" t="s">
        <v>16390</v>
      </c>
      <c r="D9490" s="75" t="s">
        <v>13138</v>
      </c>
      <c r="E9490" s="171">
        <v>31.74</v>
      </c>
    </row>
    <row r="9491" spans="2:5" ht="50.1" customHeight="1">
      <c r="B9491" s="75">
        <v>38916</v>
      </c>
      <c r="C9491" s="75" t="s">
        <v>16391</v>
      </c>
      <c r="D9491" s="75" t="s">
        <v>13138</v>
      </c>
      <c r="E9491" s="171">
        <v>41.87</v>
      </c>
    </row>
    <row r="9492" spans="2:5" ht="50.1" customHeight="1">
      <c r="B9492" s="75">
        <v>39300</v>
      </c>
      <c r="C9492" s="75" t="s">
        <v>16392</v>
      </c>
      <c r="D9492" s="75" t="s">
        <v>13138</v>
      </c>
      <c r="E9492" s="171">
        <v>14.24</v>
      </c>
    </row>
    <row r="9493" spans="2:5" ht="50.1" customHeight="1">
      <c r="B9493" s="75">
        <v>39301</v>
      </c>
      <c r="C9493" s="75" t="s">
        <v>16393</v>
      </c>
      <c r="D9493" s="75" t="s">
        <v>13138</v>
      </c>
      <c r="E9493" s="171">
        <v>19.75</v>
      </c>
    </row>
    <row r="9494" spans="2:5" ht="50.1" customHeight="1">
      <c r="B9494" s="75">
        <v>39302</v>
      </c>
      <c r="C9494" s="75" t="s">
        <v>16394</v>
      </c>
      <c r="D9494" s="75" t="s">
        <v>13138</v>
      </c>
      <c r="E9494" s="171">
        <v>24.82</v>
      </c>
    </row>
    <row r="9495" spans="2:5" ht="50.1" customHeight="1">
      <c r="B9495" s="75">
        <v>39303</v>
      </c>
      <c r="C9495" s="75" t="s">
        <v>16395</v>
      </c>
      <c r="D9495" s="75" t="s">
        <v>13138</v>
      </c>
      <c r="E9495" s="171">
        <v>43.64</v>
      </c>
    </row>
    <row r="9496" spans="2:5" ht="50.1" customHeight="1">
      <c r="B9496" s="75">
        <v>38923</v>
      </c>
      <c r="C9496" s="75" t="s">
        <v>16396</v>
      </c>
      <c r="D9496" s="75" t="s">
        <v>13138</v>
      </c>
      <c r="E9496" s="171">
        <v>13.9</v>
      </c>
    </row>
    <row r="9497" spans="2:5" ht="50.1" customHeight="1">
      <c r="B9497" s="75">
        <v>38925</v>
      </c>
      <c r="C9497" s="75" t="s">
        <v>16397</v>
      </c>
      <c r="D9497" s="75" t="s">
        <v>13138</v>
      </c>
      <c r="E9497" s="171">
        <v>14.94</v>
      </c>
    </row>
    <row r="9498" spans="2:5" ht="50.1" customHeight="1">
      <c r="B9498" s="75">
        <v>38926</v>
      </c>
      <c r="C9498" s="75" t="s">
        <v>16398</v>
      </c>
      <c r="D9498" s="75" t="s">
        <v>13138</v>
      </c>
      <c r="E9498" s="171">
        <v>21.34</v>
      </c>
    </row>
    <row r="9499" spans="2:5" ht="50.1" customHeight="1">
      <c r="B9499" s="75">
        <v>38927</v>
      </c>
      <c r="C9499" s="75" t="s">
        <v>16399</v>
      </c>
      <c r="D9499" s="75" t="s">
        <v>13138</v>
      </c>
      <c r="E9499" s="171">
        <v>22.82</v>
      </c>
    </row>
    <row r="9500" spans="2:5" ht="50.1" customHeight="1">
      <c r="B9500" s="75">
        <v>39304</v>
      </c>
      <c r="C9500" s="75" t="s">
        <v>16400</v>
      </c>
      <c r="D9500" s="75" t="s">
        <v>13138</v>
      </c>
      <c r="E9500" s="171">
        <v>17.579999999999998</v>
      </c>
    </row>
    <row r="9501" spans="2:5" ht="50.1" customHeight="1">
      <c r="B9501" s="75">
        <v>38924</v>
      </c>
      <c r="C9501" s="75" t="s">
        <v>16401</v>
      </c>
      <c r="D9501" s="75" t="s">
        <v>13138</v>
      </c>
      <c r="E9501" s="171">
        <v>25.05</v>
      </c>
    </row>
    <row r="9502" spans="2:5" ht="50.1" customHeight="1">
      <c r="B9502" s="75">
        <v>39305</v>
      </c>
      <c r="C9502" s="75" t="s">
        <v>16402</v>
      </c>
      <c r="D9502" s="75" t="s">
        <v>13138</v>
      </c>
      <c r="E9502" s="171">
        <v>23.02</v>
      </c>
    </row>
    <row r="9503" spans="2:5" ht="50.1" customHeight="1">
      <c r="B9503" s="75">
        <v>39306</v>
      </c>
      <c r="C9503" s="75" t="s">
        <v>16403</v>
      </c>
      <c r="D9503" s="75" t="s">
        <v>13138</v>
      </c>
      <c r="E9503" s="171">
        <v>28.8</v>
      </c>
    </row>
    <row r="9504" spans="2:5" ht="50.1" customHeight="1">
      <c r="B9504" s="75">
        <v>38928</v>
      </c>
      <c r="C9504" s="75" t="s">
        <v>16404</v>
      </c>
      <c r="D9504" s="75" t="s">
        <v>13138</v>
      </c>
      <c r="E9504" s="171">
        <v>25.29</v>
      </c>
    </row>
    <row r="9505" spans="2:5" ht="50.1" customHeight="1">
      <c r="B9505" s="75">
        <v>38929</v>
      </c>
      <c r="C9505" s="75" t="s">
        <v>16405</v>
      </c>
      <c r="D9505" s="75" t="s">
        <v>13138</v>
      </c>
      <c r="E9505" s="171">
        <v>44.85</v>
      </c>
    </row>
    <row r="9506" spans="2:5" ht="50.1" customHeight="1">
      <c r="B9506" s="75">
        <v>39307</v>
      </c>
      <c r="C9506" s="75" t="s">
        <v>16406</v>
      </c>
      <c r="D9506" s="75" t="s">
        <v>13138</v>
      </c>
      <c r="E9506" s="171">
        <v>33.14</v>
      </c>
    </row>
    <row r="9507" spans="2:5" ht="50.1" customHeight="1">
      <c r="B9507" s="75">
        <v>38930</v>
      </c>
      <c r="C9507" s="75" t="s">
        <v>16407</v>
      </c>
      <c r="D9507" s="75" t="s">
        <v>13138</v>
      </c>
      <c r="E9507" s="171">
        <v>56.34</v>
      </c>
    </row>
    <row r="9508" spans="2:5" ht="50.1" customHeight="1">
      <c r="B9508" s="75">
        <v>38931</v>
      </c>
      <c r="C9508" s="75" t="s">
        <v>16408</v>
      </c>
      <c r="D9508" s="75" t="s">
        <v>13138</v>
      </c>
      <c r="E9508" s="171">
        <v>14.19</v>
      </c>
    </row>
    <row r="9509" spans="2:5" ht="50.1" customHeight="1">
      <c r="B9509" s="75">
        <v>38932</v>
      </c>
      <c r="C9509" s="75" t="s">
        <v>16409</v>
      </c>
      <c r="D9509" s="75" t="s">
        <v>13138</v>
      </c>
      <c r="E9509" s="171">
        <v>14.33</v>
      </c>
    </row>
    <row r="9510" spans="2:5" ht="50.1" customHeight="1">
      <c r="B9510" s="75">
        <v>38934</v>
      </c>
      <c r="C9510" s="75" t="s">
        <v>16410</v>
      </c>
      <c r="D9510" s="75" t="s">
        <v>13138</v>
      </c>
      <c r="E9510" s="171">
        <v>21.17</v>
      </c>
    </row>
    <row r="9511" spans="2:5" ht="50.1" customHeight="1">
      <c r="B9511" s="75">
        <v>38935</v>
      </c>
      <c r="C9511" s="75" t="s">
        <v>16411</v>
      </c>
      <c r="D9511" s="75" t="s">
        <v>13138</v>
      </c>
      <c r="E9511" s="171">
        <v>22.66</v>
      </c>
    </row>
    <row r="9512" spans="2:5" ht="50.1" customHeight="1">
      <c r="B9512" s="75">
        <v>38936</v>
      </c>
      <c r="C9512" s="75" t="s">
        <v>16412</v>
      </c>
      <c r="D9512" s="75" t="s">
        <v>13138</v>
      </c>
      <c r="E9512" s="171">
        <v>24.27</v>
      </c>
    </row>
    <row r="9513" spans="2:5" ht="50.1" customHeight="1">
      <c r="B9513" s="75">
        <v>38937</v>
      </c>
      <c r="C9513" s="75" t="s">
        <v>16413</v>
      </c>
      <c r="D9513" s="75" t="s">
        <v>13138</v>
      </c>
      <c r="E9513" s="171">
        <v>29.57</v>
      </c>
    </row>
    <row r="9514" spans="2:5" ht="50.1" customHeight="1">
      <c r="B9514" s="75">
        <v>38938</v>
      </c>
      <c r="C9514" s="75" t="s">
        <v>16414</v>
      </c>
      <c r="D9514" s="75" t="s">
        <v>13138</v>
      </c>
      <c r="E9514" s="171">
        <v>43.97</v>
      </c>
    </row>
    <row r="9515" spans="2:5" ht="50.1" customHeight="1">
      <c r="B9515" s="75">
        <v>3489</v>
      </c>
      <c r="C9515" s="75" t="s">
        <v>16415</v>
      </c>
      <c r="D9515" s="75" t="s">
        <v>13138</v>
      </c>
      <c r="E9515" s="171">
        <v>14.6</v>
      </c>
    </row>
    <row r="9516" spans="2:5" ht="50.1" customHeight="1">
      <c r="B9516" s="75">
        <v>20151</v>
      </c>
      <c r="C9516" s="75" t="s">
        <v>21682</v>
      </c>
      <c r="D9516" s="75" t="s">
        <v>13138</v>
      </c>
      <c r="E9516" s="171">
        <v>24.05</v>
      </c>
    </row>
    <row r="9517" spans="2:5" ht="50.1" customHeight="1">
      <c r="B9517" s="75">
        <v>20152</v>
      </c>
      <c r="C9517" s="75" t="s">
        <v>21683</v>
      </c>
      <c r="D9517" s="75" t="s">
        <v>13138</v>
      </c>
      <c r="E9517" s="171">
        <v>83.7</v>
      </c>
    </row>
    <row r="9518" spans="2:5" ht="50.1" customHeight="1">
      <c r="B9518" s="75">
        <v>20148</v>
      </c>
      <c r="C9518" s="75" t="s">
        <v>21684</v>
      </c>
      <c r="D9518" s="75" t="s">
        <v>13138</v>
      </c>
      <c r="E9518" s="171">
        <v>4.78</v>
      </c>
    </row>
    <row r="9519" spans="2:5" ht="50.1" customHeight="1">
      <c r="B9519" s="75">
        <v>20149</v>
      </c>
      <c r="C9519" s="75" t="s">
        <v>21685</v>
      </c>
      <c r="D9519" s="75" t="s">
        <v>13138</v>
      </c>
      <c r="E9519" s="171">
        <v>7.4</v>
      </c>
    </row>
    <row r="9520" spans="2:5" ht="50.1" customHeight="1">
      <c r="B9520" s="75">
        <v>20150</v>
      </c>
      <c r="C9520" s="75" t="s">
        <v>21686</v>
      </c>
      <c r="D9520" s="75" t="s">
        <v>13138</v>
      </c>
      <c r="E9520" s="171">
        <v>17.27</v>
      </c>
    </row>
    <row r="9521" spans="2:5" ht="50.1" customHeight="1">
      <c r="B9521" s="75">
        <v>20157</v>
      </c>
      <c r="C9521" s="75" t="s">
        <v>21687</v>
      </c>
      <c r="D9521" s="75" t="s">
        <v>13138</v>
      </c>
      <c r="E9521" s="171">
        <v>32.450000000000003</v>
      </c>
    </row>
    <row r="9522" spans="2:5" ht="50.1" customHeight="1">
      <c r="B9522" s="75">
        <v>20158</v>
      </c>
      <c r="C9522" s="75" t="s">
        <v>21688</v>
      </c>
      <c r="D9522" s="75" t="s">
        <v>13138</v>
      </c>
      <c r="E9522" s="171">
        <v>107.82</v>
      </c>
    </row>
    <row r="9523" spans="2:5" ht="50.1" customHeight="1">
      <c r="B9523" s="75">
        <v>20154</v>
      </c>
      <c r="C9523" s="75" t="s">
        <v>21689</v>
      </c>
      <c r="D9523" s="75" t="s">
        <v>13138</v>
      </c>
      <c r="E9523" s="171">
        <v>6.15</v>
      </c>
    </row>
    <row r="9524" spans="2:5" ht="50.1" customHeight="1">
      <c r="B9524" s="75">
        <v>20155</v>
      </c>
      <c r="C9524" s="75" t="s">
        <v>21690</v>
      </c>
      <c r="D9524" s="75" t="s">
        <v>13138</v>
      </c>
      <c r="E9524" s="171">
        <v>9.2100000000000009</v>
      </c>
    </row>
    <row r="9525" spans="2:5" ht="50.1" customHeight="1">
      <c r="B9525" s="75">
        <v>20156</v>
      </c>
      <c r="C9525" s="75" t="s">
        <v>21691</v>
      </c>
      <c r="D9525" s="75" t="s">
        <v>13138</v>
      </c>
      <c r="E9525" s="171">
        <v>20.72</v>
      </c>
    </row>
    <row r="9526" spans="2:5" ht="50.1" customHeight="1">
      <c r="B9526" s="75">
        <v>3512</v>
      </c>
      <c r="C9526" s="75" t="s">
        <v>16416</v>
      </c>
      <c r="D9526" s="75" t="s">
        <v>13138</v>
      </c>
      <c r="E9526" s="171">
        <v>228.86</v>
      </c>
    </row>
    <row r="9527" spans="2:5" ht="50.1" customHeight="1">
      <c r="B9527" s="75">
        <v>3499</v>
      </c>
      <c r="C9527" s="75" t="s">
        <v>16417</v>
      </c>
      <c r="D9527" s="75" t="s">
        <v>13138</v>
      </c>
      <c r="E9527" s="171">
        <v>0.97</v>
      </c>
    </row>
    <row r="9528" spans="2:5" ht="50.1" customHeight="1">
      <c r="B9528" s="75">
        <v>3500</v>
      </c>
      <c r="C9528" s="75" t="s">
        <v>16418</v>
      </c>
      <c r="D9528" s="75" t="s">
        <v>13138</v>
      </c>
      <c r="E9528" s="171">
        <v>1.64</v>
      </c>
    </row>
    <row r="9529" spans="2:5" ht="50.1" customHeight="1">
      <c r="B9529" s="75">
        <v>3501</v>
      </c>
      <c r="C9529" s="75" t="s">
        <v>16419</v>
      </c>
      <c r="D9529" s="75" t="s">
        <v>13138</v>
      </c>
      <c r="E9529" s="171">
        <v>4.75</v>
      </c>
    </row>
    <row r="9530" spans="2:5" ht="50.1" customHeight="1">
      <c r="B9530" s="75">
        <v>3502</v>
      </c>
      <c r="C9530" s="75" t="s">
        <v>16420</v>
      </c>
      <c r="D9530" s="75" t="s">
        <v>13138</v>
      </c>
      <c r="E9530" s="171">
        <v>6.75</v>
      </c>
    </row>
    <row r="9531" spans="2:5" ht="50.1" customHeight="1">
      <c r="B9531" s="75">
        <v>3503</v>
      </c>
      <c r="C9531" s="75" t="s">
        <v>16421</v>
      </c>
      <c r="D9531" s="75" t="s">
        <v>13138</v>
      </c>
      <c r="E9531" s="171">
        <v>8.09</v>
      </c>
    </row>
    <row r="9532" spans="2:5" ht="50.1" customHeight="1">
      <c r="B9532" s="75">
        <v>3477</v>
      </c>
      <c r="C9532" s="75" t="s">
        <v>16422</v>
      </c>
      <c r="D9532" s="75" t="s">
        <v>13138</v>
      </c>
      <c r="E9532" s="171">
        <v>31.33</v>
      </c>
    </row>
    <row r="9533" spans="2:5" ht="50.1" customHeight="1">
      <c r="B9533" s="75">
        <v>3478</v>
      </c>
      <c r="C9533" s="75" t="s">
        <v>16423</v>
      </c>
      <c r="D9533" s="75" t="s">
        <v>13138</v>
      </c>
      <c r="E9533" s="171">
        <v>71.98</v>
      </c>
    </row>
    <row r="9534" spans="2:5" ht="50.1" customHeight="1">
      <c r="B9534" s="75">
        <v>3525</v>
      </c>
      <c r="C9534" s="75" t="s">
        <v>16424</v>
      </c>
      <c r="D9534" s="75" t="s">
        <v>13138</v>
      </c>
      <c r="E9534" s="171">
        <v>85.4</v>
      </c>
    </row>
    <row r="9535" spans="2:5" ht="50.1" customHeight="1">
      <c r="B9535" s="75">
        <v>3511</v>
      </c>
      <c r="C9535" s="75" t="s">
        <v>16425</v>
      </c>
      <c r="D9535" s="75" t="s">
        <v>13138</v>
      </c>
      <c r="E9535" s="171">
        <v>100.21</v>
      </c>
    </row>
    <row r="9536" spans="2:5" ht="50.1" customHeight="1">
      <c r="B9536" s="75">
        <v>38917</v>
      </c>
      <c r="C9536" s="75" t="s">
        <v>16426</v>
      </c>
      <c r="D9536" s="75" t="s">
        <v>13138</v>
      </c>
      <c r="E9536" s="171">
        <v>13.57</v>
      </c>
    </row>
    <row r="9537" spans="2:5" ht="50.1" customHeight="1">
      <c r="B9537" s="75">
        <v>38919</v>
      </c>
      <c r="C9537" s="75" t="s">
        <v>16427</v>
      </c>
      <c r="D9537" s="75" t="s">
        <v>13138</v>
      </c>
      <c r="E9537" s="171">
        <v>20.190000000000001</v>
      </c>
    </row>
    <row r="9538" spans="2:5" ht="50.1" customHeight="1">
      <c r="B9538" s="75">
        <v>38922</v>
      </c>
      <c r="C9538" s="75" t="s">
        <v>16428</v>
      </c>
      <c r="D9538" s="75" t="s">
        <v>13138</v>
      </c>
      <c r="E9538" s="171">
        <v>26.09</v>
      </c>
    </row>
    <row r="9539" spans="2:5" ht="50.1" customHeight="1">
      <c r="B9539" s="75">
        <v>38921</v>
      </c>
      <c r="C9539" s="75" t="s">
        <v>16429</v>
      </c>
      <c r="D9539" s="75" t="s">
        <v>13138</v>
      </c>
      <c r="E9539" s="171">
        <v>32.26</v>
      </c>
    </row>
    <row r="9540" spans="2:5" ht="50.1" customHeight="1">
      <c r="B9540" s="75">
        <v>38918</v>
      </c>
      <c r="C9540" s="75" t="s">
        <v>16430</v>
      </c>
      <c r="D9540" s="75" t="s">
        <v>13138</v>
      </c>
      <c r="E9540" s="171">
        <v>30.66</v>
      </c>
    </row>
    <row r="9541" spans="2:5" ht="50.1" customHeight="1">
      <c r="B9541" s="75">
        <v>38920</v>
      </c>
      <c r="C9541" s="75" t="s">
        <v>16431</v>
      </c>
      <c r="D9541" s="75" t="s">
        <v>13138</v>
      </c>
      <c r="E9541" s="171">
        <v>38.32</v>
      </c>
    </row>
    <row r="9542" spans="2:5" ht="50.1" customHeight="1">
      <c r="B9542" s="75">
        <v>12032</v>
      </c>
      <c r="C9542" s="75" t="s">
        <v>16432</v>
      </c>
      <c r="D9542" s="75" t="s">
        <v>3958</v>
      </c>
      <c r="E9542" s="171">
        <v>48.74</v>
      </c>
    </row>
    <row r="9543" spans="2:5" ht="50.1" customHeight="1">
      <c r="B9543" s="75">
        <v>12030</v>
      </c>
      <c r="C9543" s="75" t="s">
        <v>16433</v>
      </c>
      <c r="D9543" s="75" t="s">
        <v>3958</v>
      </c>
      <c r="E9543" s="171">
        <v>45.8</v>
      </c>
    </row>
    <row r="9544" spans="2:5" ht="50.1" customHeight="1">
      <c r="B9544" s="75">
        <v>10908</v>
      </c>
      <c r="C9544" s="75" t="s">
        <v>16434</v>
      </c>
      <c r="D9544" s="75" t="s">
        <v>13138</v>
      </c>
      <c r="E9544" s="171">
        <v>18.170000000000002</v>
      </c>
    </row>
    <row r="9545" spans="2:5" ht="50.1" customHeight="1">
      <c r="B9545" s="75">
        <v>10909</v>
      </c>
      <c r="C9545" s="75" t="s">
        <v>16435</v>
      </c>
      <c r="D9545" s="75" t="s">
        <v>13138</v>
      </c>
      <c r="E9545" s="171">
        <v>28.98</v>
      </c>
    </row>
    <row r="9546" spans="2:5" ht="50.1" customHeight="1">
      <c r="B9546" s="75">
        <v>3669</v>
      </c>
      <c r="C9546" s="75" t="s">
        <v>16436</v>
      </c>
      <c r="D9546" s="75" t="s">
        <v>13138</v>
      </c>
      <c r="E9546" s="171">
        <v>12.42</v>
      </c>
    </row>
    <row r="9547" spans="2:5" ht="50.1" customHeight="1">
      <c r="B9547" s="75">
        <v>20138</v>
      </c>
      <c r="C9547" s="75" t="s">
        <v>16437</v>
      </c>
      <c r="D9547" s="75" t="s">
        <v>13138</v>
      </c>
      <c r="E9547" s="171">
        <v>61.69</v>
      </c>
    </row>
    <row r="9548" spans="2:5" ht="50.1" customHeight="1">
      <c r="B9548" s="75">
        <v>20139</v>
      </c>
      <c r="C9548" s="75" t="s">
        <v>21692</v>
      </c>
      <c r="D9548" s="75" t="s">
        <v>13138</v>
      </c>
      <c r="E9548" s="171">
        <v>103.65</v>
      </c>
    </row>
    <row r="9549" spans="2:5" ht="50.1" customHeight="1">
      <c r="B9549" s="75">
        <v>3668</v>
      </c>
      <c r="C9549" s="75" t="s">
        <v>16438</v>
      </c>
      <c r="D9549" s="75" t="s">
        <v>13138</v>
      </c>
      <c r="E9549" s="171">
        <v>41.09</v>
      </c>
    </row>
    <row r="9550" spans="2:5" ht="50.1" customHeight="1">
      <c r="B9550" s="75">
        <v>3656</v>
      </c>
      <c r="C9550" s="75" t="s">
        <v>16439</v>
      </c>
      <c r="D9550" s="75" t="s">
        <v>13138</v>
      </c>
      <c r="E9550" s="171">
        <v>20.37</v>
      </c>
    </row>
    <row r="9551" spans="2:5" ht="50.1" customHeight="1">
      <c r="B9551" s="75">
        <v>10911</v>
      </c>
      <c r="C9551" s="75" t="s">
        <v>16440</v>
      </c>
      <c r="D9551" s="75" t="s">
        <v>13138</v>
      </c>
      <c r="E9551" s="171">
        <v>22.6</v>
      </c>
    </row>
    <row r="9552" spans="2:5" ht="50.1" customHeight="1">
      <c r="B9552" s="75">
        <v>3654</v>
      </c>
      <c r="C9552" s="75" t="s">
        <v>16441</v>
      </c>
      <c r="D9552" s="75" t="s">
        <v>13138</v>
      </c>
      <c r="E9552" s="171">
        <v>5.08</v>
      </c>
    </row>
    <row r="9553" spans="2:5" ht="50.1" customHeight="1">
      <c r="B9553" s="75">
        <v>3664</v>
      </c>
      <c r="C9553" s="75" t="s">
        <v>16442</v>
      </c>
      <c r="D9553" s="75" t="s">
        <v>13138</v>
      </c>
      <c r="E9553" s="171">
        <v>6.31</v>
      </c>
    </row>
    <row r="9554" spans="2:5" ht="50.1" customHeight="1">
      <c r="B9554" s="75">
        <v>3657</v>
      </c>
      <c r="C9554" s="75" t="s">
        <v>16443</v>
      </c>
      <c r="D9554" s="75" t="s">
        <v>13138</v>
      </c>
      <c r="E9554" s="171">
        <v>6.8</v>
      </c>
    </row>
    <row r="9555" spans="2:5" ht="50.1" customHeight="1">
      <c r="B9555" s="75">
        <v>12625</v>
      </c>
      <c r="C9555" s="75" t="s">
        <v>16444</v>
      </c>
      <c r="D9555" s="75" t="s">
        <v>13138</v>
      </c>
      <c r="E9555" s="171">
        <v>9.56</v>
      </c>
    </row>
    <row r="9556" spans="2:5" ht="50.1" customHeight="1">
      <c r="B9556" s="75">
        <v>20136</v>
      </c>
      <c r="C9556" s="75" t="s">
        <v>16445</v>
      </c>
      <c r="D9556" s="75" t="s">
        <v>13138</v>
      </c>
      <c r="E9556" s="171">
        <v>139.22</v>
      </c>
    </row>
    <row r="9557" spans="2:5" ht="50.1" customHeight="1">
      <c r="B9557" s="75">
        <v>20144</v>
      </c>
      <c r="C9557" s="75" t="s">
        <v>21693</v>
      </c>
      <c r="D9557" s="75" t="s">
        <v>13138</v>
      </c>
      <c r="E9557" s="171">
        <v>61.15</v>
      </c>
    </row>
    <row r="9558" spans="2:5" ht="50.1" customHeight="1">
      <c r="B9558" s="75">
        <v>20143</v>
      </c>
      <c r="C9558" s="75" t="s">
        <v>21694</v>
      </c>
      <c r="D9558" s="75" t="s">
        <v>13138</v>
      </c>
      <c r="E9558" s="171">
        <v>57.11</v>
      </c>
    </row>
    <row r="9559" spans="2:5" ht="50.1" customHeight="1">
      <c r="B9559" s="75">
        <v>20145</v>
      </c>
      <c r="C9559" s="75" t="s">
        <v>21695</v>
      </c>
      <c r="D9559" s="75" t="s">
        <v>13138</v>
      </c>
      <c r="E9559" s="171">
        <v>162.08000000000001</v>
      </c>
    </row>
    <row r="9560" spans="2:5" ht="50.1" customHeight="1">
      <c r="B9560" s="75">
        <v>20146</v>
      </c>
      <c r="C9560" s="75" t="s">
        <v>21696</v>
      </c>
      <c r="D9560" s="75" t="s">
        <v>13138</v>
      </c>
      <c r="E9560" s="171">
        <v>182.76</v>
      </c>
    </row>
    <row r="9561" spans="2:5" ht="50.1" customHeight="1">
      <c r="B9561" s="75">
        <v>20140</v>
      </c>
      <c r="C9561" s="75" t="s">
        <v>21697</v>
      </c>
      <c r="D9561" s="75" t="s">
        <v>13138</v>
      </c>
      <c r="E9561" s="171">
        <v>7.28</v>
      </c>
    </row>
    <row r="9562" spans="2:5" ht="50.1" customHeight="1">
      <c r="B9562" s="75">
        <v>20141</v>
      </c>
      <c r="C9562" s="75" t="s">
        <v>21698</v>
      </c>
      <c r="D9562" s="75" t="s">
        <v>13138</v>
      </c>
      <c r="E9562" s="171">
        <v>12.77</v>
      </c>
    </row>
    <row r="9563" spans="2:5" ht="50.1" customHeight="1">
      <c r="B9563" s="75">
        <v>20142</v>
      </c>
      <c r="C9563" s="75" t="s">
        <v>21699</v>
      </c>
      <c r="D9563" s="75" t="s">
        <v>13138</v>
      </c>
      <c r="E9563" s="171">
        <v>39.08</v>
      </c>
    </row>
    <row r="9564" spans="2:5" ht="50.1" customHeight="1">
      <c r="B9564" s="75">
        <v>3659</v>
      </c>
      <c r="C9564" s="75" t="s">
        <v>16446</v>
      </c>
      <c r="D9564" s="75" t="s">
        <v>13138</v>
      </c>
      <c r="E9564" s="171">
        <v>16.95</v>
      </c>
    </row>
    <row r="9565" spans="2:5" ht="50.1" customHeight="1">
      <c r="B9565" s="75">
        <v>3660</v>
      </c>
      <c r="C9565" s="75" t="s">
        <v>16447</v>
      </c>
      <c r="D9565" s="75" t="s">
        <v>13138</v>
      </c>
      <c r="E9565" s="171">
        <v>24.43</v>
      </c>
    </row>
    <row r="9566" spans="2:5" ht="50.1" customHeight="1">
      <c r="B9566" s="75">
        <v>3662</v>
      </c>
      <c r="C9566" s="75" t="s">
        <v>16448</v>
      </c>
      <c r="D9566" s="75" t="s">
        <v>13138</v>
      </c>
      <c r="E9566" s="171">
        <v>9.23</v>
      </c>
    </row>
    <row r="9567" spans="2:5" ht="50.1" customHeight="1">
      <c r="B9567" s="75">
        <v>3661</v>
      </c>
      <c r="C9567" s="75" t="s">
        <v>16449</v>
      </c>
      <c r="D9567" s="75" t="s">
        <v>13138</v>
      </c>
      <c r="E9567" s="171">
        <v>13.58</v>
      </c>
    </row>
    <row r="9568" spans="2:5" ht="50.1" customHeight="1">
      <c r="B9568" s="75">
        <v>3658</v>
      </c>
      <c r="C9568" s="75" t="s">
        <v>16450</v>
      </c>
      <c r="D9568" s="75" t="s">
        <v>13138</v>
      </c>
      <c r="E9568" s="171">
        <v>17.29</v>
      </c>
    </row>
    <row r="9569" spans="2:5" ht="50.1" customHeight="1">
      <c r="B9569" s="75">
        <v>3670</v>
      </c>
      <c r="C9569" s="75" t="s">
        <v>16451</v>
      </c>
      <c r="D9569" s="75" t="s">
        <v>13138</v>
      </c>
      <c r="E9569" s="171">
        <v>22.56</v>
      </c>
    </row>
    <row r="9570" spans="2:5" ht="50.1" customHeight="1">
      <c r="B9570" s="75">
        <v>3666</v>
      </c>
      <c r="C9570" s="75" t="s">
        <v>16452</v>
      </c>
      <c r="D9570" s="75" t="s">
        <v>13138</v>
      </c>
      <c r="E9570" s="171">
        <v>3.82</v>
      </c>
    </row>
    <row r="9571" spans="2:5" ht="50.1" customHeight="1">
      <c r="B9571" s="75">
        <v>14157</v>
      </c>
      <c r="C9571" s="75" t="s">
        <v>16453</v>
      </c>
      <c r="D9571" s="75" t="s">
        <v>13138</v>
      </c>
      <c r="E9571" s="171">
        <v>1.56</v>
      </c>
    </row>
    <row r="9572" spans="2:5" ht="50.1" customHeight="1">
      <c r="B9572" s="75">
        <v>3653</v>
      </c>
      <c r="C9572" s="75" t="s">
        <v>16454</v>
      </c>
      <c r="D9572" s="75" t="s">
        <v>13138</v>
      </c>
      <c r="E9572" s="171">
        <v>89.51</v>
      </c>
    </row>
    <row r="9573" spans="2:5" ht="50.1" customHeight="1">
      <c r="B9573" s="75">
        <v>3649</v>
      </c>
      <c r="C9573" s="75" t="s">
        <v>16455</v>
      </c>
      <c r="D9573" s="75" t="s">
        <v>13138</v>
      </c>
      <c r="E9573" s="171">
        <v>185.41</v>
      </c>
    </row>
    <row r="9574" spans="2:5" ht="50.1" customHeight="1">
      <c r="B9574" s="75">
        <v>42696</v>
      </c>
      <c r="C9574" s="75" t="s">
        <v>16456</v>
      </c>
      <c r="D9574" s="75" t="s">
        <v>13138</v>
      </c>
      <c r="E9574" s="171">
        <v>518.76</v>
      </c>
    </row>
    <row r="9575" spans="2:5" ht="50.1" customHeight="1">
      <c r="B9575" s="75">
        <v>42697</v>
      </c>
      <c r="C9575" s="75" t="s">
        <v>16457</v>
      </c>
      <c r="D9575" s="75" t="s">
        <v>13138</v>
      </c>
      <c r="E9575" s="171">
        <v>781.27</v>
      </c>
    </row>
    <row r="9576" spans="2:5" ht="50.1" customHeight="1">
      <c r="B9576" s="75">
        <v>42698</v>
      </c>
      <c r="C9576" s="75" t="s">
        <v>16458</v>
      </c>
      <c r="D9576" s="75" t="s">
        <v>13138</v>
      </c>
      <c r="E9576" s="172">
        <v>1088.28</v>
      </c>
    </row>
    <row r="9577" spans="2:5" ht="50.1" customHeight="1">
      <c r="B9577" s="75">
        <v>39875</v>
      </c>
      <c r="C9577" s="75" t="s">
        <v>16459</v>
      </c>
      <c r="D9577" s="75" t="s">
        <v>13138</v>
      </c>
      <c r="E9577" s="171">
        <v>464.2</v>
      </c>
    </row>
    <row r="9578" spans="2:5" ht="50.1" customHeight="1">
      <c r="B9578" s="75">
        <v>39876</v>
      </c>
      <c r="C9578" s="75" t="s">
        <v>16460</v>
      </c>
      <c r="D9578" s="75" t="s">
        <v>13138</v>
      </c>
      <c r="E9578" s="171">
        <v>581.17999999999995</v>
      </c>
    </row>
    <row r="9579" spans="2:5" ht="50.1" customHeight="1">
      <c r="B9579" s="75">
        <v>39877</v>
      </c>
      <c r="C9579" s="75" t="s">
        <v>16461</v>
      </c>
      <c r="D9579" s="75" t="s">
        <v>13138</v>
      </c>
      <c r="E9579" s="171">
        <v>806.07</v>
      </c>
    </row>
    <row r="9580" spans="2:5" ht="50.1" customHeight="1">
      <c r="B9580" s="75">
        <v>39878</v>
      </c>
      <c r="C9580" s="75" t="s">
        <v>16462</v>
      </c>
      <c r="D9580" s="75" t="s">
        <v>13138</v>
      </c>
      <c r="E9580" s="172">
        <v>1064.68</v>
      </c>
    </row>
    <row r="9581" spans="2:5" ht="50.1" customHeight="1">
      <c r="B9581" s="75">
        <v>39872</v>
      </c>
      <c r="C9581" s="75" t="s">
        <v>16463</v>
      </c>
      <c r="D9581" s="75" t="s">
        <v>13138</v>
      </c>
      <c r="E9581" s="171">
        <v>318.33</v>
      </c>
    </row>
    <row r="9582" spans="2:5" ht="50.1" customHeight="1">
      <c r="B9582" s="75">
        <v>39873</v>
      </c>
      <c r="C9582" s="75" t="s">
        <v>16464</v>
      </c>
      <c r="D9582" s="75" t="s">
        <v>13138</v>
      </c>
      <c r="E9582" s="171">
        <v>369.25</v>
      </c>
    </row>
    <row r="9583" spans="2:5" ht="50.1" customHeight="1">
      <c r="B9583" s="75">
        <v>39874</v>
      </c>
      <c r="C9583" s="75" t="s">
        <v>16465</v>
      </c>
      <c r="D9583" s="75" t="s">
        <v>13138</v>
      </c>
      <c r="E9583" s="171">
        <v>405.57</v>
      </c>
    </row>
    <row r="9584" spans="2:5" ht="50.1" customHeight="1">
      <c r="B9584" s="75">
        <v>3674</v>
      </c>
      <c r="C9584" s="75" t="s">
        <v>16466</v>
      </c>
      <c r="D9584" s="75" t="s">
        <v>13139</v>
      </c>
      <c r="E9584" s="171">
        <v>59.04</v>
      </c>
    </row>
    <row r="9585" spans="2:5" ht="50.1" customHeight="1">
      <c r="B9585" s="75">
        <v>3681</v>
      </c>
      <c r="C9585" s="75" t="s">
        <v>16467</v>
      </c>
      <c r="D9585" s="75" t="s">
        <v>13139</v>
      </c>
      <c r="E9585" s="171">
        <v>87.85</v>
      </c>
    </row>
    <row r="9586" spans="2:5" ht="50.1" customHeight="1">
      <c r="B9586" s="75">
        <v>3676</v>
      </c>
      <c r="C9586" s="75" t="s">
        <v>16468</v>
      </c>
      <c r="D9586" s="75" t="s">
        <v>13139</v>
      </c>
      <c r="E9586" s="171">
        <v>330.62</v>
      </c>
    </row>
    <row r="9587" spans="2:5" ht="50.1" customHeight="1">
      <c r="B9587" s="75">
        <v>3679</v>
      </c>
      <c r="C9587" s="75" t="s">
        <v>16469</v>
      </c>
      <c r="D9587" s="75" t="s">
        <v>13139</v>
      </c>
      <c r="E9587" s="171">
        <v>273.52999999999997</v>
      </c>
    </row>
    <row r="9588" spans="2:5" ht="50.1" customHeight="1">
      <c r="B9588" s="75">
        <v>3672</v>
      </c>
      <c r="C9588" s="75" t="s">
        <v>16470</v>
      </c>
      <c r="D9588" s="75" t="s">
        <v>13139</v>
      </c>
      <c r="E9588" s="171">
        <v>0.93</v>
      </c>
    </row>
    <row r="9589" spans="2:5" ht="50.1" customHeight="1">
      <c r="B9589" s="75">
        <v>3671</v>
      </c>
      <c r="C9589" s="75" t="s">
        <v>16471</v>
      </c>
      <c r="D9589" s="75" t="s">
        <v>13139</v>
      </c>
      <c r="E9589" s="171">
        <v>0.88</v>
      </c>
    </row>
    <row r="9590" spans="2:5" ht="50.1" customHeight="1">
      <c r="B9590" s="75">
        <v>3673</v>
      </c>
      <c r="C9590" s="75" t="s">
        <v>16472</v>
      </c>
      <c r="D9590" s="75" t="s">
        <v>13139</v>
      </c>
      <c r="E9590" s="171">
        <v>1.38</v>
      </c>
    </row>
    <row r="9591" spans="2:5" ht="50.1" customHeight="1">
      <c r="B9591" s="75">
        <v>38394</v>
      </c>
      <c r="C9591" s="75" t="s">
        <v>16473</v>
      </c>
      <c r="D9591" s="75" t="s">
        <v>13138</v>
      </c>
      <c r="E9591" s="171">
        <v>293.26</v>
      </c>
    </row>
    <row r="9592" spans="2:5" ht="50.1" customHeight="1">
      <c r="B9592" s="75">
        <v>3729</v>
      </c>
      <c r="C9592" s="75" t="s">
        <v>16474</v>
      </c>
      <c r="D9592" s="75" t="s">
        <v>13138</v>
      </c>
      <c r="E9592" s="171">
        <v>84.97</v>
      </c>
    </row>
    <row r="9593" spans="2:5" ht="50.1" customHeight="1">
      <c r="B9593" s="75">
        <v>39357</v>
      </c>
      <c r="C9593" s="75" t="s">
        <v>16475</v>
      </c>
      <c r="D9593" s="75" t="s">
        <v>13138</v>
      </c>
      <c r="E9593" s="171">
        <v>123.3</v>
      </c>
    </row>
    <row r="9594" spans="2:5" ht="50.1" customHeight="1">
      <c r="B9594" s="75">
        <v>39358</v>
      </c>
      <c r="C9594" s="75" t="s">
        <v>16476</v>
      </c>
      <c r="D9594" s="75" t="s">
        <v>13138</v>
      </c>
      <c r="E9594" s="171">
        <v>135.19999999999999</v>
      </c>
    </row>
    <row r="9595" spans="2:5" ht="50.1" customHeight="1">
      <c r="B9595" s="75">
        <v>39356</v>
      </c>
      <c r="C9595" s="75" t="s">
        <v>16477</v>
      </c>
      <c r="D9595" s="75" t="s">
        <v>13138</v>
      </c>
      <c r="E9595" s="171">
        <v>230.66</v>
      </c>
    </row>
    <row r="9596" spans="2:5" ht="50.1" customHeight="1">
      <c r="B9596" s="75">
        <v>39355</v>
      </c>
      <c r="C9596" s="75" t="s">
        <v>16478</v>
      </c>
      <c r="D9596" s="75" t="s">
        <v>13138</v>
      </c>
      <c r="E9596" s="171">
        <v>198.49</v>
      </c>
    </row>
    <row r="9597" spans="2:5" ht="50.1" customHeight="1">
      <c r="B9597" s="75">
        <v>39353</v>
      </c>
      <c r="C9597" s="75" t="s">
        <v>16479</v>
      </c>
      <c r="D9597" s="75" t="s">
        <v>13138</v>
      </c>
      <c r="E9597" s="171">
        <v>272.2</v>
      </c>
    </row>
    <row r="9598" spans="2:5" ht="50.1" customHeight="1">
      <c r="B9598" s="75">
        <v>39354</v>
      </c>
      <c r="C9598" s="75" t="s">
        <v>16480</v>
      </c>
      <c r="D9598" s="75" t="s">
        <v>13138</v>
      </c>
      <c r="E9598" s="171">
        <v>271.27999999999997</v>
      </c>
    </row>
    <row r="9599" spans="2:5" ht="50.1" customHeight="1">
      <c r="B9599" s="75">
        <v>39398</v>
      </c>
      <c r="C9599" s="75" t="s">
        <v>16481</v>
      </c>
      <c r="D9599" s="75" t="s">
        <v>13138</v>
      </c>
      <c r="E9599" s="171">
        <v>64.14</v>
      </c>
    </row>
    <row r="9600" spans="2:5" ht="50.1" customHeight="1">
      <c r="B9600" s="75">
        <v>13343</v>
      </c>
      <c r="C9600" s="75" t="s">
        <v>16482</v>
      </c>
      <c r="D9600" s="75" t="s">
        <v>13138</v>
      </c>
      <c r="E9600" s="171">
        <v>45.75</v>
      </c>
    </row>
    <row r="9601" spans="2:5" ht="50.1" customHeight="1">
      <c r="B9601" s="75">
        <v>12118</v>
      </c>
      <c r="C9601" s="75" t="s">
        <v>16483</v>
      </c>
      <c r="D9601" s="75" t="s">
        <v>13138</v>
      </c>
      <c r="E9601" s="171">
        <v>18.309999999999999</v>
      </c>
    </row>
    <row r="9602" spans="2:5" ht="50.1" customHeight="1">
      <c r="B9602" s="75">
        <v>39482</v>
      </c>
      <c r="C9602" s="75" t="s">
        <v>21700</v>
      </c>
      <c r="D9602" s="75" t="s">
        <v>13138</v>
      </c>
      <c r="E9602" s="171">
        <v>429.36</v>
      </c>
    </row>
    <row r="9603" spans="2:5" ht="50.1" customHeight="1">
      <c r="B9603" s="75">
        <v>39486</v>
      </c>
      <c r="C9603" s="75" t="s">
        <v>21701</v>
      </c>
      <c r="D9603" s="75" t="s">
        <v>13138</v>
      </c>
      <c r="E9603" s="171">
        <v>350.42</v>
      </c>
    </row>
    <row r="9604" spans="2:5" ht="50.1" customHeight="1">
      <c r="B9604" s="75">
        <v>39484</v>
      </c>
      <c r="C9604" s="75" t="s">
        <v>21702</v>
      </c>
      <c r="D9604" s="75" t="s">
        <v>13138</v>
      </c>
      <c r="E9604" s="171">
        <v>429.36</v>
      </c>
    </row>
    <row r="9605" spans="2:5" ht="50.1" customHeight="1">
      <c r="B9605" s="75">
        <v>39488</v>
      </c>
      <c r="C9605" s="75" t="s">
        <v>21703</v>
      </c>
      <c r="D9605" s="75" t="s">
        <v>13138</v>
      </c>
      <c r="E9605" s="171">
        <v>356.15</v>
      </c>
    </row>
    <row r="9606" spans="2:5" ht="50.1" customHeight="1">
      <c r="B9606" s="75">
        <v>39485</v>
      </c>
      <c r="C9606" s="75" t="s">
        <v>21704</v>
      </c>
      <c r="D9606" s="75" t="s">
        <v>13138</v>
      </c>
      <c r="E9606" s="171">
        <v>429.36</v>
      </c>
    </row>
    <row r="9607" spans="2:5" ht="50.1" customHeight="1">
      <c r="B9607" s="75">
        <v>39489</v>
      </c>
      <c r="C9607" s="75" t="s">
        <v>21705</v>
      </c>
      <c r="D9607" s="75" t="s">
        <v>13138</v>
      </c>
      <c r="E9607" s="171">
        <v>362.19</v>
      </c>
    </row>
    <row r="9608" spans="2:5" ht="50.1" customHeight="1">
      <c r="B9608" s="75">
        <v>39490</v>
      </c>
      <c r="C9608" s="75" t="s">
        <v>21706</v>
      </c>
      <c r="D9608" s="75" t="s">
        <v>13138</v>
      </c>
      <c r="E9608" s="171">
        <v>539.71</v>
      </c>
    </row>
    <row r="9609" spans="2:5" ht="50.1" customHeight="1">
      <c r="B9609" s="75">
        <v>39494</v>
      </c>
      <c r="C9609" s="75" t="s">
        <v>21707</v>
      </c>
      <c r="D9609" s="75" t="s">
        <v>13138</v>
      </c>
      <c r="E9609" s="171">
        <v>387.56</v>
      </c>
    </row>
    <row r="9610" spans="2:5" ht="50.1" customHeight="1">
      <c r="B9610" s="75">
        <v>39495</v>
      </c>
      <c r="C9610" s="75" t="s">
        <v>21708</v>
      </c>
      <c r="D9610" s="75" t="s">
        <v>13138</v>
      </c>
      <c r="E9610" s="171">
        <v>436.73</v>
      </c>
    </row>
    <row r="9611" spans="2:5" ht="50.1" customHeight="1">
      <c r="B9611" s="75">
        <v>39496</v>
      </c>
      <c r="C9611" s="75" t="s">
        <v>21709</v>
      </c>
      <c r="D9611" s="75" t="s">
        <v>13138</v>
      </c>
      <c r="E9611" s="171">
        <v>480.4</v>
      </c>
    </row>
    <row r="9612" spans="2:5" ht="50.1" customHeight="1">
      <c r="B9612" s="75">
        <v>39492</v>
      </c>
      <c r="C9612" s="75" t="s">
        <v>21710</v>
      </c>
      <c r="D9612" s="75" t="s">
        <v>13138</v>
      </c>
      <c r="E9612" s="171">
        <v>556.16999999999996</v>
      </c>
    </row>
    <row r="9613" spans="2:5" ht="50.1" customHeight="1">
      <c r="B9613" s="75">
        <v>39497</v>
      </c>
      <c r="C9613" s="75" t="s">
        <v>21711</v>
      </c>
      <c r="D9613" s="75" t="s">
        <v>13138</v>
      </c>
      <c r="E9613" s="171">
        <v>502.37</v>
      </c>
    </row>
    <row r="9614" spans="2:5" ht="50.1" customHeight="1">
      <c r="B9614" s="75">
        <v>39493</v>
      </c>
      <c r="C9614" s="75" t="s">
        <v>21712</v>
      </c>
      <c r="D9614" s="75" t="s">
        <v>13138</v>
      </c>
      <c r="E9614" s="171">
        <v>596.54999999999995</v>
      </c>
    </row>
    <row r="9615" spans="2:5" ht="50.1" customHeight="1">
      <c r="B9615" s="75">
        <v>39500</v>
      </c>
      <c r="C9615" s="75" t="s">
        <v>21713</v>
      </c>
      <c r="D9615" s="75" t="s">
        <v>13138</v>
      </c>
      <c r="E9615" s="171">
        <v>650.88</v>
      </c>
    </row>
    <row r="9616" spans="2:5" ht="50.1" customHeight="1">
      <c r="B9616" s="75">
        <v>39498</v>
      </c>
      <c r="C9616" s="75" t="s">
        <v>21714</v>
      </c>
      <c r="D9616" s="75" t="s">
        <v>13138</v>
      </c>
      <c r="E9616" s="171">
        <v>802.76</v>
      </c>
    </row>
    <row r="9617" spans="2:5" ht="50.1" customHeight="1">
      <c r="B9617" s="75">
        <v>43628</v>
      </c>
      <c r="C9617" s="75" t="s">
        <v>21715</v>
      </c>
      <c r="D9617" s="75" t="s">
        <v>13138</v>
      </c>
      <c r="E9617" s="171">
        <v>632.74</v>
      </c>
    </row>
    <row r="9618" spans="2:5" ht="50.1" customHeight="1">
      <c r="B9618" s="75">
        <v>39501</v>
      </c>
      <c r="C9618" s="75" t="s">
        <v>21716</v>
      </c>
      <c r="D9618" s="75" t="s">
        <v>13138</v>
      </c>
      <c r="E9618" s="171">
        <v>668.51</v>
      </c>
    </row>
    <row r="9619" spans="2:5" ht="50.1" customHeight="1">
      <c r="B9619" s="75">
        <v>39499</v>
      </c>
      <c r="C9619" s="75" t="s">
        <v>21717</v>
      </c>
      <c r="D9619" s="75" t="s">
        <v>13138</v>
      </c>
      <c r="E9619" s="171">
        <v>814.15</v>
      </c>
    </row>
    <row r="9620" spans="2:5" ht="50.1" customHeight="1">
      <c r="B9620" s="75">
        <v>43621</v>
      </c>
      <c r="C9620" s="75" t="s">
        <v>21718</v>
      </c>
      <c r="D9620" s="75" t="s">
        <v>13138</v>
      </c>
      <c r="E9620" s="171">
        <v>672.29</v>
      </c>
    </row>
    <row r="9621" spans="2:5" ht="50.1" customHeight="1">
      <c r="B9621" s="75">
        <v>3733</v>
      </c>
      <c r="C9621" s="75" t="s">
        <v>16484</v>
      </c>
      <c r="D9621" s="75" t="s">
        <v>13136</v>
      </c>
      <c r="E9621" s="171">
        <v>49.12</v>
      </c>
    </row>
    <row r="9622" spans="2:5" ht="50.1" customHeight="1">
      <c r="B9622" s="75">
        <v>3731</v>
      </c>
      <c r="C9622" s="75" t="s">
        <v>16485</v>
      </c>
      <c r="D9622" s="75" t="s">
        <v>13136</v>
      </c>
      <c r="E9622" s="171">
        <v>45.6</v>
      </c>
    </row>
    <row r="9623" spans="2:5" ht="50.1" customHeight="1">
      <c r="B9623" s="75">
        <v>38137</v>
      </c>
      <c r="C9623" s="75" t="s">
        <v>16486</v>
      </c>
      <c r="D9623" s="75" t="s">
        <v>13136</v>
      </c>
      <c r="E9623" s="171">
        <v>45.87</v>
      </c>
    </row>
    <row r="9624" spans="2:5" ht="50.1" customHeight="1">
      <c r="B9624" s="75">
        <v>38135</v>
      </c>
      <c r="C9624" s="75" t="s">
        <v>16487</v>
      </c>
      <c r="D9624" s="75" t="s">
        <v>13136</v>
      </c>
      <c r="E9624" s="171">
        <v>58.14</v>
      </c>
    </row>
    <row r="9625" spans="2:5" ht="50.1" customHeight="1">
      <c r="B9625" s="75">
        <v>38138</v>
      </c>
      <c r="C9625" s="75" t="s">
        <v>16488</v>
      </c>
      <c r="D9625" s="75" t="s">
        <v>13136</v>
      </c>
      <c r="E9625" s="171">
        <v>45.04</v>
      </c>
    </row>
    <row r="9626" spans="2:5" ht="50.1" customHeight="1">
      <c r="B9626" s="75">
        <v>3736</v>
      </c>
      <c r="C9626" s="75" t="s">
        <v>16489</v>
      </c>
      <c r="D9626" s="75" t="s">
        <v>13136</v>
      </c>
      <c r="E9626" s="171">
        <v>52</v>
      </c>
    </row>
    <row r="9627" spans="2:5" ht="50.1" customHeight="1">
      <c r="B9627" s="75">
        <v>3741</v>
      </c>
      <c r="C9627" s="75" t="s">
        <v>16490</v>
      </c>
      <c r="D9627" s="75" t="s">
        <v>13136</v>
      </c>
      <c r="E9627" s="171">
        <v>54.2</v>
      </c>
    </row>
    <row r="9628" spans="2:5" ht="50.1" customHeight="1">
      <c r="B9628" s="75">
        <v>3745</v>
      </c>
      <c r="C9628" s="75" t="s">
        <v>16491</v>
      </c>
      <c r="D9628" s="75" t="s">
        <v>13136</v>
      </c>
      <c r="E9628" s="171">
        <v>58.44</v>
      </c>
    </row>
    <row r="9629" spans="2:5" ht="50.1" customHeight="1">
      <c r="B9629" s="75">
        <v>3743</v>
      </c>
      <c r="C9629" s="75" t="s">
        <v>16492</v>
      </c>
      <c r="D9629" s="75" t="s">
        <v>13136</v>
      </c>
      <c r="E9629" s="171">
        <v>54.01</v>
      </c>
    </row>
    <row r="9630" spans="2:5" ht="50.1" customHeight="1">
      <c r="B9630" s="75">
        <v>3744</v>
      </c>
      <c r="C9630" s="75" t="s">
        <v>16493</v>
      </c>
      <c r="D9630" s="75" t="s">
        <v>13136</v>
      </c>
      <c r="E9630" s="171">
        <v>59.45</v>
      </c>
    </row>
    <row r="9631" spans="2:5" ht="50.1" customHeight="1">
      <c r="B9631" s="75">
        <v>3739</v>
      </c>
      <c r="C9631" s="75" t="s">
        <v>16494</v>
      </c>
      <c r="D9631" s="75" t="s">
        <v>13136</v>
      </c>
      <c r="E9631" s="171">
        <v>62.48</v>
      </c>
    </row>
    <row r="9632" spans="2:5" ht="50.1" customHeight="1">
      <c r="B9632" s="75">
        <v>3737</v>
      </c>
      <c r="C9632" s="75" t="s">
        <v>16495</v>
      </c>
      <c r="D9632" s="75" t="s">
        <v>13136</v>
      </c>
      <c r="E9632" s="171">
        <v>65.5</v>
      </c>
    </row>
    <row r="9633" spans="2:5" ht="50.1" customHeight="1">
      <c r="B9633" s="75">
        <v>3738</v>
      </c>
      <c r="C9633" s="75" t="s">
        <v>16496</v>
      </c>
      <c r="D9633" s="75" t="s">
        <v>13136</v>
      </c>
      <c r="E9633" s="171">
        <v>75.58</v>
      </c>
    </row>
    <row r="9634" spans="2:5" ht="50.1" customHeight="1">
      <c r="B9634" s="75">
        <v>3747</v>
      </c>
      <c r="C9634" s="75" t="s">
        <v>16497</v>
      </c>
      <c r="D9634" s="75" t="s">
        <v>13136</v>
      </c>
      <c r="E9634" s="171">
        <v>59.45</v>
      </c>
    </row>
    <row r="9635" spans="2:5" ht="50.1" customHeight="1">
      <c r="B9635" s="75">
        <v>11649</v>
      </c>
      <c r="C9635" s="75" t="s">
        <v>16498</v>
      </c>
      <c r="D9635" s="75" t="s">
        <v>13138</v>
      </c>
      <c r="E9635" s="171">
        <v>431.31</v>
      </c>
    </row>
    <row r="9636" spans="2:5" ht="50.1" customHeight="1">
      <c r="B9636" s="75">
        <v>11650</v>
      </c>
      <c r="C9636" s="75" t="s">
        <v>16499</v>
      </c>
      <c r="D9636" s="75" t="s">
        <v>13138</v>
      </c>
      <c r="E9636" s="171">
        <v>735.15</v>
      </c>
    </row>
    <row r="9637" spans="2:5" ht="50.1" customHeight="1">
      <c r="B9637" s="75">
        <v>3742</v>
      </c>
      <c r="C9637" s="75" t="s">
        <v>16500</v>
      </c>
      <c r="D9637" s="75" t="s">
        <v>13136</v>
      </c>
      <c r="E9637" s="171">
        <v>78.400000000000006</v>
      </c>
    </row>
    <row r="9638" spans="2:5" ht="50.1" customHeight="1">
      <c r="B9638" s="75">
        <v>3746</v>
      </c>
      <c r="C9638" s="75" t="s">
        <v>16501</v>
      </c>
      <c r="D9638" s="75" t="s">
        <v>13136</v>
      </c>
      <c r="E9638" s="171">
        <v>91.54</v>
      </c>
    </row>
    <row r="9639" spans="2:5" ht="50.1" customHeight="1">
      <c r="B9639" s="75">
        <v>21106</v>
      </c>
      <c r="C9639" s="75" t="s">
        <v>19190</v>
      </c>
      <c r="D9639" s="75" t="s">
        <v>13140</v>
      </c>
      <c r="E9639" s="171">
        <v>44.37</v>
      </c>
    </row>
    <row r="9640" spans="2:5" ht="50.1" customHeight="1">
      <c r="B9640" s="75">
        <v>3755</v>
      </c>
      <c r="C9640" s="75" t="s">
        <v>16502</v>
      </c>
      <c r="D9640" s="75" t="s">
        <v>13138</v>
      </c>
      <c r="E9640" s="171">
        <v>23.75</v>
      </c>
    </row>
    <row r="9641" spans="2:5" ht="50.1" customHeight="1">
      <c r="B9641" s="75">
        <v>3750</v>
      </c>
      <c r="C9641" s="75" t="s">
        <v>16503</v>
      </c>
      <c r="D9641" s="75" t="s">
        <v>13138</v>
      </c>
      <c r="E9641" s="171">
        <v>31.94</v>
      </c>
    </row>
    <row r="9642" spans="2:5" ht="50.1" customHeight="1">
      <c r="B9642" s="75">
        <v>3756</v>
      </c>
      <c r="C9642" s="75" t="s">
        <v>16504</v>
      </c>
      <c r="D9642" s="75" t="s">
        <v>13138</v>
      </c>
      <c r="E9642" s="171">
        <v>59.69</v>
      </c>
    </row>
    <row r="9643" spans="2:5" ht="50.1" customHeight="1">
      <c r="B9643" s="75">
        <v>39377</v>
      </c>
      <c r="C9643" s="75" t="s">
        <v>16505</v>
      </c>
      <c r="D9643" s="75" t="s">
        <v>13138</v>
      </c>
      <c r="E9643" s="171">
        <v>176.81</v>
      </c>
    </row>
    <row r="9644" spans="2:5" ht="50.1" customHeight="1">
      <c r="B9644" s="75">
        <v>38191</v>
      </c>
      <c r="C9644" s="75" t="s">
        <v>16506</v>
      </c>
      <c r="D9644" s="75" t="s">
        <v>13138</v>
      </c>
      <c r="E9644" s="171">
        <v>13.16</v>
      </c>
    </row>
    <row r="9645" spans="2:5" ht="50.1" customHeight="1">
      <c r="B9645" s="75">
        <v>39381</v>
      </c>
      <c r="C9645" s="75" t="s">
        <v>16507</v>
      </c>
      <c r="D9645" s="75" t="s">
        <v>13138</v>
      </c>
      <c r="E9645" s="171">
        <v>12.28</v>
      </c>
    </row>
    <row r="9646" spans="2:5" ht="50.1" customHeight="1">
      <c r="B9646" s="75">
        <v>38780</v>
      </c>
      <c r="C9646" s="75" t="s">
        <v>16508</v>
      </c>
      <c r="D9646" s="75" t="s">
        <v>13138</v>
      </c>
      <c r="E9646" s="171">
        <v>15.02</v>
      </c>
    </row>
    <row r="9647" spans="2:5" ht="50.1" customHeight="1">
      <c r="B9647" s="75">
        <v>38781</v>
      </c>
      <c r="C9647" s="75" t="s">
        <v>16509</v>
      </c>
      <c r="D9647" s="75" t="s">
        <v>13138</v>
      </c>
      <c r="E9647" s="171">
        <v>50.71</v>
      </c>
    </row>
    <row r="9648" spans="2:5" ht="50.1" customHeight="1">
      <c r="B9648" s="75">
        <v>38192</v>
      </c>
      <c r="C9648" s="75" t="s">
        <v>16510</v>
      </c>
      <c r="D9648" s="75" t="s">
        <v>13138</v>
      </c>
      <c r="E9648" s="171">
        <v>91.76</v>
      </c>
    </row>
    <row r="9649" spans="2:5" ht="50.1" customHeight="1">
      <c r="B9649" s="75">
        <v>3753</v>
      </c>
      <c r="C9649" s="75" t="s">
        <v>16511</v>
      </c>
      <c r="D9649" s="75" t="s">
        <v>13138</v>
      </c>
      <c r="E9649" s="171">
        <v>8.0299999999999994</v>
      </c>
    </row>
    <row r="9650" spans="2:5" ht="50.1" customHeight="1">
      <c r="B9650" s="75">
        <v>38782</v>
      </c>
      <c r="C9650" s="75" t="s">
        <v>16512</v>
      </c>
      <c r="D9650" s="75" t="s">
        <v>13138</v>
      </c>
      <c r="E9650" s="171">
        <v>10.46</v>
      </c>
    </row>
    <row r="9651" spans="2:5" ht="50.1" customHeight="1">
      <c r="B9651" s="75">
        <v>38778</v>
      </c>
      <c r="C9651" s="75" t="s">
        <v>16513</v>
      </c>
      <c r="D9651" s="75" t="s">
        <v>13138</v>
      </c>
      <c r="E9651" s="171">
        <v>7.85</v>
      </c>
    </row>
    <row r="9652" spans="2:5" ht="50.1" customHeight="1">
      <c r="B9652" s="75">
        <v>38779</v>
      </c>
      <c r="C9652" s="75" t="s">
        <v>16514</v>
      </c>
      <c r="D9652" s="75" t="s">
        <v>13138</v>
      </c>
      <c r="E9652" s="171">
        <v>8.32</v>
      </c>
    </row>
    <row r="9653" spans="2:5" ht="50.1" customHeight="1">
      <c r="B9653" s="75">
        <v>39388</v>
      </c>
      <c r="C9653" s="75" t="s">
        <v>16515</v>
      </c>
      <c r="D9653" s="75" t="s">
        <v>13138</v>
      </c>
      <c r="E9653" s="171">
        <v>12.91</v>
      </c>
    </row>
    <row r="9654" spans="2:5" ht="50.1" customHeight="1">
      <c r="B9654" s="75">
        <v>39387</v>
      </c>
      <c r="C9654" s="75" t="s">
        <v>16516</v>
      </c>
      <c r="D9654" s="75" t="s">
        <v>13138</v>
      </c>
      <c r="E9654" s="171">
        <v>20.13</v>
      </c>
    </row>
    <row r="9655" spans="2:5" ht="50.1" customHeight="1">
      <c r="B9655" s="75">
        <v>39386</v>
      </c>
      <c r="C9655" s="75" t="s">
        <v>16517</v>
      </c>
      <c r="D9655" s="75" t="s">
        <v>13138</v>
      </c>
      <c r="E9655" s="171">
        <v>14.04</v>
      </c>
    </row>
    <row r="9656" spans="2:5" ht="50.1" customHeight="1">
      <c r="B9656" s="75">
        <v>38194</v>
      </c>
      <c r="C9656" s="75" t="s">
        <v>16518</v>
      </c>
      <c r="D9656" s="75" t="s">
        <v>13138</v>
      </c>
      <c r="E9656" s="171">
        <v>10.5</v>
      </c>
    </row>
    <row r="9657" spans="2:5" ht="50.1" customHeight="1">
      <c r="B9657" s="75">
        <v>38193</v>
      </c>
      <c r="C9657" s="75" t="s">
        <v>16519</v>
      </c>
      <c r="D9657" s="75" t="s">
        <v>13138</v>
      </c>
      <c r="E9657" s="171">
        <v>9.1199999999999992</v>
      </c>
    </row>
    <row r="9658" spans="2:5" ht="50.1" customHeight="1">
      <c r="B9658" s="75">
        <v>12216</v>
      </c>
      <c r="C9658" s="75" t="s">
        <v>16520</v>
      </c>
      <c r="D9658" s="75" t="s">
        <v>13138</v>
      </c>
      <c r="E9658" s="171">
        <v>45.89</v>
      </c>
    </row>
    <row r="9659" spans="2:5" ht="50.1" customHeight="1">
      <c r="B9659" s="75">
        <v>3757</v>
      </c>
      <c r="C9659" s="75" t="s">
        <v>16521</v>
      </c>
      <c r="D9659" s="75" t="s">
        <v>13138</v>
      </c>
      <c r="E9659" s="171">
        <v>53.06</v>
      </c>
    </row>
    <row r="9660" spans="2:5" ht="50.1" customHeight="1">
      <c r="B9660" s="75">
        <v>3758</v>
      </c>
      <c r="C9660" s="75" t="s">
        <v>16522</v>
      </c>
      <c r="D9660" s="75" t="s">
        <v>13138</v>
      </c>
      <c r="E9660" s="171">
        <v>61.87</v>
      </c>
    </row>
    <row r="9661" spans="2:5" ht="50.1" customHeight="1">
      <c r="B9661" s="75">
        <v>12214</v>
      </c>
      <c r="C9661" s="75" t="s">
        <v>16523</v>
      </c>
      <c r="D9661" s="75" t="s">
        <v>13138</v>
      </c>
      <c r="E9661" s="171">
        <v>21.18</v>
      </c>
    </row>
    <row r="9662" spans="2:5" ht="50.1" customHeight="1">
      <c r="B9662" s="75">
        <v>3749</v>
      </c>
      <c r="C9662" s="75" t="s">
        <v>16524</v>
      </c>
      <c r="D9662" s="75" t="s">
        <v>13138</v>
      </c>
      <c r="E9662" s="171">
        <v>37.76</v>
      </c>
    </row>
    <row r="9663" spans="2:5" ht="50.1" customHeight="1">
      <c r="B9663" s="75">
        <v>3751</v>
      </c>
      <c r="C9663" s="75" t="s">
        <v>16525</v>
      </c>
      <c r="D9663" s="75" t="s">
        <v>13138</v>
      </c>
      <c r="E9663" s="171">
        <v>51.53</v>
      </c>
    </row>
    <row r="9664" spans="2:5" ht="50.1" customHeight="1">
      <c r="B9664" s="75">
        <v>39376</v>
      </c>
      <c r="C9664" s="75" t="s">
        <v>16526</v>
      </c>
      <c r="D9664" s="75" t="s">
        <v>13138</v>
      </c>
      <c r="E9664" s="171">
        <v>43.44</v>
      </c>
    </row>
    <row r="9665" spans="2:5" ht="50.1" customHeight="1">
      <c r="B9665" s="75">
        <v>3752</v>
      </c>
      <c r="C9665" s="75" t="s">
        <v>16527</v>
      </c>
      <c r="D9665" s="75" t="s">
        <v>13138</v>
      </c>
      <c r="E9665" s="171">
        <v>85.01</v>
      </c>
    </row>
    <row r="9666" spans="2:5" ht="50.1" customHeight="1">
      <c r="B9666" s="75">
        <v>746</v>
      </c>
      <c r="C9666" s="75" t="s">
        <v>16528</v>
      </c>
      <c r="D9666" s="75" t="s">
        <v>13138</v>
      </c>
      <c r="E9666" s="172">
        <v>2490</v>
      </c>
    </row>
    <row r="9667" spans="2:5" ht="50.1" customHeight="1">
      <c r="B9667" s="75">
        <v>36521</v>
      </c>
      <c r="C9667" s="75" t="s">
        <v>16529</v>
      </c>
      <c r="D9667" s="75" t="s">
        <v>13138</v>
      </c>
      <c r="E9667" s="171">
        <v>127.35</v>
      </c>
    </row>
    <row r="9668" spans="2:5" ht="50.1" customHeight="1">
      <c r="B9668" s="75">
        <v>36794</v>
      </c>
      <c r="C9668" s="75" t="s">
        <v>16530</v>
      </c>
      <c r="D9668" s="75" t="s">
        <v>13138</v>
      </c>
      <c r="E9668" s="171">
        <v>129.82</v>
      </c>
    </row>
    <row r="9669" spans="2:5" ht="50.1" customHeight="1">
      <c r="B9669" s="75">
        <v>10426</v>
      </c>
      <c r="C9669" s="75" t="s">
        <v>16531</v>
      </c>
      <c r="D9669" s="75" t="s">
        <v>13138</v>
      </c>
      <c r="E9669" s="171">
        <v>186.98</v>
      </c>
    </row>
    <row r="9670" spans="2:5" ht="50.1" customHeight="1">
      <c r="B9670" s="75">
        <v>10425</v>
      </c>
      <c r="C9670" s="75" t="s">
        <v>16532</v>
      </c>
      <c r="D9670" s="75" t="s">
        <v>13138</v>
      </c>
      <c r="E9670" s="171">
        <v>82.45</v>
      </c>
    </row>
    <row r="9671" spans="2:5" ht="50.1" customHeight="1">
      <c r="B9671" s="75">
        <v>10431</v>
      </c>
      <c r="C9671" s="75" t="s">
        <v>16533</v>
      </c>
      <c r="D9671" s="75" t="s">
        <v>13138</v>
      </c>
      <c r="E9671" s="171">
        <v>205.12</v>
      </c>
    </row>
    <row r="9672" spans="2:5" ht="50.1" customHeight="1">
      <c r="B9672" s="75">
        <v>10429</v>
      </c>
      <c r="C9672" s="75" t="s">
        <v>16534</v>
      </c>
      <c r="D9672" s="75" t="s">
        <v>13138</v>
      </c>
      <c r="E9672" s="171">
        <v>98.34</v>
      </c>
    </row>
    <row r="9673" spans="2:5" ht="50.1" customHeight="1">
      <c r="B9673" s="75">
        <v>20269</v>
      </c>
      <c r="C9673" s="75" t="s">
        <v>16535</v>
      </c>
      <c r="D9673" s="75" t="s">
        <v>13138</v>
      </c>
      <c r="E9673" s="171">
        <v>81.05</v>
      </c>
    </row>
    <row r="9674" spans="2:5" ht="50.1" customHeight="1">
      <c r="B9674" s="75">
        <v>20270</v>
      </c>
      <c r="C9674" s="75" t="s">
        <v>16536</v>
      </c>
      <c r="D9674" s="75" t="s">
        <v>13138</v>
      </c>
      <c r="E9674" s="171">
        <v>88.26</v>
      </c>
    </row>
    <row r="9675" spans="2:5" ht="50.1" customHeight="1">
      <c r="B9675" s="75">
        <v>11696</v>
      </c>
      <c r="C9675" s="75" t="s">
        <v>16537</v>
      </c>
      <c r="D9675" s="75" t="s">
        <v>13138</v>
      </c>
      <c r="E9675" s="171">
        <v>128.94</v>
      </c>
    </row>
    <row r="9676" spans="2:5" ht="50.1" customHeight="1">
      <c r="B9676" s="75">
        <v>10427</v>
      </c>
      <c r="C9676" s="75" t="s">
        <v>16538</v>
      </c>
      <c r="D9676" s="75" t="s">
        <v>13138</v>
      </c>
      <c r="E9676" s="171">
        <v>231.19</v>
      </c>
    </row>
    <row r="9677" spans="2:5" ht="50.1" customHeight="1">
      <c r="B9677" s="75">
        <v>10428</v>
      </c>
      <c r="C9677" s="75" t="s">
        <v>16539</v>
      </c>
      <c r="D9677" s="75" t="s">
        <v>13138</v>
      </c>
      <c r="E9677" s="171">
        <v>234.64</v>
      </c>
    </row>
    <row r="9678" spans="2:5" ht="50.1" customHeight="1">
      <c r="B9678" s="75">
        <v>2354</v>
      </c>
      <c r="C9678" s="75" t="s">
        <v>16540</v>
      </c>
      <c r="D9678" s="75" t="s">
        <v>13137</v>
      </c>
      <c r="E9678" s="171">
        <v>13.89</v>
      </c>
    </row>
    <row r="9679" spans="2:5" ht="50.1" customHeight="1">
      <c r="B9679" s="75">
        <v>40932</v>
      </c>
      <c r="C9679" s="75" t="s">
        <v>16541</v>
      </c>
      <c r="D9679" s="75" t="s">
        <v>13142</v>
      </c>
      <c r="E9679" s="172">
        <v>2466.08</v>
      </c>
    </row>
    <row r="9680" spans="2:5" ht="50.1" customHeight="1">
      <c r="B9680" s="75">
        <v>10853</v>
      </c>
      <c r="C9680" s="75" t="s">
        <v>16542</v>
      </c>
      <c r="D9680" s="75" t="s">
        <v>13138</v>
      </c>
      <c r="E9680" s="171">
        <v>77.14</v>
      </c>
    </row>
    <row r="9681" spans="2:5" ht="50.1" customHeight="1">
      <c r="B9681" s="75">
        <v>5093</v>
      </c>
      <c r="C9681" s="75" t="s">
        <v>16543</v>
      </c>
      <c r="D9681" s="75" t="s">
        <v>3957</v>
      </c>
      <c r="E9681" s="171">
        <v>15.49</v>
      </c>
    </row>
    <row r="9682" spans="2:5" ht="50.1" customHeight="1">
      <c r="B9682" s="75">
        <v>37768</v>
      </c>
      <c r="C9682" s="75" t="s">
        <v>16544</v>
      </c>
      <c r="D9682" s="75" t="s">
        <v>13138</v>
      </c>
      <c r="E9682" s="172">
        <v>98500</v>
      </c>
    </row>
    <row r="9683" spans="2:5" ht="50.1" customHeight="1">
      <c r="B9683" s="75">
        <v>37773</v>
      </c>
      <c r="C9683" s="75" t="s">
        <v>16545</v>
      </c>
      <c r="D9683" s="75" t="s">
        <v>13138</v>
      </c>
      <c r="E9683" s="172">
        <v>83643.100000000006</v>
      </c>
    </row>
    <row r="9684" spans="2:5" ht="50.1" customHeight="1">
      <c r="B9684" s="75">
        <v>37769</v>
      </c>
      <c r="C9684" s="75" t="s">
        <v>16546</v>
      </c>
      <c r="D9684" s="75" t="s">
        <v>13138</v>
      </c>
      <c r="E9684" s="172">
        <v>140029.09</v>
      </c>
    </row>
    <row r="9685" spans="2:5" ht="50.1" customHeight="1">
      <c r="B9685" s="75">
        <v>37770</v>
      </c>
      <c r="C9685" s="75" t="s">
        <v>16547</v>
      </c>
      <c r="D9685" s="75" t="s">
        <v>13138</v>
      </c>
      <c r="E9685" s="172">
        <v>237651.71</v>
      </c>
    </row>
    <row r="9686" spans="2:5" ht="50.1" customHeight="1">
      <c r="B9686" s="75">
        <v>38382</v>
      </c>
      <c r="C9686" s="75" t="s">
        <v>16548</v>
      </c>
      <c r="D9686" s="75" t="s">
        <v>13138</v>
      </c>
      <c r="E9686" s="171">
        <v>10.67</v>
      </c>
    </row>
    <row r="9687" spans="2:5" ht="50.1" customHeight="1">
      <c r="B9687" s="75">
        <v>6091</v>
      </c>
      <c r="C9687" s="75" t="s">
        <v>16549</v>
      </c>
      <c r="D9687" s="75" t="s">
        <v>3955</v>
      </c>
      <c r="E9687" s="171">
        <v>21.28</v>
      </c>
    </row>
    <row r="9688" spans="2:5" ht="50.1" customHeight="1">
      <c r="B9688" s="75">
        <v>38383</v>
      </c>
      <c r="C9688" s="75" t="s">
        <v>16550</v>
      </c>
      <c r="D9688" s="75" t="s">
        <v>13138</v>
      </c>
      <c r="E9688" s="171">
        <v>1.99</v>
      </c>
    </row>
    <row r="9689" spans="2:5" ht="50.1" customHeight="1">
      <c r="B9689" s="75">
        <v>3768</v>
      </c>
      <c r="C9689" s="75" t="s">
        <v>16551</v>
      </c>
      <c r="D9689" s="75" t="s">
        <v>13138</v>
      </c>
      <c r="E9689" s="171">
        <v>2.68</v>
      </c>
    </row>
    <row r="9690" spans="2:5" ht="50.1" customHeight="1">
      <c r="B9690" s="75">
        <v>3767</v>
      </c>
      <c r="C9690" s="75" t="s">
        <v>16552</v>
      </c>
      <c r="D9690" s="75" t="s">
        <v>13138</v>
      </c>
      <c r="E9690" s="171">
        <v>0.63</v>
      </c>
    </row>
    <row r="9691" spans="2:5" ht="50.1" customHeight="1">
      <c r="B9691" s="75">
        <v>13192</v>
      </c>
      <c r="C9691" s="75" t="s">
        <v>16553</v>
      </c>
      <c r="D9691" s="75" t="s">
        <v>13138</v>
      </c>
      <c r="E9691" s="172">
        <v>4775.1499999999996</v>
      </c>
    </row>
    <row r="9692" spans="2:5" ht="50.1" customHeight="1">
      <c r="B9692" s="75">
        <v>38413</v>
      </c>
      <c r="C9692" s="75" t="s">
        <v>16554</v>
      </c>
      <c r="D9692" s="75" t="s">
        <v>13138</v>
      </c>
      <c r="E9692" s="171">
        <v>789.74</v>
      </c>
    </row>
    <row r="9693" spans="2:5" ht="50.1" customHeight="1">
      <c r="B9693" s="75">
        <v>42440</v>
      </c>
      <c r="C9693" s="75" t="s">
        <v>16555</v>
      </c>
      <c r="D9693" s="75" t="s">
        <v>13138</v>
      </c>
      <c r="E9693" s="172">
        <v>1034.01</v>
      </c>
    </row>
    <row r="9694" spans="2:5" ht="50.1" customHeight="1">
      <c r="B9694" s="75">
        <v>20193</v>
      </c>
      <c r="C9694" s="75" t="s">
        <v>16556</v>
      </c>
      <c r="D9694" s="75" t="s">
        <v>13151</v>
      </c>
      <c r="E9694" s="171">
        <v>4.66</v>
      </c>
    </row>
    <row r="9695" spans="2:5" ht="50.1" customHeight="1">
      <c r="B9695" s="75">
        <v>10527</v>
      </c>
      <c r="C9695" s="75" t="s">
        <v>21719</v>
      </c>
      <c r="D9695" s="75" t="s">
        <v>13152</v>
      </c>
      <c r="E9695" s="171">
        <v>14</v>
      </c>
    </row>
    <row r="9696" spans="2:5" ht="50.1" customHeight="1">
      <c r="B9696" s="75">
        <v>41805</v>
      </c>
      <c r="C9696" s="75" t="s">
        <v>16557</v>
      </c>
      <c r="D9696" s="75" t="s">
        <v>13142</v>
      </c>
      <c r="E9696" s="171">
        <v>380</v>
      </c>
    </row>
    <row r="9697" spans="2:5" ht="50.1" customHeight="1">
      <c r="B9697" s="75">
        <v>40271</v>
      </c>
      <c r="C9697" s="75" t="s">
        <v>16558</v>
      </c>
      <c r="D9697" s="75" t="s">
        <v>13142</v>
      </c>
      <c r="E9697" s="171">
        <v>9.1</v>
      </c>
    </row>
    <row r="9698" spans="2:5" ht="50.1" customHeight="1">
      <c r="B9698" s="75">
        <v>40287</v>
      </c>
      <c r="C9698" s="75" t="s">
        <v>16559</v>
      </c>
      <c r="D9698" s="75" t="s">
        <v>13142</v>
      </c>
      <c r="E9698" s="171">
        <v>3.5</v>
      </c>
    </row>
    <row r="9699" spans="2:5" ht="50.1" customHeight="1">
      <c r="B9699" s="75">
        <v>40295</v>
      </c>
      <c r="C9699" s="75" t="s">
        <v>16560</v>
      </c>
      <c r="D9699" s="75" t="s">
        <v>13137</v>
      </c>
      <c r="E9699" s="171">
        <v>2.5499999999999998</v>
      </c>
    </row>
    <row r="9700" spans="2:5" ht="50.1" customHeight="1">
      <c r="B9700" s="75">
        <v>745</v>
      </c>
      <c r="C9700" s="75" t="s">
        <v>16561</v>
      </c>
      <c r="D9700" s="75" t="s">
        <v>13137</v>
      </c>
      <c r="E9700" s="171">
        <v>2.7</v>
      </c>
    </row>
    <row r="9701" spans="2:5" ht="50.1" customHeight="1">
      <c r="B9701" s="75">
        <v>4084</v>
      </c>
      <c r="C9701" s="75" t="s">
        <v>16562</v>
      </c>
      <c r="D9701" s="75" t="s">
        <v>13137</v>
      </c>
      <c r="E9701" s="171">
        <v>1.17</v>
      </c>
    </row>
    <row r="9702" spans="2:5" ht="50.1" customHeight="1">
      <c r="B9702" s="75">
        <v>743</v>
      </c>
      <c r="C9702" s="75" t="s">
        <v>16563</v>
      </c>
      <c r="D9702" s="75" t="s">
        <v>13137</v>
      </c>
      <c r="E9702" s="171">
        <v>1.17</v>
      </c>
    </row>
    <row r="9703" spans="2:5" ht="50.1" customHeight="1">
      <c r="B9703" s="75">
        <v>40293</v>
      </c>
      <c r="C9703" s="75" t="s">
        <v>16564</v>
      </c>
      <c r="D9703" s="75" t="s">
        <v>13137</v>
      </c>
      <c r="E9703" s="171">
        <v>1.4</v>
      </c>
    </row>
    <row r="9704" spans="2:5" ht="50.1" customHeight="1">
      <c r="B9704" s="75">
        <v>40294</v>
      </c>
      <c r="C9704" s="75" t="s">
        <v>16565</v>
      </c>
      <c r="D9704" s="75" t="s">
        <v>13137</v>
      </c>
      <c r="E9704" s="171">
        <v>1.17</v>
      </c>
    </row>
    <row r="9705" spans="2:5" ht="50.1" customHeight="1">
      <c r="B9705" s="75">
        <v>4085</v>
      </c>
      <c r="C9705" s="75" t="s">
        <v>16566</v>
      </c>
      <c r="D9705" s="75" t="s">
        <v>13137</v>
      </c>
      <c r="E9705" s="171">
        <v>1.63</v>
      </c>
    </row>
    <row r="9706" spans="2:5" ht="50.1" customHeight="1">
      <c r="B9706" s="75">
        <v>10775</v>
      </c>
      <c r="C9706" s="75" t="s">
        <v>16567</v>
      </c>
      <c r="D9706" s="75" t="s">
        <v>13142</v>
      </c>
      <c r="E9706" s="171">
        <v>545</v>
      </c>
    </row>
    <row r="9707" spans="2:5" ht="50.1" customHeight="1">
      <c r="B9707" s="75">
        <v>10776</v>
      </c>
      <c r="C9707" s="75" t="s">
        <v>16568</v>
      </c>
      <c r="D9707" s="75" t="s">
        <v>13142</v>
      </c>
      <c r="E9707" s="171">
        <v>425.78</v>
      </c>
    </row>
    <row r="9708" spans="2:5" ht="50.1" customHeight="1">
      <c r="B9708" s="75">
        <v>10779</v>
      </c>
      <c r="C9708" s="75" t="s">
        <v>16569</v>
      </c>
      <c r="D9708" s="75" t="s">
        <v>13142</v>
      </c>
      <c r="E9708" s="171">
        <v>681.25</v>
      </c>
    </row>
    <row r="9709" spans="2:5" ht="50.1" customHeight="1">
      <c r="B9709" s="75">
        <v>10777</v>
      </c>
      <c r="C9709" s="75" t="s">
        <v>16570</v>
      </c>
      <c r="D9709" s="75" t="s">
        <v>13142</v>
      </c>
      <c r="E9709" s="171">
        <v>618.79999999999995</v>
      </c>
    </row>
    <row r="9710" spans="2:5" ht="50.1" customHeight="1">
      <c r="B9710" s="75">
        <v>10778</v>
      </c>
      <c r="C9710" s="75" t="s">
        <v>16571</v>
      </c>
      <c r="D9710" s="75" t="s">
        <v>13142</v>
      </c>
      <c r="E9710" s="171">
        <v>681.25</v>
      </c>
    </row>
    <row r="9711" spans="2:5" ht="50.1" customHeight="1">
      <c r="B9711" s="75">
        <v>40339</v>
      </c>
      <c r="C9711" s="75" t="s">
        <v>16572</v>
      </c>
      <c r="D9711" s="75" t="s">
        <v>13142</v>
      </c>
      <c r="E9711" s="171">
        <v>3.5</v>
      </c>
    </row>
    <row r="9712" spans="2:5" ht="50.1" customHeight="1">
      <c r="B9712" s="75">
        <v>3355</v>
      </c>
      <c r="C9712" s="75" t="s">
        <v>16573</v>
      </c>
      <c r="D9712" s="75" t="s">
        <v>13137</v>
      </c>
      <c r="E9712" s="171">
        <v>24.3</v>
      </c>
    </row>
    <row r="9713" spans="2:5" ht="50.1" customHeight="1">
      <c r="B9713" s="75">
        <v>39814</v>
      </c>
      <c r="C9713" s="75" t="s">
        <v>16574</v>
      </c>
      <c r="D9713" s="75" t="s">
        <v>13137</v>
      </c>
      <c r="E9713" s="171">
        <v>45.56</v>
      </c>
    </row>
    <row r="9714" spans="2:5" ht="50.1" customHeight="1">
      <c r="B9714" s="75">
        <v>10749</v>
      </c>
      <c r="C9714" s="75" t="s">
        <v>16575</v>
      </c>
      <c r="D9714" s="75" t="s">
        <v>13142</v>
      </c>
      <c r="E9714" s="171">
        <v>6.41</v>
      </c>
    </row>
    <row r="9715" spans="2:5" ht="50.1" customHeight="1">
      <c r="B9715" s="75">
        <v>40290</v>
      </c>
      <c r="C9715" s="75" t="s">
        <v>16576</v>
      </c>
      <c r="D9715" s="75" t="s">
        <v>13142</v>
      </c>
      <c r="E9715" s="171">
        <v>9.24</v>
      </c>
    </row>
    <row r="9716" spans="2:5" ht="50.1" customHeight="1">
      <c r="B9716" s="75">
        <v>3346</v>
      </c>
      <c r="C9716" s="75" t="s">
        <v>21720</v>
      </c>
      <c r="D9716" s="75" t="s">
        <v>13137</v>
      </c>
      <c r="E9716" s="171">
        <v>13.5</v>
      </c>
    </row>
    <row r="9717" spans="2:5" ht="50.1" customHeight="1">
      <c r="B9717" s="75">
        <v>3348</v>
      </c>
      <c r="C9717" s="75" t="s">
        <v>21721</v>
      </c>
      <c r="D9717" s="75" t="s">
        <v>13137</v>
      </c>
      <c r="E9717" s="171">
        <v>16.149999999999999</v>
      </c>
    </row>
    <row r="9718" spans="2:5" ht="50.1" customHeight="1">
      <c r="B9718" s="75">
        <v>39833</v>
      </c>
      <c r="C9718" s="75" t="s">
        <v>21722</v>
      </c>
      <c r="D9718" s="75" t="s">
        <v>13137</v>
      </c>
      <c r="E9718" s="171">
        <v>22.12</v>
      </c>
    </row>
    <row r="9719" spans="2:5" ht="50.1" customHeight="1">
      <c r="B9719" s="75">
        <v>7252</v>
      </c>
      <c r="C9719" s="75" t="s">
        <v>16577</v>
      </c>
      <c r="D9719" s="75" t="s">
        <v>13137</v>
      </c>
      <c r="E9719" s="171">
        <v>1.58</v>
      </c>
    </row>
    <row r="9720" spans="2:5" ht="50.1" customHeight="1">
      <c r="B9720" s="75">
        <v>4778</v>
      </c>
      <c r="C9720" s="75" t="s">
        <v>16578</v>
      </c>
      <c r="D9720" s="75" t="s">
        <v>13137</v>
      </c>
      <c r="E9720" s="171">
        <v>3.15</v>
      </c>
    </row>
    <row r="9721" spans="2:5" ht="50.1" customHeight="1">
      <c r="B9721" s="75">
        <v>4780</v>
      </c>
      <c r="C9721" s="75" t="s">
        <v>16579</v>
      </c>
      <c r="D9721" s="75" t="s">
        <v>13137</v>
      </c>
      <c r="E9721" s="171">
        <v>3.41</v>
      </c>
    </row>
    <row r="9722" spans="2:5" ht="50.1" customHeight="1">
      <c r="B9722" s="75">
        <v>10809</v>
      </c>
      <c r="C9722" s="75" t="s">
        <v>16580</v>
      </c>
      <c r="D9722" s="75" t="s">
        <v>13137</v>
      </c>
      <c r="E9722" s="171">
        <v>0.59</v>
      </c>
    </row>
    <row r="9723" spans="2:5" ht="50.1" customHeight="1">
      <c r="B9723" s="75">
        <v>10811</v>
      </c>
      <c r="C9723" s="75" t="s">
        <v>16581</v>
      </c>
      <c r="D9723" s="75" t="s">
        <v>13137</v>
      </c>
      <c r="E9723" s="171">
        <v>0.51</v>
      </c>
    </row>
    <row r="9724" spans="2:5" ht="50.1" customHeight="1">
      <c r="B9724" s="75">
        <v>7247</v>
      </c>
      <c r="C9724" s="75" t="s">
        <v>16582</v>
      </c>
      <c r="D9724" s="75" t="s">
        <v>13137</v>
      </c>
      <c r="E9724" s="171">
        <v>1.58</v>
      </c>
    </row>
    <row r="9725" spans="2:5" ht="50.1" customHeight="1">
      <c r="B9725" s="75">
        <v>40291</v>
      </c>
      <c r="C9725" s="75" t="s">
        <v>16583</v>
      </c>
      <c r="D9725" s="75" t="s">
        <v>13142</v>
      </c>
      <c r="E9725" s="171">
        <v>488.38</v>
      </c>
    </row>
    <row r="9726" spans="2:5" ht="50.1" customHeight="1">
      <c r="B9726" s="75">
        <v>40275</v>
      </c>
      <c r="C9726" s="75" t="s">
        <v>16584</v>
      </c>
      <c r="D9726" s="75" t="s">
        <v>13142</v>
      </c>
      <c r="E9726" s="171">
        <v>14</v>
      </c>
    </row>
    <row r="9727" spans="2:5" ht="50.1" customHeight="1">
      <c r="B9727" s="75">
        <v>42408</v>
      </c>
      <c r="C9727" s="75" t="s">
        <v>21723</v>
      </c>
      <c r="D9727" s="75" t="s">
        <v>13136</v>
      </c>
      <c r="E9727" s="171">
        <v>1.56</v>
      </c>
    </row>
    <row r="9728" spans="2:5" ht="50.1" customHeight="1">
      <c r="B9728" s="75">
        <v>3777</v>
      </c>
      <c r="C9728" s="75" t="s">
        <v>21724</v>
      </c>
      <c r="D9728" s="75" t="s">
        <v>13136</v>
      </c>
      <c r="E9728" s="171">
        <v>1.1299999999999999</v>
      </c>
    </row>
    <row r="9729" spans="2:5" ht="50.1" customHeight="1">
      <c r="B9729" s="75">
        <v>3798</v>
      </c>
      <c r="C9729" s="75" t="s">
        <v>16585</v>
      </c>
      <c r="D9729" s="75" t="s">
        <v>13138</v>
      </c>
      <c r="E9729" s="171">
        <v>57.66</v>
      </c>
    </row>
    <row r="9730" spans="2:5" ht="50.1" customHeight="1">
      <c r="B9730" s="75">
        <v>38769</v>
      </c>
      <c r="C9730" s="75" t="s">
        <v>16586</v>
      </c>
      <c r="D9730" s="75" t="s">
        <v>13138</v>
      </c>
      <c r="E9730" s="171">
        <v>45.03</v>
      </c>
    </row>
    <row r="9731" spans="2:5" ht="50.1" customHeight="1">
      <c r="B9731" s="75">
        <v>39510</v>
      </c>
      <c r="C9731" s="75" t="s">
        <v>16587</v>
      </c>
      <c r="D9731" s="75" t="s">
        <v>13138</v>
      </c>
      <c r="E9731" s="171">
        <v>182.26</v>
      </c>
    </row>
    <row r="9732" spans="2:5" ht="50.1" customHeight="1">
      <c r="B9732" s="75">
        <v>38776</v>
      </c>
      <c r="C9732" s="75" t="s">
        <v>16588</v>
      </c>
      <c r="D9732" s="75" t="s">
        <v>13138</v>
      </c>
      <c r="E9732" s="171">
        <v>193.43</v>
      </c>
    </row>
    <row r="9733" spans="2:5" ht="50.1" customHeight="1">
      <c r="B9733" s="75">
        <v>38774</v>
      </c>
      <c r="C9733" s="75" t="s">
        <v>16589</v>
      </c>
      <c r="D9733" s="75" t="s">
        <v>13138</v>
      </c>
      <c r="E9733" s="171">
        <v>26.38</v>
      </c>
    </row>
    <row r="9734" spans="2:5" ht="50.1" customHeight="1">
      <c r="B9734" s="75">
        <v>42247</v>
      </c>
      <c r="C9734" s="75" t="s">
        <v>21725</v>
      </c>
      <c r="D9734" s="75" t="s">
        <v>13138</v>
      </c>
      <c r="E9734" s="171">
        <v>900.36</v>
      </c>
    </row>
    <row r="9735" spans="2:5" ht="50.1" customHeight="1">
      <c r="B9735" s="75">
        <v>42248</v>
      </c>
      <c r="C9735" s="75" t="s">
        <v>21726</v>
      </c>
      <c r="D9735" s="75" t="s">
        <v>13138</v>
      </c>
      <c r="E9735" s="172">
        <v>1045.8399999999999</v>
      </c>
    </row>
    <row r="9736" spans="2:5" ht="50.1" customHeight="1">
      <c r="B9736" s="75">
        <v>42249</v>
      </c>
      <c r="C9736" s="75" t="s">
        <v>21727</v>
      </c>
      <c r="D9736" s="75" t="s">
        <v>13138</v>
      </c>
      <c r="E9736" s="172">
        <v>1732.58</v>
      </c>
    </row>
    <row r="9737" spans="2:5" ht="50.1" customHeight="1">
      <c r="B9737" s="75">
        <v>42244</v>
      </c>
      <c r="C9737" s="75" t="s">
        <v>21728</v>
      </c>
      <c r="D9737" s="75" t="s">
        <v>13138</v>
      </c>
      <c r="E9737" s="171">
        <v>270.58</v>
      </c>
    </row>
    <row r="9738" spans="2:5" ht="50.1" customHeight="1">
      <c r="B9738" s="75">
        <v>42245</v>
      </c>
      <c r="C9738" s="75" t="s">
        <v>21729</v>
      </c>
      <c r="D9738" s="75" t="s">
        <v>13138</v>
      </c>
      <c r="E9738" s="171">
        <v>499.3</v>
      </c>
    </row>
    <row r="9739" spans="2:5" ht="50.1" customHeight="1">
      <c r="B9739" s="75">
        <v>42246</v>
      </c>
      <c r="C9739" s="75" t="s">
        <v>21730</v>
      </c>
      <c r="D9739" s="75" t="s">
        <v>13138</v>
      </c>
      <c r="E9739" s="171">
        <v>552.70000000000005</v>
      </c>
    </row>
    <row r="9740" spans="2:5" ht="50.1" customHeight="1">
      <c r="B9740" s="75">
        <v>42243</v>
      </c>
      <c r="C9740" s="75" t="s">
        <v>21731</v>
      </c>
      <c r="D9740" s="75" t="s">
        <v>13138</v>
      </c>
      <c r="E9740" s="171">
        <v>666.45</v>
      </c>
    </row>
    <row r="9741" spans="2:5" ht="50.1" customHeight="1">
      <c r="B9741" s="75">
        <v>38889</v>
      </c>
      <c r="C9741" s="75" t="s">
        <v>16590</v>
      </c>
      <c r="D9741" s="75" t="s">
        <v>13138</v>
      </c>
      <c r="E9741" s="171">
        <v>34.51</v>
      </c>
    </row>
    <row r="9742" spans="2:5" ht="50.1" customHeight="1">
      <c r="B9742" s="75">
        <v>38784</v>
      </c>
      <c r="C9742" s="75" t="s">
        <v>16591</v>
      </c>
      <c r="D9742" s="75" t="s">
        <v>13138</v>
      </c>
      <c r="E9742" s="171">
        <v>46.17</v>
      </c>
    </row>
    <row r="9743" spans="2:5" ht="50.1" customHeight="1">
      <c r="B9743" s="75">
        <v>3788</v>
      </c>
      <c r="C9743" s="75" t="s">
        <v>16592</v>
      </c>
      <c r="D9743" s="75" t="s">
        <v>13138</v>
      </c>
      <c r="E9743" s="171">
        <v>48.12</v>
      </c>
    </row>
    <row r="9744" spans="2:5" ht="50.1" customHeight="1">
      <c r="B9744" s="75">
        <v>12230</v>
      </c>
      <c r="C9744" s="75" t="s">
        <v>16593</v>
      </c>
      <c r="D9744" s="75" t="s">
        <v>13138</v>
      </c>
      <c r="E9744" s="171">
        <v>12.38</v>
      </c>
    </row>
    <row r="9745" spans="2:5" ht="50.1" customHeight="1">
      <c r="B9745" s="75">
        <v>3780</v>
      </c>
      <c r="C9745" s="75" t="s">
        <v>16594</v>
      </c>
      <c r="D9745" s="75" t="s">
        <v>13138</v>
      </c>
      <c r="E9745" s="171">
        <v>71</v>
      </c>
    </row>
    <row r="9746" spans="2:5" ht="50.1" customHeight="1">
      <c r="B9746" s="75">
        <v>12231</v>
      </c>
      <c r="C9746" s="75" t="s">
        <v>16595</v>
      </c>
      <c r="D9746" s="75" t="s">
        <v>13138</v>
      </c>
      <c r="E9746" s="171">
        <v>20.58</v>
      </c>
    </row>
    <row r="9747" spans="2:5" ht="50.1" customHeight="1">
      <c r="B9747" s="75">
        <v>3811</v>
      </c>
      <c r="C9747" s="75" t="s">
        <v>16596</v>
      </c>
      <c r="D9747" s="75" t="s">
        <v>13138</v>
      </c>
      <c r="E9747" s="171">
        <v>66.69</v>
      </c>
    </row>
    <row r="9748" spans="2:5" ht="50.1" customHeight="1">
      <c r="B9748" s="75">
        <v>12232</v>
      </c>
      <c r="C9748" s="75" t="s">
        <v>16597</v>
      </c>
      <c r="D9748" s="75" t="s">
        <v>13138</v>
      </c>
      <c r="E9748" s="171">
        <v>21.56</v>
      </c>
    </row>
    <row r="9749" spans="2:5" ht="50.1" customHeight="1">
      <c r="B9749" s="75">
        <v>3799</v>
      </c>
      <c r="C9749" s="75" t="s">
        <v>16598</v>
      </c>
      <c r="D9749" s="75" t="s">
        <v>13138</v>
      </c>
      <c r="E9749" s="171">
        <v>94.32</v>
      </c>
    </row>
    <row r="9750" spans="2:5" ht="50.1" customHeight="1">
      <c r="B9750" s="75">
        <v>12239</v>
      </c>
      <c r="C9750" s="75" t="s">
        <v>16599</v>
      </c>
      <c r="D9750" s="75" t="s">
        <v>13138</v>
      </c>
      <c r="E9750" s="171">
        <v>28.23</v>
      </c>
    </row>
    <row r="9751" spans="2:5" ht="50.1" customHeight="1">
      <c r="B9751" s="75">
        <v>38773</v>
      </c>
      <c r="C9751" s="75" t="s">
        <v>16600</v>
      </c>
      <c r="D9751" s="75" t="s">
        <v>13138</v>
      </c>
      <c r="E9751" s="171">
        <v>4.53</v>
      </c>
    </row>
    <row r="9752" spans="2:5" ht="50.1" customHeight="1">
      <c r="B9752" s="75">
        <v>12271</v>
      </c>
      <c r="C9752" s="75" t="s">
        <v>16601</v>
      </c>
      <c r="D9752" s="75" t="s">
        <v>13138</v>
      </c>
      <c r="E9752" s="171">
        <v>252.53</v>
      </c>
    </row>
    <row r="9753" spans="2:5" ht="50.1" customHeight="1">
      <c r="B9753" s="75">
        <v>38785</v>
      </c>
      <c r="C9753" s="75" t="s">
        <v>16602</v>
      </c>
      <c r="D9753" s="75" t="s">
        <v>13138</v>
      </c>
      <c r="E9753" s="171">
        <v>119.56</v>
      </c>
    </row>
    <row r="9754" spans="2:5" ht="50.1" customHeight="1">
      <c r="B9754" s="75">
        <v>38786</v>
      </c>
      <c r="C9754" s="75" t="s">
        <v>16603</v>
      </c>
      <c r="D9754" s="75" t="s">
        <v>13138</v>
      </c>
      <c r="E9754" s="171">
        <v>147.27000000000001</v>
      </c>
    </row>
    <row r="9755" spans="2:5" ht="50.1" customHeight="1">
      <c r="B9755" s="75">
        <v>39385</v>
      </c>
      <c r="C9755" s="75" t="s">
        <v>16604</v>
      </c>
      <c r="D9755" s="75" t="s">
        <v>13138</v>
      </c>
      <c r="E9755" s="171">
        <v>24.12</v>
      </c>
    </row>
    <row r="9756" spans="2:5" ht="50.1" customHeight="1">
      <c r="B9756" s="75">
        <v>39389</v>
      </c>
      <c r="C9756" s="75" t="s">
        <v>16605</v>
      </c>
      <c r="D9756" s="75" t="s">
        <v>13138</v>
      </c>
      <c r="E9756" s="171">
        <v>26.18</v>
      </c>
    </row>
    <row r="9757" spans="2:5" ht="50.1" customHeight="1">
      <c r="B9757" s="75">
        <v>39390</v>
      </c>
      <c r="C9757" s="75" t="s">
        <v>16606</v>
      </c>
      <c r="D9757" s="75" t="s">
        <v>13138</v>
      </c>
      <c r="E9757" s="171">
        <v>54.87</v>
      </c>
    </row>
    <row r="9758" spans="2:5" ht="50.1" customHeight="1">
      <c r="B9758" s="75">
        <v>39391</v>
      </c>
      <c r="C9758" s="75" t="s">
        <v>16607</v>
      </c>
      <c r="D9758" s="75" t="s">
        <v>13138</v>
      </c>
      <c r="E9758" s="171">
        <v>61.6</v>
      </c>
    </row>
    <row r="9759" spans="2:5" ht="50.1" customHeight="1">
      <c r="B9759" s="75">
        <v>3803</v>
      </c>
      <c r="C9759" s="75" t="s">
        <v>16608</v>
      </c>
      <c r="D9759" s="75" t="s">
        <v>13138</v>
      </c>
      <c r="E9759" s="171">
        <v>42.7</v>
      </c>
    </row>
    <row r="9760" spans="2:5" ht="50.1" customHeight="1">
      <c r="B9760" s="75">
        <v>38770</v>
      </c>
      <c r="C9760" s="75" t="s">
        <v>16609</v>
      </c>
      <c r="D9760" s="75" t="s">
        <v>13138</v>
      </c>
      <c r="E9760" s="171">
        <v>49.44</v>
      </c>
    </row>
    <row r="9761" spans="2:5" ht="50.1" customHeight="1">
      <c r="B9761" s="75">
        <v>12267</v>
      </c>
      <c r="C9761" s="75" t="s">
        <v>16610</v>
      </c>
      <c r="D9761" s="75" t="s">
        <v>13138</v>
      </c>
      <c r="E9761" s="171">
        <v>144.88999999999999</v>
      </c>
    </row>
    <row r="9762" spans="2:5" ht="50.1" customHeight="1">
      <c r="B9762" s="75">
        <v>43265</v>
      </c>
      <c r="C9762" s="75" t="s">
        <v>21732</v>
      </c>
      <c r="D9762" s="75" t="s">
        <v>13138</v>
      </c>
      <c r="E9762" s="171">
        <v>75.45</v>
      </c>
    </row>
    <row r="9763" spans="2:5" ht="50.1" customHeight="1">
      <c r="B9763" s="75">
        <v>12266</v>
      </c>
      <c r="C9763" s="75" t="s">
        <v>16611</v>
      </c>
      <c r="D9763" s="75" t="s">
        <v>13138</v>
      </c>
      <c r="E9763" s="171">
        <v>74.16</v>
      </c>
    </row>
    <row r="9764" spans="2:5" ht="50.1" customHeight="1">
      <c r="B9764" s="75">
        <v>39378</v>
      </c>
      <c r="C9764" s="75" t="s">
        <v>16612</v>
      </c>
      <c r="D9764" s="75" t="s">
        <v>13138</v>
      </c>
      <c r="E9764" s="171">
        <v>52.58</v>
      </c>
    </row>
    <row r="9765" spans="2:5" ht="50.1" customHeight="1">
      <c r="B9765" s="75">
        <v>43543</v>
      </c>
      <c r="C9765" s="75" t="s">
        <v>16613</v>
      </c>
      <c r="D9765" s="75" t="s">
        <v>13138</v>
      </c>
      <c r="E9765" s="171">
        <v>109.54</v>
      </c>
    </row>
    <row r="9766" spans="2:5" ht="50.1" customHeight="1">
      <c r="B9766" s="75">
        <v>38775</v>
      </c>
      <c r="C9766" s="75" t="s">
        <v>16614</v>
      </c>
      <c r="D9766" s="75" t="s">
        <v>13138</v>
      </c>
      <c r="E9766" s="171">
        <v>55.74</v>
      </c>
    </row>
    <row r="9767" spans="2:5" ht="50.1" customHeight="1">
      <c r="B9767" s="75">
        <v>21119</v>
      </c>
      <c r="C9767" s="75" t="s">
        <v>16615</v>
      </c>
      <c r="D9767" s="75" t="s">
        <v>13138</v>
      </c>
      <c r="E9767" s="171">
        <v>1.63</v>
      </c>
    </row>
    <row r="9768" spans="2:5" ht="50.1" customHeight="1">
      <c r="B9768" s="75">
        <v>37974</v>
      </c>
      <c r="C9768" s="75" t="s">
        <v>16616</v>
      </c>
      <c r="D9768" s="75" t="s">
        <v>13138</v>
      </c>
      <c r="E9768" s="171">
        <v>2.42</v>
      </c>
    </row>
    <row r="9769" spans="2:5" ht="50.1" customHeight="1">
      <c r="B9769" s="75">
        <v>37975</v>
      </c>
      <c r="C9769" s="75" t="s">
        <v>16617</v>
      </c>
      <c r="D9769" s="75" t="s">
        <v>13138</v>
      </c>
      <c r="E9769" s="171">
        <v>4.93</v>
      </c>
    </row>
    <row r="9770" spans="2:5" ht="50.1" customHeight="1">
      <c r="B9770" s="75">
        <v>37976</v>
      </c>
      <c r="C9770" s="75" t="s">
        <v>16618</v>
      </c>
      <c r="D9770" s="75" t="s">
        <v>13138</v>
      </c>
      <c r="E9770" s="171">
        <v>10.1</v>
      </c>
    </row>
    <row r="9771" spans="2:5" ht="50.1" customHeight="1">
      <c r="B9771" s="75">
        <v>37977</v>
      </c>
      <c r="C9771" s="75" t="s">
        <v>16619</v>
      </c>
      <c r="D9771" s="75" t="s">
        <v>13138</v>
      </c>
      <c r="E9771" s="171">
        <v>13.89</v>
      </c>
    </row>
    <row r="9772" spans="2:5" ht="50.1" customHeight="1">
      <c r="B9772" s="75">
        <v>37978</v>
      </c>
      <c r="C9772" s="75" t="s">
        <v>16620</v>
      </c>
      <c r="D9772" s="75" t="s">
        <v>13138</v>
      </c>
      <c r="E9772" s="171">
        <v>28.16</v>
      </c>
    </row>
    <row r="9773" spans="2:5" ht="50.1" customHeight="1">
      <c r="B9773" s="75">
        <v>37979</v>
      </c>
      <c r="C9773" s="75" t="s">
        <v>16621</v>
      </c>
      <c r="D9773" s="75" t="s">
        <v>13138</v>
      </c>
      <c r="E9773" s="171">
        <v>121</v>
      </c>
    </row>
    <row r="9774" spans="2:5" ht="50.1" customHeight="1">
      <c r="B9774" s="75">
        <v>37980</v>
      </c>
      <c r="C9774" s="75" t="s">
        <v>16622</v>
      </c>
      <c r="D9774" s="75" t="s">
        <v>13138</v>
      </c>
      <c r="E9774" s="171">
        <v>135.97999999999999</v>
      </c>
    </row>
    <row r="9775" spans="2:5" ht="50.1" customHeight="1">
      <c r="B9775" s="75">
        <v>36147</v>
      </c>
      <c r="C9775" s="75" t="s">
        <v>16623</v>
      </c>
      <c r="D9775" s="75" t="s">
        <v>3957</v>
      </c>
      <c r="E9775" s="171">
        <v>232.88</v>
      </c>
    </row>
    <row r="9776" spans="2:5" ht="50.1" customHeight="1">
      <c r="B9776" s="75">
        <v>12731</v>
      </c>
      <c r="C9776" s="75" t="s">
        <v>16624</v>
      </c>
      <c r="D9776" s="75" t="s">
        <v>13138</v>
      </c>
      <c r="E9776" s="171">
        <v>264.91000000000003</v>
      </c>
    </row>
    <row r="9777" spans="2:5" ht="50.1" customHeight="1">
      <c r="B9777" s="75">
        <v>12723</v>
      </c>
      <c r="C9777" s="75" t="s">
        <v>16625</v>
      </c>
      <c r="D9777" s="75" t="s">
        <v>13138</v>
      </c>
      <c r="E9777" s="171">
        <v>2.0499999999999998</v>
      </c>
    </row>
    <row r="9778" spans="2:5" ht="50.1" customHeight="1">
      <c r="B9778" s="75">
        <v>12724</v>
      </c>
      <c r="C9778" s="75" t="s">
        <v>16626</v>
      </c>
      <c r="D9778" s="75" t="s">
        <v>13138</v>
      </c>
      <c r="E9778" s="171">
        <v>3.94</v>
      </c>
    </row>
    <row r="9779" spans="2:5" ht="50.1" customHeight="1">
      <c r="B9779" s="75">
        <v>12725</v>
      </c>
      <c r="C9779" s="75" t="s">
        <v>16627</v>
      </c>
      <c r="D9779" s="75" t="s">
        <v>13138</v>
      </c>
      <c r="E9779" s="171">
        <v>7.92</v>
      </c>
    </row>
    <row r="9780" spans="2:5" ht="50.1" customHeight="1">
      <c r="B9780" s="75">
        <v>12726</v>
      </c>
      <c r="C9780" s="75" t="s">
        <v>16628</v>
      </c>
      <c r="D9780" s="75" t="s">
        <v>13138</v>
      </c>
      <c r="E9780" s="171">
        <v>17.47</v>
      </c>
    </row>
    <row r="9781" spans="2:5" ht="50.1" customHeight="1">
      <c r="B9781" s="75">
        <v>12727</v>
      </c>
      <c r="C9781" s="75" t="s">
        <v>16629</v>
      </c>
      <c r="D9781" s="75" t="s">
        <v>13138</v>
      </c>
      <c r="E9781" s="171">
        <v>22.16</v>
      </c>
    </row>
    <row r="9782" spans="2:5" ht="50.1" customHeight="1">
      <c r="B9782" s="75">
        <v>12728</v>
      </c>
      <c r="C9782" s="75" t="s">
        <v>16630</v>
      </c>
      <c r="D9782" s="75" t="s">
        <v>13138</v>
      </c>
      <c r="E9782" s="171">
        <v>36.200000000000003</v>
      </c>
    </row>
    <row r="9783" spans="2:5" ht="50.1" customHeight="1">
      <c r="B9783" s="75">
        <v>12729</v>
      </c>
      <c r="C9783" s="75" t="s">
        <v>16631</v>
      </c>
      <c r="D9783" s="75" t="s">
        <v>13138</v>
      </c>
      <c r="E9783" s="171">
        <v>118.66</v>
      </c>
    </row>
    <row r="9784" spans="2:5" ht="50.1" customHeight="1">
      <c r="B9784" s="75">
        <v>12730</v>
      </c>
      <c r="C9784" s="75" t="s">
        <v>16632</v>
      </c>
      <c r="D9784" s="75" t="s">
        <v>13138</v>
      </c>
      <c r="E9784" s="171">
        <v>181.67</v>
      </c>
    </row>
    <row r="9785" spans="2:5" ht="50.1" customHeight="1">
      <c r="B9785" s="75">
        <v>3840</v>
      </c>
      <c r="C9785" s="75" t="s">
        <v>16633</v>
      </c>
      <c r="D9785" s="75" t="s">
        <v>13138</v>
      </c>
      <c r="E9785" s="171">
        <v>52</v>
      </c>
    </row>
    <row r="9786" spans="2:5" ht="50.1" customHeight="1">
      <c r="B9786" s="75">
        <v>3838</v>
      </c>
      <c r="C9786" s="75" t="s">
        <v>16634</v>
      </c>
      <c r="D9786" s="75" t="s">
        <v>13138</v>
      </c>
      <c r="E9786" s="171">
        <v>114.77</v>
      </c>
    </row>
    <row r="9787" spans="2:5" ht="50.1" customHeight="1">
      <c r="B9787" s="75">
        <v>3844</v>
      </c>
      <c r="C9787" s="75" t="s">
        <v>16635</v>
      </c>
      <c r="D9787" s="75" t="s">
        <v>13138</v>
      </c>
      <c r="E9787" s="171">
        <v>204.72</v>
      </c>
    </row>
    <row r="9788" spans="2:5" ht="50.1" customHeight="1">
      <c r="B9788" s="75">
        <v>3839</v>
      </c>
      <c r="C9788" s="75" t="s">
        <v>16636</v>
      </c>
      <c r="D9788" s="75" t="s">
        <v>13138</v>
      </c>
      <c r="E9788" s="171">
        <v>372.89</v>
      </c>
    </row>
    <row r="9789" spans="2:5" ht="50.1" customHeight="1">
      <c r="B9789" s="75">
        <v>3843</v>
      </c>
      <c r="C9789" s="75" t="s">
        <v>16637</v>
      </c>
      <c r="D9789" s="75" t="s">
        <v>13138</v>
      </c>
      <c r="E9789" s="171">
        <v>511.8</v>
      </c>
    </row>
    <row r="9790" spans="2:5" ht="50.1" customHeight="1">
      <c r="B9790" s="75">
        <v>3900</v>
      </c>
      <c r="C9790" s="75" t="s">
        <v>16638</v>
      </c>
      <c r="D9790" s="75" t="s">
        <v>13138</v>
      </c>
      <c r="E9790" s="171">
        <v>45.84</v>
      </c>
    </row>
    <row r="9791" spans="2:5" ht="50.1" customHeight="1">
      <c r="B9791" s="75">
        <v>3846</v>
      </c>
      <c r="C9791" s="75" t="s">
        <v>16639</v>
      </c>
      <c r="D9791" s="75" t="s">
        <v>13138</v>
      </c>
      <c r="E9791" s="171">
        <v>14.45</v>
      </c>
    </row>
    <row r="9792" spans="2:5" ht="50.1" customHeight="1">
      <c r="B9792" s="75">
        <v>3886</v>
      </c>
      <c r="C9792" s="75" t="s">
        <v>16640</v>
      </c>
      <c r="D9792" s="75" t="s">
        <v>13138</v>
      </c>
      <c r="E9792" s="171">
        <v>15.22</v>
      </c>
    </row>
    <row r="9793" spans="2:5" ht="50.1" customHeight="1">
      <c r="B9793" s="75">
        <v>3854</v>
      </c>
      <c r="C9793" s="75" t="s">
        <v>16641</v>
      </c>
      <c r="D9793" s="75" t="s">
        <v>13138</v>
      </c>
      <c r="E9793" s="171">
        <v>8.4499999999999993</v>
      </c>
    </row>
    <row r="9794" spans="2:5" ht="50.1" customHeight="1">
      <c r="B9794" s="75">
        <v>3873</v>
      </c>
      <c r="C9794" s="75" t="s">
        <v>16642</v>
      </c>
      <c r="D9794" s="75" t="s">
        <v>13138</v>
      </c>
      <c r="E9794" s="171">
        <v>11.19</v>
      </c>
    </row>
    <row r="9795" spans="2:5" ht="50.1" customHeight="1">
      <c r="B9795" s="75">
        <v>38021</v>
      </c>
      <c r="C9795" s="75" t="s">
        <v>16643</v>
      </c>
      <c r="D9795" s="75" t="s">
        <v>13138</v>
      </c>
      <c r="E9795" s="171">
        <v>26.77</v>
      </c>
    </row>
    <row r="9796" spans="2:5" ht="50.1" customHeight="1">
      <c r="B9796" s="75">
        <v>3847</v>
      </c>
      <c r="C9796" s="75" t="s">
        <v>16644</v>
      </c>
      <c r="D9796" s="75" t="s">
        <v>13138</v>
      </c>
      <c r="E9796" s="171">
        <v>30.38</v>
      </c>
    </row>
    <row r="9797" spans="2:5" ht="50.1" customHeight="1">
      <c r="B9797" s="75">
        <v>38022</v>
      </c>
      <c r="C9797" s="75" t="s">
        <v>16645</v>
      </c>
      <c r="D9797" s="75" t="s">
        <v>13138</v>
      </c>
      <c r="E9797" s="171">
        <v>47.46</v>
      </c>
    </row>
    <row r="9798" spans="2:5" ht="50.1" customHeight="1">
      <c r="B9798" s="75">
        <v>3833</v>
      </c>
      <c r="C9798" s="75" t="s">
        <v>16646</v>
      </c>
      <c r="D9798" s="75" t="s">
        <v>13138</v>
      </c>
      <c r="E9798" s="171">
        <v>18.78</v>
      </c>
    </row>
    <row r="9799" spans="2:5" ht="50.1" customHeight="1">
      <c r="B9799" s="75">
        <v>3835</v>
      </c>
      <c r="C9799" s="75" t="s">
        <v>16647</v>
      </c>
      <c r="D9799" s="75" t="s">
        <v>13138</v>
      </c>
      <c r="E9799" s="171">
        <v>61.16</v>
      </c>
    </row>
    <row r="9800" spans="2:5" ht="50.1" customHeight="1">
      <c r="B9800" s="75">
        <v>3836</v>
      </c>
      <c r="C9800" s="75" t="s">
        <v>16648</v>
      </c>
      <c r="D9800" s="75" t="s">
        <v>13138</v>
      </c>
      <c r="E9800" s="171">
        <v>131.63999999999999</v>
      </c>
    </row>
    <row r="9801" spans="2:5" ht="50.1" customHeight="1">
      <c r="B9801" s="75">
        <v>3830</v>
      </c>
      <c r="C9801" s="75" t="s">
        <v>16649</v>
      </c>
      <c r="D9801" s="75" t="s">
        <v>13138</v>
      </c>
      <c r="E9801" s="171">
        <v>215.23</v>
      </c>
    </row>
    <row r="9802" spans="2:5" ht="50.1" customHeight="1">
      <c r="B9802" s="75">
        <v>3831</v>
      </c>
      <c r="C9802" s="75" t="s">
        <v>16650</v>
      </c>
      <c r="D9802" s="75" t="s">
        <v>13138</v>
      </c>
      <c r="E9802" s="171">
        <v>359.79</v>
      </c>
    </row>
    <row r="9803" spans="2:5" ht="50.1" customHeight="1">
      <c r="B9803" s="75">
        <v>37981</v>
      </c>
      <c r="C9803" s="75" t="s">
        <v>16651</v>
      </c>
      <c r="D9803" s="75" t="s">
        <v>13138</v>
      </c>
      <c r="E9803" s="171">
        <v>5.54</v>
      </c>
    </row>
    <row r="9804" spans="2:5" ht="50.1" customHeight="1">
      <c r="B9804" s="75">
        <v>37982</v>
      </c>
      <c r="C9804" s="75" t="s">
        <v>16652</v>
      </c>
      <c r="D9804" s="75" t="s">
        <v>13138</v>
      </c>
      <c r="E9804" s="171">
        <v>8.42</v>
      </c>
    </row>
    <row r="9805" spans="2:5" ht="50.1" customHeight="1">
      <c r="B9805" s="75">
        <v>37983</v>
      </c>
      <c r="C9805" s="75" t="s">
        <v>16653</v>
      </c>
      <c r="D9805" s="75" t="s">
        <v>13138</v>
      </c>
      <c r="E9805" s="171">
        <v>11.79</v>
      </c>
    </row>
    <row r="9806" spans="2:5" ht="50.1" customHeight="1">
      <c r="B9806" s="75">
        <v>37984</v>
      </c>
      <c r="C9806" s="75" t="s">
        <v>16654</v>
      </c>
      <c r="D9806" s="75" t="s">
        <v>13138</v>
      </c>
      <c r="E9806" s="171">
        <v>20.36</v>
      </c>
    </row>
    <row r="9807" spans="2:5" ht="50.1" customHeight="1">
      <c r="B9807" s="75">
        <v>37985</v>
      </c>
      <c r="C9807" s="75" t="s">
        <v>16655</v>
      </c>
      <c r="D9807" s="75" t="s">
        <v>13138</v>
      </c>
      <c r="E9807" s="171">
        <v>28.51</v>
      </c>
    </row>
    <row r="9808" spans="2:5" ht="50.1" customHeight="1">
      <c r="B9808" s="75">
        <v>3826</v>
      </c>
      <c r="C9808" s="75" t="s">
        <v>16656</v>
      </c>
      <c r="D9808" s="75" t="s">
        <v>13138</v>
      </c>
      <c r="E9808" s="171">
        <v>51.6</v>
      </c>
    </row>
    <row r="9809" spans="2:5" ht="50.1" customHeight="1">
      <c r="B9809" s="75">
        <v>3825</v>
      </c>
      <c r="C9809" s="75" t="s">
        <v>16657</v>
      </c>
      <c r="D9809" s="75" t="s">
        <v>13138</v>
      </c>
      <c r="E9809" s="171">
        <v>14.84</v>
      </c>
    </row>
    <row r="9810" spans="2:5" ht="50.1" customHeight="1">
      <c r="B9810" s="75">
        <v>3827</v>
      </c>
      <c r="C9810" s="75" t="s">
        <v>16658</v>
      </c>
      <c r="D9810" s="75" t="s">
        <v>13138</v>
      </c>
      <c r="E9810" s="171">
        <v>32.42</v>
      </c>
    </row>
    <row r="9811" spans="2:5" ht="50.1" customHeight="1">
      <c r="B9811" s="75">
        <v>20165</v>
      </c>
      <c r="C9811" s="75" t="s">
        <v>21733</v>
      </c>
      <c r="D9811" s="75" t="s">
        <v>13138</v>
      </c>
      <c r="E9811" s="171">
        <v>26.89</v>
      </c>
    </row>
    <row r="9812" spans="2:5" ht="50.1" customHeight="1">
      <c r="B9812" s="75">
        <v>20166</v>
      </c>
      <c r="C9812" s="75" t="s">
        <v>21734</v>
      </c>
      <c r="D9812" s="75" t="s">
        <v>13138</v>
      </c>
      <c r="E9812" s="171">
        <v>86.9</v>
      </c>
    </row>
    <row r="9813" spans="2:5" ht="50.1" customHeight="1">
      <c r="B9813" s="75">
        <v>20164</v>
      </c>
      <c r="C9813" s="75" t="s">
        <v>21735</v>
      </c>
      <c r="D9813" s="75" t="s">
        <v>13138</v>
      </c>
      <c r="E9813" s="171">
        <v>14.2</v>
      </c>
    </row>
    <row r="9814" spans="2:5" ht="50.1" customHeight="1">
      <c r="B9814" s="75">
        <v>3893</v>
      </c>
      <c r="C9814" s="75" t="s">
        <v>16659</v>
      </c>
      <c r="D9814" s="75" t="s">
        <v>13138</v>
      </c>
      <c r="E9814" s="171">
        <v>17.62</v>
      </c>
    </row>
    <row r="9815" spans="2:5" ht="50.1" customHeight="1">
      <c r="B9815" s="75">
        <v>3848</v>
      </c>
      <c r="C9815" s="75" t="s">
        <v>16660</v>
      </c>
      <c r="D9815" s="75" t="s">
        <v>13138</v>
      </c>
      <c r="E9815" s="171">
        <v>10.71</v>
      </c>
    </row>
    <row r="9816" spans="2:5" ht="50.1" customHeight="1">
      <c r="B9816" s="75">
        <v>3895</v>
      </c>
      <c r="C9816" s="75" t="s">
        <v>16661</v>
      </c>
      <c r="D9816" s="75" t="s">
        <v>13138</v>
      </c>
      <c r="E9816" s="171">
        <v>11.65</v>
      </c>
    </row>
    <row r="9817" spans="2:5" ht="50.1" customHeight="1">
      <c r="B9817" s="75">
        <v>12404</v>
      </c>
      <c r="C9817" s="75" t="s">
        <v>16662</v>
      </c>
      <c r="D9817" s="75" t="s">
        <v>13138</v>
      </c>
      <c r="E9817" s="171">
        <v>8.2200000000000006</v>
      </c>
    </row>
    <row r="9818" spans="2:5" ht="50.1" customHeight="1">
      <c r="B9818" s="75">
        <v>3939</v>
      </c>
      <c r="C9818" s="75" t="s">
        <v>16663</v>
      </c>
      <c r="D9818" s="75" t="s">
        <v>13138</v>
      </c>
      <c r="E9818" s="171">
        <v>16.940000000000001</v>
      </c>
    </row>
    <row r="9819" spans="2:5" ht="50.1" customHeight="1">
      <c r="B9819" s="75">
        <v>3911</v>
      </c>
      <c r="C9819" s="75" t="s">
        <v>16664</v>
      </c>
      <c r="D9819" s="75" t="s">
        <v>13138</v>
      </c>
      <c r="E9819" s="171">
        <v>13.84</v>
      </c>
    </row>
    <row r="9820" spans="2:5" ht="50.1" customHeight="1">
      <c r="B9820" s="75">
        <v>3908</v>
      </c>
      <c r="C9820" s="75" t="s">
        <v>16665</v>
      </c>
      <c r="D9820" s="75" t="s">
        <v>13138</v>
      </c>
      <c r="E9820" s="171">
        <v>4.47</v>
      </c>
    </row>
    <row r="9821" spans="2:5" ht="50.1" customHeight="1">
      <c r="B9821" s="75">
        <v>3910</v>
      </c>
      <c r="C9821" s="75" t="s">
        <v>16666</v>
      </c>
      <c r="D9821" s="75" t="s">
        <v>13138</v>
      </c>
      <c r="E9821" s="171">
        <v>9.9</v>
      </c>
    </row>
    <row r="9822" spans="2:5" ht="50.1" customHeight="1">
      <c r="B9822" s="75">
        <v>3913</v>
      </c>
      <c r="C9822" s="75" t="s">
        <v>16667</v>
      </c>
      <c r="D9822" s="75" t="s">
        <v>13138</v>
      </c>
      <c r="E9822" s="171">
        <v>47.32</v>
      </c>
    </row>
    <row r="9823" spans="2:5" ht="50.1" customHeight="1">
      <c r="B9823" s="75">
        <v>3912</v>
      </c>
      <c r="C9823" s="75" t="s">
        <v>16668</v>
      </c>
      <c r="D9823" s="75" t="s">
        <v>13138</v>
      </c>
      <c r="E9823" s="171">
        <v>25.94</v>
      </c>
    </row>
    <row r="9824" spans="2:5" ht="50.1" customHeight="1">
      <c r="B9824" s="75">
        <v>3909</v>
      </c>
      <c r="C9824" s="75" t="s">
        <v>16669</v>
      </c>
      <c r="D9824" s="75" t="s">
        <v>13138</v>
      </c>
      <c r="E9824" s="171">
        <v>6.09</v>
      </c>
    </row>
    <row r="9825" spans="2:5" ht="50.1" customHeight="1">
      <c r="B9825" s="75">
        <v>3914</v>
      </c>
      <c r="C9825" s="75" t="s">
        <v>16670</v>
      </c>
      <c r="D9825" s="75" t="s">
        <v>13138</v>
      </c>
      <c r="E9825" s="171">
        <v>71.39</v>
      </c>
    </row>
    <row r="9826" spans="2:5" ht="50.1" customHeight="1">
      <c r="B9826" s="75">
        <v>3915</v>
      </c>
      <c r="C9826" s="75" t="s">
        <v>16671</v>
      </c>
      <c r="D9826" s="75" t="s">
        <v>13138</v>
      </c>
      <c r="E9826" s="171">
        <v>112.58</v>
      </c>
    </row>
    <row r="9827" spans="2:5" ht="50.1" customHeight="1">
      <c r="B9827" s="75">
        <v>3916</v>
      </c>
      <c r="C9827" s="75" t="s">
        <v>16672</v>
      </c>
      <c r="D9827" s="75" t="s">
        <v>13138</v>
      </c>
      <c r="E9827" s="171">
        <v>205.1</v>
      </c>
    </row>
    <row r="9828" spans="2:5" ht="50.1" customHeight="1">
      <c r="B9828" s="75">
        <v>3917</v>
      </c>
      <c r="C9828" s="75" t="s">
        <v>16673</v>
      </c>
      <c r="D9828" s="75" t="s">
        <v>13138</v>
      </c>
      <c r="E9828" s="171">
        <v>338.29</v>
      </c>
    </row>
    <row r="9829" spans="2:5" ht="50.1" customHeight="1">
      <c r="B9829" s="75">
        <v>1904</v>
      </c>
      <c r="C9829" s="75" t="s">
        <v>16674</v>
      </c>
      <c r="D9829" s="75" t="s">
        <v>13138</v>
      </c>
      <c r="E9829" s="171">
        <v>0.94</v>
      </c>
    </row>
    <row r="9830" spans="2:5" ht="50.1" customHeight="1">
      <c r="B9830" s="75">
        <v>1899</v>
      </c>
      <c r="C9830" s="75" t="s">
        <v>16675</v>
      </c>
      <c r="D9830" s="75" t="s">
        <v>13138</v>
      </c>
      <c r="E9830" s="171">
        <v>1.06</v>
      </c>
    </row>
    <row r="9831" spans="2:5" ht="50.1" customHeight="1">
      <c r="B9831" s="75">
        <v>1900</v>
      </c>
      <c r="C9831" s="75" t="s">
        <v>16676</v>
      </c>
      <c r="D9831" s="75" t="s">
        <v>13138</v>
      </c>
      <c r="E9831" s="171">
        <v>1.72</v>
      </c>
    </row>
    <row r="9832" spans="2:5" ht="50.1" customHeight="1">
      <c r="B9832" s="75">
        <v>12407</v>
      </c>
      <c r="C9832" s="75" t="s">
        <v>16677</v>
      </c>
      <c r="D9832" s="75" t="s">
        <v>13138</v>
      </c>
      <c r="E9832" s="171">
        <v>25.61</v>
      </c>
    </row>
    <row r="9833" spans="2:5" ht="50.1" customHeight="1">
      <c r="B9833" s="75">
        <v>12408</v>
      </c>
      <c r="C9833" s="75" t="s">
        <v>16678</v>
      </c>
      <c r="D9833" s="75" t="s">
        <v>13138</v>
      </c>
      <c r="E9833" s="171">
        <v>14.45</v>
      </c>
    </row>
    <row r="9834" spans="2:5" ht="50.1" customHeight="1">
      <c r="B9834" s="75">
        <v>12409</v>
      </c>
      <c r="C9834" s="75" t="s">
        <v>16679</v>
      </c>
      <c r="D9834" s="75" t="s">
        <v>13138</v>
      </c>
      <c r="E9834" s="171">
        <v>14.45</v>
      </c>
    </row>
    <row r="9835" spans="2:5" ht="50.1" customHeight="1">
      <c r="B9835" s="75">
        <v>12410</v>
      </c>
      <c r="C9835" s="75" t="s">
        <v>16680</v>
      </c>
      <c r="D9835" s="75" t="s">
        <v>13138</v>
      </c>
      <c r="E9835" s="171">
        <v>9.9600000000000009</v>
      </c>
    </row>
    <row r="9836" spans="2:5" ht="50.1" customHeight="1">
      <c r="B9836" s="75">
        <v>3936</v>
      </c>
      <c r="C9836" s="75" t="s">
        <v>16681</v>
      </c>
      <c r="D9836" s="75" t="s">
        <v>13138</v>
      </c>
      <c r="E9836" s="171">
        <v>17.989999999999998</v>
      </c>
    </row>
    <row r="9837" spans="2:5" ht="50.1" customHeight="1">
      <c r="B9837" s="75">
        <v>3922</v>
      </c>
      <c r="C9837" s="75" t="s">
        <v>16682</v>
      </c>
      <c r="D9837" s="75" t="s">
        <v>13138</v>
      </c>
      <c r="E9837" s="171">
        <v>16.55</v>
      </c>
    </row>
    <row r="9838" spans="2:5" ht="50.1" customHeight="1">
      <c r="B9838" s="75">
        <v>3924</v>
      </c>
      <c r="C9838" s="75" t="s">
        <v>16683</v>
      </c>
      <c r="D9838" s="75" t="s">
        <v>13138</v>
      </c>
      <c r="E9838" s="171">
        <v>17.989999999999998</v>
      </c>
    </row>
    <row r="9839" spans="2:5" ht="50.1" customHeight="1">
      <c r="B9839" s="75">
        <v>3923</v>
      </c>
      <c r="C9839" s="75" t="s">
        <v>16684</v>
      </c>
      <c r="D9839" s="75" t="s">
        <v>13138</v>
      </c>
      <c r="E9839" s="171">
        <v>17.989999999999998</v>
      </c>
    </row>
    <row r="9840" spans="2:5" ht="50.1" customHeight="1">
      <c r="B9840" s="75">
        <v>3937</v>
      </c>
      <c r="C9840" s="75" t="s">
        <v>16685</v>
      </c>
      <c r="D9840" s="75" t="s">
        <v>13138</v>
      </c>
      <c r="E9840" s="171">
        <v>14.84</v>
      </c>
    </row>
    <row r="9841" spans="2:5" ht="50.1" customHeight="1">
      <c r="B9841" s="75">
        <v>3921</v>
      </c>
      <c r="C9841" s="75" t="s">
        <v>16686</v>
      </c>
      <c r="D9841" s="75" t="s">
        <v>13138</v>
      </c>
      <c r="E9841" s="171">
        <v>14.85</v>
      </c>
    </row>
    <row r="9842" spans="2:5" ht="50.1" customHeight="1">
      <c r="B9842" s="75">
        <v>3920</v>
      </c>
      <c r="C9842" s="75" t="s">
        <v>16687</v>
      </c>
      <c r="D9842" s="75" t="s">
        <v>13138</v>
      </c>
      <c r="E9842" s="171">
        <v>14.84</v>
      </c>
    </row>
    <row r="9843" spans="2:5" ht="50.1" customHeight="1">
      <c r="B9843" s="75">
        <v>3938</v>
      </c>
      <c r="C9843" s="75" t="s">
        <v>16688</v>
      </c>
      <c r="D9843" s="75" t="s">
        <v>13138</v>
      </c>
      <c r="E9843" s="171">
        <v>9.7899999999999991</v>
      </c>
    </row>
    <row r="9844" spans="2:5" ht="50.1" customHeight="1">
      <c r="B9844" s="75">
        <v>3919</v>
      </c>
      <c r="C9844" s="75" t="s">
        <v>16689</v>
      </c>
      <c r="D9844" s="75" t="s">
        <v>13138</v>
      </c>
      <c r="E9844" s="171">
        <v>9.9700000000000006</v>
      </c>
    </row>
    <row r="9845" spans="2:5" ht="50.1" customHeight="1">
      <c r="B9845" s="75">
        <v>3927</v>
      </c>
      <c r="C9845" s="75" t="s">
        <v>16690</v>
      </c>
      <c r="D9845" s="75" t="s">
        <v>13138</v>
      </c>
      <c r="E9845" s="171">
        <v>50.53</v>
      </c>
    </row>
    <row r="9846" spans="2:5" ht="50.1" customHeight="1">
      <c r="B9846" s="75">
        <v>3928</v>
      </c>
      <c r="C9846" s="75" t="s">
        <v>16691</v>
      </c>
      <c r="D9846" s="75" t="s">
        <v>13138</v>
      </c>
      <c r="E9846" s="171">
        <v>50.53</v>
      </c>
    </row>
    <row r="9847" spans="2:5" ht="50.1" customHeight="1">
      <c r="B9847" s="75">
        <v>3926</v>
      </c>
      <c r="C9847" s="75" t="s">
        <v>16692</v>
      </c>
      <c r="D9847" s="75" t="s">
        <v>13138</v>
      </c>
      <c r="E9847" s="171">
        <v>28.81</v>
      </c>
    </row>
    <row r="9848" spans="2:5" ht="50.1" customHeight="1">
      <c r="B9848" s="75">
        <v>3935</v>
      </c>
      <c r="C9848" s="75" t="s">
        <v>16693</v>
      </c>
      <c r="D9848" s="75" t="s">
        <v>13138</v>
      </c>
      <c r="E9848" s="171">
        <v>28.81</v>
      </c>
    </row>
    <row r="9849" spans="2:5" ht="50.1" customHeight="1">
      <c r="B9849" s="75">
        <v>3925</v>
      </c>
      <c r="C9849" s="75" t="s">
        <v>16694</v>
      </c>
      <c r="D9849" s="75" t="s">
        <v>13138</v>
      </c>
      <c r="E9849" s="171">
        <v>28.81</v>
      </c>
    </row>
    <row r="9850" spans="2:5" ht="50.1" customHeight="1">
      <c r="B9850" s="75">
        <v>12406</v>
      </c>
      <c r="C9850" s="75" t="s">
        <v>16695</v>
      </c>
      <c r="D9850" s="75" t="s">
        <v>13138</v>
      </c>
      <c r="E9850" s="171">
        <v>7.07</v>
      </c>
    </row>
    <row r="9851" spans="2:5" ht="50.1" customHeight="1">
      <c r="B9851" s="75">
        <v>3929</v>
      </c>
      <c r="C9851" s="75" t="s">
        <v>16696</v>
      </c>
      <c r="D9851" s="75" t="s">
        <v>13138</v>
      </c>
      <c r="E9851" s="171">
        <v>76.989999999999995</v>
      </c>
    </row>
    <row r="9852" spans="2:5" ht="50.1" customHeight="1">
      <c r="B9852" s="75">
        <v>3931</v>
      </c>
      <c r="C9852" s="75" t="s">
        <v>16697</v>
      </c>
      <c r="D9852" s="75" t="s">
        <v>13138</v>
      </c>
      <c r="E9852" s="171">
        <v>76.989999999999995</v>
      </c>
    </row>
    <row r="9853" spans="2:5" ht="50.1" customHeight="1">
      <c r="B9853" s="75">
        <v>3930</v>
      </c>
      <c r="C9853" s="75" t="s">
        <v>16698</v>
      </c>
      <c r="D9853" s="75" t="s">
        <v>13138</v>
      </c>
      <c r="E9853" s="171">
        <v>76.989999999999995</v>
      </c>
    </row>
    <row r="9854" spans="2:5" ht="50.1" customHeight="1">
      <c r="B9854" s="75">
        <v>3932</v>
      </c>
      <c r="C9854" s="75" t="s">
        <v>16699</v>
      </c>
      <c r="D9854" s="75" t="s">
        <v>13138</v>
      </c>
      <c r="E9854" s="171">
        <v>132.94</v>
      </c>
    </row>
    <row r="9855" spans="2:5" ht="50.1" customHeight="1">
      <c r="B9855" s="75">
        <v>3933</v>
      </c>
      <c r="C9855" s="75" t="s">
        <v>16700</v>
      </c>
      <c r="D9855" s="75" t="s">
        <v>13138</v>
      </c>
      <c r="E9855" s="171">
        <v>132.94</v>
      </c>
    </row>
    <row r="9856" spans="2:5" ht="50.1" customHeight="1">
      <c r="B9856" s="75">
        <v>3934</v>
      </c>
      <c r="C9856" s="75" t="s">
        <v>16701</v>
      </c>
      <c r="D9856" s="75" t="s">
        <v>13138</v>
      </c>
      <c r="E9856" s="171">
        <v>132.94</v>
      </c>
    </row>
    <row r="9857" spans="2:5" ht="50.1" customHeight="1">
      <c r="B9857" s="75">
        <v>40355</v>
      </c>
      <c r="C9857" s="75" t="s">
        <v>16702</v>
      </c>
      <c r="D9857" s="75" t="s">
        <v>13138</v>
      </c>
      <c r="E9857" s="171">
        <v>9.26</v>
      </c>
    </row>
    <row r="9858" spans="2:5" ht="50.1" customHeight="1">
      <c r="B9858" s="75">
        <v>40364</v>
      </c>
      <c r="C9858" s="75" t="s">
        <v>16703</v>
      </c>
      <c r="D9858" s="75" t="s">
        <v>13138</v>
      </c>
      <c r="E9858" s="171">
        <v>43.37</v>
      </c>
    </row>
    <row r="9859" spans="2:5" ht="50.1" customHeight="1">
      <c r="B9859" s="75">
        <v>40361</v>
      </c>
      <c r="C9859" s="75" t="s">
        <v>16704</v>
      </c>
      <c r="D9859" s="75" t="s">
        <v>13138</v>
      </c>
      <c r="E9859" s="171">
        <v>33.909999999999997</v>
      </c>
    </row>
    <row r="9860" spans="2:5" ht="50.1" customHeight="1">
      <c r="B9860" s="75">
        <v>40358</v>
      </c>
      <c r="C9860" s="75" t="s">
        <v>16705</v>
      </c>
      <c r="D9860" s="75" t="s">
        <v>13138</v>
      </c>
      <c r="E9860" s="171">
        <v>12.93</v>
      </c>
    </row>
    <row r="9861" spans="2:5" ht="50.1" customHeight="1">
      <c r="B9861" s="75">
        <v>40370</v>
      </c>
      <c r="C9861" s="75" t="s">
        <v>16706</v>
      </c>
      <c r="D9861" s="75" t="s">
        <v>13138</v>
      </c>
      <c r="E9861" s="171">
        <v>137.62</v>
      </c>
    </row>
    <row r="9862" spans="2:5" ht="50.1" customHeight="1">
      <c r="B9862" s="75">
        <v>40367</v>
      </c>
      <c r="C9862" s="75" t="s">
        <v>16707</v>
      </c>
      <c r="D9862" s="75" t="s">
        <v>13138</v>
      </c>
      <c r="E9862" s="171">
        <v>68.400000000000006</v>
      </c>
    </row>
    <row r="9863" spans="2:5" ht="50.1" customHeight="1">
      <c r="B9863" s="75">
        <v>40373</v>
      </c>
      <c r="C9863" s="75" t="s">
        <v>16708</v>
      </c>
      <c r="D9863" s="75" t="s">
        <v>13138</v>
      </c>
      <c r="E9863" s="171">
        <v>186.09</v>
      </c>
    </row>
    <row r="9864" spans="2:5" ht="50.1" customHeight="1">
      <c r="B9864" s="75">
        <v>38947</v>
      </c>
      <c r="C9864" s="75" t="s">
        <v>16709</v>
      </c>
      <c r="D9864" s="75" t="s">
        <v>13138</v>
      </c>
      <c r="E9864" s="171">
        <v>7.98</v>
      </c>
    </row>
    <row r="9865" spans="2:5" ht="50.1" customHeight="1">
      <c r="B9865" s="75">
        <v>38948</v>
      </c>
      <c r="C9865" s="75" t="s">
        <v>16710</v>
      </c>
      <c r="D9865" s="75" t="s">
        <v>13138</v>
      </c>
      <c r="E9865" s="171">
        <v>12.74</v>
      </c>
    </row>
    <row r="9866" spans="2:5" ht="50.1" customHeight="1">
      <c r="B9866" s="75">
        <v>38949</v>
      </c>
      <c r="C9866" s="75" t="s">
        <v>16711</v>
      </c>
      <c r="D9866" s="75" t="s">
        <v>13138</v>
      </c>
      <c r="E9866" s="171">
        <v>14.13</v>
      </c>
    </row>
    <row r="9867" spans="2:5" ht="50.1" customHeight="1">
      <c r="B9867" s="75">
        <v>38951</v>
      </c>
      <c r="C9867" s="75" t="s">
        <v>16712</v>
      </c>
      <c r="D9867" s="75" t="s">
        <v>13138</v>
      </c>
      <c r="E9867" s="171">
        <v>22.35</v>
      </c>
    </row>
    <row r="9868" spans="2:5" ht="50.1" customHeight="1">
      <c r="B9868" s="75">
        <v>39312</v>
      </c>
      <c r="C9868" s="75" t="s">
        <v>16713</v>
      </c>
      <c r="D9868" s="75" t="s">
        <v>13138</v>
      </c>
      <c r="E9868" s="171">
        <v>17.34</v>
      </c>
    </row>
    <row r="9869" spans="2:5" ht="50.1" customHeight="1">
      <c r="B9869" s="75">
        <v>39313</v>
      </c>
      <c r="C9869" s="75" t="s">
        <v>16714</v>
      </c>
      <c r="D9869" s="75" t="s">
        <v>13138</v>
      </c>
      <c r="E9869" s="171">
        <v>22.63</v>
      </c>
    </row>
    <row r="9870" spans="2:5" ht="50.1" customHeight="1">
      <c r="B9870" s="75">
        <v>38950</v>
      </c>
      <c r="C9870" s="75" t="s">
        <v>16715</v>
      </c>
      <c r="D9870" s="75" t="s">
        <v>13138</v>
      </c>
      <c r="E9870" s="171">
        <v>34.06</v>
      </c>
    </row>
    <row r="9871" spans="2:5" ht="50.1" customHeight="1">
      <c r="B9871" s="75">
        <v>39314</v>
      </c>
      <c r="C9871" s="75" t="s">
        <v>16716</v>
      </c>
      <c r="D9871" s="75" t="s">
        <v>13138</v>
      </c>
      <c r="E9871" s="171">
        <v>35.94</v>
      </c>
    </row>
    <row r="9872" spans="2:5" ht="50.1" customHeight="1">
      <c r="B9872" s="75">
        <v>3907</v>
      </c>
      <c r="C9872" s="75" t="s">
        <v>16717</v>
      </c>
      <c r="D9872" s="75" t="s">
        <v>13138</v>
      </c>
      <c r="E9872" s="171">
        <v>4.74</v>
      </c>
    </row>
    <row r="9873" spans="2:5" ht="50.1" customHeight="1">
      <c r="B9873" s="75">
        <v>3889</v>
      </c>
      <c r="C9873" s="75" t="s">
        <v>16718</v>
      </c>
      <c r="D9873" s="75" t="s">
        <v>13138</v>
      </c>
      <c r="E9873" s="171">
        <v>3.63</v>
      </c>
    </row>
    <row r="9874" spans="2:5" ht="50.1" customHeight="1">
      <c r="B9874" s="75">
        <v>3868</v>
      </c>
      <c r="C9874" s="75" t="s">
        <v>16719</v>
      </c>
      <c r="D9874" s="75" t="s">
        <v>13138</v>
      </c>
      <c r="E9874" s="171">
        <v>1.41</v>
      </c>
    </row>
    <row r="9875" spans="2:5" ht="50.1" customHeight="1">
      <c r="B9875" s="75">
        <v>3869</v>
      </c>
      <c r="C9875" s="75" t="s">
        <v>16720</v>
      </c>
      <c r="D9875" s="75" t="s">
        <v>13138</v>
      </c>
      <c r="E9875" s="171">
        <v>4.03</v>
      </c>
    </row>
    <row r="9876" spans="2:5" ht="50.1" customHeight="1">
      <c r="B9876" s="75">
        <v>3872</v>
      </c>
      <c r="C9876" s="75" t="s">
        <v>16721</v>
      </c>
      <c r="D9876" s="75" t="s">
        <v>13138</v>
      </c>
      <c r="E9876" s="171">
        <v>4.9000000000000004</v>
      </c>
    </row>
    <row r="9877" spans="2:5" ht="50.1" customHeight="1">
      <c r="B9877" s="75">
        <v>3850</v>
      </c>
      <c r="C9877" s="75" t="s">
        <v>16722</v>
      </c>
      <c r="D9877" s="75" t="s">
        <v>13138</v>
      </c>
      <c r="E9877" s="171">
        <v>12.62</v>
      </c>
    </row>
    <row r="9878" spans="2:5" ht="50.1" customHeight="1">
      <c r="B9878" s="75">
        <v>38023</v>
      </c>
      <c r="C9878" s="75" t="s">
        <v>16723</v>
      </c>
      <c r="D9878" s="75" t="s">
        <v>13138</v>
      </c>
      <c r="E9878" s="171">
        <v>5.32</v>
      </c>
    </row>
    <row r="9879" spans="2:5" ht="50.1" customHeight="1">
      <c r="B9879" s="75">
        <v>37986</v>
      </c>
      <c r="C9879" s="75" t="s">
        <v>16724</v>
      </c>
      <c r="D9879" s="75" t="s">
        <v>13138</v>
      </c>
      <c r="E9879" s="171">
        <v>1.9</v>
      </c>
    </row>
    <row r="9880" spans="2:5" ht="50.1" customHeight="1">
      <c r="B9880" s="75">
        <v>37987</v>
      </c>
      <c r="C9880" s="75" t="s">
        <v>16725</v>
      </c>
      <c r="D9880" s="75" t="s">
        <v>13138</v>
      </c>
      <c r="E9880" s="171">
        <v>142.30000000000001</v>
      </c>
    </row>
    <row r="9881" spans="2:5" ht="50.1" customHeight="1">
      <c r="B9881" s="75">
        <v>37988</v>
      </c>
      <c r="C9881" s="75" t="s">
        <v>16726</v>
      </c>
      <c r="D9881" s="75" t="s">
        <v>13138</v>
      </c>
      <c r="E9881" s="171">
        <v>232.11</v>
      </c>
    </row>
    <row r="9882" spans="2:5" ht="50.1" customHeight="1">
      <c r="B9882" s="75">
        <v>21120</v>
      </c>
      <c r="C9882" s="75" t="s">
        <v>16727</v>
      </c>
      <c r="D9882" s="75" t="s">
        <v>13138</v>
      </c>
      <c r="E9882" s="171">
        <v>11.56</v>
      </c>
    </row>
    <row r="9883" spans="2:5" ht="50.1" customHeight="1">
      <c r="B9883" s="75">
        <v>39318</v>
      </c>
      <c r="C9883" s="75" t="s">
        <v>16728</v>
      </c>
      <c r="D9883" s="75" t="s">
        <v>13138</v>
      </c>
      <c r="E9883" s="171">
        <v>9.5399999999999991</v>
      </c>
    </row>
    <row r="9884" spans="2:5" ht="50.1" customHeight="1">
      <c r="B9884" s="75">
        <v>20162</v>
      </c>
      <c r="C9884" s="75" t="s">
        <v>16729</v>
      </c>
      <c r="D9884" s="75" t="s">
        <v>13138</v>
      </c>
      <c r="E9884" s="171">
        <v>18.68</v>
      </c>
    </row>
    <row r="9885" spans="2:5" ht="50.1" customHeight="1">
      <c r="B9885" s="75">
        <v>40366</v>
      </c>
      <c r="C9885" s="75" t="s">
        <v>16730</v>
      </c>
      <c r="D9885" s="75" t="s">
        <v>13138</v>
      </c>
      <c r="E9885" s="171">
        <v>33.83</v>
      </c>
    </row>
    <row r="9886" spans="2:5" ht="50.1" customHeight="1">
      <c r="B9886" s="75">
        <v>40363</v>
      </c>
      <c r="C9886" s="75" t="s">
        <v>16731</v>
      </c>
      <c r="D9886" s="75" t="s">
        <v>13138</v>
      </c>
      <c r="E9886" s="171">
        <v>26.46</v>
      </c>
    </row>
    <row r="9887" spans="2:5" ht="50.1" customHeight="1">
      <c r="B9887" s="75">
        <v>40354</v>
      </c>
      <c r="C9887" s="75" t="s">
        <v>16732</v>
      </c>
      <c r="D9887" s="75" t="s">
        <v>13138</v>
      </c>
      <c r="E9887" s="171">
        <v>11.52</v>
      </c>
    </row>
    <row r="9888" spans="2:5" ht="50.1" customHeight="1">
      <c r="B9888" s="75">
        <v>40360</v>
      </c>
      <c r="C9888" s="75" t="s">
        <v>16733</v>
      </c>
      <c r="D9888" s="75" t="s">
        <v>13138</v>
      </c>
      <c r="E9888" s="171">
        <v>17.34</v>
      </c>
    </row>
    <row r="9889" spans="2:5" ht="50.1" customHeight="1">
      <c r="B9889" s="75">
        <v>40372</v>
      </c>
      <c r="C9889" s="75" t="s">
        <v>16734</v>
      </c>
      <c r="D9889" s="75" t="s">
        <v>13138</v>
      </c>
      <c r="E9889" s="171">
        <v>107.12</v>
      </c>
    </row>
    <row r="9890" spans="2:5" ht="50.1" customHeight="1">
      <c r="B9890" s="75">
        <v>40369</v>
      </c>
      <c r="C9890" s="75" t="s">
        <v>16735</v>
      </c>
      <c r="D9890" s="75" t="s">
        <v>13138</v>
      </c>
      <c r="E9890" s="171">
        <v>53.31</v>
      </c>
    </row>
    <row r="9891" spans="2:5" ht="50.1" customHeight="1">
      <c r="B9891" s="75">
        <v>40357</v>
      </c>
      <c r="C9891" s="75" t="s">
        <v>16736</v>
      </c>
      <c r="D9891" s="75" t="s">
        <v>13138</v>
      </c>
      <c r="E9891" s="171">
        <v>12.93</v>
      </c>
    </row>
    <row r="9892" spans="2:5" ht="50.1" customHeight="1">
      <c r="B9892" s="75">
        <v>40375</v>
      </c>
      <c r="C9892" s="75" t="s">
        <v>16737</v>
      </c>
      <c r="D9892" s="75" t="s">
        <v>13138</v>
      </c>
      <c r="E9892" s="171">
        <v>145.02000000000001</v>
      </c>
    </row>
    <row r="9893" spans="2:5" ht="50.1" customHeight="1">
      <c r="B9893" s="75">
        <v>1893</v>
      </c>
      <c r="C9893" s="75" t="s">
        <v>16738</v>
      </c>
      <c r="D9893" s="75" t="s">
        <v>13138</v>
      </c>
      <c r="E9893" s="171">
        <v>3.55</v>
      </c>
    </row>
    <row r="9894" spans="2:5" ht="50.1" customHeight="1">
      <c r="B9894" s="75">
        <v>1902</v>
      </c>
      <c r="C9894" s="75" t="s">
        <v>16739</v>
      </c>
      <c r="D9894" s="75" t="s">
        <v>13138</v>
      </c>
      <c r="E9894" s="171">
        <v>2.58</v>
      </c>
    </row>
    <row r="9895" spans="2:5" ht="50.1" customHeight="1">
      <c r="B9895" s="75">
        <v>1901</v>
      </c>
      <c r="C9895" s="75" t="s">
        <v>16740</v>
      </c>
      <c r="D9895" s="75" t="s">
        <v>13138</v>
      </c>
      <c r="E9895" s="171">
        <v>0.8</v>
      </c>
    </row>
    <row r="9896" spans="2:5" ht="50.1" customHeight="1">
      <c r="B9896" s="75">
        <v>1892</v>
      </c>
      <c r="C9896" s="75" t="s">
        <v>16741</v>
      </c>
      <c r="D9896" s="75" t="s">
        <v>13138</v>
      </c>
      <c r="E9896" s="171">
        <v>1.66</v>
      </c>
    </row>
    <row r="9897" spans="2:5" ht="50.1" customHeight="1">
      <c r="B9897" s="75">
        <v>1907</v>
      </c>
      <c r="C9897" s="75" t="s">
        <v>16742</v>
      </c>
      <c r="D9897" s="75" t="s">
        <v>13138</v>
      </c>
      <c r="E9897" s="171">
        <v>11.42</v>
      </c>
    </row>
    <row r="9898" spans="2:5" ht="50.1" customHeight="1">
      <c r="B9898" s="75">
        <v>1894</v>
      </c>
      <c r="C9898" s="75" t="s">
        <v>16743</v>
      </c>
      <c r="D9898" s="75" t="s">
        <v>13138</v>
      </c>
      <c r="E9898" s="171">
        <v>5.13</v>
      </c>
    </row>
    <row r="9899" spans="2:5" ht="50.1" customHeight="1">
      <c r="B9899" s="75">
        <v>1891</v>
      </c>
      <c r="C9899" s="75" t="s">
        <v>16744</v>
      </c>
      <c r="D9899" s="75" t="s">
        <v>13138</v>
      </c>
      <c r="E9899" s="171">
        <v>1.19</v>
      </c>
    </row>
    <row r="9900" spans="2:5" ht="50.1" customHeight="1">
      <c r="B9900" s="75">
        <v>1896</v>
      </c>
      <c r="C9900" s="75" t="s">
        <v>16745</v>
      </c>
      <c r="D9900" s="75" t="s">
        <v>13138</v>
      </c>
      <c r="E9900" s="171">
        <v>15.33</v>
      </c>
    </row>
    <row r="9901" spans="2:5" ht="50.1" customHeight="1">
      <c r="B9901" s="75">
        <v>1895</v>
      </c>
      <c r="C9901" s="75" t="s">
        <v>16746</v>
      </c>
      <c r="D9901" s="75" t="s">
        <v>13138</v>
      </c>
      <c r="E9901" s="171">
        <v>26.94</v>
      </c>
    </row>
    <row r="9902" spans="2:5" ht="50.1" customHeight="1">
      <c r="B9902" s="75">
        <v>2641</v>
      </c>
      <c r="C9902" s="75" t="s">
        <v>16747</v>
      </c>
      <c r="D9902" s="75" t="s">
        <v>13138</v>
      </c>
      <c r="E9902" s="171">
        <v>29.56</v>
      </c>
    </row>
    <row r="9903" spans="2:5" ht="50.1" customHeight="1">
      <c r="B9903" s="75">
        <v>2636</v>
      </c>
      <c r="C9903" s="75" t="s">
        <v>16748</v>
      </c>
      <c r="D9903" s="75" t="s">
        <v>13138</v>
      </c>
      <c r="E9903" s="171">
        <v>1.9</v>
      </c>
    </row>
    <row r="9904" spans="2:5" ht="50.1" customHeight="1">
      <c r="B9904" s="75">
        <v>2637</v>
      </c>
      <c r="C9904" s="75" t="s">
        <v>16749</v>
      </c>
      <c r="D9904" s="75" t="s">
        <v>13138</v>
      </c>
      <c r="E9904" s="171">
        <v>2.02</v>
      </c>
    </row>
    <row r="9905" spans="2:5" ht="50.1" customHeight="1">
      <c r="B9905" s="75">
        <v>2638</v>
      </c>
      <c r="C9905" s="75" t="s">
        <v>16750</v>
      </c>
      <c r="D9905" s="75" t="s">
        <v>13138</v>
      </c>
      <c r="E9905" s="171">
        <v>2.35</v>
      </c>
    </row>
    <row r="9906" spans="2:5" ht="50.1" customHeight="1">
      <c r="B9906" s="75">
        <v>2639</v>
      </c>
      <c r="C9906" s="75" t="s">
        <v>16751</v>
      </c>
      <c r="D9906" s="75" t="s">
        <v>13138</v>
      </c>
      <c r="E9906" s="171">
        <v>4.18</v>
      </c>
    </row>
    <row r="9907" spans="2:5" ht="50.1" customHeight="1">
      <c r="B9907" s="75">
        <v>2644</v>
      </c>
      <c r="C9907" s="75" t="s">
        <v>16752</v>
      </c>
      <c r="D9907" s="75" t="s">
        <v>13138</v>
      </c>
      <c r="E9907" s="171">
        <v>6.05</v>
      </c>
    </row>
    <row r="9908" spans="2:5" ht="50.1" customHeight="1">
      <c r="B9908" s="75">
        <v>2643</v>
      </c>
      <c r="C9908" s="75" t="s">
        <v>16753</v>
      </c>
      <c r="D9908" s="75" t="s">
        <v>13138</v>
      </c>
      <c r="E9908" s="171">
        <v>8.43</v>
      </c>
    </row>
    <row r="9909" spans="2:5" ht="50.1" customHeight="1">
      <c r="B9909" s="75">
        <v>2640</v>
      </c>
      <c r="C9909" s="75" t="s">
        <v>16754</v>
      </c>
      <c r="D9909" s="75" t="s">
        <v>13138</v>
      </c>
      <c r="E9909" s="171">
        <v>12.3</v>
      </c>
    </row>
    <row r="9910" spans="2:5" ht="50.1" customHeight="1">
      <c r="B9910" s="75">
        <v>2642</v>
      </c>
      <c r="C9910" s="75" t="s">
        <v>16755</v>
      </c>
      <c r="D9910" s="75" t="s">
        <v>13138</v>
      </c>
      <c r="E9910" s="171">
        <v>18.73</v>
      </c>
    </row>
    <row r="9911" spans="2:5" ht="50.1" customHeight="1">
      <c r="B9911" s="75">
        <v>38943</v>
      </c>
      <c r="C9911" s="75" t="s">
        <v>16756</v>
      </c>
      <c r="D9911" s="75" t="s">
        <v>13138</v>
      </c>
      <c r="E9911" s="171">
        <v>5.89</v>
      </c>
    </row>
    <row r="9912" spans="2:5" ht="50.1" customHeight="1">
      <c r="B9912" s="75">
        <v>38944</v>
      </c>
      <c r="C9912" s="75" t="s">
        <v>16757</v>
      </c>
      <c r="D9912" s="75" t="s">
        <v>13138</v>
      </c>
      <c r="E9912" s="171">
        <v>9.11</v>
      </c>
    </row>
    <row r="9913" spans="2:5" ht="50.1" customHeight="1">
      <c r="B9913" s="75">
        <v>38945</v>
      </c>
      <c r="C9913" s="75" t="s">
        <v>16758</v>
      </c>
      <c r="D9913" s="75" t="s">
        <v>13138</v>
      </c>
      <c r="E9913" s="171">
        <v>18.48</v>
      </c>
    </row>
    <row r="9914" spans="2:5" ht="50.1" customHeight="1">
      <c r="B9914" s="75">
        <v>38946</v>
      </c>
      <c r="C9914" s="75" t="s">
        <v>16759</v>
      </c>
      <c r="D9914" s="75" t="s">
        <v>13138</v>
      </c>
      <c r="E9914" s="171">
        <v>27.55</v>
      </c>
    </row>
    <row r="9915" spans="2:5" ht="50.1" customHeight="1">
      <c r="B9915" s="75">
        <v>39308</v>
      </c>
      <c r="C9915" s="75" t="s">
        <v>16760</v>
      </c>
      <c r="D9915" s="75" t="s">
        <v>13138</v>
      </c>
      <c r="E9915" s="171">
        <v>12.01</v>
      </c>
    </row>
    <row r="9916" spans="2:5" ht="50.1" customHeight="1">
      <c r="B9916" s="75">
        <v>39309</v>
      </c>
      <c r="C9916" s="75" t="s">
        <v>16761</v>
      </c>
      <c r="D9916" s="75" t="s">
        <v>13138</v>
      </c>
      <c r="E9916" s="171">
        <v>17.38</v>
      </c>
    </row>
    <row r="9917" spans="2:5" ht="50.1" customHeight="1">
      <c r="B9917" s="75">
        <v>39310</v>
      </c>
      <c r="C9917" s="75" t="s">
        <v>16762</v>
      </c>
      <c r="D9917" s="75" t="s">
        <v>13138</v>
      </c>
      <c r="E9917" s="171">
        <v>26.33</v>
      </c>
    </row>
    <row r="9918" spans="2:5" ht="50.1" customHeight="1">
      <c r="B9918" s="75">
        <v>39311</v>
      </c>
      <c r="C9918" s="75" t="s">
        <v>16763</v>
      </c>
      <c r="D9918" s="75" t="s">
        <v>13138</v>
      </c>
      <c r="E9918" s="171">
        <v>39.57</v>
      </c>
    </row>
    <row r="9919" spans="2:5" ht="50.1" customHeight="1">
      <c r="B9919" s="75">
        <v>39855</v>
      </c>
      <c r="C9919" s="75" t="s">
        <v>16764</v>
      </c>
      <c r="D9919" s="75" t="s">
        <v>13138</v>
      </c>
      <c r="E9919" s="171">
        <v>2.0699999999999998</v>
      </c>
    </row>
    <row r="9920" spans="2:5" ht="50.1" customHeight="1">
      <c r="B9920" s="75">
        <v>39856</v>
      </c>
      <c r="C9920" s="75" t="s">
        <v>16765</v>
      </c>
      <c r="D9920" s="75" t="s">
        <v>13138</v>
      </c>
      <c r="E9920" s="171">
        <v>4.8899999999999997</v>
      </c>
    </row>
    <row r="9921" spans="2:5" ht="50.1" customHeight="1">
      <c r="B9921" s="75">
        <v>39857</v>
      </c>
      <c r="C9921" s="75" t="s">
        <v>16766</v>
      </c>
      <c r="D9921" s="75" t="s">
        <v>13138</v>
      </c>
      <c r="E9921" s="171">
        <v>7.92</v>
      </c>
    </row>
    <row r="9922" spans="2:5" ht="50.1" customHeight="1">
      <c r="B9922" s="75">
        <v>39858</v>
      </c>
      <c r="C9922" s="75" t="s">
        <v>16767</v>
      </c>
      <c r="D9922" s="75" t="s">
        <v>13138</v>
      </c>
      <c r="E9922" s="171">
        <v>17.57</v>
      </c>
    </row>
    <row r="9923" spans="2:5" ht="50.1" customHeight="1">
      <c r="B9923" s="75">
        <v>39859</v>
      </c>
      <c r="C9923" s="75" t="s">
        <v>16768</v>
      </c>
      <c r="D9923" s="75" t="s">
        <v>13138</v>
      </c>
      <c r="E9923" s="171">
        <v>27.08</v>
      </c>
    </row>
    <row r="9924" spans="2:5" ht="50.1" customHeight="1">
      <c r="B9924" s="75">
        <v>39860</v>
      </c>
      <c r="C9924" s="75" t="s">
        <v>16769</v>
      </c>
      <c r="D9924" s="75" t="s">
        <v>13138</v>
      </c>
      <c r="E9924" s="171">
        <v>41.56</v>
      </c>
    </row>
    <row r="9925" spans="2:5" ht="50.1" customHeight="1">
      <c r="B9925" s="75">
        <v>39861</v>
      </c>
      <c r="C9925" s="75" t="s">
        <v>16770</v>
      </c>
      <c r="D9925" s="75" t="s">
        <v>13138</v>
      </c>
      <c r="E9925" s="171">
        <v>118.66</v>
      </c>
    </row>
    <row r="9926" spans="2:5" ht="50.1" customHeight="1">
      <c r="B9926" s="75">
        <v>38447</v>
      </c>
      <c r="C9926" s="75" t="s">
        <v>16771</v>
      </c>
      <c r="D9926" s="75" t="s">
        <v>13138</v>
      </c>
      <c r="E9926" s="171">
        <v>65.97</v>
      </c>
    </row>
    <row r="9927" spans="2:5" ht="50.1" customHeight="1">
      <c r="B9927" s="75">
        <v>36320</v>
      </c>
      <c r="C9927" s="75" t="s">
        <v>16772</v>
      </c>
      <c r="D9927" s="75" t="s">
        <v>13138</v>
      </c>
      <c r="E9927" s="171">
        <v>0.95</v>
      </c>
    </row>
    <row r="9928" spans="2:5" ht="50.1" customHeight="1">
      <c r="B9928" s="75">
        <v>36324</v>
      </c>
      <c r="C9928" s="75" t="s">
        <v>16773</v>
      </c>
      <c r="D9928" s="75" t="s">
        <v>13138</v>
      </c>
      <c r="E9928" s="171">
        <v>1.45</v>
      </c>
    </row>
    <row r="9929" spans="2:5" ht="50.1" customHeight="1">
      <c r="B9929" s="75">
        <v>38441</v>
      </c>
      <c r="C9929" s="75" t="s">
        <v>16774</v>
      </c>
      <c r="D9929" s="75" t="s">
        <v>13138</v>
      </c>
      <c r="E9929" s="171">
        <v>1.9</v>
      </c>
    </row>
    <row r="9930" spans="2:5" ht="50.1" customHeight="1">
      <c r="B9930" s="75">
        <v>38442</v>
      </c>
      <c r="C9930" s="75" t="s">
        <v>16775</v>
      </c>
      <c r="D9930" s="75" t="s">
        <v>13138</v>
      </c>
      <c r="E9930" s="171">
        <v>4.83</v>
      </c>
    </row>
    <row r="9931" spans="2:5" ht="50.1" customHeight="1">
      <c r="B9931" s="75">
        <v>38443</v>
      </c>
      <c r="C9931" s="75" t="s">
        <v>16776</v>
      </c>
      <c r="D9931" s="75" t="s">
        <v>13138</v>
      </c>
      <c r="E9931" s="171">
        <v>7.3</v>
      </c>
    </row>
    <row r="9932" spans="2:5" ht="50.1" customHeight="1">
      <c r="B9932" s="75">
        <v>38444</v>
      </c>
      <c r="C9932" s="75" t="s">
        <v>16777</v>
      </c>
      <c r="D9932" s="75" t="s">
        <v>13138</v>
      </c>
      <c r="E9932" s="171">
        <v>10.87</v>
      </c>
    </row>
    <row r="9933" spans="2:5" ht="50.1" customHeight="1">
      <c r="B9933" s="75">
        <v>38445</v>
      </c>
      <c r="C9933" s="75" t="s">
        <v>16778</v>
      </c>
      <c r="D9933" s="75" t="s">
        <v>13138</v>
      </c>
      <c r="E9933" s="171">
        <v>25.54</v>
      </c>
    </row>
    <row r="9934" spans="2:5" ht="50.1" customHeight="1">
      <c r="B9934" s="75">
        <v>38446</v>
      </c>
      <c r="C9934" s="75" t="s">
        <v>16779</v>
      </c>
      <c r="D9934" s="75" t="s">
        <v>13138</v>
      </c>
      <c r="E9934" s="171">
        <v>41.23</v>
      </c>
    </row>
    <row r="9935" spans="2:5" ht="50.1" customHeight="1">
      <c r="B9935" s="75">
        <v>3867</v>
      </c>
      <c r="C9935" s="75" t="s">
        <v>16780</v>
      </c>
      <c r="D9935" s="75" t="s">
        <v>13138</v>
      </c>
      <c r="E9935" s="171">
        <v>84.78</v>
      </c>
    </row>
    <row r="9936" spans="2:5" ht="50.1" customHeight="1">
      <c r="B9936" s="75">
        <v>3861</v>
      </c>
      <c r="C9936" s="75" t="s">
        <v>16781</v>
      </c>
      <c r="D9936" s="75" t="s">
        <v>13138</v>
      </c>
      <c r="E9936" s="171">
        <v>0.7</v>
      </c>
    </row>
    <row r="9937" spans="2:5" ht="50.1" customHeight="1">
      <c r="B9937" s="75">
        <v>3904</v>
      </c>
      <c r="C9937" s="75" t="s">
        <v>16782</v>
      </c>
      <c r="D9937" s="75" t="s">
        <v>13138</v>
      </c>
      <c r="E9937" s="171">
        <v>0.86</v>
      </c>
    </row>
    <row r="9938" spans="2:5" ht="50.1" customHeight="1">
      <c r="B9938" s="75">
        <v>3903</v>
      </c>
      <c r="C9938" s="75" t="s">
        <v>16783</v>
      </c>
      <c r="D9938" s="75" t="s">
        <v>13138</v>
      </c>
      <c r="E9938" s="171">
        <v>2.11</v>
      </c>
    </row>
    <row r="9939" spans="2:5" ht="50.1" customHeight="1">
      <c r="B9939" s="75">
        <v>3862</v>
      </c>
      <c r="C9939" s="75" t="s">
        <v>16784</v>
      </c>
      <c r="D9939" s="75" t="s">
        <v>13138</v>
      </c>
      <c r="E9939" s="171">
        <v>4.29</v>
      </c>
    </row>
    <row r="9940" spans="2:5" ht="50.1" customHeight="1">
      <c r="B9940" s="75">
        <v>3863</v>
      </c>
      <c r="C9940" s="75" t="s">
        <v>16785</v>
      </c>
      <c r="D9940" s="75" t="s">
        <v>13138</v>
      </c>
      <c r="E9940" s="171">
        <v>5.04</v>
      </c>
    </row>
    <row r="9941" spans="2:5" ht="50.1" customHeight="1">
      <c r="B9941" s="75">
        <v>3864</v>
      </c>
      <c r="C9941" s="75" t="s">
        <v>16786</v>
      </c>
      <c r="D9941" s="75" t="s">
        <v>13138</v>
      </c>
      <c r="E9941" s="171">
        <v>13.13</v>
      </c>
    </row>
    <row r="9942" spans="2:5" ht="50.1" customHeight="1">
      <c r="B9942" s="75">
        <v>3865</v>
      </c>
      <c r="C9942" s="75" t="s">
        <v>16787</v>
      </c>
      <c r="D9942" s="75" t="s">
        <v>13138</v>
      </c>
      <c r="E9942" s="171">
        <v>22.84</v>
      </c>
    </row>
    <row r="9943" spans="2:5" ht="50.1" customHeight="1">
      <c r="B9943" s="75">
        <v>3866</v>
      </c>
      <c r="C9943" s="75" t="s">
        <v>16788</v>
      </c>
      <c r="D9943" s="75" t="s">
        <v>13138</v>
      </c>
      <c r="E9943" s="171">
        <v>52.26</v>
      </c>
    </row>
    <row r="9944" spans="2:5" ht="50.1" customHeight="1">
      <c r="B9944" s="75">
        <v>3902</v>
      </c>
      <c r="C9944" s="75" t="s">
        <v>16789</v>
      </c>
      <c r="D9944" s="75" t="s">
        <v>13138</v>
      </c>
      <c r="E9944" s="171">
        <v>25.41</v>
      </c>
    </row>
    <row r="9945" spans="2:5" ht="50.1" customHeight="1">
      <c r="B9945" s="75">
        <v>3878</v>
      </c>
      <c r="C9945" s="75" t="s">
        <v>16790</v>
      </c>
      <c r="D9945" s="75" t="s">
        <v>13138</v>
      </c>
      <c r="E9945" s="171">
        <v>8.0299999999999994</v>
      </c>
    </row>
    <row r="9946" spans="2:5" ht="50.1" customHeight="1">
      <c r="B9946" s="75">
        <v>3877</v>
      </c>
      <c r="C9946" s="75" t="s">
        <v>16791</v>
      </c>
      <c r="D9946" s="75" t="s">
        <v>13138</v>
      </c>
      <c r="E9946" s="171">
        <v>7.34</v>
      </c>
    </row>
    <row r="9947" spans="2:5" ht="50.1" customHeight="1">
      <c r="B9947" s="75">
        <v>3879</v>
      </c>
      <c r="C9947" s="75" t="s">
        <v>16792</v>
      </c>
      <c r="D9947" s="75" t="s">
        <v>13138</v>
      </c>
      <c r="E9947" s="171">
        <v>16.2</v>
      </c>
    </row>
    <row r="9948" spans="2:5" ht="50.1" customHeight="1">
      <c r="B9948" s="75">
        <v>3880</v>
      </c>
      <c r="C9948" s="75" t="s">
        <v>16793</v>
      </c>
      <c r="D9948" s="75" t="s">
        <v>13138</v>
      </c>
      <c r="E9948" s="171">
        <v>36.549999999999997</v>
      </c>
    </row>
    <row r="9949" spans="2:5" ht="50.1" customHeight="1">
      <c r="B9949" s="75">
        <v>12892</v>
      </c>
      <c r="C9949" s="75" t="s">
        <v>16794</v>
      </c>
      <c r="D9949" s="75" t="s">
        <v>3957</v>
      </c>
      <c r="E9949" s="171">
        <v>8.1</v>
      </c>
    </row>
    <row r="9950" spans="2:5" ht="50.1" customHeight="1">
      <c r="B9950" s="75">
        <v>3883</v>
      </c>
      <c r="C9950" s="75" t="s">
        <v>16795</v>
      </c>
      <c r="D9950" s="75" t="s">
        <v>13138</v>
      </c>
      <c r="E9950" s="171">
        <v>1.69</v>
      </c>
    </row>
    <row r="9951" spans="2:5" ht="50.1" customHeight="1">
      <c r="B9951" s="75">
        <v>3876</v>
      </c>
      <c r="C9951" s="75" t="s">
        <v>16796</v>
      </c>
      <c r="D9951" s="75" t="s">
        <v>13138</v>
      </c>
      <c r="E9951" s="171">
        <v>4.2300000000000004</v>
      </c>
    </row>
    <row r="9952" spans="2:5" ht="50.1" customHeight="1">
      <c r="B9952" s="75">
        <v>3884</v>
      </c>
      <c r="C9952" s="75" t="s">
        <v>16797</v>
      </c>
      <c r="D9952" s="75" t="s">
        <v>13138</v>
      </c>
      <c r="E9952" s="171">
        <v>2.5299999999999998</v>
      </c>
    </row>
    <row r="9953" spans="2:5" ht="50.1" customHeight="1">
      <c r="B9953" s="75">
        <v>3837</v>
      </c>
      <c r="C9953" s="75" t="s">
        <v>16798</v>
      </c>
      <c r="D9953" s="75" t="s">
        <v>13138</v>
      </c>
      <c r="E9953" s="171">
        <v>44.79</v>
      </c>
    </row>
    <row r="9954" spans="2:5" ht="50.1" customHeight="1">
      <c r="B9954" s="75">
        <v>3845</v>
      </c>
      <c r="C9954" s="75" t="s">
        <v>16799</v>
      </c>
      <c r="D9954" s="75" t="s">
        <v>13138</v>
      </c>
      <c r="E9954" s="171">
        <v>16.36</v>
      </c>
    </row>
    <row r="9955" spans="2:5" ht="50.1" customHeight="1">
      <c r="B9955" s="75">
        <v>11045</v>
      </c>
      <c r="C9955" s="75" t="s">
        <v>16800</v>
      </c>
      <c r="D9955" s="75" t="s">
        <v>13138</v>
      </c>
      <c r="E9955" s="171">
        <v>31.56</v>
      </c>
    </row>
    <row r="9956" spans="2:5" ht="50.1" customHeight="1">
      <c r="B9956" s="75">
        <v>20170</v>
      </c>
      <c r="C9956" s="75" t="s">
        <v>21736</v>
      </c>
      <c r="D9956" s="75" t="s">
        <v>13138</v>
      </c>
      <c r="E9956" s="171">
        <v>15.14</v>
      </c>
    </row>
    <row r="9957" spans="2:5" ht="50.1" customHeight="1">
      <c r="B9957" s="75">
        <v>20171</v>
      </c>
      <c r="C9957" s="75" t="s">
        <v>21737</v>
      </c>
      <c r="D9957" s="75" t="s">
        <v>13138</v>
      </c>
      <c r="E9957" s="171">
        <v>44.96</v>
      </c>
    </row>
    <row r="9958" spans="2:5" ht="50.1" customHeight="1">
      <c r="B9958" s="75">
        <v>20167</v>
      </c>
      <c r="C9958" s="75" t="s">
        <v>21738</v>
      </c>
      <c r="D9958" s="75" t="s">
        <v>13138</v>
      </c>
      <c r="E9958" s="171">
        <v>5.62</v>
      </c>
    </row>
    <row r="9959" spans="2:5" ht="50.1" customHeight="1">
      <c r="B9959" s="75">
        <v>20168</v>
      </c>
      <c r="C9959" s="75" t="s">
        <v>21739</v>
      </c>
      <c r="D9959" s="75" t="s">
        <v>13138</v>
      </c>
      <c r="E9959" s="171">
        <v>8.82</v>
      </c>
    </row>
    <row r="9960" spans="2:5" ht="50.1" customHeight="1">
      <c r="B9960" s="75">
        <v>20169</v>
      </c>
      <c r="C9960" s="75" t="s">
        <v>21740</v>
      </c>
      <c r="D9960" s="75" t="s">
        <v>13138</v>
      </c>
      <c r="E9960" s="171">
        <v>12.48</v>
      </c>
    </row>
    <row r="9961" spans="2:5" ht="50.1" customHeight="1">
      <c r="B9961" s="75">
        <v>3899</v>
      </c>
      <c r="C9961" s="75" t="s">
        <v>16801</v>
      </c>
      <c r="D9961" s="75" t="s">
        <v>13138</v>
      </c>
      <c r="E9961" s="171">
        <v>6.61</v>
      </c>
    </row>
    <row r="9962" spans="2:5" ht="50.1" customHeight="1">
      <c r="B9962" s="75">
        <v>38676</v>
      </c>
      <c r="C9962" s="75" t="s">
        <v>16802</v>
      </c>
      <c r="D9962" s="75" t="s">
        <v>13138</v>
      </c>
      <c r="E9962" s="171">
        <v>31.99</v>
      </c>
    </row>
    <row r="9963" spans="2:5" ht="50.1" customHeight="1">
      <c r="B9963" s="75">
        <v>3897</v>
      </c>
      <c r="C9963" s="75" t="s">
        <v>16803</v>
      </c>
      <c r="D9963" s="75" t="s">
        <v>13138</v>
      </c>
      <c r="E9963" s="171">
        <v>1.39</v>
      </c>
    </row>
    <row r="9964" spans="2:5" ht="50.1" customHeight="1">
      <c r="B9964" s="75">
        <v>3875</v>
      </c>
      <c r="C9964" s="75" t="s">
        <v>16804</v>
      </c>
      <c r="D9964" s="75" t="s">
        <v>13138</v>
      </c>
      <c r="E9964" s="171">
        <v>3.01</v>
      </c>
    </row>
    <row r="9965" spans="2:5" ht="50.1" customHeight="1">
      <c r="B9965" s="75">
        <v>3898</v>
      </c>
      <c r="C9965" s="75" t="s">
        <v>16805</v>
      </c>
      <c r="D9965" s="75" t="s">
        <v>13138</v>
      </c>
      <c r="E9965" s="171">
        <v>5.7</v>
      </c>
    </row>
    <row r="9966" spans="2:5" ht="50.1" customHeight="1">
      <c r="B9966" s="75">
        <v>3855</v>
      </c>
      <c r="C9966" s="75" t="s">
        <v>16806</v>
      </c>
      <c r="D9966" s="75" t="s">
        <v>13138</v>
      </c>
      <c r="E9966" s="171">
        <v>5.61</v>
      </c>
    </row>
    <row r="9967" spans="2:5" ht="50.1" customHeight="1">
      <c r="B9967" s="75">
        <v>3874</v>
      </c>
      <c r="C9967" s="75" t="s">
        <v>16807</v>
      </c>
      <c r="D9967" s="75" t="s">
        <v>13138</v>
      </c>
      <c r="E9967" s="171">
        <v>5.95</v>
      </c>
    </row>
    <row r="9968" spans="2:5" ht="50.1" customHeight="1">
      <c r="B9968" s="75">
        <v>3870</v>
      </c>
      <c r="C9968" s="75" t="s">
        <v>16808</v>
      </c>
      <c r="D9968" s="75" t="s">
        <v>13138</v>
      </c>
      <c r="E9968" s="171">
        <v>7.39</v>
      </c>
    </row>
    <row r="9969" spans="2:5" ht="50.1" customHeight="1">
      <c r="B9969" s="75">
        <v>38678</v>
      </c>
      <c r="C9969" s="75" t="s">
        <v>16809</v>
      </c>
      <c r="D9969" s="75" t="s">
        <v>13138</v>
      </c>
      <c r="E9969" s="171">
        <v>20.13</v>
      </c>
    </row>
    <row r="9970" spans="2:5" ht="50.1" customHeight="1">
      <c r="B9970" s="75">
        <v>3859</v>
      </c>
      <c r="C9970" s="75" t="s">
        <v>16810</v>
      </c>
      <c r="D9970" s="75" t="s">
        <v>13138</v>
      </c>
      <c r="E9970" s="171">
        <v>1.49</v>
      </c>
    </row>
    <row r="9971" spans="2:5" ht="50.1" customHeight="1">
      <c r="B9971" s="75">
        <v>3856</v>
      </c>
      <c r="C9971" s="75" t="s">
        <v>16811</v>
      </c>
      <c r="D9971" s="75" t="s">
        <v>13138</v>
      </c>
      <c r="E9971" s="171">
        <v>1.89</v>
      </c>
    </row>
    <row r="9972" spans="2:5" ht="50.1" customHeight="1">
      <c r="B9972" s="75">
        <v>3906</v>
      </c>
      <c r="C9972" s="75" t="s">
        <v>16812</v>
      </c>
      <c r="D9972" s="75" t="s">
        <v>13138</v>
      </c>
      <c r="E9972" s="171">
        <v>1.78</v>
      </c>
    </row>
    <row r="9973" spans="2:5" ht="50.1" customHeight="1">
      <c r="B9973" s="75">
        <v>3860</v>
      </c>
      <c r="C9973" s="75" t="s">
        <v>16813</v>
      </c>
      <c r="D9973" s="75" t="s">
        <v>13138</v>
      </c>
      <c r="E9973" s="171">
        <v>5.85</v>
      </c>
    </row>
    <row r="9974" spans="2:5" ht="50.1" customHeight="1">
      <c r="B9974" s="75">
        <v>3905</v>
      </c>
      <c r="C9974" s="75" t="s">
        <v>16814</v>
      </c>
      <c r="D9974" s="75" t="s">
        <v>13138</v>
      </c>
      <c r="E9974" s="171">
        <v>12.95</v>
      </c>
    </row>
    <row r="9975" spans="2:5" ht="50.1" customHeight="1">
      <c r="B9975" s="75">
        <v>3871</v>
      </c>
      <c r="C9975" s="75" t="s">
        <v>16815</v>
      </c>
      <c r="D9975" s="75" t="s">
        <v>13138</v>
      </c>
      <c r="E9975" s="171">
        <v>26.88</v>
      </c>
    </row>
    <row r="9976" spans="2:5" ht="50.1" customHeight="1">
      <c r="B9976" s="75">
        <v>37429</v>
      </c>
      <c r="C9976" s="75" t="s">
        <v>16816</v>
      </c>
      <c r="D9976" s="75" t="s">
        <v>13138</v>
      </c>
      <c r="E9976" s="172">
        <v>1948.2</v>
      </c>
    </row>
    <row r="9977" spans="2:5" ht="50.1" customHeight="1">
      <c r="B9977" s="75">
        <v>37426</v>
      </c>
      <c r="C9977" s="75" t="s">
        <v>16817</v>
      </c>
      <c r="D9977" s="75" t="s">
        <v>13138</v>
      </c>
      <c r="E9977" s="171">
        <v>18.739999999999998</v>
      </c>
    </row>
    <row r="9978" spans="2:5" ht="50.1" customHeight="1">
      <c r="B9978" s="75">
        <v>37427</v>
      </c>
      <c r="C9978" s="75" t="s">
        <v>16818</v>
      </c>
      <c r="D9978" s="75" t="s">
        <v>13138</v>
      </c>
      <c r="E9978" s="171">
        <v>44.7</v>
      </c>
    </row>
    <row r="9979" spans="2:5" ht="50.1" customHeight="1">
      <c r="B9979" s="75">
        <v>37424</v>
      </c>
      <c r="C9979" s="75" t="s">
        <v>16819</v>
      </c>
      <c r="D9979" s="75" t="s">
        <v>13138</v>
      </c>
      <c r="E9979" s="171">
        <v>8.61</v>
      </c>
    </row>
    <row r="9980" spans="2:5" ht="50.1" customHeight="1">
      <c r="B9980" s="75">
        <v>37428</v>
      </c>
      <c r="C9980" s="75" t="s">
        <v>16820</v>
      </c>
      <c r="D9980" s="75" t="s">
        <v>13138</v>
      </c>
      <c r="E9980" s="171">
        <v>154.06</v>
      </c>
    </row>
    <row r="9981" spans="2:5" ht="50.1" customHeight="1">
      <c r="B9981" s="75">
        <v>37425</v>
      </c>
      <c r="C9981" s="75" t="s">
        <v>16821</v>
      </c>
      <c r="D9981" s="75" t="s">
        <v>13138</v>
      </c>
      <c r="E9981" s="171">
        <v>9.2799999999999994</v>
      </c>
    </row>
    <row r="9982" spans="2:5" ht="50.1" customHeight="1">
      <c r="B9982" s="75">
        <v>11519</v>
      </c>
      <c r="C9982" s="75" t="s">
        <v>21741</v>
      </c>
      <c r="D9982" s="75" t="s">
        <v>3957</v>
      </c>
      <c r="E9982" s="171">
        <v>36.630000000000003</v>
      </c>
    </row>
    <row r="9983" spans="2:5" ht="50.1" customHeight="1">
      <c r="B9983" s="75">
        <v>11520</v>
      </c>
      <c r="C9983" s="75" t="s">
        <v>16822</v>
      </c>
      <c r="D9983" s="75" t="s">
        <v>3957</v>
      </c>
      <c r="E9983" s="171">
        <v>16.93</v>
      </c>
    </row>
    <row r="9984" spans="2:5" ht="50.1" customHeight="1">
      <c r="B9984" s="75">
        <v>11518</v>
      </c>
      <c r="C9984" s="75" t="s">
        <v>21742</v>
      </c>
      <c r="D9984" s="75" t="s">
        <v>3957</v>
      </c>
      <c r="E9984" s="171">
        <v>61.58</v>
      </c>
    </row>
    <row r="9985" spans="2:5" ht="50.1" customHeight="1">
      <c r="B9985" s="75">
        <v>38473</v>
      </c>
      <c r="C9985" s="75" t="s">
        <v>16823</v>
      </c>
      <c r="D9985" s="75" t="s">
        <v>13138</v>
      </c>
      <c r="E9985" s="171">
        <v>72.08</v>
      </c>
    </row>
    <row r="9986" spans="2:5" ht="50.1" customHeight="1">
      <c r="B9986" s="75">
        <v>4244</v>
      </c>
      <c r="C9986" s="75" t="s">
        <v>16824</v>
      </c>
      <c r="D9986" s="75" t="s">
        <v>13137</v>
      </c>
      <c r="E9986" s="171">
        <v>13.52</v>
      </c>
    </row>
    <row r="9987" spans="2:5" ht="50.1" customHeight="1">
      <c r="B9987" s="75">
        <v>40977</v>
      </c>
      <c r="C9987" s="75" t="s">
        <v>16825</v>
      </c>
      <c r="D9987" s="75" t="s">
        <v>13142</v>
      </c>
      <c r="E9987" s="172">
        <v>2400.9899999999998</v>
      </c>
    </row>
    <row r="9988" spans="2:5" ht="50.1" customHeight="1">
      <c r="B9988" s="75">
        <v>4115</v>
      </c>
      <c r="C9988" s="75" t="s">
        <v>21743</v>
      </c>
      <c r="D9988" s="75" t="s">
        <v>13139</v>
      </c>
      <c r="E9988" s="171">
        <v>17.09</v>
      </c>
    </row>
    <row r="9989" spans="2:5" ht="50.1" customHeight="1">
      <c r="B9989" s="75">
        <v>4119</v>
      </c>
      <c r="C9989" s="75" t="s">
        <v>21744</v>
      </c>
      <c r="D9989" s="75" t="s">
        <v>13139</v>
      </c>
      <c r="E9989" s="171">
        <v>34.51</v>
      </c>
    </row>
    <row r="9990" spans="2:5" ht="50.1" customHeight="1">
      <c r="B9990" s="75">
        <v>2794</v>
      </c>
      <c r="C9990" s="75" t="s">
        <v>21745</v>
      </c>
      <c r="D9990" s="75" t="s">
        <v>13139</v>
      </c>
      <c r="E9990" s="171">
        <v>91.56</v>
      </c>
    </row>
    <row r="9991" spans="2:5" ht="50.1" customHeight="1">
      <c r="B9991" s="75">
        <v>2788</v>
      </c>
      <c r="C9991" s="75" t="s">
        <v>21746</v>
      </c>
      <c r="D9991" s="75" t="s">
        <v>13139</v>
      </c>
      <c r="E9991" s="171">
        <v>133.38</v>
      </c>
    </row>
    <row r="9992" spans="2:5" ht="50.1" customHeight="1">
      <c r="B9992" s="75">
        <v>4006</v>
      </c>
      <c r="C9992" s="75" t="s">
        <v>21747</v>
      </c>
      <c r="D9992" s="75" t="s">
        <v>13141</v>
      </c>
      <c r="E9992" s="172">
        <v>1197.24</v>
      </c>
    </row>
    <row r="9993" spans="2:5" ht="50.1" customHeight="1">
      <c r="B9993" s="75">
        <v>36151</v>
      </c>
      <c r="C9993" s="75" t="s">
        <v>16826</v>
      </c>
      <c r="D9993" s="75" t="s">
        <v>13138</v>
      </c>
      <c r="E9993" s="171">
        <v>18</v>
      </c>
    </row>
    <row r="9994" spans="2:5" ht="50.1" customHeight="1">
      <c r="B9994" s="75">
        <v>37457</v>
      </c>
      <c r="C9994" s="75" t="s">
        <v>16827</v>
      </c>
      <c r="D9994" s="75" t="s">
        <v>13139</v>
      </c>
      <c r="E9994" s="171">
        <v>2.59</v>
      </c>
    </row>
    <row r="9995" spans="2:5" ht="50.1" customHeight="1">
      <c r="B9995" s="75">
        <v>37456</v>
      </c>
      <c r="C9995" s="75" t="s">
        <v>16828</v>
      </c>
      <c r="D9995" s="75" t="s">
        <v>13139</v>
      </c>
      <c r="E9995" s="171">
        <v>1.36</v>
      </c>
    </row>
    <row r="9996" spans="2:5" ht="50.1" customHeight="1">
      <c r="B9996" s="75">
        <v>37461</v>
      </c>
      <c r="C9996" s="75" t="s">
        <v>16829</v>
      </c>
      <c r="D9996" s="75" t="s">
        <v>13139</v>
      </c>
      <c r="E9996" s="171">
        <v>9.6199999999999992</v>
      </c>
    </row>
    <row r="9997" spans="2:5" ht="50.1" customHeight="1">
      <c r="B9997" s="75">
        <v>37460</v>
      </c>
      <c r="C9997" s="75" t="s">
        <v>16830</v>
      </c>
      <c r="D9997" s="75" t="s">
        <v>13139</v>
      </c>
      <c r="E9997" s="171">
        <v>13.13</v>
      </c>
    </row>
    <row r="9998" spans="2:5" ht="50.1" customHeight="1">
      <c r="B9998" s="75">
        <v>37458</v>
      </c>
      <c r="C9998" s="75" t="s">
        <v>16831</v>
      </c>
      <c r="D9998" s="75" t="s">
        <v>13139</v>
      </c>
      <c r="E9998" s="171">
        <v>3.85</v>
      </c>
    </row>
    <row r="9999" spans="2:5" ht="50.1" customHeight="1">
      <c r="B9999" s="75">
        <v>37454</v>
      </c>
      <c r="C9999" s="75" t="s">
        <v>16832</v>
      </c>
      <c r="D9999" s="75" t="s">
        <v>13139</v>
      </c>
      <c r="E9999" s="171">
        <v>1.01</v>
      </c>
    </row>
    <row r="10000" spans="2:5" ht="50.1" customHeight="1">
      <c r="B10000" s="75">
        <v>37455</v>
      </c>
      <c r="C10000" s="75" t="s">
        <v>16833</v>
      </c>
      <c r="D10000" s="75" t="s">
        <v>13139</v>
      </c>
      <c r="E10000" s="171">
        <v>1.7</v>
      </c>
    </row>
    <row r="10001" spans="2:5" ht="50.1" customHeight="1">
      <c r="B10001" s="75">
        <v>37459</v>
      </c>
      <c r="C10001" s="75" t="s">
        <v>16834</v>
      </c>
      <c r="D10001" s="75" t="s">
        <v>13139</v>
      </c>
      <c r="E10001" s="171">
        <v>5.4</v>
      </c>
    </row>
    <row r="10002" spans="2:5" ht="50.1" customHeight="1">
      <c r="B10002" s="75">
        <v>21029</v>
      </c>
      <c r="C10002" s="75" t="s">
        <v>16835</v>
      </c>
      <c r="D10002" s="75" t="s">
        <v>13138</v>
      </c>
      <c r="E10002" s="171">
        <v>260.73</v>
      </c>
    </row>
    <row r="10003" spans="2:5" ht="50.1" customHeight="1">
      <c r="B10003" s="75">
        <v>21030</v>
      </c>
      <c r="C10003" s="75" t="s">
        <v>16836</v>
      </c>
      <c r="D10003" s="75" t="s">
        <v>13138</v>
      </c>
      <c r="E10003" s="171">
        <v>321.39</v>
      </c>
    </row>
    <row r="10004" spans="2:5" ht="50.1" customHeight="1">
      <c r="B10004" s="75">
        <v>21031</v>
      </c>
      <c r="C10004" s="75" t="s">
        <v>16837</v>
      </c>
      <c r="D10004" s="75" t="s">
        <v>13138</v>
      </c>
      <c r="E10004" s="171">
        <v>400.13</v>
      </c>
    </row>
    <row r="10005" spans="2:5" ht="50.1" customHeight="1">
      <c r="B10005" s="75">
        <v>21032</v>
      </c>
      <c r="C10005" s="75" t="s">
        <v>16838</v>
      </c>
      <c r="D10005" s="75" t="s">
        <v>13138</v>
      </c>
      <c r="E10005" s="171">
        <v>427.23</v>
      </c>
    </row>
    <row r="10006" spans="2:5" ht="50.1" customHeight="1">
      <c r="B10006" s="75">
        <v>37527</v>
      </c>
      <c r="C10006" s="75" t="s">
        <v>16839</v>
      </c>
      <c r="D10006" s="75" t="s">
        <v>13138</v>
      </c>
      <c r="E10006" s="171">
        <v>385.93</v>
      </c>
    </row>
    <row r="10007" spans="2:5" ht="50.1" customHeight="1">
      <c r="B10007" s="75">
        <v>37528</v>
      </c>
      <c r="C10007" s="75" t="s">
        <v>16840</v>
      </c>
      <c r="D10007" s="75" t="s">
        <v>13138</v>
      </c>
      <c r="E10007" s="171">
        <v>460.14</v>
      </c>
    </row>
    <row r="10008" spans="2:5" ht="50.1" customHeight="1">
      <c r="B10008" s="75">
        <v>37529</v>
      </c>
      <c r="C10008" s="75" t="s">
        <v>16841</v>
      </c>
      <c r="D10008" s="75" t="s">
        <v>13138</v>
      </c>
      <c r="E10008" s="171">
        <v>464.66</v>
      </c>
    </row>
    <row r="10009" spans="2:5" ht="50.1" customHeight="1">
      <c r="B10009" s="75">
        <v>37530</v>
      </c>
      <c r="C10009" s="75" t="s">
        <v>16842</v>
      </c>
      <c r="D10009" s="75" t="s">
        <v>13138</v>
      </c>
      <c r="E10009" s="171">
        <v>606.64</v>
      </c>
    </row>
    <row r="10010" spans="2:5" ht="50.1" customHeight="1">
      <c r="B10010" s="75">
        <v>21034</v>
      </c>
      <c r="C10010" s="75" t="s">
        <v>16843</v>
      </c>
      <c r="D10010" s="75" t="s">
        <v>13138</v>
      </c>
      <c r="E10010" s="171">
        <v>517.58000000000004</v>
      </c>
    </row>
    <row r="10011" spans="2:5" ht="50.1" customHeight="1">
      <c r="B10011" s="75">
        <v>37531</v>
      </c>
      <c r="C10011" s="75" t="s">
        <v>16844</v>
      </c>
      <c r="D10011" s="75" t="s">
        <v>13138</v>
      </c>
      <c r="E10011" s="171">
        <v>651.82000000000005</v>
      </c>
    </row>
    <row r="10012" spans="2:5" ht="50.1" customHeight="1">
      <c r="B10012" s="75">
        <v>21036</v>
      </c>
      <c r="C10012" s="75" t="s">
        <v>16845</v>
      </c>
      <c r="D10012" s="75" t="s">
        <v>13138</v>
      </c>
      <c r="E10012" s="171">
        <v>792.51</v>
      </c>
    </row>
    <row r="10013" spans="2:5" ht="50.1" customHeight="1">
      <c r="B10013" s="75">
        <v>21037</v>
      </c>
      <c r="C10013" s="75" t="s">
        <v>16846</v>
      </c>
      <c r="D10013" s="75" t="s">
        <v>13138</v>
      </c>
      <c r="E10013" s="171">
        <v>903.51</v>
      </c>
    </row>
    <row r="10014" spans="2:5" ht="50.1" customHeight="1">
      <c r="B10014" s="75">
        <v>20185</v>
      </c>
      <c r="C10014" s="75" t="s">
        <v>16847</v>
      </c>
      <c r="D10014" s="75" t="s">
        <v>13139</v>
      </c>
      <c r="E10014" s="171">
        <v>15.64</v>
      </c>
    </row>
    <row r="10015" spans="2:5" ht="50.1" customHeight="1">
      <c r="B10015" s="75">
        <v>20260</v>
      </c>
      <c r="C10015" s="75" t="s">
        <v>16848</v>
      </c>
      <c r="D10015" s="75" t="s">
        <v>13138</v>
      </c>
      <c r="E10015" s="171">
        <v>12.57</v>
      </c>
    </row>
    <row r="10016" spans="2:5" ht="50.1" customHeight="1">
      <c r="B10016" s="75">
        <v>37523</v>
      </c>
      <c r="C10016" s="75" t="s">
        <v>16849</v>
      </c>
      <c r="D10016" s="75" t="s">
        <v>13138</v>
      </c>
      <c r="E10016" s="172">
        <v>418767.64</v>
      </c>
    </row>
    <row r="10017" spans="2:5" ht="50.1" customHeight="1">
      <c r="B10017" s="75">
        <v>37515</v>
      </c>
      <c r="C10017" s="75" t="s">
        <v>16850</v>
      </c>
      <c r="D10017" s="75" t="s">
        <v>13138</v>
      </c>
      <c r="E10017" s="172">
        <v>372305.85</v>
      </c>
    </row>
    <row r="10018" spans="2:5" ht="50.1" customHeight="1">
      <c r="B10018" s="75">
        <v>12899</v>
      </c>
      <c r="C10018" s="75" t="s">
        <v>16851</v>
      </c>
      <c r="D10018" s="75" t="s">
        <v>13138</v>
      </c>
      <c r="E10018" s="171">
        <v>80.39</v>
      </c>
    </row>
    <row r="10019" spans="2:5" ht="50.1" customHeight="1">
      <c r="B10019" s="75">
        <v>12898</v>
      </c>
      <c r="C10019" s="75" t="s">
        <v>16852</v>
      </c>
      <c r="D10019" s="75" t="s">
        <v>13138</v>
      </c>
      <c r="E10019" s="171">
        <v>127.52</v>
      </c>
    </row>
    <row r="10020" spans="2:5" ht="50.1" customHeight="1">
      <c r="B10020" s="75">
        <v>42528</v>
      </c>
      <c r="C10020" s="75" t="s">
        <v>16853</v>
      </c>
      <c r="D10020" s="75" t="s">
        <v>13136</v>
      </c>
      <c r="E10020" s="171">
        <v>7.11</v>
      </c>
    </row>
    <row r="10021" spans="2:5" ht="50.1" customHeight="1">
      <c r="B10021" s="75">
        <v>39696</v>
      </c>
      <c r="C10021" s="75" t="s">
        <v>16854</v>
      </c>
      <c r="D10021" s="75" t="s">
        <v>13136</v>
      </c>
      <c r="E10021" s="171">
        <v>5</v>
      </c>
    </row>
    <row r="10022" spans="2:5" ht="50.1" customHeight="1">
      <c r="B10022" s="75">
        <v>39700</v>
      </c>
      <c r="C10022" s="75" t="s">
        <v>16855</v>
      </c>
      <c r="D10022" s="75" t="s">
        <v>13136</v>
      </c>
      <c r="E10022" s="171">
        <v>17.2</v>
      </c>
    </row>
    <row r="10023" spans="2:5" ht="50.1" customHeight="1">
      <c r="B10023" s="75">
        <v>11621</v>
      </c>
      <c r="C10023" s="75" t="s">
        <v>16856</v>
      </c>
      <c r="D10023" s="75" t="s">
        <v>13136</v>
      </c>
      <c r="E10023" s="171">
        <v>34.22</v>
      </c>
    </row>
    <row r="10024" spans="2:5" ht="50.1" customHeight="1">
      <c r="B10024" s="75">
        <v>4014</v>
      </c>
      <c r="C10024" s="75" t="s">
        <v>16857</v>
      </c>
      <c r="D10024" s="75" t="s">
        <v>13136</v>
      </c>
      <c r="E10024" s="171">
        <v>35.409999999999997</v>
      </c>
    </row>
    <row r="10025" spans="2:5" ht="50.1" customHeight="1">
      <c r="B10025" s="75">
        <v>4015</v>
      </c>
      <c r="C10025" s="75" t="s">
        <v>16858</v>
      </c>
      <c r="D10025" s="75" t="s">
        <v>13136</v>
      </c>
      <c r="E10025" s="171">
        <v>43.48</v>
      </c>
    </row>
    <row r="10026" spans="2:5" ht="50.1" customHeight="1">
      <c r="B10026" s="75">
        <v>4017</v>
      </c>
      <c r="C10026" s="75" t="s">
        <v>16859</v>
      </c>
      <c r="D10026" s="75" t="s">
        <v>13136</v>
      </c>
      <c r="E10026" s="171">
        <v>63.27</v>
      </c>
    </row>
    <row r="10027" spans="2:5" ht="50.1" customHeight="1">
      <c r="B10027" s="75">
        <v>4016</v>
      </c>
      <c r="C10027" s="75" t="s">
        <v>16860</v>
      </c>
      <c r="D10027" s="75" t="s">
        <v>13136</v>
      </c>
      <c r="E10027" s="171">
        <v>24.99</v>
      </c>
    </row>
    <row r="10028" spans="2:5" ht="50.1" customHeight="1">
      <c r="B10028" s="75">
        <v>39699</v>
      </c>
      <c r="C10028" s="75" t="s">
        <v>16861</v>
      </c>
      <c r="D10028" s="75" t="s">
        <v>13136</v>
      </c>
      <c r="E10028" s="171">
        <v>12.6</v>
      </c>
    </row>
    <row r="10029" spans="2:5" ht="50.1" customHeight="1">
      <c r="B10029" s="75">
        <v>38544</v>
      </c>
      <c r="C10029" s="75" t="s">
        <v>16862</v>
      </c>
      <c r="D10029" s="75" t="s">
        <v>13136</v>
      </c>
      <c r="E10029" s="171">
        <v>6.41</v>
      </c>
    </row>
    <row r="10030" spans="2:5" ht="50.1" customHeight="1">
      <c r="B10030" s="75">
        <v>38545</v>
      </c>
      <c r="C10030" s="75" t="s">
        <v>16863</v>
      </c>
      <c r="D10030" s="75" t="s">
        <v>13136</v>
      </c>
      <c r="E10030" s="171">
        <v>4.12</v>
      </c>
    </row>
    <row r="10031" spans="2:5" ht="50.1" customHeight="1">
      <c r="B10031" s="75">
        <v>42527</v>
      </c>
      <c r="C10031" s="75" t="s">
        <v>16864</v>
      </c>
      <c r="D10031" s="75" t="s">
        <v>13136</v>
      </c>
      <c r="E10031" s="171">
        <v>18.78</v>
      </c>
    </row>
    <row r="10032" spans="2:5" ht="50.1" customHeight="1">
      <c r="B10032" s="75">
        <v>39323</v>
      </c>
      <c r="C10032" s="75" t="s">
        <v>16865</v>
      </c>
      <c r="D10032" s="75" t="s">
        <v>13136</v>
      </c>
      <c r="E10032" s="171">
        <v>15.72</v>
      </c>
    </row>
    <row r="10033" spans="2:5" ht="50.1" customHeight="1">
      <c r="B10033" s="75">
        <v>626</v>
      </c>
      <c r="C10033" s="75" t="s">
        <v>16866</v>
      </c>
      <c r="D10033" s="75" t="s">
        <v>13140</v>
      </c>
      <c r="E10033" s="171">
        <v>12.22</v>
      </c>
    </row>
    <row r="10034" spans="2:5" ht="50.1" customHeight="1">
      <c r="B10034" s="75">
        <v>25860</v>
      </c>
      <c r="C10034" s="75" t="s">
        <v>16867</v>
      </c>
      <c r="D10034" s="75" t="s">
        <v>13136</v>
      </c>
      <c r="E10034" s="171">
        <v>9.83</v>
      </c>
    </row>
    <row r="10035" spans="2:5" ht="50.1" customHeight="1">
      <c r="B10035" s="75">
        <v>25861</v>
      </c>
      <c r="C10035" s="75" t="s">
        <v>16868</v>
      </c>
      <c r="D10035" s="75" t="s">
        <v>13136</v>
      </c>
      <c r="E10035" s="171">
        <v>14.83</v>
      </c>
    </row>
    <row r="10036" spans="2:5" ht="50.1" customHeight="1">
      <c r="B10036" s="75">
        <v>25862</v>
      </c>
      <c r="C10036" s="75" t="s">
        <v>16869</v>
      </c>
      <c r="D10036" s="75" t="s">
        <v>13136</v>
      </c>
      <c r="E10036" s="171">
        <v>15.75</v>
      </c>
    </row>
    <row r="10037" spans="2:5" ht="50.1" customHeight="1">
      <c r="B10037" s="75">
        <v>25863</v>
      </c>
      <c r="C10037" s="75" t="s">
        <v>16870</v>
      </c>
      <c r="D10037" s="75" t="s">
        <v>13136</v>
      </c>
      <c r="E10037" s="171">
        <v>19.68</v>
      </c>
    </row>
    <row r="10038" spans="2:5" ht="50.1" customHeight="1">
      <c r="B10038" s="75">
        <v>25864</v>
      </c>
      <c r="C10038" s="75" t="s">
        <v>16871</v>
      </c>
      <c r="D10038" s="75" t="s">
        <v>13136</v>
      </c>
      <c r="E10038" s="171">
        <v>29.52</v>
      </c>
    </row>
    <row r="10039" spans="2:5" ht="50.1" customHeight="1">
      <c r="B10039" s="75">
        <v>25865</v>
      </c>
      <c r="C10039" s="75" t="s">
        <v>16872</v>
      </c>
      <c r="D10039" s="75" t="s">
        <v>13136</v>
      </c>
      <c r="E10039" s="171">
        <v>39.54</v>
      </c>
    </row>
    <row r="10040" spans="2:5" ht="50.1" customHeight="1">
      <c r="B10040" s="75">
        <v>25866</v>
      </c>
      <c r="C10040" s="75" t="s">
        <v>16873</v>
      </c>
      <c r="D10040" s="75" t="s">
        <v>13136</v>
      </c>
      <c r="E10040" s="171">
        <v>49.1</v>
      </c>
    </row>
    <row r="10041" spans="2:5" ht="50.1" customHeight="1">
      <c r="B10041" s="75">
        <v>25868</v>
      </c>
      <c r="C10041" s="75" t="s">
        <v>16874</v>
      </c>
      <c r="D10041" s="75" t="s">
        <v>13136</v>
      </c>
      <c r="E10041" s="171">
        <v>10.96</v>
      </c>
    </row>
    <row r="10042" spans="2:5" ht="50.1" customHeight="1">
      <c r="B10042" s="75">
        <v>25869</v>
      </c>
      <c r="C10042" s="75" t="s">
        <v>16875</v>
      </c>
      <c r="D10042" s="75" t="s">
        <v>13136</v>
      </c>
      <c r="E10042" s="171">
        <v>15.47</v>
      </c>
    </row>
    <row r="10043" spans="2:5" ht="50.1" customHeight="1">
      <c r="B10043" s="75">
        <v>25870</v>
      </c>
      <c r="C10043" s="75" t="s">
        <v>16876</v>
      </c>
      <c r="D10043" s="75" t="s">
        <v>13136</v>
      </c>
      <c r="E10043" s="171">
        <v>17.53</v>
      </c>
    </row>
    <row r="10044" spans="2:5" ht="50.1" customHeight="1">
      <c r="B10044" s="75">
        <v>25871</v>
      </c>
      <c r="C10044" s="75" t="s">
        <v>16877</v>
      </c>
      <c r="D10044" s="75" t="s">
        <v>13136</v>
      </c>
      <c r="E10044" s="171">
        <v>21.53</v>
      </c>
    </row>
    <row r="10045" spans="2:5" ht="50.1" customHeight="1">
      <c r="B10045" s="75">
        <v>25867</v>
      </c>
      <c r="C10045" s="75" t="s">
        <v>16878</v>
      </c>
      <c r="D10045" s="75" t="s">
        <v>13136</v>
      </c>
      <c r="E10045" s="171">
        <v>31.87</v>
      </c>
    </row>
    <row r="10046" spans="2:5" ht="50.1" customHeight="1">
      <c r="B10046" s="75">
        <v>25872</v>
      </c>
      <c r="C10046" s="75" t="s">
        <v>16879</v>
      </c>
      <c r="D10046" s="75" t="s">
        <v>13136</v>
      </c>
      <c r="E10046" s="171">
        <v>43.08</v>
      </c>
    </row>
    <row r="10047" spans="2:5" ht="50.1" customHeight="1">
      <c r="B10047" s="75">
        <v>25873</v>
      </c>
      <c r="C10047" s="75" t="s">
        <v>16880</v>
      </c>
      <c r="D10047" s="75" t="s">
        <v>13136</v>
      </c>
      <c r="E10047" s="171">
        <v>53.73</v>
      </c>
    </row>
    <row r="10048" spans="2:5" ht="50.1" customHeight="1">
      <c r="B10048" s="75">
        <v>11479</v>
      </c>
      <c r="C10048" s="75" t="s">
        <v>21748</v>
      </c>
      <c r="D10048" s="75" t="s">
        <v>13138</v>
      </c>
      <c r="E10048" s="171">
        <v>25.72</v>
      </c>
    </row>
    <row r="10049" spans="2:5" ht="50.1" customHeight="1">
      <c r="B10049" s="75">
        <v>11481</v>
      </c>
      <c r="C10049" s="75" t="s">
        <v>21749</v>
      </c>
      <c r="D10049" s="75" t="s">
        <v>13138</v>
      </c>
      <c r="E10049" s="171">
        <v>23.27</v>
      </c>
    </row>
    <row r="10050" spans="2:5" ht="50.1" customHeight="1">
      <c r="B10050" s="75">
        <v>43609</v>
      </c>
      <c r="C10050" s="75" t="s">
        <v>21750</v>
      </c>
      <c r="D10050" s="75" t="s">
        <v>13138</v>
      </c>
      <c r="E10050" s="171">
        <v>23.27</v>
      </c>
    </row>
    <row r="10051" spans="2:5" ht="50.1" customHeight="1">
      <c r="B10051" s="75">
        <v>11478</v>
      </c>
      <c r="C10051" s="75" t="s">
        <v>21751</v>
      </c>
      <c r="D10051" s="75" t="s">
        <v>13138</v>
      </c>
      <c r="E10051" s="171">
        <v>44.13</v>
      </c>
    </row>
    <row r="10052" spans="2:5" ht="50.1" customHeight="1">
      <c r="B10052" s="75">
        <v>43608</v>
      </c>
      <c r="C10052" s="75" t="s">
        <v>21752</v>
      </c>
      <c r="D10052" s="75" t="s">
        <v>13138</v>
      </c>
      <c r="E10052" s="171">
        <v>33.68</v>
      </c>
    </row>
    <row r="10053" spans="2:5" ht="50.1" customHeight="1">
      <c r="B10053" s="75">
        <v>11476</v>
      </c>
      <c r="C10053" s="75" t="s">
        <v>21753</v>
      </c>
      <c r="D10053" s="75" t="s">
        <v>13138</v>
      </c>
      <c r="E10053" s="171">
        <v>33.68</v>
      </c>
    </row>
    <row r="10054" spans="2:5" ht="50.1" customHeight="1">
      <c r="B10054" s="75">
        <v>40637</v>
      </c>
      <c r="C10054" s="75" t="s">
        <v>16881</v>
      </c>
      <c r="D10054" s="75" t="s">
        <v>13138</v>
      </c>
      <c r="E10054" s="172">
        <v>505925.24</v>
      </c>
    </row>
    <row r="10055" spans="2:5" ht="50.1" customHeight="1">
      <c r="B10055" s="75">
        <v>13836</v>
      </c>
      <c r="C10055" s="75" t="s">
        <v>16882</v>
      </c>
      <c r="D10055" s="75" t="s">
        <v>13138</v>
      </c>
      <c r="E10055" s="172">
        <v>33448.839999999997</v>
      </c>
    </row>
    <row r="10056" spans="2:5" ht="50.1" customHeight="1">
      <c r="B10056" s="75">
        <v>14534</v>
      </c>
      <c r="C10056" s="75" t="s">
        <v>16883</v>
      </c>
      <c r="D10056" s="75" t="s">
        <v>13138</v>
      </c>
      <c r="E10056" s="172">
        <v>14002.57</v>
      </c>
    </row>
    <row r="10057" spans="2:5" ht="50.1" customHeight="1">
      <c r="B10057" s="75">
        <v>14619</v>
      </c>
      <c r="C10057" s="75" t="s">
        <v>16884</v>
      </c>
      <c r="D10057" s="75" t="s">
        <v>13138</v>
      </c>
      <c r="E10057" s="172">
        <v>13498.03</v>
      </c>
    </row>
    <row r="10058" spans="2:5" ht="50.1" customHeight="1">
      <c r="B10058" s="75">
        <v>14535</v>
      </c>
      <c r="C10058" s="75" t="s">
        <v>16885</v>
      </c>
      <c r="D10058" s="75" t="s">
        <v>13138</v>
      </c>
      <c r="E10058" s="172">
        <v>138976.87</v>
      </c>
    </row>
    <row r="10059" spans="2:5" ht="50.1" customHeight="1">
      <c r="B10059" s="75">
        <v>39813</v>
      </c>
      <c r="C10059" s="75" t="s">
        <v>16886</v>
      </c>
      <c r="D10059" s="75" t="s">
        <v>13138</v>
      </c>
      <c r="E10059" s="172">
        <v>21783.200000000001</v>
      </c>
    </row>
    <row r="10060" spans="2:5" ht="50.1" customHeight="1">
      <c r="B10060" s="75">
        <v>40403</v>
      </c>
      <c r="C10060" s="75" t="s">
        <v>16887</v>
      </c>
      <c r="D10060" s="75" t="s">
        <v>13138</v>
      </c>
      <c r="E10060" s="171">
        <v>645.24</v>
      </c>
    </row>
    <row r="10061" spans="2:5" ht="50.1" customHeight="1">
      <c r="B10061" s="75">
        <v>12868</v>
      </c>
      <c r="C10061" s="75" t="s">
        <v>16888</v>
      </c>
      <c r="D10061" s="75" t="s">
        <v>13137</v>
      </c>
      <c r="E10061" s="171">
        <v>15.79</v>
      </c>
    </row>
    <row r="10062" spans="2:5" ht="50.1" customHeight="1">
      <c r="B10062" s="75">
        <v>40916</v>
      </c>
      <c r="C10062" s="75" t="s">
        <v>16889</v>
      </c>
      <c r="D10062" s="75" t="s">
        <v>13142</v>
      </c>
      <c r="E10062" s="172">
        <v>2802.82</v>
      </c>
    </row>
    <row r="10063" spans="2:5" ht="50.1" customHeight="1">
      <c r="B10063" s="75">
        <v>4755</v>
      </c>
      <c r="C10063" s="75" t="s">
        <v>16890</v>
      </c>
      <c r="D10063" s="75" t="s">
        <v>13137</v>
      </c>
      <c r="E10063" s="171">
        <v>15.79</v>
      </c>
    </row>
    <row r="10064" spans="2:5" ht="50.1" customHeight="1">
      <c r="B10064" s="75">
        <v>41067</v>
      </c>
      <c r="C10064" s="75" t="s">
        <v>16891</v>
      </c>
      <c r="D10064" s="75" t="s">
        <v>13142</v>
      </c>
      <c r="E10064" s="172">
        <v>2801.8</v>
      </c>
    </row>
    <row r="10065" spans="2:5" ht="50.1" customHeight="1">
      <c r="B10065" s="75">
        <v>38463</v>
      </c>
      <c r="C10065" s="75" t="s">
        <v>16892</v>
      </c>
      <c r="D10065" s="75" t="s">
        <v>13138</v>
      </c>
      <c r="E10065" s="171">
        <v>17.510000000000002</v>
      </c>
    </row>
    <row r="10066" spans="2:5" ht="50.1" customHeight="1">
      <c r="B10066" s="75">
        <v>40703</v>
      </c>
      <c r="C10066" s="75" t="s">
        <v>16893</v>
      </c>
      <c r="D10066" s="75" t="s">
        <v>13138</v>
      </c>
      <c r="E10066" s="172">
        <v>5720</v>
      </c>
    </row>
    <row r="10067" spans="2:5" ht="50.1" customHeight="1">
      <c r="B10067" s="75">
        <v>14531</v>
      </c>
      <c r="C10067" s="75" t="s">
        <v>16894</v>
      </c>
      <c r="D10067" s="75" t="s">
        <v>13138</v>
      </c>
      <c r="E10067" s="172">
        <v>10664.23</v>
      </c>
    </row>
    <row r="10068" spans="2:5" ht="50.1" customHeight="1">
      <c r="B10068" s="75">
        <v>36533</v>
      </c>
      <c r="C10068" s="75" t="s">
        <v>16895</v>
      </c>
      <c r="D10068" s="75" t="s">
        <v>13138</v>
      </c>
      <c r="E10068" s="172">
        <v>12271.81</v>
      </c>
    </row>
    <row r="10069" spans="2:5" ht="50.1" customHeight="1">
      <c r="B10069" s="75">
        <v>11616</v>
      </c>
      <c r="C10069" s="75" t="s">
        <v>16896</v>
      </c>
      <c r="D10069" s="75" t="s">
        <v>13138</v>
      </c>
      <c r="E10069" s="172">
        <v>11590.54</v>
      </c>
    </row>
    <row r="10070" spans="2:5" ht="50.1" customHeight="1">
      <c r="B10070" s="75">
        <v>41898</v>
      </c>
      <c r="C10070" s="75" t="s">
        <v>16897</v>
      </c>
      <c r="D10070" s="75" t="s">
        <v>13138</v>
      </c>
      <c r="E10070" s="172">
        <v>13040.93</v>
      </c>
    </row>
    <row r="10071" spans="2:5" ht="50.1" customHeight="1">
      <c r="B10071" s="75">
        <v>13447</v>
      </c>
      <c r="C10071" s="75" t="s">
        <v>16898</v>
      </c>
      <c r="D10071" s="75" t="s">
        <v>13138</v>
      </c>
      <c r="E10071" s="172">
        <v>23996.21</v>
      </c>
    </row>
    <row r="10072" spans="2:5" ht="50.1" customHeight="1">
      <c r="B10072" s="75">
        <v>14529</v>
      </c>
      <c r="C10072" s="75" t="s">
        <v>16899</v>
      </c>
      <c r="D10072" s="75" t="s">
        <v>13138</v>
      </c>
      <c r="E10072" s="172">
        <v>13420.47</v>
      </c>
    </row>
    <row r="10073" spans="2:5" ht="50.1" customHeight="1">
      <c r="B10073" s="75">
        <v>10747</v>
      </c>
      <c r="C10073" s="75" t="s">
        <v>16900</v>
      </c>
      <c r="D10073" s="75" t="s">
        <v>13138</v>
      </c>
      <c r="E10073" s="172">
        <v>13167.53</v>
      </c>
    </row>
    <row r="10074" spans="2:5" ht="50.1" customHeight="1">
      <c r="B10074" s="75">
        <v>36141</v>
      </c>
      <c r="C10074" s="75" t="s">
        <v>16901</v>
      </c>
      <c r="D10074" s="75" t="s">
        <v>13138</v>
      </c>
      <c r="E10074" s="171">
        <v>24.3</v>
      </c>
    </row>
    <row r="10075" spans="2:5" ht="50.1" customHeight="1">
      <c r="B10075" s="75">
        <v>39434</v>
      </c>
      <c r="C10075" s="75" t="s">
        <v>21754</v>
      </c>
      <c r="D10075" s="75" t="s">
        <v>13140</v>
      </c>
      <c r="E10075" s="171">
        <v>2.73</v>
      </c>
    </row>
    <row r="10076" spans="2:5" ht="50.1" customHeight="1">
      <c r="B10076" s="75">
        <v>39433</v>
      </c>
      <c r="C10076" s="75" t="s">
        <v>16902</v>
      </c>
      <c r="D10076" s="75" t="s">
        <v>13140</v>
      </c>
      <c r="E10076" s="171">
        <v>1.96</v>
      </c>
    </row>
    <row r="10077" spans="2:5" ht="50.1" customHeight="1">
      <c r="B10077" s="75">
        <v>4049</v>
      </c>
      <c r="C10077" s="75" t="s">
        <v>16903</v>
      </c>
      <c r="D10077" s="75" t="s">
        <v>3955</v>
      </c>
      <c r="E10077" s="171">
        <v>45.7</v>
      </c>
    </row>
    <row r="10078" spans="2:5" ht="50.1" customHeight="1">
      <c r="B10078" s="75">
        <v>38120</v>
      </c>
      <c r="C10078" s="75" t="s">
        <v>16904</v>
      </c>
      <c r="D10078" s="75" t="s">
        <v>13140</v>
      </c>
      <c r="E10078" s="171">
        <v>86.96</v>
      </c>
    </row>
    <row r="10079" spans="2:5" ht="50.1" customHeight="1">
      <c r="B10079" s="75">
        <v>38877</v>
      </c>
      <c r="C10079" s="75" t="s">
        <v>16905</v>
      </c>
      <c r="D10079" s="75" t="s">
        <v>13140</v>
      </c>
      <c r="E10079" s="171">
        <v>5.84</v>
      </c>
    </row>
    <row r="10080" spans="2:5" ht="50.1" customHeight="1">
      <c r="B10080" s="75">
        <v>34546</v>
      </c>
      <c r="C10080" s="75" t="s">
        <v>16906</v>
      </c>
      <c r="D10080" s="75" t="s">
        <v>13140</v>
      </c>
      <c r="E10080" s="171">
        <v>5.88</v>
      </c>
    </row>
    <row r="10081" spans="2:5" ht="50.1" customHeight="1">
      <c r="B10081" s="75">
        <v>10498</v>
      </c>
      <c r="C10081" s="75" t="s">
        <v>16907</v>
      </c>
      <c r="D10081" s="75" t="s">
        <v>13140</v>
      </c>
      <c r="E10081" s="171">
        <v>6.95</v>
      </c>
    </row>
    <row r="10082" spans="2:5" ht="50.1" customHeight="1">
      <c r="B10082" s="75">
        <v>4823</v>
      </c>
      <c r="C10082" s="75" t="s">
        <v>16908</v>
      </c>
      <c r="D10082" s="75" t="s">
        <v>13140</v>
      </c>
      <c r="E10082" s="171">
        <v>29.92</v>
      </c>
    </row>
    <row r="10083" spans="2:5" ht="50.1" customHeight="1">
      <c r="B10083" s="75">
        <v>12357</v>
      </c>
      <c r="C10083" s="75" t="s">
        <v>16909</v>
      </c>
      <c r="D10083" s="75" t="s">
        <v>13138</v>
      </c>
      <c r="E10083" s="171">
        <v>160.4</v>
      </c>
    </row>
    <row r="10084" spans="2:5" ht="50.1" customHeight="1">
      <c r="B10084" s="75">
        <v>12358</v>
      </c>
      <c r="C10084" s="75" t="s">
        <v>16910</v>
      </c>
      <c r="D10084" s="75" t="s">
        <v>13138</v>
      </c>
      <c r="E10084" s="171">
        <v>180.42</v>
      </c>
    </row>
    <row r="10085" spans="2:5" ht="50.1" customHeight="1">
      <c r="B10085" s="75">
        <v>11079</v>
      </c>
      <c r="C10085" s="75" t="s">
        <v>16911</v>
      </c>
      <c r="D10085" s="75" t="s">
        <v>13141</v>
      </c>
      <c r="E10085" s="172">
        <v>1611.95</v>
      </c>
    </row>
    <row r="10086" spans="2:5" ht="50.1" customHeight="1">
      <c r="B10086" s="75">
        <v>11082</v>
      </c>
      <c r="C10086" s="75" t="s">
        <v>16912</v>
      </c>
      <c r="D10086" s="75" t="s">
        <v>13141</v>
      </c>
      <c r="E10086" s="172">
        <v>1611.95</v>
      </c>
    </row>
    <row r="10087" spans="2:5" ht="50.1" customHeight="1">
      <c r="B10087" s="75">
        <v>4058</v>
      </c>
      <c r="C10087" s="75" t="s">
        <v>16913</v>
      </c>
      <c r="D10087" s="75" t="s">
        <v>13137</v>
      </c>
      <c r="E10087" s="171">
        <v>20.94</v>
      </c>
    </row>
    <row r="10088" spans="2:5" ht="50.1" customHeight="1">
      <c r="B10088" s="75">
        <v>40974</v>
      </c>
      <c r="C10088" s="75" t="s">
        <v>16914</v>
      </c>
      <c r="D10088" s="75" t="s">
        <v>13142</v>
      </c>
      <c r="E10088" s="172">
        <v>3719.45</v>
      </c>
    </row>
    <row r="10089" spans="2:5" ht="50.1" customHeight="1">
      <c r="B10089" s="75">
        <v>34794</v>
      </c>
      <c r="C10089" s="75" t="s">
        <v>16915</v>
      </c>
      <c r="D10089" s="75" t="s">
        <v>13137</v>
      </c>
      <c r="E10089" s="171">
        <v>16.170000000000002</v>
      </c>
    </row>
    <row r="10090" spans="2:5" ht="50.1" customHeight="1">
      <c r="B10090" s="75">
        <v>40925</v>
      </c>
      <c r="C10090" s="75" t="s">
        <v>16916</v>
      </c>
      <c r="D10090" s="75" t="s">
        <v>13142</v>
      </c>
      <c r="E10090" s="172">
        <v>2871.59</v>
      </c>
    </row>
    <row r="10091" spans="2:5" ht="50.1" customHeight="1">
      <c r="B10091" s="75">
        <v>13741</v>
      </c>
      <c r="C10091" s="75" t="s">
        <v>16917</v>
      </c>
      <c r="D10091" s="75" t="s">
        <v>13138</v>
      </c>
      <c r="E10091" s="172">
        <v>2185.1</v>
      </c>
    </row>
    <row r="10092" spans="2:5" ht="50.1" customHeight="1">
      <c r="B10092" s="75">
        <v>3288</v>
      </c>
      <c r="C10092" s="75" t="s">
        <v>16918</v>
      </c>
      <c r="D10092" s="75" t="s">
        <v>13139</v>
      </c>
      <c r="E10092" s="171">
        <v>6.06</v>
      </c>
    </row>
    <row r="10093" spans="2:5" ht="50.1" customHeight="1">
      <c r="B10093" s="75">
        <v>13587</v>
      </c>
      <c r="C10093" s="75" t="s">
        <v>16919</v>
      </c>
      <c r="D10093" s="75" t="s">
        <v>13139</v>
      </c>
      <c r="E10093" s="171">
        <v>3.66</v>
      </c>
    </row>
    <row r="10094" spans="2:5" ht="50.1" customHeight="1">
      <c r="B10094" s="75">
        <v>38598</v>
      </c>
      <c r="C10094" s="75" t="s">
        <v>21755</v>
      </c>
      <c r="D10094" s="75" t="s">
        <v>13138</v>
      </c>
      <c r="E10094" s="171">
        <v>2.1</v>
      </c>
    </row>
    <row r="10095" spans="2:5" ht="50.1" customHeight="1">
      <c r="B10095" s="75">
        <v>38595</v>
      </c>
      <c r="C10095" s="75" t="s">
        <v>21756</v>
      </c>
      <c r="D10095" s="75" t="s">
        <v>13138</v>
      </c>
      <c r="E10095" s="171">
        <v>1.78</v>
      </c>
    </row>
    <row r="10096" spans="2:5" ht="50.1" customHeight="1">
      <c r="B10096" s="75">
        <v>38592</v>
      </c>
      <c r="C10096" s="75" t="s">
        <v>21757</v>
      </c>
      <c r="D10096" s="75" t="s">
        <v>13138</v>
      </c>
      <c r="E10096" s="171">
        <v>1.79</v>
      </c>
    </row>
    <row r="10097" spans="2:5" ht="50.1" customHeight="1">
      <c r="B10097" s="75">
        <v>38588</v>
      </c>
      <c r="C10097" s="75" t="s">
        <v>21758</v>
      </c>
      <c r="D10097" s="75" t="s">
        <v>13138</v>
      </c>
      <c r="E10097" s="171">
        <v>1.44</v>
      </c>
    </row>
    <row r="10098" spans="2:5" ht="50.1" customHeight="1">
      <c r="B10098" s="75">
        <v>38593</v>
      </c>
      <c r="C10098" s="75" t="s">
        <v>21759</v>
      </c>
      <c r="D10098" s="75" t="s">
        <v>13138</v>
      </c>
      <c r="E10098" s="171">
        <v>1.98</v>
      </c>
    </row>
    <row r="10099" spans="2:5" ht="50.1" customHeight="1">
      <c r="B10099" s="75">
        <v>38589</v>
      </c>
      <c r="C10099" s="75" t="s">
        <v>21760</v>
      </c>
      <c r="D10099" s="75" t="s">
        <v>13138</v>
      </c>
      <c r="E10099" s="171">
        <v>1.51</v>
      </c>
    </row>
    <row r="10100" spans="2:5" ht="50.1" customHeight="1">
      <c r="B10100" s="75">
        <v>38594</v>
      </c>
      <c r="C10100" s="75" t="s">
        <v>21761</v>
      </c>
      <c r="D10100" s="75" t="s">
        <v>13138</v>
      </c>
      <c r="E10100" s="171">
        <v>3.13</v>
      </c>
    </row>
    <row r="10101" spans="2:5" ht="50.1" customHeight="1">
      <c r="B10101" s="75">
        <v>34773</v>
      </c>
      <c r="C10101" s="75" t="s">
        <v>21762</v>
      </c>
      <c r="D10101" s="75" t="s">
        <v>13138</v>
      </c>
      <c r="E10101" s="171">
        <v>1.48</v>
      </c>
    </row>
    <row r="10102" spans="2:5" ht="50.1" customHeight="1">
      <c r="B10102" s="75">
        <v>34769</v>
      </c>
      <c r="C10102" s="75" t="s">
        <v>21763</v>
      </c>
      <c r="D10102" s="75" t="s">
        <v>13138</v>
      </c>
      <c r="E10102" s="171">
        <v>1.83</v>
      </c>
    </row>
    <row r="10103" spans="2:5" ht="50.1" customHeight="1">
      <c r="B10103" s="75">
        <v>34763</v>
      </c>
      <c r="C10103" s="75" t="s">
        <v>21764</v>
      </c>
      <c r="D10103" s="75" t="s">
        <v>13138</v>
      </c>
      <c r="E10103" s="171">
        <v>1.1299999999999999</v>
      </c>
    </row>
    <row r="10104" spans="2:5" ht="50.1" customHeight="1">
      <c r="B10104" s="75">
        <v>34774</v>
      </c>
      <c r="C10104" s="75" t="s">
        <v>21765</v>
      </c>
      <c r="D10104" s="75" t="s">
        <v>13138</v>
      </c>
      <c r="E10104" s="171">
        <v>1.4</v>
      </c>
    </row>
    <row r="10105" spans="2:5" ht="50.1" customHeight="1">
      <c r="B10105" s="75">
        <v>34771</v>
      </c>
      <c r="C10105" s="75" t="s">
        <v>21766</v>
      </c>
      <c r="D10105" s="75" t="s">
        <v>13138</v>
      </c>
      <c r="E10105" s="171">
        <v>1.69</v>
      </c>
    </row>
    <row r="10106" spans="2:5" ht="50.1" customHeight="1">
      <c r="B10106" s="75">
        <v>34764</v>
      </c>
      <c r="C10106" s="75" t="s">
        <v>21767</v>
      </c>
      <c r="D10106" s="75" t="s">
        <v>13138</v>
      </c>
      <c r="E10106" s="171">
        <v>1.1100000000000001</v>
      </c>
    </row>
    <row r="10107" spans="2:5" ht="50.1" customHeight="1">
      <c r="B10107" s="75">
        <v>34788</v>
      </c>
      <c r="C10107" s="75" t="s">
        <v>16920</v>
      </c>
      <c r="D10107" s="75" t="s">
        <v>13138</v>
      </c>
      <c r="E10107" s="171">
        <v>1.21</v>
      </c>
    </row>
    <row r="10108" spans="2:5" ht="50.1" customHeight="1">
      <c r="B10108" s="75">
        <v>34781</v>
      </c>
      <c r="C10108" s="75" t="s">
        <v>16921</v>
      </c>
      <c r="D10108" s="75" t="s">
        <v>13138</v>
      </c>
      <c r="E10108" s="171">
        <v>1.37</v>
      </c>
    </row>
    <row r="10109" spans="2:5" ht="50.1" customHeight="1">
      <c r="B10109" s="75">
        <v>41682</v>
      </c>
      <c r="C10109" s="75" t="s">
        <v>21768</v>
      </c>
      <c r="D10109" s="75" t="s">
        <v>13138</v>
      </c>
      <c r="E10109" s="171">
        <v>21.94</v>
      </c>
    </row>
    <row r="10110" spans="2:5" ht="50.1" customHeight="1">
      <c r="B10110" s="75">
        <v>41683</v>
      </c>
      <c r="C10110" s="75" t="s">
        <v>21769</v>
      </c>
      <c r="D10110" s="75" t="s">
        <v>13138</v>
      </c>
      <c r="E10110" s="171">
        <v>16.14</v>
      </c>
    </row>
    <row r="10111" spans="2:5" ht="50.1" customHeight="1">
      <c r="B10111" s="75">
        <v>41680</v>
      </c>
      <c r="C10111" s="75" t="s">
        <v>21770</v>
      </c>
      <c r="D10111" s="75" t="s">
        <v>13138</v>
      </c>
      <c r="E10111" s="171">
        <v>8.69</v>
      </c>
    </row>
    <row r="10112" spans="2:5" ht="50.1" customHeight="1">
      <c r="B10112" s="75">
        <v>41679</v>
      </c>
      <c r="C10112" s="75" t="s">
        <v>21771</v>
      </c>
      <c r="D10112" s="75" t="s">
        <v>13138</v>
      </c>
      <c r="E10112" s="171">
        <v>19.87</v>
      </c>
    </row>
    <row r="10113" spans="2:5" ht="50.1" customHeight="1">
      <c r="B10113" s="75">
        <v>41681</v>
      </c>
      <c r="C10113" s="75" t="s">
        <v>21772</v>
      </c>
      <c r="D10113" s="75" t="s">
        <v>13138</v>
      </c>
      <c r="E10113" s="171">
        <v>13.59</v>
      </c>
    </row>
    <row r="10114" spans="2:5" ht="50.1" customHeight="1">
      <c r="B10114" s="75">
        <v>43386</v>
      </c>
      <c r="C10114" s="75" t="s">
        <v>21773</v>
      </c>
      <c r="D10114" s="75" t="s">
        <v>13138</v>
      </c>
      <c r="E10114" s="171">
        <v>31.04</v>
      </c>
    </row>
    <row r="10115" spans="2:5" ht="50.1" customHeight="1">
      <c r="B10115" s="75">
        <v>4059</v>
      </c>
      <c r="C10115" s="75" t="s">
        <v>21774</v>
      </c>
      <c r="D10115" s="75" t="s">
        <v>13139</v>
      </c>
      <c r="E10115" s="171">
        <v>21.94</v>
      </c>
    </row>
    <row r="10116" spans="2:5" ht="50.1" customHeight="1">
      <c r="B10116" s="75">
        <v>4062</v>
      </c>
      <c r="C10116" s="75" t="s">
        <v>16922</v>
      </c>
      <c r="D10116" s="75" t="s">
        <v>13138</v>
      </c>
      <c r="E10116" s="171">
        <v>21.94</v>
      </c>
    </row>
    <row r="10117" spans="2:5" ht="50.1" customHeight="1">
      <c r="B10117" s="75">
        <v>4061</v>
      </c>
      <c r="C10117" s="75" t="s">
        <v>21775</v>
      </c>
      <c r="D10117" s="75" t="s">
        <v>13138</v>
      </c>
      <c r="E10117" s="171">
        <v>27.32</v>
      </c>
    </row>
    <row r="10118" spans="2:5" ht="50.1" customHeight="1">
      <c r="B10118" s="75">
        <v>41315</v>
      </c>
      <c r="C10118" s="75" t="s">
        <v>19191</v>
      </c>
      <c r="D10118" s="75" t="s">
        <v>13140</v>
      </c>
      <c r="E10118" s="171">
        <v>45.58</v>
      </c>
    </row>
    <row r="10119" spans="2:5" ht="50.1" customHeight="1">
      <c r="B10119" s="75">
        <v>43148</v>
      </c>
      <c r="C10119" s="75" t="s">
        <v>19192</v>
      </c>
      <c r="D10119" s="75" t="s">
        <v>13140</v>
      </c>
      <c r="E10119" s="171">
        <v>30.94</v>
      </c>
    </row>
    <row r="10120" spans="2:5" ht="50.1" customHeight="1">
      <c r="B10120" s="75">
        <v>43147</v>
      </c>
      <c r="C10120" s="75" t="s">
        <v>19193</v>
      </c>
      <c r="D10120" s="75" t="s">
        <v>13140</v>
      </c>
      <c r="E10120" s="171">
        <v>11.98</v>
      </c>
    </row>
    <row r="10121" spans="2:5" ht="50.1" customHeight="1">
      <c r="B10121" s="75">
        <v>10608</v>
      </c>
      <c r="C10121" s="75" t="s">
        <v>16923</v>
      </c>
      <c r="D10121" s="75" t="s">
        <v>13138</v>
      </c>
      <c r="E10121" s="172">
        <v>4785</v>
      </c>
    </row>
    <row r="10122" spans="2:5" ht="50.1" customHeight="1">
      <c r="B10122" s="75">
        <v>4069</v>
      </c>
      <c r="C10122" s="75" t="s">
        <v>16924</v>
      </c>
      <c r="D10122" s="75" t="s">
        <v>13137</v>
      </c>
      <c r="E10122" s="171">
        <v>57.22</v>
      </c>
    </row>
    <row r="10123" spans="2:5" ht="50.1" customHeight="1">
      <c r="B10123" s="75">
        <v>40819</v>
      </c>
      <c r="C10123" s="75" t="s">
        <v>16925</v>
      </c>
      <c r="D10123" s="75" t="s">
        <v>13142</v>
      </c>
      <c r="E10123" s="172">
        <v>10152.299999999999</v>
      </c>
    </row>
    <row r="10124" spans="2:5" ht="50.1" customHeight="1">
      <c r="B10124" s="75">
        <v>34361</v>
      </c>
      <c r="C10124" s="75" t="s">
        <v>16926</v>
      </c>
      <c r="D10124" s="75" t="s">
        <v>13140</v>
      </c>
      <c r="E10124" s="171">
        <v>8.7200000000000006</v>
      </c>
    </row>
    <row r="10125" spans="2:5" ht="50.1" customHeight="1">
      <c r="B10125" s="75">
        <v>36512</v>
      </c>
      <c r="C10125" s="75" t="s">
        <v>16927</v>
      </c>
      <c r="D10125" s="75" t="s">
        <v>13138</v>
      </c>
      <c r="E10125" s="172">
        <v>12980.54</v>
      </c>
    </row>
    <row r="10126" spans="2:5" ht="50.1" customHeight="1">
      <c r="B10126" s="75">
        <v>25972</v>
      </c>
      <c r="C10126" s="75" t="s">
        <v>16928</v>
      </c>
      <c r="D10126" s="75" t="s">
        <v>13140</v>
      </c>
      <c r="E10126" s="171">
        <v>9.11</v>
      </c>
    </row>
    <row r="10127" spans="2:5" ht="50.1" customHeight="1">
      <c r="B10127" s="75">
        <v>25973</v>
      </c>
      <c r="C10127" s="75" t="s">
        <v>16929</v>
      </c>
      <c r="D10127" s="75" t="s">
        <v>13140</v>
      </c>
      <c r="E10127" s="171">
        <v>9.11</v>
      </c>
    </row>
    <row r="10128" spans="2:5" ht="50.1" customHeight="1">
      <c r="B10128" s="75">
        <v>11697</v>
      </c>
      <c r="C10128" s="75" t="s">
        <v>16930</v>
      </c>
      <c r="D10128" s="75" t="s">
        <v>13138</v>
      </c>
      <c r="E10128" s="171">
        <v>527.80999999999995</v>
      </c>
    </row>
    <row r="10129" spans="2:5" ht="50.1" customHeight="1">
      <c r="B10129" s="75">
        <v>11698</v>
      </c>
      <c r="C10129" s="75" t="s">
        <v>16931</v>
      </c>
      <c r="D10129" s="75" t="s">
        <v>13138</v>
      </c>
      <c r="E10129" s="171">
        <v>629.65</v>
      </c>
    </row>
    <row r="10130" spans="2:5" ht="50.1" customHeight="1">
      <c r="B10130" s="75">
        <v>11699</v>
      </c>
      <c r="C10130" s="75" t="s">
        <v>16932</v>
      </c>
      <c r="D10130" s="75" t="s">
        <v>13138</v>
      </c>
      <c r="E10130" s="171">
        <v>695.9</v>
      </c>
    </row>
    <row r="10131" spans="2:5" ht="50.1" customHeight="1">
      <c r="B10131" s="75">
        <v>10432</v>
      </c>
      <c r="C10131" s="75" t="s">
        <v>16933</v>
      </c>
      <c r="D10131" s="75" t="s">
        <v>13138</v>
      </c>
      <c r="E10131" s="171">
        <v>287.24</v>
      </c>
    </row>
    <row r="10132" spans="2:5" ht="50.1" customHeight="1">
      <c r="B10132" s="75">
        <v>10430</v>
      </c>
      <c r="C10132" s="75" t="s">
        <v>16934</v>
      </c>
      <c r="D10132" s="75" t="s">
        <v>13138</v>
      </c>
      <c r="E10132" s="171">
        <v>309.35000000000002</v>
      </c>
    </row>
    <row r="10133" spans="2:5" ht="50.1" customHeight="1">
      <c r="B10133" s="75">
        <v>37514</v>
      </c>
      <c r="C10133" s="75" t="s">
        <v>16935</v>
      </c>
      <c r="D10133" s="75" t="s">
        <v>13138</v>
      </c>
      <c r="E10133" s="172">
        <v>250000</v>
      </c>
    </row>
    <row r="10134" spans="2:5" ht="50.1" customHeight="1">
      <c r="B10134" s="75">
        <v>37519</v>
      </c>
      <c r="C10134" s="75" t="s">
        <v>16936</v>
      </c>
      <c r="D10134" s="75" t="s">
        <v>13138</v>
      </c>
      <c r="E10134" s="172">
        <v>385823.35</v>
      </c>
    </row>
    <row r="10135" spans="2:5" ht="50.1" customHeight="1">
      <c r="B10135" s="75">
        <v>37520</v>
      </c>
      <c r="C10135" s="75" t="s">
        <v>16937</v>
      </c>
      <c r="D10135" s="75" t="s">
        <v>13138</v>
      </c>
      <c r="E10135" s="172">
        <v>379498.37</v>
      </c>
    </row>
    <row r="10136" spans="2:5" ht="50.1" customHeight="1">
      <c r="B10136" s="75">
        <v>37521</v>
      </c>
      <c r="C10136" s="75" t="s">
        <v>16938</v>
      </c>
      <c r="D10136" s="75" t="s">
        <v>13138</v>
      </c>
      <c r="E10136" s="172">
        <v>462988.02</v>
      </c>
    </row>
    <row r="10137" spans="2:5" ht="50.1" customHeight="1">
      <c r="B10137" s="75">
        <v>37522</v>
      </c>
      <c r="C10137" s="75" t="s">
        <v>16939</v>
      </c>
      <c r="D10137" s="75" t="s">
        <v>13138</v>
      </c>
      <c r="E10137" s="172">
        <v>476917.37</v>
      </c>
    </row>
    <row r="10138" spans="2:5" ht="50.1" customHeight="1">
      <c r="B10138" s="75">
        <v>21109</v>
      </c>
      <c r="C10138" s="75" t="s">
        <v>16940</v>
      </c>
      <c r="D10138" s="75" t="s">
        <v>13138</v>
      </c>
      <c r="E10138" s="171">
        <v>32.49</v>
      </c>
    </row>
    <row r="10139" spans="2:5" ht="50.1" customHeight="1">
      <c r="B10139" s="75">
        <v>36800</v>
      </c>
      <c r="C10139" s="75" t="s">
        <v>16941</v>
      </c>
      <c r="D10139" s="75" t="s">
        <v>13138</v>
      </c>
      <c r="E10139" s="171">
        <v>78.989999999999995</v>
      </c>
    </row>
    <row r="10140" spans="2:5" ht="50.1" customHeight="1">
      <c r="B10140" s="75">
        <v>11769</v>
      </c>
      <c r="C10140" s="75" t="s">
        <v>16942</v>
      </c>
      <c r="D10140" s="75" t="s">
        <v>13138</v>
      </c>
      <c r="E10140" s="171">
        <v>193.59</v>
      </c>
    </row>
    <row r="10141" spans="2:5" ht="50.1" customHeight="1">
      <c r="B10141" s="75">
        <v>36793</v>
      </c>
      <c r="C10141" s="75" t="s">
        <v>16943</v>
      </c>
      <c r="D10141" s="75" t="s">
        <v>13138</v>
      </c>
      <c r="E10141" s="171">
        <v>313.43</v>
      </c>
    </row>
    <row r="10142" spans="2:5" ht="50.1" customHeight="1">
      <c r="B10142" s="75">
        <v>37546</v>
      </c>
      <c r="C10142" s="75" t="s">
        <v>16944</v>
      </c>
      <c r="D10142" s="75" t="s">
        <v>13138</v>
      </c>
      <c r="E10142" s="172">
        <v>10681.7</v>
      </c>
    </row>
    <row r="10143" spans="2:5" ht="50.1" customHeight="1">
      <c r="B10143" s="75">
        <v>37544</v>
      </c>
      <c r="C10143" s="75" t="s">
        <v>16945</v>
      </c>
      <c r="D10143" s="75" t="s">
        <v>13138</v>
      </c>
      <c r="E10143" s="172">
        <v>11297.69</v>
      </c>
    </row>
    <row r="10144" spans="2:5" ht="50.1" customHeight="1">
      <c r="B10144" s="75">
        <v>37545</v>
      </c>
      <c r="C10144" s="75" t="s">
        <v>16946</v>
      </c>
      <c r="D10144" s="75" t="s">
        <v>13138</v>
      </c>
      <c r="E10144" s="172">
        <v>13442.73</v>
      </c>
    </row>
    <row r="10145" spans="2:5" ht="50.1" customHeight="1">
      <c r="B10145" s="75">
        <v>11771</v>
      </c>
      <c r="C10145" s="75" t="s">
        <v>16947</v>
      </c>
      <c r="D10145" s="75" t="s">
        <v>13138</v>
      </c>
      <c r="E10145" s="171">
        <v>240.12</v>
      </c>
    </row>
    <row r="10146" spans="2:5" ht="50.1" customHeight="1">
      <c r="B10146" s="75">
        <v>39919</v>
      </c>
      <c r="C10146" s="75" t="s">
        <v>16948</v>
      </c>
      <c r="D10146" s="75" t="s">
        <v>13138</v>
      </c>
      <c r="E10146" s="172">
        <v>53467.8</v>
      </c>
    </row>
    <row r="10147" spans="2:5" ht="50.1" customHeight="1">
      <c r="B10147" s="75">
        <v>38385</v>
      </c>
      <c r="C10147" s="75" t="s">
        <v>16949</v>
      </c>
      <c r="D10147" s="75" t="s">
        <v>13138</v>
      </c>
      <c r="E10147" s="171">
        <v>43.73</v>
      </c>
    </row>
    <row r="10148" spans="2:5" ht="50.1" customHeight="1">
      <c r="B10148" s="75">
        <v>37587</v>
      </c>
      <c r="C10148" s="75" t="s">
        <v>16950</v>
      </c>
      <c r="D10148" s="75" t="s">
        <v>13138</v>
      </c>
      <c r="E10148" s="171">
        <v>218.4</v>
      </c>
    </row>
    <row r="10149" spans="2:5" ht="50.1" customHeight="1">
      <c r="B10149" s="75">
        <v>11561</v>
      </c>
      <c r="C10149" s="75" t="s">
        <v>21776</v>
      </c>
      <c r="D10149" s="75" t="s">
        <v>13138</v>
      </c>
      <c r="E10149" s="171">
        <v>206.7</v>
      </c>
    </row>
    <row r="10150" spans="2:5" ht="50.1" customHeight="1">
      <c r="B10150" s="75">
        <v>43604</v>
      </c>
      <c r="C10150" s="75" t="s">
        <v>21777</v>
      </c>
      <c r="D10150" s="75" t="s">
        <v>13138</v>
      </c>
      <c r="E10150" s="171">
        <v>110.19</v>
      </c>
    </row>
    <row r="10151" spans="2:5" ht="50.1" customHeight="1">
      <c r="B10151" s="75">
        <v>11560</v>
      </c>
      <c r="C10151" s="75" t="s">
        <v>21778</v>
      </c>
      <c r="D10151" s="75" t="s">
        <v>13138</v>
      </c>
      <c r="E10151" s="171">
        <v>159.54</v>
      </c>
    </row>
    <row r="10152" spans="2:5" ht="50.1" customHeight="1">
      <c r="B10152" s="75">
        <v>11499</v>
      </c>
      <c r="C10152" s="75" t="s">
        <v>21779</v>
      </c>
      <c r="D10152" s="75" t="s">
        <v>13138</v>
      </c>
      <c r="E10152" s="171">
        <v>608.01</v>
      </c>
    </row>
    <row r="10153" spans="2:5" ht="50.1" customHeight="1">
      <c r="B10153" s="75">
        <v>34761</v>
      </c>
      <c r="C10153" s="75" t="s">
        <v>16951</v>
      </c>
      <c r="D10153" s="75" t="s">
        <v>13137</v>
      </c>
      <c r="E10153" s="171">
        <v>14</v>
      </c>
    </row>
    <row r="10154" spans="2:5" ht="50.1" customHeight="1">
      <c r="B10154" s="75">
        <v>40924</v>
      </c>
      <c r="C10154" s="75" t="s">
        <v>16952</v>
      </c>
      <c r="D10154" s="75" t="s">
        <v>13142</v>
      </c>
      <c r="E10154" s="172">
        <v>2485.9</v>
      </c>
    </row>
    <row r="10155" spans="2:5" ht="50.1" customHeight="1">
      <c r="B10155" s="75">
        <v>25957</v>
      </c>
      <c r="C10155" s="75" t="s">
        <v>16953</v>
      </c>
      <c r="D10155" s="75" t="s">
        <v>13137</v>
      </c>
      <c r="E10155" s="171">
        <v>14.91</v>
      </c>
    </row>
    <row r="10156" spans="2:5" ht="50.1" customHeight="1">
      <c r="B10156" s="75">
        <v>40983</v>
      </c>
      <c r="C10156" s="75" t="s">
        <v>16954</v>
      </c>
      <c r="D10156" s="75" t="s">
        <v>13142</v>
      </c>
      <c r="E10156" s="172">
        <v>2648.97</v>
      </c>
    </row>
    <row r="10157" spans="2:5" ht="50.1" customHeight="1">
      <c r="B10157" s="75">
        <v>2437</v>
      </c>
      <c r="C10157" s="75" t="s">
        <v>16955</v>
      </c>
      <c r="D10157" s="75" t="s">
        <v>13137</v>
      </c>
      <c r="E10157" s="171">
        <v>16.88</v>
      </c>
    </row>
    <row r="10158" spans="2:5" ht="50.1" customHeight="1">
      <c r="B10158" s="75">
        <v>40921</v>
      </c>
      <c r="C10158" s="75" t="s">
        <v>16956</v>
      </c>
      <c r="D10158" s="75" t="s">
        <v>13142</v>
      </c>
      <c r="E10158" s="172">
        <v>2997.28</v>
      </c>
    </row>
    <row r="10159" spans="2:5" ht="50.1" customHeight="1">
      <c r="B10159" s="75">
        <v>14252</v>
      </c>
      <c r="C10159" s="75" t="s">
        <v>16957</v>
      </c>
      <c r="D10159" s="75" t="s">
        <v>13138</v>
      </c>
      <c r="E10159" s="172">
        <v>2532.08</v>
      </c>
    </row>
    <row r="10160" spans="2:5" ht="50.1" customHeight="1">
      <c r="B10160" s="75">
        <v>730</v>
      </c>
      <c r="C10160" s="75" t="s">
        <v>16958</v>
      </c>
      <c r="D10160" s="75" t="s">
        <v>13138</v>
      </c>
      <c r="E10160" s="172">
        <v>6765.24</v>
      </c>
    </row>
    <row r="10161" spans="2:5" ht="50.1" customHeight="1">
      <c r="B10161" s="75">
        <v>723</v>
      </c>
      <c r="C10161" s="75" t="s">
        <v>16959</v>
      </c>
      <c r="D10161" s="75" t="s">
        <v>13138</v>
      </c>
      <c r="E10161" s="172">
        <v>3362.56</v>
      </c>
    </row>
    <row r="10162" spans="2:5" ht="50.1" customHeight="1">
      <c r="B10162" s="75">
        <v>36502</v>
      </c>
      <c r="C10162" s="75" t="s">
        <v>16960</v>
      </c>
      <c r="D10162" s="75" t="s">
        <v>13138</v>
      </c>
      <c r="E10162" s="172">
        <v>3160.41</v>
      </c>
    </row>
    <row r="10163" spans="2:5" ht="50.1" customHeight="1">
      <c r="B10163" s="75">
        <v>36503</v>
      </c>
      <c r="C10163" s="75" t="s">
        <v>16961</v>
      </c>
      <c r="D10163" s="75" t="s">
        <v>13138</v>
      </c>
      <c r="E10163" s="172">
        <v>3897.15</v>
      </c>
    </row>
    <row r="10164" spans="2:5" ht="50.1" customHeight="1">
      <c r="B10164" s="75">
        <v>4090</v>
      </c>
      <c r="C10164" s="75" t="s">
        <v>16962</v>
      </c>
      <c r="D10164" s="75" t="s">
        <v>13138</v>
      </c>
      <c r="E10164" s="172">
        <v>687500</v>
      </c>
    </row>
    <row r="10165" spans="2:5" ht="50.1" customHeight="1">
      <c r="B10165" s="75">
        <v>13227</v>
      </c>
      <c r="C10165" s="75" t="s">
        <v>16963</v>
      </c>
      <c r="D10165" s="75" t="s">
        <v>13138</v>
      </c>
      <c r="E10165" s="172">
        <v>854304.48</v>
      </c>
    </row>
    <row r="10166" spans="2:5" ht="50.1" customHeight="1">
      <c r="B10166" s="75">
        <v>10597</v>
      </c>
      <c r="C10166" s="75" t="s">
        <v>16964</v>
      </c>
      <c r="D10166" s="75" t="s">
        <v>13138</v>
      </c>
      <c r="E10166" s="172">
        <v>899265.67</v>
      </c>
    </row>
    <row r="10167" spans="2:5" ht="50.1" customHeight="1">
      <c r="B10167" s="75">
        <v>39628</v>
      </c>
      <c r="C10167" s="75" t="s">
        <v>16965</v>
      </c>
      <c r="D10167" s="75" t="s">
        <v>13138</v>
      </c>
      <c r="E10167" s="172">
        <v>3685.15</v>
      </c>
    </row>
    <row r="10168" spans="2:5" ht="50.1" customHeight="1">
      <c r="B10168" s="75">
        <v>39404</v>
      </c>
      <c r="C10168" s="75" t="s">
        <v>16966</v>
      </c>
      <c r="D10168" s="75" t="s">
        <v>13138</v>
      </c>
      <c r="E10168" s="172">
        <v>1827.34</v>
      </c>
    </row>
    <row r="10169" spans="2:5" ht="50.1" customHeight="1">
      <c r="B10169" s="75">
        <v>39402</v>
      </c>
      <c r="C10169" s="75" t="s">
        <v>16967</v>
      </c>
      <c r="D10169" s="75" t="s">
        <v>13138</v>
      </c>
      <c r="E10169" s="172">
        <v>1505.38</v>
      </c>
    </row>
    <row r="10170" spans="2:5" ht="50.1" customHeight="1">
      <c r="B10170" s="75">
        <v>39403</v>
      </c>
      <c r="C10170" s="75" t="s">
        <v>16968</v>
      </c>
      <c r="D10170" s="75" t="s">
        <v>13138</v>
      </c>
      <c r="E10170" s="172">
        <v>1472.64</v>
      </c>
    </row>
    <row r="10171" spans="2:5" ht="50.1" customHeight="1">
      <c r="B10171" s="75">
        <v>4093</v>
      </c>
      <c r="C10171" s="75" t="s">
        <v>16969</v>
      </c>
      <c r="D10171" s="75" t="s">
        <v>13137</v>
      </c>
      <c r="E10171" s="171">
        <v>15.21</v>
      </c>
    </row>
    <row r="10172" spans="2:5" ht="50.1" customHeight="1">
      <c r="B10172" s="75">
        <v>10512</v>
      </c>
      <c r="C10172" s="75" t="s">
        <v>16970</v>
      </c>
      <c r="D10172" s="75" t="s">
        <v>13142</v>
      </c>
      <c r="E10172" s="172">
        <v>2699.8</v>
      </c>
    </row>
    <row r="10173" spans="2:5" ht="50.1" customHeight="1">
      <c r="B10173" s="75">
        <v>20020</v>
      </c>
      <c r="C10173" s="75" t="s">
        <v>16971</v>
      </c>
      <c r="D10173" s="75" t="s">
        <v>13137</v>
      </c>
      <c r="E10173" s="171">
        <v>14.34</v>
      </c>
    </row>
    <row r="10174" spans="2:5" ht="50.1" customHeight="1">
      <c r="B10174" s="75">
        <v>41038</v>
      </c>
      <c r="C10174" s="75" t="s">
        <v>16972</v>
      </c>
      <c r="D10174" s="75" t="s">
        <v>13142</v>
      </c>
      <c r="E10174" s="172">
        <v>2546.59</v>
      </c>
    </row>
    <row r="10175" spans="2:5" ht="50.1" customHeight="1">
      <c r="B10175" s="75">
        <v>4094</v>
      </c>
      <c r="C10175" s="75" t="s">
        <v>16973</v>
      </c>
      <c r="D10175" s="75" t="s">
        <v>13137</v>
      </c>
      <c r="E10175" s="171">
        <v>20.309999999999999</v>
      </c>
    </row>
    <row r="10176" spans="2:5" ht="50.1" customHeight="1">
      <c r="B10176" s="75">
        <v>40988</v>
      </c>
      <c r="C10176" s="75" t="s">
        <v>16974</v>
      </c>
      <c r="D10176" s="75" t="s">
        <v>13142</v>
      </c>
      <c r="E10176" s="172">
        <v>3605.4</v>
      </c>
    </row>
    <row r="10177" spans="2:5" ht="50.1" customHeight="1">
      <c r="B10177" s="75">
        <v>4095</v>
      </c>
      <c r="C10177" s="75" t="s">
        <v>16975</v>
      </c>
      <c r="D10177" s="75" t="s">
        <v>13137</v>
      </c>
      <c r="E10177" s="171">
        <v>13.74</v>
      </c>
    </row>
    <row r="10178" spans="2:5" ht="50.1" customHeight="1">
      <c r="B10178" s="75">
        <v>40990</v>
      </c>
      <c r="C10178" s="75" t="s">
        <v>16976</v>
      </c>
      <c r="D10178" s="75" t="s">
        <v>13142</v>
      </c>
      <c r="E10178" s="172">
        <v>2441.7800000000002</v>
      </c>
    </row>
    <row r="10179" spans="2:5" ht="50.1" customHeight="1">
      <c r="B10179" s="75">
        <v>4097</v>
      </c>
      <c r="C10179" s="75" t="s">
        <v>16977</v>
      </c>
      <c r="D10179" s="75" t="s">
        <v>13137</v>
      </c>
      <c r="E10179" s="171">
        <v>17.940000000000001</v>
      </c>
    </row>
    <row r="10180" spans="2:5" ht="50.1" customHeight="1">
      <c r="B10180" s="75">
        <v>40994</v>
      </c>
      <c r="C10180" s="75" t="s">
        <v>16978</v>
      </c>
      <c r="D10180" s="75" t="s">
        <v>13142</v>
      </c>
      <c r="E10180" s="172">
        <v>3184.66</v>
      </c>
    </row>
    <row r="10181" spans="2:5" ht="50.1" customHeight="1">
      <c r="B10181" s="75">
        <v>4096</v>
      </c>
      <c r="C10181" s="75" t="s">
        <v>16979</v>
      </c>
      <c r="D10181" s="75" t="s">
        <v>13137</v>
      </c>
      <c r="E10181" s="171">
        <v>15.69</v>
      </c>
    </row>
    <row r="10182" spans="2:5" ht="50.1" customHeight="1">
      <c r="B10182" s="75">
        <v>40992</v>
      </c>
      <c r="C10182" s="75" t="s">
        <v>16980</v>
      </c>
      <c r="D10182" s="75" t="s">
        <v>13142</v>
      </c>
      <c r="E10182" s="172">
        <v>2785.04</v>
      </c>
    </row>
    <row r="10183" spans="2:5" ht="50.1" customHeight="1">
      <c r="B10183" s="75">
        <v>13955</v>
      </c>
      <c r="C10183" s="75" t="s">
        <v>16981</v>
      </c>
      <c r="D10183" s="75" t="s">
        <v>13138</v>
      </c>
      <c r="E10183" s="172">
        <v>2207.62</v>
      </c>
    </row>
    <row r="10184" spans="2:5" ht="50.1" customHeight="1">
      <c r="B10184" s="75">
        <v>4114</v>
      </c>
      <c r="C10184" s="75" t="s">
        <v>16982</v>
      </c>
      <c r="D10184" s="75" t="s">
        <v>13138</v>
      </c>
      <c r="E10184" s="171">
        <v>50.29</v>
      </c>
    </row>
    <row r="10185" spans="2:5" ht="50.1" customHeight="1">
      <c r="B10185" s="75">
        <v>36797</v>
      </c>
      <c r="C10185" s="75" t="s">
        <v>21780</v>
      </c>
      <c r="D10185" s="75" t="s">
        <v>13138</v>
      </c>
      <c r="E10185" s="171">
        <v>44.78</v>
      </c>
    </row>
    <row r="10186" spans="2:5" ht="50.1" customHeight="1">
      <c r="B10186" s="75">
        <v>4107</v>
      </c>
      <c r="C10186" s="75" t="s">
        <v>21781</v>
      </c>
      <c r="D10186" s="75" t="s">
        <v>13138</v>
      </c>
      <c r="E10186" s="171">
        <v>42.22</v>
      </c>
    </row>
    <row r="10187" spans="2:5" ht="50.1" customHeight="1">
      <c r="B10187" s="75">
        <v>4102</v>
      </c>
      <c r="C10187" s="75" t="s">
        <v>21782</v>
      </c>
      <c r="D10187" s="75" t="s">
        <v>13138</v>
      </c>
      <c r="E10187" s="171">
        <v>51.54</v>
      </c>
    </row>
    <row r="10188" spans="2:5" ht="50.1" customHeight="1">
      <c r="B10188" s="75">
        <v>36799</v>
      </c>
      <c r="C10188" s="75" t="s">
        <v>16983</v>
      </c>
      <c r="D10188" s="75" t="s">
        <v>13138</v>
      </c>
      <c r="E10188" s="171">
        <v>43.46</v>
      </c>
    </row>
    <row r="10189" spans="2:5" ht="50.1" customHeight="1">
      <c r="B10189" s="75">
        <v>2747</v>
      </c>
      <c r="C10189" s="75" t="s">
        <v>21783</v>
      </c>
      <c r="D10189" s="75" t="s">
        <v>13139</v>
      </c>
      <c r="E10189" s="171">
        <v>19.37</v>
      </c>
    </row>
    <row r="10190" spans="2:5" ht="50.1" customHeight="1">
      <c r="B10190" s="75">
        <v>21138</v>
      </c>
      <c r="C10190" s="75" t="s">
        <v>21784</v>
      </c>
      <c r="D10190" s="75" t="s">
        <v>13139</v>
      </c>
      <c r="E10190" s="171">
        <v>6.14</v>
      </c>
    </row>
    <row r="10191" spans="2:5" ht="50.1" customHeight="1">
      <c r="B10191" s="75">
        <v>10826</v>
      </c>
      <c r="C10191" s="75" t="s">
        <v>16984</v>
      </c>
      <c r="D10191" s="75" t="s">
        <v>13138</v>
      </c>
      <c r="E10191" s="171">
        <v>57.47</v>
      </c>
    </row>
    <row r="10192" spans="2:5" ht="50.1" customHeight="1">
      <c r="B10192" s="75">
        <v>365</v>
      </c>
      <c r="C10192" s="75" t="s">
        <v>16985</v>
      </c>
      <c r="D10192" s="75" t="s">
        <v>13138</v>
      </c>
      <c r="E10192" s="171">
        <v>35.630000000000003</v>
      </c>
    </row>
    <row r="10193" spans="2:5" ht="50.1" customHeight="1">
      <c r="B10193" s="75">
        <v>38639</v>
      </c>
      <c r="C10193" s="75" t="s">
        <v>16986</v>
      </c>
      <c r="D10193" s="75" t="s">
        <v>13138</v>
      </c>
      <c r="E10193" s="171">
        <v>137.93</v>
      </c>
    </row>
    <row r="10194" spans="2:5" ht="50.1" customHeight="1">
      <c r="B10194" s="75">
        <v>38640</v>
      </c>
      <c r="C10194" s="75" t="s">
        <v>16987</v>
      </c>
      <c r="D10194" s="75" t="s">
        <v>13138</v>
      </c>
      <c r="E10194" s="171">
        <v>2.06</v>
      </c>
    </row>
    <row r="10195" spans="2:5" ht="50.1" customHeight="1">
      <c r="B10195" s="75">
        <v>358</v>
      </c>
      <c r="C10195" s="75" t="s">
        <v>16988</v>
      </c>
      <c r="D10195" s="75" t="s">
        <v>13138</v>
      </c>
      <c r="E10195" s="171">
        <v>42.52</v>
      </c>
    </row>
    <row r="10196" spans="2:5" ht="50.1" customHeight="1">
      <c r="B10196" s="75">
        <v>359</v>
      </c>
      <c r="C10196" s="75" t="s">
        <v>16989</v>
      </c>
      <c r="D10196" s="75" t="s">
        <v>13138</v>
      </c>
      <c r="E10196" s="171">
        <v>87.35</v>
      </c>
    </row>
    <row r="10197" spans="2:5" ht="50.1" customHeight="1">
      <c r="B10197" s="75">
        <v>38641</v>
      </c>
      <c r="C10197" s="75" t="s">
        <v>16990</v>
      </c>
      <c r="D10197" s="75" t="s">
        <v>13138</v>
      </c>
      <c r="E10197" s="171">
        <v>86.2</v>
      </c>
    </row>
    <row r="10198" spans="2:5" ht="50.1" customHeight="1">
      <c r="B10198" s="75">
        <v>360</v>
      </c>
      <c r="C10198" s="75" t="s">
        <v>16991</v>
      </c>
      <c r="D10198" s="75" t="s">
        <v>13138</v>
      </c>
      <c r="E10198" s="171">
        <v>2</v>
      </c>
    </row>
    <row r="10199" spans="2:5" ht="50.1" customHeight="1">
      <c r="B10199" s="75">
        <v>42430</v>
      </c>
      <c r="C10199" s="75" t="s">
        <v>16992</v>
      </c>
      <c r="D10199" s="75" t="s">
        <v>13138</v>
      </c>
      <c r="E10199" s="172">
        <v>5383.1</v>
      </c>
    </row>
    <row r="10200" spans="2:5" ht="50.1" customHeight="1">
      <c r="B10200" s="75">
        <v>4214</v>
      </c>
      <c r="C10200" s="75" t="s">
        <v>16993</v>
      </c>
      <c r="D10200" s="75" t="s">
        <v>13138</v>
      </c>
      <c r="E10200" s="171">
        <v>10.050000000000001</v>
      </c>
    </row>
    <row r="10201" spans="2:5" ht="50.1" customHeight="1">
      <c r="B10201" s="75">
        <v>4215</v>
      </c>
      <c r="C10201" s="75" t="s">
        <v>16994</v>
      </c>
      <c r="D10201" s="75" t="s">
        <v>13138</v>
      </c>
      <c r="E10201" s="171">
        <v>6.61</v>
      </c>
    </row>
    <row r="10202" spans="2:5" ht="50.1" customHeight="1">
      <c r="B10202" s="75">
        <v>4210</v>
      </c>
      <c r="C10202" s="75" t="s">
        <v>16995</v>
      </c>
      <c r="D10202" s="75" t="s">
        <v>13138</v>
      </c>
      <c r="E10202" s="171">
        <v>1.1100000000000001</v>
      </c>
    </row>
    <row r="10203" spans="2:5" ht="50.1" customHeight="1">
      <c r="B10203" s="75">
        <v>4212</v>
      </c>
      <c r="C10203" s="75" t="s">
        <v>16996</v>
      </c>
      <c r="D10203" s="75" t="s">
        <v>13138</v>
      </c>
      <c r="E10203" s="171">
        <v>3.19</v>
      </c>
    </row>
    <row r="10204" spans="2:5" ht="50.1" customHeight="1">
      <c r="B10204" s="75">
        <v>4213</v>
      </c>
      <c r="C10204" s="75" t="s">
        <v>16997</v>
      </c>
      <c r="D10204" s="75" t="s">
        <v>13138</v>
      </c>
      <c r="E10204" s="171">
        <v>14.28</v>
      </c>
    </row>
    <row r="10205" spans="2:5" ht="50.1" customHeight="1">
      <c r="B10205" s="75">
        <v>4211</v>
      </c>
      <c r="C10205" s="75" t="s">
        <v>16998</v>
      </c>
      <c r="D10205" s="75" t="s">
        <v>13138</v>
      </c>
      <c r="E10205" s="171">
        <v>1.6</v>
      </c>
    </row>
    <row r="10206" spans="2:5" ht="50.1" customHeight="1">
      <c r="B10206" s="75">
        <v>4209</v>
      </c>
      <c r="C10206" s="75" t="s">
        <v>16999</v>
      </c>
      <c r="D10206" s="75" t="s">
        <v>13138</v>
      </c>
      <c r="E10206" s="171">
        <v>16.690000000000001</v>
      </c>
    </row>
    <row r="10207" spans="2:5" ht="50.1" customHeight="1">
      <c r="B10207" s="75">
        <v>4180</v>
      </c>
      <c r="C10207" s="75" t="s">
        <v>17000</v>
      </c>
      <c r="D10207" s="75" t="s">
        <v>13138</v>
      </c>
      <c r="E10207" s="171">
        <v>12.56</v>
      </c>
    </row>
    <row r="10208" spans="2:5" ht="50.1" customHeight="1">
      <c r="B10208" s="75">
        <v>4177</v>
      </c>
      <c r="C10208" s="75" t="s">
        <v>17001</v>
      </c>
      <c r="D10208" s="75" t="s">
        <v>13138</v>
      </c>
      <c r="E10208" s="171">
        <v>4.17</v>
      </c>
    </row>
    <row r="10209" spans="2:5" ht="50.1" customHeight="1">
      <c r="B10209" s="75">
        <v>4179</v>
      </c>
      <c r="C10209" s="75" t="s">
        <v>17002</v>
      </c>
      <c r="D10209" s="75" t="s">
        <v>13138</v>
      </c>
      <c r="E10209" s="171">
        <v>8.5299999999999994</v>
      </c>
    </row>
    <row r="10210" spans="2:5" ht="50.1" customHeight="1">
      <c r="B10210" s="75">
        <v>4208</v>
      </c>
      <c r="C10210" s="75" t="s">
        <v>17003</v>
      </c>
      <c r="D10210" s="75" t="s">
        <v>13138</v>
      </c>
      <c r="E10210" s="171">
        <v>39.729999999999997</v>
      </c>
    </row>
    <row r="10211" spans="2:5" ht="50.1" customHeight="1">
      <c r="B10211" s="75">
        <v>4181</v>
      </c>
      <c r="C10211" s="75" t="s">
        <v>17004</v>
      </c>
      <c r="D10211" s="75" t="s">
        <v>13138</v>
      </c>
      <c r="E10211" s="171">
        <v>25.96</v>
      </c>
    </row>
    <row r="10212" spans="2:5" ht="50.1" customHeight="1">
      <c r="B10212" s="75">
        <v>4178</v>
      </c>
      <c r="C10212" s="75" t="s">
        <v>17005</v>
      </c>
      <c r="D10212" s="75" t="s">
        <v>13138</v>
      </c>
      <c r="E10212" s="171">
        <v>5.78</v>
      </c>
    </row>
    <row r="10213" spans="2:5" ht="50.1" customHeight="1">
      <c r="B10213" s="75">
        <v>4182</v>
      </c>
      <c r="C10213" s="75" t="s">
        <v>17006</v>
      </c>
      <c r="D10213" s="75" t="s">
        <v>13138</v>
      </c>
      <c r="E10213" s="171">
        <v>64.64</v>
      </c>
    </row>
    <row r="10214" spans="2:5" ht="50.1" customHeight="1">
      <c r="B10214" s="75">
        <v>4183</v>
      </c>
      <c r="C10214" s="75" t="s">
        <v>17007</v>
      </c>
      <c r="D10214" s="75" t="s">
        <v>13138</v>
      </c>
      <c r="E10214" s="171">
        <v>104.06</v>
      </c>
    </row>
    <row r="10215" spans="2:5" ht="50.1" customHeight="1">
      <c r="B10215" s="75">
        <v>4184</v>
      </c>
      <c r="C10215" s="75" t="s">
        <v>17008</v>
      </c>
      <c r="D10215" s="75" t="s">
        <v>13138</v>
      </c>
      <c r="E10215" s="171">
        <v>229.71</v>
      </c>
    </row>
    <row r="10216" spans="2:5" ht="50.1" customHeight="1">
      <c r="B10216" s="75">
        <v>4185</v>
      </c>
      <c r="C10216" s="75" t="s">
        <v>17009</v>
      </c>
      <c r="D10216" s="75" t="s">
        <v>13138</v>
      </c>
      <c r="E10216" s="171">
        <v>381.68</v>
      </c>
    </row>
    <row r="10217" spans="2:5" ht="50.1" customHeight="1">
      <c r="B10217" s="75">
        <v>4205</v>
      </c>
      <c r="C10217" s="75" t="s">
        <v>17010</v>
      </c>
      <c r="D10217" s="75" t="s">
        <v>13138</v>
      </c>
      <c r="E10217" s="171">
        <v>22.04</v>
      </c>
    </row>
    <row r="10218" spans="2:5" ht="50.1" customHeight="1">
      <c r="B10218" s="75">
        <v>4192</v>
      </c>
      <c r="C10218" s="75" t="s">
        <v>17011</v>
      </c>
      <c r="D10218" s="75" t="s">
        <v>13138</v>
      </c>
      <c r="E10218" s="171">
        <v>22.04</v>
      </c>
    </row>
    <row r="10219" spans="2:5" ht="50.1" customHeight="1">
      <c r="B10219" s="75">
        <v>4191</v>
      </c>
      <c r="C10219" s="75" t="s">
        <v>17012</v>
      </c>
      <c r="D10219" s="75" t="s">
        <v>13138</v>
      </c>
      <c r="E10219" s="171">
        <v>22.04</v>
      </c>
    </row>
    <row r="10220" spans="2:5" ht="50.1" customHeight="1">
      <c r="B10220" s="75">
        <v>4207</v>
      </c>
      <c r="C10220" s="75" t="s">
        <v>17013</v>
      </c>
      <c r="D10220" s="75" t="s">
        <v>13138</v>
      </c>
      <c r="E10220" s="171">
        <v>17.73</v>
      </c>
    </row>
    <row r="10221" spans="2:5" ht="50.1" customHeight="1">
      <c r="B10221" s="75">
        <v>4206</v>
      </c>
      <c r="C10221" s="75" t="s">
        <v>17014</v>
      </c>
      <c r="D10221" s="75" t="s">
        <v>13138</v>
      </c>
      <c r="E10221" s="171">
        <v>17.22</v>
      </c>
    </row>
    <row r="10222" spans="2:5" ht="50.1" customHeight="1">
      <c r="B10222" s="75">
        <v>4190</v>
      </c>
      <c r="C10222" s="75" t="s">
        <v>17015</v>
      </c>
      <c r="D10222" s="75" t="s">
        <v>13138</v>
      </c>
      <c r="E10222" s="171">
        <v>17.22</v>
      </c>
    </row>
    <row r="10223" spans="2:5" ht="50.1" customHeight="1">
      <c r="B10223" s="75">
        <v>4186</v>
      </c>
      <c r="C10223" s="75" t="s">
        <v>17016</v>
      </c>
      <c r="D10223" s="75" t="s">
        <v>13138</v>
      </c>
      <c r="E10223" s="171">
        <v>5.09</v>
      </c>
    </row>
    <row r="10224" spans="2:5" ht="50.1" customHeight="1">
      <c r="B10224" s="75">
        <v>4188</v>
      </c>
      <c r="C10224" s="75" t="s">
        <v>17017</v>
      </c>
      <c r="D10224" s="75" t="s">
        <v>13138</v>
      </c>
      <c r="E10224" s="171">
        <v>10.39</v>
      </c>
    </row>
    <row r="10225" spans="2:5" ht="50.1" customHeight="1">
      <c r="B10225" s="75">
        <v>4189</v>
      </c>
      <c r="C10225" s="75" t="s">
        <v>17018</v>
      </c>
      <c r="D10225" s="75" t="s">
        <v>13138</v>
      </c>
      <c r="E10225" s="171">
        <v>10.39</v>
      </c>
    </row>
    <row r="10226" spans="2:5" ht="50.1" customHeight="1">
      <c r="B10226" s="75">
        <v>4197</v>
      </c>
      <c r="C10226" s="75" t="s">
        <v>17019</v>
      </c>
      <c r="D10226" s="75" t="s">
        <v>13138</v>
      </c>
      <c r="E10226" s="171">
        <v>55.04</v>
      </c>
    </row>
    <row r="10227" spans="2:5" ht="50.1" customHeight="1">
      <c r="B10227" s="75">
        <v>4194</v>
      </c>
      <c r="C10227" s="75" t="s">
        <v>17020</v>
      </c>
      <c r="D10227" s="75" t="s">
        <v>13138</v>
      </c>
      <c r="E10227" s="171">
        <v>33.25</v>
      </c>
    </row>
    <row r="10228" spans="2:5" ht="50.1" customHeight="1">
      <c r="B10228" s="75">
        <v>4193</v>
      </c>
      <c r="C10228" s="75" t="s">
        <v>17021</v>
      </c>
      <c r="D10228" s="75" t="s">
        <v>13138</v>
      </c>
      <c r="E10228" s="171">
        <v>33.25</v>
      </c>
    </row>
    <row r="10229" spans="2:5" ht="50.1" customHeight="1">
      <c r="B10229" s="75">
        <v>4204</v>
      </c>
      <c r="C10229" s="75" t="s">
        <v>17022</v>
      </c>
      <c r="D10229" s="75" t="s">
        <v>13138</v>
      </c>
      <c r="E10229" s="171">
        <v>33.25</v>
      </c>
    </row>
    <row r="10230" spans="2:5" ht="50.1" customHeight="1">
      <c r="B10230" s="75">
        <v>4187</v>
      </c>
      <c r="C10230" s="75" t="s">
        <v>17023</v>
      </c>
      <c r="D10230" s="75" t="s">
        <v>13138</v>
      </c>
      <c r="E10230" s="171">
        <v>6.63</v>
      </c>
    </row>
    <row r="10231" spans="2:5" ht="50.1" customHeight="1">
      <c r="B10231" s="75">
        <v>4202</v>
      </c>
      <c r="C10231" s="75" t="s">
        <v>17024</v>
      </c>
      <c r="D10231" s="75" t="s">
        <v>13138</v>
      </c>
      <c r="E10231" s="171">
        <v>100.51</v>
      </c>
    </row>
    <row r="10232" spans="2:5" ht="50.1" customHeight="1">
      <c r="B10232" s="75">
        <v>4203</v>
      </c>
      <c r="C10232" s="75" t="s">
        <v>17025</v>
      </c>
      <c r="D10232" s="75" t="s">
        <v>13138</v>
      </c>
      <c r="E10232" s="171">
        <v>88.77</v>
      </c>
    </row>
    <row r="10233" spans="2:5" ht="50.1" customHeight="1">
      <c r="B10233" s="75">
        <v>40368</v>
      </c>
      <c r="C10233" s="75" t="s">
        <v>17026</v>
      </c>
      <c r="D10233" s="75" t="s">
        <v>13138</v>
      </c>
      <c r="E10233" s="171">
        <v>41.44</v>
      </c>
    </row>
    <row r="10234" spans="2:5" ht="50.1" customHeight="1">
      <c r="B10234" s="75">
        <v>40365</v>
      </c>
      <c r="C10234" s="75" t="s">
        <v>17027</v>
      </c>
      <c r="D10234" s="75" t="s">
        <v>13138</v>
      </c>
      <c r="E10234" s="171">
        <v>27.96</v>
      </c>
    </row>
    <row r="10235" spans="2:5" ht="50.1" customHeight="1">
      <c r="B10235" s="75">
        <v>40356</v>
      </c>
      <c r="C10235" s="75" t="s">
        <v>17028</v>
      </c>
      <c r="D10235" s="75" t="s">
        <v>13138</v>
      </c>
      <c r="E10235" s="171">
        <v>9.5500000000000007</v>
      </c>
    </row>
    <row r="10236" spans="2:5" ht="50.1" customHeight="1">
      <c r="B10236" s="75">
        <v>40362</v>
      </c>
      <c r="C10236" s="75" t="s">
        <v>17029</v>
      </c>
      <c r="D10236" s="75" t="s">
        <v>13138</v>
      </c>
      <c r="E10236" s="171">
        <v>18.52</v>
      </c>
    </row>
    <row r="10237" spans="2:5" ht="50.1" customHeight="1">
      <c r="B10237" s="75">
        <v>40374</v>
      </c>
      <c r="C10237" s="75" t="s">
        <v>17030</v>
      </c>
      <c r="D10237" s="75" t="s">
        <v>13138</v>
      </c>
      <c r="E10237" s="171">
        <v>108.32</v>
      </c>
    </row>
    <row r="10238" spans="2:5" ht="50.1" customHeight="1">
      <c r="B10238" s="75">
        <v>40371</v>
      </c>
      <c r="C10238" s="75" t="s">
        <v>17031</v>
      </c>
      <c r="D10238" s="75" t="s">
        <v>13138</v>
      </c>
      <c r="E10238" s="171">
        <v>68.19</v>
      </c>
    </row>
    <row r="10239" spans="2:5" ht="50.1" customHeight="1">
      <c r="B10239" s="75">
        <v>40359</v>
      </c>
      <c r="C10239" s="75" t="s">
        <v>17032</v>
      </c>
      <c r="D10239" s="75" t="s">
        <v>13138</v>
      </c>
      <c r="E10239" s="171">
        <v>12.34</v>
      </c>
    </row>
    <row r="10240" spans="2:5" ht="50.1" customHeight="1">
      <c r="B10240" s="75">
        <v>7595</v>
      </c>
      <c r="C10240" s="75" t="s">
        <v>17033</v>
      </c>
      <c r="D10240" s="75" t="s">
        <v>13137</v>
      </c>
      <c r="E10240" s="171">
        <v>15.06</v>
      </c>
    </row>
    <row r="10241" spans="2:5" ht="50.1" customHeight="1">
      <c r="B10241" s="75">
        <v>41094</v>
      </c>
      <c r="C10241" s="75" t="s">
        <v>17034</v>
      </c>
      <c r="D10241" s="75" t="s">
        <v>13142</v>
      </c>
      <c r="E10241" s="172">
        <v>2674.74</v>
      </c>
    </row>
    <row r="10242" spans="2:5" ht="50.1" customHeight="1">
      <c r="B10242" s="75">
        <v>39609</v>
      </c>
      <c r="C10242" s="75" t="s">
        <v>21785</v>
      </c>
      <c r="D10242" s="75" t="s">
        <v>13138</v>
      </c>
      <c r="E10242" s="172">
        <v>66471.62</v>
      </c>
    </row>
    <row r="10243" spans="2:5" ht="50.1" customHeight="1">
      <c r="B10243" s="75">
        <v>39610</v>
      </c>
      <c r="C10243" s="75" t="s">
        <v>21786</v>
      </c>
      <c r="D10243" s="75" t="s">
        <v>13138</v>
      </c>
      <c r="E10243" s="172">
        <v>97027.82</v>
      </c>
    </row>
    <row r="10244" spans="2:5" ht="50.1" customHeight="1">
      <c r="B10244" s="75">
        <v>39611</v>
      </c>
      <c r="C10244" s="75" t="s">
        <v>21787</v>
      </c>
      <c r="D10244" s="75" t="s">
        <v>13138</v>
      </c>
      <c r="E10244" s="172">
        <v>117419.55</v>
      </c>
    </row>
    <row r="10245" spans="2:5" ht="50.1" customHeight="1">
      <c r="B10245" s="75">
        <v>39612</v>
      </c>
      <c r="C10245" s="75" t="s">
        <v>21788</v>
      </c>
      <c r="D10245" s="75" t="s">
        <v>13138</v>
      </c>
      <c r="E10245" s="172">
        <v>183940.37</v>
      </c>
    </row>
    <row r="10246" spans="2:5" ht="50.1" customHeight="1">
      <c r="B10246" s="75">
        <v>39608</v>
      </c>
      <c r="C10246" s="75" t="s">
        <v>21789</v>
      </c>
      <c r="D10246" s="75" t="s">
        <v>13138</v>
      </c>
      <c r="E10246" s="172">
        <v>53150</v>
      </c>
    </row>
    <row r="10247" spans="2:5" ht="50.1" customHeight="1">
      <c r="B10247" s="75">
        <v>38175</v>
      </c>
      <c r="C10247" s="75" t="s">
        <v>21790</v>
      </c>
      <c r="D10247" s="75" t="s">
        <v>13138</v>
      </c>
      <c r="E10247" s="171">
        <v>4.1399999999999997</v>
      </c>
    </row>
    <row r="10248" spans="2:5" ht="50.1" customHeight="1">
      <c r="B10248" s="75">
        <v>38176</v>
      </c>
      <c r="C10248" s="75" t="s">
        <v>21791</v>
      </c>
      <c r="D10248" s="75" t="s">
        <v>13138</v>
      </c>
      <c r="E10248" s="171">
        <v>12.19</v>
      </c>
    </row>
    <row r="10249" spans="2:5" ht="50.1" customHeight="1">
      <c r="B10249" s="75">
        <v>36152</v>
      </c>
      <c r="C10249" s="75" t="s">
        <v>17035</v>
      </c>
      <c r="D10249" s="75" t="s">
        <v>13138</v>
      </c>
      <c r="E10249" s="171">
        <v>3.51</v>
      </c>
    </row>
    <row r="10250" spans="2:5" ht="50.1" customHeight="1">
      <c r="B10250" s="75">
        <v>11138</v>
      </c>
      <c r="C10250" s="75" t="s">
        <v>17036</v>
      </c>
      <c r="D10250" s="75" t="s">
        <v>3955</v>
      </c>
      <c r="E10250" s="171">
        <v>2.57</v>
      </c>
    </row>
    <row r="10251" spans="2:5" ht="50.1" customHeight="1">
      <c r="B10251" s="75">
        <v>5333</v>
      </c>
      <c r="C10251" s="75" t="s">
        <v>17037</v>
      </c>
      <c r="D10251" s="75" t="s">
        <v>3955</v>
      </c>
      <c r="E10251" s="171">
        <v>22.64</v>
      </c>
    </row>
    <row r="10252" spans="2:5" ht="50.1" customHeight="1">
      <c r="B10252" s="75">
        <v>4221</v>
      </c>
      <c r="C10252" s="75" t="s">
        <v>17038</v>
      </c>
      <c r="D10252" s="75" t="s">
        <v>3955</v>
      </c>
      <c r="E10252" s="171">
        <v>4</v>
      </c>
    </row>
    <row r="10253" spans="2:5" ht="50.1" customHeight="1">
      <c r="B10253" s="75">
        <v>4227</v>
      </c>
      <c r="C10253" s="75" t="s">
        <v>17039</v>
      </c>
      <c r="D10253" s="75" t="s">
        <v>3955</v>
      </c>
      <c r="E10253" s="171">
        <v>18.5</v>
      </c>
    </row>
    <row r="10254" spans="2:5" ht="50.1" customHeight="1">
      <c r="B10254" s="75">
        <v>38170</v>
      </c>
      <c r="C10254" s="75" t="s">
        <v>21792</v>
      </c>
      <c r="D10254" s="75" t="s">
        <v>13138</v>
      </c>
      <c r="E10254" s="171">
        <v>18.11</v>
      </c>
    </row>
    <row r="10255" spans="2:5" ht="50.1" customHeight="1">
      <c r="B10255" s="75">
        <v>4252</v>
      </c>
      <c r="C10255" s="75" t="s">
        <v>17040</v>
      </c>
      <c r="D10255" s="75" t="s">
        <v>13137</v>
      </c>
      <c r="E10255" s="171">
        <v>18.87</v>
      </c>
    </row>
    <row r="10256" spans="2:5" ht="50.1" customHeight="1">
      <c r="B10256" s="75">
        <v>40980</v>
      </c>
      <c r="C10256" s="75" t="s">
        <v>17041</v>
      </c>
      <c r="D10256" s="75" t="s">
        <v>13142</v>
      </c>
      <c r="E10256" s="172">
        <v>3348.01</v>
      </c>
    </row>
    <row r="10257" spans="2:5" ht="50.1" customHeight="1">
      <c r="B10257" s="75">
        <v>4243</v>
      </c>
      <c r="C10257" s="75" t="s">
        <v>17042</v>
      </c>
      <c r="D10257" s="75" t="s">
        <v>13137</v>
      </c>
      <c r="E10257" s="171">
        <v>13.71</v>
      </c>
    </row>
    <row r="10258" spans="2:5" ht="50.1" customHeight="1">
      <c r="B10258" s="75">
        <v>41031</v>
      </c>
      <c r="C10258" s="75" t="s">
        <v>17043</v>
      </c>
      <c r="D10258" s="75" t="s">
        <v>13142</v>
      </c>
      <c r="E10258" s="172">
        <v>2434.2399999999998</v>
      </c>
    </row>
    <row r="10259" spans="2:5" ht="50.1" customHeight="1">
      <c r="B10259" s="75">
        <v>37666</v>
      </c>
      <c r="C10259" s="75" t="s">
        <v>21793</v>
      </c>
      <c r="D10259" s="75" t="s">
        <v>13137</v>
      </c>
      <c r="E10259" s="171">
        <v>13.22</v>
      </c>
    </row>
    <row r="10260" spans="2:5" ht="50.1" customHeight="1">
      <c r="B10260" s="75">
        <v>40986</v>
      </c>
      <c r="C10260" s="75" t="s">
        <v>17044</v>
      </c>
      <c r="D10260" s="75" t="s">
        <v>13142</v>
      </c>
      <c r="E10260" s="172">
        <v>2349.13</v>
      </c>
    </row>
    <row r="10261" spans="2:5" ht="50.1" customHeight="1">
      <c r="B10261" s="75">
        <v>4250</v>
      </c>
      <c r="C10261" s="75" t="s">
        <v>17045</v>
      </c>
      <c r="D10261" s="75" t="s">
        <v>13137</v>
      </c>
      <c r="E10261" s="171">
        <v>14.65</v>
      </c>
    </row>
    <row r="10262" spans="2:5" ht="50.1" customHeight="1">
      <c r="B10262" s="75">
        <v>40978</v>
      </c>
      <c r="C10262" s="75" t="s">
        <v>17046</v>
      </c>
      <c r="D10262" s="75" t="s">
        <v>13142</v>
      </c>
      <c r="E10262" s="172">
        <v>2601.15</v>
      </c>
    </row>
    <row r="10263" spans="2:5" ht="50.1" customHeight="1">
      <c r="B10263" s="75">
        <v>25960</v>
      </c>
      <c r="C10263" s="75" t="s">
        <v>17047</v>
      </c>
      <c r="D10263" s="75" t="s">
        <v>13137</v>
      </c>
      <c r="E10263" s="171">
        <v>16.88</v>
      </c>
    </row>
    <row r="10264" spans="2:5" ht="50.1" customHeight="1">
      <c r="B10264" s="75">
        <v>41043</v>
      </c>
      <c r="C10264" s="75" t="s">
        <v>17048</v>
      </c>
      <c r="D10264" s="75" t="s">
        <v>13142</v>
      </c>
      <c r="E10264" s="172">
        <v>2995.99</v>
      </c>
    </row>
    <row r="10265" spans="2:5" ht="50.1" customHeight="1">
      <c r="B10265" s="75">
        <v>4234</v>
      </c>
      <c r="C10265" s="75" t="s">
        <v>17049</v>
      </c>
      <c r="D10265" s="75" t="s">
        <v>13137</v>
      </c>
      <c r="E10265" s="171">
        <v>18.489999999999998</v>
      </c>
    </row>
    <row r="10266" spans="2:5" ht="50.1" customHeight="1">
      <c r="B10266" s="75">
        <v>40987</v>
      </c>
      <c r="C10266" s="75" t="s">
        <v>17050</v>
      </c>
      <c r="D10266" s="75" t="s">
        <v>13142</v>
      </c>
      <c r="E10266" s="172">
        <v>3281.98</v>
      </c>
    </row>
    <row r="10267" spans="2:5" ht="50.1" customHeight="1">
      <c r="B10267" s="75">
        <v>4253</v>
      </c>
      <c r="C10267" s="75" t="s">
        <v>21794</v>
      </c>
      <c r="D10267" s="75" t="s">
        <v>13137</v>
      </c>
      <c r="E10267" s="171">
        <v>14.91</v>
      </c>
    </row>
    <row r="10268" spans="2:5" ht="50.1" customHeight="1">
      <c r="B10268" s="75">
        <v>40981</v>
      </c>
      <c r="C10268" s="75" t="s">
        <v>17051</v>
      </c>
      <c r="D10268" s="75" t="s">
        <v>13142</v>
      </c>
      <c r="E10268" s="172">
        <v>2648.97</v>
      </c>
    </row>
    <row r="10269" spans="2:5" ht="50.1" customHeight="1">
      <c r="B10269" s="75">
        <v>4254</v>
      </c>
      <c r="C10269" s="75" t="s">
        <v>17052</v>
      </c>
      <c r="D10269" s="75" t="s">
        <v>13137</v>
      </c>
      <c r="E10269" s="171">
        <v>13.93</v>
      </c>
    </row>
    <row r="10270" spans="2:5" ht="50.1" customHeight="1">
      <c r="B10270" s="75">
        <v>41036</v>
      </c>
      <c r="C10270" s="75" t="s">
        <v>17053</v>
      </c>
      <c r="D10270" s="75" t="s">
        <v>13142</v>
      </c>
      <c r="E10270" s="172">
        <v>2472.38</v>
      </c>
    </row>
    <row r="10271" spans="2:5" ht="50.1" customHeight="1">
      <c r="B10271" s="75">
        <v>4251</v>
      </c>
      <c r="C10271" s="75" t="s">
        <v>17054</v>
      </c>
      <c r="D10271" s="75" t="s">
        <v>13137</v>
      </c>
      <c r="E10271" s="171">
        <v>16.55</v>
      </c>
    </row>
    <row r="10272" spans="2:5" ht="50.1" customHeight="1">
      <c r="B10272" s="75">
        <v>40979</v>
      </c>
      <c r="C10272" s="75" t="s">
        <v>17055</v>
      </c>
      <c r="D10272" s="75" t="s">
        <v>13142</v>
      </c>
      <c r="E10272" s="172">
        <v>2938.11</v>
      </c>
    </row>
    <row r="10273" spans="2:5" ht="50.1" customHeight="1">
      <c r="B10273" s="75">
        <v>4230</v>
      </c>
      <c r="C10273" s="75" t="s">
        <v>17056</v>
      </c>
      <c r="D10273" s="75" t="s">
        <v>13137</v>
      </c>
      <c r="E10273" s="171">
        <v>15.77</v>
      </c>
    </row>
    <row r="10274" spans="2:5" ht="50.1" customHeight="1">
      <c r="B10274" s="75">
        <v>40998</v>
      </c>
      <c r="C10274" s="75" t="s">
        <v>17057</v>
      </c>
      <c r="D10274" s="75" t="s">
        <v>13142</v>
      </c>
      <c r="E10274" s="172">
        <v>2799.83</v>
      </c>
    </row>
    <row r="10275" spans="2:5" ht="50.1" customHeight="1">
      <c r="B10275" s="75">
        <v>4257</v>
      </c>
      <c r="C10275" s="75" t="s">
        <v>17058</v>
      </c>
      <c r="D10275" s="75" t="s">
        <v>13137</v>
      </c>
      <c r="E10275" s="171">
        <v>13.09</v>
      </c>
    </row>
    <row r="10276" spans="2:5" ht="50.1" customHeight="1">
      <c r="B10276" s="75">
        <v>40982</v>
      </c>
      <c r="C10276" s="75" t="s">
        <v>17059</v>
      </c>
      <c r="D10276" s="75" t="s">
        <v>13142</v>
      </c>
      <c r="E10276" s="172">
        <v>2325.2199999999998</v>
      </c>
    </row>
    <row r="10277" spans="2:5" ht="50.1" customHeight="1">
      <c r="B10277" s="75">
        <v>4240</v>
      </c>
      <c r="C10277" s="75" t="s">
        <v>17060</v>
      </c>
      <c r="D10277" s="75" t="s">
        <v>13137</v>
      </c>
      <c r="E10277" s="171">
        <v>17.16</v>
      </c>
    </row>
    <row r="10278" spans="2:5" ht="50.1" customHeight="1">
      <c r="B10278" s="75">
        <v>41026</v>
      </c>
      <c r="C10278" s="75" t="s">
        <v>17061</v>
      </c>
      <c r="D10278" s="75" t="s">
        <v>13142</v>
      </c>
      <c r="E10278" s="172">
        <v>3047.06</v>
      </c>
    </row>
    <row r="10279" spans="2:5" ht="50.1" customHeight="1">
      <c r="B10279" s="75">
        <v>4239</v>
      </c>
      <c r="C10279" s="75" t="s">
        <v>17062</v>
      </c>
      <c r="D10279" s="75" t="s">
        <v>13137</v>
      </c>
      <c r="E10279" s="171">
        <v>21.05</v>
      </c>
    </row>
    <row r="10280" spans="2:5" ht="50.1" customHeight="1">
      <c r="B10280" s="75">
        <v>41024</v>
      </c>
      <c r="C10280" s="75" t="s">
        <v>17063</v>
      </c>
      <c r="D10280" s="75" t="s">
        <v>13142</v>
      </c>
      <c r="E10280" s="172">
        <v>3738.19</v>
      </c>
    </row>
    <row r="10281" spans="2:5" ht="50.1" customHeight="1">
      <c r="B10281" s="75">
        <v>4248</v>
      </c>
      <c r="C10281" s="75" t="s">
        <v>17064</v>
      </c>
      <c r="D10281" s="75" t="s">
        <v>13137</v>
      </c>
      <c r="E10281" s="171">
        <v>18.420000000000002</v>
      </c>
    </row>
    <row r="10282" spans="2:5" ht="50.1" customHeight="1">
      <c r="B10282" s="75">
        <v>41033</v>
      </c>
      <c r="C10282" s="75" t="s">
        <v>17065</v>
      </c>
      <c r="D10282" s="75" t="s">
        <v>13142</v>
      </c>
      <c r="E10282" s="172">
        <v>3269.41</v>
      </c>
    </row>
    <row r="10283" spans="2:5" ht="50.1" customHeight="1">
      <c r="B10283" s="75">
        <v>25959</v>
      </c>
      <c r="C10283" s="75" t="s">
        <v>21795</v>
      </c>
      <c r="D10283" s="75" t="s">
        <v>13137</v>
      </c>
      <c r="E10283" s="171">
        <v>17.72</v>
      </c>
    </row>
    <row r="10284" spans="2:5" ht="50.1" customHeight="1">
      <c r="B10284" s="75">
        <v>41040</v>
      </c>
      <c r="C10284" s="75" t="s">
        <v>21796</v>
      </c>
      <c r="D10284" s="75" t="s">
        <v>13142</v>
      </c>
      <c r="E10284" s="172">
        <v>3145.79</v>
      </c>
    </row>
    <row r="10285" spans="2:5" ht="50.1" customHeight="1">
      <c r="B10285" s="75">
        <v>4238</v>
      </c>
      <c r="C10285" s="75" t="s">
        <v>17066</v>
      </c>
      <c r="D10285" s="75" t="s">
        <v>13137</v>
      </c>
      <c r="E10285" s="171">
        <v>13.63</v>
      </c>
    </row>
    <row r="10286" spans="2:5" ht="50.1" customHeight="1">
      <c r="B10286" s="75">
        <v>41012</v>
      </c>
      <c r="C10286" s="75" t="s">
        <v>17067</v>
      </c>
      <c r="D10286" s="75" t="s">
        <v>13142</v>
      </c>
      <c r="E10286" s="172">
        <v>2420.1999999999998</v>
      </c>
    </row>
    <row r="10287" spans="2:5" ht="50.1" customHeight="1">
      <c r="B10287" s="75">
        <v>4237</v>
      </c>
      <c r="C10287" s="75" t="s">
        <v>17068</v>
      </c>
      <c r="D10287" s="75" t="s">
        <v>13137</v>
      </c>
      <c r="E10287" s="171">
        <v>16.579999999999998</v>
      </c>
    </row>
    <row r="10288" spans="2:5" ht="50.1" customHeight="1">
      <c r="B10288" s="75">
        <v>41002</v>
      </c>
      <c r="C10288" s="75" t="s">
        <v>17069</v>
      </c>
      <c r="D10288" s="75" t="s">
        <v>13142</v>
      </c>
      <c r="E10288" s="172">
        <v>2943.31</v>
      </c>
    </row>
    <row r="10289" spans="2:5" ht="50.1" customHeight="1">
      <c r="B10289" s="75">
        <v>4233</v>
      </c>
      <c r="C10289" s="75" t="s">
        <v>17070</v>
      </c>
      <c r="D10289" s="75" t="s">
        <v>13137</v>
      </c>
      <c r="E10289" s="171">
        <v>15.21</v>
      </c>
    </row>
    <row r="10290" spans="2:5" ht="50.1" customHeight="1">
      <c r="B10290" s="75">
        <v>41001</v>
      </c>
      <c r="C10290" s="75" t="s">
        <v>17071</v>
      </c>
      <c r="D10290" s="75" t="s">
        <v>13142</v>
      </c>
      <c r="E10290" s="172">
        <v>2701.49</v>
      </c>
    </row>
    <row r="10291" spans="2:5" ht="50.1" customHeight="1">
      <c r="B10291" s="75">
        <v>2</v>
      </c>
      <c r="C10291" s="75" t="s">
        <v>17072</v>
      </c>
      <c r="D10291" s="75" t="s">
        <v>13141</v>
      </c>
      <c r="E10291" s="171">
        <v>14.19</v>
      </c>
    </row>
    <row r="10292" spans="2:5" ht="50.1" customHeight="1">
      <c r="B10292" s="75">
        <v>36517</v>
      </c>
      <c r="C10292" s="75" t="s">
        <v>21797</v>
      </c>
      <c r="D10292" s="75" t="s">
        <v>13138</v>
      </c>
      <c r="E10292" s="172">
        <v>426240</v>
      </c>
    </row>
    <row r="10293" spans="2:5" ht="50.1" customHeight="1">
      <c r="B10293" s="75">
        <v>4262</v>
      </c>
      <c r="C10293" s="75" t="s">
        <v>21798</v>
      </c>
      <c r="D10293" s="75" t="s">
        <v>13138</v>
      </c>
      <c r="E10293" s="172">
        <v>480000</v>
      </c>
    </row>
    <row r="10294" spans="2:5" ht="50.1" customHeight="1">
      <c r="B10294" s="75">
        <v>4263</v>
      </c>
      <c r="C10294" s="75" t="s">
        <v>21799</v>
      </c>
      <c r="D10294" s="75" t="s">
        <v>13138</v>
      </c>
      <c r="E10294" s="172">
        <v>665599.96</v>
      </c>
    </row>
    <row r="10295" spans="2:5" ht="50.1" customHeight="1">
      <c r="B10295" s="75">
        <v>36518</v>
      </c>
      <c r="C10295" s="75" t="s">
        <v>21800</v>
      </c>
      <c r="D10295" s="75" t="s">
        <v>13138</v>
      </c>
      <c r="E10295" s="172">
        <v>757759.96</v>
      </c>
    </row>
    <row r="10296" spans="2:5" ht="50.1" customHeight="1">
      <c r="B10296" s="75">
        <v>14221</v>
      </c>
      <c r="C10296" s="75" t="s">
        <v>21801</v>
      </c>
      <c r="D10296" s="75" t="s">
        <v>13138</v>
      </c>
      <c r="E10296" s="172">
        <v>442239.98</v>
      </c>
    </row>
    <row r="10297" spans="2:5" ht="50.1" customHeight="1">
      <c r="B10297" s="75">
        <v>38402</v>
      </c>
      <c r="C10297" s="75" t="s">
        <v>17073</v>
      </c>
      <c r="D10297" s="75" t="s">
        <v>13138</v>
      </c>
      <c r="E10297" s="171">
        <v>8.23</v>
      </c>
    </row>
    <row r="10298" spans="2:5" ht="50.1" customHeight="1">
      <c r="B10298" s="75">
        <v>3412</v>
      </c>
      <c r="C10298" s="75" t="s">
        <v>17074</v>
      </c>
      <c r="D10298" s="75" t="s">
        <v>13136</v>
      </c>
      <c r="E10298" s="171">
        <v>10.27</v>
      </c>
    </row>
    <row r="10299" spans="2:5" ht="50.1" customHeight="1">
      <c r="B10299" s="75">
        <v>3413</v>
      </c>
      <c r="C10299" s="75" t="s">
        <v>17075</v>
      </c>
      <c r="D10299" s="75" t="s">
        <v>13136</v>
      </c>
      <c r="E10299" s="171">
        <v>23.14</v>
      </c>
    </row>
    <row r="10300" spans="2:5" ht="50.1" customHeight="1">
      <c r="B10300" s="75">
        <v>39744</v>
      </c>
      <c r="C10300" s="75" t="s">
        <v>17076</v>
      </c>
      <c r="D10300" s="75" t="s">
        <v>13136</v>
      </c>
      <c r="E10300" s="171">
        <v>17.96</v>
      </c>
    </row>
    <row r="10301" spans="2:5" ht="50.1" customHeight="1">
      <c r="B10301" s="75">
        <v>39745</v>
      </c>
      <c r="C10301" s="75" t="s">
        <v>17077</v>
      </c>
      <c r="D10301" s="75" t="s">
        <v>13136</v>
      </c>
      <c r="E10301" s="171">
        <v>37.92</v>
      </c>
    </row>
    <row r="10302" spans="2:5" ht="50.1" customHeight="1">
      <c r="B10302" s="75">
        <v>39637</v>
      </c>
      <c r="C10302" s="75" t="s">
        <v>17078</v>
      </c>
      <c r="D10302" s="75" t="s">
        <v>13136</v>
      </c>
      <c r="E10302" s="171">
        <v>65.599999999999994</v>
      </c>
    </row>
    <row r="10303" spans="2:5" ht="50.1" customHeight="1">
      <c r="B10303" s="75">
        <v>39638</v>
      </c>
      <c r="C10303" s="75" t="s">
        <v>17079</v>
      </c>
      <c r="D10303" s="75" t="s">
        <v>13136</v>
      </c>
      <c r="E10303" s="171">
        <v>122.17</v>
      </c>
    </row>
    <row r="10304" spans="2:5" ht="50.1" customHeight="1">
      <c r="B10304" s="75">
        <v>39639</v>
      </c>
      <c r="C10304" s="75" t="s">
        <v>17080</v>
      </c>
      <c r="D10304" s="75" t="s">
        <v>13136</v>
      </c>
      <c r="E10304" s="171">
        <v>161.06</v>
      </c>
    </row>
    <row r="10305" spans="2:5" ht="50.1" customHeight="1">
      <c r="B10305" s="75">
        <v>39517</v>
      </c>
      <c r="C10305" s="75" t="s">
        <v>19194</v>
      </c>
      <c r="D10305" s="75" t="s">
        <v>13136</v>
      </c>
      <c r="E10305" s="171">
        <v>235.97</v>
      </c>
    </row>
    <row r="10306" spans="2:5" ht="50.1" customHeight="1">
      <c r="B10306" s="75">
        <v>39518</v>
      </c>
      <c r="C10306" s="75" t="s">
        <v>19195</v>
      </c>
      <c r="D10306" s="75" t="s">
        <v>13136</v>
      </c>
      <c r="E10306" s="171">
        <v>279.75</v>
      </c>
    </row>
    <row r="10307" spans="2:5" ht="50.1" customHeight="1">
      <c r="B10307" s="75">
        <v>38366</v>
      </c>
      <c r="C10307" s="75" t="s">
        <v>17081</v>
      </c>
      <c r="D10307" s="75" t="s">
        <v>13136</v>
      </c>
      <c r="E10307" s="171">
        <v>3.63</v>
      </c>
    </row>
    <row r="10308" spans="2:5" ht="50.1" customHeight="1">
      <c r="B10308" s="75">
        <v>11703</v>
      </c>
      <c r="C10308" s="75" t="s">
        <v>17082</v>
      </c>
      <c r="D10308" s="75" t="s">
        <v>13138</v>
      </c>
      <c r="E10308" s="171">
        <v>24.96</v>
      </c>
    </row>
    <row r="10309" spans="2:5" ht="50.1" customHeight="1">
      <c r="B10309" s="75">
        <v>37400</v>
      </c>
      <c r="C10309" s="75" t="s">
        <v>4349</v>
      </c>
      <c r="D10309" s="75" t="s">
        <v>13138</v>
      </c>
      <c r="E10309" s="171">
        <v>36.96</v>
      </c>
    </row>
    <row r="10310" spans="2:5" ht="50.1" customHeight="1">
      <c r="B10310" s="75">
        <v>25400</v>
      </c>
      <c r="C10310" s="75" t="s">
        <v>17083</v>
      </c>
      <c r="D10310" s="75" t="s">
        <v>13138</v>
      </c>
      <c r="E10310" s="172">
        <v>1647.05</v>
      </c>
    </row>
    <row r="10311" spans="2:5" ht="50.1" customHeight="1">
      <c r="B10311" s="75">
        <v>4272</v>
      </c>
      <c r="C10311" s="75" t="s">
        <v>17084</v>
      </c>
      <c r="D10311" s="75" t="s">
        <v>13138</v>
      </c>
      <c r="E10311" s="171">
        <v>92.09</v>
      </c>
    </row>
    <row r="10312" spans="2:5" ht="50.1" customHeight="1">
      <c r="B10312" s="75">
        <v>4276</v>
      </c>
      <c r="C10312" s="75" t="s">
        <v>17085</v>
      </c>
      <c r="D10312" s="75" t="s">
        <v>13138</v>
      </c>
      <c r="E10312" s="171">
        <v>271.8</v>
      </c>
    </row>
    <row r="10313" spans="2:5" ht="50.1" customHeight="1">
      <c r="B10313" s="75">
        <v>4273</v>
      </c>
      <c r="C10313" s="75" t="s">
        <v>17086</v>
      </c>
      <c r="D10313" s="75" t="s">
        <v>13138</v>
      </c>
      <c r="E10313" s="171">
        <v>451.52</v>
      </c>
    </row>
    <row r="10314" spans="2:5" ht="50.1" customHeight="1">
      <c r="B10314" s="75">
        <v>4274</v>
      </c>
      <c r="C10314" s="75" t="s">
        <v>17087</v>
      </c>
      <c r="D10314" s="75" t="s">
        <v>13138</v>
      </c>
      <c r="E10314" s="171">
        <v>104.7</v>
      </c>
    </row>
    <row r="10315" spans="2:5" ht="50.1" customHeight="1">
      <c r="B10315" s="75">
        <v>39438</v>
      </c>
      <c r="C10315" s="75" t="s">
        <v>17088</v>
      </c>
      <c r="D10315" s="75" t="s">
        <v>13138</v>
      </c>
      <c r="E10315" s="171">
        <v>0.26</v>
      </c>
    </row>
    <row r="10316" spans="2:5" ht="50.1" customHeight="1">
      <c r="B10316" s="75">
        <v>11963</v>
      </c>
      <c r="C10316" s="75" t="s">
        <v>17089</v>
      </c>
      <c r="D10316" s="75" t="s">
        <v>13138</v>
      </c>
      <c r="E10316" s="171">
        <v>9.7100000000000009</v>
      </c>
    </row>
    <row r="10317" spans="2:5" ht="50.1" customHeight="1">
      <c r="B10317" s="75">
        <v>11964</v>
      </c>
      <c r="C10317" s="75" t="s">
        <v>17090</v>
      </c>
      <c r="D10317" s="75" t="s">
        <v>13138</v>
      </c>
      <c r="E10317" s="171">
        <v>2.4500000000000002</v>
      </c>
    </row>
    <row r="10318" spans="2:5" ht="50.1" customHeight="1">
      <c r="B10318" s="75">
        <v>4379</v>
      </c>
      <c r="C10318" s="75" t="s">
        <v>17091</v>
      </c>
      <c r="D10318" s="75" t="s">
        <v>13138</v>
      </c>
      <c r="E10318" s="171">
        <v>0.05</v>
      </c>
    </row>
    <row r="10319" spans="2:5" ht="50.1" customHeight="1">
      <c r="B10319" s="75">
        <v>4377</v>
      </c>
      <c r="C10319" s="75" t="s">
        <v>17092</v>
      </c>
      <c r="D10319" s="75" t="s">
        <v>13138</v>
      </c>
      <c r="E10319" s="171">
        <v>0.19</v>
      </c>
    </row>
    <row r="10320" spans="2:5" ht="50.1" customHeight="1">
      <c r="B10320" s="75">
        <v>4356</v>
      </c>
      <c r="C10320" s="75" t="s">
        <v>17093</v>
      </c>
      <c r="D10320" s="75" t="s">
        <v>13138</v>
      </c>
      <c r="E10320" s="171">
        <v>0.27</v>
      </c>
    </row>
    <row r="10321" spans="2:5" ht="50.1" customHeight="1">
      <c r="B10321" s="75">
        <v>13246</v>
      </c>
      <c r="C10321" s="75" t="s">
        <v>17094</v>
      </c>
      <c r="D10321" s="75" t="s">
        <v>13138</v>
      </c>
      <c r="E10321" s="171">
        <v>0.46</v>
      </c>
    </row>
    <row r="10322" spans="2:5" ht="50.1" customHeight="1">
      <c r="B10322" s="75">
        <v>4346</v>
      </c>
      <c r="C10322" s="75" t="s">
        <v>17095</v>
      </c>
      <c r="D10322" s="75" t="s">
        <v>13138</v>
      </c>
      <c r="E10322" s="171">
        <v>10.4</v>
      </c>
    </row>
    <row r="10323" spans="2:5" ht="50.1" customHeight="1">
      <c r="B10323" s="75">
        <v>11955</v>
      </c>
      <c r="C10323" s="75" t="s">
        <v>17096</v>
      </c>
      <c r="D10323" s="75" t="s">
        <v>13138</v>
      </c>
      <c r="E10323" s="171">
        <v>4.55</v>
      </c>
    </row>
    <row r="10324" spans="2:5" ht="50.1" customHeight="1">
      <c r="B10324" s="75">
        <v>11960</v>
      </c>
      <c r="C10324" s="75" t="s">
        <v>17097</v>
      </c>
      <c r="D10324" s="75" t="s">
        <v>13138</v>
      </c>
      <c r="E10324" s="171">
        <v>0.15</v>
      </c>
    </row>
    <row r="10325" spans="2:5" ht="50.1" customHeight="1">
      <c r="B10325" s="75">
        <v>4333</v>
      </c>
      <c r="C10325" s="75" t="s">
        <v>17098</v>
      </c>
      <c r="D10325" s="75" t="s">
        <v>13138</v>
      </c>
      <c r="E10325" s="171">
        <v>0.27</v>
      </c>
    </row>
    <row r="10326" spans="2:5" ht="50.1" customHeight="1">
      <c r="B10326" s="75">
        <v>4358</v>
      </c>
      <c r="C10326" s="75" t="s">
        <v>17099</v>
      </c>
      <c r="D10326" s="75" t="s">
        <v>13138</v>
      </c>
      <c r="E10326" s="171">
        <v>2.08</v>
      </c>
    </row>
    <row r="10327" spans="2:5" ht="50.1" customHeight="1">
      <c r="B10327" s="75">
        <v>39435</v>
      </c>
      <c r="C10327" s="75" t="s">
        <v>17100</v>
      </c>
      <c r="D10327" s="75" t="s">
        <v>13138</v>
      </c>
      <c r="E10327" s="171">
        <v>0.1</v>
      </c>
    </row>
    <row r="10328" spans="2:5" ht="50.1" customHeight="1">
      <c r="B10328" s="75">
        <v>39436</v>
      </c>
      <c r="C10328" s="75" t="s">
        <v>17101</v>
      </c>
      <c r="D10328" s="75" t="s">
        <v>13138</v>
      </c>
      <c r="E10328" s="171">
        <v>0.18</v>
      </c>
    </row>
    <row r="10329" spans="2:5" ht="50.1" customHeight="1">
      <c r="B10329" s="75">
        <v>39437</v>
      </c>
      <c r="C10329" s="75" t="s">
        <v>17102</v>
      </c>
      <c r="D10329" s="75" t="s">
        <v>13138</v>
      </c>
      <c r="E10329" s="171">
        <v>0.23</v>
      </c>
    </row>
    <row r="10330" spans="2:5" ht="50.1" customHeight="1">
      <c r="B10330" s="75">
        <v>39439</v>
      </c>
      <c r="C10330" s="75" t="s">
        <v>17103</v>
      </c>
      <c r="D10330" s="75" t="s">
        <v>13138</v>
      </c>
      <c r="E10330" s="171">
        <v>0.16</v>
      </c>
    </row>
    <row r="10331" spans="2:5" ht="50.1" customHeight="1">
      <c r="B10331" s="75">
        <v>39440</v>
      </c>
      <c r="C10331" s="75" t="s">
        <v>17104</v>
      </c>
      <c r="D10331" s="75" t="s">
        <v>13138</v>
      </c>
      <c r="E10331" s="171">
        <v>0.2</v>
      </c>
    </row>
    <row r="10332" spans="2:5" ht="50.1" customHeight="1">
      <c r="B10332" s="75">
        <v>39441</v>
      </c>
      <c r="C10332" s="75" t="s">
        <v>17105</v>
      </c>
      <c r="D10332" s="75" t="s">
        <v>13138</v>
      </c>
      <c r="E10332" s="171">
        <v>0.26</v>
      </c>
    </row>
    <row r="10333" spans="2:5" ht="50.1" customHeight="1">
      <c r="B10333" s="75">
        <v>39442</v>
      </c>
      <c r="C10333" s="75" t="s">
        <v>17106</v>
      </c>
      <c r="D10333" s="75" t="s">
        <v>13138</v>
      </c>
      <c r="E10333" s="171">
        <v>0.19</v>
      </c>
    </row>
    <row r="10334" spans="2:5" ht="50.1" customHeight="1">
      <c r="B10334" s="75">
        <v>39443</v>
      </c>
      <c r="C10334" s="75" t="s">
        <v>17107</v>
      </c>
      <c r="D10334" s="75" t="s">
        <v>13138</v>
      </c>
      <c r="E10334" s="171">
        <v>0.24</v>
      </c>
    </row>
    <row r="10335" spans="2:5" ht="50.1" customHeight="1">
      <c r="B10335" s="75">
        <v>4329</v>
      </c>
      <c r="C10335" s="75" t="s">
        <v>17108</v>
      </c>
      <c r="D10335" s="75" t="s">
        <v>13138</v>
      </c>
      <c r="E10335" s="171">
        <v>2.2200000000000002</v>
      </c>
    </row>
    <row r="10336" spans="2:5" ht="50.1" customHeight="1">
      <c r="B10336" s="75">
        <v>4383</v>
      </c>
      <c r="C10336" s="75" t="s">
        <v>17109</v>
      </c>
      <c r="D10336" s="75" t="s">
        <v>13138</v>
      </c>
      <c r="E10336" s="171">
        <v>20.07</v>
      </c>
    </row>
    <row r="10337" spans="2:5" ht="50.1" customHeight="1">
      <c r="B10337" s="75">
        <v>4344</v>
      </c>
      <c r="C10337" s="75" t="s">
        <v>17110</v>
      </c>
      <c r="D10337" s="75" t="s">
        <v>13138</v>
      </c>
      <c r="E10337" s="171">
        <v>21.04</v>
      </c>
    </row>
    <row r="10338" spans="2:5" ht="50.1" customHeight="1">
      <c r="B10338" s="75">
        <v>436</v>
      </c>
      <c r="C10338" s="75" t="s">
        <v>17111</v>
      </c>
      <c r="D10338" s="75" t="s">
        <v>13138</v>
      </c>
      <c r="E10338" s="171">
        <v>6.7</v>
      </c>
    </row>
    <row r="10339" spans="2:5" ht="50.1" customHeight="1">
      <c r="B10339" s="75">
        <v>442</v>
      </c>
      <c r="C10339" s="75" t="s">
        <v>17112</v>
      </c>
      <c r="D10339" s="75" t="s">
        <v>13138</v>
      </c>
      <c r="E10339" s="171">
        <v>3.96</v>
      </c>
    </row>
    <row r="10340" spans="2:5" ht="50.1" customHeight="1">
      <c r="B10340" s="75">
        <v>11953</v>
      </c>
      <c r="C10340" s="75" t="s">
        <v>17113</v>
      </c>
      <c r="D10340" s="75" t="s">
        <v>13138</v>
      </c>
      <c r="E10340" s="171">
        <v>3.33</v>
      </c>
    </row>
    <row r="10341" spans="2:5" ht="50.1" customHeight="1">
      <c r="B10341" s="75">
        <v>4335</v>
      </c>
      <c r="C10341" s="75" t="s">
        <v>17114</v>
      </c>
      <c r="D10341" s="75" t="s">
        <v>13138</v>
      </c>
      <c r="E10341" s="171">
        <v>14.13</v>
      </c>
    </row>
    <row r="10342" spans="2:5" ht="50.1" customHeight="1">
      <c r="B10342" s="75">
        <v>4334</v>
      </c>
      <c r="C10342" s="75" t="s">
        <v>17115</v>
      </c>
      <c r="D10342" s="75" t="s">
        <v>13138</v>
      </c>
      <c r="E10342" s="171">
        <v>19.38</v>
      </c>
    </row>
    <row r="10343" spans="2:5" ht="50.1" customHeight="1">
      <c r="B10343" s="75">
        <v>4343</v>
      </c>
      <c r="C10343" s="75" t="s">
        <v>17116</v>
      </c>
      <c r="D10343" s="75" t="s">
        <v>13138</v>
      </c>
      <c r="E10343" s="171">
        <v>4.76</v>
      </c>
    </row>
    <row r="10344" spans="2:5" ht="50.1" customHeight="1">
      <c r="B10344" s="75">
        <v>430</v>
      </c>
      <c r="C10344" s="75" t="s">
        <v>17117</v>
      </c>
      <c r="D10344" s="75" t="s">
        <v>13138</v>
      </c>
      <c r="E10344" s="171">
        <v>5.99</v>
      </c>
    </row>
    <row r="10345" spans="2:5" ht="50.1" customHeight="1">
      <c r="B10345" s="75">
        <v>441</v>
      </c>
      <c r="C10345" s="75" t="s">
        <v>17118</v>
      </c>
      <c r="D10345" s="75" t="s">
        <v>13138</v>
      </c>
      <c r="E10345" s="171">
        <v>6.6</v>
      </c>
    </row>
    <row r="10346" spans="2:5" ht="50.1" customHeight="1">
      <c r="B10346" s="75">
        <v>431</v>
      </c>
      <c r="C10346" s="75" t="s">
        <v>17119</v>
      </c>
      <c r="D10346" s="75" t="s">
        <v>13138</v>
      </c>
      <c r="E10346" s="171">
        <v>7.96</v>
      </c>
    </row>
    <row r="10347" spans="2:5" ht="50.1" customHeight="1">
      <c r="B10347" s="75">
        <v>432</v>
      </c>
      <c r="C10347" s="75" t="s">
        <v>17120</v>
      </c>
      <c r="D10347" s="75" t="s">
        <v>13138</v>
      </c>
      <c r="E10347" s="171">
        <v>8.7899999999999991</v>
      </c>
    </row>
    <row r="10348" spans="2:5" ht="50.1" customHeight="1">
      <c r="B10348" s="75">
        <v>429</v>
      </c>
      <c r="C10348" s="75" t="s">
        <v>17121</v>
      </c>
      <c r="D10348" s="75" t="s">
        <v>13138</v>
      </c>
      <c r="E10348" s="171">
        <v>11.85</v>
      </c>
    </row>
    <row r="10349" spans="2:5" ht="50.1" customHeight="1">
      <c r="B10349" s="75">
        <v>439</v>
      </c>
      <c r="C10349" s="75" t="s">
        <v>17122</v>
      </c>
      <c r="D10349" s="75" t="s">
        <v>13138</v>
      </c>
      <c r="E10349" s="171">
        <v>10.1</v>
      </c>
    </row>
    <row r="10350" spans="2:5" ht="50.1" customHeight="1">
      <c r="B10350" s="75">
        <v>433</v>
      </c>
      <c r="C10350" s="75" t="s">
        <v>17123</v>
      </c>
      <c r="D10350" s="75" t="s">
        <v>13138</v>
      </c>
      <c r="E10350" s="171">
        <v>11.79</v>
      </c>
    </row>
    <row r="10351" spans="2:5" ht="50.1" customHeight="1">
      <c r="B10351" s="75">
        <v>437</v>
      </c>
      <c r="C10351" s="75" t="s">
        <v>17124</v>
      </c>
      <c r="D10351" s="75" t="s">
        <v>13138</v>
      </c>
      <c r="E10351" s="171">
        <v>15.66</v>
      </c>
    </row>
    <row r="10352" spans="2:5" ht="50.1" customHeight="1">
      <c r="B10352" s="75">
        <v>11790</v>
      </c>
      <c r="C10352" s="75" t="s">
        <v>17125</v>
      </c>
      <c r="D10352" s="75" t="s">
        <v>13138</v>
      </c>
      <c r="E10352" s="171">
        <v>17.77</v>
      </c>
    </row>
    <row r="10353" spans="2:5" ht="50.1" customHeight="1">
      <c r="B10353" s="75">
        <v>428</v>
      </c>
      <c r="C10353" s="75" t="s">
        <v>17126</v>
      </c>
      <c r="D10353" s="75" t="s">
        <v>13138</v>
      </c>
      <c r="E10353" s="171">
        <v>19.32</v>
      </c>
    </row>
    <row r="10354" spans="2:5" ht="50.1" customHeight="1">
      <c r="B10354" s="75">
        <v>4384</v>
      </c>
      <c r="C10354" s="75" t="s">
        <v>17127</v>
      </c>
      <c r="D10354" s="75" t="s">
        <v>13138</v>
      </c>
      <c r="E10354" s="171">
        <v>23.06</v>
      </c>
    </row>
    <row r="10355" spans="2:5" ht="50.1" customHeight="1">
      <c r="B10355" s="75">
        <v>4351</v>
      </c>
      <c r="C10355" s="75" t="s">
        <v>17128</v>
      </c>
      <c r="D10355" s="75" t="s">
        <v>13138</v>
      </c>
      <c r="E10355" s="171">
        <v>17.100000000000001</v>
      </c>
    </row>
    <row r="10356" spans="2:5" ht="50.1" customHeight="1">
      <c r="B10356" s="75">
        <v>11054</v>
      </c>
      <c r="C10356" s="75" t="s">
        <v>17129</v>
      </c>
      <c r="D10356" s="75" t="s">
        <v>13138</v>
      </c>
      <c r="E10356" s="171">
        <v>0.04</v>
      </c>
    </row>
    <row r="10357" spans="2:5" ht="50.1" customHeight="1">
      <c r="B10357" s="75">
        <v>11055</v>
      </c>
      <c r="C10357" s="75" t="s">
        <v>17130</v>
      </c>
      <c r="D10357" s="75" t="s">
        <v>13138</v>
      </c>
      <c r="E10357" s="171">
        <v>0.06</v>
      </c>
    </row>
    <row r="10358" spans="2:5" ht="50.1" customHeight="1">
      <c r="B10358" s="75">
        <v>11056</v>
      </c>
      <c r="C10358" s="75" t="s">
        <v>17131</v>
      </c>
      <c r="D10358" s="75" t="s">
        <v>13138</v>
      </c>
      <c r="E10358" s="171">
        <v>7.0000000000000007E-2</v>
      </c>
    </row>
    <row r="10359" spans="2:5" ht="50.1" customHeight="1">
      <c r="B10359" s="75">
        <v>11057</v>
      </c>
      <c r="C10359" s="75" t="s">
        <v>17132</v>
      </c>
      <c r="D10359" s="75" t="s">
        <v>13138</v>
      </c>
      <c r="E10359" s="171">
        <v>0.14000000000000001</v>
      </c>
    </row>
    <row r="10360" spans="2:5" ht="50.1" customHeight="1">
      <c r="B10360" s="75">
        <v>11059</v>
      </c>
      <c r="C10360" s="75" t="s">
        <v>17133</v>
      </c>
      <c r="D10360" s="75" t="s">
        <v>13138</v>
      </c>
      <c r="E10360" s="171">
        <v>0.28000000000000003</v>
      </c>
    </row>
    <row r="10361" spans="2:5" ht="50.1" customHeight="1">
      <c r="B10361" s="75">
        <v>11058</v>
      </c>
      <c r="C10361" s="75" t="s">
        <v>17134</v>
      </c>
      <c r="D10361" s="75" t="s">
        <v>13138</v>
      </c>
      <c r="E10361" s="171">
        <v>0.36</v>
      </c>
    </row>
    <row r="10362" spans="2:5" ht="50.1" customHeight="1">
      <c r="B10362" s="75">
        <v>4380</v>
      </c>
      <c r="C10362" s="75" t="s">
        <v>17135</v>
      </c>
      <c r="D10362" s="75" t="s">
        <v>13138</v>
      </c>
      <c r="E10362" s="171">
        <v>1.21</v>
      </c>
    </row>
    <row r="10363" spans="2:5" ht="50.1" customHeight="1">
      <c r="B10363" s="75">
        <v>4299</v>
      </c>
      <c r="C10363" s="75" t="s">
        <v>17136</v>
      </c>
      <c r="D10363" s="75" t="s">
        <v>13138</v>
      </c>
      <c r="E10363" s="171">
        <v>1.1399999999999999</v>
      </c>
    </row>
    <row r="10364" spans="2:5" ht="50.1" customHeight="1">
      <c r="B10364" s="75">
        <v>4304</v>
      </c>
      <c r="C10364" s="75" t="s">
        <v>17137</v>
      </c>
      <c r="D10364" s="75" t="s">
        <v>13138</v>
      </c>
      <c r="E10364" s="171">
        <v>1.55</v>
      </c>
    </row>
    <row r="10365" spans="2:5" ht="50.1" customHeight="1">
      <c r="B10365" s="75">
        <v>4305</v>
      </c>
      <c r="C10365" s="75" t="s">
        <v>17138</v>
      </c>
      <c r="D10365" s="75" t="s">
        <v>13138</v>
      </c>
      <c r="E10365" s="171">
        <v>1.8</v>
      </c>
    </row>
    <row r="10366" spans="2:5" ht="50.1" customHeight="1">
      <c r="B10366" s="75">
        <v>4306</v>
      </c>
      <c r="C10366" s="75" t="s">
        <v>17139</v>
      </c>
      <c r="D10366" s="75" t="s">
        <v>13138</v>
      </c>
      <c r="E10366" s="171">
        <v>2.09</v>
      </c>
    </row>
    <row r="10367" spans="2:5" ht="50.1" customHeight="1">
      <c r="B10367" s="75">
        <v>4308</v>
      </c>
      <c r="C10367" s="75" t="s">
        <v>17140</v>
      </c>
      <c r="D10367" s="75" t="s">
        <v>13138</v>
      </c>
      <c r="E10367" s="171">
        <v>4.34</v>
      </c>
    </row>
    <row r="10368" spans="2:5" ht="50.1" customHeight="1">
      <c r="B10368" s="75">
        <v>4302</v>
      </c>
      <c r="C10368" s="75" t="s">
        <v>17141</v>
      </c>
      <c r="D10368" s="75" t="s">
        <v>13138</v>
      </c>
      <c r="E10368" s="171">
        <v>3.25</v>
      </c>
    </row>
    <row r="10369" spans="2:5" ht="50.1" customHeight="1">
      <c r="B10369" s="75">
        <v>4300</v>
      </c>
      <c r="C10369" s="75" t="s">
        <v>17142</v>
      </c>
      <c r="D10369" s="75" t="s">
        <v>13138</v>
      </c>
      <c r="E10369" s="171">
        <v>0.77</v>
      </c>
    </row>
    <row r="10370" spans="2:5" ht="50.1" customHeight="1">
      <c r="B10370" s="75">
        <v>4301</v>
      </c>
      <c r="C10370" s="75" t="s">
        <v>17143</v>
      </c>
      <c r="D10370" s="75" t="s">
        <v>13138</v>
      </c>
      <c r="E10370" s="171">
        <v>0.94</v>
      </c>
    </row>
    <row r="10371" spans="2:5" ht="50.1" customHeight="1">
      <c r="B10371" s="75">
        <v>4320</v>
      </c>
      <c r="C10371" s="75" t="s">
        <v>17144</v>
      </c>
      <c r="D10371" s="75" t="s">
        <v>13138</v>
      </c>
      <c r="E10371" s="171">
        <v>2.87</v>
      </c>
    </row>
    <row r="10372" spans="2:5" ht="50.1" customHeight="1">
      <c r="B10372" s="75">
        <v>4318</v>
      </c>
      <c r="C10372" s="75" t="s">
        <v>17145</v>
      </c>
      <c r="D10372" s="75" t="s">
        <v>13138</v>
      </c>
      <c r="E10372" s="171">
        <v>1.4</v>
      </c>
    </row>
    <row r="10373" spans="2:5" ht="50.1" customHeight="1">
      <c r="B10373" s="75">
        <v>40547</v>
      </c>
      <c r="C10373" s="75" t="s">
        <v>17146</v>
      </c>
      <c r="D10373" s="75" t="s">
        <v>13149</v>
      </c>
      <c r="E10373" s="171">
        <v>28.03</v>
      </c>
    </row>
    <row r="10374" spans="2:5" ht="50.1" customHeight="1">
      <c r="B10374" s="75">
        <v>11962</v>
      </c>
      <c r="C10374" s="75" t="s">
        <v>17147</v>
      </c>
      <c r="D10374" s="75" t="s">
        <v>13138</v>
      </c>
      <c r="E10374" s="171">
        <v>0.23</v>
      </c>
    </row>
    <row r="10375" spans="2:5" ht="50.1" customHeight="1">
      <c r="B10375" s="75">
        <v>4332</v>
      </c>
      <c r="C10375" s="75" t="s">
        <v>17148</v>
      </c>
      <c r="D10375" s="75" t="s">
        <v>13138</v>
      </c>
      <c r="E10375" s="171">
        <v>1.1100000000000001</v>
      </c>
    </row>
    <row r="10376" spans="2:5" ht="50.1" customHeight="1">
      <c r="B10376" s="75">
        <v>4331</v>
      </c>
      <c r="C10376" s="75" t="s">
        <v>17149</v>
      </c>
      <c r="D10376" s="75" t="s">
        <v>13138</v>
      </c>
      <c r="E10376" s="171">
        <v>4.2</v>
      </c>
    </row>
    <row r="10377" spans="2:5" ht="50.1" customHeight="1">
      <c r="B10377" s="75">
        <v>4336</v>
      </c>
      <c r="C10377" s="75" t="s">
        <v>17150</v>
      </c>
      <c r="D10377" s="75" t="s">
        <v>13138</v>
      </c>
      <c r="E10377" s="171">
        <v>5.38</v>
      </c>
    </row>
    <row r="10378" spans="2:5" ht="50.1" customHeight="1">
      <c r="B10378" s="75">
        <v>13294</v>
      </c>
      <c r="C10378" s="75" t="s">
        <v>17151</v>
      </c>
      <c r="D10378" s="75" t="s">
        <v>13138</v>
      </c>
      <c r="E10378" s="171">
        <v>1.54</v>
      </c>
    </row>
    <row r="10379" spans="2:5" ht="50.1" customHeight="1">
      <c r="B10379" s="75">
        <v>11948</v>
      </c>
      <c r="C10379" s="75" t="s">
        <v>17152</v>
      </c>
      <c r="D10379" s="75" t="s">
        <v>13138</v>
      </c>
      <c r="E10379" s="171">
        <v>0.69</v>
      </c>
    </row>
    <row r="10380" spans="2:5" ht="50.1" customHeight="1">
      <c r="B10380" s="75">
        <v>4382</v>
      </c>
      <c r="C10380" s="75" t="s">
        <v>17153</v>
      </c>
      <c r="D10380" s="75" t="s">
        <v>13138</v>
      </c>
      <c r="E10380" s="171">
        <v>1.1499999999999999</v>
      </c>
    </row>
    <row r="10381" spans="2:5" ht="50.1" customHeight="1">
      <c r="B10381" s="75">
        <v>4354</v>
      </c>
      <c r="C10381" s="75" t="s">
        <v>17154</v>
      </c>
      <c r="D10381" s="75" t="s">
        <v>13138</v>
      </c>
      <c r="E10381" s="171">
        <v>48.26</v>
      </c>
    </row>
    <row r="10382" spans="2:5" ht="50.1" customHeight="1">
      <c r="B10382" s="75">
        <v>40839</v>
      </c>
      <c r="C10382" s="75" t="s">
        <v>17155</v>
      </c>
      <c r="D10382" s="75" t="s">
        <v>13149</v>
      </c>
      <c r="E10382" s="171">
        <v>116.12</v>
      </c>
    </row>
    <row r="10383" spans="2:5" ht="50.1" customHeight="1">
      <c r="B10383" s="75">
        <v>40552</v>
      </c>
      <c r="C10383" s="75" t="s">
        <v>17156</v>
      </c>
      <c r="D10383" s="75" t="s">
        <v>13149</v>
      </c>
      <c r="E10383" s="171">
        <v>48.05</v>
      </c>
    </row>
    <row r="10384" spans="2:5" ht="50.1" customHeight="1">
      <c r="B10384" s="75">
        <v>40549</v>
      </c>
      <c r="C10384" s="75" t="s">
        <v>17157</v>
      </c>
      <c r="D10384" s="75" t="s">
        <v>13149</v>
      </c>
      <c r="E10384" s="171">
        <v>190.2</v>
      </c>
    </row>
    <row r="10385" spans="2:5" ht="50.1" customHeight="1">
      <c r="B10385" s="75">
        <v>4385</v>
      </c>
      <c r="C10385" s="75" t="s">
        <v>21802</v>
      </c>
      <c r="D10385" s="75" t="s">
        <v>13144</v>
      </c>
      <c r="E10385" s="172">
        <v>2888.16</v>
      </c>
    </row>
    <row r="10386" spans="2:5" ht="50.1" customHeight="1">
      <c r="B10386" s="75">
        <v>20078</v>
      </c>
      <c r="C10386" s="75" t="s">
        <v>17158</v>
      </c>
      <c r="D10386" s="75" t="s">
        <v>13138</v>
      </c>
      <c r="E10386" s="171">
        <v>21.5</v>
      </c>
    </row>
    <row r="10387" spans="2:5" ht="50.1" customHeight="1">
      <c r="B10387" s="75">
        <v>20079</v>
      </c>
      <c r="C10387" s="75" t="s">
        <v>17159</v>
      </c>
      <c r="D10387" s="75" t="s">
        <v>13138</v>
      </c>
      <c r="E10387" s="171">
        <v>134.08000000000001</v>
      </c>
    </row>
    <row r="10388" spans="2:5" ht="50.1" customHeight="1">
      <c r="B10388" s="75">
        <v>39897</v>
      </c>
      <c r="C10388" s="75" t="s">
        <v>17160</v>
      </c>
      <c r="D10388" s="75" t="s">
        <v>13138</v>
      </c>
      <c r="E10388" s="171">
        <v>38.090000000000003</v>
      </c>
    </row>
    <row r="10389" spans="2:5" ht="50.1" customHeight="1">
      <c r="B10389" s="75">
        <v>118</v>
      </c>
      <c r="C10389" s="75" t="s">
        <v>17161</v>
      </c>
      <c r="D10389" s="75" t="s">
        <v>13138</v>
      </c>
      <c r="E10389" s="171">
        <v>81.27</v>
      </c>
    </row>
    <row r="10390" spans="2:5" ht="50.1" customHeight="1">
      <c r="B10390" s="75">
        <v>4396</v>
      </c>
      <c r="C10390" s="75" t="s">
        <v>17162</v>
      </c>
      <c r="D10390" s="75" t="s">
        <v>13136</v>
      </c>
      <c r="E10390" s="171">
        <v>187.76</v>
      </c>
    </row>
    <row r="10391" spans="2:5" ht="50.1" customHeight="1">
      <c r="B10391" s="75">
        <v>36881</v>
      </c>
      <c r="C10391" s="75" t="s">
        <v>17163</v>
      </c>
      <c r="D10391" s="75" t="s">
        <v>13136</v>
      </c>
      <c r="E10391" s="171">
        <v>167.78</v>
      </c>
    </row>
    <row r="10392" spans="2:5" ht="50.1" customHeight="1">
      <c r="B10392" s="75">
        <v>36882</v>
      </c>
      <c r="C10392" s="75" t="s">
        <v>17164</v>
      </c>
      <c r="D10392" s="75" t="s">
        <v>13136</v>
      </c>
      <c r="E10392" s="171">
        <v>195.74</v>
      </c>
    </row>
    <row r="10393" spans="2:5" ht="50.1" customHeight="1">
      <c r="B10393" s="75">
        <v>4397</v>
      </c>
      <c r="C10393" s="75" t="s">
        <v>17165</v>
      </c>
      <c r="D10393" s="75" t="s">
        <v>13136</v>
      </c>
      <c r="E10393" s="171">
        <v>304.47000000000003</v>
      </c>
    </row>
    <row r="10394" spans="2:5" ht="50.1" customHeight="1">
      <c r="B10394" s="75">
        <v>34754</v>
      </c>
      <c r="C10394" s="75" t="s">
        <v>17166</v>
      </c>
      <c r="D10394" s="75" t="s">
        <v>13136</v>
      </c>
      <c r="E10394" s="171">
        <v>563.78</v>
      </c>
    </row>
    <row r="10395" spans="2:5" ht="50.1" customHeight="1">
      <c r="B10395" s="75">
        <v>25962</v>
      </c>
      <c r="C10395" s="75" t="s">
        <v>17167</v>
      </c>
      <c r="D10395" s="75" t="s">
        <v>13136</v>
      </c>
      <c r="E10395" s="171">
        <v>357.08</v>
      </c>
    </row>
    <row r="10396" spans="2:5" ht="50.1" customHeight="1">
      <c r="B10396" s="75">
        <v>34752</v>
      </c>
      <c r="C10396" s="75" t="s">
        <v>17168</v>
      </c>
      <c r="D10396" s="75" t="s">
        <v>13136</v>
      </c>
      <c r="E10396" s="171">
        <v>628.79999999999995</v>
      </c>
    </row>
    <row r="10397" spans="2:5" ht="50.1" customHeight="1">
      <c r="B10397" s="75">
        <v>4751</v>
      </c>
      <c r="C10397" s="75" t="s">
        <v>17169</v>
      </c>
      <c r="D10397" s="75" t="s">
        <v>13137</v>
      </c>
      <c r="E10397" s="171">
        <v>17.309999999999999</v>
      </c>
    </row>
    <row r="10398" spans="2:5" ht="50.1" customHeight="1">
      <c r="B10398" s="75">
        <v>41066</v>
      </c>
      <c r="C10398" s="75" t="s">
        <v>17170</v>
      </c>
      <c r="D10398" s="75" t="s">
        <v>13142</v>
      </c>
      <c r="E10398" s="172">
        <v>3074.16</v>
      </c>
    </row>
    <row r="10399" spans="2:5" ht="50.1" customHeight="1">
      <c r="B10399" s="75">
        <v>39604</v>
      </c>
      <c r="C10399" s="75" t="s">
        <v>17171</v>
      </c>
      <c r="D10399" s="75" t="s">
        <v>13138</v>
      </c>
      <c r="E10399" s="171">
        <v>10.1</v>
      </c>
    </row>
    <row r="10400" spans="2:5" ht="50.1" customHeight="1">
      <c r="B10400" s="75">
        <v>39605</v>
      </c>
      <c r="C10400" s="75" t="s">
        <v>17172</v>
      </c>
      <c r="D10400" s="75" t="s">
        <v>13138</v>
      </c>
      <c r="E10400" s="171">
        <v>14.02</v>
      </c>
    </row>
    <row r="10401" spans="2:5" ht="50.1" customHeight="1">
      <c r="B10401" s="75">
        <v>39606</v>
      </c>
      <c r="C10401" s="75" t="s">
        <v>17173</v>
      </c>
      <c r="D10401" s="75" t="s">
        <v>13138</v>
      </c>
      <c r="E10401" s="171">
        <v>17.8</v>
      </c>
    </row>
    <row r="10402" spans="2:5" ht="50.1" customHeight="1">
      <c r="B10402" s="75">
        <v>39607</v>
      </c>
      <c r="C10402" s="75" t="s">
        <v>17174</v>
      </c>
      <c r="D10402" s="75" t="s">
        <v>13138</v>
      </c>
      <c r="E10402" s="171">
        <v>20.420000000000002</v>
      </c>
    </row>
    <row r="10403" spans="2:5" ht="50.1" customHeight="1">
      <c r="B10403" s="75">
        <v>39594</v>
      </c>
      <c r="C10403" s="75" t="s">
        <v>17175</v>
      </c>
      <c r="D10403" s="75" t="s">
        <v>13138</v>
      </c>
      <c r="E10403" s="171">
        <v>193.36</v>
      </c>
    </row>
    <row r="10404" spans="2:5" ht="50.1" customHeight="1">
      <c r="B10404" s="75">
        <v>39596</v>
      </c>
      <c r="C10404" s="75" t="s">
        <v>17176</v>
      </c>
      <c r="D10404" s="75" t="s">
        <v>13138</v>
      </c>
      <c r="E10404" s="171">
        <v>337.02</v>
      </c>
    </row>
    <row r="10405" spans="2:5" ht="50.1" customHeight="1">
      <c r="B10405" s="75">
        <v>39595</v>
      </c>
      <c r="C10405" s="75" t="s">
        <v>17177</v>
      </c>
      <c r="D10405" s="75" t="s">
        <v>13138</v>
      </c>
      <c r="E10405" s="171">
        <v>282.89999999999998</v>
      </c>
    </row>
    <row r="10406" spans="2:5" ht="50.1" customHeight="1">
      <c r="B10406" s="75">
        <v>39597</v>
      </c>
      <c r="C10406" s="75" t="s">
        <v>17178</v>
      </c>
      <c r="D10406" s="75" t="s">
        <v>13138</v>
      </c>
      <c r="E10406" s="171">
        <v>454.48</v>
      </c>
    </row>
    <row r="10407" spans="2:5" ht="50.1" customHeight="1">
      <c r="B10407" s="75">
        <v>10731</v>
      </c>
      <c r="C10407" s="75" t="s">
        <v>17179</v>
      </c>
      <c r="D10407" s="75" t="s">
        <v>13136</v>
      </c>
      <c r="E10407" s="171">
        <v>15</v>
      </c>
    </row>
    <row r="10408" spans="2:5" ht="50.1" customHeight="1">
      <c r="B10408" s="75">
        <v>4704</v>
      </c>
      <c r="C10408" s="75" t="s">
        <v>17180</v>
      </c>
      <c r="D10408" s="75" t="s">
        <v>13136</v>
      </c>
      <c r="E10408" s="171">
        <v>13.53</v>
      </c>
    </row>
    <row r="10409" spans="2:5" ht="50.1" customHeight="1">
      <c r="B10409" s="75">
        <v>10730</v>
      </c>
      <c r="C10409" s="75" t="s">
        <v>17181</v>
      </c>
      <c r="D10409" s="75" t="s">
        <v>13136</v>
      </c>
      <c r="E10409" s="171">
        <v>14.5</v>
      </c>
    </row>
    <row r="10410" spans="2:5" ht="50.1" customHeight="1">
      <c r="B10410" s="75">
        <v>4729</v>
      </c>
      <c r="C10410" s="75" t="s">
        <v>17182</v>
      </c>
      <c r="D10410" s="75" t="s">
        <v>13141</v>
      </c>
      <c r="E10410" s="171">
        <v>77.98</v>
      </c>
    </row>
    <row r="10411" spans="2:5" ht="50.1" customHeight="1">
      <c r="B10411" s="75">
        <v>4720</v>
      </c>
      <c r="C10411" s="75" t="s">
        <v>17183</v>
      </c>
      <c r="D10411" s="75" t="s">
        <v>13141</v>
      </c>
      <c r="E10411" s="171">
        <v>89.35</v>
      </c>
    </row>
    <row r="10412" spans="2:5" ht="50.1" customHeight="1">
      <c r="B10412" s="75">
        <v>4721</v>
      </c>
      <c r="C10412" s="75" t="s">
        <v>17184</v>
      </c>
      <c r="D10412" s="75" t="s">
        <v>13141</v>
      </c>
      <c r="E10412" s="171">
        <v>77.39</v>
      </c>
    </row>
    <row r="10413" spans="2:5" ht="50.1" customHeight="1">
      <c r="B10413" s="75">
        <v>4718</v>
      </c>
      <c r="C10413" s="75" t="s">
        <v>17185</v>
      </c>
      <c r="D10413" s="75" t="s">
        <v>13141</v>
      </c>
      <c r="E10413" s="171">
        <v>77.8</v>
      </c>
    </row>
    <row r="10414" spans="2:5" ht="50.1" customHeight="1">
      <c r="B10414" s="75">
        <v>4722</v>
      </c>
      <c r="C10414" s="75" t="s">
        <v>17186</v>
      </c>
      <c r="D10414" s="75" t="s">
        <v>13141</v>
      </c>
      <c r="E10414" s="171">
        <v>73.099999999999994</v>
      </c>
    </row>
    <row r="10415" spans="2:5" ht="50.1" customHeight="1">
      <c r="B10415" s="75">
        <v>4723</v>
      </c>
      <c r="C10415" s="75" t="s">
        <v>17187</v>
      </c>
      <c r="D10415" s="75" t="s">
        <v>13141</v>
      </c>
      <c r="E10415" s="171">
        <v>72.47</v>
      </c>
    </row>
    <row r="10416" spans="2:5" ht="50.1" customHeight="1">
      <c r="B10416" s="75">
        <v>4727</v>
      </c>
      <c r="C10416" s="75" t="s">
        <v>17188</v>
      </c>
      <c r="D10416" s="75" t="s">
        <v>13141</v>
      </c>
      <c r="E10416" s="171">
        <v>66.33</v>
      </c>
    </row>
    <row r="10417" spans="2:5" ht="50.1" customHeight="1">
      <c r="B10417" s="75">
        <v>4748</v>
      </c>
      <c r="C10417" s="75" t="s">
        <v>17189</v>
      </c>
      <c r="D10417" s="75" t="s">
        <v>13141</v>
      </c>
      <c r="E10417" s="171">
        <v>71.48</v>
      </c>
    </row>
    <row r="10418" spans="2:5" ht="50.1" customHeight="1">
      <c r="B10418" s="75">
        <v>4730</v>
      </c>
      <c r="C10418" s="75" t="s">
        <v>17190</v>
      </c>
      <c r="D10418" s="75" t="s">
        <v>13141</v>
      </c>
      <c r="E10418" s="171">
        <v>72.739999999999995</v>
      </c>
    </row>
    <row r="10419" spans="2:5" ht="50.1" customHeight="1">
      <c r="B10419" s="75">
        <v>13186</v>
      </c>
      <c r="C10419" s="75" t="s">
        <v>17191</v>
      </c>
      <c r="D10419" s="75" t="s">
        <v>13141</v>
      </c>
      <c r="E10419" s="171">
        <v>57.31</v>
      </c>
    </row>
    <row r="10420" spans="2:5" ht="50.1" customHeight="1">
      <c r="B10420" s="75">
        <v>10737</v>
      </c>
      <c r="C10420" s="75" t="s">
        <v>17192</v>
      </c>
      <c r="D10420" s="75" t="s">
        <v>13136</v>
      </c>
      <c r="E10420" s="171">
        <v>47.13</v>
      </c>
    </row>
    <row r="10421" spans="2:5" ht="50.1" customHeight="1">
      <c r="B10421" s="75">
        <v>10734</v>
      </c>
      <c r="C10421" s="75" t="s">
        <v>17193</v>
      </c>
      <c r="D10421" s="75" t="s">
        <v>13136</v>
      </c>
      <c r="E10421" s="171">
        <v>28.04</v>
      </c>
    </row>
    <row r="10422" spans="2:5" ht="50.1" customHeight="1">
      <c r="B10422" s="75">
        <v>4708</v>
      </c>
      <c r="C10422" s="75" t="s">
        <v>17194</v>
      </c>
      <c r="D10422" s="75" t="s">
        <v>13136</v>
      </c>
      <c r="E10422" s="171">
        <v>54.39</v>
      </c>
    </row>
    <row r="10423" spans="2:5" ht="50.1" customHeight="1">
      <c r="B10423" s="75">
        <v>4712</v>
      </c>
      <c r="C10423" s="75" t="s">
        <v>17195</v>
      </c>
      <c r="D10423" s="75" t="s">
        <v>13136</v>
      </c>
      <c r="E10423" s="171">
        <v>26.59</v>
      </c>
    </row>
    <row r="10424" spans="2:5" ht="50.1" customHeight="1">
      <c r="B10424" s="75">
        <v>4710</v>
      </c>
      <c r="C10424" s="75" t="s">
        <v>17196</v>
      </c>
      <c r="D10424" s="75" t="s">
        <v>13136</v>
      </c>
      <c r="E10424" s="171">
        <v>85.27</v>
      </c>
    </row>
    <row r="10425" spans="2:5" ht="50.1" customHeight="1">
      <c r="B10425" s="75">
        <v>4746</v>
      </c>
      <c r="C10425" s="75" t="s">
        <v>17197</v>
      </c>
      <c r="D10425" s="75" t="s">
        <v>13141</v>
      </c>
      <c r="E10425" s="171">
        <v>54.33</v>
      </c>
    </row>
    <row r="10426" spans="2:5" ht="50.1" customHeight="1">
      <c r="B10426" s="75">
        <v>4750</v>
      </c>
      <c r="C10426" s="75" t="s">
        <v>17198</v>
      </c>
      <c r="D10426" s="75" t="s">
        <v>13137</v>
      </c>
      <c r="E10426" s="171">
        <v>15.45</v>
      </c>
    </row>
    <row r="10427" spans="2:5" ht="50.1" customHeight="1">
      <c r="B10427" s="75">
        <v>41065</v>
      </c>
      <c r="C10427" s="75" t="s">
        <v>17199</v>
      </c>
      <c r="D10427" s="75" t="s">
        <v>13142</v>
      </c>
      <c r="E10427" s="172">
        <v>2742.11</v>
      </c>
    </row>
    <row r="10428" spans="2:5" ht="50.1" customHeight="1">
      <c r="B10428" s="75">
        <v>34747</v>
      </c>
      <c r="C10428" s="75" t="s">
        <v>17200</v>
      </c>
      <c r="D10428" s="75" t="s">
        <v>13139</v>
      </c>
      <c r="E10428" s="171">
        <v>43.68</v>
      </c>
    </row>
    <row r="10429" spans="2:5" ht="50.1" customHeight="1">
      <c r="B10429" s="75">
        <v>4826</v>
      </c>
      <c r="C10429" s="75" t="s">
        <v>17201</v>
      </c>
      <c r="D10429" s="75" t="s">
        <v>13139</v>
      </c>
      <c r="E10429" s="171">
        <v>46.97</v>
      </c>
    </row>
    <row r="10430" spans="2:5" ht="50.1" customHeight="1">
      <c r="B10430" s="75">
        <v>41975</v>
      </c>
      <c r="C10430" s="75" t="s">
        <v>17202</v>
      </c>
      <c r="D10430" s="75" t="s">
        <v>13136</v>
      </c>
      <c r="E10430" s="171">
        <v>72.17</v>
      </c>
    </row>
    <row r="10431" spans="2:5" ht="50.1" customHeight="1">
      <c r="B10431" s="75">
        <v>4825</v>
      </c>
      <c r="C10431" s="75" t="s">
        <v>17203</v>
      </c>
      <c r="D10431" s="75" t="s">
        <v>13139</v>
      </c>
      <c r="E10431" s="171">
        <v>65.02</v>
      </c>
    </row>
    <row r="10432" spans="2:5" ht="50.1" customHeight="1">
      <c r="B10432" s="75">
        <v>34744</v>
      </c>
      <c r="C10432" s="75" t="s">
        <v>17204</v>
      </c>
      <c r="D10432" s="75" t="s">
        <v>13136</v>
      </c>
      <c r="E10432" s="171">
        <v>24.18</v>
      </c>
    </row>
    <row r="10433" spans="2:5" ht="50.1" customHeight="1">
      <c r="B10433" s="75">
        <v>39430</v>
      </c>
      <c r="C10433" s="75" t="s">
        <v>17205</v>
      </c>
      <c r="D10433" s="75" t="s">
        <v>13138</v>
      </c>
      <c r="E10433" s="171">
        <v>1.77</v>
      </c>
    </row>
    <row r="10434" spans="2:5" ht="50.1" customHeight="1">
      <c r="B10434" s="75">
        <v>39573</v>
      </c>
      <c r="C10434" s="75" t="s">
        <v>17206</v>
      </c>
      <c r="D10434" s="75" t="s">
        <v>13138</v>
      </c>
      <c r="E10434" s="171">
        <v>1.74</v>
      </c>
    </row>
    <row r="10435" spans="2:5" ht="50.1" customHeight="1">
      <c r="B10435" s="75">
        <v>38410</v>
      </c>
      <c r="C10435" s="75" t="s">
        <v>17207</v>
      </c>
      <c r="D10435" s="75" t="s">
        <v>13138</v>
      </c>
      <c r="E10435" s="172">
        <v>12508.11</v>
      </c>
    </row>
    <row r="10436" spans="2:5" ht="50.1" customHeight="1">
      <c r="B10436" s="75">
        <v>41596</v>
      </c>
      <c r="C10436" s="75" t="s">
        <v>19196</v>
      </c>
      <c r="D10436" s="75" t="s">
        <v>13140</v>
      </c>
      <c r="E10436" s="171">
        <v>10.36</v>
      </c>
    </row>
    <row r="10437" spans="2:5" ht="50.1" customHeight="1">
      <c r="B10437" s="75">
        <v>41598</v>
      </c>
      <c r="C10437" s="75" t="s">
        <v>19197</v>
      </c>
      <c r="D10437" s="75" t="s">
        <v>13140</v>
      </c>
      <c r="E10437" s="171">
        <v>10.36</v>
      </c>
    </row>
    <row r="10438" spans="2:5" ht="50.1" customHeight="1">
      <c r="B10438" s="75">
        <v>41594</v>
      </c>
      <c r="C10438" s="75" t="s">
        <v>19198</v>
      </c>
      <c r="D10438" s="75" t="s">
        <v>13140</v>
      </c>
      <c r="E10438" s="171">
        <v>10.52</v>
      </c>
    </row>
    <row r="10439" spans="2:5" ht="50.1" customHeight="1">
      <c r="B10439" s="75">
        <v>43663</v>
      </c>
      <c r="C10439" s="75" t="s">
        <v>19199</v>
      </c>
      <c r="D10439" s="75" t="s">
        <v>13140</v>
      </c>
      <c r="E10439" s="171">
        <v>8.67</v>
      </c>
    </row>
    <row r="10440" spans="2:5" ht="50.1" customHeight="1">
      <c r="B10440" s="75">
        <v>4766</v>
      </c>
      <c r="C10440" s="75" t="s">
        <v>19200</v>
      </c>
      <c r="D10440" s="75" t="s">
        <v>13140</v>
      </c>
      <c r="E10440" s="171">
        <v>8.16</v>
      </c>
    </row>
    <row r="10441" spans="2:5" ht="50.1" customHeight="1">
      <c r="B10441" s="75">
        <v>43664</v>
      </c>
      <c r="C10441" s="75" t="s">
        <v>19201</v>
      </c>
      <c r="D10441" s="75" t="s">
        <v>13140</v>
      </c>
      <c r="E10441" s="171">
        <v>8.7100000000000009</v>
      </c>
    </row>
    <row r="10442" spans="2:5" ht="50.1" customHeight="1">
      <c r="B10442" s="75">
        <v>43082</v>
      </c>
      <c r="C10442" s="75" t="s">
        <v>19202</v>
      </c>
      <c r="D10442" s="75" t="s">
        <v>13140</v>
      </c>
      <c r="E10442" s="171">
        <v>9.5</v>
      </c>
    </row>
    <row r="10443" spans="2:5" ht="50.1" customHeight="1">
      <c r="B10443" s="75">
        <v>43665</v>
      </c>
      <c r="C10443" s="75" t="s">
        <v>17208</v>
      </c>
      <c r="D10443" s="75" t="s">
        <v>13140</v>
      </c>
      <c r="E10443" s="171">
        <v>8.16</v>
      </c>
    </row>
    <row r="10444" spans="2:5" ht="50.1" customHeight="1">
      <c r="B10444" s="75">
        <v>10966</v>
      </c>
      <c r="C10444" s="75" t="s">
        <v>17209</v>
      </c>
      <c r="D10444" s="75" t="s">
        <v>13140</v>
      </c>
      <c r="E10444" s="171">
        <v>8.67</v>
      </c>
    </row>
    <row r="10445" spans="2:5" ht="50.1" customHeight="1">
      <c r="B10445" s="75">
        <v>43692</v>
      </c>
      <c r="C10445" s="75" t="s">
        <v>19203</v>
      </c>
      <c r="D10445" s="75" t="s">
        <v>13140</v>
      </c>
      <c r="E10445" s="171">
        <v>8.67</v>
      </c>
    </row>
    <row r="10446" spans="2:5" ht="50.1" customHeight="1">
      <c r="B10446" s="75">
        <v>43083</v>
      </c>
      <c r="C10446" s="75" t="s">
        <v>19204</v>
      </c>
      <c r="D10446" s="75" t="s">
        <v>13140</v>
      </c>
      <c r="E10446" s="171">
        <v>8.23</v>
      </c>
    </row>
    <row r="10447" spans="2:5" ht="50.1" customHeight="1">
      <c r="B10447" s="75">
        <v>40535</v>
      </c>
      <c r="C10447" s="75" t="s">
        <v>17210</v>
      </c>
      <c r="D10447" s="75" t="s">
        <v>13140</v>
      </c>
      <c r="E10447" s="171">
        <v>8.23</v>
      </c>
    </row>
    <row r="10448" spans="2:5" ht="50.1" customHeight="1">
      <c r="B10448" s="75">
        <v>39427</v>
      </c>
      <c r="C10448" s="75" t="s">
        <v>17211</v>
      </c>
      <c r="D10448" s="75" t="s">
        <v>13139</v>
      </c>
      <c r="E10448" s="171">
        <v>4.71</v>
      </c>
    </row>
    <row r="10449" spans="2:5" ht="50.1" customHeight="1">
      <c r="B10449" s="75">
        <v>39424</v>
      </c>
      <c r="C10449" s="75" t="s">
        <v>17212</v>
      </c>
      <c r="D10449" s="75" t="s">
        <v>13139</v>
      </c>
      <c r="E10449" s="171">
        <v>2.8</v>
      </c>
    </row>
    <row r="10450" spans="2:5" ht="50.1" customHeight="1">
      <c r="B10450" s="75">
        <v>39425</v>
      </c>
      <c r="C10450" s="75" t="s">
        <v>17213</v>
      </c>
      <c r="D10450" s="75" t="s">
        <v>13139</v>
      </c>
      <c r="E10450" s="171">
        <v>2.76</v>
      </c>
    </row>
    <row r="10451" spans="2:5" ht="50.1" customHeight="1">
      <c r="B10451" s="75">
        <v>40664</v>
      </c>
      <c r="C10451" s="75" t="s">
        <v>17214</v>
      </c>
      <c r="D10451" s="75" t="s">
        <v>13140</v>
      </c>
      <c r="E10451" s="171">
        <v>16.88</v>
      </c>
    </row>
    <row r="10452" spans="2:5" ht="50.1" customHeight="1">
      <c r="B10452" s="75">
        <v>34360</v>
      </c>
      <c r="C10452" s="75" t="s">
        <v>17215</v>
      </c>
      <c r="D10452" s="75" t="s">
        <v>13140</v>
      </c>
      <c r="E10452" s="171">
        <v>52.49</v>
      </c>
    </row>
    <row r="10453" spans="2:5" ht="50.1" customHeight="1">
      <c r="B10453" s="75">
        <v>20259</v>
      </c>
      <c r="C10453" s="75" t="s">
        <v>17216</v>
      </c>
      <c r="D10453" s="75" t="s">
        <v>13139</v>
      </c>
      <c r="E10453" s="171">
        <v>8.8000000000000007</v>
      </c>
    </row>
    <row r="10454" spans="2:5" ht="50.1" customHeight="1">
      <c r="B10454" s="75">
        <v>14077</v>
      </c>
      <c r="C10454" s="75" t="s">
        <v>17217</v>
      </c>
      <c r="D10454" s="75" t="s">
        <v>13139</v>
      </c>
      <c r="E10454" s="171">
        <v>134.69</v>
      </c>
    </row>
    <row r="10455" spans="2:5" ht="50.1" customHeight="1">
      <c r="B10455" s="75">
        <v>3678</v>
      </c>
      <c r="C10455" s="75" t="s">
        <v>17218</v>
      </c>
      <c r="D10455" s="75" t="s">
        <v>13139</v>
      </c>
      <c r="E10455" s="171">
        <v>60.88</v>
      </c>
    </row>
    <row r="10456" spans="2:5" ht="50.1" customHeight="1">
      <c r="B10456" s="75">
        <v>39418</v>
      </c>
      <c r="C10456" s="75" t="s">
        <v>17219</v>
      </c>
      <c r="D10456" s="75" t="s">
        <v>13139</v>
      </c>
      <c r="E10456" s="171">
        <v>5.25</v>
      </c>
    </row>
    <row r="10457" spans="2:5" ht="50.1" customHeight="1">
      <c r="B10457" s="75">
        <v>39419</v>
      </c>
      <c r="C10457" s="75" t="s">
        <v>17220</v>
      </c>
      <c r="D10457" s="75" t="s">
        <v>13139</v>
      </c>
      <c r="E10457" s="171">
        <v>6.4</v>
      </c>
    </row>
    <row r="10458" spans="2:5" ht="50.1" customHeight="1">
      <c r="B10458" s="75">
        <v>39420</v>
      </c>
      <c r="C10458" s="75" t="s">
        <v>17221</v>
      </c>
      <c r="D10458" s="75" t="s">
        <v>13139</v>
      </c>
      <c r="E10458" s="171">
        <v>7.06</v>
      </c>
    </row>
    <row r="10459" spans="2:5" ht="50.1" customHeight="1">
      <c r="B10459" s="75">
        <v>39571</v>
      </c>
      <c r="C10459" s="75" t="s">
        <v>17222</v>
      </c>
      <c r="D10459" s="75" t="s">
        <v>13139</v>
      </c>
      <c r="E10459" s="171">
        <v>4.2699999999999996</v>
      </c>
    </row>
    <row r="10460" spans="2:5" ht="50.1" customHeight="1">
      <c r="B10460" s="75">
        <v>39421</v>
      </c>
      <c r="C10460" s="75" t="s">
        <v>17223</v>
      </c>
      <c r="D10460" s="75" t="s">
        <v>13139</v>
      </c>
      <c r="E10460" s="171">
        <v>6.22</v>
      </c>
    </row>
    <row r="10461" spans="2:5" ht="50.1" customHeight="1">
      <c r="B10461" s="75">
        <v>39422</v>
      </c>
      <c r="C10461" s="75" t="s">
        <v>17224</v>
      </c>
      <c r="D10461" s="75" t="s">
        <v>13139</v>
      </c>
      <c r="E10461" s="171">
        <v>7.26</v>
      </c>
    </row>
    <row r="10462" spans="2:5" ht="50.1" customHeight="1">
      <c r="B10462" s="75">
        <v>39423</v>
      </c>
      <c r="C10462" s="75" t="s">
        <v>17225</v>
      </c>
      <c r="D10462" s="75" t="s">
        <v>13139</v>
      </c>
      <c r="E10462" s="171">
        <v>8.43</v>
      </c>
    </row>
    <row r="10463" spans="2:5" ht="50.1" customHeight="1">
      <c r="B10463" s="75">
        <v>39426</v>
      </c>
      <c r="C10463" s="75" t="s">
        <v>17226</v>
      </c>
      <c r="D10463" s="75" t="s">
        <v>13139</v>
      </c>
      <c r="E10463" s="171">
        <v>18.95</v>
      </c>
    </row>
    <row r="10464" spans="2:5" ht="50.1" customHeight="1">
      <c r="B10464" s="75">
        <v>39429</v>
      </c>
      <c r="C10464" s="75" t="s">
        <v>17227</v>
      </c>
      <c r="D10464" s="75" t="s">
        <v>13139</v>
      </c>
      <c r="E10464" s="171">
        <v>5.97</v>
      </c>
    </row>
    <row r="10465" spans="2:5" ht="50.1" customHeight="1">
      <c r="B10465" s="75">
        <v>39428</v>
      </c>
      <c r="C10465" s="75" t="s">
        <v>17228</v>
      </c>
      <c r="D10465" s="75" t="s">
        <v>13139</v>
      </c>
      <c r="E10465" s="171">
        <v>4.5599999999999996</v>
      </c>
    </row>
    <row r="10466" spans="2:5" ht="50.1" customHeight="1">
      <c r="B10466" s="75">
        <v>39572</v>
      </c>
      <c r="C10466" s="75" t="s">
        <v>17229</v>
      </c>
      <c r="D10466" s="75" t="s">
        <v>13139</v>
      </c>
      <c r="E10466" s="171">
        <v>3.95</v>
      </c>
    </row>
    <row r="10467" spans="2:5" ht="50.1" customHeight="1">
      <c r="B10467" s="75">
        <v>39570</v>
      </c>
      <c r="C10467" s="75" t="s">
        <v>17230</v>
      </c>
      <c r="D10467" s="75" t="s">
        <v>13139</v>
      </c>
      <c r="E10467" s="171">
        <v>4.1900000000000004</v>
      </c>
    </row>
    <row r="10468" spans="2:5" ht="50.1" customHeight="1">
      <c r="B10468" s="75">
        <v>39569</v>
      </c>
      <c r="C10468" s="75" t="s">
        <v>17231</v>
      </c>
      <c r="D10468" s="75" t="s">
        <v>13139</v>
      </c>
      <c r="E10468" s="171">
        <v>4.1399999999999997</v>
      </c>
    </row>
    <row r="10469" spans="2:5" ht="50.1" customHeight="1">
      <c r="B10469" s="75">
        <v>11552</v>
      </c>
      <c r="C10469" s="75" t="s">
        <v>21803</v>
      </c>
      <c r="D10469" s="75" t="s">
        <v>13139</v>
      </c>
      <c r="E10469" s="171">
        <v>6.39</v>
      </c>
    </row>
    <row r="10470" spans="2:5" ht="50.1" customHeight="1">
      <c r="B10470" s="75">
        <v>40598</v>
      </c>
      <c r="C10470" s="75" t="s">
        <v>17232</v>
      </c>
      <c r="D10470" s="75" t="s">
        <v>13140</v>
      </c>
      <c r="E10470" s="171">
        <v>8.02</v>
      </c>
    </row>
    <row r="10471" spans="2:5" ht="50.1" customHeight="1">
      <c r="B10471" s="75">
        <v>39029</v>
      </c>
      <c r="C10471" s="75" t="s">
        <v>17233</v>
      </c>
      <c r="D10471" s="75" t="s">
        <v>13139</v>
      </c>
      <c r="E10471" s="171">
        <v>13.38</v>
      </c>
    </row>
    <row r="10472" spans="2:5" ht="50.1" customHeight="1">
      <c r="B10472" s="75">
        <v>39028</v>
      </c>
      <c r="C10472" s="75" t="s">
        <v>17234</v>
      </c>
      <c r="D10472" s="75" t="s">
        <v>13139</v>
      </c>
      <c r="E10472" s="171">
        <v>7.79</v>
      </c>
    </row>
    <row r="10473" spans="2:5" ht="50.1" customHeight="1">
      <c r="B10473" s="75">
        <v>39328</v>
      </c>
      <c r="C10473" s="75" t="s">
        <v>17235</v>
      </c>
      <c r="D10473" s="75" t="s">
        <v>13139</v>
      </c>
      <c r="E10473" s="171">
        <v>4.28</v>
      </c>
    </row>
    <row r="10474" spans="2:5" ht="50.1" customHeight="1">
      <c r="B10474" s="75">
        <v>38541</v>
      </c>
      <c r="C10474" s="75" t="s">
        <v>17236</v>
      </c>
      <c r="D10474" s="75" t="s">
        <v>13138</v>
      </c>
      <c r="E10474" s="172">
        <v>2699342.08</v>
      </c>
    </row>
    <row r="10475" spans="2:5" ht="50.1" customHeight="1">
      <c r="B10475" s="75">
        <v>38542</v>
      </c>
      <c r="C10475" s="75" t="s">
        <v>17237</v>
      </c>
      <c r="D10475" s="75" t="s">
        <v>13138</v>
      </c>
      <c r="E10475" s="172">
        <v>4197368.3899999997</v>
      </c>
    </row>
    <row r="10476" spans="2:5" ht="50.1" customHeight="1">
      <c r="B10476" s="75">
        <v>38543</v>
      </c>
      <c r="C10476" s="75" t="s">
        <v>17238</v>
      </c>
      <c r="D10476" s="75" t="s">
        <v>13138</v>
      </c>
      <c r="E10476" s="172">
        <v>1027631.6</v>
      </c>
    </row>
    <row r="10477" spans="2:5" ht="50.1" customHeight="1">
      <c r="B10477" s="75">
        <v>40406</v>
      </c>
      <c r="C10477" s="75" t="s">
        <v>17239</v>
      </c>
      <c r="D10477" s="75" t="s">
        <v>13138</v>
      </c>
      <c r="E10477" s="172">
        <v>38519.81</v>
      </c>
    </row>
    <row r="10478" spans="2:5" ht="50.1" customHeight="1">
      <c r="B10478" s="75">
        <v>40789</v>
      </c>
      <c r="C10478" s="75" t="s">
        <v>17240</v>
      </c>
      <c r="D10478" s="75" t="s">
        <v>13138</v>
      </c>
      <c r="E10478" s="172">
        <v>5551.1</v>
      </c>
    </row>
    <row r="10479" spans="2:5" ht="50.1" customHeight="1">
      <c r="B10479" s="75">
        <v>40791</v>
      </c>
      <c r="C10479" s="75" t="s">
        <v>17241</v>
      </c>
      <c r="D10479" s="75" t="s">
        <v>13138</v>
      </c>
      <c r="E10479" s="172">
        <v>17377.36</v>
      </c>
    </row>
    <row r="10480" spans="2:5" ht="50.1" customHeight="1">
      <c r="B10480" s="75">
        <v>11651</v>
      </c>
      <c r="C10480" s="75" t="s">
        <v>17242</v>
      </c>
      <c r="D10480" s="75" t="s">
        <v>13138</v>
      </c>
      <c r="E10480" s="172">
        <v>9503.92</v>
      </c>
    </row>
    <row r="10481" spans="2:5" ht="50.1" customHeight="1">
      <c r="B10481" s="75">
        <v>42002</v>
      </c>
      <c r="C10481" s="75" t="s">
        <v>17243</v>
      </c>
      <c r="D10481" s="75" t="s">
        <v>13138</v>
      </c>
      <c r="E10481" s="172">
        <v>880141.13</v>
      </c>
    </row>
    <row r="10482" spans="2:5" ht="50.1" customHeight="1">
      <c r="B10482" s="75">
        <v>40435</v>
      </c>
      <c r="C10482" s="75" t="s">
        <v>17244</v>
      </c>
      <c r="D10482" s="75" t="s">
        <v>13138</v>
      </c>
      <c r="E10482" s="172">
        <v>563750</v>
      </c>
    </row>
    <row r="10483" spans="2:5" ht="50.1" customHeight="1">
      <c r="B10483" s="75">
        <v>39012</v>
      </c>
      <c r="C10483" s="75" t="s">
        <v>17245</v>
      </c>
      <c r="D10483" s="75" t="s">
        <v>13138</v>
      </c>
      <c r="E10483" s="172">
        <v>588195.18999999994</v>
      </c>
    </row>
    <row r="10484" spans="2:5" ht="50.1" customHeight="1">
      <c r="B10484" s="75">
        <v>13617</v>
      </c>
      <c r="C10484" s="75" t="s">
        <v>17246</v>
      </c>
      <c r="D10484" s="75" t="s">
        <v>13138</v>
      </c>
      <c r="E10484" s="172">
        <v>55511.79</v>
      </c>
    </row>
    <row r="10485" spans="2:5" ht="50.1" customHeight="1">
      <c r="B10485" s="75">
        <v>5327</v>
      </c>
      <c r="C10485" s="75" t="s">
        <v>17247</v>
      </c>
      <c r="D10485" s="75" t="s">
        <v>13140</v>
      </c>
      <c r="E10485" s="171">
        <v>35.92</v>
      </c>
    </row>
    <row r="10486" spans="2:5" ht="50.1" customHeight="1">
      <c r="B10486" s="75">
        <v>35274</v>
      </c>
      <c r="C10486" s="75" t="s">
        <v>21804</v>
      </c>
      <c r="D10486" s="75" t="s">
        <v>13139</v>
      </c>
      <c r="E10486" s="171">
        <v>56.6</v>
      </c>
    </row>
    <row r="10487" spans="2:5" ht="50.1" customHeight="1">
      <c r="B10487" s="75">
        <v>35275</v>
      </c>
      <c r="C10487" s="75" t="s">
        <v>21805</v>
      </c>
      <c r="D10487" s="75" t="s">
        <v>13139</v>
      </c>
      <c r="E10487" s="171">
        <v>120.13</v>
      </c>
    </row>
    <row r="10488" spans="2:5" ht="50.1" customHeight="1">
      <c r="B10488" s="75">
        <v>35276</v>
      </c>
      <c r="C10488" s="75" t="s">
        <v>21806</v>
      </c>
      <c r="D10488" s="75" t="s">
        <v>13139</v>
      </c>
      <c r="E10488" s="171">
        <v>209.02</v>
      </c>
    </row>
    <row r="10489" spans="2:5" ht="50.1" customHeight="1">
      <c r="B10489" s="75">
        <v>38386</v>
      </c>
      <c r="C10489" s="75" t="s">
        <v>17248</v>
      </c>
      <c r="D10489" s="75" t="s">
        <v>13138</v>
      </c>
      <c r="E10489" s="171">
        <v>4.6900000000000004</v>
      </c>
    </row>
    <row r="10490" spans="2:5" ht="50.1" customHeight="1">
      <c r="B10490" s="75">
        <v>11091</v>
      </c>
      <c r="C10490" s="75" t="s">
        <v>17249</v>
      </c>
      <c r="D10490" s="75" t="s">
        <v>13138</v>
      </c>
      <c r="E10490" s="171">
        <v>1.39</v>
      </c>
    </row>
    <row r="10491" spans="2:5" ht="50.1" customHeight="1">
      <c r="B10491" s="75">
        <v>37586</v>
      </c>
      <c r="C10491" s="75" t="s">
        <v>17250</v>
      </c>
      <c r="D10491" s="75" t="s">
        <v>13149</v>
      </c>
      <c r="E10491" s="171">
        <v>57.69</v>
      </c>
    </row>
    <row r="10492" spans="2:5" ht="50.1" customHeight="1">
      <c r="B10492" s="75">
        <v>37395</v>
      </c>
      <c r="C10492" s="75" t="s">
        <v>17251</v>
      </c>
      <c r="D10492" s="75" t="s">
        <v>13149</v>
      </c>
      <c r="E10492" s="171">
        <v>49.61</v>
      </c>
    </row>
    <row r="10493" spans="2:5" ht="50.1" customHeight="1">
      <c r="B10493" s="75">
        <v>14147</v>
      </c>
      <c r="C10493" s="75" t="s">
        <v>17252</v>
      </c>
      <c r="D10493" s="75" t="s">
        <v>13149</v>
      </c>
      <c r="E10493" s="171">
        <v>65.8</v>
      </c>
    </row>
    <row r="10494" spans="2:5" ht="50.1" customHeight="1">
      <c r="B10494" s="75">
        <v>37396</v>
      </c>
      <c r="C10494" s="75" t="s">
        <v>17253</v>
      </c>
      <c r="D10494" s="75" t="s">
        <v>13149</v>
      </c>
      <c r="E10494" s="171">
        <v>40.590000000000003</v>
      </c>
    </row>
    <row r="10495" spans="2:5" ht="50.1" customHeight="1">
      <c r="B10495" s="75">
        <v>37397</v>
      </c>
      <c r="C10495" s="75" t="s">
        <v>17254</v>
      </c>
      <c r="D10495" s="75" t="s">
        <v>13149</v>
      </c>
      <c r="E10495" s="171">
        <v>42.52</v>
      </c>
    </row>
    <row r="10496" spans="2:5" ht="50.1" customHeight="1">
      <c r="B10496" s="75">
        <v>43606</v>
      </c>
      <c r="C10496" s="75" t="s">
        <v>21807</v>
      </c>
      <c r="D10496" s="75" t="s">
        <v>13138</v>
      </c>
      <c r="E10496" s="171">
        <v>7.66</v>
      </c>
    </row>
    <row r="10497" spans="2:5" ht="50.1" customHeight="1">
      <c r="B10497" s="75">
        <v>444</v>
      </c>
      <c r="C10497" s="75" t="s">
        <v>17255</v>
      </c>
      <c r="D10497" s="75" t="s">
        <v>13138</v>
      </c>
      <c r="E10497" s="171">
        <v>20.9</v>
      </c>
    </row>
    <row r="10498" spans="2:5" ht="50.1" customHeight="1">
      <c r="B10498" s="75">
        <v>445</v>
      </c>
      <c r="C10498" s="75" t="s">
        <v>17256</v>
      </c>
      <c r="D10498" s="75" t="s">
        <v>13138</v>
      </c>
      <c r="E10498" s="171">
        <v>28.61</v>
      </c>
    </row>
    <row r="10499" spans="2:5" ht="50.1" customHeight="1">
      <c r="B10499" s="75">
        <v>4783</v>
      </c>
      <c r="C10499" s="75" t="s">
        <v>17257</v>
      </c>
      <c r="D10499" s="75" t="s">
        <v>13137</v>
      </c>
      <c r="E10499" s="171">
        <v>15.45</v>
      </c>
    </row>
    <row r="10500" spans="2:5" ht="50.1" customHeight="1">
      <c r="B10500" s="75">
        <v>41079</v>
      </c>
      <c r="C10500" s="75" t="s">
        <v>17258</v>
      </c>
      <c r="D10500" s="75" t="s">
        <v>13142</v>
      </c>
      <c r="E10500" s="172">
        <v>2742.11</v>
      </c>
    </row>
    <row r="10501" spans="2:5" ht="50.1" customHeight="1">
      <c r="B10501" s="75">
        <v>12874</v>
      </c>
      <c r="C10501" s="75" t="s">
        <v>17259</v>
      </c>
      <c r="D10501" s="75" t="s">
        <v>13137</v>
      </c>
      <c r="E10501" s="171">
        <v>15.45</v>
      </c>
    </row>
    <row r="10502" spans="2:5" ht="50.1" customHeight="1">
      <c r="B10502" s="75">
        <v>41082</v>
      </c>
      <c r="C10502" s="75" t="s">
        <v>17260</v>
      </c>
      <c r="D10502" s="75" t="s">
        <v>13142</v>
      </c>
      <c r="E10502" s="172">
        <v>2742.11</v>
      </c>
    </row>
    <row r="10503" spans="2:5" ht="50.1" customHeight="1">
      <c r="B10503" s="75">
        <v>4785</v>
      </c>
      <c r="C10503" s="75" t="s">
        <v>17261</v>
      </c>
      <c r="D10503" s="75" t="s">
        <v>13137</v>
      </c>
      <c r="E10503" s="171">
        <v>16.600000000000001</v>
      </c>
    </row>
    <row r="10504" spans="2:5" ht="50.1" customHeight="1">
      <c r="B10504" s="75">
        <v>41081</v>
      </c>
      <c r="C10504" s="75" t="s">
        <v>17262</v>
      </c>
      <c r="D10504" s="75" t="s">
        <v>13142</v>
      </c>
      <c r="E10504" s="172">
        <v>2949.43</v>
      </c>
    </row>
    <row r="10505" spans="2:5" ht="50.1" customHeight="1">
      <c r="B10505" s="75">
        <v>4801</v>
      </c>
      <c r="C10505" s="75" t="s">
        <v>17263</v>
      </c>
      <c r="D10505" s="75" t="s">
        <v>13136</v>
      </c>
      <c r="E10505" s="171">
        <v>60.04</v>
      </c>
    </row>
    <row r="10506" spans="2:5" ht="50.1" customHeight="1">
      <c r="B10506" s="75">
        <v>4794</v>
      </c>
      <c r="C10506" s="75" t="s">
        <v>17264</v>
      </c>
      <c r="D10506" s="75" t="s">
        <v>13136</v>
      </c>
      <c r="E10506" s="171">
        <v>273.45</v>
      </c>
    </row>
    <row r="10507" spans="2:5" ht="50.1" customHeight="1">
      <c r="B10507" s="75">
        <v>4796</v>
      </c>
      <c r="C10507" s="75" t="s">
        <v>17265</v>
      </c>
      <c r="D10507" s="75" t="s">
        <v>13136</v>
      </c>
      <c r="E10507" s="171">
        <v>166.09</v>
      </c>
    </row>
    <row r="10508" spans="2:5" ht="50.1" customHeight="1">
      <c r="B10508" s="75">
        <v>4800</v>
      </c>
      <c r="C10508" s="75" t="s">
        <v>17266</v>
      </c>
      <c r="D10508" s="75" t="s">
        <v>13136</v>
      </c>
      <c r="E10508" s="171">
        <v>45.67</v>
      </c>
    </row>
    <row r="10509" spans="2:5" ht="50.1" customHeight="1">
      <c r="B10509" s="75">
        <v>4795</v>
      </c>
      <c r="C10509" s="75" t="s">
        <v>17267</v>
      </c>
      <c r="D10509" s="75" t="s">
        <v>13136</v>
      </c>
      <c r="E10509" s="171">
        <v>266.19</v>
      </c>
    </row>
    <row r="10510" spans="2:5" ht="50.1" customHeight="1">
      <c r="B10510" s="75">
        <v>39694</v>
      </c>
      <c r="C10510" s="75" t="s">
        <v>17268</v>
      </c>
      <c r="D10510" s="75" t="s">
        <v>13136</v>
      </c>
      <c r="E10510" s="171">
        <v>351.83</v>
      </c>
    </row>
    <row r="10511" spans="2:5" ht="50.1" customHeight="1">
      <c r="B10511" s="75">
        <v>1292</v>
      </c>
      <c r="C10511" s="75" t="s">
        <v>17269</v>
      </c>
      <c r="D10511" s="75" t="s">
        <v>13136</v>
      </c>
      <c r="E10511" s="171">
        <v>53.08</v>
      </c>
    </row>
    <row r="10512" spans="2:5" ht="50.1" customHeight="1">
      <c r="B10512" s="75">
        <v>1287</v>
      </c>
      <c r="C10512" s="75" t="s">
        <v>17270</v>
      </c>
      <c r="D10512" s="75" t="s">
        <v>13136</v>
      </c>
      <c r="E10512" s="171">
        <v>26.04</v>
      </c>
    </row>
    <row r="10513" spans="2:5" ht="50.1" customHeight="1">
      <c r="B10513" s="75">
        <v>1297</v>
      </c>
      <c r="C10513" s="75" t="s">
        <v>17271</v>
      </c>
      <c r="D10513" s="75" t="s">
        <v>13136</v>
      </c>
      <c r="E10513" s="171">
        <v>21.6</v>
      </c>
    </row>
    <row r="10514" spans="2:5" ht="50.1" customHeight="1">
      <c r="B10514" s="75">
        <v>4786</v>
      </c>
      <c r="C10514" s="75" t="s">
        <v>17272</v>
      </c>
      <c r="D10514" s="75" t="s">
        <v>13136</v>
      </c>
      <c r="E10514" s="171">
        <v>83</v>
      </c>
    </row>
    <row r="10515" spans="2:5" ht="50.1" customHeight="1">
      <c r="B10515" s="75">
        <v>10840</v>
      </c>
      <c r="C10515" s="75" t="s">
        <v>17273</v>
      </c>
      <c r="D10515" s="75" t="s">
        <v>13136</v>
      </c>
      <c r="E10515" s="171">
        <v>280</v>
      </c>
    </row>
    <row r="10516" spans="2:5" ht="50.1" customHeight="1">
      <c r="B10516" s="75">
        <v>10841</v>
      </c>
      <c r="C10516" s="75" t="s">
        <v>17274</v>
      </c>
      <c r="D10516" s="75" t="s">
        <v>13136</v>
      </c>
      <c r="E10516" s="171">
        <v>211.32</v>
      </c>
    </row>
    <row r="10517" spans="2:5" ht="50.1" customHeight="1">
      <c r="B10517" s="75">
        <v>25980</v>
      </c>
      <c r="C10517" s="75" t="s">
        <v>17275</v>
      </c>
      <c r="D10517" s="75" t="s">
        <v>13136</v>
      </c>
      <c r="E10517" s="171">
        <v>270.02</v>
      </c>
    </row>
    <row r="10518" spans="2:5" ht="50.1" customHeight="1">
      <c r="B10518" s="75">
        <v>10842</v>
      </c>
      <c r="C10518" s="75" t="s">
        <v>17276</v>
      </c>
      <c r="D10518" s="75" t="s">
        <v>13136</v>
      </c>
      <c r="E10518" s="171">
        <v>305.24</v>
      </c>
    </row>
    <row r="10519" spans="2:5" ht="50.1" customHeight="1">
      <c r="B10519" s="75">
        <v>21108</v>
      </c>
      <c r="C10519" s="75" t="s">
        <v>17277</v>
      </c>
      <c r="D10519" s="75" t="s">
        <v>13136</v>
      </c>
      <c r="E10519" s="171">
        <v>70.75</v>
      </c>
    </row>
    <row r="10520" spans="2:5" ht="50.1" customHeight="1">
      <c r="B10520" s="75">
        <v>38180</v>
      </c>
      <c r="C10520" s="75" t="s">
        <v>17278</v>
      </c>
      <c r="D10520" s="75" t="s">
        <v>13136</v>
      </c>
      <c r="E10520" s="171">
        <v>133.72</v>
      </c>
    </row>
    <row r="10521" spans="2:5" ht="50.1" customHeight="1">
      <c r="B10521" s="75">
        <v>40648</v>
      </c>
      <c r="C10521" s="75" t="s">
        <v>17279</v>
      </c>
      <c r="D10521" s="75" t="s">
        <v>13136</v>
      </c>
      <c r="E10521" s="171">
        <v>159.36000000000001</v>
      </c>
    </row>
    <row r="10522" spans="2:5" ht="50.1" customHeight="1">
      <c r="B10522" s="75">
        <v>40649</v>
      </c>
      <c r="C10522" s="75" t="s">
        <v>17280</v>
      </c>
      <c r="D10522" s="75" t="s">
        <v>13136</v>
      </c>
      <c r="E10522" s="171">
        <v>92.82</v>
      </c>
    </row>
    <row r="10523" spans="2:5" ht="50.1" customHeight="1">
      <c r="B10523" s="75">
        <v>40650</v>
      </c>
      <c r="C10523" s="75" t="s">
        <v>17281</v>
      </c>
      <c r="D10523" s="75" t="s">
        <v>13136</v>
      </c>
      <c r="E10523" s="171">
        <v>119.52</v>
      </c>
    </row>
    <row r="10524" spans="2:5" ht="50.1" customHeight="1">
      <c r="B10524" s="75">
        <v>40651</v>
      </c>
      <c r="C10524" s="75" t="s">
        <v>17282</v>
      </c>
      <c r="D10524" s="75" t="s">
        <v>13136</v>
      </c>
      <c r="E10524" s="171">
        <v>220.44</v>
      </c>
    </row>
    <row r="10525" spans="2:5" ht="50.1" customHeight="1">
      <c r="B10525" s="75">
        <v>40652</v>
      </c>
      <c r="C10525" s="75" t="s">
        <v>17283</v>
      </c>
      <c r="D10525" s="75" t="s">
        <v>13136</v>
      </c>
      <c r="E10525" s="171">
        <v>118.19</v>
      </c>
    </row>
    <row r="10526" spans="2:5" ht="50.1" customHeight="1">
      <c r="B10526" s="75">
        <v>40647</v>
      </c>
      <c r="C10526" s="75" t="s">
        <v>17284</v>
      </c>
      <c r="D10526" s="75" t="s">
        <v>13136</v>
      </c>
      <c r="E10526" s="171">
        <v>130.13999999999999</v>
      </c>
    </row>
    <row r="10527" spans="2:5" ht="50.1" customHeight="1">
      <c r="B10527" s="75">
        <v>40653</v>
      </c>
      <c r="C10527" s="75" t="s">
        <v>17285</v>
      </c>
      <c r="D10527" s="75" t="s">
        <v>13136</v>
      </c>
      <c r="E10527" s="171">
        <v>99.6</v>
      </c>
    </row>
    <row r="10528" spans="2:5" ht="50.1" customHeight="1">
      <c r="B10528" s="75">
        <v>36178</v>
      </c>
      <c r="C10528" s="75" t="s">
        <v>17286</v>
      </c>
      <c r="D10528" s="75" t="s">
        <v>13138</v>
      </c>
      <c r="E10528" s="171">
        <v>10.48</v>
      </c>
    </row>
    <row r="10529" spans="2:5" ht="50.1" customHeight="1">
      <c r="B10529" s="75">
        <v>38195</v>
      </c>
      <c r="C10529" s="75" t="s">
        <v>17287</v>
      </c>
      <c r="D10529" s="75" t="s">
        <v>13136</v>
      </c>
      <c r="E10529" s="171">
        <v>83.56</v>
      </c>
    </row>
    <row r="10530" spans="2:5" ht="50.1" customHeight="1">
      <c r="B10530" s="75">
        <v>38181</v>
      </c>
      <c r="C10530" s="75" t="s">
        <v>17288</v>
      </c>
      <c r="D10530" s="75" t="s">
        <v>13136</v>
      </c>
      <c r="E10530" s="171">
        <v>182.55</v>
      </c>
    </row>
    <row r="10531" spans="2:5" ht="50.1" customHeight="1">
      <c r="B10531" s="75">
        <v>38182</v>
      </c>
      <c r="C10531" s="75" t="s">
        <v>17289</v>
      </c>
      <c r="D10531" s="75" t="s">
        <v>13136</v>
      </c>
      <c r="E10531" s="171">
        <v>173.89</v>
      </c>
    </row>
    <row r="10532" spans="2:5" ht="50.1" customHeight="1">
      <c r="B10532" s="75">
        <v>38186</v>
      </c>
      <c r="C10532" s="75" t="s">
        <v>17290</v>
      </c>
      <c r="D10532" s="75" t="s">
        <v>13136</v>
      </c>
      <c r="E10532" s="171">
        <v>451.99</v>
      </c>
    </row>
    <row r="10533" spans="2:5" ht="50.1" customHeight="1">
      <c r="B10533" s="75">
        <v>38185</v>
      </c>
      <c r="C10533" s="75" t="s">
        <v>17291</v>
      </c>
      <c r="D10533" s="75" t="s">
        <v>13136</v>
      </c>
      <c r="E10533" s="171">
        <v>402.43</v>
      </c>
    </row>
    <row r="10534" spans="2:5" ht="50.1" customHeight="1">
      <c r="B10534" s="75">
        <v>40654</v>
      </c>
      <c r="C10534" s="75" t="s">
        <v>17292</v>
      </c>
      <c r="D10534" s="75" t="s">
        <v>13136</v>
      </c>
      <c r="E10534" s="171">
        <v>154.71</v>
      </c>
    </row>
    <row r="10535" spans="2:5" ht="50.1" customHeight="1">
      <c r="B10535" s="75">
        <v>25981</v>
      </c>
      <c r="C10535" s="75" t="s">
        <v>17293</v>
      </c>
      <c r="D10535" s="75" t="s">
        <v>13136</v>
      </c>
      <c r="E10535" s="171">
        <v>223.06</v>
      </c>
    </row>
    <row r="10536" spans="2:5" ht="50.1" customHeight="1">
      <c r="B10536" s="75">
        <v>4822</v>
      </c>
      <c r="C10536" s="75" t="s">
        <v>17294</v>
      </c>
      <c r="D10536" s="75" t="s">
        <v>13136</v>
      </c>
      <c r="E10536" s="171">
        <v>179.98</v>
      </c>
    </row>
    <row r="10537" spans="2:5" ht="50.1" customHeight="1">
      <c r="B10537" s="75">
        <v>4818</v>
      </c>
      <c r="C10537" s="75" t="s">
        <v>17295</v>
      </c>
      <c r="D10537" s="75" t="s">
        <v>13136</v>
      </c>
      <c r="E10537" s="171">
        <v>185</v>
      </c>
    </row>
    <row r="10538" spans="2:5" ht="50.1" customHeight="1">
      <c r="B10538" s="75">
        <v>39567</v>
      </c>
      <c r="C10538" s="75" t="s">
        <v>21808</v>
      </c>
      <c r="D10538" s="75" t="s">
        <v>13136</v>
      </c>
      <c r="E10538" s="171">
        <v>32.549999999999997</v>
      </c>
    </row>
    <row r="10539" spans="2:5" ht="50.1" customHeight="1">
      <c r="B10539" s="75">
        <v>39566</v>
      </c>
      <c r="C10539" s="75" t="s">
        <v>21809</v>
      </c>
      <c r="D10539" s="75" t="s">
        <v>13136</v>
      </c>
      <c r="E10539" s="171">
        <v>37.6</v>
      </c>
    </row>
    <row r="10540" spans="2:5" ht="50.1" customHeight="1">
      <c r="B10540" s="75">
        <v>39416</v>
      </c>
      <c r="C10540" s="75" t="s">
        <v>21810</v>
      </c>
      <c r="D10540" s="75" t="s">
        <v>13136</v>
      </c>
      <c r="E10540" s="171">
        <v>19.64</v>
      </c>
    </row>
    <row r="10541" spans="2:5" ht="50.1" customHeight="1">
      <c r="B10541" s="75">
        <v>39417</v>
      </c>
      <c r="C10541" s="75" t="s">
        <v>21811</v>
      </c>
      <c r="D10541" s="75" t="s">
        <v>13136</v>
      </c>
      <c r="E10541" s="171">
        <v>20.59</v>
      </c>
    </row>
    <row r="10542" spans="2:5" ht="50.1" customHeight="1">
      <c r="B10542" s="75">
        <v>39414</v>
      </c>
      <c r="C10542" s="75" t="s">
        <v>21812</v>
      </c>
      <c r="D10542" s="75" t="s">
        <v>13136</v>
      </c>
      <c r="E10542" s="171">
        <v>18.440000000000001</v>
      </c>
    </row>
    <row r="10543" spans="2:5" ht="50.1" customHeight="1">
      <c r="B10543" s="75">
        <v>39415</v>
      </c>
      <c r="C10543" s="75" t="s">
        <v>21813</v>
      </c>
      <c r="D10543" s="75" t="s">
        <v>13136</v>
      </c>
      <c r="E10543" s="171">
        <v>19.55</v>
      </c>
    </row>
    <row r="10544" spans="2:5" ht="50.1" customHeight="1">
      <c r="B10544" s="75">
        <v>39412</v>
      </c>
      <c r="C10544" s="75" t="s">
        <v>21814</v>
      </c>
      <c r="D10544" s="75" t="s">
        <v>13136</v>
      </c>
      <c r="E10544" s="171">
        <v>13.89</v>
      </c>
    </row>
    <row r="10545" spans="2:5" ht="50.1" customHeight="1">
      <c r="B10545" s="75">
        <v>39413</v>
      </c>
      <c r="C10545" s="75" t="s">
        <v>21815</v>
      </c>
      <c r="D10545" s="75" t="s">
        <v>13136</v>
      </c>
      <c r="E10545" s="171">
        <v>13.75</v>
      </c>
    </row>
    <row r="10546" spans="2:5" ht="50.1" customHeight="1">
      <c r="B10546" s="75">
        <v>11062</v>
      </c>
      <c r="C10546" s="75" t="s">
        <v>17296</v>
      </c>
      <c r="D10546" s="75" t="s">
        <v>13136</v>
      </c>
      <c r="E10546" s="171">
        <v>46.91</v>
      </c>
    </row>
    <row r="10547" spans="2:5" ht="50.1" customHeight="1">
      <c r="B10547" s="75">
        <v>11063</v>
      </c>
      <c r="C10547" s="75" t="s">
        <v>17297</v>
      </c>
      <c r="D10547" s="75" t="s">
        <v>13136</v>
      </c>
      <c r="E10547" s="171">
        <v>45.42</v>
      </c>
    </row>
    <row r="10548" spans="2:5" ht="50.1" customHeight="1">
      <c r="B10548" s="75">
        <v>13521</v>
      </c>
      <c r="C10548" s="75" t="s">
        <v>17298</v>
      </c>
      <c r="D10548" s="75" t="s">
        <v>13138</v>
      </c>
      <c r="E10548" s="171">
        <v>85.8</v>
      </c>
    </row>
    <row r="10549" spans="2:5" ht="50.1" customHeight="1">
      <c r="B10549" s="75">
        <v>10851</v>
      </c>
      <c r="C10549" s="75" t="s">
        <v>17299</v>
      </c>
      <c r="D10549" s="75" t="s">
        <v>13138</v>
      </c>
      <c r="E10549" s="171">
        <v>48.94</v>
      </c>
    </row>
    <row r="10550" spans="2:5" ht="50.1" customHeight="1">
      <c r="B10550" s="75">
        <v>39515</v>
      </c>
      <c r="C10550" s="75" t="s">
        <v>17300</v>
      </c>
      <c r="D10550" s="75" t="s">
        <v>13138</v>
      </c>
      <c r="E10550" s="171">
        <v>51.4</v>
      </c>
    </row>
    <row r="10551" spans="2:5" ht="50.1" customHeight="1">
      <c r="B10551" s="75">
        <v>39516</v>
      </c>
      <c r="C10551" s="75" t="s">
        <v>17301</v>
      </c>
      <c r="D10551" s="75" t="s">
        <v>13138</v>
      </c>
      <c r="E10551" s="171">
        <v>43.33</v>
      </c>
    </row>
    <row r="10552" spans="2:5" ht="50.1" customHeight="1">
      <c r="B10552" s="75">
        <v>39514</v>
      </c>
      <c r="C10552" s="75" t="s">
        <v>17302</v>
      </c>
      <c r="D10552" s="75" t="s">
        <v>13138</v>
      </c>
      <c r="E10552" s="171">
        <v>26.96</v>
      </c>
    </row>
    <row r="10553" spans="2:5" ht="50.1" customHeight="1">
      <c r="B10553" s="75">
        <v>4812</v>
      </c>
      <c r="C10553" s="75" t="s">
        <v>21816</v>
      </c>
      <c r="D10553" s="75" t="s">
        <v>13136</v>
      </c>
      <c r="E10553" s="171">
        <v>8.99</v>
      </c>
    </row>
    <row r="10554" spans="2:5" ht="50.1" customHeight="1">
      <c r="B10554" s="75">
        <v>10849</v>
      </c>
      <c r="C10554" s="75" t="s">
        <v>17303</v>
      </c>
      <c r="D10554" s="75" t="s">
        <v>13138</v>
      </c>
      <c r="E10554" s="172">
        <v>1248.01</v>
      </c>
    </row>
    <row r="10555" spans="2:5" ht="50.1" customHeight="1">
      <c r="B10555" s="75">
        <v>10848</v>
      </c>
      <c r="C10555" s="75" t="s">
        <v>17304</v>
      </c>
      <c r="D10555" s="75" t="s">
        <v>13138</v>
      </c>
      <c r="E10555" s="171">
        <v>783.9</v>
      </c>
    </row>
    <row r="10556" spans="2:5" ht="50.1" customHeight="1">
      <c r="B10556" s="75">
        <v>4813</v>
      </c>
      <c r="C10556" s="75" t="s">
        <v>17305</v>
      </c>
      <c r="D10556" s="75" t="s">
        <v>13136</v>
      </c>
      <c r="E10556" s="171">
        <v>260</v>
      </c>
    </row>
    <row r="10557" spans="2:5" ht="50.1" customHeight="1">
      <c r="B10557" s="75">
        <v>37560</v>
      </c>
      <c r="C10557" s="75" t="s">
        <v>17306</v>
      </c>
      <c r="D10557" s="75" t="s">
        <v>13138</v>
      </c>
      <c r="E10557" s="171">
        <v>44.11</v>
      </c>
    </row>
    <row r="10558" spans="2:5" ht="50.1" customHeight="1">
      <c r="B10558" s="75">
        <v>37557</v>
      </c>
      <c r="C10558" s="75" t="s">
        <v>17307</v>
      </c>
      <c r="D10558" s="75" t="s">
        <v>13138</v>
      </c>
      <c r="E10558" s="171">
        <v>13.39</v>
      </c>
    </row>
    <row r="10559" spans="2:5" ht="50.1" customHeight="1">
      <c r="B10559" s="75">
        <v>37556</v>
      </c>
      <c r="C10559" s="75" t="s">
        <v>17308</v>
      </c>
      <c r="D10559" s="75" t="s">
        <v>13138</v>
      </c>
      <c r="E10559" s="171">
        <v>25.92</v>
      </c>
    </row>
    <row r="10560" spans="2:5" ht="50.1" customHeight="1">
      <c r="B10560" s="75">
        <v>37559</v>
      </c>
      <c r="C10560" s="75" t="s">
        <v>17309</v>
      </c>
      <c r="D10560" s="75" t="s">
        <v>13138</v>
      </c>
      <c r="E10560" s="171">
        <v>31.79</v>
      </c>
    </row>
    <row r="10561" spans="2:5" ht="50.1" customHeight="1">
      <c r="B10561" s="75">
        <v>37539</v>
      </c>
      <c r="C10561" s="75" t="s">
        <v>17310</v>
      </c>
      <c r="D10561" s="75" t="s">
        <v>13138</v>
      </c>
      <c r="E10561" s="171">
        <v>22.41</v>
      </c>
    </row>
    <row r="10562" spans="2:5" ht="50.1" customHeight="1">
      <c r="B10562" s="75">
        <v>37558</v>
      </c>
      <c r="C10562" s="75" t="s">
        <v>17311</v>
      </c>
      <c r="D10562" s="75" t="s">
        <v>13138</v>
      </c>
      <c r="E10562" s="171">
        <v>41.78</v>
      </c>
    </row>
    <row r="10563" spans="2:5" ht="50.1" customHeight="1">
      <c r="B10563" s="75">
        <v>34723</v>
      </c>
      <c r="C10563" s="75" t="s">
        <v>17312</v>
      </c>
      <c r="D10563" s="75" t="s">
        <v>13136</v>
      </c>
      <c r="E10563" s="171">
        <v>600.6</v>
      </c>
    </row>
    <row r="10564" spans="2:5" ht="50.1" customHeight="1">
      <c r="B10564" s="75">
        <v>34721</v>
      </c>
      <c r="C10564" s="75" t="s">
        <v>17313</v>
      </c>
      <c r="D10564" s="75" t="s">
        <v>13136</v>
      </c>
      <c r="E10564" s="171">
        <v>748.8</v>
      </c>
    </row>
    <row r="10565" spans="2:5" ht="50.1" customHeight="1">
      <c r="B10565" s="75">
        <v>4309</v>
      </c>
      <c r="C10565" s="75" t="s">
        <v>17314</v>
      </c>
      <c r="D10565" s="75" t="s">
        <v>13138</v>
      </c>
      <c r="E10565" s="171">
        <v>6.24</v>
      </c>
    </row>
    <row r="10566" spans="2:5" ht="50.1" customHeight="1">
      <c r="B10566" s="75">
        <v>4307</v>
      </c>
      <c r="C10566" s="75" t="s">
        <v>17315</v>
      </c>
      <c r="D10566" s="75" t="s">
        <v>13138</v>
      </c>
      <c r="E10566" s="171">
        <v>10.67</v>
      </c>
    </row>
    <row r="10567" spans="2:5" ht="50.1" customHeight="1">
      <c r="B10567" s="75">
        <v>10850</v>
      </c>
      <c r="C10567" s="75" t="s">
        <v>17316</v>
      </c>
      <c r="D10567" s="75" t="s">
        <v>13138</v>
      </c>
      <c r="E10567" s="171">
        <v>39</v>
      </c>
    </row>
    <row r="10568" spans="2:5" ht="50.1" customHeight="1">
      <c r="B10568" s="75">
        <v>42438</v>
      </c>
      <c r="C10568" s="75" t="s">
        <v>17317</v>
      </c>
      <c r="D10568" s="75" t="s">
        <v>13138</v>
      </c>
      <c r="E10568" s="172">
        <v>1749.2</v>
      </c>
    </row>
    <row r="10569" spans="2:5" ht="50.1" customHeight="1">
      <c r="B10569" s="75">
        <v>4792</v>
      </c>
      <c r="C10569" s="75" t="s">
        <v>17318</v>
      </c>
      <c r="D10569" s="75" t="s">
        <v>13136</v>
      </c>
      <c r="E10569" s="171">
        <v>128.37</v>
      </c>
    </row>
    <row r="10570" spans="2:5" ht="50.1" customHeight="1">
      <c r="B10570" s="75">
        <v>4790</v>
      </c>
      <c r="C10570" s="75" t="s">
        <v>17319</v>
      </c>
      <c r="D10570" s="75" t="s">
        <v>13136</v>
      </c>
      <c r="E10570" s="171">
        <v>77.180000000000007</v>
      </c>
    </row>
    <row r="10571" spans="2:5" ht="50.1" customHeight="1">
      <c r="B10571" s="75">
        <v>40671</v>
      </c>
      <c r="C10571" s="75" t="s">
        <v>17320</v>
      </c>
      <c r="D10571" s="75" t="s">
        <v>13136</v>
      </c>
      <c r="E10571" s="171">
        <v>68.78</v>
      </c>
    </row>
    <row r="10572" spans="2:5" ht="50.1" customHeight="1">
      <c r="B10572" s="75">
        <v>7552</v>
      </c>
      <c r="C10572" s="75" t="s">
        <v>17321</v>
      </c>
      <c r="D10572" s="75" t="s">
        <v>13138</v>
      </c>
      <c r="E10572" s="171">
        <v>27.5</v>
      </c>
    </row>
    <row r="10573" spans="2:5" ht="50.1" customHeight="1">
      <c r="B10573" s="75">
        <v>4893</v>
      </c>
      <c r="C10573" s="75" t="s">
        <v>17322</v>
      </c>
      <c r="D10573" s="75" t="s">
        <v>13138</v>
      </c>
      <c r="E10573" s="171">
        <v>10.41</v>
      </c>
    </row>
    <row r="10574" spans="2:5" ht="50.1" customHeight="1">
      <c r="B10574" s="75">
        <v>4894</v>
      </c>
      <c r="C10574" s="75" t="s">
        <v>17323</v>
      </c>
      <c r="D10574" s="75" t="s">
        <v>13138</v>
      </c>
      <c r="E10574" s="171">
        <v>8.93</v>
      </c>
    </row>
    <row r="10575" spans="2:5" ht="50.1" customHeight="1">
      <c r="B10575" s="75">
        <v>4888</v>
      </c>
      <c r="C10575" s="75" t="s">
        <v>17324</v>
      </c>
      <c r="D10575" s="75" t="s">
        <v>13138</v>
      </c>
      <c r="E10575" s="171">
        <v>3.04</v>
      </c>
    </row>
    <row r="10576" spans="2:5" ht="50.1" customHeight="1">
      <c r="B10576" s="75">
        <v>4890</v>
      </c>
      <c r="C10576" s="75" t="s">
        <v>17325</v>
      </c>
      <c r="D10576" s="75" t="s">
        <v>13138</v>
      </c>
      <c r="E10576" s="171">
        <v>5.72</v>
      </c>
    </row>
    <row r="10577" spans="2:5" ht="50.1" customHeight="1">
      <c r="B10577" s="75">
        <v>12411</v>
      </c>
      <c r="C10577" s="75" t="s">
        <v>17326</v>
      </c>
      <c r="D10577" s="75" t="s">
        <v>13138</v>
      </c>
      <c r="E10577" s="171">
        <v>30.79</v>
      </c>
    </row>
    <row r="10578" spans="2:5" ht="50.1" customHeight="1">
      <c r="B10578" s="75">
        <v>4891</v>
      </c>
      <c r="C10578" s="75" t="s">
        <v>17327</v>
      </c>
      <c r="D10578" s="75" t="s">
        <v>13138</v>
      </c>
      <c r="E10578" s="171">
        <v>15.39</v>
      </c>
    </row>
    <row r="10579" spans="2:5" ht="50.1" customHeight="1">
      <c r="B10579" s="75">
        <v>4889</v>
      </c>
      <c r="C10579" s="75" t="s">
        <v>17328</v>
      </c>
      <c r="D10579" s="75" t="s">
        <v>13138</v>
      </c>
      <c r="E10579" s="171">
        <v>4.1100000000000003</v>
      </c>
    </row>
    <row r="10580" spans="2:5" ht="50.1" customHeight="1">
      <c r="B10580" s="75">
        <v>4892</v>
      </c>
      <c r="C10580" s="75" t="s">
        <v>17329</v>
      </c>
      <c r="D10580" s="75" t="s">
        <v>13138</v>
      </c>
      <c r="E10580" s="171">
        <v>43.11</v>
      </c>
    </row>
    <row r="10581" spans="2:5" ht="50.1" customHeight="1">
      <c r="B10581" s="75">
        <v>12412</v>
      </c>
      <c r="C10581" s="75" t="s">
        <v>17330</v>
      </c>
      <c r="D10581" s="75" t="s">
        <v>13138</v>
      </c>
      <c r="E10581" s="171">
        <v>80.13</v>
      </c>
    </row>
    <row r="10582" spans="2:5" ht="50.1" customHeight="1">
      <c r="B10582" s="75">
        <v>11073</v>
      </c>
      <c r="C10582" s="75" t="s">
        <v>17331</v>
      </c>
      <c r="D10582" s="75" t="s">
        <v>13138</v>
      </c>
      <c r="E10582" s="171">
        <v>5.69</v>
      </c>
    </row>
    <row r="10583" spans="2:5" ht="50.1" customHeight="1">
      <c r="B10583" s="75">
        <v>11071</v>
      </c>
      <c r="C10583" s="75" t="s">
        <v>17332</v>
      </c>
      <c r="D10583" s="75" t="s">
        <v>13138</v>
      </c>
      <c r="E10583" s="171">
        <v>9.2100000000000009</v>
      </c>
    </row>
    <row r="10584" spans="2:5" ht="50.1" customHeight="1">
      <c r="B10584" s="75">
        <v>11072</v>
      </c>
      <c r="C10584" s="75" t="s">
        <v>17333</v>
      </c>
      <c r="D10584" s="75" t="s">
        <v>13138</v>
      </c>
      <c r="E10584" s="171">
        <v>3.21</v>
      </c>
    </row>
    <row r="10585" spans="2:5" ht="50.1" customHeight="1">
      <c r="B10585" s="75">
        <v>4895</v>
      </c>
      <c r="C10585" s="75" t="s">
        <v>17334</v>
      </c>
      <c r="D10585" s="75" t="s">
        <v>13138</v>
      </c>
      <c r="E10585" s="171">
        <v>0.6</v>
      </c>
    </row>
    <row r="10586" spans="2:5" ht="50.1" customHeight="1">
      <c r="B10586" s="75">
        <v>4907</v>
      </c>
      <c r="C10586" s="75" t="s">
        <v>17335</v>
      </c>
      <c r="D10586" s="75" t="s">
        <v>13138</v>
      </c>
      <c r="E10586" s="171">
        <v>26.18</v>
      </c>
    </row>
    <row r="10587" spans="2:5" ht="50.1" customHeight="1">
      <c r="B10587" s="75">
        <v>4902</v>
      </c>
      <c r="C10587" s="75" t="s">
        <v>17336</v>
      </c>
      <c r="D10587" s="75" t="s">
        <v>13138</v>
      </c>
      <c r="E10587" s="171">
        <v>59.27</v>
      </c>
    </row>
    <row r="10588" spans="2:5" ht="50.1" customHeight="1">
      <c r="B10588" s="75">
        <v>4908</v>
      </c>
      <c r="C10588" s="75" t="s">
        <v>17337</v>
      </c>
      <c r="D10588" s="75" t="s">
        <v>13138</v>
      </c>
      <c r="E10588" s="171">
        <v>120.35</v>
      </c>
    </row>
    <row r="10589" spans="2:5" ht="50.1" customHeight="1">
      <c r="B10589" s="75">
        <v>4909</v>
      </c>
      <c r="C10589" s="75" t="s">
        <v>17338</v>
      </c>
      <c r="D10589" s="75" t="s">
        <v>13138</v>
      </c>
      <c r="E10589" s="171">
        <v>232.42</v>
      </c>
    </row>
    <row r="10590" spans="2:5" ht="50.1" customHeight="1">
      <c r="B10590" s="75">
        <v>4903</v>
      </c>
      <c r="C10590" s="75" t="s">
        <v>17339</v>
      </c>
      <c r="D10590" s="75" t="s">
        <v>13138</v>
      </c>
      <c r="E10590" s="171">
        <v>683.42</v>
      </c>
    </row>
    <row r="10591" spans="2:5" ht="50.1" customHeight="1">
      <c r="B10591" s="75">
        <v>4897</v>
      </c>
      <c r="C10591" s="75" t="s">
        <v>17340</v>
      </c>
      <c r="D10591" s="75" t="s">
        <v>13138</v>
      </c>
      <c r="E10591" s="171">
        <v>2.5299999999999998</v>
      </c>
    </row>
    <row r="10592" spans="2:5" ht="50.1" customHeight="1">
      <c r="B10592" s="75">
        <v>4896</v>
      </c>
      <c r="C10592" s="75" t="s">
        <v>17341</v>
      </c>
      <c r="D10592" s="75" t="s">
        <v>13138</v>
      </c>
      <c r="E10592" s="171">
        <v>0.9</v>
      </c>
    </row>
    <row r="10593" spans="2:5" ht="50.1" customHeight="1">
      <c r="B10593" s="75">
        <v>4900</v>
      </c>
      <c r="C10593" s="75" t="s">
        <v>17342</v>
      </c>
      <c r="D10593" s="75" t="s">
        <v>13138</v>
      </c>
      <c r="E10593" s="171">
        <v>7.55</v>
      </c>
    </row>
    <row r="10594" spans="2:5" ht="50.1" customHeight="1">
      <c r="B10594" s="75">
        <v>4898</v>
      </c>
      <c r="C10594" s="75" t="s">
        <v>17343</v>
      </c>
      <c r="D10594" s="75" t="s">
        <v>13138</v>
      </c>
      <c r="E10594" s="171">
        <v>2.82</v>
      </c>
    </row>
    <row r="10595" spans="2:5" ht="50.1" customHeight="1">
      <c r="B10595" s="75">
        <v>4899</v>
      </c>
      <c r="C10595" s="75" t="s">
        <v>17344</v>
      </c>
      <c r="D10595" s="75" t="s">
        <v>13138</v>
      </c>
      <c r="E10595" s="171">
        <v>10.36</v>
      </c>
    </row>
    <row r="10596" spans="2:5" ht="50.1" customHeight="1">
      <c r="B10596" s="75">
        <v>11096</v>
      </c>
      <c r="C10596" s="75" t="s">
        <v>17345</v>
      </c>
      <c r="D10596" s="75" t="s">
        <v>13140</v>
      </c>
      <c r="E10596" s="171">
        <v>0.4</v>
      </c>
    </row>
    <row r="10597" spans="2:5" ht="50.1" customHeight="1">
      <c r="B10597" s="75">
        <v>4741</v>
      </c>
      <c r="C10597" s="75" t="s">
        <v>17346</v>
      </c>
      <c r="D10597" s="75" t="s">
        <v>13141</v>
      </c>
      <c r="E10597" s="171">
        <v>73.099999999999994</v>
      </c>
    </row>
    <row r="10598" spans="2:5" ht="50.1" customHeight="1">
      <c r="B10598" s="75">
        <v>4752</v>
      </c>
      <c r="C10598" s="75" t="s">
        <v>17347</v>
      </c>
      <c r="D10598" s="75" t="s">
        <v>13137</v>
      </c>
      <c r="E10598" s="171">
        <v>13.93</v>
      </c>
    </row>
    <row r="10599" spans="2:5" ht="50.1" customHeight="1">
      <c r="B10599" s="75">
        <v>41091</v>
      </c>
      <c r="C10599" s="75" t="s">
        <v>17348</v>
      </c>
      <c r="D10599" s="75" t="s">
        <v>13142</v>
      </c>
      <c r="E10599" s="172">
        <v>2472.38</v>
      </c>
    </row>
    <row r="10600" spans="2:5" ht="50.1" customHeight="1">
      <c r="B10600" s="75">
        <v>13954</v>
      </c>
      <c r="C10600" s="75" t="s">
        <v>17349</v>
      </c>
      <c r="D10600" s="75" t="s">
        <v>13138</v>
      </c>
      <c r="E10600" s="172">
        <v>6328.18</v>
      </c>
    </row>
    <row r="10601" spans="2:5" ht="50.1" customHeight="1">
      <c r="B10601" s="75">
        <v>3411</v>
      </c>
      <c r="C10601" s="75" t="s">
        <v>17350</v>
      </c>
      <c r="D10601" s="75" t="s">
        <v>13140</v>
      </c>
      <c r="E10601" s="171">
        <v>28.85</v>
      </c>
    </row>
    <row r="10602" spans="2:5" ht="50.1" customHeight="1">
      <c r="B10602" s="75">
        <v>39995</v>
      </c>
      <c r="C10602" s="75" t="s">
        <v>17351</v>
      </c>
      <c r="D10602" s="75" t="s">
        <v>13141</v>
      </c>
      <c r="E10602" s="171">
        <v>221.96</v>
      </c>
    </row>
    <row r="10603" spans="2:5" ht="50.1" customHeight="1">
      <c r="B10603" s="75">
        <v>11615</v>
      </c>
      <c r="C10603" s="75" t="s">
        <v>17352</v>
      </c>
      <c r="D10603" s="75" t="s">
        <v>13136</v>
      </c>
      <c r="E10603" s="171">
        <v>1.88</v>
      </c>
    </row>
    <row r="10604" spans="2:5" ht="50.1" customHeight="1">
      <c r="B10604" s="75">
        <v>3408</v>
      </c>
      <c r="C10604" s="75" t="s">
        <v>17353</v>
      </c>
      <c r="D10604" s="75" t="s">
        <v>13136</v>
      </c>
      <c r="E10604" s="171">
        <v>5</v>
      </c>
    </row>
    <row r="10605" spans="2:5" ht="50.1" customHeight="1">
      <c r="B10605" s="75">
        <v>3409</v>
      </c>
      <c r="C10605" s="75" t="s">
        <v>17354</v>
      </c>
      <c r="D10605" s="75" t="s">
        <v>13136</v>
      </c>
      <c r="E10605" s="171">
        <v>12.5</v>
      </c>
    </row>
    <row r="10606" spans="2:5" ht="50.1" customHeight="1">
      <c r="B10606" s="75">
        <v>11427</v>
      </c>
      <c r="C10606" s="75" t="s">
        <v>17355</v>
      </c>
      <c r="D10606" s="75" t="s">
        <v>13140</v>
      </c>
      <c r="E10606" s="171">
        <v>76.66</v>
      </c>
    </row>
    <row r="10607" spans="2:5" ht="50.1" customHeight="1">
      <c r="B10607" s="75">
        <v>4491</v>
      </c>
      <c r="C10607" s="75" t="s">
        <v>21817</v>
      </c>
      <c r="D10607" s="75" t="s">
        <v>13139</v>
      </c>
      <c r="E10607" s="171">
        <v>5.32</v>
      </c>
    </row>
    <row r="10608" spans="2:5" ht="50.1" customHeight="1">
      <c r="B10608" s="75">
        <v>2745</v>
      </c>
      <c r="C10608" s="75" t="s">
        <v>21818</v>
      </c>
      <c r="D10608" s="75" t="s">
        <v>13139</v>
      </c>
      <c r="E10608" s="171">
        <v>2.2599999999999998</v>
      </c>
    </row>
    <row r="10609" spans="2:5" ht="50.1" customHeight="1">
      <c r="B10609" s="75">
        <v>14439</v>
      </c>
      <c r="C10609" s="75" t="s">
        <v>21819</v>
      </c>
      <c r="D10609" s="75" t="s">
        <v>13139</v>
      </c>
      <c r="E10609" s="171">
        <v>2.8</v>
      </c>
    </row>
    <row r="10610" spans="2:5" ht="50.1" customHeight="1">
      <c r="B10610" s="75">
        <v>26022</v>
      </c>
      <c r="C10610" s="75" t="s">
        <v>17356</v>
      </c>
      <c r="D10610" s="75" t="s">
        <v>13138</v>
      </c>
      <c r="E10610" s="171">
        <v>156.36000000000001</v>
      </c>
    </row>
    <row r="10611" spans="2:5" ht="50.1" customHeight="1">
      <c r="B10611" s="75">
        <v>421</v>
      </c>
      <c r="C10611" s="75" t="s">
        <v>17357</v>
      </c>
      <c r="D10611" s="75" t="s">
        <v>13138</v>
      </c>
      <c r="E10611" s="171">
        <v>11.67</v>
      </c>
    </row>
    <row r="10612" spans="2:5" ht="50.1" customHeight="1">
      <c r="B10612" s="75">
        <v>12362</v>
      </c>
      <c r="C10612" s="75" t="s">
        <v>17358</v>
      </c>
      <c r="D10612" s="75" t="s">
        <v>13138</v>
      </c>
      <c r="E10612" s="171">
        <v>11.36</v>
      </c>
    </row>
    <row r="10613" spans="2:5" ht="50.1" customHeight="1">
      <c r="B10613" s="75">
        <v>14148</v>
      </c>
      <c r="C10613" s="75" t="s">
        <v>17359</v>
      </c>
      <c r="D10613" s="75" t="s">
        <v>13138</v>
      </c>
      <c r="E10613" s="171">
        <v>1.1200000000000001</v>
      </c>
    </row>
    <row r="10614" spans="2:5" ht="50.1" customHeight="1">
      <c r="B10614" s="75">
        <v>4341</v>
      </c>
      <c r="C10614" s="75" t="s">
        <v>17360</v>
      </c>
      <c r="D10614" s="75" t="s">
        <v>13138</v>
      </c>
      <c r="E10614" s="171">
        <v>1.04</v>
      </c>
    </row>
    <row r="10615" spans="2:5" ht="50.1" customHeight="1">
      <c r="B10615" s="75">
        <v>4337</v>
      </c>
      <c r="C10615" s="75" t="s">
        <v>17361</v>
      </c>
      <c r="D10615" s="75" t="s">
        <v>13138</v>
      </c>
      <c r="E10615" s="171">
        <v>2.62</v>
      </c>
    </row>
    <row r="10616" spans="2:5" ht="50.1" customHeight="1">
      <c r="B10616" s="75">
        <v>4339</v>
      </c>
      <c r="C10616" s="75" t="s">
        <v>17362</v>
      </c>
      <c r="D10616" s="75" t="s">
        <v>13138</v>
      </c>
      <c r="E10616" s="171">
        <v>0.55000000000000004</v>
      </c>
    </row>
    <row r="10617" spans="2:5" ht="50.1" customHeight="1">
      <c r="B10617" s="75">
        <v>39997</v>
      </c>
      <c r="C10617" s="75" t="s">
        <v>17363</v>
      </c>
      <c r="D10617" s="75" t="s">
        <v>13138</v>
      </c>
      <c r="E10617" s="171">
        <v>0.31</v>
      </c>
    </row>
    <row r="10618" spans="2:5" ht="50.1" customHeight="1">
      <c r="B10618" s="75">
        <v>11971</v>
      </c>
      <c r="C10618" s="75" t="s">
        <v>17364</v>
      </c>
      <c r="D10618" s="75" t="s">
        <v>13138</v>
      </c>
      <c r="E10618" s="171">
        <v>4.34</v>
      </c>
    </row>
    <row r="10619" spans="2:5" ht="50.1" customHeight="1">
      <c r="B10619" s="75">
        <v>4342</v>
      </c>
      <c r="C10619" s="75" t="s">
        <v>17365</v>
      </c>
      <c r="D10619" s="75" t="s">
        <v>13138</v>
      </c>
      <c r="E10619" s="171">
        <v>0.23</v>
      </c>
    </row>
    <row r="10620" spans="2:5" ht="50.1" customHeight="1">
      <c r="B10620" s="75">
        <v>4330</v>
      </c>
      <c r="C10620" s="75" t="s">
        <v>17366</v>
      </c>
      <c r="D10620" s="75" t="s">
        <v>13138</v>
      </c>
      <c r="E10620" s="171">
        <v>0.15</v>
      </c>
    </row>
    <row r="10621" spans="2:5" ht="50.1" customHeight="1">
      <c r="B10621" s="75">
        <v>4340</v>
      </c>
      <c r="C10621" s="75" t="s">
        <v>17367</v>
      </c>
      <c r="D10621" s="75" t="s">
        <v>13138</v>
      </c>
      <c r="E10621" s="171">
        <v>1.21</v>
      </c>
    </row>
    <row r="10622" spans="2:5" ht="50.1" customHeight="1">
      <c r="B10622" s="75">
        <v>5088</v>
      </c>
      <c r="C10622" s="75" t="s">
        <v>21820</v>
      </c>
      <c r="D10622" s="75" t="s">
        <v>13138</v>
      </c>
      <c r="E10622" s="171">
        <v>5.98</v>
      </c>
    </row>
    <row r="10623" spans="2:5" ht="50.1" customHeight="1">
      <c r="B10623" s="75">
        <v>11154</v>
      </c>
      <c r="C10623" s="75" t="s">
        <v>17368</v>
      </c>
      <c r="D10623" s="75" t="s">
        <v>13138</v>
      </c>
      <c r="E10623" s="171">
        <v>934.81</v>
      </c>
    </row>
    <row r="10624" spans="2:5" ht="50.1" customHeight="1">
      <c r="B10624" s="75">
        <v>4989</v>
      </c>
      <c r="C10624" s="75" t="s">
        <v>21821</v>
      </c>
      <c r="D10624" s="75" t="s">
        <v>13138</v>
      </c>
      <c r="E10624" s="171">
        <v>226.92</v>
      </c>
    </row>
    <row r="10625" spans="2:5" ht="50.1" customHeight="1">
      <c r="B10625" s="75">
        <v>4982</v>
      </c>
      <c r="C10625" s="75" t="s">
        <v>21822</v>
      </c>
      <c r="D10625" s="75" t="s">
        <v>13138</v>
      </c>
      <c r="E10625" s="171">
        <v>212.84</v>
      </c>
    </row>
    <row r="10626" spans="2:5" ht="50.1" customHeight="1">
      <c r="B10626" s="75">
        <v>4962</v>
      </c>
      <c r="C10626" s="75" t="s">
        <v>21823</v>
      </c>
      <c r="D10626" s="75" t="s">
        <v>13138</v>
      </c>
      <c r="E10626" s="171">
        <v>167.85</v>
      </c>
    </row>
    <row r="10627" spans="2:5" ht="50.1" customHeight="1">
      <c r="B10627" s="75">
        <v>4981</v>
      </c>
      <c r="C10627" s="75" t="s">
        <v>21824</v>
      </c>
      <c r="D10627" s="75" t="s">
        <v>13138</v>
      </c>
      <c r="E10627" s="171">
        <v>149.43</v>
      </c>
    </row>
    <row r="10628" spans="2:5" ht="50.1" customHeight="1">
      <c r="B10628" s="75">
        <v>4964</v>
      </c>
      <c r="C10628" s="75" t="s">
        <v>21825</v>
      </c>
      <c r="D10628" s="75" t="s">
        <v>13138</v>
      </c>
      <c r="E10628" s="171">
        <v>189.57</v>
      </c>
    </row>
    <row r="10629" spans="2:5" ht="50.1" customHeight="1">
      <c r="B10629" s="75">
        <v>4992</v>
      </c>
      <c r="C10629" s="75" t="s">
        <v>21826</v>
      </c>
      <c r="D10629" s="75" t="s">
        <v>13138</v>
      </c>
      <c r="E10629" s="171">
        <v>185.17</v>
      </c>
    </row>
    <row r="10630" spans="2:5" ht="50.1" customHeight="1">
      <c r="B10630" s="75">
        <v>4987</v>
      </c>
      <c r="C10630" s="75" t="s">
        <v>21827</v>
      </c>
      <c r="D10630" s="75" t="s">
        <v>13138</v>
      </c>
      <c r="E10630" s="171">
        <v>211.85</v>
      </c>
    </row>
    <row r="10631" spans="2:5" ht="50.1" customHeight="1">
      <c r="B10631" s="75">
        <v>39021</v>
      </c>
      <c r="C10631" s="75" t="s">
        <v>17369</v>
      </c>
      <c r="D10631" s="75" t="s">
        <v>13138</v>
      </c>
      <c r="E10631" s="171">
        <v>420.47</v>
      </c>
    </row>
    <row r="10632" spans="2:5" ht="50.1" customHeight="1">
      <c r="B10632" s="75">
        <v>39022</v>
      </c>
      <c r="C10632" s="75" t="s">
        <v>17370</v>
      </c>
      <c r="D10632" s="75" t="s">
        <v>13138</v>
      </c>
      <c r="E10632" s="171">
        <v>520</v>
      </c>
    </row>
    <row r="10633" spans="2:5" ht="50.1" customHeight="1">
      <c r="B10633" s="75">
        <v>39024</v>
      </c>
      <c r="C10633" s="75" t="s">
        <v>17371</v>
      </c>
      <c r="D10633" s="75" t="s">
        <v>13138</v>
      </c>
      <c r="E10633" s="171">
        <v>750.82</v>
      </c>
    </row>
    <row r="10634" spans="2:5" ht="50.1" customHeight="1">
      <c r="B10634" s="75">
        <v>4914</v>
      </c>
      <c r="C10634" s="75" t="s">
        <v>17372</v>
      </c>
      <c r="D10634" s="75" t="s">
        <v>13136</v>
      </c>
      <c r="E10634" s="171">
        <v>608.78</v>
      </c>
    </row>
    <row r="10635" spans="2:5" ht="50.1" customHeight="1">
      <c r="B10635" s="75">
        <v>4917</v>
      </c>
      <c r="C10635" s="75" t="s">
        <v>17373</v>
      </c>
      <c r="D10635" s="75" t="s">
        <v>13136</v>
      </c>
      <c r="E10635" s="171">
        <v>420.43</v>
      </c>
    </row>
    <row r="10636" spans="2:5" ht="50.1" customHeight="1">
      <c r="B10636" s="75">
        <v>39025</v>
      </c>
      <c r="C10636" s="75" t="s">
        <v>17374</v>
      </c>
      <c r="D10636" s="75" t="s">
        <v>13138</v>
      </c>
      <c r="E10636" s="171">
        <v>769.88</v>
      </c>
    </row>
    <row r="10637" spans="2:5" ht="50.1" customHeight="1">
      <c r="B10637" s="75">
        <v>4930</v>
      </c>
      <c r="C10637" s="75" t="s">
        <v>17375</v>
      </c>
      <c r="D10637" s="75" t="s">
        <v>13136</v>
      </c>
      <c r="E10637" s="171">
        <v>451.89</v>
      </c>
    </row>
    <row r="10638" spans="2:5" ht="50.1" customHeight="1">
      <c r="B10638" s="75">
        <v>4922</v>
      </c>
      <c r="C10638" s="75" t="s">
        <v>17376</v>
      </c>
      <c r="D10638" s="75" t="s">
        <v>13136</v>
      </c>
      <c r="E10638" s="171">
        <v>389.98</v>
      </c>
    </row>
    <row r="10639" spans="2:5" ht="50.1" customHeight="1">
      <c r="B10639" s="75">
        <v>4911</v>
      </c>
      <c r="C10639" s="75" t="s">
        <v>17377</v>
      </c>
      <c r="D10639" s="75" t="s">
        <v>13136</v>
      </c>
      <c r="E10639" s="171">
        <v>380.24</v>
      </c>
    </row>
    <row r="10640" spans="2:5" ht="50.1" customHeight="1">
      <c r="B10640" s="75">
        <v>37518</v>
      </c>
      <c r="C10640" s="75" t="s">
        <v>17378</v>
      </c>
      <c r="D10640" s="75" t="s">
        <v>13136</v>
      </c>
      <c r="E10640" s="171">
        <v>617.89</v>
      </c>
    </row>
    <row r="10641" spans="2:5" ht="50.1" customHeight="1">
      <c r="B10641" s="75">
        <v>4910</v>
      </c>
      <c r="C10641" s="75" t="s">
        <v>17379</v>
      </c>
      <c r="D10641" s="75" t="s">
        <v>13136</v>
      </c>
      <c r="E10641" s="171">
        <v>520.89</v>
      </c>
    </row>
    <row r="10642" spans="2:5" ht="50.1" customHeight="1">
      <c r="B10642" s="75">
        <v>4943</v>
      </c>
      <c r="C10642" s="75" t="s">
        <v>17380</v>
      </c>
      <c r="D10642" s="75" t="s">
        <v>13136</v>
      </c>
      <c r="E10642" s="171">
        <v>775.99</v>
      </c>
    </row>
    <row r="10643" spans="2:5" ht="50.1" customHeight="1">
      <c r="B10643" s="75">
        <v>5002</v>
      </c>
      <c r="C10643" s="75" t="s">
        <v>17381</v>
      </c>
      <c r="D10643" s="75" t="s">
        <v>13136</v>
      </c>
      <c r="E10643" s="171">
        <v>476.71</v>
      </c>
    </row>
    <row r="10644" spans="2:5" ht="50.1" customHeight="1">
      <c r="B10644" s="75">
        <v>4977</v>
      </c>
      <c r="C10644" s="75" t="s">
        <v>17382</v>
      </c>
      <c r="D10644" s="75" t="s">
        <v>13136</v>
      </c>
      <c r="E10644" s="171">
        <v>321.8</v>
      </c>
    </row>
    <row r="10645" spans="2:5" ht="50.1" customHeight="1">
      <c r="B10645" s="75">
        <v>5028</v>
      </c>
      <c r="C10645" s="75" t="s">
        <v>17383</v>
      </c>
      <c r="D10645" s="75" t="s">
        <v>13136</v>
      </c>
      <c r="E10645" s="171">
        <v>787.39</v>
      </c>
    </row>
    <row r="10646" spans="2:5" ht="50.1" customHeight="1">
      <c r="B10646" s="75">
        <v>4998</v>
      </c>
      <c r="C10646" s="75" t="s">
        <v>17384</v>
      </c>
      <c r="D10646" s="75" t="s">
        <v>13136</v>
      </c>
      <c r="E10646" s="171">
        <v>653.94000000000005</v>
      </c>
    </row>
    <row r="10647" spans="2:5" ht="50.1" customHeight="1">
      <c r="B10647" s="75">
        <v>4969</v>
      </c>
      <c r="C10647" s="75" t="s">
        <v>17385</v>
      </c>
      <c r="D10647" s="75" t="s">
        <v>13136</v>
      </c>
      <c r="E10647" s="171">
        <v>455.12</v>
      </c>
    </row>
    <row r="10648" spans="2:5" ht="50.1" customHeight="1">
      <c r="B10648" s="75">
        <v>11364</v>
      </c>
      <c r="C10648" s="75" t="s">
        <v>21828</v>
      </c>
      <c r="D10648" s="75" t="s">
        <v>13138</v>
      </c>
      <c r="E10648" s="171">
        <v>128.37</v>
      </c>
    </row>
    <row r="10649" spans="2:5" ht="50.1" customHeight="1">
      <c r="B10649" s="75">
        <v>11365</v>
      </c>
      <c r="C10649" s="75" t="s">
        <v>21829</v>
      </c>
      <c r="D10649" s="75" t="s">
        <v>13138</v>
      </c>
      <c r="E10649" s="171">
        <v>133.22</v>
      </c>
    </row>
    <row r="10650" spans="2:5" ht="50.1" customHeight="1">
      <c r="B10650" s="75">
        <v>11366</v>
      </c>
      <c r="C10650" s="75" t="s">
        <v>21830</v>
      </c>
      <c r="D10650" s="75" t="s">
        <v>13138</v>
      </c>
      <c r="E10650" s="171">
        <v>141.61000000000001</v>
      </c>
    </row>
    <row r="10651" spans="2:5" ht="50.1" customHeight="1">
      <c r="B10651" s="75">
        <v>43777</v>
      </c>
      <c r="C10651" s="75" t="s">
        <v>21831</v>
      </c>
      <c r="D10651" s="75" t="s">
        <v>13138</v>
      </c>
      <c r="E10651" s="171">
        <v>166.34</v>
      </c>
    </row>
    <row r="10652" spans="2:5" ht="50.1" customHeight="1">
      <c r="B10652" s="75">
        <v>20322</v>
      </c>
      <c r="C10652" s="75" t="s">
        <v>21832</v>
      </c>
      <c r="D10652" s="75" t="s">
        <v>13138</v>
      </c>
      <c r="E10652" s="171">
        <v>154.41999999999999</v>
      </c>
    </row>
    <row r="10653" spans="2:5" ht="50.1" customHeight="1">
      <c r="B10653" s="75">
        <v>10553</v>
      </c>
      <c r="C10653" s="75" t="s">
        <v>21833</v>
      </c>
      <c r="D10653" s="75" t="s">
        <v>13138</v>
      </c>
      <c r="E10653" s="171">
        <v>140.21</v>
      </c>
    </row>
    <row r="10654" spans="2:5" ht="50.1" customHeight="1">
      <c r="B10654" s="75">
        <v>5020</v>
      </c>
      <c r="C10654" s="75" t="s">
        <v>21834</v>
      </c>
      <c r="D10654" s="75" t="s">
        <v>13138</v>
      </c>
      <c r="E10654" s="171">
        <v>147.82</v>
      </c>
    </row>
    <row r="10655" spans="2:5" ht="50.1" customHeight="1">
      <c r="B10655" s="75">
        <v>10554</v>
      </c>
      <c r="C10655" s="75" t="s">
        <v>21835</v>
      </c>
      <c r="D10655" s="75" t="s">
        <v>13138</v>
      </c>
      <c r="E10655" s="171">
        <v>141.44999999999999</v>
      </c>
    </row>
    <row r="10656" spans="2:5" ht="50.1" customHeight="1">
      <c r="B10656" s="75">
        <v>10555</v>
      </c>
      <c r="C10656" s="75" t="s">
        <v>21836</v>
      </c>
      <c r="D10656" s="75" t="s">
        <v>13138</v>
      </c>
      <c r="E10656" s="171">
        <v>154.26</v>
      </c>
    </row>
    <row r="10657" spans="2:5" ht="50.1" customHeight="1">
      <c r="B10657" s="75">
        <v>10556</v>
      </c>
      <c r="C10657" s="75" t="s">
        <v>21837</v>
      </c>
      <c r="D10657" s="75" t="s">
        <v>13138</v>
      </c>
      <c r="E10657" s="171">
        <v>205.1</v>
      </c>
    </row>
    <row r="10658" spans="2:5" ht="50.1" customHeight="1">
      <c r="B10658" s="75">
        <v>39502</v>
      </c>
      <c r="C10658" s="75" t="s">
        <v>21838</v>
      </c>
      <c r="D10658" s="75" t="s">
        <v>13138</v>
      </c>
      <c r="E10658" s="171">
        <v>288.01</v>
      </c>
    </row>
    <row r="10659" spans="2:5" ht="50.1" customHeight="1">
      <c r="B10659" s="75">
        <v>39504</v>
      </c>
      <c r="C10659" s="75" t="s">
        <v>21839</v>
      </c>
      <c r="D10659" s="75" t="s">
        <v>13138</v>
      </c>
      <c r="E10659" s="171">
        <v>318.49</v>
      </c>
    </row>
    <row r="10660" spans="2:5" ht="50.1" customHeight="1">
      <c r="B10660" s="75">
        <v>39503</v>
      </c>
      <c r="C10660" s="75" t="s">
        <v>21840</v>
      </c>
      <c r="D10660" s="75" t="s">
        <v>13138</v>
      </c>
      <c r="E10660" s="171">
        <v>335.2</v>
      </c>
    </row>
    <row r="10661" spans="2:5" ht="50.1" customHeight="1">
      <c r="B10661" s="75">
        <v>39505</v>
      </c>
      <c r="C10661" s="75" t="s">
        <v>21841</v>
      </c>
      <c r="D10661" s="75" t="s">
        <v>13138</v>
      </c>
      <c r="E10661" s="171">
        <v>361.23</v>
      </c>
    </row>
    <row r="10662" spans="2:5" ht="50.1" customHeight="1">
      <c r="B10662" s="75">
        <v>25969</v>
      </c>
      <c r="C10662" s="75" t="s">
        <v>17386</v>
      </c>
      <c r="D10662" s="75" t="s">
        <v>13138</v>
      </c>
      <c r="E10662" s="171">
        <v>360.15</v>
      </c>
    </row>
    <row r="10663" spans="2:5" ht="50.1" customHeight="1">
      <c r="B10663" s="75">
        <v>4944</v>
      </c>
      <c r="C10663" s="75" t="s">
        <v>17387</v>
      </c>
      <c r="D10663" s="75" t="s">
        <v>13136</v>
      </c>
      <c r="E10663" s="172">
        <v>1160.1099999999999</v>
      </c>
    </row>
    <row r="10664" spans="2:5" ht="50.1" customHeight="1">
      <c r="B10664" s="75">
        <v>21102</v>
      </c>
      <c r="C10664" s="75" t="s">
        <v>17388</v>
      </c>
      <c r="D10664" s="75" t="s">
        <v>13138</v>
      </c>
      <c r="E10664" s="171">
        <v>29.69</v>
      </c>
    </row>
    <row r="10665" spans="2:5" ht="50.1" customHeight="1">
      <c r="B10665" s="75">
        <v>21101</v>
      </c>
      <c r="C10665" s="75" t="s">
        <v>17389</v>
      </c>
      <c r="D10665" s="75" t="s">
        <v>13138</v>
      </c>
      <c r="E10665" s="171">
        <v>19.059999999999999</v>
      </c>
    </row>
    <row r="10666" spans="2:5" ht="50.1" customHeight="1">
      <c r="B10666" s="75">
        <v>34713</v>
      </c>
      <c r="C10666" s="75" t="s">
        <v>17390</v>
      </c>
      <c r="D10666" s="75" t="s">
        <v>13136</v>
      </c>
      <c r="E10666" s="171">
        <v>227.51</v>
      </c>
    </row>
    <row r="10667" spans="2:5" ht="50.1" customHeight="1">
      <c r="B10667" s="75">
        <v>4947</v>
      </c>
      <c r="C10667" s="75" t="s">
        <v>17391</v>
      </c>
      <c r="D10667" s="75" t="s">
        <v>13136</v>
      </c>
      <c r="E10667" s="171">
        <v>580.71</v>
      </c>
    </row>
    <row r="10668" spans="2:5" ht="50.1" customHeight="1">
      <c r="B10668" s="75">
        <v>37563</v>
      </c>
      <c r="C10668" s="75" t="s">
        <v>17392</v>
      </c>
      <c r="D10668" s="75" t="s">
        <v>13136</v>
      </c>
      <c r="E10668" s="171">
        <v>445.89</v>
      </c>
    </row>
    <row r="10669" spans="2:5" ht="50.1" customHeight="1">
      <c r="B10669" s="75">
        <v>4948</v>
      </c>
      <c r="C10669" s="75" t="s">
        <v>17393</v>
      </c>
      <c r="D10669" s="75" t="s">
        <v>13136</v>
      </c>
      <c r="E10669" s="171">
        <v>404.66</v>
      </c>
    </row>
    <row r="10670" spans="2:5" ht="50.1" customHeight="1">
      <c r="B10670" s="75">
        <v>37561</v>
      </c>
      <c r="C10670" s="75" t="s">
        <v>17394</v>
      </c>
      <c r="D10670" s="75" t="s">
        <v>13136</v>
      </c>
      <c r="E10670" s="171">
        <v>832.36</v>
      </c>
    </row>
    <row r="10671" spans="2:5" ht="50.1" customHeight="1">
      <c r="B10671" s="75">
        <v>37562</v>
      </c>
      <c r="C10671" s="75" t="s">
        <v>17395</v>
      </c>
      <c r="D10671" s="75" t="s">
        <v>13136</v>
      </c>
      <c r="E10671" s="171">
        <v>533.88</v>
      </c>
    </row>
    <row r="10672" spans="2:5" ht="50.1" customHeight="1">
      <c r="B10672" s="75">
        <v>37585</v>
      </c>
      <c r="C10672" s="75" t="s">
        <v>17396</v>
      </c>
      <c r="D10672" s="75" t="s">
        <v>13138</v>
      </c>
      <c r="E10672" s="171">
        <v>209.63</v>
      </c>
    </row>
    <row r="10673" spans="2:5" ht="50.1" customHeight="1">
      <c r="B10673" s="75">
        <v>14164</v>
      </c>
      <c r="C10673" s="75" t="s">
        <v>17397</v>
      </c>
      <c r="D10673" s="75" t="s">
        <v>13138</v>
      </c>
      <c r="E10673" s="172">
        <v>1603.17</v>
      </c>
    </row>
    <row r="10674" spans="2:5" ht="50.1" customHeight="1">
      <c r="B10674" s="75">
        <v>14163</v>
      </c>
      <c r="C10674" s="75" t="s">
        <v>17398</v>
      </c>
      <c r="D10674" s="75" t="s">
        <v>13138</v>
      </c>
      <c r="E10674" s="172">
        <v>1822.11</v>
      </c>
    </row>
    <row r="10675" spans="2:5" ht="50.1" customHeight="1">
      <c r="B10675" s="75">
        <v>5051</v>
      </c>
      <c r="C10675" s="75" t="s">
        <v>17399</v>
      </c>
      <c r="D10675" s="75" t="s">
        <v>13138</v>
      </c>
      <c r="E10675" s="172">
        <v>1549.68</v>
      </c>
    </row>
    <row r="10676" spans="2:5" ht="50.1" customHeight="1">
      <c r="B10676" s="75">
        <v>14162</v>
      </c>
      <c r="C10676" s="75" t="s">
        <v>17400</v>
      </c>
      <c r="D10676" s="75" t="s">
        <v>13138</v>
      </c>
      <c r="E10676" s="172">
        <v>1547.43</v>
      </c>
    </row>
    <row r="10677" spans="2:5" ht="50.1" customHeight="1">
      <c r="B10677" s="75">
        <v>5052</v>
      </c>
      <c r="C10677" s="75" t="s">
        <v>17401</v>
      </c>
      <c r="D10677" s="75" t="s">
        <v>13138</v>
      </c>
      <c r="E10677" s="172">
        <v>1154.5999999999999</v>
      </c>
    </row>
    <row r="10678" spans="2:5" ht="50.1" customHeight="1">
      <c r="B10678" s="75">
        <v>14166</v>
      </c>
      <c r="C10678" s="75" t="s">
        <v>17402</v>
      </c>
      <c r="D10678" s="75" t="s">
        <v>13138</v>
      </c>
      <c r="E10678" s="172">
        <v>1169.26</v>
      </c>
    </row>
    <row r="10679" spans="2:5" ht="50.1" customHeight="1">
      <c r="B10679" s="75">
        <v>14165</v>
      </c>
      <c r="C10679" s="75" t="s">
        <v>17403</v>
      </c>
      <c r="D10679" s="75" t="s">
        <v>13138</v>
      </c>
      <c r="E10679" s="172">
        <v>1619.85</v>
      </c>
    </row>
    <row r="10680" spans="2:5" ht="50.1" customHeight="1">
      <c r="B10680" s="75">
        <v>5050</v>
      </c>
      <c r="C10680" s="75" t="s">
        <v>17404</v>
      </c>
      <c r="D10680" s="75" t="s">
        <v>13138</v>
      </c>
      <c r="E10680" s="171">
        <v>398.68</v>
      </c>
    </row>
    <row r="10681" spans="2:5" ht="50.1" customHeight="1">
      <c r="B10681" s="75">
        <v>12378</v>
      </c>
      <c r="C10681" s="75" t="s">
        <v>17405</v>
      </c>
      <c r="D10681" s="75" t="s">
        <v>13138</v>
      </c>
      <c r="E10681" s="171">
        <v>947.65</v>
      </c>
    </row>
    <row r="10682" spans="2:5" ht="50.1" customHeight="1">
      <c r="B10682" s="75">
        <v>12366</v>
      </c>
      <c r="C10682" s="75" t="s">
        <v>17406</v>
      </c>
      <c r="D10682" s="75" t="s">
        <v>13138</v>
      </c>
      <c r="E10682" s="171">
        <v>792.03</v>
      </c>
    </row>
    <row r="10683" spans="2:5" ht="50.1" customHeight="1">
      <c r="B10683" s="75">
        <v>5045</v>
      </c>
      <c r="C10683" s="75" t="s">
        <v>17407</v>
      </c>
      <c r="D10683" s="75" t="s">
        <v>13138</v>
      </c>
      <c r="E10683" s="172">
        <v>1102.94</v>
      </c>
    </row>
    <row r="10684" spans="2:5" ht="50.1" customHeight="1">
      <c r="B10684" s="75">
        <v>5044</v>
      </c>
      <c r="C10684" s="75" t="s">
        <v>17408</v>
      </c>
      <c r="D10684" s="75" t="s">
        <v>13138</v>
      </c>
      <c r="E10684" s="171">
        <v>778.14</v>
      </c>
    </row>
    <row r="10685" spans="2:5" ht="50.1" customHeight="1">
      <c r="B10685" s="75">
        <v>5055</v>
      </c>
      <c r="C10685" s="75" t="s">
        <v>17409</v>
      </c>
      <c r="D10685" s="75" t="s">
        <v>13138</v>
      </c>
      <c r="E10685" s="172">
        <v>1106.31</v>
      </c>
    </row>
    <row r="10686" spans="2:5" ht="50.1" customHeight="1">
      <c r="B10686" s="75">
        <v>5053</v>
      </c>
      <c r="C10686" s="75" t="s">
        <v>17410</v>
      </c>
      <c r="D10686" s="75" t="s">
        <v>13138</v>
      </c>
      <c r="E10686" s="171">
        <v>861.07</v>
      </c>
    </row>
    <row r="10687" spans="2:5" ht="50.1" customHeight="1">
      <c r="B10687" s="75">
        <v>5035</v>
      </c>
      <c r="C10687" s="75" t="s">
        <v>17411</v>
      </c>
      <c r="D10687" s="75" t="s">
        <v>13138</v>
      </c>
      <c r="E10687" s="172">
        <v>1407.83</v>
      </c>
    </row>
    <row r="10688" spans="2:5" ht="50.1" customHeight="1">
      <c r="B10688" s="75">
        <v>5036</v>
      </c>
      <c r="C10688" s="75" t="s">
        <v>17412</v>
      </c>
      <c r="D10688" s="75" t="s">
        <v>13138</v>
      </c>
      <c r="E10688" s="172">
        <v>2350.14</v>
      </c>
    </row>
    <row r="10689" spans="2:5" ht="50.1" customHeight="1">
      <c r="B10689" s="75">
        <v>5059</v>
      </c>
      <c r="C10689" s="75" t="s">
        <v>17413</v>
      </c>
      <c r="D10689" s="75" t="s">
        <v>13138</v>
      </c>
      <c r="E10689" s="172">
        <v>1101.06</v>
      </c>
    </row>
    <row r="10690" spans="2:5" ht="50.1" customHeight="1">
      <c r="B10690" s="75">
        <v>5034</v>
      </c>
      <c r="C10690" s="75" t="s">
        <v>17414</v>
      </c>
      <c r="D10690" s="75" t="s">
        <v>13138</v>
      </c>
      <c r="E10690" s="172">
        <v>1519.36</v>
      </c>
    </row>
    <row r="10691" spans="2:5" ht="50.1" customHeight="1">
      <c r="B10691" s="75">
        <v>5056</v>
      </c>
      <c r="C10691" s="75" t="s">
        <v>17415</v>
      </c>
      <c r="D10691" s="75" t="s">
        <v>13138</v>
      </c>
      <c r="E10691" s="172">
        <v>1180.57</v>
      </c>
    </row>
    <row r="10692" spans="2:5" ht="50.1" customHeight="1">
      <c r="B10692" s="75">
        <v>5057</v>
      </c>
      <c r="C10692" s="75" t="s">
        <v>17416</v>
      </c>
      <c r="D10692" s="75" t="s">
        <v>13138</v>
      </c>
      <c r="E10692" s="171">
        <v>946.81</v>
      </c>
    </row>
    <row r="10693" spans="2:5" ht="50.1" customHeight="1">
      <c r="B10693" s="75">
        <v>5033</v>
      </c>
      <c r="C10693" s="75" t="s">
        <v>17417</v>
      </c>
      <c r="D10693" s="75" t="s">
        <v>13138</v>
      </c>
      <c r="E10693" s="171">
        <v>786</v>
      </c>
    </row>
    <row r="10694" spans="2:5" ht="50.1" customHeight="1">
      <c r="B10694" s="75">
        <v>5038</v>
      </c>
      <c r="C10694" s="75" t="s">
        <v>17418</v>
      </c>
      <c r="D10694" s="75" t="s">
        <v>13138</v>
      </c>
      <c r="E10694" s="171">
        <v>640.59</v>
      </c>
    </row>
    <row r="10695" spans="2:5" ht="50.1" customHeight="1">
      <c r="B10695" s="75">
        <v>12372</v>
      </c>
      <c r="C10695" s="75" t="s">
        <v>17419</v>
      </c>
      <c r="D10695" s="75" t="s">
        <v>13138</v>
      </c>
      <c r="E10695" s="171">
        <v>844.16</v>
      </c>
    </row>
    <row r="10696" spans="2:5" ht="50.1" customHeight="1">
      <c r="B10696" s="75">
        <v>13339</v>
      </c>
      <c r="C10696" s="75" t="s">
        <v>17420</v>
      </c>
      <c r="D10696" s="75" t="s">
        <v>13138</v>
      </c>
      <c r="E10696" s="172">
        <v>1254.94</v>
      </c>
    </row>
    <row r="10697" spans="2:5" ht="50.1" customHeight="1">
      <c r="B10697" s="75">
        <v>12373</v>
      </c>
      <c r="C10697" s="75" t="s">
        <v>17421</v>
      </c>
      <c r="D10697" s="75" t="s">
        <v>13138</v>
      </c>
      <c r="E10697" s="172">
        <v>1314.19</v>
      </c>
    </row>
    <row r="10698" spans="2:5" ht="50.1" customHeight="1">
      <c r="B10698" s="75">
        <v>12388</v>
      </c>
      <c r="C10698" s="75" t="s">
        <v>17422</v>
      </c>
      <c r="D10698" s="75" t="s">
        <v>13138</v>
      </c>
      <c r="E10698" s="171">
        <v>235.99</v>
      </c>
    </row>
    <row r="10699" spans="2:5" ht="50.1" customHeight="1">
      <c r="B10699" s="75">
        <v>34695</v>
      </c>
      <c r="C10699" s="75" t="s">
        <v>17423</v>
      </c>
      <c r="D10699" s="75" t="s">
        <v>13138</v>
      </c>
      <c r="E10699" s="171">
        <v>903.9</v>
      </c>
    </row>
    <row r="10700" spans="2:5" ht="50.1" customHeight="1">
      <c r="B10700" s="75">
        <v>34692</v>
      </c>
      <c r="C10700" s="75" t="s">
        <v>17424</v>
      </c>
      <c r="D10700" s="75" t="s">
        <v>13138</v>
      </c>
      <c r="E10700" s="172">
        <v>2169.36</v>
      </c>
    </row>
    <row r="10701" spans="2:5" ht="50.1" customHeight="1">
      <c r="B10701" s="75">
        <v>2731</v>
      </c>
      <c r="C10701" s="75" t="s">
        <v>21842</v>
      </c>
      <c r="D10701" s="75" t="s">
        <v>13139</v>
      </c>
      <c r="E10701" s="171">
        <v>64.52</v>
      </c>
    </row>
    <row r="10702" spans="2:5" ht="50.1" customHeight="1">
      <c r="B10702" s="75">
        <v>26028</v>
      </c>
      <c r="C10702" s="75" t="s">
        <v>17425</v>
      </c>
      <c r="D10702" s="75" t="s">
        <v>13145</v>
      </c>
      <c r="E10702" s="171">
        <v>181.17</v>
      </c>
    </row>
    <row r="10703" spans="2:5" ht="50.1" customHeight="1">
      <c r="B10703" s="75">
        <v>11844</v>
      </c>
      <c r="C10703" s="75" t="s">
        <v>21843</v>
      </c>
      <c r="D10703" s="75" t="s">
        <v>13139</v>
      </c>
      <c r="E10703" s="171">
        <v>59.26</v>
      </c>
    </row>
    <row r="10704" spans="2:5" ht="50.1" customHeight="1">
      <c r="B10704" s="75">
        <v>4465</v>
      </c>
      <c r="C10704" s="75" t="s">
        <v>21844</v>
      </c>
      <c r="D10704" s="75" t="s">
        <v>13139</v>
      </c>
      <c r="E10704" s="171">
        <v>49.25</v>
      </c>
    </row>
    <row r="10705" spans="2:5" ht="50.1" customHeight="1">
      <c r="B10705" s="75">
        <v>35273</v>
      </c>
      <c r="C10705" s="75" t="s">
        <v>21845</v>
      </c>
      <c r="D10705" s="75" t="s">
        <v>13139</v>
      </c>
      <c r="E10705" s="171">
        <v>59.07</v>
      </c>
    </row>
    <row r="10706" spans="2:5" ht="50.1" customHeight="1">
      <c r="B10706" s="75">
        <v>4470</v>
      </c>
      <c r="C10706" s="75" t="s">
        <v>21846</v>
      </c>
      <c r="D10706" s="75" t="s">
        <v>13139</v>
      </c>
      <c r="E10706" s="171">
        <v>136.31</v>
      </c>
    </row>
    <row r="10707" spans="2:5" ht="50.1" customHeight="1">
      <c r="B10707" s="75">
        <v>20208</v>
      </c>
      <c r="C10707" s="75" t="s">
        <v>21847</v>
      </c>
      <c r="D10707" s="75" t="s">
        <v>13139</v>
      </c>
      <c r="E10707" s="171">
        <v>122.68</v>
      </c>
    </row>
    <row r="10708" spans="2:5" ht="50.1" customHeight="1">
      <c r="B10708" s="75">
        <v>20204</v>
      </c>
      <c r="C10708" s="75" t="s">
        <v>21848</v>
      </c>
      <c r="D10708" s="75" t="s">
        <v>13139</v>
      </c>
      <c r="E10708" s="171">
        <v>90.87</v>
      </c>
    </row>
    <row r="10709" spans="2:5" ht="50.1" customHeight="1">
      <c r="B10709" s="75">
        <v>4437</v>
      </c>
      <c r="C10709" s="75" t="s">
        <v>21849</v>
      </c>
      <c r="D10709" s="75" t="s">
        <v>13139</v>
      </c>
      <c r="E10709" s="171">
        <v>102.23</v>
      </c>
    </row>
    <row r="10710" spans="2:5" ht="50.1" customHeight="1">
      <c r="B10710" s="75">
        <v>14580</v>
      </c>
      <c r="C10710" s="75" t="s">
        <v>21850</v>
      </c>
      <c r="D10710" s="75" t="s">
        <v>13139</v>
      </c>
      <c r="E10710" s="171">
        <v>102.23</v>
      </c>
    </row>
    <row r="10711" spans="2:5" ht="50.1" customHeight="1">
      <c r="B10711" s="75">
        <v>40304</v>
      </c>
      <c r="C10711" s="75" t="s">
        <v>17426</v>
      </c>
      <c r="D10711" s="75" t="s">
        <v>13140</v>
      </c>
      <c r="E10711" s="171">
        <v>18.88</v>
      </c>
    </row>
    <row r="10712" spans="2:5" ht="50.1" customHeight="1">
      <c r="B10712" s="75">
        <v>5065</v>
      </c>
      <c r="C10712" s="75" t="s">
        <v>17427</v>
      </c>
      <c r="D10712" s="75" t="s">
        <v>13140</v>
      </c>
      <c r="E10712" s="171">
        <v>29.1</v>
      </c>
    </row>
    <row r="10713" spans="2:5" ht="50.1" customHeight="1">
      <c r="B10713" s="75">
        <v>5072</v>
      </c>
      <c r="C10713" s="75" t="s">
        <v>17428</v>
      </c>
      <c r="D10713" s="75" t="s">
        <v>13140</v>
      </c>
      <c r="E10713" s="171">
        <v>26.92</v>
      </c>
    </row>
    <row r="10714" spans="2:5" ht="50.1" customHeight="1">
      <c r="B10714" s="75">
        <v>5066</v>
      </c>
      <c r="C10714" s="75" t="s">
        <v>17429</v>
      </c>
      <c r="D10714" s="75" t="s">
        <v>13140</v>
      </c>
      <c r="E10714" s="171">
        <v>20.16</v>
      </c>
    </row>
    <row r="10715" spans="2:5" ht="50.1" customHeight="1">
      <c r="B10715" s="75">
        <v>5063</v>
      </c>
      <c r="C10715" s="75" t="s">
        <v>17430</v>
      </c>
      <c r="D10715" s="75" t="s">
        <v>13140</v>
      </c>
      <c r="E10715" s="171">
        <v>18.25</v>
      </c>
    </row>
    <row r="10716" spans="2:5" ht="50.1" customHeight="1">
      <c r="B10716" s="75">
        <v>20247</v>
      </c>
      <c r="C10716" s="75" t="s">
        <v>17431</v>
      </c>
      <c r="D10716" s="75" t="s">
        <v>13140</v>
      </c>
      <c r="E10716" s="171">
        <v>16.940000000000001</v>
      </c>
    </row>
    <row r="10717" spans="2:5" ht="50.1" customHeight="1">
      <c r="B10717" s="75">
        <v>5074</v>
      </c>
      <c r="C10717" s="75" t="s">
        <v>17432</v>
      </c>
      <c r="D10717" s="75" t="s">
        <v>13140</v>
      </c>
      <c r="E10717" s="171">
        <v>17.14</v>
      </c>
    </row>
    <row r="10718" spans="2:5" ht="50.1" customHeight="1">
      <c r="B10718" s="75">
        <v>5067</v>
      </c>
      <c r="C10718" s="75" t="s">
        <v>17433</v>
      </c>
      <c r="D10718" s="75" t="s">
        <v>13140</v>
      </c>
      <c r="E10718" s="171">
        <v>16.3</v>
      </c>
    </row>
    <row r="10719" spans="2:5" ht="50.1" customHeight="1">
      <c r="B10719" s="75">
        <v>5078</v>
      </c>
      <c r="C10719" s="75" t="s">
        <v>17434</v>
      </c>
      <c r="D10719" s="75" t="s">
        <v>13140</v>
      </c>
      <c r="E10719" s="171">
        <v>16.12</v>
      </c>
    </row>
    <row r="10720" spans="2:5" ht="50.1" customHeight="1">
      <c r="B10720" s="75">
        <v>5068</v>
      </c>
      <c r="C10720" s="75" t="s">
        <v>17435</v>
      </c>
      <c r="D10720" s="75" t="s">
        <v>13140</v>
      </c>
      <c r="E10720" s="171">
        <v>15.3</v>
      </c>
    </row>
    <row r="10721" spans="2:5" ht="50.1" customHeight="1">
      <c r="B10721" s="75">
        <v>5073</v>
      </c>
      <c r="C10721" s="75" t="s">
        <v>17436</v>
      </c>
      <c r="D10721" s="75" t="s">
        <v>13140</v>
      </c>
      <c r="E10721" s="171">
        <v>15.59</v>
      </c>
    </row>
    <row r="10722" spans="2:5" ht="50.1" customHeight="1">
      <c r="B10722" s="75">
        <v>5069</v>
      </c>
      <c r="C10722" s="75" t="s">
        <v>17437</v>
      </c>
      <c r="D10722" s="75" t="s">
        <v>13140</v>
      </c>
      <c r="E10722" s="171">
        <v>15.59</v>
      </c>
    </row>
    <row r="10723" spans="2:5" ht="50.1" customHeight="1">
      <c r="B10723" s="75">
        <v>5070</v>
      </c>
      <c r="C10723" s="75" t="s">
        <v>17438</v>
      </c>
      <c r="D10723" s="75" t="s">
        <v>13140</v>
      </c>
      <c r="E10723" s="171">
        <v>15.76</v>
      </c>
    </row>
    <row r="10724" spans="2:5" ht="50.1" customHeight="1">
      <c r="B10724" s="75">
        <v>5071</v>
      </c>
      <c r="C10724" s="75" t="s">
        <v>17439</v>
      </c>
      <c r="D10724" s="75" t="s">
        <v>13140</v>
      </c>
      <c r="E10724" s="171">
        <v>15.3</v>
      </c>
    </row>
    <row r="10725" spans="2:5" ht="50.1" customHeight="1">
      <c r="B10725" s="75">
        <v>5061</v>
      </c>
      <c r="C10725" s="75" t="s">
        <v>17440</v>
      </c>
      <c r="D10725" s="75" t="s">
        <v>13140</v>
      </c>
      <c r="E10725" s="171">
        <v>15.04</v>
      </c>
    </row>
    <row r="10726" spans="2:5" ht="50.1" customHeight="1">
      <c r="B10726" s="75">
        <v>5075</v>
      </c>
      <c r="C10726" s="75" t="s">
        <v>17441</v>
      </c>
      <c r="D10726" s="75" t="s">
        <v>13140</v>
      </c>
      <c r="E10726" s="171">
        <v>15.3</v>
      </c>
    </row>
    <row r="10727" spans="2:5" ht="50.1" customHeight="1">
      <c r="B10727" s="75">
        <v>39027</v>
      </c>
      <c r="C10727" s="75" t="s">
        <v>17442</v>
      </c>
      <c r="D10727" s="75" t="s">
        <v>13140</v>
      </c>
      <c r="E10727" s="171">
        <v>15.28</v>
      </c>
    </row>
    <row r="10728" spans="2:5" ht="50.1" customHeight="1">
      <c r="B10728" s="75">
        <v>5062</v>
      </c>
      <c r="C10728" s="75" t="s">
        <v>17443</v>
      </c>
      <c r="D10728" s="75" t="s">
        <v>13140</v>
      </c>
      <c r="E10728" s="171">
        <v>15.5</v>
      </c>
    </row>
    <row r="10729" spans="2:5" ht="50.1" customHeight="1">
      <c r="B10729" s="75">
        <v>40568</v>
      </c>
      <c r="C10729" s="75" t="s">
        <v>17444</v>
      </c>
      <c r="D10729" s="75" t="s">
        <v>13140</v>
      </c>
      <c r="E10729" s="171">
        <v>15.41</v>
      </c>
    </row>
    <row r="10730" spans="2:5" ht="50.1" customHeight="1">
      <c r="B10730" s="75">
        <v>39026</v>
      </c>
      <c r="C10730" s="75" t="s">
        <v>17445</v>
      </c>
      <c r="D10730" s="75" t="s">
        <v>13140</v>
      </c>
      <c r="E10730" s="171">
        <v>17.2</v>
      </c>
    </row>
    <row r="10731" spans="2:5" ht="50.1" customHeight="1">
      <c r="B10731" s="75">
        <v>42431</v>
      </c>
      <c r="C10731" s="75" t="s">
        <v>17446</v>
      </c>
      <c r="D10731" s="75" t="s">
        <v>13138</v>
      </c>
      <c r="E10731" s="172">
        <v>3311.27</v>
      </c>
    </row>
    <row r="10732" spans="2:5" ht="50.1" customHeight="1">
      <c r="B10732" s="75">
        <v>11149</v>
      </c>
      <c r="C10732" s="75" t="s">
        <v>17447</v>
      </c>
      <c r="D10732" s="75" t="s">
        <v>3960</v>
      </c>
      <c r="E10732" s="171">
        <v>210.79</v>
      </c>
    </row>
    <row r="10733" spans="2:5" ht="50.1" customHeight="1">
      <c r="B10733" s="75">
        <v>511</v>
      </c>
      <c r="C10733" s="75" t="s">
        <v>17448</v>
      </c>
      <c r="D10733" s="75" t="s">
        <v>3955</v>
      </c>
      <c r="E10733" s="171">
        <v>12.68</v>
      </c>
    </row>
    <row r="10734" spans="2:5" ht="50.1" customHeight="1">
      <c r="B10734" s="75">
        <v>11174</v>
      </c>
      <c r="C10734" s="75" t="s">
        <v>17449</v>
      </c>
      <c r="D10734" s="75" t="s">
        <v>3956</v>
      </c>
      <c r="E10734" s="171">
        <v>598.49</v>
      </c>
    </row>
    <row r="10735" spans="2:5" ht="50.1" customHeight="1">
      <c r="B10735" s="75">
        <v>37540</v>
      </c>
      <c r="C10735" s="75" t="s">
        <v>17450</v>
      </c>
      <c r="D10735" s="75" t="s">
        <v>13138</v>
      </c>
      <c r="E10735" s="172">
        <v>69501.509999999995</v>
      </c>
    </row>
    <row r="10736" spans="2:5" ht="50.1" customHeight="1">
      <c r="B10736" s="75">
        <v>37548</v>
      </c>
      <c r="C10736" s="75" t="s">
        <v>17451</v>
      </c>
      <c r="D10736" s="75" t="s">
        <v>13138</v>
      </c>
      <c r="E10736" s="172">
        <v>92123.9</v>
      </c>
    </row>
    <row r="10737" spans="2:5" ht="50.1" customHeight="1">
      <c r="B10737" s="75">
        <v>39828</v>
      </c>
      <c r="C10737" s="75" t="s">
        <v>17452</v>
      </c>
      <c r="D10737" s="75" t="s">
        <v>13138</v>
      </c>
      <c r="E10737" s="171">
        <v>552.65</v>
      </c>
    </row>
    <row r="10738" spans="2:5" ht="50.1" customHeight="1">
      <c r="B10738" s="75">
        <v>12273</v>
      </c>
      <c r="C10738" s="75" t="s">
        <v>17453</v>
      </c>
      <c r="D10738" s="75" t="s">
        <v>13138</v>
      </c>
      <c r="E10738" s="171">
        <v>74.510000000000005</v>
      </c>
    </row>
    <row r="10739" spans="2:5" ht="50.1" customHeight="1">
      <c r="B10739" s="75">
        <v>38392</v>
      </c>
      <c r="C10739" s="75" t="s">
        <v>17454</v>
      </c>
      <c r="D10739" s="75" t="s">
        <v>13138</v>
      </c>
      <c r="E10739" s="171">
        <v>51.77</v>
      </c>
    </row>
    <row r="10740" spans="2:5" ht="50.1" customHeight="1">
      <c r="B10740" s="75">
        <v>11735</v>
      </c>
      <c r="C10740" s="75" t="s">
        <v>17455</v>
      </c>
      <c r="D10740" s="75" t="s">
        <v>13138</v>
      </c>
      <c r="E10740" s="171">
        <v>4.6399999999999997</v>
      </c>
    </row>
    <row r="10741" spans="2:5" ht="50.1" customHeight="1">
      <c r="B10741" s="75">
        <v>11733</v>
      </c>
      <c r="C10741" s="75" t="s">
        <v>17456</v>
      </c>
      <c r="D10741" s="75" t="s">
        <v>13138</v>
      </c>
      <c r="E10741" s="171">
        <v>2.27</v>
      </c>
    </row>
    <row r="10742" spans="2:5" ht="50.1" customHeight="1">
      <c r="B10742" s="75">
        <v>11734</v>
      </c>
      <c r="C10742" s="75" t="s">
        <v>17457</v>
      </c>
      <c r="D10742" s="75" t="s">
        <v>13138</v>
      </c>
      <c r="E10742" s="171">
        <v>3.51</v>
      </c>
    </row>
    <row r="10743" spans="2:5" ht="50.1" customHeight="1">
      <c r="B10743" s="75">
        <v>11737</v>
      </c>
      <c r="C10743" s="75" t="s">
        <v>17458</v>
      </c>
      <c r="D10743" s="75" t="s">
        <v>13138</v>
      </c>
      <c r="E10743" s="171">
        <v>6.2</v>
      </c>
    </row>
    <row r="10744" spans="2:5" ht="50.1" customHeight="1">
      <c r="B10744" s="75">
        <v>11738</v>
      </c>
      <c r="C10744" s="75" t="s">
        <v>17459</v>
      </c>
      <c r="D10744" s="75" t="s">
        <v>13138</v>
      </c>
      <c r="E10744" s="171">
        <v>10.08</v>
      </c>
    </row>
    <row r="10745" spans="2:5" ht="50.1" customHeight="1">
      <c r="B10745" s="75">
        <v>36143</v>
      </c>
      <c r="C10745" s="75" t="s">
        <v>17460</v>
      </c>
      <c r="D10745" s="75" t="s">
        <v>13138</v>
      </c>
      <c r="E10745" s="171">
        <v>18.45</v>
      </c>
    </row>
    <row r="10746" spans="2:5" ht="50.1" customHeight="1">
      <c r="B10746" s="75">
        <v>36142</v>
      </c>
      <c r="C10746" s="75" t="s">
        <v>17461</v>
      </c>
      <c r="D10746" s="75" t="s">
        <v>13138</v>
      </c>
      <c r="E10746" s="171">
        <v>1.35</v>
      </c>
    </row>
    <row r="10747" spans="2:5" ht="50.1" customHeight="1">
      <c r="B10747" s="75">
        <v>36146</v>
      </c>
      <c r="C10747" s="75" t="s">
        <v>17462</v>
      </c>
      <c r="D10747" s="75" t="s">
        <v>13138</v>
      </c>
      <c r="E10747" s="171">
        <v>153</v>
      </c>
    </row>
    <row r="10748" spans="2:5" ht="50.1" customHeight="1">
      <c r="B10748" s="75">
        <v>39015</v>
      </c>
      <c r="C10748" s="75" t="s">
        <v>17463</v>
      </c>
      <c r="D10748" s="75" t="s">
        <v>13138</v>
      </c>
      <c r="E10748" s="171">
        <v>0.8</v>
      </c>
    </row>
    <row r="10749" spans="2:5" ht="50.1" customHeight="1">
      <c r="B10749" s="75">
        <v>38377</v>
      </c>
      <c r="C10749" s="75" t="s">
        <v>17464</v>
      </c>
      <c r="D10749" s="75" t="s">
        <v>13138</v>
      </c>
      <c r="E10749" s="171">
        <v>32.14</v>
      </c>
    </row>
    <row r="10750" spans="2:5" ht="50.1" customHeight="1">
      <c r="B10750" s="75">
        <v>38376</v>
      </c>
      <c r="C10750" s="75" t="s">
        <v>17465</v>
      </c>
      <c r="D10750" s="75" t="s">
        <v>13138</v>
      </c>
      <c r="E10750" s="171">
        <v>36.65</v>
      </c>
    </row>
    <row r="10751" spans="2:5" ht="50.1" customHeight="1">
      <c r="B10751" s="75">
        <v>38116</v>
      </c>
      <c r="C10751" s="75" t="s">
        <v>17466</v>
      </c>
      <c r="D10751" s="75" t="s">
        <v>13138</v>
      </c>
      <c r="E10751" s="171">
        <v>4.66</v>
      </c>
    </row>
    <row r="10752" spans="2:5" ht="50.1" customHeight="1">
      <c r="B10752" s="75">
        <v>38066</v>
      </c>
      <c r="C10752" s="75" t="s">
        <v>17467</v>
      </c>
      <c r="D10752" s="75" t="s">
        <v>13138</v>
      </c>
      <c r="E10752" s="171">
        <v>7.69</v>
      </c>
    </row>
    <row r="10753" spans="2:5" ht="50.1" customHeight="1">
      <c r="B10753" s="75">
        <v>38117</v>
      </c>
      <c r="C10753" s="75" t="s">
        <v>17468</v>
      </c>
      <c r="D10753" s="75" t="s">
        <v>13138</v>
      </c>
      <c r="E10753" s="171">
        <v>7.94</v>
      </c>
    </row>
    <row r="10754" spans="2:5" ht="50.1" customHeight="1">
      <c r="B10754" s="75">
        <v>38067</v>
      </c>
      <c r="C10754" s="75" t="s">
        <v>17469</v>
      </c>
      <c r="D10754" s="75" t="s">
        <v>13138</v>
      </c>
      <c r="E10754" s="171">
        <v>10.83</v>
      </c>
    </row>
    <row r="10755" spans="2:5" ht="50.1" customHeight="1">
      <c r="B10755" s="75">
        <v>41757</v>
      </c>
      <c r="C10755" s="75" t="s">
        <v>17470</v>
      </c>
      <c r="D10755" s="75" t="s">
        <v>13138</v>
      </c>
      <c r="E10755" s="172">
        <v>4064.26</v>
      </c>
    </row>
    <row r="10756" spans="2:5" ht="50.1" customHeight="1">
      <c r="B10756" s="75">
        <v>11522</v>
      </c>
      <c r="C10756" s="75" t="s">
        <v>21851</v>
      </c>
      <c r="D10756" s="75" t="s">
        <v>13138</v>
      </c>
      <c r="E10756" s="171">
        <v>11.58</v>
      </c>
    </row>
    <row r="10757" spans="2:5" ht="50.1" customHeight="1">
      <c r="B10757" s="75">
        <v>43600</v>
      </c>
      <c r="C10757" s="75" t="s">
        <v>21852</v>
      </c>
      <c r="D10757" s="75" t="s">
        <v>13138</v>
      </c>
      <c r="E10757" s="171">
        <v>46.42</v>
      </c>
    </row>
    <row r="10758" spans="2:5" ht="50.1" customHeight="1">
      <c r="B10758" s="75">
        <v>5080</v>
      </c>
      <c r="C10758" s="75" t="s">
        <v>21853</v>
      </c>
      <c r="D10758" s="75" t="s">
        <v>13138</v>
      </c>
      <c r="E10758" s="171">
        <v>18.100000000000001</v>
      </c>
    </row>
    <row r="10759" spans="2:5" ht="50.1" customHeight="1">
      <c r="B10759" s="75">
        <v>38168</v>
      </c>
      <c r="C10759" s="75" t="s">
        <v>21854</v>
      </c>
      <c r="D10759" s="75" t="s">
        <v>13138</v>
      </c>
      <c r="E10759" s="171">
        <v>126.39</v>
      </c>
    </row>
    <row r="10760" spans="2:5" ht="50.1" customHeight="1">
      <c r="B10760" s="75">
        <v>43601</v>
      </c>
      <c r="C10760" s="75" t="s">
        <v>21855</v>
      </c>
      <c r="D10760" s="75" t="s">
        <v>13138</v>
      </c>
      <c r="E10760" s="171">
        <v>63.19</v>
      </c>
    </row>
    <row r="10761" spans="2:5" ht="50.1" customHeight="1">
      <c r="B10761" s="75">
        <v>13393</v>
      </c>
      <c r="C10761" s="75" t="s">
        <v>17471</v>
      </c>
      <c r="D10761" s="75" t="s">
        <v>13138</v>
      </c>
      <c r="E10761" s="171">
        <v>394.53</v>
      </c>
    </row>
    <row r="10762" spans="2:5" ht="50.1" customHeight="1">
      <c r="B10762" s="75">
        <v>13395</v>
      </c>
      <c r="C10762" s="75" t="s">
        <v>19205</v>
      </c>
      <c r="D10762" s="75" t="s">
        <v>13138</v>
      </c>
      <c r="E10762" s="171">
        <v>552.89</v>
      </c>
    </row>
    <row r="10763" spans="2:5" ht="50.1" customHeight="1">
      <c r="B10763" s="75">
        <v>12039</v>
      </c>
      <c r="C10763" s="75" t="s">
        <v>17472</v>
      </c>
      <c r="D10763" s="75" t="s">
        <v>13138</v>
      </c>
      <c r="E10763" s="171">
        <v>581.03</v>
      </c>
    </row>
    <row r="10764" spans="2:5" ht="50.1" customHeight="1">
      <c r="B10764" s="75">
        <v>13396</v>
      </c>
      <c r="C10764" s="75" t="s">
        <v>17473</v>
      </c>
      <c r="D10764" s="75" t="s">
        <v>13138</v>
      </c>
      <c r="E10764" s="171">
        <v>816.03</v>
      </c>
    </row>
    <row r="10765" spans="2:5" ht="50.1" customHeight="1">
      <c r="B10765" s="75">
        <v>12041</v>
      </c>
      <c r="C10765" s="75" t="s">
        <v>17474</v>
      </c>
      <c r="D10765" s="75" t="s">
        <v>13138</v>
      </c>
      <c r="E10765" s="171">
        <v>666.34</v>
      </c>
    </row>
    <row r="10766" spans="2:5" ht="50.1" customHeight="1">
      <c r="B10766" s="75">
        <v>12043</v>
      </c>
      <c r="C10766" s="75" t="s">
        <v>17475</v>
      </c>
      <c r="D10766" s="75" t="s">
        <v>13138</v>
      </c>
      <c r="E10766" s="172">
        <v>1406.86</v>
      </c>
    </row>
    <row r="10767" spans="2:5" ht="50.1" customHeight="1">
      <c r="B10767" s="75">
        <v>39762</v>
      </c>
      <c r="C10767" s="75" t="s">
        <v>17476</v>
      </c>
      <c r="D10767" s="75" t="s">
        <v>13138</v>
      </c>
      <c r="E10767" s="171">
        <v>669.7</v>
      </c>
    </row>
    <row r="10768" spans="2:5" ht="50.1" customHeight="1">
      <c r="B10768" s="75">
        <v>12042</v>
      </c>
      <c r="C10768" s="75" t="s">
        <v>17477</v>
      </c>
      <c r="D10768" s="75" t="s">
        <v>13138</v>
      </c>
      <c r="E10768" s="171">
        <v>977.75</v>
      </c>
    </row>
    <row r="10769" spans="2:5" ht="50.1" customHeight="1">
      <c r="B10769" s="75">
        <v>39763</v>
      </c>
      <c r="C10769" s="75" t="s">
        <v>17478</v>
      </c>
      <c r="D10769" s="75" t="s">
        <v>13138</v>
      </c>
      <c r="E10769" s="172">
        <v>1144.32</v>
      </c>
    </row>
    <row r="10770" spans="2:5" ht="50.1" customHeight="1">
      <c r="B10770" s="75">
        <v>39760</v>
      </c>
      <c r="C10770" s="75" t="s">
        <v>21856</v>
      </c>
      <c r="D10770" s="75" t="s">
        <v>13138</v>
      </c>
      <c r="E10770" s="172">
        <v>1140.56</v>
      </c>
    </row>
    <row r="10771" spans="2:5" ht="50.1" customHeight="1">
      <c r="B10771" s="75">
        <v>39756</v>
      </c>
      <c r="C10771" s="75" t="s">
        <v>17479</v>
      </c>
      <c r="D10771" s="75" t="s">
        <v>13138</v>
      </c>
      <c r="E10771" s="171">
        <v>409.53</v>
      </c>
    </row>
    <row r="10772" spans="2:5" ht="50.1" customHeight="1">
      <c r="B10772" s="75">
        <v>12038</v>
      </c>
      <c r="C10772" s="75" t="s">
        <v>17480</v>
      </c>
      <c r="D10772" s="75" t="s">
        <v>13138</v>
      </c>
      <c r="E10772" s="171">
        <v>511.72</v>
      </c>
    </row>
    <row r="10773" spans="2:5" ht="50.1" customHeight="1">
      <c r="B10773" s="75">
        <v>39757</v>
      </c>
      <c r="C10773" s="75" t="s">
        <v>17481</v>
      </c>
      <c r="D10773" s="75" t="s">
        <v>13138</v>
      </c>
      <c r="E10773" s="171">
        <v>473.18</v>
      </c>
    </row>
    <row r="10774" spans="2:5" ht="50.1" customHeight="1">
      <c r="B10774" s="75">
        <v>39758</v>
      </c>
      <c r="C10774" s="75" t="s">
        <v>17482</v>
      </c>
      <c r="D10774" s="75" t="s">
        <v>13138</v>
      </c>
      <c r="E10774" s="171">
        <v>689.6</v>
      </c>
    </row>
    <row r="10775" spans="2:5" ht="50.1" customHeight="1">
      <c r="B10775" s="75">
        <v>39759</v>
      </c>
      <c r="C10775" s="75" t="s">
        <v>17483</v>
      </c>
      <c r="D10775" s="75" t="s">
        <v>13138</v>
      </c>
      <c r="E10775" s="171">
        <v>851.65</v>
      </c>
    </row>
    <row r="10776" spans="2:5" ht="50.1" customHeight="1">
      <c r="B10776" s="75">
        <v>39761</v>
      </c>
      <c r="C10776" s="75" t="s">
        <v>17484</v>
      </c>
      <c r="D10776" s="75" t="s">
        <v>13138</v>
      </c>
      <c r="E10776" s="172">
        <v>1023.71</v>
      </c>
    </row>
    <row r="10777" spans="2:5" ht="50.1" customHeight="1">
      <c r="B10777" s="75">
        <v>39805</v>
      </c>
      <c r="C10777" s="75" t="s">
        <v>19206</v>
      </c>
      <c r="D10777" s="75" t="s">
        <v>13138</v>
      </c>
      <c r="E10777" s="171">
        <v>90.34</v>
      </c>
    </row>
    <row r="10778" spans="2:5" ht="50.1" customHeight="1">
      <c r="B10778" s="75">
        <v>39806</v>
      </c>
      <c r="C10778" s="75" t="s">
        <v>19207</v>
      </c>
      <c r="D10778" s="75" t="s">
        <v>13138</v>
      </c>
      <c r="E10778" s="171">
        <v>167.37</v>
      </c>
    </row>
    <row r="10779" spans="2:5" ht="50.1" customHeight="1">
      <c r="B10779" s="75">
        <v>39807</v>
      </c>
      <c r="C10779" s="75" t="s">
        <v>19208</v>
      </c>
      <c r="D10779" s="75" t="s">
        <v>13138</v>
      </c>
      <c r="E10779" s="171">
        <v>362.74</v>
      </c>
    </row>
    <row r="10780" spans="2:5" ht="50.1" customHeight="1">
      <c r="B10780" s="75">
        <v>43100</v>
      </c>
      <c r="C10780" s="75" t="s">
        <v>19209</v>
      </c>
      <c r="D10780" s="75" t="s">
        <v>13138</v>
      </c>
      <c r="E10780" s="171">
        <v>283.58</v>
      </c>
    </row>
    <row r="10781" spans="2:5" ht="50.1" customHeight="1">
      <c r="B10781" s="75">
        <v>39804</v>
      </c>
      <c r="C10781" s="75" t="s">
        <v>19210</v>
      </c>
      <c r="D10781" s="75" t="s">
        <v>13138</v>
      </c>
      <c r="E10781" s="171">
        <v>53.04</v>
      </c>
    </row>
    <row r="10782" spans="2:5" ht="50.1" customHeight="1">
      <c r="B10782" s="75">
        <v>39796</v>
      </c>
      <c r="C10782" s="75" t="s">
        <v>19211</v>
      </c>
      <c r="D10782" s="75" t="s">
        <v>13138</v>
      </c>
      <c r="E10782" s="171">
        <v>54.94</v>
      </c>
    </row>
    <row r="10783" spans="2:5" ht="50.1" customHeight="1">
      <c r="B10783" s="75">
        <v>39797</v>
      </c>
      <c r="C10783" s="75" t="s">
        <v>19212</v>
      </c>
      <c r="D10783" s="75" t="s">
        <v>13138</v>
      </c>
      <c r="E10783" s="171">
        <v>86.25</v>
      </c>
    </row>
    <row r="10784" spans="2:5" ht="50.1" customHeight="1">
      <c r="B10784" s="75">
        <v>39798</v>
      </c>
      <c r="C10784" s="75" t="s">
        <v>19213</v>
      </c>
      <c r="D10784" s="75" t="s">
        <v>13138</v>
      </c>
      <c r="E10784" s="171">
        <v>147.94</v>
      </c>
    </row>
    <row r="10785" spans="2:5" ht="50.1" customHeight="1">
      <c r="B10785" s="75">
        <v>39794</v>
      </c>
      <c r="C10785" s="75" t="s">
        <v>19214</v>
      </c>
      <c r="D10785" s="75" t="s">
        <v>13138</v>
      </c>
      <c r="E10785" s="171">
        <v>23.32</v>
      </c>
    </row>
    <row r="10786" spans="2:5" ht="50.1" customHeight="1">
      <c r="B10786" s="75">
        <v>39795</v>
      </c>
      <c r="C10786" s="75" t="s">
        <v>19215</v>
      </c>
      <c r="D10786" s="75" t="s">
        <v>13138</v>
      </c>
      <c r="E10786" s="171">
        <v>36.840000000000003</v>
      </c>
    </row>
    <row r="10787" spans="2:5" ht="50.1" customHeight="1">
      <c r="B10787" s="75">
        <v>39799</v>
      </c>
      <c r="C10787" s="75" t="s">
        <v>19216</v>
      </c>
      <c r="D10787" s="75" t="s">
        <v>13138</v>
      </c>
      <c r="E10787" s="171">
        <v>27.18</v>
      </c>
    </row>
    <row r="10788" spans="2:5" ht="50.1" customHeight="1">
      <c r="B10788" s="75">
        <v>39801</v>
      </c>
      <c r="C10788" s="75" t="s">
        <v>19217</v>
      </c>
      <c r="D10788" s="75" t="s">
        <v>13138</v>
      </c>
      <c r="E10788" s="171">
        <v>77.8</v>
      </c>
    </row>
    <row r="10789" spans="2:5" ht="50.1" customHeight="1">
      <c r="B10789" s="75">
        <v>39802</v>
      </c>
      <c r="C10789" s="75" t="s">
        <v>19218</v>
      </c>
      <c r="D10789" s="75" t="s">
        <v>13138</v>
      </c>
      <c r="E10789" s="171">
        <v>114.04</v>
      </c>
    </row>
    <row r="10790" spans="2:5" ht="50.1" customHeight="1">
      <c r="B10790" s="75">
        <v>39803</v>
      </c>
      <c r="C10790" s="75" t="s">
        <v>19219</v>
      </c>
      <c r="D10790" s="75" t="s">
        <v>13138</v>
      </c>
      <c r="E10790" s="171">
        <v>159.09</v>
      </c>
    </row>
    <row r="10791" spans="2:5" ht="50.1" customHeight="1">
      <c r="B10791" s="75">
        <v>39800</v>
      </c>
      <c r="C10791" s="75" t="s">
        <v>19220</v>
      </c>
      <c r="D10791" s="75" t="s">
        <v>13138</v>
      </c>
      <c r="E10791" s="171">
        <v>46.31</v>
      </c>
    </row>
    <row r="10792" spans="2:5" ht="50.1" customHeight="1">
      <c r="B10792" s="75">
        <v>4224</v>
      </c>
      <c r="C10792" s="75" t="s">
        <v>17485</v>
      </c>
      <c r="D10792" s="75" t="s">
        <v>3955</v>
      </c>
      <c r="E10792" s="171">
        <v>15.67</v>
      </c>
    </row>
    <row r="10793" spans="2:5" ht="50.1" customHeight="1">
      <c r="B10793" s="75">
        <v>21059</v>
      </c>
      <c r="C10793" s="75" t="s">
        <v>17486</v>
      </c>
      <c r="D10793" s="75" t="s">
        <v>13138</v>
      </c>
      <c r="E10793" s="171">
        <v>33.26</v>
      </c>
    </row>
    <row r="10794" spans="2:5" ht="50.1" customHeight="1">
      <c r="B10794" s="75">
        <v>11234</v>
      </c>
      <c r="C10794" s="75" t="s">
        <v>17487</v>
      </c>
      <c r="D10794" s="75" t="s">
        <v>13138</v>
      </c>
      <c r="E10794" s="171">
        <v>50.14</v>
      </c>
    </row>
    <row r="10795" spans="2:5" ht="50.1" customHeight="1">
      <c r="B10795" s="75">
        <v>21060</v>
      </c>
      <c r="C10795" s="75" t="s">
        <v>17488</v>
      </c>
      <c r="D10795" s="75" t="s">
        <v>13138</v>
      </c>
      <c r="E10795" s="171">
        <v>61.71</v>
      </c>
    </row>
    <row r="10796" spans="2:5" ht="50.1" customHeight="1">
      <c r="B10796" s="75">
        <v>21061</v>
      </c>
      <c r="C10796" s="75" t="s">
        <v>17489</v>
      </c>
      <c r="D10796" s="75" t="s">
        <v>13138</v>
      </c>
      <c r="E10796" s="171">
        <v>77.14</v>
      </c>
    </row>
    <row r="10797" spans="2:5" ht="50.1" customHeight="1">
      <c r="B10797" s="75">
        <v>21062</v>
      </c>
      <c r="C10797" s="75" t="s">
        <v>17490</v>
      </c>
      <c r="D10797" s="75" t="s">
        <v>13138</v>
      </c>
      <c r="E10797" s="171">
        <v>121.5</v>
      </c>
    </row>
    <row r="10798" spans="2:5" ht="50.1" customHeight="1">
      <c r="B10798" s="75">
        <v>11708</v>
      </c>
      <c r="C10798" s="75" t="s">
        <v>17491</v>
      </c>
      <c r="D10798" s="75" t="s">
        <v>13138</v>
      </c>
      <c r="E10798" s="171">
        <v>13.25</v>
      </c>
    </row>
    <row r="10799" spans="2:5" ht="50.1" customHeight="1">
      <c r="B10799" s="75">
        <v>11709</v>
      </c>
      <c r="C10799" s="75" t="s">
        <v>17492</v>
      </c>
      <c r="D10799" s="75" t="s">
        <v>13138</v>
      </c>
      <c r="E10799" s="171">
        <v>31.14</v>
      </c>
    </row>
    <row r="10800" spans="2:5" ht="50.1" customHeight="1">
      <c r="B10800" s="75">
        <v>11710</v>
      </c>
      <c r="C10800" s="75" t="s">
        <v>17493</v>
      </c>
      <c r="D10800" s="75" t="s">
        <v>13138</v>
      </c>
      <c r="E10800" s="171">
        <v>71.599999999999994</v>
      </c>
    </row>
    <row r="10801" spans="2:5" ht="50.1" customHeight="1">
      <c r="B10801" s="75">
        <v>11707</v>
      </c>
      <c r="C10801" s="75" t="s">
        <v>17494</v>
      </c>
      <c r="D10801" s="75" t="s">
        <v>13138</v>
      </c>
      <c r="E10801" s="171">
        <v>9.93</v>
      </c>
    </row>
    <row r="10802" spans="2:5" ht="50.1" customHeight="1">
      <c r="B10802" s="75">
        <v>11739</v>
      </c>
      <c r="C10802" s="75" t="s">
        <v>17495</v>
      </c>
      <c r="D10802" s="75" t="s">
        <v>13138</v>
      </c>
      <c r="E10802" s="171">
        <v>6.76</v>
      </c>
    </row>
    <row r="10803" spans="2:5" ht="50.1" customHeight="1">
      <c r="B10803" s="75">
        <v>11711</v>
      </c>
      <c r="C10803" s="75" t="s">
        <v>17496</v>
      </c>
      <c r="D10803" s="75" t="s">
        <v>13138</v>
      </c>
      <c r="E10803" s="171">
        <v>9.9</v>
      </c>
    </row>
    <row r="10804" spans="2:5" ht="50.1" customHeight="1">
      <c r="B10804" s="75">
        <v>5102</v>
      </c>
      <c r="C10804" s="75" t="s">
        <v>17497</v>
      </c>
      <c r="D10804" s="75" t="s">
        <v>13138</v>
      </c>
      <c r="E10804" s="171">
        <v>9.57</v>
      </c>
    </row>
    <row r="10805" spans="2:5" ht="50.1" customHeight="1">
      <c r="B10805" s="75">
        <v>11741</v>
      </c>
      <c r="C10805" s="75" t="s">
        <v>17498</v>
      </c>
      <c r="D10805" s="75" t="s">
        <v>13138</v>
      </c>
      <c r="E10805" s="171">
        <v>6.97</v>
      </c>
    </row>
    <row r="10806" spans="2:5" ht="50.1" customHeight="1">
      <c r="B10806" s="75">
        <v>11743</v>
      </c>
      <c r="C10806" s="75" t="s">
        <v>17499</v>
      </c>
      <c r="D10806" s="75" t="s">
        <v>13138</v>
      </c>
      <c r="E10806" s="171">
        <v>6.33</v>
      </c>
    </row>
    <row r="10807" spans="2:5" ht="50.1" customHeight="1">
      <c r="B10807" s="75">
        <v>11745</v>
      </c>
      <c r="C10807" s="75" t="s">
        <v>17500</v>
      </c>
      <c r="D10807" s="75" t="s">
        <v>13138</v>
      </c>
      <c r="E10807" s="171">
        <v>8.99</v>
      </c>
    </row>
    <row r="10808" spans="2:5" ht="50.1" customHeight="1">
      <c r="B10808" s="75">
        <v>25961</v>
      </c>
      <c r="C10808" s="75" t="s">
        <v>17501</v>
      </c>
      <c r="D10808" s="75" t="s">
        <v>13137</v>
      </c>
      <c r="E10808" s="171">
        <v>11.98</v>
      </c>
    </row>
    <row r="10809" spans="2:5" ht="50.1" customHeight="1">
      <c r="B10809" s="75">
        <v>40985</v>
      </c>
      <c r="C10809" s="75" t="s">
        <v>17502</v>
      </c>
      <c r="D10809" s="75" t="s">
        <v>13142</v>
      </c>
      <c r="E10809" s="172">
        <v>2127.8200000000002</v>
      </c>
    </row>
    <row r="10810" spans="2:5" ht="50.1" customHeight="1">
      <c r="B10810" s="75">
        <v>1088</v>
      </c>
      <c r="C10810" s="75" t="s">
        <v>17503</v>
      </c>
      <c r="D10810" s="75" t="s">
        <v>13138</v>
      </c>
      <c r="E10810" s="171">
        <v>19.79</v>
      </c>
    </row>
    <row r="10811" spans="2:5" ht="50.1" customHeight="1">
      <c r="B10811" s="75">
        <v>1087</v>
      </c>
      <c r="C10811" s="75" t="s">
        <v>17504</v>
      </c>
      <c r="D10811" s="75" t="s">
        <v>13138</v>
      </c>
      <c r="E10811" s="171">
        <v>24.73</v>
      </c>
    </row>
    <row r="10812" spans="2:5" ht="50.1" customHeight="1">
      <c r="B10812" s="75">
        <v>38777</v>
      </c>
      <c r="C10812" s="75" t="s">
        <v>17505</v>
      </c>
      <c r="D10812" s="75" t="s">
        <v>13138</v>
      </c>
      <c r="E10812" s="171">
        <v>49.25</v>
      </c>
    </row>
    <row r="10813" spans="2:5" ht="50.1" customHeight="1">
      <c r="B10813" s="75">
        <v>1086</v>
      </c>
      <c r="C10813" s="75" t="s">
        <v>17506</v>
      </c>
      <c r="D10813" s="75" t="s">
        <v>13138</v>
      </c>
      <c r="E10813" s="171">
        <v>25.99</v>
      </c>
    </row>
    <row r="10814" spans="2:5" ht="50.1" customHeight="1">
      <c r="B10814" s="75">
        <v>1079</v>
      </c>
      <c r="C10814" s="75" t="s">
        <v>17507</v>
      </c>
      <c r="D10814" s="75" t="s">
        <v>13138</v>
      </c>
      <c r="E10814" s="171">
        <v>26.87</v>
      </c>
    </row>
    <row r="10815" spans="2:5" ht="50.1" customHeight="1">
      <c r="B10815" s="75">
        <v>39374</v>
      </c>
      <c r="C10815" s="75" t="s">
        <v>17508</v>
      </c>
      <c r="D10815" s="75" t="s">
        <v>13138</v>
      </c>
      <c r="E10815" s="171">
        <v>99.86</v>
      </c>
    </row>
    <row r="10816" spans="2:5" ht="50.1" customHeight="1">
      <c r="B10816" s="75">
        <v>1082</v>
      </c>
      <c r="C10816" s="75" t="s">
        <v>17509</v>
      </c>
      <c r="D10816" s="75" t="s">
        <v>13138</v>
      </c>
      <c r="E10816" s="171">
        <v>168.9</v>
      </c>
    </row>
    <row r="10817" spans="2:5" ht="50.1" customHeight="1">
      <c r="B10817" s="75">
        <v>12316</v>
      </c>
      <c r="C10817" s="75" t="s">
        <v>17510</v>
      </c>
      <c r="D10817" s="75" t="s">
        <v>13138</v>
      </c>
      <c r="E10817" s="171">
        <v>77.41</v>
      </c>
    </row>
    <row r="10818" spans="2:5" ht="50.1" customHeight="1">
      <c r="B10818" s="75">
        <v>12317</v>
      </c>
      <c r="C10818" s="75" t="s">
        <v>17511</v>
      </c>
      <c r="D10818" s="75" t="s">
        <v>13138</v>
      </c>
      <c r="E10818" s="171">
        <v>92.32</v>
      </c>
    </row>
    <row r="10819" spans="2:5" ht="50.1" customHeight="1">
      <c r="B10819" s="75">
        <v>12318</v>
      </c>
      <c r="C10819" s="75" t="s">
        <v>17512</v>
      </c>
      <c r="D10819" s="75" t="s">
        <v>13138</v>
      </c>
      <c r="E10819" s="171">
        <v>106.35</v>
      </c>
    </row>
    <row r="10820" spans="2:5" ht="50.1" customHeight="1">
      <c r="B10820" s="75">
        <v>5104</v>
      </c>
      <c r="C10820" s="75" t="s">
        <v>17513</v>
      </c>
      <c r="D10820" s="75" t="s">
        <v>13140</v>
      </c>
      <c r="E10820" s="171">
        <v>85.59</v>
      </c>
    </row>
    <row r="10821" spans="2:5" ht="50.1" customHeight="1">
      <c r="B10821" s="75">
        <v>26023</v>
      </c>
      <c r="C10821" s="75" t="s">
        <v>17514</v>
      </c>
      <c r="D10821" s="75" t="s">
        <v>13138</v>
      </c>
      <c r="E10821" s="171">
        <v>55.54</v>
      </c>
    </row>
    <row r="10822" spans="2:5" ht="50.1" customHeight="1">
      <c r="B10822" s="75">
        <v>2710</v>
      </c>
      <c r="C10822" s="75" t="s">
        <v>17515</v>
      </c>
      <c r="D10822" s="75" t="s">
        <v>13138</v>
      </c>
      <c r="E10822" s="171">
        <v>44.36</v>
      </c>
    </row>
    <row r="10823" spans="2:5" ht="50.1" customHeight="1">
      <c r="B10823" s="75">
        <v>14575</v>
      </c>
      <c r="C10823" s="75" t="s">
        <v>17516</v>
      </c>
      <c r="D10823" s="75" t="s">
        <v>13138</v>
      </c>
      <c r="E10823" s="172">
        <v>3637767.15</v>
      </c>
    </row>
    <row r="10824" spans="2:5" ht="50.1" customHeight="1">
      <c r="B10824" s="75">
        <v>20034</v>
      </c>
      <c r="C10824" s="75" t="s">
        <v>17517</v>
      </c>
      <c r="D10824" s="75" t="s">
        <v>13138</v>
      </c>
      <c r="E10824" s="171">
        <v>85.62</v>
      </c>
    </row>
    <row r="10825" spans="2:5" ht="50.1" customHeight="1">
      <c r="B10825" s="75">
        <v>20036</v>
      </c>
      <c r="C10825" s="75" t="s">
        <v>17518</v>
      </c>
      <c r="D10825" s="75" t="s">
        <v>13138</v>
      </c>
      <c r="E10825" s="171">
        <v>164.7</v>
      </c>
    </row>
    <row r="10826" spans="2:5" ht="50.1" customHeight="1">
      <c r="B10826" s="75">
        <v>20037</v>
      </c>
      <c r="C10826" s="75" t="s">
        <v>17519</v>
      </c>
      <c r="D10826" s="75" t="s">
        <v>13138</v>
      </c>
      <c r="E10826" s="171">
        <v>310.66000000000003</v>
      </c>
    </row>
    <row r="10827" spans="2:5" ht="50.1" customHeight="1">
      <c r="B10827" s="75">
        <v>20043</v>
      </c>
      <c r="C10827" s="75" t="s">
        <v>17520</v>
      </c>
      <c r="D10827" s="75" t="s">
        <v>13138</v>
      </c>
      <c r="E10827" s="171">
        <v>7.73</v>
      </c>
    </row>
    <row r="10828" spans="2:5" ht="50.1" customHeight="1">
      <c r="B10828" s="75">
        <v>20044</v>
      </c>
      <c r="C10828" s="75" t="s">
        <v>17521</v>
      </c>
      <c r="D10828" s="75" t="s">
        <v>13138</v>
      </c>
      <c r="E10828" s="171">
        <v>9.0299999999999994</v>
      </c>
    </row>
    <row r="10829" spans="2:5" ht="50.1" customHeight="1">
      <c r="B10829" s="75">
        <v>20042</v>
      </c>
      <c r="C10829" s="75" t="s">
        <v>17522</v>
      </c>
      <c r="D10829" s="75" t="s">
        <v>13138</v>
      </c>
      <c r="E10829" s="171">
        <v>6.55</v>
      </c>
    </row>
    <row r="10830" spans="2:5" ht="50.1" customHeight="1">
      <c r="B10830" s="75">
        <v>20046</v>
      </c>
      <c r="C10830" s="75" t="s">
        <v>21857</v>
      </c>
      <c r="D10830" s="75" t="s">
        <v>13138</v>
      </c>
      <c r="E10830" s="171">
        <v>19.170000000000002</v>
      </c>
    </row>
    <row r="10831" spans="2:5" ht="50.1" customHeight="1">
      <c r="B10831" s="75">
        <v>20047</v>
      </c>
      <c r="C10831" s="75" t="s">
        <v>21858</v>
      </c>
      <c r="D10831" s="75" t="s">
        <v>13138</v>
      </c>
      <c r="E10831" s="171">
        <v>52.39</v>
      </c>
    </row>
    <row r="10832" spans="2:5" ht="50.1" customHeight="1">
      <c r="B10832" s="75">
        <v>20045</v>
      </c>
      <c r="C10832" s="75" t="s">
        <v>21859</v>
      </c>
      <c r="D10832" s="75" t="s">
        <v>13138</v>
      </c>
      <c r="E10832" s="171">
        <v>7.88</v>
      </c>
    </row>
    <row r="10833" spans="2:5" ht="50.1" customHeight="1">
      <c r="B10833" s="75">
        <v>20972</v>
      </c>
      <c r="C10833" s="75" t="s">
        <v>17523</v>
      </c>
      <c r="D10833" s="75" t="s">
        <v>13138</v>
      </c>
      <c r="E10833" s="171">
        <v>89.99</v>
      </c>
    </row>
    <row r="10834" spans="2:5" ht="50.1" customHeight="1">
      <c r="B10834" s="75">
        <v>20032</v>
      </c>
      <c r="C10834" s="75" t="s">
        <v>17524</v>
      </c>
      <c r="D10834" s="75" t="s">
        <v>13138</v>
      </c>
      <c r="E10834" s="171">
        <v>63.86</v>
      </c>
    </row>
    <row r="10835" spans="2:5" ht="50.1" customHeight="1">
      <c r="B10835" s="75">
        <v>11321</v>
      </c>
      <c r="C10835" s="75" t="s">
        <v>17525</v>
      </c>
      <c r="D10835" s="75" t="s">
        <v>13138</v>
      </c>
      <c r="E10835" s="171">
        <v>29.11</v>
      </c>
    </row>
    <row r="10836" spans="2:5" ht="50.1" customHeight="1">
      <c r="B10836" s="75">
        <v>11323</v>
      </c>
      <c r="C10836" s="75" t="s">
        <v>17526</v>
      </c>
      <c r="D10836" s="75" t="s">
        <v>13138</v>
      </c>
      <c r="E10836" s="171">
        <v>33.479999999999997</v>
      </c>
    </row>
    <row r="10837" spans="2:5" ht="50.1" customHeight="1">
      <c r="B10837" s="75">
        <v>20327</v>
      </c>
      <c r="C10837" s="75" t="s">
        <v>17527</v>
      </c>
      <c r="D10837" s="75" t="s">
        <v>13138</v>
      </c>
      <c r="E10837" s="171">
        <v>19</v>
      </c>
    </row>
    <row r="10838" spans="2:5" ht="50.1" customHeight="1">
      <c r="B10838" s="75">
        <v>25966</v>
      </c>
      <c r="C10838" s="75" t="s">
        <v>17528</v>
      </c>
      <c r="D10838" s="75" t="s">
        <v>3955</v>
      </c>
      <c r="E10838" s="171">
        <v>20.03</v>
      </c>
    </row>
    <row r="10839" spans="2:5" ht="50.1" customHeight="1">
      <c r="B10839" s="75">
        <v>13390</v>
      </c>
      <c r="C10839" s="75" t="s">
        <v>17529</v>
      </c>
      <c r="D10839" s="75" t="s">
        <v>13138</v>
      </c>
      <c r="E10839" s="171">
        <v>97.7</v>
      </c>
    </row>
    <row r="10840" spans="2:5" ht="50.1" customHeight="1">
      <c r="B10840" s="75">
        <v>6034</v>
      </c>
      <c r="C10840" s="75" t="s">
        <v>17530</v>
      </c>
      <c r="D10840" s="75" t="s">
        <v>13138</v>
      </c>
      <c r="E10840" s="171">
        <v>10.93</v>
      </c>
    </row>
    <row r="10841" spans="2:5" ht="50.1" customHeight="1">
      <c r="B10841" s="75">
        <v>6036</v>
      </c>
      <c r="C10841" s="75" t="s">
        <v>17531</v>
      </c>
      <c r="D10841" s="75" t="s">
        <v>13138</v>
      </c>
      <c r="E10841" s="171">
        <v>14.89</v>
      </c>
    </row>
    <row r="10842" spans="2:5" ht="50.1" customHeight="1">
      <c r="B10842" s="75">
        <v>6031</v>
      </c>
      <c r="C10842" s="75" t="s">
        <v>17532</v>
      </c>
      <c r="D10842" s="75" t="s">
        <v>13138</v>
      </c>
      <c r="E10842" s="171">
        <v>17.5</v>
      </c>
    </row>
    <row r="10843" spans="2:5" ht="50.1" customHeight="1">
      <c r="B10843" s="75">
        <v>6029</v>
      </c>
      <c r="C10843" s="75" t="s">
        <v>17533</v>
      </c>
      <c r="D10843" s="75" t="s">
        <v>13138</v>
      </c>
      <c r="E10843" s="171">
        <v>17.68</v>
      </c>
    </row>
    <row r="10844" spans="2:5" ht="50.1" customHeight="1">
      <c r="B10844" s="75">
        <v>6033</v>
      </c>
      <c r="C10844" s="75" t="s">
        <v>17534</v>
      </c>
      <c r="D10844" s="75" t="s">
        <v>13138</v>
      </c>
      <c r="E10844" s="171">
        <v>23.31</v>
      </c>
    </row>
    <row r="10845" spans="2:5" ht="50.1" customHeight="1">
      <c r="B10845" s="75">
        <v>11672</v>
      </c>
      <c r="C10845" s="75" t="s">
        <v>17535</v>
      </c>
      <c r="D10845" s="75" t="s">
        <v>13138</v>
      </c>
      <c r="E10845" s="171">
        <v>50.7</v>
      </c>
    </row>
    <row r="10846" spans="2:5" ht="50.1" customHeight="1">
      <c r="B10846" s="75">
        <v>11669</v>
      </c>
      <c r="C10846" s="75" t="s">
        <v>17536</v>
      </c>
      <c r="D10846" s="75" t="s">
        <v>13138</v>
      </c>
      <c r="E10846" s="171">
        <v>48.29</v>
      </c>
    </row>
    <row r="10847" spans="2:5" ht="50.1" customHeight="1">
      <c r="B10847" s="75">
        <v>11670</v>
      </c>
      <c r="C10847" s="75" t="s">
        <v>17537</v>
      </c>
      <c r="D10847" s="75" t="s">
        <v>13138</v>
      </c>
      <c r="E10847" s="171">
        <v>18.5</v>
      </c>
    </row>
    <row r="10848" spans="2:5" ht="50.1" customHeight="1">
      <c r="B10848" s="75">
        <v>20055</v>
      </c>
      <c r="C10848" s="75" t="s">
        <v>17538</v>
      </c>
      <c r="D10848" s="75" t="s">
        <v>13138</v>
      </c>
      <c r="E10848" s="171">
        <v>36.159999999999997</v>
      </c>
    </row>
    <row r="10849" spans="2:5" ht="50.1" customHeight="1">
      <c r="B10849" s="75">
        <v>11671</v>
      </c>
      <c r="C10849" s="75" t="s">
        <v>17539</v>
      </c>
      <c r="D10849" s="75" t="s">
        <v>13138</v>
      </c>
      <c r="E10849" s="171">
        <v>77.599999999999994</v>
      </c>
    </row>
    <row r="10850" spans="2:5" ht="50.1" customHeight="1">
      <c r="B10850" s="75">
        <v>6032</v>
      </c>
      <c r="C10850" s="75" t="s">
        <v>17540</v>
      </c>
      <c r="D10850" s="75" t="s">
        <v>13138</v>
      </c>
      <c r="E10850" s="171">
        <v>22.16</v>
      </c>
    </row>
    <row r="10851" spans="2:5" ht="50.1" customHeight="1">
      <c r="B10851" s="75">
        <v>11673</v>
      </c>
      <c r="C10851" s="75" t="s">
        <v>17541</v>
      </c>
      <c r="D10851" s="75" t="s">
        <v>13138</v>
      </c>
      <c r="E10851" s="171">
        <v>17.45</v>
      </c>
    </row>
    <row r="10852" spans="2:5" ht="50.1" customHeight="1">
      <c r="B10852" s="75">
        <v>11674</v>
      </c>
      <c r="C10852" s="75" t="s">
        <v>17542</v>
      </c>
      <c r="D10852" s="75" t="s">
        <v>13138</v>
      </c>
      <c r="E10852" s="171">
        <v>22.47</v>
      </c>
    </row>
    <row r="10853" spans="2:5" ht="50.1" customHeight="1">
      <c r="B10853" s="75">
        <v>11675</v>
      </c>
      <c r="C10853" s="75" t="s">
        <v>17543</v>
      </c>
      <c r="D10853" s="75" t="s">
        <v>13138</v>
      </c>
      <c r="E10853" s="171">
        <v>35.68</v>
      </c>
    </row>
    <row r="10854" spans="2:5" ht="50.1" customHeight="1">
      <c r="B10854" s="75">
        <v>11676</v>
      </c>
      <c r="C10854" s="75" t="s">
        <v>17544</v>
      </c>
      <c r="D10854" s="75" t="s">
        <v>13138</v>
      </c>
      <c r="E10854" s="171">
        <v>47.72</v>
      </c>
    </row>
    <row r="10855" spans="2:5" ht="50.1" customHeight="1">
      <c r="B10855" s="75">
        <v>11677</v>
      </c>
      <c r="C10855" s="75" t="s">
        <v>17545</v>
      </c>
      <c r="D10855" s="75" t="s">
        <v>13138</v>
      </c>
      <c r="E10855" s="171">
        <v>49.29</v>
      </c>
    </row>
    <row r="10856" spans="2:5" ht="50.1" customHeight="1">
      <c r="B10856" s="75">
        <v>11678</v>
      </c>
      <c r="C10856" s="75" t="s">
        <v>17546</v>
      </c>
      <c r="D10856" s="75" t="s">
        <v>13138</v>
      </c>
      <c r="E10856" s="171">
        <v>90.27</v>
      </c>
    </row>
    <row r="10857" spans="2:5" ht="50.1" customHeight="1">
      <c r="B10857" s="75">
        <v>6038</v>
      </c>
      <c r="C10857" s="75" t="s">
        <v>17547</v>
      </c>
      <c r="D10857" s="75" t="s">
        <v>13138</v>
      </c>
      <c r="E10857" s="171">
        <v>5.72</v>
      </c>
    </row>
    <row r="10858" spans="2:5" ht="50.1" customHeight="1">
      <c r="B10858" s="75">
        <v>11718</v>
      </c>
      <c r="C10858" s="75" t="s">
        <v>17548</v>
      </c>
      <c r="D10858" s="75" t="s">
        <v>13138</v>
      </c>
      <c r="E10858" s="171">
        <v>16.329999999999998</v>
      </c>
    </row>
    <row r="10859" spans="2:5" ht="50.1" customHeight="1">
      <c r="B10859" s="75">
        <v>6037</v>
      </c>
      <c r="C10859" s="75" t="s">
        <v>17549</v>
      </c>
      <c r="D10859" s="75" t="s">
        <v>13138</v>
      </c>
      <c r="E10859" s="171">
        <v>11.91</v>
      </c>
    </row>
    <row r="10860" spans="2:5" ht="50.1" customHeight="1">
      <c r="B10860" s="75">
        <v>11719</v>
      </c>
      <c r="C10860" s="75" t="s">
        <v>17550</v>
      </c>
      <c r="D10860" s="75" t="s">
        <v>13138</v>
      </c>
      <c r="E10860" s="171">
        <v>13.25</v>
      </c>
    </row>
    <row r="10861" spans="2:5" ht="50.1" customHeight="1">
      <c r="B10861" s="75">
        <v>6019</v>
      </c>
      <c r="C10861" s="75" t="s">
        <v>17551</v>
      </c>
      <c r="D10861" s="75" t="s">
        <v>13138</v>
      </c>
      <c r="E10861" s="171">
        <v>52.03</v>
      </c>
    </row>
    <row r="10862" spans="2:5" ht="50.1" customHeight="1">
      <c r="B10862" s="75">
        <v>6010</v>
      </c>
      <c r="C10862" s="75" t="s">
        <v>17552</v>
      </c>
      <c r="D10862" s="75" t="s">
        <v>13138</v>
      </c>
      <c r="E10862" s="171">
        <v>89.53</v>
      </c>
    </row>
    <row r="10863" spans="2:5" ht="50.1" customHeight="1">
      <c r="B10863" s="75">
        <v>6017</v>
      </c>
      <c r="C10863" s="75" t="s">
        <v>17553</v>
      </c>
      <c r="D10863" s="75" t="s">
        <v>13138</v>
      </c>
      <c r="E10863" s="171">
        <v>70.91</v>
      </c>
    </row>
    <row r="10864" spans="2:5" ht="50.1" customHeight="1">
      <c r="B10864" s="75">
        <v>6020</v>
      </c>
      <c r="C10864" s="75" t="s">
        <v>17554</v>
      </c>
      <c r="D10864" s="75" t="s">
        <v>13138</v>
      </c>
      <c r="E10864" s="171">
        <v>31.25</v>
      </c>
    </row>
    <row r="10865" spans="2:5" ht="50.1" customHeight="1">
      <c r="B10865" s="75">
        <v>6028</v>
      </c>
      <c r="C10865" s="75" t="s">
        <v>17555</v>
      </c>
      <c r="D10865" s="75" t="s">
        <v>13138</v>
      </c>
      <c r="E10865" s="171">
        <v>124.7</v>
      </c>
    </row>
    <row r="10866" spans="2:5" ht="50.1" customHeight="1">
      <c r="B10866" s="75">
        <v>6011</v>
      </c>
      <c r="C10866" s="75" t="s">
        <v>17556</v>
      </c>
      <c r="D10866" s="75" t="s">
        <v>13138</v>
      </c>
      <c r="E10866" s="171">
        <v>258.62</v>
      </c>
    </row>
    <row r="10867" spans="2:5" ht="50.1" customHeight="1">
      <c r="B10867" s="75">
        <v>6012</v>
      </c>
      <c r="C10867" s="75" t="s">
        <v>17557</v>
      </c>
      <c r="D10867" s="75" t="s">
        <v>13138</v>
      </c>
      <c r="E10867" s="171">
        <v>313.10000000000002</v>
      </c>
    </row>
    <row r="10868" spans="2:5" ht="50.1" customHeight="1">
      <c r="B10868" s="75">
        <v>6016</v>
      </c>
      <c r="C10868" s="75" t="s">
        <v>17558</v>
      </c>
      <c r="D10868" s="75" t="s">
        <v>13138</v>
      </c>
      <c r="E10868" s="171">
        <v>32.96</v>
      </c>
    </row>
    <row r="10869" spans="2:5" ht="50.1" customHeight="1">
      <c r="B10869" s="75">
        <v>6027</v>
      </c>
      <c r="C10869" s="75" t="s">
        <v>17559</v>
      </c>
      <c r="D10869" s="75" t="s">
        <v>13138</v>
      </c>
      <c r="E10869" s="171">
        <v>652.4</v>
      </c>
    </row>
    <row r="10870" spans="2:5" ht="50.1" customHeight="1">
      <c r="B10870" s="75">
        <v>6013</v>
      </c>
      <c r="C10870" s="75" t="s">
        <v>17560</v>
      </c>
      <c r="D10870" s="75" t="s">
        <v>13138</v>
      </c>
      <c r="E10870" s="171">
        <v>98.44</v>
      </c>
    </row>
    <row r="10871" spans="2:5" ht="50.1" customHeight="1">
      <c r="B10871" s="75">
        <v>6015</v>
      </c>
      <c r="C10871" s="75" t="s">
        <v>17561</v>
      </c>
      <c r="D10871" s="75" t="s">
        <v>13138</v>
      </c>
      <c r="E10871" s="171">
        <v>143.16</v>
      </c>
    </row>
    <row r="10872" spans="2:5" ht="50.1" customHeight="1">
      <c r="B10872" s="75">
        <v>6014</v>
      </c>
      <c r="C10872" s="75" t="s">
        <v>17562</v>
      </c>
      <c r="D10872" s="75" t="s">
        <v>13138</v>
      </c>
      <c r="E10872" s="171">
        <v>136.87</v>
      </c>
    </row>
    <row r="10873" spans="2:5" ht="50.1" customHeight="1">
      <c r="B10873" s="75">
        <v>6006</v>
      </c>
      <c r="C10873" s="75" t="s">
        <v>17563</v>
      </c>
      <c r="D10873" s="75" t="s">
        <v>13138</v>
      </c>
      <c r="E10873" s="171">
        <v>71.290000000000006</v>
      </c>
    </row>
    <row r="10874" spans="2:5" ht="50.1" customHeight="1">
      <c r="B10874" s="75">
        <v>6005</v>
      </c>
      <c r="C10874" s="75" t="s">
        <v>17564</v>
      </c>
      <c r="D10874" s="75" t="s">
        <v>13138</v>
      </c>
      <c r="E10874" s="171">
        <v>80.42</v>
      </c>
    </row>
    <row r="10875" spans="2:5" ht="50.1" customHeight="1">
      <c r="B10875" s="75">
        <v>11756</v>
      </c>
      <c r="C10875" s="75" t="s">
        <v>17565</v>
      </c>
      <c r="D10875" s="75" t="s">
        <v>13138</v>
      </c>
      <c r="E10875" s="171">
        <v>38.409999999999997</v>
      </c>
    </row>
    <row r="10876" spans="2:5" ht="50.1" customHeight="1">
      <c r="B10876" s="75">
        <v>10904</v>
      </c>
      <c r="C10876" s="75" t="s">
        <v>17566</v>
      </c>
      <c r="D10876" s="75" t="s">
        <v>13138</v>
      </c>
      <c r="E10876" s="171">
        <v>126</v>
      </c>
    </row>
    <row r="10877" spans="2:5" ht="50.1" customHeight="1">
      <c r="B10877" s="75">
        <v>11752</v>
      </c>
      <c r="C10877" s="75" t="s">
        <v>17567</v>
      </c>
      <c r="D10877" s="75" t="s">
        <v>13138</v>
      </c>
      <c r="E10877" s="171">
        <v>22.15</v>
      </c>
    </row>
    <row r="10878" spans="2:5" ht="50.1" customHeight="1">
      <c r="B10878" s="75">
        <v>11753</v>
      </c>
      <c r="C10878" s="75" t="s">
        <v>17568</v>
      </c>
      <c r="D10878" s="75" t="s">
        <v>13138</v>
      </c>
      <c r="E10878" s="171">
        <v>26.44</v>
      </c>
    </row>
    <row r="10879" spans="2:5" ht="50.1" customHeight="1">
      <c r="B10879" s="75">
        <v>6021</v>
      </c>
      <c r="C10879" s="75" t="s">
        <v>17569</v>
      </c>
      <c r="D10879" s="75" t="s">
        <v>13138</v>
      </c>
      <c r="E10879" s="171">
        <v>73.38</v>
      </c>
    </row>
    <row r="10880" spans="2:5" ht="50.1" customHeight="1">
      <c r="B10880" s="75">
        <v>6024</v>
      </c>
      <c r="C10880" s="75" t="s">
        <v>17570</v>
      </c>
      <c r="D10880" s="75" t="s">
        <v>13138</v>
      </c>
      <c r="E10880" s="171">
        <v>75.849999999999994</v>
      </c>
    </row>
    <row r="10881" spans="2:5" ht="50.1" customHeight="1">
      <c r="B10881" s="75">
        <v>38379</v>
      </c>
      <c r="C10881" s="75" t="s">
        <v>17571</v>
      </c>
      <c r="D10881" s="75" t="s">
        <v>13139</v>
      </c>
      <c r="E10881" s="171">
        <v>43</v>
      </c>
    </row>
    <row r="10882" spans="2:5" ht="50.1" customHeight="1">
      <c r="B10882" s="75">
        <v>13897</v>
      </c>
      <c r="C10882" s="75" t="s">
        <v>17572</v>
      </c>
      <c r="D10882" s="75" t="s">
        <v>13138</v>
      </c>
      <c r="E10882" s="172">
        <v>5771.3</v>
      </c>
    </row>
    <row r="10883" spans="2:5" ht="50.1" customHeight="1">
      <c r="B10883" s="75">
        <v>10640</v>
      </c>
      <c r="C10883" s="75" t="s">
        <v>17573</v>
      </c>
      <c r="D10883" s="75" t="s">
        <v>13138</v>
      </c>
      <c r="E10883" s="172">
        <v>12499.42</v>
      </c>
    </row>
    <row r="10884" spans="2:5" ht="50.1" customHeight="1">
      <c r="B10884" s="75">
        <v>11086</v>
      </c>
      <c r="C10884" s="75" t="s">
        <v>17574</v>
      </c>
      <c r="D10884" s="75" t="s">
        <v>13141</v>
      </c>
      <c r="E10884" s="171">
        <v>69.94</v>
      </c>
    </row>
    <row r="10885" spans="2:5" ht="50.1" customHeight="1">
      <c r="B10885" s="75">
        <v>34357</v>
      </c>
      <c r="C10885" s="75" t="s">
        <v>21860</v>
      </c>
      <c r="D10885" s="75" t="s">
        <v>13140</v>
      </c>
      <c r="E10885" s="171">
        <v>2.75</v>
      </c>
    </row>
    <row r="10886" spans="2:5" ht="50.1" customHeight="1">
      <c r="B10886" s="75">
        <v>37329</v>
      </c>
      <c r="C10886" s="75" t="s">
        <v>21861</v>
      </c>
      <c r="D10886" s="75" t="s">
        <v>13140</v>
      </c>
      <c r="E10886" s="171">
        <v>58.12</v>
      </c>
    </row>
    <row r="10887" spans="2:5" ht="50.1" customHeight="1">
      <c r="B10887" s="75">
        <v>2510</v>
      </c>
      <c r="C10887" s="75" t="s">
        <v>17575</v>
      </c>
      <c r="D10887" s="75" t="s">
        <v>13138</v>
      </c>
      <c r="E10887" s="171">
        <v>24.47</v>
      </c>
    </row>
    <row r="10888" spans="2:5" ht="50.1" customHeight="1">
      <c r="B10888" s="75">
        <v>12359</v>
      </c>
      <c r="C10888" s="75" t="s">
        <v>17576</v>
      </c>
      <c r="D10888" s="75" t="s">
        <v>13138</v>
      </c>
      <c r="E10888" s="171">
        <v>263</v>
      </c>
    </row>
    <row r="10889" spans="2:5" ht="50.1" customHeight="1">
      <c r="B10889" s="75">
        <v>5320</v>
      </c>
      <c r="C10889" s="75" t="s">
        <v>17577</v>
      </c>
      <c r="D10889" s="75" t="s">
        <v>3955</v>
      </c>
      <c r="E10889" s="171">
        <v>40.06</v>
      </c>
    </row>
    <row r="10890" spans="2:5" ht="50.1" customHeight="1">
      <c r="B10890" s="75">
        <v>7353</v>
      </c>
      <c r="C10890" s="75" t="s">
        <v>17578</v>
      </c>
      <c r="D10890" s="75" t="s">
        <v>3955</v>
      </c>
      <c r="E10890" s="171">
        <v>21.97</v>
      </c>
    </row>
    <row r="10891" spans="2:5" ht="50.1" customHeight="1">
      <c r="B10891" s="75">
        <v>36144</v>
      </c>
      <c r="C10891" s="75" t="s">
        <v>17579</v>
      </c>
      <c r="D10891" s="75" t="s">
        <v>13138</v>
      </c>
      <c r="E10891" s="171">
        <v>1</v>
      </c>
    </row>
    <row r="10892" spans="2:5" ht="50.1" customHeight="1">
      <c r="B10892" s="75">
        <v>10518</v>
      </c>
      <c r="C10892" s="75" t="s">
        <v>17580</v>
      </c>
      <c r="D10892" s="75" t="s">
        <v>13138</v>
      </c>
      <c r="E10892" s="171">
        <v>70.08</v>
      </c>
    </row>
    <row r="10893" spans="2:5" ht="50.1" customHeight="1">
      <c r="B10893" s="75">
        <v>36530</v>
      </c>
      <c r="C10893" s="75" t="s">
        <v>17581</v>
      </c>
      <c r="D10893" s="75" t="s">
        <v>13138</v>
      </c>
      <c r="E10893" s="172">
        <v>282578.03999999998</v>
      </c>
    </row>
    <row r="10894" spans="2:5" ht="50.1" customHeight="1">
      <c r="B10894" s="75">
        <v>6046</v>
      </c>
      <c r="C10894" s="75" t="s">
        <v>17582</v>
      </c>
      <c r="D10894" s="75" t="s">
        <v>13138</v>
      </c>
      <c r="E10894" s="172">
        <v>306500</v>
      </c>
    </row>
    <row r="10895" spans="2:5" ht="50.1" customHeight="1">
      <c r="B10895" s="75">
        <v>36531</v>
      </c>
      <c r="C10895" s="75" t="s">
        <v>17583</v>
      </c>
      <c r="D10895" s="75" t="s">
        <v>13138</v>
      </c>
      <c r="E10895" s="172">
        <v>317713.39</v>
      </c>
    </row>
    <row r="10896" spans="2:5" ht="50.1" customHeight="1">
      <c r="B10896" s="75">
        <v>34684</v>
      </c>
      <c r="C10896" s="75" t="s">
        <v>17584</v>
      </c>
      <c r="D10896" s="75" t="s">
        <v>13136</v>
      </c>
      <c r="E10896" s="171">
        <v>196.31</v>
      </c>
    </row>
    <row r="10897" spans="2:5" ht="50.1" customHeight="1">
      <c r="B10897" s="75">
        <v>34683</v>
      </c>
      <c r="C10897" s="75" t="s">
        <v>17585</v>
      </c>
      <c r="D10897" s="75" t="s">
        <v>13136</v>
      </c>
      <c r="E10897" s="171">
        <v>122.69</v>
      </c>
    </row>
    <row r="10898" spans="2:5" ht="50.1" customHeight="1">
      <c r="B10898" s="75">
        <v>533</v>
      </c>
      <c r="C10898" s="75" t="s">
        <v>17586</v>
      </c>
      <c r="D10898" s="75" t="s">
        <v>13136</v>
      </c>
      <c r="E10898" s="171">
        <v>12.92</v>
      </c>
    </row>
    <row r="10899" spans="2:5" ht="50.1" customHeight="1">
      <c r="B10899" s="75">
        <v>10515</v>
      </c>
      <c r="C10899" s="75" t="s">
        <v>17587</v>
      </c>
      <c r="D10899" s="75" t="s">
        <v>13136</v>
      </c>
      <c r="E10899" s="171">
        <v>33.33</v>
      </c>
    </row>
    <row r="10900" spans="2:5" ht="50.1" customHeight="1">
      <c r="B10900" s="75">
        <v>536</v>
      </c>
      <c r="C10900" s="75" t="s">
        <v>17588</v>
      </c>
      <c r="D10900" s="75" t="s">
        <v>13136</v>
      </c>
      <c r="E10900" s="171">
        <v>21.9</v>
      </c>
    </row>
    <row r="10901" spans="2:5" ht="50.1" customHeight="1">
      <c r="B10901" s="75">
        <v>153</v>
      </c>
      <c r="C10901" s="75" t="s">
        <v>17589</v>
      </c>
      <c r="D10901" s="75" t="s">
        <v>3955</v>
      </c>
      <c r="E10901" s="171">
        <v>50.17</v>
      </c>
    </row>
    <row r="10902" spans="2:5" ht="50.1" customHeight="1">
      <c r="B10902" s="75">
        <v>34682</v>
      </c>
      <c r="C10902" s="75" t="s">
        <v>17590</v>
      </c>
      <c r="D10902" s="75" t="s">
        <v>13136</v>
      </c>
      <c r="E10902" s="171">
        <v>93.82</v>
      </c>
    </row>
    <row r="10903" spans="2:5" ht="50.1" customHeight="1">
      <c r="B10903" s="75">
        <v>20205</v>
      </c>
      <c r="C10903" s="75" t="s">
        <v>21862</v>
      </c>
      <c r="D10903" s="75" t="s">
        <v>13139</v>
      </c>
      <c r="E10903" s="171">
        <v>3.78</v>
      </c>
    </row>
    <row r="10904" spans="2:5" ht="50.1" customHeight="1">
      <c r="B10904" s="75">
        <v>4412</v>
      </c>
      <c r="C10904" s="75" t="s">
        <v>21863</v>
      </c>
      <c r="D10904" s="75" t="s">
        <v>13139</v>
      </c>
      <c r="E10904" s="171">
        <v>2.27</v>
      </c>
    </row>
    <row r="10905" spans="2:5" ht="50.1" customHeight="1">
      <c r="B10905" s="75">
        <v>4408</v>
      </c>
      <c r="C10905" s="75" t="s">
        <v>21864</v>
      </c>
      <c r="D10905" s="75" t="s">
        <v>13139</v>
      </c>
      <c r="E10905" s="171">
        <v>2.83</v>
      </c>
    </row>
    <row r="10906" spans="2:5" ht="50.1" customHeight="1">
      <c r="B10906" s="75">
        <v>10559</v>
      </c>
      <c r="C10906" s="75" t="s">
        <v>17591</v>
      </c>
      <c r="D10906" s="75" t="s">
        <v>13138</v>
      </c>
      <c r="E10906" s="172">
        <v>2253</v>
      </c>
    </row>
    <row r="10907" spans="2:5" ht="50.1" customHeight="1">
      <c r="B10907" s="75">
        <v>10664</v>
      </c>
      <c r="C10907" s="75" t="s">
        <v>17592</v>
      </c>
      <c r="D10907" s="75" t="s">
        <v>13138</v>
      </c>
      <c r="E10907" s="172">
        <v>6123.17</v>
      </c>
    </row>
    <row r="10908" spans="2:5" ht="50.1" customHeight="1">
      <c r="B10908" s="75">
        <v>36250</v>
      </c>
      <c r="C10908" s="75" t="s">
        <v>17593</v>
      </c>
      <c r="D10908" s="75" t="s">
        <v>13139</v>
      </c>
      <c r="E10908" s="171">
        <v>4.16</v>
      </c>
    </row>
    <row r="10909" spans="2:5" ht="50.1" customHeight="1">
      <c r="B10909" s="75">
        <v>10857</v>
      </c>
      <c r="C10909" s="75" t="s">
        <v>17594</v>
      </c>
      <c r="D10909" s="75" t="s">
        <v>13139</v>
      </c>
      <c r="E10909" s="171">
        <v>5.84</v>
      </c>
    </row>
    <row r="10910" spans="2:5" ht="50.1" customHeight="1">
      <c r="B10910" s="75">
        <v>4803</v>
      </c>
      <c r="C10910" s="75" t="s">
        <v>17595</v>
      </c>
      <c r="D10910" s="75" t="s">
        <v>13139</v>
      </c>
      <c r="E10910" s="171">
        <v>24.41</v>
      </c>
    </row>
    <row r="10911" spans="2:5" ht="50.1" customHeight="1">
      <c r="B10911" s="75">
        <v>6186</v>
      </c>
      <c r="C10911" s="75" t="s">
        <v>17596</v>
      </c>
      <c r="D10911" s="75" t="s">
        <v>13139</v>
      </c>
      <c r="E10911" s="171">
        <v>11.66</v>
      </c>
    </row>
    <row r="10912" spans="2:5" ht="50.1" customHeight="1">
      <c r="B10912" s="75">
        <v>4829</v>
      </c>
      <c r="C10912" s="75" t="s">
        <v>17597</v>
      </c>
      <c r="D10912" s="75" t="s">
        <v>13139</v>
      </c>
      <c r="E10912" s="171">
        <v>22.02</v>
      </c>
    </row>
    <row r="10913" spans="2:5" ht="50.1" customHeight="1">
      <c r="B10913" s="75">
        <v>39829</v>
      </c>
      <c r="C10913" s="75" t="s">
        <v>17598</v>
      </c>
      <c r="D10913" s="75" t="s">
        <v>13139</v>
      </c>
      <c r="E10913" s="171">
        <v>25.48</v>
      </c>
    </row>
    <row r="10914" spans="2:5" ht="50.1" customHeight="1">
      <c r="B10914" s="75">
        <v>20231</v>
      </c>
      <c r="C10914" s="75" t="s">
        <v>17599</v>
      </c>
      <c r="D10914" s="75" t="s">
        <v>13139</v>
      </c>
      <c r="E10914" s="171">
        <v>41.67</v>
      </c>
    </row>
    <row r="10915" spans="2:5" ht="50.1" customHeight="1">
      <c r="B10915" s="75">
        <v>4804</v>
      </c>
      <c r="C10915" s="75" t="s">
        <v>17600</v>
      </c>
      <c r="D10915" s="75" t="s">
        <v>13139</v>
      </c>
      <c r="E10915" s="171">
        <v>18.739999999999998</v>
      </c>
    </row>
    <row r="10916" spans="2:5" ht="50.1" customHeight="1">
      <c r="B10916" s="75">
        <v>34680</v>
      </c>
      <c r="C10916" s="75" t="s">
        <v>17601</v>
      </c>
      <c r="D10916" s="75" t="s">
        <v>13139</v>
      </c>
      <c r="E10916" s="171">
        <v>28.86</v>
      </c>
    </row>
    <row r="10917" spans="2:5" ht="50.1" customHeight="1">
      <c r="B10917" s="75">
        <v>11573</v>
      </c>
      <c r="C10917" s="75" t="s">
        <v>21865</v>
      </c>
      <c r="D10917" s="75" t="s">
        <v>13138</v>
      </c>
      <c r="E10917" s="171">
        <v>5.18</v>
      </c>
    </row>
    <row r="10918" spans="2:5" ht="50.1" customHeight="1">
      <c r="B10918" s="75">
        <v>38401</v>
      </c>
      <c r="C10918" s="75" t="s">
        <v>17602</v>
      </c>
      <c r="D10918" s="75" t="s">
        <v>13138</v>
      </c>
      <c r="E10918" s="171">
        <v>9.7899999999999991</v>
      </c>
    </row>
    <row r="10919" spans="2:5" ht="50.1" customHeight="1">
      <c r="B10919" s="75">
        <v>11575</v>
      </c>
      <c r="C10919" s="75" t="s">
        <v>21866</v>
      </c>
      <c r="D10919" s="75" t="s">
        <v>13138</v>
      </c>
      <c r="E10919" s="171">
        <v>49.99</v>
      </c>
    </row>
    <row r="10920" spans="2:5" ht="50.1" customHeight="1">
      <c r="B10920" s="75">
        <v>38179</v>
      </c>
      <c r="C10920" s="75" t="s">
        <v>21867</v>
      </c>
      <c r="D10920" s="75" t="s">
        <v>13138</v>
      </c>
      <c r="E10920" s="171">
        <v>41.34</v>
      </c>
    </row>
    <row r="10921" spans="2:5" ht="50.1" customHeight="1">
      <c r="B10921" s="75">
        <v>20256</v>
      </c>
      <c r="C10921" s="75" t="s">
        <v>17603</v>
      </c>
      <c r="D10921" s="75" t="s">
        <v>13138</v>
      </c>
      <c r="E10921" s="171">
        <v>0.38</v>
      </c>
    </row>
    <row r="10922" spans="2:5" ht="50.1" customHeight="1">
      <c r="B10922" s="75">
        <v>14511</v>
      </c>
      <c r="C10922" s="75" t="s">
        <v>17604</v>
      </c>
      <c r="D10922" s="75" t="s">
        <v>13138</v>
      </c>
      <c r="E10922" s="172">
        <v>562815.99</v>
      </c>
    </row>
    <row r="10923" spans="2:5" ht="50.1" customHeight="1">
      <c r="B10923" s="75">
        <v>10642</v>
      </c>
      <c r="C10923" s="75" t="s">
        <v>17605</v>
      </c>
      <c r="D10923" s="75" t="s">
        <v>13138</v>
      </c>
      <c r="E10923" s="172">
        <v>530200</v>
      </c>
    </row>
    <row r="10924" spans="2:5" ht="50.1" customHeight="1">
      <c r="B10924" s="75">
        <v>14489</v>
      </c>
      <c r="C10924" s="75" t="s">
        <v>17606</v>
      </c>
      <c r="D10924" s="75" t="s">
        <v>13138</v>
      </c>
      <c r="E10924" s="172">
        <v>470277.53</v>
      </c>
    </row>
    <row r="10925" spans="2:5" ht="50.1" customHeight="1">
      <c r="B10925" s="75">
        <v>14513</v>
      </c>
      <c r="C10925" s="75" t="s">
        <v>17607</v>
      </c>
      <c r="D10925" s="75" t="s">
        <v>13138</v>
      </c>
      <c r="E10925" s="172">
        <v>352719.31</v>
      </c>
    </row>
    <row r="10926" spans="2:5" ht="50.1" customHeight="1">
      <c r="B10926" s="75">
        <v>13600</v>
      </c>
      <c r="C10926" s="75" t="s">
        <v>17608</v>
      </c>
      <c r="D10926" s="75" t="s">
        <v>13138</v>
      </c>
      <c r="E10926" s="172">
        <v>455107.24</v>
      </c>
    </row>
    <row r="10927" spans="2:5" ht="50.1" customHeight="1">
      <c r="B10927" s="75">
        <v>10646</v>
      </c>
      <c r="C10927" s="75" t="s">
        <v>17609</v>
      </c>
      <c r="D10927" s="75" t="s">
        <v>13138</v>
      </c>
      <c r="E10927" s="172">
        <v>339252.12</v>
      </c>
    </row>
    <row r="10928" spans="2:5" ht="50.1" customHeight="1">
      <c r="B10928" s="75">
        <v>6070</v>
      </c>
      <c r="C10928" s="75" t="s">
        <v>17610</v>
      </c>
      <c r="D10928" s="75" t="s">
        <v>13138</v>
      </c>
      <c r="E10928" s="172">
        <v>463546.27</v>
      </c>
    </row>
    <row r="10929" spans="2:5" ht="50.1" customHeight="1">
      <c r="B10929" s="75">
        <v>6069</v>
      </c>
      <c r="C10929" s="75" t="s">
        <v>17611</v>
      </c>
      <c r="D10929" s="75" t="s">
        <v>13138</v>
      </c>
      <c r="E10929" s="172">
        <v>102404.36</v>
      </c>
    </row>
    <row r="10930" spans="2:5" ht="50.1" customHeight="1">
      <c r="B10930" s="75">
        <v>14626</v>
      </c>
      <c r="C10930" s="75" t="s">
        <v>17612</v>
      </c>
      <c r="D10930" s="75" t="s">
        <v>13138</v>
      </c>
      <c r="E10930" s="172">
        <v>507477.16</v>
      </c>
    </row>
    <row r="10931" spans="2:5" ht="50.1" customHeight="1">
      <c r="B10931" s="75">
        <v>6067</v>
      </c>
      <c r="C10931" s="75" t="s">
        <v>17613</v>
      </c>
      <c r="D10931" s="75" t="s">
        <v>13138</v>
      </c>
      <c r="E10931" s="172">
        <v>416585.72</v>
      </c>
    </row>
    <row r="10932" spans="2:5" ht="50.1" customHeight="1">
      <c r="B10932" s="75">
        <v>38393</v>
      </c>
      <c r="C10932" s="75" t="s">
        <v>17614</v>
      </c>
      <c r="D10932" s="75" t="s">
        <v>13138</v>
      </c>
      <c r="E10932" s="171">
        <v>14.5</v>
      </c>
    </row>
    <row r="10933" spans="2:5" ht="50.1" customHeight="1">
      <c r="B10933" s="75">
        <v>38390</v>
      </c>
      <c r="C10933" s="75" t="s">
        <v>17615</v>
      </c>
      <c r="D10933" s="75" t="s">
        <v>13138</v>
      </c>
      <c r="E10933" s="171">
        <v>32.159999999999997</v>
      </c>
    </row>
    <row r="10934" spans="2:5" ht="50.1" customHeight="1">
      <c r="B10934" s="75">
        <v>36532</v>
      </c>
      <c r="C10934" s="75" t="s">
        <v>17616</v>
      </c>
      <c r="D10934" s="75" t="s">
        <v>13138</v>
      </c>
      <c r="E10934" s="172">
        <v>14862.65</v>
      </c>
    </row>
    <row r="10935" spans="2:5" ht="50.1" customHeight="1">
      <c r="B10935" s="75">
        <v>11578</v>
      </c>
      <c r="C10935" s="75" t="s">
        <v>17617</v>
      </c>
      <c r="D10935" s="75" t="s">
        <v>13138</v>
      </c>
      <c r="E10935" s="171">
        <v>10.79</v>
      </c>
    </row>
    <row r="10936" spans="2:5" ht="50.1" customHeight="1">
      <c r="B10936" s="75">
        <v>11577</v>
      </c>
      <c r="C10936" s="75" t="s">
        <v>17618</v>
      </c>
      <c r="D10936" s="75" t="s">
        <v>13138</v>
      </c>
      <c r="E10936" s="171">
        <v>10.3</v>
      </c>
    </row>
    <row r="10937" spans="2:5" ht="50.1" customHeight="1">
      <c r="B10937" s="75">
        <v>42432</v>
      </c>
      <c r="C10937" s="75" t="s">
        <v>17619</v>
      </c>
      <c r="D10937" s="75" t="s">
        <v>13138</v>
      </c>
      <c r="E10937" s="172">
        <v>2028.54</v>
      </c>
    </row>
    <row r="10938" spans="2:5" ht="50.1" customHeight="1">
      <c r="B10938" s="75">
        <v>42437</v>
      </c>
      <c r="C10938" s="75" t="s">
        <v>17620</v>
      </c>
      <c r="D10938" s="75" t="s">
        <v>13138</v>
      </c>
      <c r="E10938" s="172">
        <v>1542.23</v>
      </c>
    </row>
    <row r="10939" spans="2:5" ht="50.1" customHeight="1">
      <c r="B10939" s="75">
        <v>1116</v>
      </c>
      <c r="C10939" s="75" t="s">
        <v>17621</v>
      </c>
      <c r="D10939" s="75" t="s">
        <v>13139</v>
      </c>
      <c r="E10939" s="171">
        <v>22.67</v>
      </c>
    </row>
    <row r="10940" spans="2:5" ht="50.1" customHeight="1">
      <c r="B10940" s="75">
        <v>1115</v>
      </c>
      <c r="C10940" s="75" t="s">
        <v>17622</v>
      </c>
      <c r="D10940" s="75" t="s">
        <v>13139</v>
      </c>
      <c r="E10940" s="171">
        <v>27.16</v>
      </c>
    </row>
    <row r="10941" spans="2:5" ht="50.1" customHeight="1">
      <c r="B10941" s="75">
        <v>1113</v>
      </c>
      <c r="C10941" s="75" t="s">
        <v>17623</v>
      </c>
      <c r="D10941" s="75" t="s">
        <v>13139</v>
      </c>
      <c r="E10941" s="171">
        <v>31.75</v>
      </c>
    </row>
    <row r="10942" spans="2:5" ht="50.1" customHeight="1">
      <c r="B10942" s="75">
        <v>1114</v>
      </c>
      <c r="C10942" s="75" t="s">
        <v>17624</v>
      </c>
      <c r="D10942" s="75" t="s">
        <v>13139</v>
      </c>
      <c r="E10942" s="171">
        <v>37.83</v>
      </c>
    </row>
    <row r="10943" spans="2:5" ht="50.1" customHeight="1">
      <c r="B10943" s="75">
        <v>40873</v>
      </c>
      <c r="C10943" s="75" t="s">
        <v>19221</v>
      </c>
      <c r="D10943" s="75" t="s">
        <v>13139</v>
      </c>
      <c r="E10943" s="171">
        <v>29.6</v>
      </c>
    </row>
    <row r="10944" spans="2:5" ht="50.1" customHeight="1">
      <c r="B10944" s="75">
        <v>20214</v>
      </c>
      <c r="C10944" s="75" t="s">
        <v>17625</v>
      </c>
      <c r="D10944" s="75" t="s">
        <v>13138</v>
      </c>
      <c r="E10944" s="171">
        <v>30.84</v>
      </c>
    </row>
    <row r="10945" spans="2:5" ht="50.1" customHeight="1">
      <c r="B10945" s="75">
        <v>11064</v>
      </c>
      <c r="C10945" s="75" t="s">
        <v>17626</v>
      </c>
      <c r="D10945" s="75" t="s">
        <v>13138</v>
      </c>
      <c r="E10945" s="171">
        <v>13.07</v>
      </c>
    </row>
    <row r="10946" spans="2:5" ht="50.1" customHeight="1">
      <c r="B10946" s="75">
        <v>7237</v>
      </c>
      <c r="C10946" s="75" t="s">
        <v>17627</v>
      </c>
      <c r="D10946" s="75" t="s">
        <v>13138</v>
      </c>
      <c r="E10946" s="171">
        <v>17.829999999999998</v>
      </c>
    </row>
    <row r="10947" spans="2:5" ht="50.1" customHeight="1">
      <c r="B10947" s="75">
        <v>11757</v>
      </c>
      <c r="C10947" s="75" t="s">
        <v>17628</v>
      </c>
      <c r="D10947" s="75" t="s">
        <v>13138</v>
      </c>
      <c r="E10947" s="171">
        <v>24.33</v>
      </c>
    </row>
    <row r="10948" spans="2:5" ht="50.1" customHeight="1">
      <c r="B10948" s="75">
        <v>11758</v>
      </c>
      <c r="C10948" s="75" t="s">
        <v>17629</v>
      </c>
      <c r="D10948" s="75" t="s">
        <v>13138</v>
      </c>
      <c r="E10948" s="171">
        <v>35.5</v>
      </c>
    </row>
    <row r="10949" spans="2:5" ht="50.1" customHeight="1">
      <c r="B10949" s="75">
        <v>37526</v>
      </c>
      <c r="C10949" s="75" t="s">
        <v>17630</v>
      </c>
      <c r="D10949" s="75" t="s">
        <v>13138</v>
      </c>
      <c r="E10949" s="171">
        <v>2.5499999999999998</v>
      </c>
    </row>
    <row r="10950" spans="2:5" ht="50.1" customHeight="1">
      <c r="B10950" s="75">
        <v>6076</v>
      </c>
      <c r="C10950" s="75" t="s">
        <v>17631</v>
      </c>
      <c r="D10950" s="75" t="s">
        <v>13141</v>
      </c>
      <c r="E10950" s="171">
        <v>56.28</v>
      </c>
    </row>
    <row r="10951" spans="2:5" ht="50.1" customHeight="1">
      <c r="B10951" s="75">
        <v>13109</v>
      </c>
      <c r="C10951" s="75" t="s">
        <v>17632</v>
      </c>
      <c r="D10951" s="75" t="s">
        <v>13138</v>
      </c>
      <c r="E10951" s="171">
        <v>238.38</v>
      </c>
    </row>
    <row r="10952" spans="2:5" ht="50.1" customHeight="1">
      <c r="B10952" s="75">
        <v>13110</v>
      </c>
      <c r="C10952" s="75" t="s">
        <v>17633</v>
      </c>
      <c r="D10952" s="75" t="s">
        <v>13138</v>
      </c>
      <c r="E10952" s="171">
        <v>313.72000000000003</v>
      </c>
    </row>
    <row r="10953" spans="2:5" ht="50.1" customHeight="1">
      <c r="B10953" s="75">
        <v>7581</v>
      </c>
      <c r="C10953" s="75" t="s">
        <v>17634</v>
      </c>
      <c r="D10953" s="75" t="s">
        <v>13138</v>
      </c>
      <c r="E10953" s="171">
        <v>2.99</v>
      </c>
    </row>
    <row r="10954" spans="2:5" ht="50.1" customHeight="1">
      <c r="B10954" s="75">
        <v>4509</v>
      </c>
      <c r="C10954" s="75" t="s">
        <v>21868</v>
      </c>
      <c r="D10954" s="75" t="s">
        <v>13139</v>
      </c>
      <c r="E10954" s="171">
        <v>2.7</v>
      </c>
    </row>
    <row r="10955" spans="2:5" ht="50.1" customHeight="1">
      <c r="B10955" s="75">
        <v>4512</v>
      </c>
      <c r="C10955" s="75" t="s">
        <v>21869</v>
      </c>
      <c r="D10955" s="75" t="s">
        <v>13139</v>
      </c>
      <c r="E10955" s="171">
        <v>1.29</v>
      </c>
    </row>
    <row r="10956" spans="2:5" ht="50.1" customHeight="1">
      <c r="B10956" s="75">
        <v>4517</v>
      </c>
      <c r="C10956" s="75" t="s">
        <v>21870</v>
      </c>
      <c r="D10956" s="75" t="s">
        <v>13139</v>
      </c>
      <c r="E10956" s="171">
        <v>1.86</v>
      </c>
    </row>
    <row r="10957" spans="2:5" ht="50.1" customHeight="1">
      <c r="B10957" s="75">
        <v>20206</v>
      </c>
      <c r="C10957" s="75" t="s">
        <v>21871</v>
      </c>
      <c r="D10957" s="75" t="s">
        <v>13139</v>
      </c>
      <c r="E10957" s="171">
        <v>10.220000000000001</v>
      </c>
    </row>
    <row r="10958" spans="2:5" ht="50.1" customHeight="1">
      <c r="B10958" s="75">
        <v>4460</v>
      </c>
      <c r="C10958" s="75" t="s">
        <v>21872</v>
      </c>
      <c r="D10958" s="75" t="s">
        <v>13139</v>
      </c>
      <c r="E10958" s="171">
        <v>10.49</v>
      </c>
    </row>
    <row r="10959" spans="2:5" ht="50.1" customHeight="1">
      <c r="B10959" s="75">
        <v>4417</v>
      </c>
      <c r="C10959" s="75" t="s">
        <v>21873</v>
      </c>
      <c r="D10959" s="75" t="s">
        <v>13139</v>
      </c>
      <c r="E10959" s="171">
        <v>8.09</v>
      </c>
    </row>
    <row r="10960" spans="2:5" ht="50.1" customHeight="1">
      <c r="B10960" s="75">
        <v>4415</v>
      </c>
      <c r="C10960" s="75" t="s">
        <v>21874</v>
      </c>
      <c r="D10960" s="75" t="s">
        <v>13139</v>
      </c>
      <c r="E10960" s="171">
        <v>5.62</v>
      </c>
    </row>
    <row r="10961" spans="2:5" ht="50.1" customHeight="1">
      <c r="B10961" s="75">
        <v>37373</v>
      </c>
      <c r="C10961" s="75" t="s">
        <v>17635</v>
      </c>
      <c r="D10961" s="75" t="s">
        <v>13137</v>
      </c>
      <c r="E10961" s="171">
        <v>0.06</v>
      </c>
    </row>
    <row r="10962" spans="2:5" ht="50.1" customHeight="1">
      <c r="B10962" s="75">
        <v>40864</v>
      </c>
      <c r="C10962" s="75" t="s">
        <v>17636</v>
      </c>
      <c r="D10962" s="75" t="s">
        <v>13142</v>
      </c>
      <c r="E10962" s="171">
        <v>11.13</v>
      </c>
    </row>
    <row r="10963" spans="2:5" ht="50.1" customHeight="1">
      <c r="B10963" s="75">
        <v>4734</v>
      </c>
      <c r="C10963" s="75" t="s">
        <v>17637</v>
      </c>
      <c r="D10963" s="75" t="s">
        <v>13141</v>
      </c>
      <c r="E10963" s="171">
        <v>99.54</v>
      </c>
    </row>
    <row r="10964" spans="2:5" ht="50.1" customHeight="1">
      <c r="B10964" s="75">
        <v>6085</v>
      </c>
      <c r="C10964" s="75" t="s">
        <v>17638</v>
      </c>
      <c r="D10964" s="75" t="s">
        <v>3955</v>
      </c>
      <c r="E10964" s="171">
        <v>7.89</v>
      </c>
    </row>
    <row r="10965" spans="2:5" ht="50.1" customHeight="1">
      <c r="B10965" s="75">
        <v>38396</v>
      </c>
      <c r="C10965" s="75" t="s">
        <v>17639</v>
      </c>
      <c r="D10965" s="75" t="s">
        <v>13138</v>
      </c>
      <c r="E10965" s="171">
        <v>295.69</v>
      </c>
    </row>
    <row r="10966" spans="2:5" ht="50.1" customHeight="1">
      <c r="B10966" s="75">
        <v>6090</v>
      </c>
      <c r="C10966" s="75" t="s">
        <v>17640</v>
      </c>
      <c r="D10966" s="75" t="s">
        <v>3955</v>
      </c>
      <c r="E10966" s="171">
        <v>14.99</v>
      </c>
    </row>
    <row r="10967" spans="2:5" ht="50.1" customHeight="1">
      <c r="B10967" s="75">
        <v>11622</v>
      </c>
      <c r="C10967" s="75" t="s">
        <v>17641</v>
      </c>
      <c r="D10967" s="75" t="s">
        <v>13140</v>
      </c>
      <c r="E10967" s="171">
        <v>37.81</v>
      </c>
    </row>
    <row r="10968" spans="2:5" ht="50.1" customHeight="1">
      <c r="B10968" s="75">
        <v>6094</v>
      </c>
      <c r="C10968" s="75" t="s">
        <v>17642</v>
      </c>
      <c r="D10968" s="75" t="s">
        <v>13140</v>
      </c>
      <c r="E10968" s="171">
        <v>25.35</v>
      </c>
    </row>
    <row r="10969" spans="2:5" ht="50.1" customHeight="1">
      <c r="B10969" s="75">
        <v>43143</v>
      </c>
      <c r="C10969" s="75" t="s">
        <v>19222</v>
      </c>
      <c r="D10969" s="75" t="s">
        <v>3955</v>
      </c>
      <c r="E10969" s="171">
        <v>14.28</v>
      </c>
    </row>
    <row r="10970" spans="2:5" ht="50.1" customHeight="1">
      <c r="B10970" s="75">
        <v>7317</v>
      </c>
      <c r="C10970" s="75" t="s">
        <v>17643</v>
      </c>
      <c r="D10970" s="75" t="s">
        <v>13140</v>
      </c>
      <c r="E10970" s="171">
        <v>25.75</v>
      </c>
    </row>
    <row r="10971" spans="2:5" ht="50.1" customHeight="1">
      <c r="B10971" s="75">
        <v>142</v>
      </c>
      <c r="C10971" s="75" t="s">
        <v>19223</v>
      </c>
      <c r="D10971" s="75" t="s">
        <v>13153</v>
      </c>
      <c r="E10971" s="171">
        <v>17.84</v>
      </c>
    </row>
    <row r="10972" spans="2:5" ht="50.1" customHeight="1">
      <c r="B10972" s="75">
        <v>43142</v>
      </c>
      <c r="C10972" s="75" t="s">
        <v>19224</v>
      </c>
      <c r="D10972" s="75" t="s">
        <v>3955</v>
      </c>
      <c r="E10972" s="171">
        <v>81.03</v>
      </c>
    </row>
    <row r="10973" spans="2:5" ht="50.1" customHeight="1">
      <c r="B10973" s="75">
        <v>38123</v>
      </c>
      <c r="C10973" s="75" t="s">
        <v>17644</v>
      </c>
      <c r="D10973" s="75" t="s">
        <v>13140</v>
      </c>
      <c r="E10973" s="171">
        <v>55.19</v>
      </c>
    </row>
    <row r="10974" spans="2:5" ht="50.1" customHeight="1">
      <c r="B10974" s="75">
        <v>42701</v>
      </c>
      <c r="C10974" s="75" t="s">
        <v>17645</v>
      </c>
      <c r="D10974" s="75" t="s">
        <v>13138</v>
      </c>
      <c r="E10974" s="171">
        <v>39.82</v>
      </c>
    </row>
    <row r="10975" spans="2:5" ht="50.1" customHeight="1">
      <c r="B10975" s="75">
        <v>42702</v>
      </c>
      <c r="C10975" s="75" t="s">
        <v>17646</v>
      </c>
      <c r="D10975" s="75" t="s">
        <v>13138</v>
      </c>
      <c r="E10975" s="171">
        <v>70.75</v>
      </c>
    </row>
    <row r="10976" spans="2:5" ht="50.1" customHeight="1">
      <c r="B10976" s="75">
        <v>37955</v>
      </c>
      <c r="C10976" s="75" t="s">
        <v>17647</v>
      </c>
      <c r="D10976" s="75" t="s">
        <v>13138</v>
      </c>
      <c r="E10976" s="171">
        <v>91.7</v>
      </c>
    </row>
    <row r="10977" spans="2:5" ht="50.1" customHeight="1">
      <c r="B10977" s="75">
        <v>42699</v>
      </c>
      <c r="C10977" s="75" t="s">
        <v>17648</v>
      </c>
      <c r="D10977" s="75" t="s">
        <v>13138</v>
      </c>
      <c r="E10977" s="171">
        <v>24.32</v>
      </c>
    </row>
    <row r="10978" spans="2:5" ht="50.1" customHeight="1">
      <c r="B10978" s="75">
        <v>42700</v>
      </c>
      <c r="C10978" s="75" t="s">
        <v>17649</v>
      </c>
      <c r="D10978" s="75" t="s">
        <v>13138</v>
      </c>
      <c r="E10978" s="171">
        <v>69.34</v>
      </c>
    </row>
    <row r="10979" spans="2:5" ht="50.1" customHeight="1">
      <c r="B10979" s="75">
        <v>37743</v>
      </c>
      <c r="C10979" s="75" t="s">
        <v>17650</v>
      </c>
      <c r="D10979" s="75" t="s">
        <v>13138</v>
      </c>
      <c r="E10979" s="172">
        <v>138820.9</v>
      </c>
    </row>
    <row r="10980" spans="2:5" ht="50.1" customHeight="1">
      <c r="B10980" s="75">
        <v>37744</v>
      </c>
      <c r="C10980" s="75" t="s">
        <v>17651</v>
      </c>
      <c r="D10980" s="75" t="s">
        <v>13138</v>
      </c>
      <c r="E10980" s="172">
        <v>163227.26999999999</v>
      </c>
    </row>
    <row r="10981" spans="2:5" ht="50.1" customHeight="1">
      <c r="B10981" s="75">
        <v>37741</v>
      </c>
      <c r="C10981" s="75" t="s">
        <v>17652</v>
      </c>
      <c r="D10981" s="75" t="s">
        <v>13138</v>
      </c>
      <c r="E10981" s="172">
        <v>126229.09</v>
      </c>
    </row>
    <row r="10982" spans="2:5" ht="50.1" customHeight="1">
      <c r="B10982" s="75">
        <v>39396</v>
      </c>
      <c r="C10982" s="75" t="s">
        <v>17653</v>
      </c>
      <c r="D10982" s="75" t="s">
        <v>13138</v>
      </c>
      <c r="E10982" s="171">
        <v>47.91</v>
      </c>
    </row>
    <row r="10983" spans="2:5" ht="50.1" customHeight="1">
      <c r="B10983" s="75">
        <v>39392</v>
      </c>
      <c r="C10983" s="75" t="s">
        <v>17654</v>
      </c>
      <c r="D10983" s="75" t="s">
        <v>13138</v>
      </c>
      <c r="E10983" s="171">
        <v>54.05</v>
      </c>
    </row>
    <row r="10984" spans="2:5" ht="50.1" customHeight="1">
      <c r="B10984" s="75">
        <v>39393</v>
      </c>
      <c r="C10984" s="75" t="s">
        <v>17655</v>
      </c>
      <c r="D10984" s="75" t="s">
        <v>13138</v>
      </c>
      <c r="E10984" s="171">
        <v>33.42</v>
      </c>
    </row>
    <row r="10985" spans="2:5" ht="50.1" customHeight="1">
      <c r="B10985" s="75">
        <v>39394</v>
      </c>
      <c r="C10985" s="75" t="s">
        <v>17656</v>
      </c>
      <c r="D10985" s="75" t="s">
        <v>13138</v>
      </c>
      <c r="E10985" s="171">
        <v>37.619999999999997</v>
      </c>
    </row>
    <row r="10986" spans="2:5" ht="50.1" customHeight="1">
      <c r="B10986" s="75">
        <v>39395</v>
      </c>
      <c r="C10986" s="75" t="s">
        <v>17657</v>
      </c>
      <c r="D10986" s="75" t="s">
        <v>13138</v>
      </c>
      <c r="E10986" s="171">
        <v>34.979999999999997</v>
      </c>
    </row>
    <row r="10987" spans="2:5" ht="50.1" customHeight="1">
      <c r="B10987" s="75">
        <v>14618</v>
      </c>
      <c r="C10987" s="75" t="s">
        <v>17658</v>
      </c>
      <c r="D10987" s="75" t="s">
        <v>13138</v>
      </c>
      <c r="E10987" s="172">
        <v>1152.6199999999999</v>
      </c>
    </row>
    <row r="10988" spans="2:5" ht="50.1" customHeight="1">
      <c r="B10988" s="75">
        <v>40269</v>
      </c>
      <c r="C10988" s="75" t="s">
        <v>17659</v>
      </c>
      <c r="D10988" s="75" t="s">
        <v>13138</v>
      </c>
      <c r="E10988" s="172">
        <v>4643.82</v>
      </c>
    </row>
    <row r="10989" spans="2:5" ht="50.1" customHeight="1">
      <c r="B10989" s="75">
        <v>6110</v>
      </c>
      <c r="C10989" s="75" t="s">
        <v>17660</v>
      </c>
      <c r="D10989" s="75" t="s">
        <v>13137</v>
      </c>
      <c r="E10989" s="171">
        <v>15.45</v>
      </c>
    </row>
    <row r="10990" spans="2:5" ht="50.1" customHeight="1">
      <c r="B10990" s="75">
        <v>40910</v>
      </c>
      <c r="C10990" s="75" t="s">
        <v>17661</v>
      </c>
      <c r="D10990" s="75" t="s">
        <v>13142</v>
      </c>
      <c r="E10990" s="172">
        <v>2742.11</v>
      </c>
    </row>
    <row r="10991" spans="2:5" ht="50.1" customHeight="1">
      <c r="B10991" s="75">
        <v>6111</v>
      </c>
      <c r="C10991" s="75" t="s">
        <v>17662</v>
      </c>
      <c r="D10991" s="75" t="s">
        <v>13137</v>
      </c>
      <c r="E10991" s="171">
        <v>10.11</v>
      </c>
    </row>
    <row r="10992" spans="2:5" ht="50.1" customHeight="1">
      <c r="B10992" s="75">
        <v>41084</v>
      </c>
      <c r="C10992" s="75" t="s">
        <v>17663</v>
      </c>
      <c r="D10992" s="75" t="s">
        <v>13142</v>
      </c>
      <c r="E10992" s="172">
        <v>1794.06</v>
      </c>
    </row>
    <row r="10993" spans="2:5" ht="50.1" customHeight="1">
      <c r="B10993" s="75">
        <v>25950</v>
      </c>
      <c r="C10993" s="75" t="s">
        <v>17664</v>
      </c>
      <c r="D10993" s="75" t="s">
        <v>13141</v>
      </c>
      <c r="E10993" s="171">
        <v>30.38</v>
      </c>
    </row>
    <row r="10994" spans="2:5" ht="50.1" customHeight="1">
      <c r="B10994" s="75">
        <v>38637</v>
      </c>
      <c r="C10994" s="75" t="s">
        <v>17665</v>
      </c>
      <c r="D10994" s="75" t="s">
        <v>13138</v>
      </c>
      <c r="E10994" s="171">
        <v>168.59</v>
      </c>
    </row>
    <row r="10995" spans="2:5" ht="50.1" customHeight="1">
      <c r="B10995" s="75">
        <v>6150</v>
      </c>
      <c r="C10995" s="75" t="s">
        <v>17666</v>
      </c>
      <c r="D10995" s="75" t="s">
        <v>13138</v>
      </c>
      <c r="E10995" s="171">
        <v>170.65</v>
      </c>
    </row>
    <row r="10996" spans="2:5" ht="50.1" customHeight="1">
      <c r="B10996" s="75">
        <v>6136</v>
      </c>
      <c r="C10996" s="75" t="s">
        <v>17667</v>
      </c>
      <c r="D10996" s="75" t="s">
        <v>13138</v>
      </c>
      <c r="E10996" s="171">
        <v>134.13999999999999</v>
      </c>
    </row>
    <row r="10997" spans="2:5" ht="50.1" customHeight="1">
      <c r="B10997" s="75">
        <v>38638</v>
      </c>
      <c r="C10997" s="75" t="s">
        <v>17668</v>
      </c>
      <c r="D10997" s="75" t="s">
        <v>13138</v>
      </c>
      <c r="E10997" s="171">
        <v>142.06</v>
      </c>
    </row>
    <row r="10998" spans="2:5" ht="50.1" customHeight="1">
      <c r="B10998" s="75">
        <v>20262</v>
      </c>
      <c r="C10998" s="75" t="s">
        <v>17669</v>
      </c>
      <c r="D10998" s="75" t="s">
        <v>13138</v>
      </c>
      <c r="E10998" s="171">
        <v>14.16</v>
      </c>
    </row>
    <row r="10999" spans="2:5" ht="50.1" customHeight="1">
      <c r="B10999" s="75">
        <v>6148</v>
      </c>
      <c r="C10999" s="75" t="s">
        <v>17670</v>
      </c>
      <c r="D10999" s="75" t="s">
        <v>13138</v>
      </c>
      <c r="E10999" s="171">
        <v>8.1999999999999993</v>
      </c>
    </row>
    <row r="11000" spans="2:5" ht="50.1" customHeight="1">
      <c r="B11000" s="75">
        <v>6145</v>
      </c>
      <c r="C11000" s="75" t="s">
        <v>17671</v>
      </c>
      <c r="D11000" s="75" t="s">
        <v>13138</v>
      </c>
      <c r="E11000" s="171">
        <v>14.72</v>
      </c>
    </row>
    <row r="11001" spans="2:5" ht="50.1" customHeight="1">
      <c r="B11001" s="75">
        <v>6149</v>
      </c>
      <c r="C11001" s="75" t="s">
        <v>17672</v>
      </c>
      <c r="D11001" s="75" t="s">
        <v>13138</v>
      </c>
      <c r="E11001" s="171">
        <v>13.88</v>
      </c>
    </row>
    <row r="11002" spans="2:5" ht="50.1" customHeight="1">
      <c r="B11002" s="75">
        <v>6146</v>
      </c>
      <c r="C11002" s="75" t="s">
        <v>17673</v>
      </c>
      <c r="D11002" s="75" t="s">
        <v>13138</v>
      </c>
      <c r="E11002" s="171">
        <v>14.73</v>
      </c>
    </row>
    <row r="11003" spans="2:5" ht="50.1" customHeight="1">
      <c r="B11003" s="75">
        <v>26026</v>
      </c>
      <c r="C11003" s="75" t="s">
        <v>17674</v>
      </c>
      <c r="D11003" s="75" t="s">
        <v>13140</v>
      </c>
      <c r="E11003" s="171">
        <v>1.5</v>
      </c>
    </row>
    <row r="11004" spans="2:5" ht="50.1" customHeight="1">
      <c r="B11004" s="75">
        <v>39961</v>
      </c>
      <c r="C11004" s="75" t="s">
        <v>17675</v>
      </c>
      <c r="D11004" s="75" t="s">
        <v>13138</v>
      </c>
      <c r="E11004" s="171">
        <v>11.78</v>
      </c>
    </row>
    <row r="11005" spans="2:5" ht="50.1" customHeight="1">
      <c r="B11005" s="75">
        <v>42433</v>
      </c>
      <c r="C11005" s="75" t="s">
        <v>17676</v>
      </c>
      <c r="D11005" s="75" t="s">
        <v>13138</v>
      </c>
      <c r="E11005" s="172">
        <v>4006.8</v>
      </c>
    </row>
    <row r="11006" spans="2:5" ht="50.1" customHeight="1">
      <c r="B11006" s="75">
        <v>42434</v>
      </c>
      <c r="C11006" s="75" t="s">
        <v>17677</v>
      </c>
      <c r="D11006" s="75" t="s">
        <v>13138</v>
      </c>
      <c r="E11006" s="172">
        <v>4329.93</v>
      </c>
    </row>
    <row r="11007" spans="2:5" ht="50.1" customHeight="1">
      <c r="B11007" s="75">
        <v>42435</v>
      </c>
      <c r="C11007" s="75" t="s">
        <v>17678</v>
      </c>
      <c r="D11007" s="75" t="s">
        <v>13138</v>
      </c>
      <c r="E11007" s="172">
        <v>2159.17</v>
      </c>
    </row>
    <row r="11008" spans="2:5" ht="50.1" customHeight="1">
      <c r="B11008" s="75">
        <v>38061</v>
      </c>
      <c r="C11008" s="75" t="s">
        <v>17679</v>
      </c>
      <c r="D11008" s="75" t="s">
        <v>13138</v>
      </c>
      <c r="E11008" s="171">
        <v>56.57</v>
      </c>
    </row>
    <row r="11009" spans="2:5" ht="50.1" customHeight="1">
      <c r="B11009" s="75">
        <v>20250</v>
      </c>
      <c r="C11009" s="75" t="s">
        <v>17680</v>
      </c>
      <c r="D11009" s="75" t="s">
        <v>13140</v>
      </c>
      <c r="E11009" s="171">
        <v>11.5</v>
      </c>
    </row>
    <row r="11010" spans="2:5" ht="50.1" customHeight="1">
      <c r="B11010" s="75">
        <v>39965</v>
      </c>
      <c r="C11010" s="75" t="s">
        <v>17681</v>
      </c>
      <c r="D11010" s="75" t="s">
        <v>13136</v>
      </c>
      <c r="E11010" s="172">
        <v>1771.67</v>
      </c>
    </row>
    <row r="11011" spans="2:5" ht="50.1" customHeight="1">
      <c r="B11011" s="75">
        <v>39964</v>
      </c>
      <c r="C11011" s="75" t="s">
        <v>17682</v>
      </c>
      <c r="D11011" s="75" t="s">
        <v>13136</v>
      </c>
      <c r="E11011" s="172">
        <v>1427.31</v>
      </c>
    </row>
    <row r="11012" spans="2:5" ht="50.1" customHeight="1">
      <c r="B11012" s="75">
        <v>13388</v>
      </c>
      <c r="C11012" s="75" t="s">
        <v>17683</v>
      </c>
      <c r="D11012" s="75" t="s">
        <v>13140</v>
      </c>
      <c r="E11012" s="171">
        <v>169.79</v>
      </c>
    </row>
    <row r="11013" spans="2:5" ht="50.1" customHeight="1">
      <c r="B11013" s="75">
        <v>39914</v>
      </c>
      <c r="C11013" s="75" t="s">
        <v>17684</v>
      </c>
      <c r="D11013" s="75" t="s">
        <v>13140</v>
      </c>
      <c r="E11013" s="171">
        <v>180.1</v>
      </c>
    </row>
    <row r="11014" spans="2:5" ht="50.1" customHeight="1">
      <c r="B11014" s="75">
        <v>12732</v>
      </c>
      <c r="C11014" s="75" t="s">
        <v>17685</v>
      </c>
      <c r="D11014" s="75" t="s">
        <v>13138</v>
      </c>
      <c r="E11014" s="171">
        <v>207.81</v>
      </c>
    </row>
    <row r="11015" spans="2:5" ht="50.1" customHeight="1">
      <c r="B11015" s="75">
        <v>6160</v>
      </c>
      <c r="C11015" s="75" t="s">
        <v>17686</v>
      </c>
      <c r="D11015" s="75" t="s">
        <v>13137</v>
      </c>
      <c r="E11015" s="171">
        <v>15.45</v>
      </c>
    </row>
    <row r="11016" spans="2:5" ht="50.1" customHeight="1">
      <c r="B11016" s="75">
        <v>41087</v>
      </c>
      <c r="C11016" s="75" t="s">
        <v>17687</v>
      </c>
      <c r="D11016" s="75" t="s">
        <v>13142</v>
      </c>
      <c r="E11016" s="172">
        <v>2742.11</v>
      </c>
    </row>
    <row r="11017" spans="2:5" ht="50.1" customHeight="1">
      <c r="B11017" s="75">
        <v>6166</v>
      </c>
      <c r="C11017" s="75" t="s">
        <v>17688</v>
      </c>
      <c r="D11017" s="75" t="s">
        <v>13137</v>
      </c>
      <c r="E11017" s="171">
        <v>18.38</v>
      </c>
    </row>
    <row r="11018" spans="2:5" ht="50.1" customHeight="1">
      <c r="B11018" s="75">
        <v>41088</v>
      </c>
      <c r="C11018" s="75" t="s">
        <v>17689</v>
      </c>
      <c r="D11018" s="75" t="s">
        <v>13142</v>
      </c>
      <c r="E11018" s="172">
        <v>3262.29</v>
      </c>
    </row>
    <row r="11019" spans="2:5" ht="50.1" customHeight="1">
      <c r="B11019" s="75">
        <v>20232</v>
      </c>
      <c r="C11019" s="75" t="s">
        <v>17690</v>
      </c>
      <c r="D11019" s="75" t="s">
        <v>13139</v>
      </c>
      <c r="E11019" s="171">
        <v>58.99</v>
      </c>
    </row>
    <row r="11020" spans="2:5" ht="50.1" customHeight="1">
      <c r="B11020" s="75">
        <v>10856</v>
      </c>
      <c r="C11020" s="75" t="s">
        <v>17691</v>
      </c>
      <c r="D11020" s="75" t="s">
        <v>13139</v>
      </c>
      <c r="E11020" s="171">
        <v>79.39</v>
      </c>
    </row>
    <row r="11021" spans="2:5" ht="50.1" customHeight="1">
      <c r="B11021" s="75">
        <v>4828</v>
      </c>
      <c r="C11021" s="75" t="s">
        <v>17692</v>
      </c>
      <c r="D11021" s="75" t="s">
        <v>13139</v>
      </c>
      <c r="E11021" s="171">
        <v>32.869999999999997</v>
      </c>
    </row>
    <row r="11022" spans="2:5" ht="50.1" customHeight="1">
      <c r="B11022" s="75">
        <v>20249</v>
      </c>
      <c r="C11022" s="75" t="s">
        <v>17693</v>
      </c>
      <c r="D11022" s="75" t="s">
        <v>13139</v>
      </c>
      <c r="E11022" s="171">
        <v>18</v>
      </c>
    </row>
    <row r="11023" spans="2:5" ht="50.1" customHeight="1">
      <c r="B11023" s="75">
        <v>11609</v>
      </c>
      <c r="C11023" s="75" t="s">
        <v>17694</v>
      </c>
      <c r="D11023" s="75" t="s">
        <v>3955</v>
      </c>
      <c r="E11023" s="171">
        <v>6.28</v>
      </c>
    </row>
    <row r="11024" spans="2:5" ht="50.1" customHeight="1">
      <c r="B11024" s="75">
        <v>20083</v>
      </c>
      <c r="C11024" s="75" t="s">
        <v>17695</v>
      </c>
      <c r="D11024" s="75" t="s">
        <v>13138</v>
      </c>
      <c r="E11024" s="171">
        <v>50.99</v>
      </c>
    </row>
    <row r="11025" spans="2:5" ht="50.1" customHeight="1">
      <c r="B11025" s="75">
        <v>20082</v>
      </c>
      <c r="C11025" s="75" t="s">
        <v>17696</v>
      </c>
      <c r="D11025" s="75" t="s">
        <v>13138</v>
      </c>
      <c r="E11025" s="171">
        <v>19.86</v>
      </c>
    </row>
    <row r="11026" spans="2:5" ht="50.1" customHeight="1">
      <c r="B11026" s="75">
        <v>5318</v>
      </c>
      <c r="C11026" s="75" t="s">
        <v>17697</v>
      </c>
      <c r="D11026" s="75" t="s">
        <v>3955</v>
      </c>
      <c r="E11026" s="171">
        <v>14.9</v>
      </c>
    </row>
    <row r="11027" spans="2:5" ht="50.1" customHeight="1">
      <c r="B11027" s="75">
        <v>10691</v>
      </c>
      <c r="C11027" s="75" t="s">
        <v>17698</v>
      </c>
      <c r="D11027" s="75" t="s">
        <v>3955</v>
      </c>
      <c r="E11027" s="171">
        <v>38.630000000000003</v>
      </c>
    </row>
    <row r="11028" spans="2:5" ht="50.1" customHeight="1">
      <c r="B11028" s="75">
        <v>12295</v>
      </c>
      <c r="C11028" s="75" t="s">
        <v>17699</v>
      </c>
      <c r="D11028" s="75" t="s">
        <v>13138</v>
      </c>
      <c r="E11028" s="171">
        <v>3.19</v>
      </c>
    </row>
    <row r="11029" spans="2:5" ht="50.1" customHeight="1">
      <c r="B11029" s="75">
        <v>12296</v>
      </c>
      <c r="C11029" s="75" t="s">
        <v>17700</v>
      </c>
      <c r="D11029" s="75" t="s">
        <v>13138</v>
      </c>
      <c r="E11029" s="171">
        <v>4.13</v>
      </c>
    </row>
    <row r="11030" spans="2:5" ht="50.1" customHeight="1">
      <c r="B11030" s="75">
        <v>12294</v>
      </c>
      <c r="C11030" s="75" t="s">
        <v>17701</v>
      </c>
      <c r="D11030" s="75" t="s">
        <v>13138</v>
      </c>
      <c r="E11030" s="171">
        <v>9.93</v>
      </c>
    </row>
    <row r="11031" spans="2:5" ht="50.1" customHeight="1">
      <c r="B11031" s="75">
        <v>14543</v>
      </c>
      <c r="C11031" s="75" t="s">
        <v>17702</v>
      </c>
      <c r="D11031" s="75" t="s">
        <v>13138</v>
      </c>
      <c r="E11031" s="171">
        <v>7.08</v>
      </c>
    </row>
    <row r="11032" spans="2:5" ht="50.1" customHeight="1">
      <c r="B11032" s="75">
        <v>13329</v>
      </c>
      <c r="C11032" s="75" t="s">
        <v>17703</v>
      </c>
      <c r="D11032" s="75" t="s">
        <v>13138</v>
      </c>
      <c r="E11032" s="171">
        <v>4.16</v>
      </c>
    </row>
    <row r="11033" spans="2:5" ht="50.1" customHeight="1">
      <c r="B11033" s="75">
        <v>21044</v>
      </c>
      <c r="C11033" s="75" t="s">
        <v>17704</v>
      </c>
      <c r="D11033" s="75" t="s">
        <v>13138</v>
      </c>
      <c r="E11033" s="171">
        <v>44.3</v>
      </c>
    </row>
    <row r="11034" spans="2:5" ht="50.1" customHeight="1">
      <c r="B11034" s="75">
        <v>21045</v>
      </c>
      <c r="C11034" s="75" t="s">
        <v>17705</v>
      </c>
      <c r="D11034" s="75" t="s">
        <v>13138</v>
      </c>
      <c r="E11034" s="171">
        <v>60.67</v>
      </c>
    </row>
    <row r="11035" spans="2:5" ht="50.1" customHeight="1">
      <c r="B11035" s="75">
        <v>21040</v>
      </c>
      <c r="C11035" s="75" t="s">
        <v>17706</v>
      </c>
      <c r="D11035" s="75" t="s">
        <v>13138</v>
      </c>
      <c r="E11035" s="171">
        <v>43.35</v>
      </c>
    </row>
    <row r="11036" spans="2:5" ht="50.1" customHeight="1">
      <c r="B11036" s="75">
        <v>21041</v>
      </c>
      <c r="C11036" s="75" t="s">
        <v>17707</v>
      </c>
      <c r="D11036" s="75" t="s">
        <v>13138</v>
      </c>
      <c r="E11036" s="171">
        <v>52.33</v>
      </c>
    </row>
    <row r="11037" spans="2:5" ht="50.1" customHeight="1">
      <c r="B11037" s="75">
        <v>21047</v>
      </c>
      <c r="C11037" s="75" t="s">
        <v>17708</v>
      </c>
      <c r="D11037" s="75" t="s">
        <v>13138</v>
      </c>
      <c r="E11037" s="171">
        <v>65.31</v>
      </c>
    </row>
    <row r="11038" spans="2:5" ht="50.1" customHeight="1">
      <c r="B11038" s="75">
        <v>21043</v>
      </c>
      <c r="C11038" s="75" t="s">
        <v>17709</v>
      </c>
      <c r="D11038" s="75" t="s">
        <v>13138</v>
      </c>
      <c r="E11038" s="171">
        <v>63.59</v>
      </c>
    </row>
    <row r="11039" spans="2:5" ht="50.1" customHeight="1">
      <c r="B11039" s="75">
        <v>21042</v>
      </c>
      <c r="C11039" s="75" t="s">
        <v>17710</v>
      </c>
      <c r="D11039" s="75" t="s">
        <v>13138</v>
      </c>
      <c r="E11039" s="171">
        <v>50.34</v>
      </c>
    </row>
    <row r="11040" spans="2:5" ht="50.1" customHeight="1">
      <c r="B11040" s="75">
        <v>14149</v>
      </c>
      <c r="C11040" s="75" t="s">
        <v>17711</v>
      </c>
      <c r="D11040" s="75" t="s">
        <v>13149</v>
      </c>
      <c r="E11040" s="171">
        <v>234.17</v>
      </c>
    </row>
    <row r="11041" spans="2:5" ht="50.1" customHeight="1">
      <c r="B11041" s="75">
        <v>38099</v>
      </c>
      <c r="C11041" s="75" t="s">
        <v>17712</v>
      </c>
      <c r="D11041" s="75" t="s">
        <v>13138</v>
      </c>
      <c r="E11041" s="171">
        <v>1.22</v>
      </c>
    </row>
    <row r="11042" spans="2:5" ht="50.1" customHeight="1">
      <c r="B11042" s="75">
        <v>38100</v>
      </c>
      <c r="C11042" s="75" t="s">
        <v>17713</v>
      </c>
      <c r="D11042" s="75" t="s">
        <v>13138</v>
      </c>
      <c r="E11042" s="171">
        <v>2</v>
      </c>
    </row>
    <row r="11043" spans="2:5" ht="50.1" customHeight="1">
      <c r="B11043" s="75">
        <v>20061</v>
      </c>
      <c r="C11043" s="75" t="s">
        <v>17714</v>
      </c>
      <c r="D11043" s="75" t="s">
        <v>13138</v>
      </c>
      <c r="E11043" s="171">
        <v>3.17</v>
      </c>
    </row>
    <row r="11044" spans="2:5" ht="50.1" customHeight="1">
      <c r="B11044" s="75">
        <v>7576</v>
      </c>
      <c r="C11044" s="75" t="s">
        <v>17715</v>
      </c>
      <c r="D11044" s="75" t="s">
        <v>13138</v>
      </c>
      <c r="E11044" s="171">
        <v>123.07</v>
      </c>
    </row>
    <row r="11045" spans="2:5" ht="50.1" customHeight="1">
      <c r="B11045" s="75">
        <v>3384</v>
      </c>
      <c r="C11045" s="75" t="s">
        <v>17716</v>
      </c>
      <c r="D11045" s="75" t="s">
        <v>13138</v>
      </c>
      <c r="E11045" s="171">
        <v>4.3600000000000003</v>
      </c>
    </row>
    <row r="11046" spans="2:5" ht="50.1" customHeight="1">
      <c r="B11046" s="75">
        <v>7572</v>
      </c>
      <c r="C11046" s="75" t="s">
        <v>17717</v>
      </c>
      <c r="D11046" s="75" t="s">
        <v>13138</v>
      </c>
      <c r="E11046" s="171">
        <v>9.0399999999999991</v>
      </c>
    </row>
    <row r="11047" spans="2:5" ht="50.1" customHeight="1">
      <c r="B11047" s="75">
        <v>3396</v>
      </c>
      <c r="C11047" s="75" t="s">
        <v>17718</v>
      </c>
      <c r="D11047" s="75" t="s">
        <v>13138</v>
      </c>
      <c r="E11047" s="171">
        <v>6.41</v>
      </c>
    </row>
    <row r="11048" spans="2:5" ht="50.1" customHeight="1">
      <c r="B11048" s="75">
        <v>37590</v>
      </c>
      <c r="C11048" s="75" t="s">
        <v>17719</v>
      </c>
      <c r="D11048" s="75" t="s">
        <v>13138</v>
      </c>
      <c r="E11048" s="171">
        <v>16.02</v>
      </c>
    </row>
    <row r="11049" spans="2:5" ht="50.1" customHeight="1">
      <c r="B11049" s="75">
        <v>37591</v>
      </c>
      <c r="C11049" s="75" t="s">
        <v>17720</v>
      </c>
      <c r="D11049" s="75" t="s">
        <v>13138</v>
      </c>
      <c r="E11049" s="171">
        <v>19.25</v>
      </c>
    </row>
    <row r="11050" spans="2:5" ht="50.1" customHeight="1">
      <c r="B11050" s="75">
        <v>12626</v>
      </c>
      <c r="C11050" s="75" t="s">
        <v>17721</v>
      </c>
      <c r="D11050" s="75" t="s">
        <v>13138</v>
      </c>
      <c r="E11050" s="171">
        <v>15.21</v>
      </c>
    </row>
    <row r="11051" spans="2:5" ht="50.1" customHeight="1">
      <c r="B11051" s="75">
        <v>11033</v>
      </c>
      <c r="C11051" s="75" t="s">
        <v>17722</v>
      </c>
      <c r="D11051" s="75" t="s">
        <v>13138</v>
      </c>
      <c r="E11051" s="171">
        <v>5.97</v>
      </c>
    </row>
    <row r="11052" spans="2:5" ht="50.1" customHeight="1">
      <c r="B11052" s="75">
        <v>390</v>
      </c>
      <c r="C11052" s="75" t="s">
        <v>17723</v>
      </c>
      <c r="D11052" s="75" t="s">
        <v>13138</v>
      </c>
      <c r="E11052" s="171">
        <v>12.87</v>
      </c>
    </row>
    <row r="11053" spans="2:5" ht="50.1" customHeight="1">
      <c r="B11053" s="75">
        <v>42436</v>
      </c>
      <c r="C11053" s="75" t="s">
        <v>17724</v>
      </c>
      <c r="D11053" s="75" t="s">
        <v>13138</v>
      </c>
      <c r="E11053" s="172">
        <v>2260.04</v>
      </c>
    </row>
    <row r="11054" spans="2:5" ht="50.1" customHeight="1">
      <c r="B11054" s="75">
        <v>6193</v>
      </c>
      <c r="C11054" s="75" t="s">
        <v>21875</v>
      </c>
      <c r="D11054" s="75" t="s">
        <v>13139</v>
      </c>
      <c r="E11054" s="171">
        <v>21.01</v>
      </c>
    </row>
    <row r="11055" spans="2:5" ht="50.1" customHeight="1">
      <c r="B11055" s="75">
        <v>6194</v>
      </c>
      <c r="C11055" s="75" t="s">
        <v>21876</v>
      </c>
      <c r="D11055" s="75" t="s">
        <v>13139</v>
      </c>
      <c r="E11055" s="171">
        <v>3.79</v>
      </c>
    </row>
    <row r="11056" spans="2:5" ht="50.1" customHeight="1">
      <c r="B11056" s="75">
        <v>10567</v>
      </c>
      <c r="C11056" s="75" t="s">
        <v>21877</v>
      </c>
      <c r="D11056" s="75" t="s">
        <v>13139</v>
      </c>
      <c r="E11056" s="171">
        <v>6.01</v>
      </c>
    </row>
    <row r="11057" spans="2:5" ht="50.1" customHeight="1">
      <c r="B11057" s="75">
        <v>6212</v>
      </c>
      <c r="C11057" s="75" t="s">
        <v>21878</v>
      </c>
      <c r="D11057" s="75" t="s">
        <v>13139</v>
      </c>
      <c r="E11057" s="171">
        <v>8.82</v>
      </c>
    </row>
    <row r="11058" spans="2:5" ht="50.1" customHeight="1">
      <c r="B11058" s="75">
        <v>3993</v>
      </c>
      <c r="C11058" s="75" t="s">
        <v>21879</v>
      </c>
      <c r="D11058" s="75" t="s">
        <v>13136</v>
      </c>
      <c r="E11058" s="171">
        <v>20.37</v>
      </c>
    </row>
    <row r="11059" spans="2:5" ht="50.1" customHeight="1">
      <c r="B11059" s="75">
        <v>3990</v>
      </c>
      <c r="C11059" s="75" t="s">
        <v>21880</v>
      </c>
      <c r="D11059" s="75" t="s">
        <v>13139</v>
      </c>
      <c r="E11059" s="171">
        <v>25.55</v>
      </c>
    </row>
    <row r="11060" spans="2:5" ht="50.1" customHeight="1">
      <c r="B11060" s="75">
        <v>3992</v>
      </c>
      <c r="C11060" s="75" t="s">
        <v>21881</v>
      </c>
      <c r="D11060" s="75" t="s">
        <v>13139</v>
      </c>
      <c r="E11060" s="171">
        <v>34.5</v>
      </c>
    </row>
    <row r="11061" spans="2:5" ht="50.1" customHeight="1">
      <c r="B11061" s="75">
        <v>6178</v>
      </c>
      <c r="C11061" s="75" t="s">
        <v>17725</v>
      </c>
      <c r="D11061" s="75" t="s">
        <v>13136</v>
      </c>
      <c r="E11061" s="171">
        <v>194.58</v>
      </c>
    </row>
    <row r="11062" spans="2:5" ht="50.1" customHeight="1">
      <c r="B11062" s="75">
        <v>6180</v>
      </c>
      <c r="C11062" s="75" t="s">
        <v>17726</v>
      </c>
      <c r="D11062" s="75" t="s">
        <v>13136</v>
      </c>
      <c r="E11062" s="171">
        <v>210</v>
      </c>
    </row>
    <row r="11063" spans="2:5" ht="50.1" customHeight="1">
      <c r="B11063" s="75">
        <v>6182</v>
      </c>
      <c r="C11063" s="75" t="s">
        <v>17727</v>
      </c>
      <c r="D11063" s="75" t="s">
        <v>13136</v>
      </c>
      <c r="E11063" s="171">
        <v>260.66000000000003</v>
      </c>
    </row>
    <row r="11064" spans="2:5" ht="50.1" customHeight="1">
      <c r="B11064" s="75">
        <v>43614</v>
      </c>
      <c r="C11064" s="75" t="s">
        <v>21882</v>
      </c>
      <c r="D11064" s="75" t="s">
        <v>13139</v>
      </c>
      <c r="E11064" s="171">
        <v>17.260000000000002</v>
      </c>
    </row>
    <row r="11065" spans="2:5" ht="50.1" customHeight="1">
      <c r="B11065" s="75">
        <v>6189</v>
      </c>
      <c r="C11065" s="75" t="s">
        <v>21883</v>
      </c>
      <c r="D11065" s="75" t="s">
        <v>13139</v>
      </c>
      <c r="E11065" s="171">
        <v>30.67</v>
      </c>
    </row>
    <row r="11066" spans="2:5" ht="50.1" customHeight="1">
      <c r="B11066" s="75">
        <v>6214</v>
      </c>
      <c r="C11066" s="75" t="s">
        <v>17728</v>
      </c>
      <c r="D11066" s="75" t="s">
        <v>13136</v>
      </c>
      <c r="E11066" s="171">
        <v>121.88</v>
      </c>
    </row>
    <row r="11067" spans="2:5" ht="50.1" customHeight="1">
      <c r="B11067" s="75">
        <v>36153</v>
      </c>
      <c r="C11067" s="75" t="s">
        <v>17729</v>
      </c>
      <c r="D11067" s="75" t="s">
        <v>13138</v>
      </c>
      <c r="E11067" s="171">
        <v>120.37</v>
      </c>
    </row>
    <row r="11068" spans="2:5" ht="50.1" customHeight="1">
      <c r="B11068" s="75">
        <v>10740</v>
      </c>
      <c r="C11068" s="75" t="s">
        <v>17730</v>
      </c>
      <c r="D11068" s="75" t="s">
        <v>13138</v>
      </c>
      <c r="E11068" s="172">
        <v>11788.23</v>
      </c>
    </row>
    <row r="11069" spans="2:5" ht="50.1" customHeight="1">
      <c r="B11069" s="75">
        <v>13914</v>
      </c>
      <c r="C11069" s="75" t="s">
        <v>17731</v>
      </c>
      <c r="D11069" s="75" t="s">
        <v>13138</v>
      </c>
      <c r="E11069" s="171">
        <v>852.92</v>
      </c>
    </row>
    <row r="11070" spans="2:5" ht="50.1" customHeight="1">
      <c r="B11070" s="75">
        <v>10742</v>
      </c>
      <c r="C11070" s="75" t="s">
        <v>17732</v>
      </c>
      <c r="D11070" s="75" t="s">
        <v>13138</v>
      </c>
      <c r="E11070" s="172">
        <v>1244</v>
      </c>
    </row>
    <row r="11071" spans="2:5" ht="50.1" customHeight="1">
      <c r="B11071" s="75">
        <v>38465</v>
      </c>
      <c r="C11071" s="75" t="s">
        <v>17733</v>
      </c>
      <c r="D11071" s="75" t="s">
        <v>13138</v>
      </c>
      <c r="E11071" s="171">
        <v>17.850000000000001</v>
      </c>
    </row>
    <row r="11072" spans="2:5" ht="50.1" customHeight="1">
      <c r="B11072" s="75">
        <v>7543</v>
      </c>
      <c r="C11072" s="75" t="s">
        <v>17734</v>
      </c>
      <c r="D11072" s="75" t="s">
        <v>13138</v>
      </c>
      <c r="E11072" s="171">
        <v>5.34</v>
      </c>
    </row>
    <row r="11073" spans="2:5" ht="50.1" customHeight="1">
      <c r="B11073" s="75">
        <v>43427</v>
      </c>
      <c r="C11073" s="75" t="s">
        <v>21884</v>
      </c>
      <c r="D11073" s="75" t="s">
        <v>13138</v>
      </c>
      <c r="E11073" s="172">
        <v>1197.8399999999999</v>
      </c>
    </row>
    <row r="11074" spans="2:5" ht="50.1" customHeight="1">
      <c r="B11074" s="75">
        <v>41613</v>
      </c>
      <c r="C11074" s="75" t="s">
        <v>21885</v>
      </c>
      <c r="D11074" s="75" t="s">
        <v>13138</v>
      </c>
      <c r="E11074" s="171">
        <v>76.989999999999995</v>
      </c>
    </row>
    <row r="11075" spans="2:5" ht="50.1" customHeight="1">
      <c r="B11075" s="75">
        <v>41614</v>
      </c>
      <c r="C11075" s="75" t="s">
        <v>21886</v>
      </c>
      <c r="D11075" s="75" t="s">
        <v>13138</v>
      </c>
      <c r="E11075" s="171">
        <v>98.11</v>
      </c>
    </row>
    <row r="11076" spans="2:5" ht="50.1" customHeight="1">
      <c r="B11076" s="75">
        <v>41615</v>
      </c>
      <c r="C11076" s="75" t="s">
        <v>21887</v>
      </c>
      <c r="D11076" s="75" t="s">
        <v>13138</v>
      </c>
      <c r="E11076" s="171">
        <v>151.63</v>
      </c>
    </row>
    <row r="11077" spans="2:5" ht="50.1" customHeight="1">
      <c r="B11077" s="75">
        <v>41616</v>
      </c>
      <c r="C11077" s="75" t="s">
        <v>21888</v>
      </c>
      <c r="D11077" s="75" t="s">
        <v>13138</v>
      </c>
      <c r="E11077" s="171">
        <v>226.57</v>
      </c>
    </row>
    <row r="11078" spans="2:5" ht="50.1" customHeight="1">
      <c r="B11078" s="75">
        <v>41617</v>
      </c>
      <c r="C11078" s="75" t="s">
        <v>21889</v>
      </c>
      <c r="D11078" s="75" t="s">
        <v>13138</v>
      </c>
      <c r="E11078" s="171">
        <v>450.51</v>
      </c>
    </row>
    <row r="11079" spans="2:5" ht="50.1" customHeight="1">
      <c r="B11079" s="75">
        <v>41618</v>
      </c>
      <c r="C11079" s="75" t="s">
        <v>21890</v>
      </c>
      <c r="D11079" s="75" t="s">
        <v>13138</v>
      </c>
      <c r="E11079" s="171">
        <v>829.36</v>
      </c>
    </row>
    <row r="11080" spans="2:5" ht="50.1" customHeight="1">
      <c r="B11080" s="75">
        <v>43428</v>
      </c>
      <c r="C11080" s="75" t="s">
        <v>21891</v>
      </c>
      <c r="D11080" s="75" t="s">
        <v>13138</v>
      </c>
      <c r="E11080" s="172">
        <v>1456.78</v>
      </c>
    </row>
    <row r="11081" spans="2:5" ht="50.1" customHeight="1">
      <c r="B11081" s="75">
        <v>41619</v>
      </c>
      <c r="C11081" s="75" t="s">
        <v>21892</v>
      </c>
      <c r="D11081" s="75" t="s">
        <v>13138</v>
      </c>
      <c r="E11081" s="171">
        <v>94.38</v>
      </c>
    </row>
    <row r="11082" spans="2:5" ht="50.1" customHeight="1">
      <c r="B11082" s="75">
        <v>41620</v>
      </c>
      <c r="C11082" s="75" t="s">
        <v>21893</v>
      </c>
      <c r="D11082" s="75" t="s">
        <v>13138</v>
      </c>
      <c r="E11082" s="171">
        <v>119.22</v>
      </c>
    </row>
    <row r="11083" spans="2:5" ht="50.1" customHeight="1">
      <c r="B11083" s="75">
        <v>41622</v>
      </c>
      <c r="C11083" s="75" t="s">
        <v>21894</v>
      </c>
      <c r="D11083" s="75" t="s">
        <v>13138</v>
      </c>
      <c r="E11083" s="171">
        <v>206.78</v>
      </c>
    </row>
    <row r="11084" spans="2:5" ht="50.1" customHeight="1">
      <c r="B11084" s="75">
        <v>41623</v>
      </c>
      <c r="C11084" s="75" t="s">
        <v>21895</v>
      </c>
      <c r="D11084" s="75" t="s">
        <v>13138</v>
      </c>
      <c r="E11084" s="171">
        <v>317.93</v>
      </c>
    </row>
    <row r="11085" spans="2:5" ht="50.1" customHeight="1">
      <c r="B11085" s="75">
        <v>41624</v>
      </c>
      <c r="C11085" s="75" t="s">
        <v>21896</v>
      </c>
      <c r="D11085" s="75" t="s">
        <v>13138</v>
      </c>
      <c r="E11085" s="171">
        <v>596.12</v>
      </c>
    </row>
    <row r="11086" spans="2:5" ht="50.1" customHeight="1">
      <c r="B11086" s="75">
        <v>41625</v>
      </c>
      <c r="C11086" s="75" t="s">
        <v>21897</v>
      </c>
      <c r="D11086" s="75" t="s">
        <v>13138</v>
      </c>
      <c r="E11086" s="171">
        <v>917.16</v>
      </c>
    </row>
    <row r="11087" spans="2:5" ht="50.1" customHeight="1">
      <c r="B11087" s="75">
        <v>13255</v>
      </c>
      <c r="C11087" s="75" t="s">
        <v>17735</v>
      </c>
      <c r="D11087" s="75" t="s">
        <v>13138</v>
      </c>
      <c r="E11087" s="171">
        <v>70.540000000000006</v>
      </c>
    </row>
    <row r="11088" spans="2:5" ht="50.1" customHeight="1">
      <c r="B11088" s="75">
        <v>39352</v>
      </c>
      <c r="C11088" s="75" t="s">
        <v>17736</v>
      </c>
      <c r="D11088" s="75" t="s">
        <v>13138</v>
      </c>
      <c r="E11088" s="171">
        <v>3.29</v>
      </c>
    </row>
    <row r="11089" spans="2:5" ht="50.1" customHeight="1">
      <c r="B11089" s="75">
        <v>39346</v>
      </c>
      <c r="C11089" s="75" t="s">
        <v>17737</v>
      </c>
      <c r="D11089" s="75" t="s">
        <v>13138</v>
      </c>
      <c r="E11089" s="171">
        <v>3.29</v>
      </c>
    </row>
    <row r="11090" spans="2:5" ht="50.1" customHeight="1">
      <c r="B11090" s="75">
        <v>39350</v>
      </c>
      <c r="C11090" s="75" t="s">
        <v>17738</v>
      </c>
      <c r="D11090" s="75" t="s">
        <v>13138</v>
      </c>
      <c r="E11090" s="171">
        <v>3.55</v>
      </c>
    </row>
    <row r="11091" spans="2:5" ht="50.1" customHeight="1">
      <c r="B11091" s="75">
        <v>39351</v>
      </c>
      <c r="C11091" s="75" t="s">
        <v>17739</v>
      </c>
      <c r="D11091" s="75" t="s">
        <v>13138</v>
      </c>
      <c r="E11091" s="171">
        <v>4.0999999999999996</v>
      </c>
    </row>
    <row r="11092" spans="2:5" ht="50.1" customHeight="1">
      <c r="B11092" s="75">
        <v>38952</v>
      </c>
      <c r="C11092" s="75" t="s">
        <v>17740</v>
      </c>
      <c r="D11092" s="75" t="s">
        <v>13138</v>
      </c>
      <c r="E11092" s="171">
        <v>3.71</v>
      </c>
    </row>
    <row r="11093" spans="2:5" ht="50.1" customHeight="1">
      <c r="B11093" s="75">
        <v>38953</v>
      </c>
      <c r="C11093" s="75" t="s">
        <v>17741</v>
      </c>
      <c r="D11093" s="75" t="s">
        <v>13138</v>
      </c>
      <c r="E11093" s="171">
        <v>5.85</v>
      </c>
    </row>
    <row r="11094" spans="2:5" ht="50.1" customHeight="1">
      <c r="B11094" s="75">
        <v>38835</v>
      </c>
      <c r="C11094" s="75" t="s">
        <v>17742</v>
      </c>
      <c r="D11094" s="75" t="s">
        <v>13138</v>
      </c>
      <c r="E11094" s="171">
        <v>5.25</v>
      </c>
    </row>
    <row r="11095" spans="2:5" ht="50.1" customHeight="1">
      <c r="B11095" s="75">
        <v>38837</v>
      </c>
      <c r="C11095" s="75" t="s">
        <v>17743</v>
      </c>
      <c r="D11095" s="75" t="s">
        <v>13138</v>
      </c>
      <c r="E11095" s="171">
        <v>13.67</v>
      </c>
    </row>
    <row r="11096" spans="2:5" ht="50.1" customHeight="1">
      <c r="B11096" s="75">
        <v>38836</v>
      </c>
      <c r="C11096" s="75" t="s">
        <v>17744</v>
      </c>
      <c r="D11096" s="75" t="s">
        <v>13138</v>
      </c>
      <c r="E11096" s="171">
        <v>7.56</v>
      </c>
    </row>
    <row r="11097" spans="2:5" ht="50.1" customHeight="1">
      <c r="B11097" s="75">
        <v>2666</v>
      </c>
      <c r="C11097" s="75" t="s">
        <v>17745</v>
      </c>
      <c r="D11097" s="75" t="s">
        <v>13138</v>
      </c>
      <c r="E11097" s="171">
        <v>4.99</v>
      </c>
    </row>
    <row r="11098" spans="2:5" ht="50.1" customHeight="1">
      <c r="B11098" s="75">
        <v>2668</v>
      </c>
      <c r="C11098" s="75" t="s">
        <v>17746</v>
      </c>
      <c r="D11098" s="75" t="s">
        <v>13138</v>
      </c>
      <c r="E11098" s="171">
        <v>5.7</v>
      </c>
    </row>
    <row r="11099" spans="2:5" ht="50.1" customHeight="1">
      <c r="B11099" s="75">
        <v>2664</v>
      </c>
      <c r="C11099" s="75" t="s">
        <v>17747</v>
      </c>
      <c r="D11099" s="75" t="s">
        <v>13138</v>
      </c>
      <c r="E11099" s="171">
        <v>8.41</v>
      </c>
    </row>
    <row r="11100" spans="2:5" ht="50.1" customHeight="1">
      <c r="B11100" s="75">
        <v>2662</v>
      </c>
      <c r="C11100" s="75" t="s">
        <v>17748</v>
      </c>
      <c r="D11100" s="75" t="s">
        <v>13138</v>
      </c>
      <c r="E11100" s="171">
        <v>10.32</v>
      </c>
    </row>
    <row r="11101" spans="2:5" ht="50.1" customHeight="1">
      <c r="B11101" s="75">
        <v>20964</v>
      </c>
      <c r="C11101" s="75" t="s">
        <v>17749</v>
      </c>
      <c r="D11101" s="75" t="s">
        <v>13138</v>
      </c>
      <c r="E11101" s="171">
        <v>49.19</v>
      </c>
    </row>
    <row r="11102" spans="2:5" ht="50.1" customHeight="1">
      <c r="B11102" s="75">
        <v>10905</v>
      </c>
      <c r="C11102" s="75" t="s">
        <v>17750</v>
      </c>
      <c r="D11102" s="75" t="s">
        <v>13138</v>
      </c>
      <c r="E11102" s="171">
        <v>65.989999999999995</v>
      </c>
    </row>
    <row r="11103" spans="2:5" ht="50.1" customHeight="1">
      <c r="B11103" s="75">
        <v>42703</v>
      </c>
      <c r="C11103" s="75" t="s">
        <v>17751</v>
      </c>
      <c r="D11103" s="75" t="s">
        <v>13138</v>
      </c>
      <c r="E11103" s="171">
        <v>77.92</v>
      </c>
    </row>
    <row r="11104" spans="2:5" ht="50.1" customHeight="1">
      <c r="B11104" s="75">
        <v>42704</v>
      </c>
      <c r="C11104" s="75" t="s">
        <v>17752</v>
      </c>
      <c r="D11104" s="75" t="s">
        <v>13138</v>
      </c>
      <c r="E11104" s="171">
        <v>119.62</v>
      </c>
    </row>
    <row r="11105" spans="2:5" ht="50.1" customHeight="1">
      <c r="B11105" s="75">
        <v>42705</v>
      </c>
      <c r="C11105" s="75" t="s">
        <v>17753</v>
      </c>
      <c r="D11105" s="75" t="s">
        <v>13138</v>
      </c>
      <c r="E11105" s="171">
        <v>152.62</v>
      </c>
    </row>
    <row r="11106" spans="2:5" ht="50.1" customHeight="1">
      <c r="B11106" s="75">
        <v>42706</v>
      </c>
      <c r="C11106" s="75" t="s">
        <v>17754</v>
      </c>
      <c r="D11106" s="75" t="s">
        <v>13138</v>
      </c>
      <c r="E11106" s="171">
        <v>189.01</v>
      </c>
    </row>
    <row r="11107" spans="2:5" ht="50.1" customHeight="1">
      <c r="B11107" s="75">
        <v>11289</v>
      </c>
      <c r="C11107" s="75" t="s">
        <v>17755</v>
      </c>
      <c r="D11107" s="75" t="s">
        <v>13138</v>
      </c>
      <c r="E11107" s="171">
        <v>54</v>
      </c>
    </row>
    <row r="11108" spans="2:5" ht="50.1" customHeight="1">
      <c r="B11108" s="75">
        <v>11241</v>
      </c>
      <c r="C11108" s="75" t="s">
        <v>17756</v>
      </c>
      <c r="D11108" s="75" t="s">
        <v>13138</v>
      </c>
      <c r="E11108" s="171">
        <v>135</v>
      </c>
    </row>
    <row r="11109" spans="2:5" ht="50.1" customHeight="1">
      <c r="B11109" s="75">
        <v>11301</v>
      </c>
      <c r="C11109" s="75" t="s">
        <v>17757</v>
      </c>
      <c r="D11109" s="75" t="s">
        <v>13138</v>
      </c>
      <c r="E11109" s="171">
        <v>342.34</v>
      </c>
    </row>
    <row r="11110" spans="2:5" ht="50.1" customHeight="1">
      <c r="B11110" s="75">
        <v>21090</v>
      </c>
      <c r="C11110" s="75" t="s">
        <v>17758</v>
      </c>
      <c r="D11110" s="75" t="s">
        <v>13138</v>
      </c>
      <c r="E11110" s="171">
        <v>419.48</v>
      </c>
    </row>
    <row r="11111" spans="2:5" ht="50.1" customHeight="1">
      <c r="B11111" s="75">
        <v>14112</v>
      </c>
      <c r="C11111" s="75" t="s">
        <v>17759</v>
      </c>
      <c r="D11111" s="75" t="s">
        <v>13138</v>
      </c>
      <c r="E11111" s="171">
        <v>175.02</v>
      </c>
    </row>
    <row r="11112" spans="2:5" ht="50.1" customHeight="1">
      <c r="B11112" s="75">
        <v>11315</v>
      </c>
      <c r="C11112" s="75" t="s">
        <v>17760</v>
      </c>
      <c r="D11112" s="75" t="s">
        <v>13138</v>
      </c>
      <c r="E11112" s="171">
        <v>81.96</v>
      </c>
    </row>
    <row r="11113" spans="2:5" ht="50.1" customHeight="1">
      <c r="B11113" s="75">
        <v>11292</v>
      </c>
      <c r="C11113" s="75" t="s">
        <v>17761</v>
      </c>
      <c r="D11113" s="75" t="s">
        <v>13138</v>
      </c>
      <c r="E11113" s="171">
        <v>191.9</v>
      </c>
    </row>
    <row r="11114" spans="2:5" ht="50.1" customHeight="1">
      <c r="B11114" s="75">
        <v>21071</v>
      </c>
      <c r="C11114" s="75" t="s">
        <v>17762</v>
      </c>
      <c r="D11114" s="75" t="s">
        <v>13138</v>
      </c>
      <c r="E11114" s="171">
        <v>125.36</v>
      </c>
    </row>
    <row r="11115" spans="2:5" ht="50.1" customHeight="1">
      <c r="B11115" s="75">
        <v>11293</v>
      </c>
      <c r="C11115" s="75" t="s">
        <v>17763</v>
      </c>
      <c r="D11115" s="75" t="s">
        <v>13138</v>
      </c>
      <c r="E11115" s="171">
        <v>212.15</v>
      </c>
    </row>
    <row r="11116" spans="2:5" ht="50.1" customHeight="1">
      <c r="B11116" s="75">
        <v>11316</v>
      </c>
      <c r="C11116" s="75" t="s">
        <v>17764</v>
      </c>
      <c r="D11116" s="75" t="s">
        <v>13138</v>
      </c>
      <c r="E11116" s="171">
        <v>270.01</v>
      </c>
    </row>
    <row r="11117" spans="2:5" ht="50.1" customHeight="1">
      <c r="B11117" s="75">
        <v>6243</v>
      </c>
      <c r="C11117" s="75" t="s">
        <v>17765</v>
      </c>
      <c r="D11117" s="75" t="s">
        <v>13138</v>
      </c>
      <c r="E11117" s="171">
        <v>311</v>
      </c>
    </row>
    <row r="11118" spans="2:5" ht="50.1" customHeight="1">
      <c r="B11118" s="75">
        <v>21079</v>
      </c>
      <c r="C11118" s="75" t="s">
        <v>17766</v>
      </c>
      <c r="D11118" s="75" t="s">
        <v>13138</v>
      </c>
      <c r="E11118" s="171">
        <v>370.78</v>
      </c>
    </row>
    <row r="11119" spans="2:5" ht="50.1" customHeight="1">
      <c r="B11119" s="75">
        <v>6240</v>
      </c>
      <c r="C11119" s="75" t="s">
        <v>17767</v>
      </c>
      <c r="D11119" s="75" t="s">
        <v>13138</v>
      </c>
      <c r="E11119" s="171">
        <v>411.77</v>
      </c>
    </row>
    <row r="11120" spans="2:5" ht="50.1" customHeight="1">
      <c r="B11120" s="75">
        <v>11296</v>
      </c>
      <c r="C11120" s="75" t="s">
        <v>17768</v>
      </c>
      <c r="D11120" s="75" t="s">
        <v>13138</v>
      </c>
      <c r="E11120" s="172">
        <v>1311.98</v>
      </c>
    </row>
    <row r="11121" spans="2:5" ht="50.1" customHeight="1">
      <c r="B11121" s="75">
        <v>11299</v>
      </c>
      <c r="C11121" s="75" t="s">
        <v>17769</v>
      </c>
      <c r="D11121" s="75" t="s">
        <v>13138</v>
      </c>
      <c r="E11121" s="171">
        <v>444.07</v>
      </c>
    </row>
    <row r="11122" spans="2:5" ht="50.1" customHeight="1">
      <c r="B11122" s="75">
        <v>11066</v>
      </c>
      <c r="C11122" s="75" t="s">
        <v>17770</v>
      </c>
      <c r="D11122" s="75" t="s">
        <v>13138</v>
      </c>
      <c r="E11122" s="171">
        <v>10.85</v>
      </c>
    </row>
    <row r="11123" spans="2:5" ht="50.1" customHeight="1">
      <c r="B11123" s="75">
        <v>11065</v>
      </c>
      <c r="C11123" s="75" t="s">
        <v>17771</v>
      </c>
      <c r="D11123" s="75" t="s">
        <v>13138</v>
      </c>
      <c r="E11123" s="171">
        <v>12.44</v>
      </c>
    </row>
    <row r="11124" spans="2:5" ht="50.1" customHeight="1">
      <c r="B11124" s="75">
        <v>11688</v>
      </c>
      <c r="C11124" s="75" t="s">
        <v>17772</v>
      </c>
      <c r="D11124" s="75" t="s">
        <v>13138</v>
      </c>
      <c r="E11124" s="171">
        <v>377.91</v>
      </c>
    </row>
    <row r="11125" spans="2:5" ht="50.1" customHeight="1">
      <c r="B11125" s="75">
        <v>37736</v>
      </c>
      <c r="C11125" s="75" t="s">
        <v>17773</v>
      </c>
      <c r="D11125" s="75" t="s">
        <v>13138</v>
      </c>
      <c r="E11125" s="172">
        <v>60150</v>
      </c>
    </row>
    <row r="11126" spans="2:5" ht="50.1" customHeight="1">
      <c r="B11126" s="75">
        <v>37739</v>
      </c>
      <c r="C11126" s="75" t="s">
        <v>17774</v>
      </c>
      <c r="D11126" s="75" t="s">
        <v>13138</v>
      </c>
      <c r="E11126" s="172">
        <v>74030.759999999995</v>
      </c>
    </row>
    <row r="11127" spans="2:5" ht="50.1" customHeight="1">
      <c r="B11127" s="75">
        <v>37740</v>
      </c>
      <c r="C11127" s="75" t="s">
        <v>17775</v>
      </c>
      <c r="D11127" s="75" t="s">
        <v>13138</v>
      </c>
      <c r="E11127" s="172">
        <v>42245.81</v>
      </c>
    </row>
    <row r="11128" spans="2:5" ht="50.1" customHeight="1">
      <c r="B11128" s="75">
        <v>37738</v>
      </c>
      <c r="C11128" s="75" t="s">
        <v>17776</v>
      </c>
      <c r="D11128" s="75" t="s">
        <v>13138</v>
      </c>
      <c r="E11128" s="172">
        <v>50192.05</v>
      </c>
    </row>
    <row r="11129" spans="2:5" ht="50.1" customHeight="1">
      <c r="B11129" s="75">
        <v>37737</v>
      </c>
      <c r="C11129" s="75" t="s">
        <v>17777</v>
      </c>
      <c r="D11129" s="75" t="s">
        <v>13138</v>
      </c>
      <c r="E11129" s="172">
        <v>39932.35</v>
      </c>
    </row>
    <row r="11130" spans="2:5" ht="50.1" customHeight="1">
      <c r="B11130" s="75">
        <v>25014</v>
      </c>
      <c r="C11130" s="75" t="s">
        <v>17778</v>
      </c>
      <c r="D11130" s="75" t="s">
        <v>13138</v>
      </c>
      <c r="E11130" s="172">
        <v>83636.66</v>
      </c>
    </row>
    <row r="11131" spans="2:5" ht="50.1" customHeight="1">
      <c r="B11131" s="75">
        <v>25013</v>
      </c>
      <c r="C11131" s="75" t="s">
        <v>17779</v>
      </c>
      <c r="D11131" s="75" t="s">
        <v>13138</v>
      </c>
      <c r="E11131" s="172">
        <v>87660.07</v>
      </c>
    </row>
    <row r="11132" spans="2:5" ht="50.1" customHeight="1">
      <c r="B11132" s="75">
        <v>14405</v>
      </c>
      <c r="C11132" s="75" t="s">
        <v>17780</v>
      </c>
      <c r="D11132" s="75" t="s">
        <v>13138</v>
      </c>
      <c r="E11132" s="172">
        <v>102898.74</v>
      </c>
    </row>
    <row r="11133" spans="2:5" ht="50.1" customHeight="1">
      <c r="B11133" s="75">
        <v>36790</v>
      </c>
      <c r="C11133" s="75" t="s">
        <v>17781</v>
      </c>
      <c r="D11133" s="75" t="s">
        <v>13138</v>
      </c>
      <c r="E11133" s="171">
        <v>261.98</v>
      </c>
    </row>
    <row r="11134" spans="2:5" ht="50.1" customHeight="1">
      <c r="B11134" s="75">
        <v>20271</v>
      </c>
      <c r="C11134" s="75" t="s">
        <v>17782</v>
      </c>
      <c r="D11134" s="75" t="s">
        <v>13138</v>
      </c>
      <c r="E11134" s="171">
        <v>551.66999999999996</v>
      </c>
    </row>
    <row r="11135" spans="2:5" ht="50.1" customHeight="1">
      <c r="B11135" s="75">
        <v>10423</v>
      </c>
      <c r="C11135" s="75" t="s">
        <v>17783</v>
      </c>
      <c r="D11135" s="75" t="s">
        <v>13138</v>
      </c>
      <c r="E11135" s="171">
        <v>342.16</v>
      </c>
    </row>
    <row r="11136" spans="2:5" ht="50.1" customHeight="1">
      <c r="B11136" s="75">
        <v>37589</v>
      </c>
      <c r="C11136" s="75" t="s">
        <v>17784</v>
      </c>
      <c r="D11136" s="75" t="s">
        <v>13138</v>
      </c>
      <c r="E11136" s="171">
        <v>320.99</v>
      </c>
    </row>
    <row r="11137" spans="2:5" ht="50.1" customHeight="1">
      <c r="B11137" s="75">
        <v>11690</v>
      </c>
      <c r="C11137" s="75" t="s">
        <v>17785</v>
      </c>
      <c r="D11137" s="75" t="s">
        <v>13138</v>
      </c>
      <c r="E11137" s="171">
        <v>170.52</v>
      </c>
    </row>
    <row r="11138" spans="2:5" ht="50.1" customHeight="1">
      <c r="B11138" s="75">
        <v>20234</v>
      </c>
      <c r="C11138" s="75" t="s">
        <v>17786</v>
      </c>
      <c r="D11138" s="75" t="s">
        <v>13138</v>
      </c>
      <c r="E11138" s="171">
        <v>215.79</v>
      </c>
    </row>
    <row r="11139" spans="2:5" ht="50.1" customHeight="1">
      <c r="B11139" s="75">
        <v>4763</v>
      </c>
      <c r="C11139" s="75" t="s">
        <v>17787</v>
      </c>
      <c r="D11139" s="75" t="s">
        <v>13137</v>
      </c>
      <c r="E11139" s="171">
        <v>18.96</v>
      </c>
    </row>
    <row r="11140" spans="2:5" ht="50.1" customHeight="1">
      <c r="B11140" s="75">
        <v>41070</v>
      </c>
      <c r="C11140" s="75" t="s">
        <v>17788</v>
      </c>
      <c r="D11140" s="75" t="s">
        <v>13142</v>
      </c>
      <c r="E11140" s="172">
        <v>3364.96</v>
      </c>
    </row>
    <row r="11141" spans="2:5" ht="50.1" customHeight="1">
      <c r="B11141" s="75">
        <v>14583</v>
      </c>
      <c r="C11141" s="75" t="s">
        <v>17789</v>
      </c>
      <c r="D11141" s="75" t="s">
        <v>13141</v>
      </c>
      <c r="E11141" s="171">
        <v>19.11</v>
      </c>
    </row>
    <row r="11142" spans="2:5" ht="50.1" customHeight="1">
      <c r="B11142" s="75">
        <v>11457</v>
      </c>
      <c r="C11142" s="75" t="s">
        <v>21898</v>
      </c>
      <c r="D11142" s="75" t="s">
        <v>13138</v>
      </c>
      <c r="E11142" s="171">
        <v>40.869999999999997</v>
      </c>
    </row>
    <row r="11143" spans="2:5" ht="50.1" customHeight="1">
      <c r="B11143" s="75">
        <v>21121</v>
      </c>
      <c r="C11143" s="75" t="s">
        <v>17790</v>
      </c>
      <c r="D11143" s="75" t="s">
        <v>13138</v>
      </c>
      <c r="E11143" s="171">
        <v>3.12</v>
      </c>
    </row>
    <row r="11144" spans="2:5" ht="50.1" customHeight="1">
      <c r="B11144" s="75">
        <v>38010</v>
      </c>
      <c r="C11144" s="75" t="s">
        <v>17791</v>
      </c>
      <c r="D11144" s="75" t="s">
        <v>13138</v>
      </c>
      <c r="E11144" s="171">
        <v>5.0999999999999996</v>
      </c>
    </row>
    <row r="11145" spans="2:5" ht="50.1" customHeight="1">
      <c r="B11145" s="75">
        <v>38011</v>
      </c>
      <c r="C11145" s="75" t="s">
        <v>17792</v>
      </c>
      <c r="D11145" s="75" t="s">
        <v>13138</v>
      </c>
      <c r="E11145" s="171">
        <v>9.41</v>
      </c>
    </row>
    <row r="11146" spans="2:5" ht="50.1" customHeight="1">
      <c r="B11146" s="75">
        <v>38012</v>
      </c>
      <c r="C11146" s="75" t="s">
        <v>17793</v>
      </c>
      <c r="D11146" s="75" t="s">
        <v>13138</v>
      </c>
      <c r="E11146" s="171">
        <v>32.15</v>
      </c>
    </row>
    <row r="11147" spans="2:5" ht="50.1" customHeight="1">
      <c r="B11147" s="75">
        <v>38013</v>
      </c>
      <c r="C11147" s="75" t="s">
        <v>17794</v>
      </c>
      <c r="D11147" s="75" t="s">
        <v>13138</v>
      </c>
      <c r="E11147" s="171">
        <v>41.74</v>
      </c>
    </row>
    <row r="11148" spans="2:5" ht="50.1" customHeight="1">
      <c r="B11148" s="75">
        <v>38014</v>
      </c>
      <c r="C11148" s="75" t="s">
        <v>17795</v>
      </c>
      <c r="D11148" s="75" t="s">
        <v>13138</v>
      </c>
      <c r="E11148" s="171">
        <v>67.930000000000007</v>
      </c>
    </row>
    <row r="11149" spans="2:5" ht="50.1" customHeight="1">
      <c r="B11149" s="75">
        <v>38015</v>
      </c>
      <c r="C11149" s="75" t="s">
        <v>17796</v>
      </c>
      <c r="D11149" s="75" t="s">
        <v>13138</v>
      </c>
      <c r="E11149" s="171">
        <v>164.03</v>
      </c>
    </row>
    <row r="11150" spans="2:5" ht="50.1" customHeight="1">
      <c r="B11150" s="75">
        <v>38016</v>
      </c>
      <c r="C11150" s="75" t="s">
        <v>17797</v>
      </c>
      <c r="D11150" s="75" t="s">
        <v>13138</v>
      </c>
      <c r="E11150" s="171">
        <v>199.58</v>
      </c>
    </row>
    <row r="11151" spans="2:5" ht="50.1" customHeight="1">
      <c r="B11151" s="75">
        <v>12741</v>
      </c>
      <c r="C11151" s="75" t="s">
        <v>17798</v>
      </c>
      <c r="D11151" s="75" t="s">
        <v>13138</v>
      </c>
      <c r="E11151" s="171">
        <v>997.86</v>
      </c>
    </row>
    <row r="11152" spans="2:5" ht="50.1" customHeight="1">
      <c r="B11152" s="75">
        <v>12733</v>
      </c>
      <c r="C11152" s="75" t="s">
        <v>17799</v>
      </c>
      <c r="D11152" s="75" t="s">
        <v>13138</v>
      </c>
      <c r="E11152" s="171">
        <v>5.0199999999999996</v>
      </c>
    </row>
    <row r="11153" spans="2:5" ht="50.1" customHeight="1">
      <c r="B11153" s="75">
        <v>12734</v>
      </c>
      <c r="C11153" s="75" t="s">
        <v>17800</v>
      </c>
      <c r="D11153" s="75" t="s">
        <v>13138</v>
      </c>
      <c r="E11153" s="171">
        <v>10.7</v>
      </c>
    </row>
    <row r="11154" spans="2:5" ht="50.1" customHeight="1">
      <c r="B11154" s="75">
        <v>12735</v>
      </c>
      <c r="C11154" s="75" t="s">
        <v>17801</v>
      </c>
      <c r="D11154" s="75" t="s">
        <v>13138</v>
      </c>
      <c r="E11154" s="171">
        <v>17.600000000000001</v>
      </c>
    </row>
    <row r="11155" spans="2:5" ht="50.1" customHeight="1">
      <c r="B11155" s="75">
        <v>12736</v>
      </c>
      <c r="C11155" s="75" t="s">
        <v>17802</v>
      </c>
      <c r="D11155" s="75" t="s">
        <v>13138</v>
      </c>
      <c r="E11155" s="171">
        <v>40.24</v>
      </c>
    </row>
    <row r="11156" spans="2:5" ht="50.1" customHeight="1">
      <c r="B11156" s="75">
        <v>12737</v>
      </c>
      <c r="C11156" s="75" t="s">
        <v>17803</v>
      </c>
      <c r="D11156" s="75" t="s">
        <v>13138</v>
      </c>
      <c r="E11156" s="171">
        <v>51.85</v>
      </c>
    </row>
    <row r="11157" spans="2:5" ht="50.1" customHeight="1">
      <c r="B11157" s="75">
        <v>12738</v>
      </c>
      <c r="C11157" s="75" t="s">
        <v>17804</v>
      </c>
      <c r="D11157" s="75" t="s">
        <v>13138</v>
      </c>
      <c r="E11157" s="171">
        <v>102.47</v>
      </c>
    </row>
    <row r="11158" spans="2:5" ht="50.1" customHeight="1">
      <c r="B11158" s="75">
        <v>12739</v>
      </c>
      <c r="C11158" s="75" t="s">
        <v>17805</v>
      </c>
      <c r="D11158" s="75" t="s">
        <v>13138</v>
      </c>
      <c r="E11158" s="171">
        <v>291.7</v>
      </c>
    </row>
    <row r="11159" spans="2:5" ht="50.1" customHeight="1">
      <c r="B11159" s="75">
        <v>12740</v>
      </c>
      <c r="C11159" s="75" t="s">
        <v>17806</v>
      </c>
      <c r="D11159" s="75" t="s">
        <v>13138</v>
      </c>
      <c r="E11159" s="171">
        <v>456.38</v>
      </c>
    </row>
    <row r="11160" spans="2:5" ht="50.1" customHeight="1">
      <c r="B11160" s="75">
        <v>6297</v>
      </c>
      <c r="C11160" s="75" t="s">
        <v>17807</v>
      </c>
      <c r="D11160" s="75" t="s">
        <v>13138</v>
      </c>
      <c r="E11160" s="171">
        <v>30.93</v>
      </c>
    </row>
    <row r="11161" spans="2:5" ht="50.1" customHeight="1">
      <c r="B11161" s="75">
        <v>6296</v>
      </c>
      <c r="C11161" s="75" t="s">
        <v>17808</v>
      </c>
      <c r="D11161" s="75" t="s">
        <v>13138</v>
      </c>
      <c r="E11161" s="171">
        <v>24.41</v>
      </c>
    </row>
    <row r="11162" spans="2:5" ht="50.1" customHeight="1">
      <c r="B11162" s="75">
        <v>6294</v>
      </c>
      <c r="C11162" s="75" t="s">
        <v>17809</v>
      </c>
      <c r="D11162" s="75" t="s">
        <v>13138</v>
      </c>
      <c r="E11162" s="171">
        <v>6.96</v>
      </c>
    </row>
    <row r="11163" spans="2:5" ht="50.1" customHeight="1">
      <c r="B11163" s="75">
        <v>6323</v>
      </c>
      <c r="C11163" s="75" t="s">
        <v>17810</v>
      </c>
      <c r="D11163" s="75" t="s">
        <v>13138</v>
      </c>
      <c r="E11163" s="171">
        <v>15.95</v>
      </c>
    </row>
    <row r="11164" spans="2:5" ht="50.1" customHeight="1">
      <c r="B11164" s="75">
        <v>6299</v>
      </c>
      <c r="C11164" s="75" t="s">
        <v>17811</v>
      </c>
      <c r="D11164" s="75" t="s">
        <v>13138</v>
      </c>
      <c r="E11164" s="171">
        <v>93.03</v>
      </c>
    </row>
    <row r="11165" spans="2:5" ht="50.1" customHeight="1">
      <c r="B11165" s="75">
        <v>6298</v>
      </c>
      <c r="C11165" s="75" t="s">
        <v>17812</v>
      </c>
      <c r="D11165" s="75" t="s">
        <v>13138</v>
      </c>
      <c r="E11165" s="171">
        <v>48.99</v>
      </c>
    </row>
    <row r="11166" spans="2:5" ht="50.1" customHeight="1">
      <c r="B11166" s="75">
        <v>6295</v>
      </c>
      <c r="C11166" s="75" t="s">
        <v>17813</v>
      </c>
      <c r="D11166" s="75" t="s">
        <v>13138</v>
      </c>
      <c r="E11166" s="171">
        <v>9.91</v>
      </c>
    </row>
    <row r="11167" spans="2:5" ht="50.1" customHeight="1">
      <c r="B11167" s="75">
        <v>6322</v>
      </c>
      <c r="C11167" s="75" t="s">
        <v>17814</v>
      </c>
      <c r="D11167" s="75" t="s">
        <v>13138</v>
      </c>
      <c r="E11167" s="171">
        <v>124.6</v>
      </c>
    </row>
    <row r="11168" spans="2:5" ht="50.1" customHeight="1">
      <c r="B11168" s="75">
        <v>6300</v>
      </c>
      <c r="C11168" s="75" t="s">
        <v>17815</v>
      </c>
      <c r="D11168" s="75" t="s">
        <v>13138</v>
      </c>
      <c r="E11168" s="171">
        <v>229.72</v>
      </c>
    </row>
    <row r="11169" spans="2:5" ht="50.1" customHeight="1">
      <c r="B11169" s="75">
        <v>6321</v>
      </c>
      <c r="C11169" s="75" t="s">
        <v>17816</v>
      </c>
      <c r="D11169" s="75" t="s">
        <v>13138</v>
      </c>
      <c r="E11169" s="171">
        <v>328.14</v>
      </c>
    </row>
    <row r="11170" spans="2:5" ht="50.1" customHeight="1">
      <c r="B11170" s="75">
        <v>6301</v>
      </c>
      <c r="C11170" s="75" t="s">
        <v>17817</v>
      </c>
      <c r="D11170" s="75" t="s">
        <v>13138</v>
      </c>
      <c r="E11170" s="171">
        <v>769.13</v>
      </c>
    </row>
    <row r="11171" spans="2:5" ht="50.1" customHeight="1">
      <c r="B11171" s="75">
        <v>7105</v>
      </c>
      <c r="C11171" s="75" t="s">
        <v>17818</v>
      </c>
      <c r="D11171" s="75" t="s">
        <v>13138</v>
      </c>
      <c r="E11171" s="171">
        <v>41.7</v>
      </c>
    </row>
    <row r="11172" spans="2:5" ht="50.1" customHeight="1">
      <c r="B11172" s="75">
        <v>20183</v>
      </c>
      <c r="C11172" s="75" t="s">
        <v>21899</v>
      </c>
      <c r="D11172" s="75" t="s">
        <v>13138</v>
      </c>
      <c r="E11172" s="171">
        <v>54.9</v>
      </c>
    </row>
    <row r="11173" spans="2:5" ht="50.1" customHeight="1">
      <c r="B11173" s="75">
        <v>38448</v>
      </c>
      <c r="C11173" s="75" t="s">
        <v>21900</v>
      </c>
      <c r="D11173" s="75" t="s">
        <v>13138</v>
      </c>
      <c r="E11173" s="171">
        <v>257.95</v>
      </c>
    </row>
    <row r="11174" spans="2:5" ht="50.1" customHeight="1">
      <c r="B11174" s="75">
        <v>20182</v>
      </c>
      <c r="C11174" s="75" t="s">
        <v>21901</v>
      </c>
      <c r="D11174" s="75" t="s">
        <v>13138</v>
      </c>
      <c r="E11174" s="171">
        <v>31.34</v>
      </c>
    </row>
    <row r="11175" spans="2:5" ht="50.1" customHeight="1">
      <c r="B11175" s="75">
        <v>7119</v>
      </c>
      <c r="C11175" s="75" t="s">
        <v>17819</v>
      </c>
      <c r="D11175" s="75" t="s">
        <v>13138</v>
      </c>
      <c r="E11175" s="171">
        <v>10.54</v>
      </c>
    </row>
    <row r="11176" spans="2:5" ht="50.1" customHeight="1">
      <c r="B11176" s="75">
        <v>7120</v>
      </c>
      <c r="C11176" s="75" t="s">
        <v>17820</v>
      </c>
      <c r="D11176" s="75" t="s">
        <v>13138</v>
      </c>
      <c r="E11176" s="171">
        <v>7.23</v>
      </c>
    </row>
    <row r="11177" spans="2:5" ht="50.1" customHeight="1">
      <c r="B11177" s="75">
        <v>6319</v>
      </c>
      <c r="C11177" s="75" t="s">
        <v>17821</v>
      </c>
      <c r="D11177" s="75" t="s">
        <v>13138</v>
      </c>
      <c r="E11177" s="171">
        <v>36.340000000000003</v>
      </c>
    </row>
    <row r="11178" spans="2:5" ht="50.1" customHeight="1">
      <c r="B11178" s="75">
        <v>6304</v>
      </c>
      <c r="C11178" s="75" t="s">
        <v>17822</v>
      </c>
      <c r="D11178" s="75" t="s">
        <v>13138</v>
      </c>
      <c r="E11178" s="171">
        <v>36.340000000000003</v>
      </c>
    </row>
    <row r="11179" spans="2:5" ht="50.1" customHeight="1">
      <c r="B11179" s="75">
        <v>21116</v>
      </c>
      <c r="C11179" s="75" t="s">
        <v>17823</v>
      </c>
      <c r="D11179" s="75" t="s">
        <v>13138</v>
      </c>
      <c r="E11179" s="171">
        <v>27.52</v>
      </c>
    </row>
    <row r="11180" spans="2:5" ht="50.1" customHeight="1">
      <c r="B11180" s="75">
        <v>6320</v>
      </c>
      <c r="C11180" s="75" t="s">
        <v>17824</v>
      </c>
      <c r="D11180" s="75" t="s">
        <v>13138</v>
      </c>
      <c r="E11180" s="171">
        <v>18.71</v>
      </c>
    </row>
    <row r="11181" spans="2:5" ht="50.1" customHeight="1">
      <c r="B11181" s="75">
        <v>6303</v>
      </c>
      <c r="C11181" s="75" t="s">
        <v>17825</v>
      </c>
      <c r="D11181" s="75" t="s">
        <v>13138</v>
      </c>
      <c r="E11181" s="171">
        <v>18.71</v>
      </c>
    </row>
    <row r="11182" spans="2:5" ht="50.1" customHeight="1">
      <c r="B11182" s="75">
        <v>6308</v>
      </c>
      <c r="C11182" s="75" t="s">
        <v>17826</v>
      </c>
      <c r="D11182" s="75" t="s">
        <v>13138</v>
      </c>
      <c r="E11182" s="171">
        <v>100.55</v>
      </c>
    </row>
    <row r="11183" spans="2:5" ht="50.1" customHeight="1">
      <c r="B11183" s="75">
        <v>6317</v>
      </c>
      <c r="C11183" s="75" t="s">
        <v>17827</v>
      </c>
      <c r="D11183" s="75" t="s">
        <v>13138</v>
      </c>
      <c r="E11183" s="171">
        <v>100.55</v>
      </c>
    </row>
    <row r="11184" spans="2:5" ht="50.1" customHeight="1">
      <c r="B11184" s="75">
        <v>6307</v>
      </c>
      <c r="C11184" s="75" t="s">
        <v>17828</v>
      </c>
      <c r="D11184" s="75" t="s">
        <v>13138</v>
      </c>
      <c r="E11184" s="171">
        <v>100.55</v>
      </c>
    </row>
    <row r="11185" spans="2:5" ht="50.1" customHeight="1">
      <c r="B11185" s="75">
        <v>6309</v>
      </c>
      <c r="C11185" s="75" t="s">
        <v>17829</v>
      </c>
      <c r="D11185" s="75" t="s">
        <v>13138</v>
      </c>
      <c r="E11185" s="171">
        <v>103.47</v>
      </c>
    </row>
    <row r="11186" spans="2:5" ht="50.1" customHeight="1">
      <c r="B11186" s="75">
        <v>6318</v>
      </c>
      <c r="C11186" s="75" t="s">
        <v>17830</v>
      </c>
      <c r="D11186" s="75" t="s">
        <v>13138</v>
      </c>
      <c r="E11186" s="171">
        <v>54.24</v>
      </c>
    </row>
    <row r="11187" spans="2:5" ht="50.1" customHeight="1">
      <c r="B11187" s="75">
        <v>6306</v>
      </c>
      <c r="C11187" s="75" t="s">
        <v>17831</v>
      </c>
      <c r="D11187" s="75" t="s">
        <v>13138</v>
      </c>
      <c r="E11187" s="171">
        <v>54.24</v>
      </c>
    </row>
    <row r="11188" spans="2:5" ht="50.1" customHeight="1">
      <c r="B11188" s="75">
        <v>6305</v>
      </c>
      <c r="C11188" s="75" t="s">
        <v>17832</v>
      </c>
      <c r="D11188" s="75" t="s">
        <v>13138</v>
      </c>
      <c r="E11188" s="171">
        <v>54.24</v>
      </c>
    </row>
    <row r="11189" spans="2:5" ht="50.1" customHeight="1">
      <c r="B11189" s="75">
        <v>6302</v>
      </c>
      <c r="C11189" s="75" t="s">
        <v>17833</v>
      </c>
      <c r="D11189" s="75" t="s">
        <v>13138</v>
      </c>
      <c r="E11189" s="171">
        <v>11.5</v>
      </c>
    </row>
    <row r="11190" spans="2:5" ht="50.1" customHeight="1">
      <c r="B11190" s="75">
        <v>6312</v>
      </c>
      <c r="C11190" s="75" t="s">
        <v>17834</v>
      </c>
      <c r="D11190" s="75" t="s">
        <v>13138</v>
      </c>
      <c r="E11190" s="171">
        <v>144.63999999999999</v>
      </c>
    </row>
    <row r="11191" spans="2:5" ht="50.1" customHeight="1">
      <c r="B11191" s="75">
        <v>6311</v>
      </c>
      <c r="C11191" s="75" t="s">
        <v>17835</v>
      </c>
      <c r="D11191" s="75" t="s">
        <v>13138</v>
      </c>
      <c r="E11191" s="171">
        <v>144.63999999999999</v>
      </c>
    </row>
    <row r="11192" spans="2:5" ht="50.1" customHeight="1">
      <c r="B11192" s="75">
        <v>6310</v>
      </c>
      <c r="C11192" s="75" t="s">
        <v>17836</v>
      </c>
      <c r="D11192" s="75" t="s">
        <v>13138</v>
      </c>
      <c r="E11192" s="171">
        <v>144.63999999999999</v>
      </c>
    </row>
    <row r="11193" spans="2:5" ht="50.1" customHeight="1">
      <c r="B11193" s="75">
        <v>6314</v>
      </c>
      <c r="C11193" s="75" t="s">
        <v>17837</v>
      </c>
      <c r="D11193" s="75" t="s">
        <v>13138</v>
      </c>
      <c r="E11193" s="171">
        <v>144.63999999999999</v>
      </c>
    </row>
    <row r="11194" spans="2:5" ht="50.1" customHeight="1">
      <c r="B11194" s="75">
        <v>6313</v>
      </c>
      <c r="C11194" s="75" t="s">
        <v>17838</v>
      </c>
      <c r="D11194" s="75" t="s">
        <v>13138</v>
      </c>
      <c r="E11194" s="171">
        <v>144.63999999999999</v>
      </c>
    </row>
    <row r="11195" spans="2:5" ht="50.1" customHeight="1">
      <c r="B11195" s="75">
        <v>6315</v>
      </c>
      <c r="C11195" s="75" t="s">
        <v>17839</v>
      </c>
      <c r="D11195" s="75" t="s">
        <v>13138</v>
      </c>
      <c r="E11195" s="171">
        <v>273.86</v>
      </c>
    </row>
    <row r="11196" spans="2:5" ht="50.1" customHeight="1">
      <c r="B11196" s="75">
        <v>6316</v>
      </c>
      <c r="C11196" s="75" t="s">
        <v>17840</v>
      </c>
      <c r="D11196" s="75" t="s">
        <v>13138</v>
      </c>
      <c r="E11196" s="171">
        <v>273.86</v>
      </c>
    </row>
    <row r="11197" spans="2:5" ht="50.1" customHeight="1">
      <c r="B11197" s="75">
        <v>38878</v>
      </c>
      <c r="C11197" s="75" t="s">
        <v>17841</v>
      </c>
      <c r="D11197" s="75" t="s">
        <v>13138</v>
      </c>
      <c r="E11197" s="171">
        <v>19.23</v>
      </c>
    </row>
    <row r="11198" spans="2:5" ht="50.1" customHeight="1">
      <c r="B11198" s="75">
        <v>38879</v>
      </c>
      <c r="C11198" s="75" t="s">
        <v>17842</v>
      </c>
      <c r="D11198" s="75" t="s">
        <v>13138</v>
      </c>
      <c r="E11198" s="171">
        <v>36.04</v>
      </c>
    </row>
    <row r="11199" spans="2:5" ht="50.1" customHeight="1">
      <c r="B11199" s="75">
        <v>38881</v>
      </c>
      <c r="C11199" s="75" t="s">
        <v>17843</v>
      </c>
      <c r="D11199" s="75" t="s">
        <v>13138</v>
      </c>
      <c r="E11199" s="171">
        <v>18.86</v>
      </c>
    </row>
    <row r="11200" spans="2:5" ht="50.1" customHeight="1">
      <c r="B11200" s="75">
        <v>38880</v>
      </c>
      <c r="C11200" s="75" t="s">
        <v>17844</v>
      </c>
      <c r="D11200" s="75" t="s">
        <v>13138</v>
      </c>
      <c r="E11200" s="171">
        <v>19.760000000000002</v>
      </c>
    </row>
    <row r="11201" spans="2:5" ht="50.1" customHeight="1">
      <c r="B11201" s="75">
        <v>38882</v>
      </c>
      <c r="C11201" s="75" t="s">
        <v>17845</v>
      </c>
      <c r="D11201" s="75" t="s">
        <v>13138</v>
      </c>
      <c r="E11201" s="171">
        <v>20.47</v>
      </c>
    </row>
    <row r="11202" spans="2:5" ht="50.1" customHeight="1">
      <c r="B11202" s="75">
        <v>38883</v>
      </c>
      <c r="C11202" s="75" t="s">
        <v>17846</v>
      </c>
      <c r="D11202" s="75" t="s">
        <v>13138</v>
      </c>
      <c r="E11202" s="171">
        <v>30.27</v>
      </c>
    </row>
    <row r="11203" spans="2:5" ht="50.1" customHeight="1">
      <c r="B11203" s="75">
        <v>38884</v>
      </c>
      <c r="C11203" s="75" t="s">
        <v>17847</v>
      </c>
      <c r="D11203" s="75" t="s">
        <v>13138</v>
      </c>
      <c r="E11203" s="171">
        <v>32.86</v>
      </c>
    </row>
    <row r="11204" spans="2:5" ht="50.1" customHeight="1">
      <c r="B11204" s="75">
        <v>38885</v>
      </c>
      <c r="C11204" s="75" t="s">
        <v>17848</v>
      </c>
      <c r="D11204" s="75" t="s">
        <v>13138</v>
      </c>
      <c r="E11204" s="171">
        <v>31.79</v>
      </c>
    </row>
    <row r="11205" spans="2:5" ht="50.1" customHeight="1">
      <c r="B11205" s="75">
        <v>38886</v>
      </c>
      <c r="C11205" s="75" t="s">
        <v>17849</v>
      </c>
      <c r="D11205" s="75" t="s">
        <v>13138</v>
      </c>
      <c r="E11205" s="171">
        <v>34.31</v>
      </c>
    </row>
    <row r="11206" spans="2:5" ht="50.1" customHeight="1">
      <c r="B11206" s="75">
        <v>38887</v>
      </c>
      <c r="C11206" s="75" t="s">
        <v>17850</v>
      </c>
      <c r="D11206" s="75" t="s">
        <v>13138</v>
      </c>
      <c r="E11206" s="171">
        <v>30.82</v>
      </c>
    </row>
    <row r="11207" spans="2:5" ht="50.1" customHeight="1">
      <c r="B11207" s="75">
        <v>38888</v>
      </c>
      <c r="C11207" s="75" t="s">
        <v>17851</v>
      </c>
      <c r="D11207" s="75" t="s">
        <v>13138</v>
      </c>
      <c r="E11207" s="171">
        <v>36.630000000000003</v>
      </c>
    </row>
    <row r="11208" spans="2:5" ht="50.1" customHeight="1">
      <c r="B11208" s="75">
        <v>38890</v>
      </c>
      <c r="C11208" s="75" t="s">
        <v>17852</v>
      </c>
      <c r="D11208" s="75" t="s">
        <v>13138</v>
      </c>
      <c r="E11208" s="171">
        <v>54.45</v>
      </c>
    </row>
    <row r="11209" spans="2:5" ht="50.1" customHeight="1">
      <c r="B11209" s="75">
        <v>38893</v>
      </c>
      <c r="C11209" s="75" t="s">
        <v>17853</v>
      </c>
      <c r="D11209" s="75" t="s">
        <v>13138</v>
      </c>
      <c r="E11209" s="171">
        <v>43.79</v>
      </c>
    </row>
    <row r="11210" spans="2:5" ht="50.1" customHeight="1">
      <c r="B11210" s="75">
        <v>38894</v>
      </c>
      <c r="C11210" s="75" t="s">
        <v>17854</v>
      </c>
      <c r="D11210" s="75" t="s">
        <v>13138</v>
      </c>
      <c r="E11210" s="171">
        <v>55.61</v>
      </c>
    </row>
    <row r="11211" spans="2:5" ht="50.1" customHeight="1">
      <c r="B11211" s="75">
        <v>38896</v>
      </c>
      <c r="C11211" s="75" t="s">
        <v>17855</v>
      </c>
      <c r="D11211" s="75" t="s">
        <v>13138</v>
      </c>
      <c r="E11211" s="171">
        <v>56.71</v>
      </c>
    </row>
    <row r="11212" spans="2:5" ht="50.1" customHeight="1">
      <c r="B11212" s="75">
        <v>39324</v>
      </c>
      <c r="C11212" s="75" t="s">
        <v>17856</v>
      </c>
      <c r="D11212" s="75" t="s">
        <v>13138</v>
      </c>
      <c r="E11212" s="171">
        <v>6.91</v>
      </c>
    </row>
    <row r="11213" spans="2:5" ht="50.1" customHeight="1">
      <c r="B11213" s="75">
        <v>39325</v>
      </c>
      <c r="C11213" s="75" t="s">
        <v>17857</v>
      </c>
      <c r="D11213" s="75" t="s">
        <v>13138</v>
      </c>
      <c r="E11213" s="171">
        <v>10.46</v>
      </c>
    </row>
    <row r="11214" spans="2:5" ht="50.1" customHeight="1">
      <c r="B11214" s="75">
        <v>39326</v>
      </c>
      <c r="C11214" s="75" t="s">
        <v>17858</v>
      </c>
      <c r="D11214" s="75" t="s">
        <v>13138</v>
      </c>
      <c r="E11214" s="171">
        <v>26.94</v>
      </c>
    </row>
    <row r="11215" spans="2:5" ht="50.1" customHeight="1">
      <c r="B11215" s="75">
        <v>39327</v>
      </c>
      <c r="C11215" s="75" t="s">
        <v>17859</v>
      </c>
      <c r="D11215" s="75" t="s">
        <v>13138</v>
      </c>
      <c r="E11215" s="171">
        <v>40.81</v>
      </c>
    </row>
    <row r="11216" spans="2:5" ht="50.1" customHeight="1">
      <c r="B11216" s="75">
        <v>20176</v>
      </c>
      <c r="C11216" s="75" t="s">
        <v>17860</v>
      </c>
      <c r="D11216" s="75" t="s">
        <v>13138</v>
      </c>
      <c r="E11216" s="171">
        <v>47.31</v>
      </c>
    </row>
    <row r="11217" spans="2:5" ht="50.1" customHeight="1">
      <c r="B11217" s="75">
        <v>11378</v>
      </c>
      <c r="C11217" s="75" t="s">
        <v>17861</v>
      </c>
      <c r="D11217" s="75" t="s">
        <v>13138</v>
      </c>
      <c r="E11217" s="171">
        <v>91.07</v>
      </c>
    </row>
    <row r="11218" spans="2:5" ht="50.1" customHeight="1">
      <c r="B11218" s="75">
        <v>11379</v>
      </c>
      <c r="C11218" s="75" t="s">
        <v>17862</v>
      </c>
      <c r="D11218" s="75" t="s">
        <v>13138</v>
      </c>
      <c r="E11218" s="171">
        <v>76.95</v>
      </c>
    </row>
    <row r="11219" spans="2:5" ht="50.1" customHeight="1">
      <c r="B11219" s="75">
        <v>11493</v>
      </c>
      <c r="C11219" s="75" t="s">
        <v>17863</v>
      </c>
      <c r="D11219" s="75" t="s">
        <v>13138</v>
      </c>
      <c r="E11219" s="171">
        <v>44.38</v>
      </c>
    </row>
    <row r="11220" spans="2:5" ht="50.1" customHeight="1">
      <c r="B11220" s="75">
        <v>42717</v>
      </c>
      <c r="C11220" s="75" t="s">
        <v>17864</v>
      </c>
      <c r="D11220" s="75" t="s">
        <v>13138</v>
      </c>
      <c r="E11220" s="171">
        <v>463.71</v>
      </c>
    </row>
    <row r="11221" spans="2:5" ht="50.1" customHeight="1">
      <c r="B11221" s="75">
        <v>42718</v>
      </c>
      <c r="C11221" s="75" t="s">
        <v>17865</v>
      </c>
      <c r="D11221" s="75" t="s">
        <v>13138</v>
      </c>
      <c r="E11221" s="171">
        <v>514.82000000000005</v>
      </c>
    </row>
    <row r="11222" spans="2:5" ht="50.1" customHeight="1">
      <c r="B11222" s="75">
        <v>7106</v>
      </c>
      <c r="C11222" s="75" t="s">
        <v>17866</v>
      </c>
      <c r="D11222" s="75" t="s">
        <v>13138</v>
      </c>
      <c r="E11222" s="171">
        <v>171.45</v>
      </c>
    </row>
    <row r="11223" spans="2:5" ht="50.1" customHeight="1">
      <c r="B11223" s="75">
        <v>7104</v>
      </c>
      <c r="C11223" s="75" t="s">
        <v>17867</v>
      </c>
      <c r="D11223" s="75" t="s">
        <v>13138</v>
      </c>
      <c r="E11223" s="171">
        <v>3.57</v>
      </c>
    </row>
    <row r="11224" spans="2:5" ht="50.1" customHeight="1">
      <c r="B11224" s="75">
        <v>7136</v>
      </c>
      <c r="C11224" s="75" t="s">
        <v>17868</v>
      </c>
      <c r="D11224" s="75" t="s">
        <v>13138</v>
      </c>
      <c r="E11224" s="171">
        <v>6.72</v>
      </c>
    </row>
    <row r="11225" spans="2:5" ht="50.1" customHeight="1">
      <c r="B11225" s="75">
        <v>7128</v>
      </c>
      <c r="C11225" s="75" t="s">
        <v>17869</v>
      </c>
      <c r="D11225" s="75" t="s">
        <v>13138</v>
      </c>
      <c r="E11225" s="171">
        <v>11.01</v>
      </c>
    </row>
    <row r="11226" spans="2:5" ht="50.1" customHeight="1">
      <c r="B11226" s="75">
        <v>7108</v>
      </c>
      <c r="C11226" s="75" t="s">
        <v>17870</v>
      </c>
      <c r="D11226" s="75" t="s">
        <v>13138</v>
      </c>
      <c r="E11226" s="171">
        <v>11.78</v>
      </c>
    </row>
    <row r="11227" spans="2:5" ht="50.1" customHeight="1">
      <c r="B11227" s="75">
        <v>7129</v>
      </c>
      <c r="C11227" s="75" t="s">
        <v>17871</v>
      </c>
      <c r="D11227" s="75" t="s">
        <v>13138</v>
      </c>
      <c r="E11227" s="171">
        <v>9.7899999999999991</v>
      </c>
    </row>
    <row r="11228" spans="2:5" ht="50.1" customHeight="1">
      <c r="B11228" s="75">
        <v>7130</v>
      </c>
      <c r="C11228" s="75" t="s">
        <v>17872</v>
      </c>
      <c r="D11228" s="75" t="s">
        <v>13138</v>
      </c>
      <c r="E11228" s="171">
        <v>15.98</v>
      </c>
    </row>
    <row r="11229" spans="2:5" ht="50.1" customHeight="1">
      <c r="B11229" s="75">
        <v>7131</v>
      </c>
      <c r="C11229" s="75" t="s">
        <v>17873</v>
      </c>
      <c r="D11229" s="75" t="s">
        <v>13138</v>
      </c>
      <c r="E11229" s="171">
        <v>19.59</v>
      </c>
    </row>
    <row r="11230" spans="2:5" ht="50.1" customHeight="1">
      <c r="B11230" s="75">
        <v>7132</v>
      </c>
      <c r="C11230" s="75" t="s">
        <v>17874</v>
      </c>
      <c r="D11230" s="75" t="s">
        <v>13138</v>
      </c>
      <c r="E11230" s="171">
        <v>54.41</v>
      </c>
    </row>
    <row r="11231" spans="2:5" ht="50.1" customHeight="1">
      <c r="B11231" s="75">
        <v>7133</v>
      </c>
      <c r="C11231" s="75" t="s">
        <v>17875</v>
      </c>
      <c r="D11231" s="75" t="s">
        <v>13138</v>
      </c>
      <c r="E11231" s="171">
        <v>84.51</v>
      </c>
    </row>
    <row r="11232" spans="2:5" ht="50.1" customHeight="1">
      <c r="B11232" s="75">
        <v>37420</v>
      </c>
      <c r="C11232" s="75" t="s">
        <v>17876</v>
      </c>
      <c r="D11232" s="75" t="s">
        <v>13138</v>
      </c>
      <c r="E11232" s="171">
        <v>36.49</v>
      </c>
    </row>
    <row r="11233" spans="2:5" ht="50.1" customHeight="1">
      <c r="B11233" s="75">
        <v>37421</v>
      </c>
      <c r="C11233" s="75" t="s">
        <v>17877</v>
      </c>
      <c r="D11233" s="75" t="s">
        <v>13138</v>
      </c>
      <c r="E11233" s="171">
        <v>49.87</v>
      </c>
    </row>
    <row r="11234" spans="2:5" ht="50.1" customHeight="1">
      <c r="B11234" s="75">
        <v>37422</v>
      </c>
      <c r="C11234" s="75" t="s">
        <v>17878</v>
      </c>
      <c r="D11234" s="75" t="s">
        <v>13138</v>
      </c>
      <c r="E11234" s="171">
        <v>46.68</v>
      </c>
    </row>
    <row r="11235" spans="2:5" ht="50.1" customHeight="1">
      <c r="B11235" s="75">
        <v>37443</v>
      </c>
      <c r="C11235" s="75" t="s">
        <v>17879</v>
      </c>
      <c r="D11235" s="75" t="s">
        <v>13138</v>
      </c>
      <c r="E11235" s="171">
        <v>139.87</v>
      </c>
    </row>
    <row r="11236" spans="2:5" ht="50.1" customHeight="1">
      <c r="B11236" s="75">
        <v>37444</v>
      </c>
      <c r="C11236" s="75" t="s">
        <v>17880</v>
      </c>
      <c r="D11236" s="75" t="s">
        <v>13138</v>
      </c>
      <c r="E11236" s="171">
        <v>142.25</v>
      </c>
    </row>
    <row r="11237" spans="2:5" ht="50.1" customHeight="1">
      <c r="B11237" s="75">
        <v>37445</v>
      </c>
      <c r="C11237" s="75" t="s">
        <v>17881</v>
      </c>
      <c r="D11237" s="75" t="s">
        <v>13138</v>
      </c>
      <c r="E11237" s="171">
        <v>215.61</v>
      </c>
    </row>
    <row r="11238" spans="2:5" ht="50.1" customHeight="1">
      <c r="B11238" s="75">
        <v>37446</v>
      </c>
      <c r="C11238" s="75" t="s">
        <v>17882</v>
      </c>
      <c r="D11238" s="75" t="s">
        <v>13138</v>
      </c>
      <c r="E11238" s="171">
        <v>235.04</v>
      </c>
    </row>
    <row r="11239" spans="2:5" ht="50.1" customHeight="1">
      <c r="B11239" s="75">
        <v>37447</v>
      </c>
      <c r="C11239" s="75" t="s">
        <v>17883</v>
      </c>
      <c r="D11239" s="75" t="s">
        <v>13138</v>
      </c>
      <c r="E11239" s="171">
        <v>238.72</v>
      </c>
    </row>
    <row r="11240" spans="2:5" ht="50.1" customHeight="1">
      <c r="B11240" s="75">
        <v>37448</v>
      </c>
      <c r="C11240" s="75" t="s">
        <v>17884</v>
      </c>
      <c r="D11240" s="75" t="s">
        <v>13138</v>
      </c>
      <c r="E11240" s="171">
        <v>327.45</v>
      </c>
    </row>
    <row r="11241" spans="2:5" ht="50.1" customHeight="1">
      <c r="B11241" s="75">
        <v>37440</v>
      </c>
      <c r="C11241" s="75" t="s">
        <v>17885</v>
      </c>
      <c r="D11241" s="75" t="s">
        <v>13138</v>
      </c>
      <c r="E11241" s="171">
        <v>111.02</v>
      </c>
    </row>
    <row r="11242" spans="2:5" ht="50.1" customHeight="1">
      <c r="B11242" s="75">
        <v>37441</v>
      </c>
      <c r="C11242" s="75" t="s">
        <v>17886</v>
      </c>
      <c r="D11242" s="75" t="s">
        <v>13138</v>
      </c>
      <c r="E11242" s="171">
        <v>111.02</v>
      </c>
    </row>
    <row r="11243" spans="2:5" ht="50.1" customHeight="1">
      <c r="B11243" s="75">
        <v>37442</v>
      </c>
      <c r="C11243" s="75" t="s">
        <v>17887</v>
      </c>
      <c r="D11243" s="75" t="s">
        <v>13138</v>
      </c>
      <c r="E11243" s="171">
        <v>133.72</v>
      </c>
    </row>
    <row r="11244" spans="2:5" ht="50.1" customHeight="1">
      <c r="B11244" s="75">
        <v>38017</v>
      </c>
      <c r="C11244" s="75" t="s">
        <v>17888</v>
      </c>
      <c r="D11244" s="75" t="s">
        <v>13138</v>
      </c>
      <c r="E11244" s="171">
        <v>9.83</v>
      </c>
    </row>
    <row r="11245" spans="2:5" ht="50.1" customHeight="1">
      <c r="B11245" s="75">
        <v>38018</v>
      </c>
      <c r="C11245" s="75" t="s">
        <v>17889</v>
      </c>
      <c r="D11245" s="75" t="s">
        <v>13138</v>
      </c>
      <c r="E11245" s="171">
        <v>10.85</v>
      </c>
    </row>
    <row r="11246" spans="2:5" ht="50.1" customHeight="1">
      <c r="B11246" s="75">
        <v>39895</v>
      </c>
      <c r="C11246" s="75" t="s">
        <v>17890</v>
      </c>
      <c r="D11246" s="75" t="s">
        <v>13138</v>
      </c>
      <c r="E11246" s="171">
        <v>36.25</v>
      </c>
    </row>
    <row r="11247" spans="2:5" ht="50.1" customHeight="1">
      <c r="B11247" s="75">
        <v>39896</v>
      </c>
      <c r="C11247" s="75" t="s">
        <v>17891</v>
      </c>
      <c r="D11247" s="75" t="s">
        <v>13138</v>
      </c>
      <c r="E11247" s="171">
        <v>53.13</v>
      </c>
    </row>
    <row r="11248" spans="2:5" ht="50.1" customHeight="1">
      <c r="B11248" s="75">
        <v>38873</v>
      </c>
      <c r="C11248" s="75" t="s">
        <v>17892</v>
      </c>
      <c r="D11248" s="75" t="s">
        <v>13138</v>
      </c>
      <c r="E11248" s="171">
        <v>17.05</v>
      </c>
    </row>
    <row r="11249" spans="2:5" ht="50.1" customHeight="1">
      <c r="B11249" s="75">
        <v>38874</v>
      </c>
      <c r="C11249" s="75" t="s">
        <v>17893</v>
      </c>
      <c r="D11249" s="75" t="s">
        <v>13138</v>
      </c>
      <c r="E11249" s="171">
        <v>20.74</v>
      </c>
    </row>
    <row r="11250" spans="2:5" ht="50.1" customHeight="1">
      <c r="B11250" s="75">
        <v>38875</v>
      </c>
      <c r="C11250" s="75" t="s">
        <v>17894</v>
      </c>
      <c r="D11250" s="75" t="s">
        <v>13138</v>
      </c>
      <c r="E11250" s="171">
        <v>36.65</v>
      </c>
    </row>
    <row r="11251" spans="2:5" ht="50.1" customHeight="1">
      <c r="B11251" s="75">
        <v>38876</v>
      </c>
      <c r="C11251" s="75" t="s">
        <v>17895</v>
      </c>
      <c r="D11251" s="75" t="s">
        <v>13138</v>
      </c>
      <c r="E11251" s="171">
        <v>49.31</v>
      </c>
    </row>
    <row r="11252" spans="2:5" ht="50.1" customHeight="1">
      <c r="B11252" s="75">
        <v>39000</v>
      </c>
      <c r="C11252" s="75" t="s">
        <v>17896</v>
      </c>
      <c r="D11252" s="75" t="s">
        <v>13138</v>
      </c>
      <c r="E11252" s="171">
        <v>21.14</v>
      </c>
    </row>
    <row r="11253" spans="2:5" ht="50.1" customHeight="1">
      <c r="B11253" s="75">
        <v>38674</v>
      </c>
      <c r="C11253" s="75" t="s">
        <v>17897</v>
      </c>
      <c r="D11253" s="75" t="s">
        <v>13138</v>
      </c>
      <c r="E11253" s="171">
        <v>34.18</v>
      </c>
    </row>
    <row r="11254" spans="2:5" ht="50.1" customHeight="1">
      <c r="B11254" s="75">
        <v>38911</v>
      </c>
      <c r="C11254" s="75" t="s">
        <v>17898</v>
      </c>
      <c r="D11254" s="75" t="s">
        <v>13138</v>
      </c>
      <c r="E11254" s="171">
        <v>61.16</v>
      </c>
    </row>
    <row r="11255" spans="2:5" ht="50.1" customHeight="1">
      <c r="B11255" s="75">
        <v>38912</v>
      </c>
      <c r="C11255" s="75" t="s">
        <v>17899</v>
      </c>
      <c r="D11255" s="75" t="s">
        <v>13138</v>
      </c>
      <c r="E11255" s="171">
        <v>77.72</v>
      </c>
    </row>
    <row r="11256" spans="2:5" ht="50.1" customHeight="1">
      <c r="B11256" s="75">
        <v>38019</v>
      </c>
      <c r="C11256" s="75" t="s">
        <v>17900</v>
      </c>
      <c r="D11256" s="75" t="s">
        <v>13138</v>
      </c>
      <c r="E11256" s="171">
        <v>8.57</v>
      </c>
    </row>
    <row r="11257" spans="2:5" ht="50.1" customHeight="1">
      <c r="B11257" s="75">
        <v>38020</v>
      </c>
      <c r="C11257" s="75" t="s">
        <v>17901</v>
      </c>
      <c r="D11257" s="75" t="s">
        <v>13138</v>
      </c>
      <c r="E11257" s="171">
        <v>10.85</v>
      </c>
    </row>
    <row r="11258" spans="2:5" ht="50.1" customHeight="1">
      <c r="B11258" s="75">
        <v>38454</v>
      </c>
      <c r="C11258" s="75" t="s">
        <v>17902</v>
      </c>
      <c r="D11258" s="75" t="s">
        <v>13138</v>
      </c>
      <c r="E11258" s="171">
        <v>3.86</v>
      </c>
    </row>
    <row r="11259" spans="2:5" ht="50.1" customHeight="1">
      <c r="B11259" s="75">
        <v>38455</v>
      </c>
      <c r="C11259" s="75" t="s">
        <v>17903</v>
      </c>
      <c r="D11259" s="75" t="s">
        <v>13138</v>
      </c>
      <c r="E11259" s="171">
        <v>3.53</v>
      </c>
    </row>
    <row r="11260" spans="2:5" ht="50.1" customHeight="1">
      <c r="B11260" s="75">
        <v>38462</v>
      </c>
      <c r="C11260" s="75" t="s">
        <v>17904</v>
      </c>
      <c r="D11260" s="75" t="s">
        <v>13138</v>
      </c>
      <c r="E11260" s="171">
        <v>99.72</v>
      </c>
    </row>
    <row r="11261" spans="2:5" ht="50.1" customHeight="1">
      <c r="B11261" s="75">
        <v>36362</v>
      </c>
      <c r="C11261" s="75" t="s">
        <v>17905</v>
      </c>
      <c r="D11261" s="75" t="s">
        <v>13138</v>
      </c>
      <c r="E11261" s="171">
        <v>1.52</v>
      </c>
    </row>
    <row r="11262" spans="2:5" ht="50.1" customHeight="1">
      <c r="B11262" s="75">
        <v>36298</v>
      </c>
      <c r="C11262" s="75" t="s">
        <v>17906</v>
      </c>
      <c r="D11262" s="75" t="s">
        <v>13138</v>
      </c>
      <c r="E11262" s="171">
        <v>2.25</v>
      </c>
    </row>
    <row r="11263" spans="2:5" ht="50.1" customHeight="1">
      <c r="B11263" s="75">
        <v>38456</v>
      </c>
      <c r="C11263" s="75" t="s">
        <v>17907</v>
      </c>
      <c r="D11263" s="75" t="s">
        <v>13138</v>
      </c>
      <c r="E11263" s="171">
        <v>3.67</v>
      </c>
    </row>
    <row r="11264" spans="2:5" ht="50.1" customHeight="1">
      <c r="B11264" s="75">
        <v>38457</v>
      </c>
      <c r="C11264" s="75" t="s">
        <v>17908</v>
      </c>
      <c r="D11264" s="75" t="s">
        <v>13138</v>
      </c>
      <c r="E11264" s="171">
        <v>8.27</v>
      </c>
    </row>
    <row r="11265" spans="2:5" ht="50.1" customHeight="1">
      <c r="B11265" s="75">
        <v>38458</v>
      </c>
      <c r="C11265" s="75" t="s">
        <v>17909</v>
      </c>
      <c r="D11265" s="75" t="s">
        <v>13138</v>
      </c>
      <c r="E11265" s="171">
        <v>11.08</v>
      </c>
    </row>
    <row r="11266" spans="2:5" ht="50.1" customHeight="1">
      <c r="B11266" s="75">
        <v>38459</v>
      </c>
      <c r="C11266" s="75" t="s">
        <v>17910</v>
      </c>
      <c r="D11266" s="75" t="s">
        <v>13138</v>
      </c>
      <c r="E11266" s="171">
        <v>19.559999999999999</v>
      </c>
    </row>
    <row r="11267" spans="2:5" ht="50.1" customHeight="1">
      <c r="B11267" s="75">
        <v>38460</v>
      </c>
      <c r="C11267" s="75" t="s">
        <v>17911</v>
      </c>
      <c r="D11267" s="75" t="s">
        <v>13138</v>
      </c>
      <c r="E11267" s="171">
        <v>40.85</v>
      </c>
    </row>
    <row r="11268" spans="2:5" ht="50.1" customHeight="1">
      <c r="B11268" s="75">
        <v>38461</v>
      </c>
      <c r="C11268" s="75" t="s">
        <v>17912</v>
      </c>
      <c r="D11268" s="75" t="s">
        <v>13138</v>
      </c>
      <c r="E11268" s="171">
        <v>62.31</v>
      </c>
    </row>
    <row r="11269" spans="2:5" ht="50.1" customHeight="1">
      <c r="B11269" s="75">
        <v>7094</v>
      </c>
      <c r="C11269" s="75" t="s">
        <v>17913</v>
      </c>
      <c r="D11269" s="75" t="s">
        <v>13138</v>
      </c>
      <c r="E11269" s="171">
        <v>12.35</v>
      </c>
    </row>
    <row r="11270" spans="2:5" ht="50.1" customHeight="1">
      <c r="B11270" s="75">
        <v>7116</v>
      </c>
      <c r="C11270" s="75" t="s">
        <v>17914</v>
      </c>
      <c r="D11270" s="75" t="s">
        <v>13138</v>
      </c>
      <c r="E11270" s="171">
        <v>3.54</v>
      </c>
    </row>
    <row r="11271" spans="2:5" ht="50.1" customHeight="1">
      <c r="B11271" s="75">
        <v>7118</v>
      </c>
      <c r="C11271" s="75" t="s">
        <v>17915</v>
      </c>
      <c r="D11271" s="75" t="s">
        <v>13138</v>
      </c>
      <c r="E11271" s="171">
        <v>27.26</v>
      </c>
    </row>
    <row r="11272" spans="2:5" ht="50.1" customHeight="1">
      <c r="B11272" s="75">
        <v>7117</v>
      </c>
      <c r="C11272" s="75" t="s">
        <v>17916</v>
      </c>
      <c r="D11272" s="75" t="s">
        <v>13138</v>
      </c>
      <c r="E11272" s="171">
        <v>24.24</v>
      </c>
    </row>
    <row r="11273" spans="2:5" ht="50.1" customHeight="1">
      <c r="B11273" s="75">
        <v>7098</v>
      </c>
      <c r="C11273" s="75" t="s">
        <v>17917</v>
      </c>
      <c r="D11273" s="75" t="s">
        <v>13138</v>
      </c>
      <c r="E11273" s="171">
        <v>3.38</v>
      </c>
    </row>
    <row r="11274" spans="2:5" ht="50.1" customHeight="1">
      <c r="B11274" s="75">
        <v>7110</v>
      </c>
      <c r="C11274" s="75" t="s">
        <v>17918</v>
      </c>
      <c r="D11274" s="75" t="s">
        <v>13138</v>
      </c>
      <c r="E11274" s="171">
        <v>59.29</v>
      </c>
    </row>
    <row r="11275" spans="2:5" ht="50.1" customHeight="1">
      <c r="B11275" s="75">
        <v>7123</v>
      </c>
      <c r="C11275" s="75" t="s">
        <v>17919</v>
      </c>
      <c r="D11275" s="75" t="s">
        <v>13138</v>
      </c>
      <c r="E11275" s="171">
        <v>4.3499999999999996</v>
      </c>
    </row>
    <row r="11276" spans="2:5" ht="50.1" customHeight="1">
      <c r="B11276" s="75">
        <v>7121</v>
      </c>
      <c r="C11276" s="75" t="s">
        <v>17920</v>
      </c>
      <c r="D11276" s="75" t="s">
        <v>13138</v>
      </c>
      <c r="E11276" s="171">
        <v>10.71</v>
      </c>
    </row>
    <row r="11277" spans="2:5" ht="50.1" customHeight="1">
      <c r="B11277" s="75">
        <v>7137</v>
      </c>
      <c r="C11277" s="75" t="s">
        <v>17921</v>
      </c>
      <c r="D11277" s="75" t="s">
        <v>13138</v>
      </c>
      <c r="E11277" s="171">
        <v>9.64</v>
      </c>
    </row>
    <row r="11278" spans="2:5" ht="50.1" customHeight="1">
      <c r="B11278" s="75">
        <v>7122</v>
      </c>
      <c r="C11278" s="75" t="s">
        <v>17922</v>
      </c>
      <c r="D11278" s="75" t="s">
        <v>13138</v>
      </c>
      <c r="E11278" s="171">
        <v>12.05</v>
      </c>
    </row>
    <row r="11279" spans="2:5" ht="50.1" customHeight="1">
      <c r="B11279" s="75">
        <v>7114</v>
      </c>
      <c r="C11279" s="75" t="s">
        <v>17923</v>
      </c>
      <c r="D11279" s="75" t="s">
        <v>13138</v>
      </c>
      <c r="E11279" s="171">
        <v>18.579999999999998</v>
      </c>
    </row>
    <row r="11280" spans="2:5" ht="50.1" customHeight="1">
      <c r="B11280" s="75">
        <v>7109</v>
      </c>
      <c r="C11280" s="75" t="s">
        <v>17924</v>
      </c>
      <c r="D11280" s="75" t="s">
        <v>13138</v>
      </c>
      <c r="E11280" s="171">
        <v>3.25</v>
      </c>
    </row>
    <row r="11281" spans="2:5" ht="50.1" customHeight="1">
      <c r="B11281" s="75">
        <v>7135</v>
      </c>
      <c r="C11281" s="75" t="s">
        <v>17925</v>
      </c>
      <c r="D11281" s="75" t="s">
        <v>13138</v>
      </c>
      <c r="E11281" s="171">
        <v>5.08</v>
      </c>
    </row>
    <row r="11282" spans="2:5" ht="50.1" customHeight="1">
      <c r="B11282" s="75">
        <v>37947</v>
      </c>
      <c r="C11282" s="75" t="s">
        <v>17926</v>
      </c>
      <c r="D11282" s="75" t="s">
        <v>13138</v>
      </c>
      <c r="E11282" s="171">
        <v>5.14</v>
      </c>
    </row>
    <row r="11283" spans="2:5" ht="50.1" customHeight="1">
      <c r="B11283" s="75">
        <v>7103</v>
      </c>
      <c r="C11283" s="75" t="s">
        <v>17927</v>
      </c>
      <c r="D11283" s="75" t="s">
        <v>13138</v>
      </c>
      <c r="E11283" s="171">
        <v>11.79</v>
      </c>
    </row>
    <row r="11284" spans="2:5" ht="50.1" customHeight="1">
      <c r="B11284" s="75">
        <v>40419</v>
      </c>
      <c r="C11284" s="75" t="s">
        <v>17928</v>
      </c>
      <c r="D11284" s="75" t="s">
        <v>13138</v>
      </c>
      <c r="E11284" s="171">
        <v>31.03</v>
      </c>
    </row>
    <row r="11285" spans="2:5" ht="50.1" customHeight="1">
      <c r="B11285" s="75">
        <v>40420</v>
      </c>
      <c r="C11285" s="75" t="s">
        <v>17929</v>
      </c>
      <c r="D11285" s="75" t="s">
        <v>13138</v>
      </c>
      <c r="E11285" s="171">
        <v>45.27</v>
      </c>
    </row>
    <row r="11286" spans="2:5" ht="50.1" customHeight="1">
      <c r="B11286" s="75">
        <v>40421</v>
      </c>
      <c r="C11286" s="75" t="s">
        <v>17930</v>
      </c>
      <c r="D11286" s="75" t="s">
        <v>13138</v>
      </c>
      <c r="E11286" s="171">
        <v>48.19</v>
      </c>
    </row>
    <row r="11287" spans="2:5" ht="50.1" customHeight="1">
      <c r="B11287" s="75">
        <v>7126</v>
      </c>
      <c r="C11287" s="75" t="s">
        <v>17931</v>
      </c>
      <c r="D11287" s="75" t="s">
        <v>13138</v>
      </c>
      <c r="E11287" s="171">
        <v>24.73</v>
      </c>
    </row>
    <row r="11288" spans="2:5" ht="50.1" customHeight="1">
      <c r="B11288" s="75">
        <v>38905</v>
      </c>
      <c r="C11288" s="75" t="s">
        <v>17932</v>
      </c>
      <c r="D11288" s="75" t="s">
        <v>13138</v>
      </c>
      <c r="E11288" s="171">
        <v>19.16</v>
      </c>
    </row>
    <row r="11289" spans="2:5" ht="50.1" customHeight="1">
      <c r="B11289" s="75">
        <v>38907</v>
      </c>
      <c r="C11289" s="75" t="s">
        <v>17933</v>
      </c>
      <c r="D11289" s="75" t="s">
        <v>13138</v>
      </c>
      <c r="E11289" s="171">
        <v>20.39</v>
      </c>
    </row>
    <row r="11290" spans="2:5" ht="50.1" customHeight="1">
      <c r="B11290" s="75">
        <v>38908</v>
      </c>
      <c r="C11290" s="75" t="s">
        <v>17934</v>
      </c>
      <c r="D11290" s="75" t="s">
        <v>13138</v>
      </c>
      <c r="E11290" s="171">
        <v>22.94</v>
      </c>
    </row>
    <row r="11291" spans="2:5" ht="50.1" customHeight="1">
      <c r="B11291" s="75">
        <v>38909</v>
      </c>
      <c r="C11291" s="75" t="s">
        <v>17935</v>
      </c>
      <c r="D11291" s="75" t="s">
        <v>13138</v>
      </c>
      <c r="E11291" s="171">
        <v>32.99</v>
      </c>
    </row>
    <row r="11292" spans="2:5" ht="50.1" customHeight="1">
      <c r="B11292" s="75">
        <v>38910</v>
      </c>
      <c r="C11292" s="75" t="s">
        <v>17936</v>
      </c>
      <c r="D11292" s="75" t="s">
        <v>13138</v>
      </c>
      <c r="E11292" s="171">
        <v>35.619999999999997</v>
      </c>
    </row>
    <row r="11293" spans="2:5" ht="50.1" customHeight="1">
      <c r="B11293" s="75">
        <v>38897</v>
      </c>
      <c r="C11293" s="75" t="s">
        <v>17937</v>
      </c>
      <c r="D11293" s="75" t="s">
        <v>13138</v>
      </c>
      <c r="E11293" s="171">
        <v>19.239999999999998</v>
      </c>
    </row>
    <row r="11294" spans="2:5" ht="50.1" customHeight="1">
      <c r="B11294" s="75">
        <v>38899</v>
      </c>
      <c r="C11294" s="75" t="s">
        <v>17938</v>
      </c>
      <c r="D11294" s="75" t="s">
        <v>13138</v>
      </c>
      <c r="E11294" s="171">
        <v>21.65</v>
      </c>
    </row>
    <row r="11295" spans="2:5" ht="50.1" customHeight="1">
      <c r="B11295" s="75">
        <v>38900</v>
      </c>
      <c r="C11295" s="75" t="s">
        <v>17939</v>
      </c>
      <c r="D11295" s="75" t="s">
        <v>13138</v>
      </c>
      <c r="E11295" s="171">
        <v>22.57</v>
      </c>
    </row>
    <row r="11296" spans="2:5" ht="50.1" customHeight="1">
      <c r="B11296" s="75">
        <v>38901</v>
      </c>
      <c r="C11296" s="75" t="s">
        <v>17940</v>
      </c>
      <c r="D11296" s="75" t="s">
        <v>13138</v>
      </c>
      <c r="E11296" s="171">
        <v>36.92</v>
      </c>
    </row>
    <row r="11297" spans="2:5" ht="50.1" customHeight="1">
      <c r="B11297" s="75">
        <v>38904</v>
      </c>
      <c r="C11297" s="75" t="s">
        <v>17941</v>
      </c>
      <c r="D11297" s="75" t="s">
        <v>13138</v>
      </c>
      <c r="E11297" s="171">
        <v>59.98</v>
      </c>
    </row>
    <row r="11298" spans="2:5" ht="50.1" customHeight="1">
      <c r="B11298" s="75">
        <v>38903</v>
      </c>
      <c r="C11298" s="75" t="s">
        <v>17942</v>
      </c>
      <c r="D11298" s="75" t="s">
        <v>13138</v>
      </c>
      <c r="E11298" s="171">
        <v>59.6</v>
      </c>
    </row>
    <row r="11299" spans="2:5" ht="50.1" customHeight="1">
      <c r="B11299" s="75">
        <v>7091</v>
      </c>
      <c r="C11299" s="75" t="s">
        <v>17943</v>
      </c>
      <c r="D11299" s="75" t="s">
        <v>13138</v>
      </c>
      <c r="E11299" s="171">
        <v>16.649999999999999</v>
      </c>
    </row>
    <row r="11300" spans="2:5" ht="50.1" customHeight="1">
      <c r="B11300" s="75">
        <v>11655</v>
      </c>
      <c r="C11300" s="75" t="s">
        <v>17944</v>
      </c>
      <c r="D11300" s="75" t="s">
        <v>13138</v>
      </c>
      <c r="E11300" s="171">
        <v>15.91</v>
      </c>
    </row>
    <row r="11301" spans="2:5" ht="50.1" customHeight="1">
      <c r="B11301" s="75">
        <v>11656</v>
      </c>
      <c r="C11301" s="75" t="s">
        <v>17945</v>
      </c>
      <c r="D11301" s="75" t="s">
        <v>13138</v>
      </c>
      <c r="E11301" s="171">
        <v>16.64</v>
      </c>
    </row>
    <row r="11302" spans="2:5" ht="50.1" customHeight="1">
      <c r="B11302" s="75">
        <v>37948</v>
      </c>
      <c r="C11302" s="75" t="s">
        <v>17946</v>
      </c>
      <c r="D11302" s="75" t="s">
        <v>13138</v>
      </c>
      <c r="E11302" s="171">
        <v>3.37</v>
      </c>
    </row>
    <row r="11303" spans="2:5" ht="50.1" customHeight="1">
      <c r="B11303" s="75">
        <v>7097</v>
      </c>
      <c r="C11303" s="75" t="s">
        <v>17947</v>
      </c>
      <c r="D11303" s="75" t="s">
        <v>13138</v>
      </c>
      <c r="E11303" s="171">
        <v>7.4</v>
      </c>
    </row>
    <row r="11304" spans="2:5" ht="50.1" customHeight="1">
      <c r="B11304" s="75">
        <v>11657</v>
      </c>
      <c r="C11304" s="75" t="s">
        <v>17948</v>
      </c>
      <c r="D11304" s="75" t="s">
        <v>13138</v>
      </c>
      <c r="E11304" s="171">
        <v>14.5</v>
      </c>
    </row>
    <row r="11305" spans="2:5" ht="50.1" customHeight="1">
      <c r="B11305" s="75">
        <v>11658</v>
      </c>
      <c r="C11305" s="75" t="s">
        <v>17949</v>
      </c>
      <c r="D11305" s="75" t="s">
        <v>13138</v>
      </c>
      <c r="E11305" s="171">
        <v>14.77</v>
      </c>
    </row>
    <row r="11306" spans="2:5" ht="50.1" customHeight="1">
      <c r="B11306" s="75">
        <v>7146</v>
      </c>
      <c r="C11306" s="75" t="s">
        <v>17950</v>
      </c>
      <c r="D11306" s="75" t="s">
        <v>13138</v>
      </c>
      <c r="E11306" s="171">
        <v>183.61</v>
      </c>
    </row>
    <row r="11307" spans="2:5" ht="50.1" customHeight="1">
      <c r="B11307" s="75">
        <v>7138</v>
      </c>
      <c r="C11307" s="75" t="s">
        <v>17951</v>
      </c>
      <c r="D11307" s="75" t="s">
        <v>13138</v>
      </c>
      <c r="E11307" s="171">
        <v>1.04</v>
      </c>
    </row>
    <row r="11308" spans="2:5" ht="50.1" customHeight="1">
      <c r="B11308" s="75">
        <v>7139</v>
      </c>
      <c r="C11308" s="75" t="s">
        <v>17952</v>
      </c>
      <c r="D11308" s="75" t="s">
        <v>13138</v>
      </c>
      <c r="E11308" s="171">
        <v>1.36</v>
      </c>
    </row>
    <row r="11309" spans="2:5" ht="50.1" customHeight="1">
      <c r="B11309" s="75">
        <v>7140</v>
      </c>
      <c r="C11309" s="75" t="s">
        <v>17953</v>
      </c>
      <c r="D11309" s="75" t="s">
        <v>13138</v>
      </c>
      <c r="E11309" s="171">
        <v>4.53</v>
      </c>
    </row>
    <row r="11310" spans="2:5" ht="50.1" customHeight="1">
      <c r="B11310" s="75">
        <v>7141</v>
      </c>
      <c r="C11310" s="75" t="s">
        <v>17954</v>
      </c>
      <c r="D11310" s="75" t="s">
        <v>13138</v>
      </c>
      <c r="E11310" s="171">
        <v>9.9</v>
      </c>
    </row>
    <row r="11311" spans="2:5" ht="50.1" customHeight="1">
      <c r="B11311" s="75">
        <v>7143</v>
      </c>
      <c r="C11311" s="75" t="s">
        <v>17955</v>
      </c>
      <c r="D11311" s="75" t="s">
        <v>13138</v>
      </c>
      <c r="E11311" s="171">
        <v>33</v>
      </c>
    </row>
    <row r="11312" spans="2:5" ht="50.1" customHeight="1">
      <c r="B11312" s="75">
        <v>7144</v>
      </c>
      <c r="C11312" s="75" t="s">
        <v>17956</v>
      </c>
      <c r="D11312" s="75" t="s">
        <v>13138</v>
      </c>
      <c r="E11312" s="171">
        <v>66.010000000000005</v>
      </c>
    </row>
    <row r="11313" spans="2:5" ht="50.1" customHeight="1">
      <c r="B11313" s="75">
        <v>7145</v>
      </c>
      <c r="C11313" s="75" t="s">
        <v>17957</v>
      </c>
      <c r="D11313" s="75" t="s">
        <v>13138</v>
      </c>
      <c r="E11313" s="171">
        <v>108.26</v>
      </c>
    </row>
    <row r="11314" spans="2:5" ht="50.1" customHeight="1">
      <c r="B11314" s="75">
        <v>7142</v>
      </c>
      <c r="C11314" s="75" t="s">
        <v>17958</v>
      </c>
      <c r="D11314" s="75" t="s">
        <v>13138</v>
      </c>
      <c r="E11314" s="171">
        <v>11.07</v>
      </c>
    </row>
    <row r="11315" spans="2:5" ht="50.1" customHeight="1">
      <c r="B11315" s="75">
        <v>3593</v>
      </c>
      <c r="C11315" s="75" t="s">
        <v>17959</v>
      </c>
      <c r="D11315" s="75" t="s">
        <v>13138</v>
      </c>
      <c r="E11315" s="171">
        <v>67.13</v>
      </c>
    </row>
    <row r="11316" spans="2:5" ht="50.1" customHeight="1">
      <c r="B11316" s="75">
        <v>3588</v>
      </c>
      <c r="C11316" s="75" t="s">
        <v>17960</v>
      </c>
      <c r="D11316" s="75" t="s">
        <v>13138</v>
      </c>
      <c r="E11316" s="171">
        <v>51.74</v>
      </c>
    </row>
    <row r="11317" spans="2:5" ht="50.1" customHeight="1">
      <c r="B11317" s="75">
        <v>3585</v>
      </c>
      <c r="C11317" s="75" t="s">
        <v>17961</v>
      </c>
      <c r="D11317" s="75" t="s">
        <v>13138</v>
      </c>
      <c r="E11317" s="171">
        <v>15.98</v>
      </c>
    </row>
    <row r="11318" spans="2:5" ht="50.1" customHeight="1">
      <c r="B11318" s="75">
        <v>3587</v>
      </c>
      <c r="C11318" s="75" t="s">
        <v>17962</v>
      </c>
      <c r="D11318" s="75" t="s">
        <v>13138</v>
      </c>
      <c r="E11318" s="171">
        <v>32.11</v>
      </c>
    </row>
    <row r="11319" spans="2:5" ht="50.1" customHeight="1">
      <c r="B11319" s="75">
        <v>3590</v>
      </c>
      <c r="C11319" s="75" t="s">
        <v>17963</v>
      </c>
      <c r="D11319" s="75" t="s">
        <v>13138</v>
      </c>
      <c r="E11319" s="171">
        <v>190.61</v>
      </c>
    </row>
    <row r="11320" spans="2:5" ht="50.1" customHeight="1">
      <c r="B11320" s="75">
        <v>3589</v>
      </c>
      <c r="C11320" s="75" t="s">
        <v>17964</v>
      </c>
      <c r="D11320" s="75" t="s">
        <v>13138</v>
      </c>
      <c r="E11320" s="171">
        <v>102.31</v>
      </c>
    </row>
    <row r="11321" spans="2:5" ht="50.1" customHeight="1">
      <c r="B11321" s="75">
        <v>3586</v>
      </c>
      <c r="C11321" s="75" t="s">
        <v>17965</v>
      </c>
      <c r="D11321" s="75" t="s">
        <v>13138</v>
      </c>
      <c r="E11321" s="171">
        <v>20.93</v>
      </c>
    </row>
    <row r="11322" spans="2:5" ht="50.1" customHeight="1">
      <c r="B11322" s="75">
        <v>3592</v>
      </c>
      <c r="C11322" s="75" t="s">
        <v>17966</v>
      </c>
      <c r="D11322" s="75" t="s">
        <v>13138</v>
      </c>
      <c r="E11322" s="171">
        <v>301.3</v>
      </c>
    </row>
    <row r="11323" spans="2:5" ht="50.1" customHeight="1">
      <c r="B11323" s="75">
        <v>3591</v>
      </c>
      <c r="C11323" s="75" t="s">
        <v>17967</v>
      </c>
      <c r="D11323" s="75" t="s">
        <v>13138</v>
      </c>
      <c r="E11323" s="171">
        <v>482.99</v>
      </c>
    </row>
    <row r="11324" spans="2:5" ht="50.1" customHeight="1">
      <c r="B11324" s="75">
        <v>40396</v>
      </c>
      <c r="C11324" s="75" t="s">
        <v>17968</v>
      </c>
      <c r="D11324" s="75" t="s">
        <v>13138</v>
      </c>
      <c r="E11324" s="171">
        <v>96.26</v>
      </c>
    </row>
    <row r="11325" spans="2:5" ht="50.1" customHeight="1">
      <c r="B11325" s="75">
        <v>40395</v>
      </c>
      <c r="C11325" s="75" t="s">
        <v>17969</v>
      </c>
      <c r="D11325" s="75" t="s">
        <v>13138</v>
      </c>
      <c r="E11325" s="171">
        <v>73.88</v>
      </c>
    </row>
    <row r="11326" spans="2:5" ht="50.1" customHeight="1">
      <c r="B11326" s="75">
        <v>40392</v>
      </c>
      <c r="C11326" s="75" t="s">
        <v>17970</v>
      </c>
      <c r="D11326" s="75" t="s">
        <v>13138</v>
      </c>
      <c r="E11326" s="171">
        <v>23.77</v>
      </c>
    </row>
    <row r="11327" spans="2:5" ht="50.1" customHeight="1">
      <c r="B11327" s="75">
        <v>40394</v>
      </c>
      <c r="C11327" s="75" t="s">
        <v>17971</v>
      </c>
      <c r="D11327" s="75" t="s">
        <v>13138</v>
      </c>
      <c r="E11327" s="171">
        <v>48.1</v>
      </c>
    </row>
    <row r="11328" spans="2:5" ht="50.1" customHeight="1">
      <c r="B11328" s="75">
        <v>40398</v>
      </c>
      <c r="C11328" s="75" t="s">
        <v>17972</v>
      </c>
      <c r="D11328" s="75" t="s">
        <v>13138</v>
      </c>
      <c r="E11328" s="171">
        <v>308.83999999999997</v>
      </c>
    </row>
    <row r="11329" spans="2:5" ht="50.1" customHeight="1">
      <c r="B11329" s="75">
        <v>40397</v>
      </c>
      <c r="C11329" s="75" t="s">
        <v>17973</v>
      </c>
      <c r="D11329" s="75" t="s">
        <v>13138</v>
      </c>
      <c r="E11329" s="171">
        <v>158.16</v>
      </c>
    </row>
    <row r="11330" spans="2:5" ht="50.1" customHeight="1">
      <c r="B11330" s="75">
        <v>40393</v>
      </c>
      <c r="C11330" s="75" t="s">
        <v>17974</v>
      </c>
      <c r="D11330" s="75" t="s">
        <v>13138</v>
      </c>
      <c r="E11330" s="171">
        <v>30.62</v>
      </c>
    </row>
    <row r="11331" spans="2:5" ht="50.1" customHeight="1">
      <c r="B11331" s="75">
        <v>40399</v>
      </c>
      <c r="C11331" s="75" t="s">
        <v>17975</v>
      </c>
      <c r="D11331" s="75" t="s">
        <v>13138</v>
      </c>
      <c r="E11331" s="171">
        <v>505.26</v>
      </c>
    </row>
    <row r="11332" spans="2:5" ht="50.1" customHeight="1">
      <c r="B11332" s="75">
        <v>39322</v>
      </c>
      <c r="C11332" s="75" t="s">
        <v>17976</v>
      </c>
      <c r="D11332" s="75" t="s">
        <v>13138</v>
      </c>
      <c r="E11332" s="171">
        <v>23.25</v>
      </c>
    </row>
    <row r="11333" spans="2:5" ht="50.1" customHeight="1">
      <c r="B11333" s="75">
        <v>39289</v>
      </c>
      <c r="C11333" s="75" t="s">
        <v>17977</v>
      </c>
      <c r="D11333" s="75" t="s">
        <v>13138</v>
      </c>
      <c r="E11333" s="171">
        <v>27.85</v>
      </c>
    </row>
    <row r="11334" spans="2:5" ht="50.1" customHeight="1">
      <c r="B11334" s="75">
        <v>39290</v>
      </c>
      <c r="C11334" s="75" t="s">
        <v>17978</v>
      </c>
      <c r="D11334" s="75" t="s">
        <v>13138</v>
      </c>
      <c r="E11334" s="171">
        <v>47.27</v>
      </c>
    </row>
    <row r="11335" spans="2:5" ht="50.1" customHeight="1">
      <c r="B11335" s="75">
        <v>39291</v>
      </c>
      <c r="C11335" s="75" t="s">
        <v>17979</v>
      </c>
      <c r="D11335" s="75" t="s">
        <v>13138</v>
      </c>
      <c r="E11335" s="171">
        <v>70.77</v>
      </c>
    </row>
    <row r="11336" spans="2:5" ht="50.1" customHeight="1">
      <c r="B11336" s="75">
        <v>20174</v>
      </c>
      <c r="C11336" s="75" t="s">
        <v>17980</v>
      </c>
      <c r="D11336" s="75" t="s">
        <v>13138</v>
      </c>
      <c r="E11336" s="171">
        <v>40.57</v>
      </c>
    </row>
    <row r="11337" spans="2:5" ht="50.1" customHeight="1">
      <c r="B11337" s="75">
        <v>41892</v>
      </c>
      <c r="C11337" s="75" t="s">
        <v>17981</v>
      </c>
      <c r="D11337" s="75" t="s">
        <v>13138</v>
      </c>
      <c r="E11337" s="171">
        <v>114.6</v>
      </c>
    </row>
    <row r="11338" spans="2:5" ht="50.1" customHeight="1">
      <c r="B11338" s="75">
        <v>7048</v>
      </c>
      <c r="C11338" s="75" t="s">
        <v>17982</v>
      </c>
      <c r="D11338" s="75" t="s">
        <v>13138</v>
      </c>
      <c r="E11338" s="171">
        <v>24.73</v>
      </c>
    </row>
    <row r="11339" spans="2:5" ht="50.1" customHeight="1">
      <c r="B11339" s="75">
        <v>7088</v>
      </c>
      <c r="C11339" s="75" t="s">
        <v>17983</v>
      </c>
      <c r="D11339" s="75" t="s">
        <v>13138</v>
      </c>
      <c r="E11339" s="171">
        <v>54.09</v>
      </c>
    </row>
    <row r="11340" spans="2:5" ht="50.1" customHeight="1">
      <c r="B11340" s="75">
        <v>20179</v>
      </c>
      <c r="C11340" s="75" t="s">
        <v>21902</v>
      </c>
      <c r="D11340" s="75" t="s">
        <v>13138</v>
      </c>
      <c r="E11340" s="171">
        <v>54.62</v>
      </c>
    </row>
    <row r="11341" spans="2:5" ht="50.1" customHeight="1">
      <c r="B11341" s="75">
        <v>20178</v>
      </c>
      <c r="C11341" s="75" t="s">
        <v>21903</v>
      </c>
      <c r="D11341" s="75" t="s">
        <v>13138</v>
      </c>
      <c r="E11341" s="171">
        <v>48.27</v>
      </c>
    </row>
    <row r="11342" spans="2:5" ht="50.1" customHeight="1">
      <c r="B11342" s="75">
        <v>20180</v>
      </c>
      <c r="C11342" s="75" t="s">
        <v>21904</v>
      </c>
      <c r="D11342" s="75" t="s">
        <v>13138</v>
      </c>
      <c r="E11342" s="171">
        <v>88.7</v>
      </c>
    </row>
    <row r="11343" spans="2:5" ht="50.1" customHeight="1">
      <c r="B11343" s="75">
        <v>20181</v>
      </c>
      <c r="C11343" s="75" t="s">
        <v>21905</v>
      </c>
      <c r="D11343" s="75" t="s">
        <v>13138</v>
      </c>
      <c r="E11343" s="171">
        <v>131.59</v>
      </c>
    </row>
    <row r="11344" spans="2:5" ht="50.1" customHeight="1">
      <c r="B11344" s="75">
        <v>20177</v>
      </c>
      <c r="C11344" s="75" t="s">
        <v>21906</v>
      </c>
      <c r="D11344" s="75" t="s">
        <v>13138</v>
      </c>
      <c r="E11344" s="171">
        <v>31.63</v>
      </c>
    </row>
    <row r="11345" spans="2:5" ht="50.1" customHeight="1">
      <c r="B11345" s="75">
        <v>7082</v>
      </c>
      <c r="C11345" s="75" t="s">
        <v>17984</v>
      </c>
      <c r="D11345" s="75" t="s">
        <v>13138</v>
      </c>
      <c r="E11345" s="171">
        <v>49.95</v>
      </c>
    </row>
    <row r="11346" spans="2:5" ht="50.1" customHeight="1">
      <c r="B11346" s="75">
        <v>42707</v>
      </c>
      <c r="C11346" s="75" t="s">
        <v>17985</v>
      </c>
      <c r="D11346" s="75" t="s">
        <v>13138</v>
      </c>
      <c r="E11346" s="171">
        <v>135.65</v>
      </c>
    </row>
    <row r="11347" spans="2:5" ht="50.1" customHeight="1">
      <c r="B11347" s="75">
        <v>7069</v>
      </c>
      <c r="C11347" s="75" t="s">
        <v>17986</v>
      </c>
      <c r="D11347" s="75" t="s">
        <v>13138</v>
      </c>
      <c r="E11347" s="171">
        <v>110.86</v>
      </c>
    </row>
    <row r="11348" spans="2:5" ht="50.1" customHeight="1">
      <c r="B11348" s="75">
        <v>42708</v>
      </c>
      <c r="C11348" s="75" t="s">
        <v>17987</v>
      </c>
      <c r="D11348" s="75" t="s">
        <v>13138</v>
      </c>
      <c r="E11348" s="171">
        <v>356.06</v>
      </c>
    </row>
    <row r="11349" spans="2:5" ht="50.1" customHeight="1">
      <c r="B11349" s="75">
        <v>7070</v>
      </c>
      <c r="C11349" s="75" t="s">
        <v>17988</v>
      </c>
      <c r="D11349" s="75" t="s">
        <v>13138</v>
      </c>
      <c r="E11349" s="171">
        <v>158.75</v>
      </c>
    </row>
    <row r="11350" spans="2:5" ht="50.1" customHeight="1">
      <c r="B11350" s="75">
        <v>42709</v>
      </c>
      <c r="C11350" s="75" t="s">
        <v>17989</v>
      </c>
      <c r="D11350" s="75" t="s">
        <v>13138</v>
      </c>
      <c r="E11350" s="171">
        <v>532.5</v>
      </c>
    </row>
    <row r="11351" spans="2:5" ht="50.1" customHeight="1">
      <c r="B11351" s="75">
        <v>42710</v>
      </c>
      <c r="C11351" s="75" t="s">
        <v>17990</v>
      </c>
      <c r="D11351" s="75" t="s">
        <v>13138</v>
      </c>
      <c r="E11351" s="172">
        <v>1530.68</v>
      </c>
    </row>
    <row r="11352" spans="2:5" ht="50.1" customHeight="1">
      <c r="B11352" s="75">
        <v>42716</v>
      </c>
      <c r="C11352" s="75" t="s">
        <v>17991</v>
      </c>
      <c r="D11352" s="75" t="s">
        <v>13138</v>
      </c>
      <c r="E11352" s="172">
        <v>1905.2</v>
      </c>
    </row>
    <row r="11353" spans="2:5" ht="50.1" customHeight="1">
      <c r="B11353" s="75">
        <v>20172</v>
      </c>
      <c r="C11353" s="75" t="s">
        <v>17992</v>
      </c>
      <c r="D11353" s="75" t="s">
        <v>13138</v>
      </c>
      <c r="E11353" s="171">
        <v>36.630000000000003</v>
      </c>
    </row>
    <row r="11354" spans="2:5" ht="50.1" customHeight="1">
      <c r="B11354" s="75">
        <v>40945</v>
      </c>
      <c r="C11354" s="75" t="s">
        <v>17993</v>
      </c>
      <c r="D11354" s="75" t="s">
        <v>13137</v>
      </c>
      <c r="E11354" s="171">
        <v>27.94</v>
      </c>
    </row>
    <row r="11355" spans="2:5" ht="50.1" customHeight="1">
      <c r="B11355" s="75">
        <v>40946</v>
      </c>
      <c r="C11355" s="75" t="s">
        <v>17994</v>
      </c>
      <c r="D11355" s="75" t="s">
        <v>13142</v>
      </c>
      <c r="E11355" s="172">
        <v>4958.28</v>
      </c>
    </row>
    <row r="11356" spans="2:5" ht="50.1" customHeight="1">
      <c r="B11356" s="75">
        <v>7153</v>
      </c>
      <c r="C11356" s="75" t="s">
        <v>17995</v>
      </c>
      <c r="D11356" s="75" t="s">
        <v>13137</v>
      </c>
      <c r="E11356" s="171">
        <v>25.36</v>
      </c>
    </row>
    <row r="11357" spans="2:5" ht="50.1" customHeight="1">
      <c r="B11357" s="75">
        <v>41089</v>
      </c>
      <c r="C11357" s="75" t="s">
        <v>17996</v>
      </c>
      <c r="D11357" s="75" t="s">
        <v>13142</v>
      </c>
      <c r="E11357" s="172">
        <v>4501.58</v>
      </c>
    </row>
    <row r="11358" spans="2:5" ht="50.1" customHeight="1">
      <c r="B11358" s="75">
        <v>40943</v>
      </c>
      <c r="C11358" s="75" t="s">
        <v>17997</v>
      </c>
      <c r="D11358" s="75" t="s">
        <v>13137</v>
      </c>
      <c r="E11358" s="171">
        <v>24.26</v>
      </c>
    </row>
    <row r="11359" spans="2:5" ht="50.1" customHeight="1">
      <c r="B11359" s="75">
        <v>40944</v>
      </c>
      <c r="C11359" s="75" t="s">
        <v>17998</v>
      </c>
      <c r="D11359" s="75" t="s">
        <v>13142</v>
      </c>
      <c r="E11359" s="172">
        <v>4305.8500000000004</v>
      </c>
    </row>
    <row r="11360" spans="2:5" ht="50.1" customHeight="1">
      <c r="B11360" s="75">
        <v>6175</v>
      </c>
      <c r="C11360" s="75" t="s">
        <v>17999</v>
      </c>
      <c r="D11360" s="75" t="s">
        <v>13137</v>
      </c>
      <c r="E11360" s="171">
        <v>25.49</v>
      </c>
    </row>
    <row r="11361" spans="2:5" ht="50.1" customHeight="1">
      <c r="B11361" s="75">
        <v>41092</v>
      </c>
      <c r="C11361" s="75" t="s">
        <v>18000</v>
      </c>
      <c r="D11361" s="75" t="s">
        <v>13142</v>
      </c>
      <c r="E11361" s="172">
        <v>4525.34</v>
      </c>
    </row>
    <row r="11362" spans="2:5" ht="50.1" customHeight="1">
      <c r="B11362" s="75">
        <v>37712</v>
      </c>
      <c r="C11362" s="75" t="s">
        <v>18001</v>
      </c>
      <c r="D11362" s="75" t="s">
        <v>13136</v>
      </c>
      <c r="E11362" s="171">
        <v>61.49</v>
      </c>
    </row>
    <row r="11363" spans="2:5" ht="50.1" customHeight="1">
      <c r="B11363" s="75">
        <v>34547</v>
      </c>
      <c r="C11363" s="75" t="s">
        <v>18002</v>
      </c>
      <c r="D11363" s="75" t="s">
        <v>13139</v>
      </c>
      <c r="E11363" s="171">
        <v>5.9</v>
      </c>
    </row>
    <row r="11364" spans="2:5" ht="50.1" customHeight="1">
      <c r="B11364" s="75">
        <v>34548</v>
      </c>
      <c r="C11364" s="75" t="s">
        <v>18003</v>
      </c>
      <c r="D11364" s="75" t="s">
        <v>13139</v>
      </c>
      <c r="E11364" s="171">
        <v>9.68</v>
      </c>
    </row>
    <row r="11365" spans="2:5" ht="50.1" customHeight="1">
      <c r="B11365" s="75">
        <v>34558</v>
      </c>
      <c r="C11365" s="75" t="s">
        <v>18004</v>
      </c>
      <c r="D11365" s="75" t="s">
        <v>13139</v>
      </c>
      <c r="E11365" s="171">
        <v>4.8</v>
      </c>
    </row>
    <row r="11366" spans="2:5" ht="50.1" customHeight="1">
      <c r="B11366" s="75">
        <v>34550</v>
      </c>
      <c r="C11366" s="75" t="s">
        <v>18005</v>
      </c>
      <c r="D11366" s="75" t="s">
        <v>13139</v>
      </c>
      <c r="E11366" s="171">
        <v>2.5499999999999998</v>
      </c>
    </row>
    <row r="11367" spans="2:5" ht="50.1" customHeight="1">
      <c r="B11367" s="75">
        <v>34557</v>
      </c>
      <c r="C11367" s="75" t="s">
        <v>18006</v>
      </c>
      <c r="D11367" s="75" t="s">
        <v>13139</v>
      </c>
      <c r="E11367" s="171">
        <v>3.74</v>
      </c>
    </row>
    <row r="11368" spans="2:5" ht="50.1" customHeight="1">
      <c r="B11368" s="75">
        <v>37411</v>
      </c>
      <c r="C11368" s="75" t="s">
        <v>19225</v>
      </c>
      <c r="D11368" s="75" t="s">
        <v>13136</v>
      </c>
      <c r="E11368" s="171">
        <v>27.33</v>
      </c>
    </row>
    <row r="11369" spans="2:5" ht="50.1" customHeight="1">
      <c r="B11369" s="75">
        <v>39508</v>
      </c>
      <c r="C11369" s="75" t="s">
        <v>19226</v>
      </c>
      <c r="D11369" s="75" t="s">
        <v>13136</v>
      </c>
      <c r="E11369" s="171">
        <v>15.35</v>
      </c>
    </row>
    <row r="11370" spans="2:5" ht="50.1" customHeight="1">
      <c r="B11370" s="75">
        <v>39507</v>
      </c>
      <c r="C11370" s="75" t="s">
        <v>19227</v>
      </c>
      <c r="D11370" s="75" t="s">
        <v>13136</v>
      </c>
      <c r="E11370" s="171">
        <v>22.9</v>
      </c>
    </row>
    <row r="11371" spans="2:5" ht="50.1" customHeight="1">
      <c r="B11371" s="75">
        <v>7155</v>
      </c>
      <c r="C11371" s="75" t="s">
        <v>19228</v>
      </c>
      <c r="D11371" s="75" t="s">
        <v>13136</v>
      </c>
      <c r="E11371" s="171">
        <v>29.4</v>
      </c>
    </row>
    <row r="11372" spans="2:5" ht="50.1" customHeight="1">
      <c r="B11372" s="75">
        <v>42406</v>
      </c>
      <c r="C11372" s="75" t="s">
        <v>19229</v>
      </c>
      <c r="D11372" s="75" t="s">
        <v>13136</v>
      </c>
      <c r="E11372" s="171">
        <v>33.71</v>
      </c>
    </row>
    <row r="11373" spans="2:5" ht="50.1" customHeight="1">
      <c r="B11373" s="75">
        <v>7156</v>
      </c>
      <c r="C11373" s="75" t="s">
        <v>19230</v>
      </c>
      <c r="D11373" s="75" t="s">
        <v>13136</v>
      </c>
      <c r="E11373" s="171">
        <v>42.18</v>
      </c>
    </row>
    <row r="11374" spans="2:5" ht="50.1" customHeight="1">
      <c r="B11374" s="75">
        <v>43127</v>
      </c>
      <c r="C11374" s="75" t="s">
        <v>19231</v>
      </c>
      <c r="D11374" s="75" t="s">
        <v>13136</v>
      </c>
      <c r="E11374" s="171">
        <v>60.36</v>
      </c>
    </row>
    <row r="11375" spans="2:5" ht="50.1" customHeight="1">
      <c r="B11375" s="75">
        <v>10917</v>
      </c>
      <c r="C11375" s="75" t="s">
        <v>19232</v>
      </c>
      <c r="D11375" s="75" t="s">
        <v>13136</v>
      </c>
      <c r="E11375" s="171">
        <v>12.74</v>
      </c>
    </row>
    <row r="11376" spans="2:5" ht="50.1" customHeight="1">
      <c r="B11376" s="75">
        <v>21141</v>
      </c>
      <c r="C11376" s="75" t="s">
        <v>19233</v>
      </c>
      <c r="D11376" s="75" t="s">
        <v>13136</v>
      </c>
      <c r="E11376" s="171">
        <v>19.72</v>
      </c>
    </row>
    <row r="11377" spans="2:5" ht="50.1" customHeight="1">
      <c r="B11377" s="75">
        <v>39509</v>
      </c>
      <c r="C11377" s="75" t="s">
        <v>19234</v>
      </c>
      <c r="D11377" s="75" t="s">
        <v>13136</v>
      </c>
      <c r="E11377" s="171">
        <v>18.97</v>
      </c>
    </row>
    <row r="11378" spans="2:5" ht="50.1" customHeight="1">
      <c r="B11378" s="75">
        <v>25988</v>
      </c>
      <c r="C11378" s="75" t="s">
        <v>18007</v>
      </c>
      <c r="D11378" s="75" t="s">
        <v>13136</v>
      </c>
      <c r="E11378" s="171">
        <v>10.32</v>
      </c>
    </row>
    <row r="11379" spans="2:5" ht="50.1" customHeight="1">
      <c r="B11379" s="75">
        <v>7167</v>
      </c>
      <c r="C11379" s="75" t="s">
        <v>19235</v>
      </c>
      <c r="D11379" s="75" t="s">
        <v>13136</v>
      </c>
      <c r="E11379" s="171">
        <v>27.89</v>
      </c>
    </row>
    <row r="11380" spans="2:5" ht="50.1" customHeight="1">
      <c r="B11380" s="75">
        <v>10928</v>
      </c>
      <c r="C11380" s="75" t="s">
        <v>19236</v>
      </c>
      <c r="D11380" s="75" t="s">
        <v>13136</v>
      </c>
      <c r="E11380" s="171">
        <v>16.03</v>
      </c>
    </row>
    <row r="11381" spans="2:5" ht="50.1" customHeight="1">
      <c r="B11381" s="75">
        <v>10933</v>
      </c>
      <c r="C11381" s="75" t="s">
        <v>19237</v>
      </c>
      <c r="D11381" s="75" t="s">
        <v>13136</v>
      </c>
      <c r="E11381" s="171">
        <v>24.17</v>
      </c>
    </row>
    <row r="11382" spans="2:5" ht="50.1" customHeight="1">
      <c r="B11382" s="75">
        <v>7158</v>
      </c>
      <c r="C11382" s="75" t="s">
        <v>19238</v>
      </c>
      <c r="D11382" s="75" t="s">
        <v>13136</v>
      </c>
      <c r="E11382" s="171">
        <v>41</v>
      </c>
    </row>
    <row r="11383" spans="2:5" ht="50.1" customHeight="1">
      <c r="B11383" s="75">
        <v>10927</v>
      </c>
      <c r="C11383" s="75" t="s">
        <v>19239</v>
      </c>
      <c r="D11383" s="75" t="s">
        <v>13136</v>
      </c>
      <c r="E11383" s="171">
        <v>26.22</v>
      </c>
    </row>
    <row r="11384" spans="2:5" ht="50.1" customHeight="1">
      <c r="B11384" s="75">
        <v>7162</v>
      </c>
      <c r="C11384" s="75" t="s">
        <v>19240</v>
      </c>
      <c r="D11384" s="75" t="s">
        <v>13136</v>
      </c>
      <c r="E11384" s="171">
        <v>64.16</v>
      </c>
    </row>
    <row r="11385" spans="2:5" ht="50.1" customHeight="1">
      <c r="B11385" s="75">
        <v>10932</v>
      </c>
      <c r="C11385" s="75" t="s">
        <v>19241</v>
      </c>
      <c r="D11385" s="75" t="s">
        <v>13136</v>
      </c>
      <c r="E11385" s="171">
        <v>111.59</v>
      </c>
    </row>
    <row r="11386" spans="2:5" ht="50.1" customHeight="1">
      <c r="B11386" s="75">
        <v>10937</v>
      </c>
      <c r="C11386" s="75" t="s">
        <v>19242</v>
      </c>
      <c r="D11386" s="75" t="s">
        <v>13136</v>
      </c>
      <c r="E11386" s="171">
        <v>28.68</v>
      </c>
    </row>
    <row r="11387" spans="2:5" ht="50.1" customHeight="1">
      <c r="B11387" s="75">
        <v>10935</v>
      </c>
      <c r="C11387" s="75" t="s">
        <v>19243</v>
      </c>
      <c r="D11387" s="75" t="s">
        <v>13136</v>
      </c>
      <c r="E11387" s="171">
        <v>49.75</v>
      </c>
    </row>
    <row r="11388" spans="2:5" ht="50.1" customHeight="1">
      <c r="B11388" s="75">
        <v>10931</v>
      </c>
      <c r="C11388" s="75" t="s">
        <v>19244</v>
      </c>
      <c r="D11388" s="75" t="s">
        <v>13136</v>
      </c>
      <c r="E11388" s="171">
        <v>13.99</v>
      </c>
    </row>
    <row r="11389" spans="2:5" ht="50.1" customHeight="1">
      <c r="B11389" s="75">
        <v>7164</v>
      </c>
      <c r="C11389" s="75" t="s">
        <v>18008</v>
      </c>
      <c r="D11389" s="75" t="s">
        <v>13136</v>
      </c>
      <c r="E11389" s="171">
        <v>46.3</v>
      </c>
    </row>
    <row r="11390" spans="2:5" ht="50.1" customHeight="1">
      <c r="B11390" s="75">
        <v>36887</v>
      </c>
      <c r="C11390" s="75" t="s">
        <v>18009</v>
      </c>
      <c r="D11390" s="75" t="s">
        <v>13136</v>
      </c>
      <c r="E11390" s="171">
        <v>14.77</v>
      </c>
    </row>
    <row r="11391" spans="2:5" ht="50.1" customHeight="1">
      <c r="B11391" s="75">
        <v>34630</v>
      </c>
      <c r="C11391" s="75" t="s">
        <v>18010</v>
      </c>
      <c r="D11391" s="75" t="s">
        <v>13138</v>
      </c>
      <c r="E11391" s="171">
        <v>999.44</v>
      </c>
    </row>
    <row r="11392" spans="2:5" ht="50.1" customHeight="1">
      <c r="B11392" s="75">
        <v>7161</v>
      </c>
      <c r="C11392" s="75" t="s">
        <v>18011</v>
      </c>
      <c r="D11392" s="75" t="s">
        <v>13136</v>
      </c>
      <c r="E11392" s="171">
        <v>5.76</v>
      </c>
    </row>
    <row r="11393" spans="2:5" ht="50.1" customHeight="1">
      <c r="B11393" s="75">
        <v>7170</v>
      </c>
      <c r="C11393" s="75" t="s">
        <v>18012</v>
      </c>
      <c r="D11393" s="75" t="s">
        <v>13136</v>
      </c>
      <c r="E11393" s="171">
        <v>2.09</v>
      </c>
    </row>
    <row r="11394" spans="2:5" ht="50.1" customHeight="1">
      <c r="B11394" s="75">
        <v>37524</v>
      </c>
      <c r="C11394" s="75" t="s">
        <v>18013</v>
      </c>
      <c r="D11394" s="75" t="s">
        <v>13139</v>
      </c>
      <c r="E11394" s="171">
        <v>2.0099999999999998</v>
      </c>
    </row>
    <row r="11395" spans="2:5" ht="50.1" customHeight="1">
      <c r="B11395" s="75">
        <v>37525</v>
      </c>
      <c r="C11395" s="75" t="s">
        <v>18014</v>
      </c>
      <c r="D11395" s="75" t="s">
        <v>13139</v>
      </c>
      <c r="E11395" s="171">
        <v>2.4</v>
      </c>
    </row>
    <row r="11396" spans="2:5" ht="50.1" customHeight="1">
      <c r="B11396" s="75">
        <v>36789</v>
      </c>
      <c r="C11396" s="75" t="s">
        <v>18015</v>
      </c>
      <c r="D11396" s="75" t="s">
        <v>13138</v>
      </c>
      <c r="E11396" s="171">
        <v>2.16</v>
      </c>
    </row>
    <row r="11397" spans="2:5" ht="50.1" customHeight="1">
      <c r="B11397" s="75">
        <v>7173</v>
      </c>
      <c r="C11397" s="75" t="s">
        <v>18016</v>
      </c>
      <c r="D11397" s="75" t="s">
        <v>13144</v>
      </c>
      <c r="E11397" s="172">
        <v>1395</v>
      </c>
    </row>
    <row r="11398" spans="2:5" ht="50.1" customHeight="1">
      <c r="B11398" s="75">
        <v>7175</v>
      </c>
      <c r="C11398" s="75" t="s">
        <v>21907</v>
      </c>
      <c r="D11398" s="75" t="s">
        <v>13138</v>
      </c>
      <c r="E11398" s="171">
        <v>1.57</v>
      </c>
    </row>
    <row r="11399" spans="2:5" ht="50.1" customHeight="1">
      <c r="B11399" s="75">
        <v>40741</v>
      </c>
      <c r="C11399" s="75" t="s">
        <v>21908</v>
      </c>
      <c r="D11399" s="75" t="s">
        <v>13138</v>
      </c>
      <c r="E11399" s="171">
        <v>1.91</v>
      </c>
    </row>
    <row r="11400" spans="2:5" ht="50.1" customHeight="1">
      <c r="B11400" s="75">
        <v>7184</v>
      </c>
      <c r="C11400" s="75" t="s">
        <v>18017</v>
      </c>
      <c r="D11400" s="75" t="s">
        <v>13136</v>
      </c>
      <c r="E11400" s="171">
        <v>31.15</v>
      </c>
    </row>
    <row r="11401" spans="2:5" ht="50.1" customHeight="1">
      <c r="B11401" s="75">
        <v>34458</v>
      </c>
      <c r="C11401" s="75" t="s">
        <v>18018</v>
      </c>
      <c r="D11401" s="75" t="s">
        <v>13138</v>
      </c>
      <c r="E11401" s="171">
        <v>104.75</v>
      </c>
    </row>
    <row r="11402" spans="2:5" ht="50.1" customHeight="1">
      <c r="B11402" s="75">
        <v>34464</v>
      </c>
      <c r="C11402" s="75" t="s">
        <v>18019</v>
      </c>
      <c r="D11402" s="75" t="s">
        <v>13138</v>
      </c>
      <c r="E11402" s="171">
        <v>140.53</v>
      </c>
    </row>
    <row r="11403" spans="2:5" ht="50.1" customHeight="1">
      <c r="B11403" s="75">
        <v>34468</v>
      </c>
      <c r="C11403" s="75" t="s">
        <v>18020</v>
      </c>
      <c r="D11403" s="75" t="s">
        <v>13138</v>
      </c>
      <c r="E11403" s="171">
        <v>162.19</v>
      </c>
    </row>
    <row r="11404" spans="2:5" ht="50.1" customHeight="1">
      <c r="B11404" s="75">
        <v>34473</v>
      </c>
      <c r="C11404" s="75" t="s">
        <v>18021</v>
      </c>
      <c r="D11404" s="75" t="s">
        <v>13138</v>
      </c>
      <c r="E11404" s="171">
        <v>132.65</v>
      </c>
    </row>
    <row r="11405" spans="2:5" ht="50.1" customHeight="1">
      <c r="B11405" s="75">
        <v>34480</v>
      </c>
      <c r="C11405" s="75" t="s">
        <v>18022</v>
      </c>
      <c r="D11405" s="75" t="s">
        <v>13138</v>
      </c>
      <c r="E11405" s="171">
        <v>180.89</v>
      </c>
    </row>
    <row r="11406" spans="2:5" ht="50.1" customHeight="1">
      <c r="B11406" s="75">
        <v>34486</v>
      </c>
      <c r="C11406" s="75" t="s">
        <v>18023</v>
      </c>
      <c r="D11406" s="75" t="s">
        <v>13138</v>
      </c>
      <c r="E11406" s="171">
        <v>202.59</v>
      </c>
    </row>
    <row r="11407" spans="2:5" ht="50.1" customHeight="1">
      <c r="B11407" s="75">
        <v>7202</v>
      </c>
      <c r="C11407" s="75" t="s">
        <v>18024</v>
      </c>
      <c r="D11407" s="75" t="s">
        <v>13136</v>
      </c>
      <c r="E11407" s="171">
        <v>41.51</v>
      </c>
    </row>
    <row r="11408" spans="2:5" ht="50.1" customHeight="1">
      <c r="B11408" s="75">
        <v>7190</v>
      </c>
      <c r="C11408" s="75" t="s">
        <v>18025</v>
      </c>
      <c r="D11408" s="75" t="s">
        <v>13138</v>
      </c>
      <c r="E11408" s="171">
        <v>7.12</v>
      </c>
    </row>
    <row r="11409" spans="2:5" ht="50.1" customHeight="1">
      <c r="B11409" s="75">
        <v>34417</v>
      </c>
      <c r="C11409" s="75" t="s">
        <v>18026</v>
      </c>
      <c r="D11409" s="75" t="s">
        <v>13138</v>
      </c>
      <c r="E11409" s="171">
        <v>12.38</v>
      </c>
    </row>
    <row r="11410" spans="2:5" ht="50.1" customHeight="1">
      <c r="B11410" s="75">
        <v>7191</v>
      </c>
      <c r="C11410" s="75" t="s">
        <v>18027</v>
      </c>
      <c r="D11410" s="75" t="s">
        <v>13138</v>
      </c>
      <c r="E11410" s="171">
        <v>14.34</v>
      </c>
    </row>
    <row r="11411" spans="2:5" ht="50.1" customHeight="1">
      <c r="B11411" s="75">
        <v>7213</v>
      </c>
      <c r="C11411" s="75" t="s">
        <v>18027</v>
      </c>
      <c r="D11411" s="75" t="s">
        <v>13136</v>
      </c>
      <c r="E11411" s="171">
        <v>11.76</v>
      </c>
    </row>
    <row r="11412" spans="2:5" ht="50.1" customHeight="1">
      <c r="B11412" s="75">
        <v>7195</v>
      </c>
      <c r="C11412" s="75" t="s">
        <v>18028</v>
      </c>
      <c r="D11412" s="75" t="s">
        <v>13138</v>
      </c>
      <c r="E11412" s="171">
        <v>34.18</v>
      </c>
    </row>
    <row r="11413" spans="2:5" ht="50.1" customHeight="1">
      <c r="B11413" s="75">
        <v>7186</v>
      </c>
      <c r="C11413" s="75" t="s">
        <v>18029</v>
      </c>
      <c r="D11413" s="75" t="s">
        <v>13138</v>
      </c>
      <c r="E11413" s="171">
        <v>40.9</v>
      </c>
    </row>
    <row r="11414" spans="2:5" ht="50.1" customHeight="1">
      <c r="B11414" s="75">
        <v>7194</v>
      </c>
      <c r="C11414" s="75" t="s">
        <v>18030</v>
      </c>
      <c r="D11414" s="75" t="s">
        <v>13136</v>
      </c>
      <c r="E11414" s="171">
        <v>20.28</v>
      </c>
    </row>
    <row r="11415" spans="2:5" ht="50.1" customHeight="1">
      <c r="B11415" s="75">
        <v>7207</v>
      </c>
      <c r="C11415" s="75" t="s">
        <v>18030</v>
      </c>
      <c r="D11415" s="75" t="s">
        <v>13138</v>
      </c>
      <c r="E11415" s="171">
        <v>54.43</v>
      </c>
    </row>
    <row r="11416" spans="2:5" ht="50.1" customHeight="1">
      <c r="B11416" s="75">
        <v>7197</v>
      </c>
      <c r="C11416" s="75" t="s">
        <v>18031</v>
      </c>
      <c r="D11416" s="75" t="s">
        <v>13138</v>
      </c>
      <c r="E11416" s="171">
        <v>81.78</v>
      </c>
    </row>
    <row r="11417" spans="2:5" ht="50.1" customHeight="1">
      <c r="B11417" s="75">
        <v>7192</v>
      </c>
      <c r="C11417" s="75" t="s">
        <v>18032</v>
      </c>
      <c r="D11417" s="75" t="s">
        <v>13138</v>
      </c>
      <c r="E11417" s="171">
        <v>44.98</v>
      </c>
    </row>
    <row r="11418" spans="2:5" ht="50.1" customHeight="1">
      <c r="B11418" s="75">
        <v>7193</v>
      </c>
      <c r="C11418" s="75" t="s">
        <v>18033</v>
      </c>
      <c r="D11418" s="75" t="s">
        <v>13138</v>
      </c>
      <c r="E11418" s="171">
        <v>53.69</v>
      </c>
    </row>
    <row r="11419" spans="2:5" ht="50.1" customHeight="1">
      <c r="B11419" s="75">
        <v>7189</v>
      </c>
      <c r="C11419" s="75" t="s">
        <v>18034</v>
      </c>
      <c r="D11419" s="75" t="s">
        <v>13138</v>
      </c>
      <c r="E11419" s="171">
        <v>75.41</v>
      </c>
    </row>
    <row r="11420" spans="2:5" ht="50.1" customHeight="1">
      <c r="B11420" s="75">
        <v>7198</v>
      </c>
      <c r="C11420" s="75" t="s">
        <v>18035</v>
      </c>
      <c r="D11420" s="75" t="s">
        <v>13136</v>
      </c>
      <c r="E11420" s="171">
        <v>28.07</v>
      </c>
    </row>
    <row r="11421" spans="2:5" ht="50.1" customHeight="1">
      <c r="B11421" s="75">
        <v>34402</v>
      </c>
      <c r="C11421" s="75" t="s">
        <v>18035</v>
      </c>
      <c r="D11421" s="75" t="s">
        <v>13138</v>
      </c>
      <c r="E11421" s="171">
        <v>113.04</v>
      </c>
    </row>
    <row r="11422" spans="2:5" ht="50.1" customHeight="1">
      <c r="B11422" s="75">
        <v>7245</v>
      </c>
      <c r="C11422" s="75" t="s">
        <v>18036</v>
      </c>
      <c r="D11422" s="75" t="s">
        <v>13138</v>
      </c>
      <c r="E11422" s="171">
        <v>38.630000000000003</v>
      </c>
    </row>
    <row r="11423" spans="2:5" ht="50.1" customHeight="1">
      <c r="B11423" s="75">
        <v>34425</v>
      </c>
      <c r="C11423" s="75" t="s">
        <v>18037</v>
      </c>
      <c r="D11423" s="75" t="s">
        <v>13138</v>
      </c>
      <c r="E11423" s="171">
        <v>69.900000000000006</v>
      </c>
    </row>
    <row r="11424" spans="2:5" ht="50.1" customHeight="1">
      <c r="B11424" s="75">
        <v>7223</v>
      </c>
      <c r="C11424" s="75" t="s">
        <v>18038</v>
      </c>
      <c r="D11424" s="75" t="s">
        <v>13138</v>
      </c>
      <c r="E11424" s="171">
        <v>81.459999999999994</v>
      </c>
    </row>
    <row r="11425" spans="2:5" ht="50.1" customHeight="1">
      <c r="B11425" s="75">
        <v>7234</v>
      </c>
      <c r="C11425" s="75" t="s">
        <v>18039</v>
      </c>
      <c r="D11425" s="75" t="s">
        <v>13138</v>
      </c>
      <c r="E11425" s="171">
        <v>117.5</v>
      </c>
    </row>
    <row r="11426" spans="2:5" ht="50.1" customHeight="1">
      <c r="B11426" s="75">
        <v>7224</v>
      </c>
      <c r="C11426" s="75" t="s">
        <v>18040</v>
      </c>
      <c r="D11426" s="75" t="s">
        <v>13138</v>
      </c>
      <c r="E11426" s="171">
        <v>129.79</v>
      </c>
    </row>
    <row r="11427" spans="2:5" ht="50.1" customHeight="1">
      <c r="B11427" s="75">
        <v>7221</v>
      </c>
      <c r="C11427" s="75" t="s">
        <v>18041</v>
      </c>
      <c r="D11427" s="75" t="s">
        <v>13136</v>
      </c>
      <c r="E11427" s="171">
        <v>63.11</v>
      </c>
    </row>
    <row r="11428" spans="2:5" ht="50.1" customHeight="1">
      <c r="B11428" s="75">
        <v>7210</v>
      </c>
      <c r="C11428" s="75" t="s">
        <v>18041</v>
      </c>
      <c r="D11428" s="75" t="s">
        <v>13138</v>
      </c>
      <c r="E11428" s="171">
        <v>147.66999999999999</v>
      </c>
    </row>
    <row r="11429" spans="2:5" ht="50.1" customHeight="1">
      <c r="B11429" s="75">
        <v>7225</v>
      </c>
      <c r="C11429" s="75" t="s">
        <v>18042</v>
      </c>
      <c r="D11429" s="75" t="s">
        <v>13138</v>
      </c>
      <c r="E11429" s="171">
        <v>164.09</v>
      </c>
    </row>
    <row r="11430" spans="2:5" ht="50.1" customHeight="1">
      <c r="B11430" s="75">
        <v>7226</v>
      </c>
      <c r="C11430" s="75" t="s">
        <v>18043</v>
      </c>
      <c r="D11430" s="75" t="s">
        <v>13138</v>
      </c>
      <c r="E11430" s="171">
        <v>180.57</v>
      </c>
    </row>
    <row r="11431" spans="2:5" ht="50.1" customHeight="1">
      <c r="B11431" s="75">
        <v>7236</v>
      </c>
      <c r="C11431" s="75" t="s">
        <v>18044</v>
      </c>
      <c r="D11431" s="75" t="s">
        <v>13138</v>
      </c>
      <c r="E11431" s="171">
        <v>196.94</v>
      </c>
    </row>
    <row r="11432" spans="2:5" ht="50.1" customHeight="1">
      <c r="B11432" s="75">
        <v>7227</v>
      </c>
      <c r="C11432" s="75" t="s">
        <v>18045</v>
      </c>
      <c r="D11432" s="75" t="s">
        <v>13138</v>
      </c>
      <c r="E11432" s="171">
        <v>213.36</v>
      </c>
    </row>
    <row r="11433" spans="2:5" ht="50.1" customHeight="1">
      <c r="B11433" s="75">
        <v>7212</v>
      </c>
      <c r="C11433" s="75" t="s">
        <v>18046</v>
      </c>
      <c r="D11433" s="75" t="s">
        <v>13138</v>
      </c>
      <c r="E11433" s="171">
        <v>236.24</v>
      </c>
    </row>
    <row r="11434" spans="2:5" ht="50.1" customHeight="1">
      <c r="B11434" s="75">
        <v>7229</v>
      </c>
      <c r="C11434" s="75" t="s">
        <v>18047</v>
      </c>
      <c r="D11434" s="75" t="s">
        <v>13138</v>
      </c>
      <c r="E11434" s="171">
        <v>156.22</v>
      </c>
    </row>
    <row r="11435" spans="2:5" ht="50.1" customHeight="1">
      <c r="B11435" s="75">
        <v>7230</v>
      </c>
      <c r="C11435" s="75" t="s">
        <v>18048</v>
      </c>
      <c r="D11435" s="75" t="s">
        <v>13138</v>
      </c>
      <c r="E11435" s="171">
        <v>248.95</v>
      </c>
    </row>
    <row r="11436" spans="2:5" ht="50.1" customHeight="1">
      <c r="B11436" s="75">
        <v>7231</v>
      </c>
      <c r="C11436" s="75" t="s">
        <v>18049</v>
      </c>
      <c r="D11436" s="75" t="s">
        <v>13138</v>
      </c>
      <c r="E11436" s="171">
        <v>326.95</v>
      </c>
    </row>
    <row r="11437" spans="2:5" ht="50.1" customHeight="1">
      <c r="B11437" s="75">
        <v>7220</v>
      </c>
      <c r="C11437" s="75" t="s">
        <v>18050</v>
      </c>
      <c r="D11437" s="75" t="s">
        <v>13138</v>
      </c>
      <c r="E11437" s="171">
        <v>401.95</v>
      </c>
    </row>
    <row r="11438" spans="2:5" ht="50.1" customHeight="1">
      <c r="B11438" s="75">
        <v>34447</v>
      </c>
      <c r="C11438" s="75" t="s">
        <v>18051</v>
      </c>
      <c r="D11438" s="75" t="s">
        <v>13138</v>
      </c>
      <c r="E11438" s="171">
        <v>447.38</v>
      </c>
    </row>
    <row r="11439" spans="2:5" ht="50.1" customHeight="1">
      <c r="B11439" s="75">
        <v>7233</v>
      </c>
      <c r="C11439" s="75" t="s">
        <v>18052</v>
      </c>
      <c r="D11439" s="75" t="s">
        <v>13138</v>
      </c>
      <c r="E11439" s="171">
        <v>500.86</v>
      </c>
    </row>
    <row r="11440" spans="2:5" ht="50.1" customHeight="1">
      <c r="B11440" s="75">
        <v>40740</v>
      </c>
      <c r="C11440" s="75" t="s">
        <v>21909</v>
      </c>
      <c r="D11440" s="75" t="s">
        <v>13136</v>
      </c>
      <c r="E11440" s="171">
        <v>169.56</v>
      </c>
    </row>
    <row r="11441" spans="2:5" ht="50.1" customHeight="1">
      <c r="B11441" s="75">
        <v>25007</v>
      </c>
      <c r="C11441" s="75" t="s">
        <v>19245</v>
      </c>
      <c r="D11441" s="75" t="s">
        <v>13136</v>
      </c>
      <c r="E11441" s="171">
        <v>48.52</v>
      </c>
    </row>
    <row r="11442" spans="2:5" ht="50.1" customHeight="1">
      <c r="B11442" s="75">
        <v>43071</v>
      </c>
      <c r="C11442" s="75" t="s">
        <v>21910</v>
      </c>
      <c r="D11442" s="75" t="s">
        <v>13136</v>
      </c>
      <c r="E11442" s="171">
        <v>190.93</v>
      </c>
    </row>
    <row r="11443" spans="2:5" ht="50.1" customHeight="1">
      <c r="B11443" s="75">
        <v>39520</v>
      </c>
      <c r="C11443" s="75" t="s">
        <v>19246</v>
      </c>
      <c r="D11443" s="75" t="s">
        <v>13136</v>
      </c>
      <c r="E11443" s="171">
        <v>155.77000000000001</v>
      </c>
    </row>
    <row r="11444" spans="2:5" ht="50.1" customHeight="1">
      <c r="B11444" s="75">
        <v>39521</v>
      </c>
      <c r="C11444" s="75" t="s">
        <v>19247</v>
      </c>
      <c r="D11444" s="75" t="s">
        <v>13136</v>
      </c>
      <c r="E11444" s="171">
        <v>160.85</v>
      </c>
    </row>
    <row r="11445" spans="2:5" ht="50.1" customHeight="1">
      <c r="B11445" s="75">
        <v>39522</v>
      </c>
      <c r="C11445" s="75" t="s">
        <v>19248</v>
      </c>
      <c r="D11445" s="75" t="s">
        <v>13136</v>
      </c>
      <c r="E11445" s="171">
        <v>166.1</v>
      </c>
    </row>
    <row r="11446" spans="2:5" ht="50.1" customHeight="1">
      <c r="B11446" s="75">
        <v>7243</v>
      </c>
      <c r="C11446" s="75" t="s">
        <v>19249</v>
      </c>
      <c r="D11446" s="75" t="s">
        <v>13136</v>
      </c>
      <c r="E11446" s="171">
        <v>50.7</v>
      </c>
    </row>
    <row r="11447" spans="2:5" ht="50.1" customHeight="1">
      <c r="B11447" s="75">
        <v>11067</v>
      </c>
      <c r="C11447" s="75" t="s">
        <v>19250</v>
      </c>
      <c r="D11447" s="75" t="s">
        <v>13138</v>
      </c>
      <c r="E11447" s="171">
        <v>451.94</v>
      </c>
    </row>
    <row r="11448" spans="2:5" ht="50.1" customHeight="1">
      <c r="B11448" s="75">
        <v>11068</v>
      </c>
      <c r="C11448" s="75" t="s">
        <v>19251</v>
      </c>
      <c r="D11448" s="75" t="s">
        <v>13138</v>
      </c>
      <c r="E11448" s="171">
        <v>570.95000000000005</v>
      </c>
    </row>
    <row r="11449" spans="2:5" ht="50.1" customHeight="1">
      <c r="B11449" s="75">
        <v>7246</v>
      </c>
      <c r="C11449" s="75" t="s">
        <v>18053</v>
      </c>
      <c r="D11449" s="75" t="s">
        <v>13138</v>
      </c>
      <c r="E11449" s="171">
        <v>35.94</v>
      </c>
    </row>
    <row r="11450" spans="2:5" ht="50.1" customHeight="1">
      <c r="B11450" s="75">
        <v>12869</v>
      </c>
      <c r="C11450" s="75" t="s">
        <v>18054</v>
      </c>
      <c r="D11450" s="75" t="s">
        <v>13137</v>
      </c>
      <c r="E11450" s="171">
        <v>17.329999999999998</v>
      </c>
    </row>
    <row r="11451" spans="2:5" ht="50.1" customHeight="1">
      <c r="B11451" s="75">
        <v>41097</v>
      </c>
      <c r="C11451" s="75" t="s">
        <v>21911</v>
      </c>
      <c r="D11451" s="75" t="s">
        <v>13142</v>
      </c>
      <c r="E11451" s="172">
        <v>3075.22</v>
      </c>
    </row>
    <row r="11452" spans="2:5" ht="50.1" customHeight="1">
      <c r="B11452" s="75">
        <v>1574</v>
      </c>
      <c r="C11452" s="75" t="s">
        <v>18055</v>
      </c>
      <c r="D11452" s="75" t="s">
        <v>13138</v>
      </c>
      <c r="E11452" s="171">
        <v>1.42</v>
      </c>
    </row>
    <row r="11453" spans="2:5" ht="50.1" customHeight="1">
      <c r="B11453" s="75">
        <v>1581</v>
      </c>
      <c r="C11453" s="75" t="s">
        <v>18056</v>
      </c>
      <c r="D11453" s="75" t="s">
        <v>13138</v>
      </c>
      <c r="E11453" s="171">
        <v>9.86</v>
      </c>
    </row>
    <row r="11454" spans="2:5" ht="50.1" customHeight="1">
      <c r="B11454" s="75">
        <v>1575</v>
      </c>
      <c r="C11454" s="75" t="s">
        <v>18057</v>
      </c>
      <c r="D11454" s="75" t="s">
        <v>13138</v>
      </c>
      <c r="E11454" s="171">
        <v>1.69</v>
      </c>
    </row>
    <row r="11455" spans="2:5" ht="50.1" customHeight="1">
      <c r="B11455" s="75">
        <v>1570</v>
      </c>
      <c r="C11455" s="75" t="s">
        <v>18058</v>
      </c>
      <c r="D11455" s="75" t="s">
        <v>13138</v>
      </c>
      <c r="E11455" s="171">
        <v>0.85</v>
      </c>
    </row>
    <row r="11456" spans="2:5" ht="50.1" customHeight="1">
      <c r="B11456" s="75">
        <v>1576</v>
      </c>
      <c r="C11456" s="75" t="s">
        <v>18059</v>
      </c>
      <c r="D11456" s="75" t="s">
        <v>13138</v>
      </c>
      <c r="E11456" s="171">
        <v>2.33</v>
      </c>
    </row>
    <row r="11457" spans="2:5" ht="50.1" customHeight="1">
      <c r="B11457" s="75">
        <v>1577</v>
      </c>
      <c r="C11457" s="75" t="s">
        <v>18060</v>
      </c>
      <c r="D11457" s="75" t="s">
        <v>13138</v>
      </c>
      <c r="E11457" s="171">
        <v>2.63</v>
      </c>
    </row>
    <row r="11458" spans="2:5" ht="50.1" customHeight="1">
      <c r="B11458" s="75">
        <v>1571</v>
      </c>
      <c r="C11458" s="75" t="s">
        <v>18061</v>
      </c>
      <c r="D11458" s="75" t="s">
        <v>13138</v>
      </c>
      <c r="E11458" s="171">
        <v>1.1000000000000001</v>
      </c>
    </row>
    <row r="11459" spans="2:5" ht="50.1" customHeight="1">
      <c r="B11459" s="75">
        <v>1578</v>
      </c>
      <c r="C11459" s="75" t="s">
        <v>18062</v>
      </c>
      <c r="D11459" s="75" t="s">
        <v>13138</v>
      </c>
      <c r="E11459" s="171">
        <v>4.57</v>
      </c>
    </row>
    <row r="11460" spans="2:5" ht="50.1" customHeight="1">
      <c r="B11460" s="75">
        <v>1573</v>
      </c>
      <c r="C11460" s="75" t="s">
        <v>18063</v>
      </c>
      <c r="D11460" s="75" t="s">
        <v>13138</v>
      </c>
      <c r="E11460" s="171">
        <v>1.31</v>
      </c>
    </row>
    <row r="11461" spans="2:5" ht="50.1" customHeight="1">
      <c r="B11461" s="75">
        <v>1579</v>
      </c>
      <c r="C11461" s="75" t="s">
        <v>18064</v>
      </c>
      <c r="D11461" s="75" t="s">
        <v>13138</v>
      </c>
      <c r="E11461" s="171">
        <v>5.69</v>
      </c>
    </row>
    <row r="11462" spans="2:5" ht="50.1" customHeight="1">
      <c r="B11462" s="75">
        <v>1580</v>
      </c>
      <c r="C11462" s="75" t="s">
        <v>18065</v>
      </c>
      <c r="D11462" s="75" t="s">
        <v>13138</v>
      </c>
      <c r="E11462" s="171">
        <v>7.01</v>
      </c>
    </row>
    <row r="11463" spans="2:5" ht="50.1" customHeight="1">
      <c r="B11463" s="75">
        <v>7571</v>
      </c>
      <c r="C11463" s="75" t="s">
        <v>18066</v>
      </c>
      <c r="D11463" s="75" t="s">
        <v>13138</v>
      </c>
      <c r="E11463" s="171">
        <v>11.03</v>
      </c>
    </row>
    <row r="11464" spans="2:5" ht="50.1" customHeight="1">
      <c r="B11464" s="75">
        <v>39321</v>
      </c>
      <c r="C11464" s="75" t="s">
        <v>18067</v>
      </c>
      <c r="D11464" s="75" t="s">
        <v>13138</v>
      </c>
      <c r="E11464" s="171">
        <v>18.329999999999998</v>
      </c>
    </row>
    <row r="11465" spans="2:5" ht="50.1" customHeight="1">
      <c r="B11465" s="75">
        <v>39319</v>
      </c>
      <c r="C11465" s="75" t="s">
        <v>18068</v>
      </c>
      <c r="D11465" s="75" t="s">
        <v>13138</v>
      </c>
      <c r="E11465" s="171">
        <v>7.16</v>
      </c>
    </row>
    <row r="11466" spans="2:5" ht="50.1" customHeight="1">
      <c r="B11466" s="75">
        <v>39320</v>
      </c>
      <c r="C11466" s="75" t="s">
        <v>18069</v>
      </c>
      <c r="D11466" s="75" t="s">
        <v>13138</v>
      </c>
      <c r="E11466" s="171">
        <v>11.9</v>
      </c>
    </row>
    <row r="11467" spans="2:5" ht="50.1" customHeight="1">
      <c r="B11467" s="75">
        <v>1591</v>
      </c>
      <c r="C11467" s="75" t="s">
        <v>18070</v>
      </c>
      <c r="D11467" s="75" t="s">
        <v>13138</v>
      </c>
      <c r="E11467" s="171">
        <v>21.74</v>
      </c>
    </row>
    <row r="11468" spans="2:5" ht="50.1" customHeight="1">
      <c r="B11468" s="75">
        <v>1547</v>
      </c>
      <c r="C11468" s="75" t="s">
        <v>18071</v>
      </c>
      <c r="D11468" s="75" t="s">
        <v>13138</v>
      </c>
      <c r="E11468" s="171">
        <v>113.95</v>
      </c>
    </row>
    <row r="11469" spans="2:5" ht="50.1" customHeight="1">
      <c r="B11469" s="75">
        <v>38196</v>
      </c>
      <c r="C11469" s="75" t="s">
        <v>18072</v>
      </c>
      <c r="D11469" s="75" t="s">
        <v>13138</v>
      </c>
      <c r="E11469" s="171">
        <v>22.19</v>
      </c>
    </row>
    <row r="11470" spans="2:5" ht="50.1" customHeight="1">
      <c r="B11470" s="75">
        <v>1543</v>
      </c>
      <c r="C11470" s="75" t="s">
        <v>18073</v>
      </c>
      <c r="D11470" s="75" t="s">
        <v>13138</v>
      </c>
      <c r="E11470" s="171">
        <v>23.58</v>
      </c>
    </row>
    <row r="11471" spans="2:5" ht="50.1" customHeight="1">
      <c r="B11471" s="75">
        <v>1585</v>
      </c>
      <c r="C11471" s="75" t="s">
        <v>18074</v>
      </c>
      <c r="D11471" s="75" t="s">
        <v>13138</v>
      </c>
      <c r="E11471" s="171">
        <v>4.57</v>
      </c>
    </row>
    <row r="11472" spans="2:5" ht="50.1" customHeight="1">
      <c r="B11472" s="75">
        <v>1593</v>
      </c>
      <c r="C11472" s="75" t="s">
        <v>18075</v>
      </c>
      <c r="D11472" s="75" t="s">
        <v>13138</v>
      </c>
      <c r="E11472" s="171">
        <v>24.25</v>
      </c>
    </row>
    <row r="11473" spans="2:5" ht="50.1" customHeight="1">
      <c r="B11473" s="75">
        <v>11838</v>
      </c>
      <c r="C11473" s="75" t="s">
        <v>18076</v>
      </c>
      <c r="D11473" s="75" t="s">
        <v>13138</v>
      </c>
      <c r="E11473" s="171">
        <v>32</v>
      </c>
    </row>
    <row r="11474" spans="2:5" ht="50.1" customHeight="1">
      <c r="B11474" s="75">
        <v>1594</v>
      </c>
      <c r="C11474" s="75" t="s">
        <v>18077</v>
      </c>
      <c r="D11474" s="75" t="s">
        <v>13138</v>
      </c>
      <c r="E11474" s="171">
        <v>32.35</v>
      </c>
    </row>
    <row r="11475" spans="2:5" ht="50.1" customHeight="1">
      <c r="B11475" s="75">
        <v>1586</v>
      </c>
      <c r="C11475" s="75" t="s">
        <v>18078</v>
      </c>
      <c r="D11475" s="75" t="s">
        <v>13138</v>
      </c>
      <c r="E11475" s="171">
        <v>5.78</v>
      </c>
    </row>
    <row r="11476" spans="2:5" ht="50.1" customHeight="1">
      <c r="B11476" s="75">
        <v>11839</v>
      </c>
      <c r="C11476" s="75" t="s">
        <v>18079</v>
      </c>
      <c r="D11476" s="75" t="s">
        <v>13138</v>
      </c>
      <c r="E11476" s="171">
        <v>46.56</v>
      </c>
    </row>
    <row r="11477" spans="2:5" ht="50.1" customHeight="1">
      <c r="B11477" s="75">
        <v>1587</v>
      </c>
      <c r="C11477" s="75" t="s">
        <v>18080</v>
      </c>
      <c r="D11477" s="75" t="s">
        <v>13138</v>
      </c>
      <c r="E11477" s="171">
        <v>5.88</v>
      </c>
    </row>
    <row r="11478" spans="2:5" ht="50.1" customHeight="1">
      <c r="B11478" s="75">
        <v>1545</v>
      </c>
      <c r="C11478" s="75" t="s">
        <v>18081</v>
      </c>
      <c r="D11478" s="75" t="s">
        <v>13138</v>
      </c>
      <c r="E11478" s="171">
        <v>55.88</v>
      </c>
    </row>
    <row r="11479" spans="2:5" ht="50.1" customHeight="1">
      <c r="B11479" s="75">
        <v>1588</v>
      </c>
      <c r="C11479" s="75" t="s">
        <v>18082</v>
      </c>
      <c r="D11479" s="75" t="s">
        <v>13138</v>
      </c>
      <c r="E11479" s="171">
        <v>8.07</v>
      </c>
    </row>
    <row r="11480" spans="2:5" ht="50.1" customHeight="1">
      <c r="B11480" s="75">
        <v>1535</v>
      </c>
      <c r="C11480" s="75" t="s">
        <v>18083</v>
      </c>
      <c r="D11480" s="75" t="s">
        <v>13138</v>
      </c>
      <c r="E11480" s="171">
        <v>4.6500000000000004</v>
      </c>
    </row>
    <row r="11481" spans="2:5" ht="50.1" customHeight="1">
      <c r="B11481" s="75">
        <v>1589</v>
      </c>
      <c r="C11481" s="75" t="s">
        <v>18084</v>
      </c>
      <c r="D11481" s="75" t="s">
        <v>13138</v>
      </c>
      <c r="E11481" s="171">
        <v>8.33</v>
      </c>
    </row>
    <row r="11482" spans="2:5" ht="50.1" customHeight="1">
      <c r="B11482" s="75">
        <v>1546</v>
      </c>
      <c r="C11482" s="75" t="s">
        <v>18085</v>
      </c>
      <c r="D11482" s="75" t="s">
        <v>13138</v>
      </c>
      <c r="E11482" s="171">
        <v>94.29</v>
      </c>
    </row>
    <row r="11483" spans="2:5" ht="50.1" customHeight="1">
      <c r="B11483" s="75">
        <v>1590</v>
      </c>
      <c r="C11483" s="75" t="s">
        <v>18086</v>
      </c>
      <c r="D11483" s="75" t="s">
        <v>13138</v>
      </c>
      <c r="E11483" s="171">
        <v>14.66</v>
      </c>
    </row>
    <row r="11484" spans="2:5" ht="50.1" customHeight="1">
      <c r="B11484" s="75">
        <v>1542</v>
      </c>
      <c r="C11484" s="75" t="s">
        <v>18087</v>
      </c>
      <c r="D11484" s="75" t="s">
        <v>13138</v>
      </c>
      <c r="E11484" s="171">
        <v>19.43</v>
      </c>
    </row>
    <row r="11485" spans="2:5" ht="50.1" customHeight="1">
      <c r="B11485" s="75">
        <v>38415</v>
      </c>
      <c r="C11485" s="75" t="s">
        <v>18088</v>
      </c>
      <c r="D11485" s="75" t="s">
        <v>13138</v>
      </c>
      <c r="E11485" s="171">
        <v>854.72</v>
      </c>
    </row>
    <row r="11486" spans="2:5" ht="50.1" customHeight="1">
      <c r="B11486" s="75">
        <v>38414</v>
      </c>
      <c r="C11486" s="75" t="s">
        <v>18089</v>
      </c>
      <c r="D11486" s="75" t="s">
        <v>13138</v>
      </c>
      <c r="E11486" s="172">
        <v>1199.5999999999999</v>
      </c>
    </row>
    <row r="11487" spans="2:5" ht="50.1" customHeight="1">
      <c r="B11487" s="75">
        <v>38128</v>
      </c>
      <c r="C11487" s="75" t="s">
        <v>18090</v>
      </c>
      <c r="D11487" s="75" t="s">
        <v>13140</v>
      </c>
      <c r="E11487" s="171">
        <v>0.43</v>
      </c>
    </row>
    <row r="11488" spans="2:5" ht="50.1" customHeight="1">
      <c r="B11488" s="75">
        <v>7253</v>
      </c>
      <c r="C11488" s="75" t="s">
        <v>18091</v>
      </c>
      <c r="D11488" s="75" t="s">
        <v>13141</v>
      </c>
      <c r="E11488" s="171">
        <v>92.14</v>
      </c>
    </row>
    <row r="11489" spans="2:5" ht="50.1" customHeight="1">
      <c r="B11489" s="75">
        <v>4806</v>
      </c>
      <c r="C11489" s="75" t="s">
        <v>18092</v>
      </c>
      <c r="D11489" s="75" t="s">
        <v>13139</v>
      </c>
      <c r="E11489" s="171">
        <v>14.17</v>
      </c>
    </row>
    <row r="11490" spans="2:5" ht="50.1" customHeight="1">
      <c r="B11490" s="75">
        <v>34401</v>
      </c>
      <c r="C11490" s="75" t="s">
        <v>21912</v>
      </c>
      <c r="D11490" s="75" t="s">
        <v>13138</v>
      </c>
      <c r="E11490" s="171">
        <v>1.56</v>
      </c>
    </row>
    <row r="11491" spans="2:5" ht="50.1" customHeight="1">
      <c r="B11491" s="75">
        <v>7260</v>
      </c>
      <c r="C11491" s="75" t="s">
        <v>21913</v>
      </c>
      <c r="D11491" s="75" t="s">
        <v>13138</v>
      </c>
      <c r="E11491" s="171">
        <v>1.38</v>
      </c>
    </row>
    <row r="11492" spans="2:5" ht="50.1" customHeight="1">
      <c r="B11492" s="75">
        <v>7256</v>
      </c>
      <c r="C11492" s="75" t="s">
        <v>21914</v>
      </c>
      <c r="D11492" s="75" t="s">
        <v>13138</v>
      </c>
      <c r="E11492" s="171">
        <v>1.37</v>
      </c>
    </row>
    <row r="11493" spans="2:5" ht="50.1" customHeight="1">
      <c r="B11493" s="75">
        <v>7258</v>
      </c>
      <c r="C11493" s="75" t="s">
        <v>21915</v>
      </c>
      <c r="D11493" s="75" t="s">
        <v>13138</v>
      </c>
      <c r="E11493" s="171">
        <v>0.56000000000000005</v>
      </c>
    </row>
    <row r="11494" spans="2:5" ht="50.1" customHeight="1">
      <c r="B11494" s="75">
        <v>34400</v>
      </c>
      <c r="C11494" s="75" t="s">
        <v>21916</v>
      </c>
      <c r="D11494" s="75" t="s">
        <v>13138</v>
      </c>
      <c r="E11494" s="171">
        <v>2.4</v>
      </c>
    </row>
    <row r="11495" spans="2:5" ht="50.1" customHeight="1">
      <c r="B11495" s="75">
        <v>10617</v>
      </c>
      <c r="C11495" s="75" t="s">
        <v>21917</v>
      </c>
      <c r="D11495" s="75" t="s">
        <v>13138</v>
      </c>
      <c r="E11495" s="171">
        <v>4.5999999999999996</v>
      </c>
    </row>
    <row r="11496" spans="2:5" ht="50.1" customHeight="1">
      <c r="B11496" s="75">
        <v>7274</v>
      </c>
      <c r="C11496" s="75" t="s">
        <v>18093</v>
      </c>
      <c r="D11496" s="75" t="s">
        <v>13138</v>
      </c>
      <c r="E11496" s="171">
        <v>44.08</v>
      </c>
    </row>
    <row r="11497" spans="2:5" ht="50.1" customHeight="1">
      <c r="B11497" s="75">
        <v>11663</v>
      </c>
      <c r="C11497" s="75" t="s">
        <v>18094</v>
      </c>
      <c r="D11497" s="75" t="s">
        <v>13138</v>
      </c>
      <c r="E11497" s="171">
        <v>362.62</v>
      </c>
    </row>
    <row r="11498" spans="2:5" ht="50.1" customHeight="1">
      <c r="B11498" s="75">
        <v>154</v>
      </c>
      <c r="C11498" s="75" t="s">
        <v>19252</v>
      </c>
      <c r="D11498" s="75" t="s">
        <v>3955</v>
      </c>
      <c r="E11498" s="171">
        <v>37.71</v>
      </c>
    </row>
    <row r="11499" spans="2:5" ht="50.1" customHeight="1">
      <c r="B11499" s="75">
        <v>38121</v>
      </c>
      <c r="C11499" s="75" t="s">
        <v>18095</v>
      </c>
      <c r="D11499" s="75" t="s">
        <v>3955</v>
      </c>
      <c r="E11499" s="171">
        <v>14.25</v>
      </c>
    </row>
    <row r="11500" spans="2:5" ht="50.1" customHeight="1">
      <c r="B11500" s="75">
        <v>7343</v>
      </c>
      <c r="C11500" s="75" t="s">
        <v>18096</v>
      </c>
      <c r="D11500" s="75" t="s">
        <v>3955</v>
      </c>
      <c r="E11500" s="171">
        <v>14.43</v>
      </c>
    </row>
    <row r="11501" spans="2:5" ht="50.1" customHeight="1">
      <c r="B11501" s="75">
        <v>43776</v>
      </c>
      <c r="C11501" s="75" t="s">
        <v>21918</v>
      </c>
      <c r="D11501" s="75" t="s">
        <v>3955</v>
      </c>
      <c r="E11501" s="171">
        <v>19.8</v>
      </c>
    </row>
    <row r="11502" spans="2:5" ht="50.1" customHeight="1">
      <c r="B11502" s="75">
        <v>7350</v>
      </c>
      <c r="C11502" s="75" t="s">
        <v>18097</v>
      </c>
      <c r="D11502" s="75" t="s">
        <v>3955</v>
      </c>
      <c r="E11502" s="171">
        <v>22.57</v>
      </c>
    </row>
    <row r="11503" spans="2:5" ht="50.1" customHeight="1">
      <c r="B11503" s="75">
        <v>7348</v>
      </c>
      <c r="C11503" s="75" t="s">
        <v>18098</v>
      </c>
      <c r="D11503" s="75" t="s">
        <v>3955</v>
      </c>
      <c r="E11503" s="171">
        <v>12.66</v>
      </c>
    </row>
    <row r="11504" spans="2:5" ht="50.1" customHeight="1">
      <c r="B11504" s="75">
        <v>7356</v>
      </c>
      <c r="C11504" s="75" t="s">
        <v>18099</v>
      </c>
      <c r="D11504" s="75" t="s">
        <v>3955</v>
      </c>
      <c r="E11504" s="171">
        <v>18.97</v>
      </c>
    </row>
    <row r="11505" spans="2:5" ht="50.1" customHeight="1">
      <c r="B11505" s="75">
        <v>7313</v>
      </c>
      <c r="C11505" s="75" t="s">
        <v>18100</v>
      </c>
      <c r="D11505" s="75" t="s">
        <v>3955</v>
      </c>
      <c r="E11505" s="171">
        <v>13.6</v>
      </c>
    </row>
    <row r="11506" spans="2:5" ht="50.1" customHeight="1">
      <c r="B11506" s="75">
        <v>7319</v>
      </c>
      <c r="C11506" s="75" t="s">
        <v>18101</v>
      </c>
      <c r="D11506" s="75" t="s">
        <v>3955</v>
      </c>
      <c r="E11506" s="171">
        <v>7.78</v>
      </c>
    </row>
    <row r="11507" spans="2:5" ht="50.1" customHeight="1">
      <c r="B11507" s="75">
        <v>38119</v>
      </c>
      <c r="C11507" s="75" t="s">
        <v>18102</v>
      </c>
      <c r="D11507" s="75" t="s">
        <v>3955</v>
      </c>
      <c r="E11507" s="171">
        <v>80.099999999999994</v>
      </c>
    </row>
    <row r="11508" spans="2:5" ht="50.1" customHeight="1">
      <c r="B11508" s="75">
        <v>7314</v>
      </c>
      <c r="C11508" s="75" t="s">
        <v>18103</v>
      </c>
      <c r="D11508" s="75" t="s">
        <v>3955</v>
      </c>
      <c r="E11508" s="171">
        <v>86.32</v>
      </c>
    </row>
    <row r="11509" spans="2:5" ht="50.1" customHeight="1">
      <c r="B11509" s="75">
        <v>38131</v>
      </c>
      <c r="C11509" s="75" t="s">
        <v>18104</v>
      </c>
      <c r="D11509" s="75" t="s">
        <v>3955</v>
      </c>
      <c r="E11509" s="171">
        <v>80.81</v>
      </c>
    </row>
    <row r="11510" spans="2:5" ht="50.1" customHeight="1">
      <c r="B11510" s="75">
        <v>7304</v>
      </c>
      <c r="C11510" s="75" t="s">
        <v>21919</v>
      </c>
      <c r="D11510" s="75" t="s">
        <v>3955</v>
      </c>
      <c r="E11510" s="171">
        <v>58.67</v>
      </c>
    </row>
    <row r="11511" spans="2:5" ht="50.1" customHeight="1">
      <c r="B11511" s="75">
        <v>43649</v>
      </c>
      <c r="C11511" s="75" t="s">
        <v>21920</v>
      </c>
      <c r="D11511" s="75" t="s">
        <v>3955</v>
      </c>
      <c r="E11511" s="171">
        <v>30.34</v>
      </c>
    </row>
    <row r="11512" spans="2:5" ht="50.1" customHeight="1">
      <c r="B11512" s="75">
        <v>43650</v>
      </c>
      <c r="C11512" s="75" t="s">
        <v>21921</v>
      </c>
      <c r="D11512" s="75" t="s">
        <v>3955</v>
      </c>
      <c r="E11512" s="171">
        <v>28.67</v>
      </c>
    </row>
    <row r="11513" spans="2:5" ht="50.1" customHeight="1">
      <c r="B11513" s="75">
        <v>7311</v>
      </c>
      <c r="C11513" s="75" t="s">
        <v>18105</v>
      </c>
      <c r="D11513" s="75" t="s">
        <v>3955</v>
      </c>
      <c r="E11513" s="171">
        <v>29.37</v>
      </c>
    </row>
    <row r="11514" spans="2:5" ht="50.1" customHeight="1">
      <c r="B11514" s="75">
        <v>7292</v>
      </c>
      <c r="C11514" s="75" t="s">
        <v>18106</v>
      </c>
      <c r="D11514" s="75" t="s">
        <v>3955</v>
      </c>
      <c r="E11514" s="171">
        <v>28.44</v>
      </c>
    </row>
    <row r="11515" spans="2:5" ht="50.1" customHeight="1">
      <c r="B11515" s="75">
        <v>7293</v>
      </c>
      <c r="C11515" s="75" t="s">
        <v>21922</v>
      </c>
      <c r="D11515" s="75" t="s">
        <v>3955</v>
      </c>
      <c r="E11515" s="171">
        <v>31.46</v>
      </c>
    </row>
    <row r="11516" spans="2:5" ht="50.1" customHeight="1">
      <c r="B11516" s="75">
        <v>7306</v>
      </c>
      <c r="C11516" s="75" t="s">
        <v>21923</v>
      </c>
      <c r="D11516" s="75" t="s">
        <v>3955</v>
      </c>
      <c r="E11516" s="171">
        <v>34.72</v>
      </c>
    </row>
    <row r="11517" spans="2:5" ht="50.1" customHeight="1">
      <c r="B11517" s="75">
        <v>7288</v>
      </c>
      <c r="C11517" s="75" t="s">
        <v>18107</v>
      </c>
      <c r="D11517" s="75" t="s">
        <v>3955</v>
      </c>
      <c r="E11517" s="171">
        <v>28.83</v>
      </c>
    </row>
    <row r="11518" spans="2:5" ht="50.1" customHeight="1">
      <c r="B11518" s="75">
        <v>43625</v>
      </c>
      <c r="C11518" s="75" t="s">
        <v>21924</v>
      </c>
      <c r="D11518" s="75" t="s">
        <v>3955</v>
      </c>
      <c r="E11518" s="171">
        <v>23.28</v>
      </c>
    </row>
    <row r="11519" spans="2:5" ht="50.1" customHeight="1">
      <c r="B11519" s="75">
        <v>43647</v>
      </c>
      <c r="C11519" s="75" t="s">
        <v>21925</v>
      </c>
      <c r="D11519" s="75" t="s">
        <v>3955</v>
      </c>
      <c r="E11519" s="171">
        <v>21.14</v>
      </c>
    </row>
    <row r="11520" spans="2:5" ht="50.1" customHeight="1">
      <c r="B11520" s="75">
        <v>43648</v>
      </c>
      <c r="C11520" s="75" t="s">
        <v>21926</v>
      </c>
      <c r="D11520" s="75" t="s">
        <v>3955</v>
      </c>
      <c r="E11520" s="171">
        <v>20.399999999999999</v>
      </c>
    </row>
    <row r="11521" spans="2:5" ht="50.1" customHeight="1">
      <c r="B11521" s="75">
        <v>35693</v>
      </c>
      <c r="C11521" s="75" t="s">
        <v>18108</v>
      </c>
      <c r="D11521" s="75" t="s">
        <v>3955</v>
      </c>
      <c r="E11521" s="171">
        <v>8.6999999999999993</v>
      </c>
    </row>
    <row r="11522" spans="2:5" ht="50.1" customHeight="1">
      <c r="B11522" s="75">
        <v>35692</v>
      </c>
      <c r="C11522" s="75" t="s">
        <v>18109</v>
      </c>
      <c r="D11522" s="75" t="s">
        <v>3955</v>
      </c>
      <c r="E11522" s="171">
        <v>12.96</v>
      </c>
    </row>
    <row r="11523" spans="2:5" ht="50.1" customHeight="1">
      <c r="B11523" s="75">
        <v>7342</v>
      </c>
      <c r="C11523" s="75" t="s">
        <v>18110</v>
      </c>
      <c r="D11523" s="75" t="s">
        <v>13140</v>
      </c>
      <c r="E11523" s="171">
        <v>1.49</v>
      </c>
    </row>
    <row r="11524" spans="2:5" ht="50.1" customHeight="1">
      <c r="B11524" s="75">
        <v>39574</v>
      </c>
      <c r="C11524" s="75" t="s">
        <v>18111</v>
      </c>
      <c r="D11524" s="75" t="s">
        <v>13138</v>
      </c>
      <c r="E11524" s="171">
        <v>3.98</v>
      </c>
    </row>
    <row r="11525" spans="2:5" ht="50.1" customHeight="1">
      <c r="B11525" s="75">
        <v>11060</v>
      </c>
      <c r="C11525" s="75" t="s">
        <v>18112</v>
      </c>
      <c r="D11525" s="75" t="s">
        <v>13138</v>
      </c>
      <c r="E11525" s="171">
        <v>35.369999999999997</v>
      </c>
    </row>
    <row r="11526" spans="2:5" ht="50.1" customHeight="1">
      <c r="B11526" s="75">
        <v>37401</v>
      </c>
      <c r="C11526" s="75" t="s">
        <v>18113</v>
      </c>
      <c r="D11526" s="75" t="s">
        <v>13138</v>
      </c>
      <c r="E11526" s="171">
        <v>36.96</v>
      </c>
    </row>
    <row r="11527" spans="2:5" ht="50.1" customHeight="1">
      <c r="B11527" s="75">
        <v>7525</v>
      </c>
      <c r="C11527" s="75" t="s">
        <v>18114</v>
      </c>
      <c r="D11527" s="75" t="s">
        <v>13138</v>
      </c>
      <c r="E11527" s="171">
        <v>36.630000000000003</v>
      </c>
    </row>
    <row r="11528" spans="2:5" ht="50.1" customHeight="1">
      <c r="B11528" s="75">
        <v>7524</v>
      </c>
      <c r="C11528" s="75" t="s">
        <v>18115</v>
      </c>
      <c r="D11528" s="75" t="s">
        <v>13138</v>
      </c>
      <c r="E11528" s="171">
        <v>34.520000000000003</v>
      </c>
    </row>
    <row r="11529" spans="2:5" ht="50.1" customHeight="1">
      <c r="B11529" s="75">
        <v>38105</v>
      </c>
      <c r="C11529" s="75" t="s">
        <v>18116</v>
      </c>
      <c r="D11529" s="75" t="s">
        <v>13138</v>
      </c>
      <c r="E11529" s="171">
        <v>8.8699999999999992</v>
      </c>
    </row>
    <row r="11530" spans="2:5" ht="50.1" customHeight="1">
      <c r="B11530" s="75">
        <v>38084</v>
      </c>
      <c r="C11530" s="75" t="s">
        <v>18117</v>
      </c>
      <c r="D11530" s="75" t="s">
        <v>13138</v>
      </c>
      <c r="E11530" s="171">
        <v>12.59</v>
      </c>
    </row>
    <row r="11531" spans="2:5" ht="50.1" customHeight="1">
      <c r="B11531" s="75">
        <v>38103</v>
      </c>
      <c r="C11531" s="75" t="s">
        <v>18118</v>
      </c>
      <c r="D11531" s="75" t="s">
        <v>13138</v>
      </c>
      <c r="E11531" s="171">
        <v>13.31</v>
      </c>
    </row>
    <row r="11532" spans="2:5" ht="50.1" customHeight="1">
      <c r="B11532" s="75">
        <v>38082</v>
      </c>
      <c r="C11532" s="75" t="s">
        <v>18119</v>
      </c>
      <c r="D11532" s="75" t="s">
        <v>13138</v>
      </c>
      <c r="E11532" s="171">
        <v>16.399999999999999</v>
      </c>
    </row>
    <row r="11533" spans="2:5" ht="50.1" customHeight="1">
      <c r="B11533" s="75">
        <v>38104</v>
      </c>
      <c r="C11533" s="75" t="s">
        <v>18120</v>
      </c>
      <c r="D11533" s="75" t="s">
        <v>13138</v>
      </c>
      <c r="E11533" s="171">
        <v>26.06</v>
      </c>
    </row>
    <row r="11534" spans="2:5" ht="50.1" customHeight="1">
      <c r="B11534" s="75">
        <v>38083</v>
      </c>
      <c r="C11534" s="75" t="s">
        <v>18121</v>
      </c>
      <c r="D11534" s="75" t="s">
        <v>13138</v>
      </c>
      <c r="E11534" s="171">
        <v>28.94</v>
      </c>
    </row>
    <row r="11535" spans="2:5" ht="50.1" customHeight="1">
      <c r="B11535" s="75">
        <v>38101</v>
      </c>
      <c r="C11535" s="75" t="s">
        <v>18122</v>
      </c>
      <c r="D11535" s="75" t="s">
        <v>13138</v>
      </c>
      <c r="E11535" s="171">
        <v>6.33</v>
      </c>
    </row>
    <row r="11536" spans="2:5" ht="50.1" customHeight="1">
      <c r="B11536" s="75">
        <v>7528</v>
      </c>
      <c r="C11536" s="75" t="s">
        <v>18123</v>
      </c>
      <c r="D11536" s="75" t="s">
        <v>13138</v>
      </c>
      <c r="E11536" s="171">
        <v>7.44</v>
      </c>
    </row>
    <row r="11537" spans="2:5" ht="50.1" customHeight="1">
      <c r="B11537" s="75">
        <v>12147</v>
      </c>
      <c r="C11537" s="75" t="s">
        <v>18124</v>
      </c>
      <c r="D11537" s="75" t="s">
        <v>13138</v>
      </c>
      <c r="E11537" s="171">
        <v>11.34</v>
      </c>
    </row>
    <row r="11538" spans="2:5" ht="50.1" customHeight="1">
      <c r="B11538" s="75">
        <v>38075</v>
      </c>
      <c r="C11538" s="75" t="s">
        <v>18125</v>
      </c>
      <c r="D11538" s="75" t="s">
        <v>13138</v>
      </c>
      <c r="E11538" s="171">
        <v>12.88</v>
      </c>
    </row>
    <row r="11539" spans="2:5" ht="50.1" customHeight="1">
      <c r="B11539" s="75">
        <v>38102</v>
      </c>
      <c r="C11539" s="75" t="s">
        <v>18126</v>
      </c>
      <c r="D11539" s="75" t="s">
        <v>13138</v>
      </c>
      <c r="E11539" s="171">
        <v>8.1</v>
      </c>
    </row>
    <row r="11540" spans="2:5" ht="50.1" customHeight="1">
      <c r="B11540" s="75">
        <v>38076</v>
      </c>
      <c r="C11540" s="75" t="s">
        <v>18127</v>
      </c>
      <c r="D11540" s="75" t="s">
        <v>13138</v>
      </c>
      <c r="E11540" s="171">
        <v>14.45</v>
      </c>
    </row>
    <row r="11541" spans="2:5" ht="50.1" customHeight="1">
      <c r="B11541" s="75">
        <v>7592</v>
      </c>
      <c r="C11541" s="75" t="s">
        <v>18128</v>
      </c>
      <c r="D11541" s="75" t="s">
        <v>13137</v>
      </c>
      <c r="E11541" s="171">
        <v>29.29</v>
      </c>
    </row>
    <row r="11542" spans="2:5" ht="50.1" customHeight="1">
      <c r="B11542" s="75">
        <v>40820</v>
      </c>
      <c r="C11542" s="75" t="s">
        <v>18129</v>
      </c>
      <c r="D11542" s="75" t="s">
        <v>13142</v>
      </c>
      <c r="E11542" s="172">
        <v>5197.84</v>
      </c>
    </row>
    <row r="11543" spans="2:5" ht="50.1" customHeight="1">
      <c r="B11543" s="75">
        <v>11762</v>
      </c>
      <c r="C11543" s="75" t="s">
        <v>18130</v>
      </c>
      <c r="D11543" s="75" t="s">
        <v>13138</v>
      </c>
      <c r="E11543" s="171">
        <v>54</v>
      </c>
    </row>
    <row r="11544" spans="2:5" ht="50.1" customHeight="1">
      <c r="B11544" s="75">
        <v>13418</v>
      </c>
      <c r="C11544" s="75" t="s">
        <v>18131</v>
      </c>
      <c r="D11544" s="75" t="s">
        <v>13138</v>
      </c>
      <c r="E11544" s="171">
        <v>15.08</v>
      </c>
    </row>
    <row r="11545" spans="2:5" ht="50.1" customHeight="1">
      <c r="B11545" s="75">
        <v>13984</v>
      </c>
      <c r="C11545" s="75" t="s">
        <v>18132</v>
      </c>
      <c r="D11545" s="75" t="s">
        <v>13138</v>
      </c>
      <c r="E11545" s="171">
        <v>37.729999999999997</v>
      </c>
    </row>
    <row r="11546" spans="2:5" ht="50.1" customHeight="1">
      <c r="B11546" s="75">
        <v>11772</v>
      </c>
      <c r="C11546" s="75" t="s">
        <v>18133</v>
      </c>
      <c r="D11546" s="75" t="s">
        <v>13138</v>
      </c>
      <c r="E11546" s="171">
        <v>91.64</v>
      </c>
    </row>
    <row r="11547" spans="2:5" ht="50.1" customHeight="1">
      <c r="B11547" s="75">
        <v>36795</v>
      </c>
      <c r="C11547" s="75" t="s">
        <v>18134</v>
      </c>
      <c r="D11547" s="75" t="s">
        <v>13138</v>
      </c>
      <c r="E11547" s="171">
        <v>589.41</v>
      </c>
    </row>
    <row r="11548" spans="2:5" ht="50.1" customHeight="1">
      <c r="B11548" s="75">
        <v>36796</v>
      </c>
      <c r="C11548" s="75" t="s">
        <v>18135</v>
      </c>
      <c r="D11548" s="75" t="s">
        <v>13138</v>
      </c>
      <c r="E11548" s="171">
        <v>151.76</v>
      </c>
    </row>
    <row r="11549" spans="2:5" ht="50.1" customHeight="1">
      <c r="B11549" s="75">
        <v>36791</v>
      </c>
      <c r="C11549" s="75" t="s">
        <v>18136</v>
      </c>
      <c r="D11549" s="75" t="s">
        <v>13138</v>
      </c>
      <c r="E11549" s="171">
        <v>78.19</v>
      </c>
    </row>
    <row r="11550" spans="2:5" ht="50.1" customHeight="1">
      <c r="B11550" s="75">
        <v>13415</v>
      </c>
      <c r="C11550" s="75" t="s">
        <v>18137</v>
      </c>
      <c r="D11550" s="75" t="s">
        <v>13138</v>
      </c>
      <c r="E11550" s="171">
        <v>45.45</v>
      </c>
    </row>
    <row r="11551" spans="2:5" ht="50.1" customHeight="1">
      <c r="B11551" s="75">
        <v>36792</v>
      </c>
      <c r="C11551" s="75" t="s">
        <v>18138</v>
      </c>
      <c r="D11551" s="75" t="s">
        <v>13138</v>
      </c>
      <c r="E11551" s="171">
        <v>149.46</v>
      </c>
    </row>
    <row r="11552" spans="2:5" ht="50.1" customHeight="1">
      <c r="B11552" s="75">
        <v>11773</v>
      </c>
      <c r="C11552" s="75" t="s">
        <v>18139</v>
      </c>
      <c r="D11552" s="75" t="s">
        <v>13138</v>
      </c>
      <c r="E11552" s="171">
        <v>87.49</v>
      </c>
    </row>
    <row r="11553" spans="2:5" ht="50.1" customHeight="1">
      <c r="B11553" s="75">
        <v>11775</v>
      </c>
      <c r="C11553" s="75" t="s">
        <v>18140</v>
      </c>
      <c r="D11553" s="75" t="s">
        <v>13138</v>
      </c>
      <c r="E11553" s="171">
        <v>91.35</v>
      </c>
    </row>
    <row r="11554" spans="2:5" ht="50.1" customHeight="1">
      <c r="B11554" s="75">
        <v>13983</v>
      </c>
      <c r="C11554" s="75" t="s">
        <v>18141</v>
      </c>
      <c r="D11554" s="75" t="s">
        <v>13138</v>
      </c>
      <c r="E11554" s="171">
        <v>46.67</v>
      </c>
    </row>
    <row r="11555" spans="2:5" ht="50.1" customHeight="1">
      <c r="B11555" s="75">
        <v>13416</v>
      </c>
      <c r="C11555" s="75" t="s">
        <v>18142</v>
      </c>
      <c r="D11555" s="75" t="s">
        <v>13138</v>
      </c>
      <c r="E11555" s="171">
        <v>37.64</v>
      </c>
    </row>
    <row r="11556" spans="2:5" ht="50.1" customHeight="1">
      <c r="B11556" s="75">
        <v>13417</v>
      </c>
      <c r="C11556" s="75" t="s">
        <v>18143</v>
      </c>
      <c r="D11556" s="75" t="s">
        <v>13138</v>
      </c>
      <c r="E11556" s="171">
        <v>33.200000000000003</v>
      </c>
    </row>
    <row r="11557" spans="2:5" ht="50.1" customHeight="1">
      <c r="B11557" s="75">
        <v>7604</v>
      </c>
      <c r="C11557" s="75" t="s">
        <v>18144</v>
      </c>
      <c r="D11557" s="75" t="s">
        <v>13138</v>
      </c>
      <c r="E11557" s="171">
        <v>14.37</v>
      </c>
    </row>
    <row r="11558" spans="2:5" ht="50.1" customHeight="1">
      <c r="B11558" s="75">
        <v>11763</v>
      </c>
      <c r="C11558" s="75" t="s">
        <v>18145</v>
      </c>
      <c r="D11558" s="75" t="s">
        <v>13138</v>
      </c>
      <c r="E11558" s="171">
        <v>60.97</v>
      </c>
    </row>
    <row r="11559" spans="2:5" ht="50.1" customHeight="1">
      <c r="B11559" s="75">
        <v>11764</v>
      </c>
      <c r="C11559" s="75" t="s">
        <v>18146</v>
      </c>
      <c r="D11559" s="75" t="s">
        <v>13138</v>
      </c>
      <c r="E11559" s="171">
        <v>65.13</v>
      </c>
    </row>
    <row r="11560" spans="2:5" ht="50.1" customHeight="1">
      <c r="B11560" s="75">
        <v>11829</v>
      </c>
      <c r="C11560" s="75" t="s">
        <v>18147</v>
      </c>
      <c r="D11560" s="75" t="s">
        <v>13138</v>
      </c>
      <c r="E11560" s="171">
        <v>15.61</v>
      </c>
    </row>
    <row r="11561" spans="2:5" ht="50.1" customHeight="1">
      <c r="B11561" s="75">
        <v>11825</v>
      </c>
      <c r="C11561" s="75" t="s">
        <v>18148</v>
      </c>
      <c r="D11561" s="75" t="s">
        <v>13138</v>
      </c>
      <c r="E11561" s="171">
        <v>26.76</v>
      </c>
    </row>
    <row r="11562" spans="2:5" ht="50.1" customHeight="1">
      <c r="B11562" s="75">
        <v>11767</v>
      </c>
      <c r="C11562" s="75" t="s">
        <v>18149</v>
      </c>
      <c r="D11562" s="75" t="s">
        <v>13138</v>
      </c>
      <c r="E11562" s="171">
        <v>108.11</v>
      </c>
    </row>
    <row r="11563" spans="2:5" ht="50.1" customHeight="1">
      <c r="B11563" s="75">
        <v>11830</v>
      </c>
      <c r="C11563" s="75" t="s">
        <v>18150</v>
      </c>
      <c r="D11563" s="75" t="s">
        <v>13138</v>
      </c>
      <c r="E11563" s="171">
        <v>16.87</v>
      </c>
    </row>
    <row r="11564" spans="2:5" ht="50.1" customHeight="1">
      <c r="B11564" s="75">
        <v>11766</v>
      </c>
      <c r="C11564" s="75" t="s">
        <v>18151</v>
      </c>
      <c r="D11564" s="75" t="s">
        <v>13138</v>
      </c>
      <c r="E11564" s="171">
        <v>29.98</v>
      </c>
    </row>
    <row r="11565" spans="2:5" ht="50.1" customHeight="1">
      <c r="B11565" s="75">
        <v>11765</v>
      </c>
      <c r="C11565" s="75" t="s">
        <v>18152</v>
      </c>
      <c r="D11565" s="75" t="s">
        <v>13138</v>
      </c>
      <c r="E11565" s="171">
        <v>40.83</v>
      </c>
    </row>
    <row r="11566" spans="2:5" ht="50.1" customHeight="1">
      <c r="B11566" s="75">
        <v>11824</v>
      </c>
      <c r="C11566" s="75" t="s">
        <v>18153</v>
      </c>
      <c r="D11566" s="75" t="s">
        <v>13138</v>
      </c>
      <c r="E11566" s="171">
        <v>30.92</v>
      </c>
    </row>
    <row r="11567" spans="2:5" ht="50.1" customHeight="1">
      <c r="B11567" s="75">
        <v>11777</v>
      </c>
      <c r="C11567" s="75" t="s">
        <v>18154</v>
      </c>
      <c r="D11567" s="75" t="s">
        <v>13138</v>
      </c>
      <c r="E11567" s="171">
        <v>127.93</v>
      </c>
    </row>
    <row r="11568" spans="2:5" ht="50.1" customHeight="1">
      <c r="B11568" s="75">
        <v>7602</v>
      </c>
      <c r="C11568" s="75" t="s">
        <v>18155</v>
      </c>
      <c r="D11568" s="75" t="s">
        <v>13138</v>
      </c>
      <c r="E11568" s="171">
        <v>14.25</v>
      </c>
    </row>
    <row r="11569" spans="2:5" ht="50.1" customHeight="1">
      <c r="B11569" s="75">
        <v>7603</v>
      </c>
      <c r="C11569" s="75" t="s">
        <v>18156</v>
      </c>
      <c r="D11569" s="75" t="s">
        <v>13138</v>
      </c>
      <c r="E11569" s="171">
        <v>13.82</v>
      </c>
    </row>
    <row r="11570" spans="2:5" ht="50.1" customHeight="1">
      <c r="B11570" s="75">
        <v>11826</v>
      </c>
      <c r="C11570" s="75" t="s">
        <v>18157</v>
      </c>
      <c r="D11570" s="75" t="s">
        <v>13138</v>
      </c>
      <c r="E11570" s="171">
        <v>25.97</v>
      </c>
    </row>
    <row r="11571" spans="2:5" ht="50.1" customHeight="1">
      <c r="B11571" s="75">
        <v>7606</v>
      </c>
      <c r="C11571" s="75" t="s">
        <v>18158</v>
      </c>
      <c r="D11571" s="75" t="s">
        <v>13138</v>
      </c>
      <c r="E11571" s="171">
        <v>27.06</v>
      </c>
    </row>
    <row r="11572" spans="2:5" ht="50.1" customHeight="1">
      <c r="B11572" s="75">
        <v>40329</v>
      </c>
      <c r="C11572" s="75" t="s">
        <v>18159</v>
      </c>
      <c r="D11572" s="75" t="s">
        <v>13138</v>
      </c>
      <c r="E11572" s="171">
        <v>13.09</v>
      </c>
    </row>
    <row r="11573" spans="2:5" ht="50.1" customHeight="1">
      <c r="B11573" s="75">
        <v>11823</v>
      </c>
      <c r="C11573" s="75" t="s">
        <v>18160</v>
      </c>
      <c r="D11573" s="75" t="s">
        <v>13138</v>
      </c>
      <c r="E11573" s="171">
        <v>5.65</v>
      </c>
    </row>
    <row r="11574" spans="2:5" ht="50.1" customHeight="1">
      <c r="B11574" s="75">
        <v>11822</v>
      </c>
      <c r="C11574" s="75" t="s">
        <v>18161</v>
      </c>
      <c r="D11574" s="75" t="s">
        <v>13138</v>
      </c>
      <c r="E11574" s="171">
        <v>38.44</v>
      </c>
    </row>
    <row r="11575" spans="2:5" ht="50.1" customHeight="1">
      <c r="B11575" s="75">
        <v>11831</v>
      </c>
      <c r="C11575" s="75" t="s">
        <v>18162</v>
      </c>
      <c r="D11575" s="75" t="s">
        <v>13138</v>
      </c>
      <c r="E11575" s="171">
        <v>29.19</v>
      </c>
    </row>
    <row r="11576" spans="2:5" ht="50.1" customHeight="1">
      <c r="B11576" s="75">
        <v>7613</v>
      </c>
      <c r="C11576" s="75" t="s">
        <v>18163</v>
      </c>
      <c r="D11576" s="75" t="s">
        <v>13138</v>
      </c>
      <c r="E11576" s="172">
        <v>67944.929999999993</v>
      </c>
    </row>
    <row r="11577" spans="2:5" ht="50.1" customHeight="1">
      <c r="B11577" s="75">
        <v>7619</v>
      </c>
      <c r="C11577" s="75" t="s">
        <v>18164</v>
      </c>
      <c r="D11577" s="75" t="s">
        <v>13138</v>
      </c>
      <c r="E11577" s="172">
        <v>10502.83</v>
      </c>
    </row>
    <row r="11578" spans="2:5" ht="50.1" customHeight="1">
      <c r="B11578" s="75">
        <v>12076</v>
      </c>
      <c r="C11578" s="75" t="s">
        <v>18165</v>
      </c>
      <c r="D11578" s="75" t="s">
        <v>13138</v>
      </c>
      <c r="E11578" s="172">
        <v>4817.8100000000004</v>
      </c>
    </row>
    <row r="11579" spans="2:5" ht="50.1" customHeight="1">
      <c r="B11579" s="75">
        <v>7614</v>
      </c>
      <c r="C11579" s="75" t="s">
        <v>18166</v>
      </c>
      <c r="D11579" s="75" t="s">
        <v>13138</v>
      </c>
      <c r="E11579" s="172">
        <v>13246.57</v>
      </c>
    </row>
    <row r="11580" spans="2:5" ht="50.1" customHeight="1">
      <c r="B11580" s="75">
        <v>7618</v>
      </c>
      <c r="C11580" s="75" t="s">
        <v>18167</v>
      </c>
      <c r="D11580" s="75" t="s">
        <v>13138</v>
      </c>
      <c r="E11580" s="172">
        <v>85914</v>
      </c>
    </row>
    <row r="11581" spans="2:5" ht="50.1" customHeight="1">
      <c r="B11581" s="75">
        <v>7620</v>
      </c>
      <c r="C11581" s="75" t="s">
        <v>18168</v>
      </c>
      <c r="D11581" s="75" t="s">
        <v>13138</v>
      </c>
      <c r="E11581" s="172">
        <v>18582.990000000002</v>
      </c>
    </row>
    <row r="11582" spans="2:5" ht="50.1" customHeight="1">
      <c r="B11582" s="75">
        <v>7610</v>
      </c>
      <c r="C11582" s="75" t="s">
        <v>18169</v>
      </c>
      <c r="D11582" s="75" t="s">
        <v>13138</v>
      </c>
      <c r="E11582" s="172">
        <v>5884.61</v>
      </c>
    </row>
    <row r="11583" spans="2:5" ht="50.1" customHeight="1">
      <c r="B11583" s="75">
        <v>7615</v>
      </c>
      <c r="C11583" s="75" t="s">
        <v>18170</v>
      </c>
      <c r="D11583" s="75" t="s">
        <v>13138</v>
      </c>
      <c r="E11583" s="172">
        <v>21680.16</v>
      </c>
    </row>
    <row r="11584" spans="2:5" ht="50.1" customHeight="1">
      <c r="B11584" s="75">
        <v>7617</v>
      </c>
      <c r="C11584" s="75" t="s">
        <v>18171</v>
      </c>
      <c r="D11584" s="75" t="s">
        <v>13138</v>
      </c>
      <c r="E11584" s="172">
        <v>6572.87</v>
      </c>
    </row>
    <row r="11585" spans="2:5" ht="50.1" customHeight="1">
      <c r="B11585" s="75">
        <v>7616</v>
      </c>
      <c r="C11585" s="75" t="s">
        <v>18172</v>
      </c>
      <c r="D11585" s="75" t="s">
        <v>13138</v>
      </c>
      <c r="E11585" s="172">
        <v>35378.58</v>
      </c>
    </row>
    <row r="11586" spans="2:5" ht="50.1" customHeight="1">
      <c r="B11586" s="75">
        <v>7611</v>
      </c>
      <c r="C11586" s="75" t="s">
        <v>18173</v>
      </c>
      <c r="D11586" s="75" t="s">
        <v>13138</v>
      </c>
      <c r="E11586" s="172">
        <v>8500</v>
      </c>
    </row>
    <row r="11587" spans="2:5" ht="50.1" customHeight="1">
      <c r="B11587" s="75">
        <v>7612</v>
      </c>
      <c r="C11587" s="75" t="s">
        <v>18174</v>
      </c>
      <c r="D11587" s="75" t="s">
        <v>13138</v>
      </c>
      <c r="E11587" s="172">
        <v>48527.77</v>
      </c>
    </row>
    <row r="11588" spans="2:5" ht="50.1" customHeight="1">
      <c r="B11588" s="75">
        <v>37371</v>
      </c>
      <c r="C11588" s="75" t="s">
        <v>18175</v>
      </c>
      <c r="D11588" s="75" t="s">
        <v>13137</v>
      </c>
      <c r="E11588" s="171">
        <v>0.79</v>
      </c>
    </row>
    <row r="11589" spans="2:5" ht="50.1" customHeight="1">
      <c r="B11589" s="75">
        <v>40861</v>
      </c>
      <c r="C11589" s="75" t="s">
        <v>18176</v>
      </c>
      <c r="D11589" s="75" t="s">
        <v>13142</v>
      </c>
      <c r="E11589" s="171">
        <v>148.93</v>
      </c>
    </row>
    <row r="11590" spans="2:5" ht="50.1" customHeight="1">
      <c r="B11590" s="75">
        <v>36510</v>
      </c>
      <c r="C11590" s="75" t="s">
        <v>18177</v>
      </c>
      <c r="D11590" s="75" t="s">
        <v>13138</v>
      </c>
      <c r="E11590" s="172">
        <v>768470.91</v>
      </c>
    </row>
    <row r="11591" spans="2:5" ht="50.1" customHeight="1">
      <c r="B11591" s="75">
        <v>25020</v>
      </c>
      <c r="C11591" s="75" t="s">
        <v>18178</v>
      </c>
      <c r="D11591" s="75" t="s">
        <v>13138</v>
      </c>
      <c r="E11591" s="172">
        <v>3165829.8</v>
      </c>
    </row>
    <row r="11592" spans="2:5" ht="50.1" customHeight="1">
      <c r="B11592" s="75">
        <v>7622</v>
      </c>
      <c r="C11592" s="75" t="s">
        <v>18179</v>
      </c>
      <c r="D11592" s="75" t="s">
        <v>13138</v>
      </c>
      <c r="E11592" s="172">
        <v>745529.1</v>
      </c>
    </row>
    <row r="11593" spans="2:5" ht="50.1" customHeight="1">
      <c r="B11593" s="75">
        <v>7624</v>
      </c>
      <c r="C11593" s="75" t="s">
        <v>18180</v>
      </c>
      <c r="D11593" s="75" t="s">
        <v>13138</v>
      </c>
      <c r="E11593" s="172">
        <v>966500</v>
      </c>
    </row>
    <row r="11594" spans="2:5" ht="50.1" customHeight="1">
      <c r="B11594" s="75">
        <v>7625</v>
      </c>
      <c r="C11594" s="75" t="s">
        <v>18181</v>
      </c>
      <c r="D11594" s="75" t="s">
        <v>13138</v>
      </c>
      <c r="E11594" s="172">
        <v>960588.59</v>
      </c>
    </row>
    <row r="11595" spans="2:5" ht="50.1" customHeight="1">
      <c r="B11595" s="75">
        <v>7623</v>
      </c>
      <c r="C11595" s="75" t="s">
        <v>18182</v>
      </c>
      <c r="D11595" s="75" t="s">
        <v>13138</v>
      </c>
      <c r="E11595" s="172">
        <v>3165829.8</v>
      </c>
    </row>
    <row r="11596" spans="2:5" ht="50.1" customHeight="1">
      <c r="B11596" s="75">
        <v>36508</v>
      </c>
      <c r="C11596" s="75" t="s">
        <v>18183</v>
      </c>
      <c r="D11596" s="75" t="s">
        <v>13138</v>
      </c>
      <c r="E11596" s="172">
        <v>1423799.28</v>
      </c>
    </row>
    <row r="11597" spans="2:5" ht="50.1" customHeight="1">
      <c r="B11597" s="75">
        <v>36509</v>
      </c>
      <c r="C11597" s="75" t="s">
        <v>18184</v>
      </c>
      <c r="D11597" s="75" t="s">
        <v>13138</v>
      </c>
      <c r="E11597" s="172">
        <v>780293.53</v>
      </c>
    </row>
    <row r="11598" spans="2:5" ht="50.1" customHeight="1">
      <c r="B11598" s="75">
        <v>13238</v>
      </c>
      <c r="C11598" s="75" t="s">
        <v>18185</v>
      </c>
      <c r="D11598" s="75" t="s">
        <v>13138</v>
      </c>
      <c r="E11598" s="172">
        <v>195874.28</v>
      </c>
    </row>
    <row r="11599" spans="2:5" ht="50.1" customHeight="1">
      <c r="B11599" s="75">
        <v>36511</v>
      </c>
      <c r="C11599" s="75" t="s">
        <v>18186</v>
      </c>
      <c r="D11599" s="75" t="s">
        <v>13138</v>
      </c>
      <c r="E11599" s="172">
        <v>226965.44</v>
      </c>
    </row>
    <row r="11600" spans="2:5" ht="50.1" customHeight="1">
      <c r="B11600" s="75">
        <v>36515</v>
      </c>
      <c r="C11600" s="75" t="s">
        <v>18187</v>
      </c>
      <c r="D11600" s="75" t="s">
        <v>13138</v>
      </c>
      <c r="E11600" s="172">
        <v>66845.98</v>
      </c>
    </row>
    <row r="11601" spans="2:5" ht="50.1" customHeight="1">
      <c r="B11601" s="75">
        <v>10598</v>
      </c>
      <c r="C11601" s="75" t="s">
        <v>18188</v>
      </c>
      <c r="D11601" s="75" t="s">
        <v>13138</v>
      </c>
      <c r="E11601" s="172">
        <v>108400.86</v>
      </c>
    </row>
    <row r="11602" spans="2:5" ht="50.1" customHeight="1">
      <c r="B11602" s="75">
        <v>7640</v>
      </c>
      <c r="C11602" s="75" t="s">
        <v>18189</v>
      </c>
      <c r="D11602" s="75" t="s">
        <v>13138</v>
      </c>
      <c r="E11602" s="172">
        <v>166337.70000000001</v>
      </c>
    </row>
    <row r="11603" spans="2:5" ht="50.1" customHeight="1">
      <c r="B11603" s="75">
        <v>36513</v>
      </c>
      <c r="C11603" s="75" t="s">
        <v>18190</v>
      </c>
      <c r="D11603" s="75" t="s">
        <v>13138</v>
      </c>
      <c r="E11603" s="172">
        <v>160236.04999999999</v>
      </c>
    </row>
    <row r="11604" spans="2:5" ht="50.1" customHeight="1">
      <c r="B11604" s="75">
        <v>36514</v>
      </c>
      <c r="C11604" s="75" t="s">
        <v>18191</v>
      </c>
      <c r="D11604" s="75" t="s">
        <v>13138</v>
      </c>
      <c r="E11604" s="172">
        <v>178774.15</v>
      </c>
    </row>
    <row r="11605" spans="2:5" ht="50.1" customHeight="1">
      <c r="B11605" s="75">
        <v>11572</v>
      </c>
      <c r="C11605" s="75" t="s">
        <v>21927</v>
      </c>
      <c r="D11605" s="75" t="s">
        <v>13138</v>
      </c>
      <c r="E11605" s="171">
        <v>27.78</v>
      </c>
    </row>
    <row r="11606" spans="2:5" ht="50.1" customHeight="1">
      <c r="B11606" s="75">
        <v>36149</v>
      </c>
      <c r="C11606" s="75" t="s">
        <v>18192</v>
      </c>
      <c r="D11606" s="75" t="s">
        <v>13138</v>
      </c>
      <c r="E11606" s="171">
        <v>105.75</v>
      </c>
    </row>
    <row r="11607" spans="2:5" ht="50.1" customHeight="1">
      <c r="B11607" s="75">
        <v>42407</v>
      </c>
      <c r="C11607" s="75" t="s">
        <v>19253</v>
      </c>
      <c r="D11607" s="75" t="s">
        <v>13139</v>
      </c>
      <c r="E11607" s="171">
        <v>9.6199999999999992</v>
      </c>
    </row>
    <row r="11608" spans="2:5" ht="50.1" customHeight="1">
      <c r="B11608" s="75">
        <v>11581</v>
      </c>
      <c r="C11608" s="75" t="s">
        <v>21928</v>
      </c>
      <c r="D11608" s="75" t="s">
        <v>13139</v>
      </c>
      <c r="E11608" s="171">
        <v>18.34</v>
      </c>
    </row>
    <row r="11609" spans="2:5" ht="50.1" customHeight="1">
      <c r="B11609" s="75">
        <v>43605</v>
      </c>
      <c r="C11609" s="75" t="s">
        <v>21929</v>
      </c>
      <c r="D11609" s="75" t="s">
        <v>13138</v>
      </c>
      <c r="E11609" s="171">
        <v>37.520000000000003</v>
      </c>
    </row>
    <row r="11610" spans="2:5" ht="50.1" customHeight="1">
      <c r="B11610" s="75">
        <v>11580</v>
      </c>
      <c r="C11610" s="75" t="s">
        <v>21930</v>
      </c>
      <c r="D11610" s="75" t="s">
        <v>13139</v>
      </c>
      <c r="E11610" s="171">
        <v>7.35</v>
      </c>
    </row>
    <row r="11611" spans="2:5" ht="50.1" customHeight="1">
      <c r="B11611" s="75">
        <v>10743</v>
      </c>
      <c r="C11611" s="75" t="s">
        <v>18193</v>
      </c>
      <c r="D11611" s="75" t="s">
        <v>13138</v>
      </c>
      <c r="E11611" s="171">
        <v>688.69</v>
      </c>
    </row>
    <row r="11612" spans="2:5" ht="50.1" customHeight="1">
      <c r="B11612" s="75">
        <v>39848</v>
      </c>
      <c r="C11612" s="75" t="s">
        <v>18194</v>
      </c>
      <c r="D11612" s="75" t="s">
        <v>13139</v>
      </c>
      <c r="E11612" s="171">
        <v>1.33</v>
      </c>
    </row>
    <row r="11613" spans="2:5" ht="50.1" customHeight="1">
      <c r="B11613" s="75">
        <v>20999</v>
      </c>
      <c r="C11613" s="75" t="s">
        <v>18195</v>
      </c>
      <c r="D11613" s="75" t="s">
        <v>13139</v>
      </c>
      <c r="E11613" s="171">
        <v>12.67</v>
      </c>
    </row>
    <row r="11614" spans="2:5" ht="50.1" customHeight="1">
      <c r="B11614" s="75">
        <v>21001</v>
      </c>
      <c r="C11614" s="75" t="s">
        <v>18196</v>
      </c>
      <c r="D11614" s="75" t="s">
        <v>13139</v>
      </c>
      <c r="E11614" s="171">
        <v>23.64</v>
      </c>
    </row>
    <row r="11615" spans="2:5" ht="50.1" customHeight="1">
      <c r="B11615" s="75">
        <v>21003</v>
      </c>
      <c r="C11615" s="75" t="s">
        <v>18197</v>
      </c>
      <c r="D11615" s="75" t="s">
        <v>13139</v>
      </c>
      <c r="E11615" s="171">
        <v>38.85</v>
      </c>
    </row>
    <row r="11616" spans="2:5" ht="50.1" customHeight="1">
      <c r="B11616" s="75">
        <v>21006</v>
      </c>
      <c r="C11616" s="75" t="s">
        <v>18198</v>
      </c>
      <c r="D11616" s="75" t="s">
        <v>13139</v>
      </c>
      <c r="E11616" s="171">
        <v>82.44</v>
      </c>
    </row>
    <row r="11617" spans="2:5" ht="50.1" customHeight="1">
      <c r="B11617" s="75">
        <v>21019</v>
      </c>
      <c r="C11617" s="75" t="s">
        <v>18199</v>
      </c>
      <c r="D11617" s="75" t="s">
        <v>13139</v>
      </c>
      <c r="E11617" s="171">
        <v>28.66</v>
      </c>
    </row>
    <row r="11618" spans="2:5" ht="50.1" customHeight="1">
      <c r="B11618" s="75">
        <v>21021</v>
      </c>
      <c r="C11618" s="75" t="s">
        <v>18200</v>
      </c>
      <c r="D11618" s="75" t="s">
        <v>13139</v>
      </c>
      <c r="E11618" s="171">
        <v>45.3</v>
      </c>
    </row>
    <row r="11619" spans="2:5" ht="50.1" customHeight="1">
      <c r="B11619" s="75">
        <v>21024</v>
      </c>
      <c r="C11619" s="75" t="s">
        <v>18201</v>
      </c>
      <c r="D11619" s="75" t="s">
        <v>13139</v>
      </c>
      <c r="E11619" s="171">
        <v>97.06</v>
      </c>
    </row>
    <row r="11620" spans="2:5" ht="50.1" customHeight="1">
      <c r="B11620" s="75">
        <v>40624</v>
      </c>
      <c r="C11620" s="75" t="s">
        <v>18202</v>
      </c>
      <c r="D11620" s="75" t="s">
        <v>13139</v>
      </c>
      <c r="E11620" s="171">
        <v>83.63</v>
      </c>
    </row>
    <row r="11621" spans="2:5" ht="50.1" customHeight="1">
      <c r="B11621" s="75">
        <v>42575</v>
      </c>
      <c r="C11621" s="75" t="s">
        <v>21931</v>
      </c>
      <c r="D11621" s="75" t="s">
        <v>13139</v>
      </c>
      <c r="E11621" s="171">
        <v>76.75</v>
      </c>
    </row>
    <row r="11622" spans="2:5" ht="50.1" customHeight="1">
      <c r="B11622" s="75">
        <v>13127</v>
      </c>
      <c r="C11622" s="75" t="s">
        <v>18203</v>
      </c>
      <c r="D11622" s="75" t="s">
        <v>13139</v>
      </c>
      <c r="E11622" s="171">
        <v>37.299999999999997</v>
      </c>
    </row>
    <row r="11623" spans="2:5" ht="50.1" customHeight="1">
      <c r="B11623" s="75">
        <v>13137</v>
      </c>
      <c r="C11623" s="75" t="s">
        <v>18204</v>
      </c>
      <c r="D11623" s="75" t="s">
        <v>13139</v>
      </c>
      <c r="E11623" s="171">
        <v>49.5</v>
      </c>
    </row>
    <row r="11624" spans="2:5" ht="50.1" customHeight="1">
      <c r="B11624" s="75">
        <v>42574</v>
      </c>
      <c r="C11624" s="75" t="s">
        <v>21932</v>
      </c>
      <c r="D11624" s="75" t="s">
        <v>13139</v>
      </c>
      <c r="E11624" s="171">
        <v>57.27</v>
      </c>
    </row>
    <row r="11625" spans="2:5" ht="50.1" customHeight="1">
      <c r="B11625" s="75">
        <v>20989</v>
      </c>
      <c r="C11625" s="75" t="s">
        <v>18205</v>
      </c>
      <c r="D11625" s="75" t="s">
        <v>13139</v>
      </c>
      <c r="E11625" s="172">
        <v>1773.47</v>
      </c>
    </row>
    <row r="11626" spans="2:5" ht="50.1" customHeight="1">
      <c r="B11626" s="75">
        <v>21147</v>
      </c>
      <c r="C11626" s="75" t="s">
        <v>18206</v>
      </c>
      <c r="D11626" s="75" t="s">
        <v>13139</v>
      </c>
      <c r="E11626" s="171">
        <v>166.28</v>
      </c>
    </row>
    <row r="11627" spans="2:5" ht="50.1" customHeight="1">
      <c r="B11627" s="75">
        <v>21148</v>
      </c>
      <c r="C11627" s="75" t="s">
        <v>18207</v>
      </c>
      <c r="D11627" s="75" t="s">
        <v>13139</v>
      </c>
      <c r="E11627" s="171">
        <v>102.63</v>
      </c>
    </row>
    <row r="11628" spans="2:5" ht="50.1" customHeight="1">
      <c r="B11628" s="75">
        <v>20984</v>
      </c>
      <c r="C11628" s="75" t="s">
        <v>18208</v>
      </c>
      <c r="D11628" s="75" t="s">
        <v>13139</v>
      </c>
      <c r="E11628" s="172">
        <v>3402.94</v>
      </c>
    </row>
    <row r="11629" spans="2:5" ht="50.1" customHeight="1">
      <c r="B11629" s="75">
        <v>13042</v>
      </c>
      <c r="C11629" s="75" t="s">
        <v>18209</v>
      </c>
      <c r="D11629" s="75" t="s">
        <v>13139</v>
      </c>
      <c r="E11629" s="172">
        <v>1885.73</v>
      </c>
    </row>
    <row r="11630" spans="2:5" ht="50.1" customHeight="1">
      <c r="B11630" s="75">
        <v>21150</v>
      </c>
      <c r="C11630" s="75" t="s">
        <v>18210</v>
      </c>
      <c r="D11630" s="75" t="s">
        <v>13139</v>
      </c>
      <c r="E11630" s="171">
        <v>50.89</v>
      </c>
    </row>
    <row r="11631" spans="2:5" ht="50.1" customHeight="1">
      <c r="B11631" s="75">
        <v>13141</v>
      </c>
      <c r="C11631" s="75" t="s">
        <v>18211</v>
      </c>
      <c r="D11631" s="75" t="s">
        <v>13139</v>
      </c>
      <c r="E11631" s="171">
        <v>64.12</v>
      </c>
    </row>
    <row r="11632" spans="2:5" ht="50.1" customHeight="1">
      <c r="B11632" s="75">
        <v>42576</v>
      </c>
      <c r="C11632" s="75" t="s">
        <v>21933</v>
      </c>
      <c r="D11632" s="75" t="s">
        <v>13139</v>
      </c>
      <c r="E11632" s="171">
        <v>209.35</v>
      </c>
    </row>
    <row r="11633" spans="2:5" ht="50.1" customHeight="1">
      <c r="B11633" s="75">
        <v>21151</v>
      </c>
      <c r="C11633" s="75" t="s">
        <v>18212</v>
      </c>
      <c r="D11633" s="75" t="s">
        <v>13139</v>
      </c>
      <c r="E11633" s="171">
        <v>304.60000000000002</v>
      </c>
    </row>
    <row r="11634" spans="2:5" ht="50.1" customHeight="1">
      <c r="B11634" s="75">
        <v>13142</v>
      </c>
      <c r="C11634" s="75" t="s">
        <v>18213</v>
      </c>
      <c r="D11634" s="75" t="s">
        <v>13139</v>
      </c>
      <c r="E11634" s="171">
        <v>435.46</v>
      </c>
    </row>
    <row r="11635" spans="2:5" ht="50.1" customHeight="1">
      <c r="B11635" s="75">
        <v>42577</v>
      </c>
      <c r="C11635" s="75" t="s">
        <v>21934</v>
      </c>
      <c r="D11635" s="75" t="s">
        <v>13139</v>
      </c>
      <c r="E11635" s="171">
        <v>477.81</v>
      </c>
    </row>
    <row r="11636" spans="2:5" ht="50.1" customHeight="1">
      <c r="B11636" s="75">
        <v>20994</v>
      </c>
      <c r="C11636" s="75" t="s">
        <v>18214</v>
      </c>
      <c r="D11636" s="75" t="s">
        <v>13139</v>
      </c>
      <c r="E11636" s="171">
        <v>821.03</v>
      </c>
    </row>
    <row r="11637" spans="2:5" ht="50.1" customHeight="1">
      <c r="B11637" s="75">
        <v>7672</v>
      </c>
      <c r="C11637" s="75" t="s">
        <v>18215</v>
      </c>
      <c r="D11637" s="75" t="s">
        <v>13139</v>
      </c>
      <c r="E11637" s="171">
        <v>537.86</v>
      </c>
    </row>
    <row r="11638" spans="2:5" ht="50.1" customHeight="1">
      <c r="B11638" s="75">
        <v>20995</v>
      </c>
      <c r="C11638" s="75" t="s">
        <v>18216</v>
      </c>
      <c r="D11638" s="75" t="s">
        <v>13139</v>
      </c>
      <c r="E11638" s="172">
        <v>1078.98</v>
      </c>
    </row>
    <row r="11639" spans="2:5" ht="50.1" customHeight="1">
      <c r="B11639" s="75">
        <v>7690</v>
      </c>
      <c r="C11639" s="75" t="s">
        <v>18217</v>
      </c>
      <c r="D11639" s="75" t="s">
        <v>13139</v>
      </c>
      <c r="E11639" s="171">
        <v>624.04999999999995</v>
      </c>
    </row>
    <row r="11640" spans="2:5" ht="50.1" customHeight="1">
      <c r="B11640" s="75">
        <v>20980</v>
      </c>
      <c r="C11640" s="75" t="s">
        <v>18218</v>
      </c>
      <c r="D11640" s="75" t="s">
        <v>13139</v>
      </c>
      <c r="E11640" s="171">
        <v>680.78</v>
      </c>
    </row>
    <row r="11641" spans="2:5" ht="50.1" customHeight="1">
      <c r="B11641" s="75">
        <v>7661</v>
      </c>
      <c r="C11641" s="75" t="s">
        <v>18219</v>
      </c>
      <c r="D11641" s="75" t="s">
        <v>13139</v>
      </c>
      <c r="E11641" s="171">
        <v>809.84</v>
      </c>
    </row>
    <row r="11642" spans="2:5" ht="50.1" customHeight="1">
      <c r="B11642" s="75">
        <v>21016</v>
      </c>
      <c r="C11642" s="75" t="s">
        <v>18220</v>
      </c>
      <c r="D11642" s="75" t="s">
        <v>13139</v>
      </c>
      <c r="E11642" s="171">
        <v>127.16</v>
      </c>
    </row>
    <row r="11643" spans="2:5" ht="50.1" customHeight="1">
      <c r="B11643" s="75">
        <v>21008</v>
      </c>
      <c r="C11643" s="75" t="s">
        <v>18221</v>
      </c>
      <c r="D11643" s="75" t="s">
        <v>13139</v>
      </c>
      <c r="E11643" s="171">
        <v>14.85</v>
      </c>
    </row>
    <row r="11644" spans="2:5" ht="50.1" customHeight="1">
      <c r="B11644" s="75">
        <v>21009</v>
      </c>
      <c r="C11644" s="75" t="s">
        <v>18222</v>
      </c>
      <c r="D11644" s="75" t="s">
        <v>13139</v>
      </c>
      <c r="E11644" s="171">
        <v>19.34</v>
      </c>
    </row>
    <row r="11645" spans="2:5" ht="50.1" customHeight="1">
      <c r="B11645" s="75">
        <v>21010</v>
      </c>
      <c r="C11645" s="75" t="s">
        <v>18223</v>
      </c>
      <c r="D11645" s="75" t="s">
        <v>13139</v>
      </c>
      <c r="E11645" s="171">
        <v>25.97</v>
      </c>
    </row>
    <row r="11646" spans="2:5" ht="50.1" customHeight="1">
      <c r="B11646" s="75">
        <v>21011</v>
      </c>
      <c r="C11646" s="75" t="s">
        <v>18224</v>
      </c>
      <c r="D11646" s="75" t="s">
        <v>13139</v>
      </c>
      <c r="E11646" s="171">
        <v>37.85</v>
      </c>
    </row>
    <row r="11647" spans="2:5" ht="50.1" customHeight="1">
      <c r="B11647" s="75">
        <v>21012</v>
      </c>
      <c r="C11647" s="75" t="s">
        <v>18225</v>
      </c>
      <c r="D11647" s="75" t="s">
        <v>13139</v>
      </c>
      <c r="E11647" s="171">
        <v>41.82</v>
      </c>
    </row>
    <row r="11648" spans="2:5" ht="50.1" customHeight="1">
      <c r="B11648" s="75">
        <v>21013</v>
      </c>
      <c r="C11648" s="75" t="s">
        <v>18226</v>
      </c>
      <c r="D11648" s="75" t="s">
        <v>13139</v>
      </c>
      <c r="E11648" s="171">
        <v>54.58</v>
      </c>
    </row>
    <row r="11649" spans="2:5" ht="50.1" customHeight="1">
      <c r="B11649" s="75">
        <v>21014</v>
      </c>
      <c r="C11649" s="75" t="s">
        <v>18227</v>
      </c>
      <c r="D11649" s="75" t="s">
        <v>13139</v>
      </c>
      <c r="E11649" s="171">
        <v>76.37</v>
      </c>
    </row>
    <row r="11650" spans="2:5" ht="50.1" customHeight="1">
      <c r="B11650" s="75">
        <v>21015</v>
      </c>
      <c r="C11650" s="75" t="s">
        <v>18228</v>
      </c>
      <c r="D11650" s="75" t="s">
        <v>13139</v>
      </c>
      <c r="E11650" s="171">
        <v>87.74</v>
      </c>
    </row>
    <row r="11651" spans="2:5" ht="50.1" customHeight="1">
      <c r="B11651" s="75">
        <v>7697</v>
      </c>
      <c r="C11651" s="75" t="s">
        <v>18229</v>
      </c>
      <c r="D11651" s="75" t="s">
        <v>13139</v>
      </c>
      <c r="E11651" s="171">
        <v>41.87</v>
      </c>
    </row>
    <row r="11652" spans="2:5" ht="50.1" customHeight="1">
      <c r="B11652" s="75">
        <v>7698</v>
      </c>
      <c r="C11652" s="75" t="s">
        <v>18230</v>
      </c>
      <c r="D11652" s="75" t="s">
        <v>13139</v>
      </c>
      <c r="E11652" s="171">
        <v>36.04</v>
      </c>
    </row>
    <row r="11653" spans="2:5" ht="50.1" customHeight="1">
      <c r="B11653" s="75">
        <v>7691</v>
      </c>
      <c r="C11653" s="75" t="s">
        <v>18231</v>
      </c>
      <c r="D11653" s="75" t="s">
        <v>13139</v>
      </c>
      <c r="E11653" s="171">
        <v>15.23</v>
      </c>
    </row>
    <row r="11654" spans="2:5" ht="50.1" customHeight="1">
      <c r="B11654" s="75">
        <v>40626</v>
      </c>
      <c r="C11654" s="75" t="s">
        <v>18232</v>
      </c>
      <c r="D11654" s="75" t="s">
        <v>13139</v>
      </c>
      <c r="E11654" s="171">
        <v>28.58</v>
      </c>
    </row>
    <row r="11655" spans="2:5" ht="50.1" customHeight="1">
      <c r="B11655" s="75">
        <v>7701</v>
      </c>
      <c r="C11655" s="75" t="s">
        <v>18233</v>
      </c>
      <c r="D11655" s="75" t="s">
        <v>13139</v>
      </c>
      <c r="E11655" s="171">
        <v>74.930000000000007</v>
      </c>
    </row>
    <row r="11656" spans="2:5" ht="50.1" customHeight="1">
      <c r="B11656" s="75">
        <v>7696</v>
      </c>
      <c r="C11656" s="75" t="s">
        <v>18234</v>
      </c>
      <c r="D11656" s="75" t="s">
        <v>13139</v>
      </c>
      <c r="E11656" s="171">
        <v>60.38</v>
      </c>
    </row>
    <row r="11657" spans="2:5" ht="50.1" customHeight="1">
      <c r="B11657" s="75">
        <v>7700</v>
      </c>
      <c r="C11657" s="75" t="s">
        <v>18235</v>
      </c>
      <c r="D11657" s="75" t="s">
        <v>13139</v>
      </c>
      <c r="E11657" s="171">
        <v>19.260000000000002</v>
      </c>
    </row>
    <row r="11658" spans="2:5" ht="50.1" customHeight="1">
      <c r="B11658" s="75">
        <v>7694</v>
      </c>
      <c r="C11658" s="75" t="s">
        <v>18236</v>
      </c>
      <c r="D11658" s="75" t="s">
        <v>13139</v>
      </c>
      <c r="E11658" s="171">
        <v>100.83</v>
      </c>
    </row>
    <row r="11659" spans="2:5" ht="50.1" customHeight="1">
      <c r="B11659" s="75">
        <v>7693</v>
      </c>
      <c r="C11659" s="75" t="s">
        <v>18237</v>
      </c>
      <c r="D11659" s="75" t="s">
        <v>13139</v>
      </c>
      <c r="E11659" s="171">
        <v>138.86000000000001</v>
      </c>
    </row>
    <row r="11660" spans="2:5" ht="50.1" customHeight="1">
      <c r="B11660" s="75">
        <v>7692</v>
      </c>
      <c r="C11660" s="75" t="s">
        <v>18238</v>
      </c>
      <c r="D11660" s="75" t="s">
        <v>13139</v>
      </c>
      <c r="E11660" s="171">
        <v>207.9</v>
      </c>
    </row>
    <row r="11661" spans="2:5" ht="50.1" customHeight="1">
      <c r="B11661" s="75">
        <v>7695</v>
      </c>
      <c r="C11661" s="75" t="s">
        <v>18239</v>
      </c>
      <c r="D11661" s="75" t="s">
        <v>13139</v>
      </c>
      <c r="E11661" s="171">
        <v>225.47</v>
      </c>
    </row>
    <row r="11662" spans="2:5" ht="50.1" customHeight="1">
      <c r="B11662" s="75">
        <v>13356</v>
      </c>
      <c r="C11662" s="75" t="s">
        <v>18240</v>
      </c>
      <c r="D11662" s="75" t="s">
        <v>13139</v>
      </c>
      <c r="E11662" s="171">
        <v>16.350000000000001</v>
      </c>
    </row>
    <row r="11663" spans="2:5" ht="50.1" customHeight="1">
      <c r="B11663" s="75">
        <v>36365</v>
      </c>
      <c r="C11663" s="75" t="s">
        <v>18241</v>
      </c>
      <c r="D11663" s="75" t="s">
        <v>13139</v>
      </c>
      <c r="E11663" s="171">
        <v>26.97</v>
      </c>
    </row>
    <row r="11664" spans="2:5" ht="50.1" customHeight="1">
      <c r="B11664" s="75">
        <v>41930</v>
      </c>
      <c r="C11664" s="75" t="s">
        <v>18242</v>
      </c>
      <c r="D11664" s="75" t="s">
        <v>13139</v>
      </c>
      <c r="E11664" s="171">
        <v>87.31</v>
      </c>
    </row>
    <row r="11665" spans="2:5" ht="50.1" customHeight="1">
      <c r="B11665" s="75">
        <v>41931</v>
      </c>
      <c r="C11665" s="75" t="s">
        <v>18243</v>
      </c>
      <c r="D11665" s="75" t="s">
        <v>13139</v>
      </c>
      <c r="E11665" s="171">
        <v>148.87</v>
      </c>
    </row>
    <row r="11666" spans="2:5" ht="50.1" customHeight="1">
      <c r="B11666" s="75">
        <v>41932</v>
      </c>
      <c r="C11666" s="75" t="s">
        <v>18244</v>
      </c>
      <c r="D11666" s="75" t="s">
        <v>13139</v>
      </c>
      <c r="E11666" s="171">
        <v>240.46</v>
      </c>
    </row>
    <row r="11667" spans="2:5" ht="50.1" customHeight="1">
      <c r="B11667" s="75">
        <v>41933</v>
      </c>
      <c r="C11667" s="75" t="s">
        <v>18245</v>
      </c>
      <c r="D11667" s="75" t="s">
        <v>13139</v>
      </c>
      <c r="E11667" s="171">
        <v>297.81</v>
      </c>
    </row>
    <row r="11668" spans="2:5" ht="50.1" customHeight="1">
      <c r="B11668" s="75">
        <v>41934</v>
      </c>
      <c r="C11668" s="75" t="s">
        <v>18246</v>
      </c>
      <c r="D11668" s="75" t="s">
        <v>13139</v>
      </c>
      <c r="E11668" s="171">
        <v>385.74</v>
      </c>
    </row>
    <row r="11669" spans="2:5" ht="50.1" customHeight="1">
      <c r="B11669" s="75">
        <v>41936</v>
      </c>
      <c r="C11669" s="75" t="s">
        <v>18247</v>
      </c>
      <c r="D11669" s="75" t="s">
        <v>13139</v>
      </c>
      <c r="E11669" s="171">
        <v>58.16</v>
      </c>
    </row>
    <row r="11670" spans="2:5" ht="50.1" customHeight="1">
      <c r="B11670" s="75">
        <v>41785</v>
      </c>
      <c r="C11670" s="75" t="s">
        <v>18248</v>
      </c>
      <c r="D11670" s="75" t="s">
        <v>13139</v>
      </c>
      <c r="E11670" s="172">
        <v>1537.66</v>
      </c>
    </row>
    <row r="11671" spans="2:5" ht="50.1" customHeight="1">
      <c r="B11671" s="75">
        <v>41781</v>
      </c>
      <c r="C11671" s="75" t="s">
        <v>18249</v>
      </c>
      <c r="D11671" s="75" t="s">
        <v>13139</v>
      </c>
      <c r="E11671" s="171">
        <v>438.4</v>
      </c>
    </row>
    <row r="11672" spans="2:5" ht="50.1" customHeight="1">
      <c r="B11672" s="75">
        <v>41783</v>
      </c>
      <c r="C11672" s="75" t="s">
        <v>18250</v>
      </c>
      <c r="D11672" s="75" t="s">
        <v>13139</v>
      </c>
      <c r="E11672" s="172">
        <v>1156.8699999999999</v>
      </c>
    </row>
    <row r="11673" spans="2:5" ht="50.1" customHeight="1">
      <c r="B11673" s="75">
        <v>41786</v>
      </c>
      <c r="C11673" s="75" t="s">
        <v>18251</v>
      </c>
      <c r="D11673" s="75" t="s">
        <v>13139</v>
      </c>
      <c r="E11673" s="172">
        <v>2413.35</v>
      </c>
    </row>
    <row r="11674" spans="2:5" ht="50.1" customHeight="1">
      <c r="B11674" s="75">
        <v>41779</v>
      </c>
      <c r="C11674" s="75" t="s">
        <v>18252</v>
      </c>
      <c r="D11674" s="75" t="s">
        <v>13139</v>
      </c>
      <c r="E11674" s="171">
        <v>168.14</v>
      </c>
    </row>
    <row r="11675" spans="2:5" ht="50.1" customHeight="1">
      <c r="B11675" s="75">
        <v>41780</v>
      </c>
      <c r="C11675" s="75" t="s">
        <v>18253</v>
      </c>
      <c r="D11675" s="75" t="s">
        <v>13139</v>
      </c>
      <c r="E11675" s="171">
        <v>198.86</v>
      </c>
    </row>
    <row r="11676" spans="2:5" ht="50.1" customHeight="1">
      <c r="B11676" s="75">
        <v>41782</v>
      </c>
      <c r="C11676" s="75" t="s">
        <v>18254</v>
      </c>
      <c r="D11676" s="75" t="s">
        <v>13139</v>
      </c>
      <c r="E11676" s="171">
        <v>819.78</v>
      </c>
    </row>
    <row r="11677" spans="2:5" ht="50.1" customHeight="1">
      <c r="B11677" s="75">
        <v>38130</v>
      </c>
      <c r="C11677" s="75" t="s">
        <v>18255</v>
      </c>
      <c r="D11677" s="75" t="s">
        <v>13139</v>
      </c>
      <c r="E11677" s="171">
        <v>31.78</v>
      </c>
    </row>
    <row r="11678" spans="2:5" ht="50.1" customHeight="1">
      <c r="B11678" s="75">
        <v>21123</v>
      </c>
      <c r="C11678" s="75" t="s">
        <v>18256</v>
      </c>
      <c r="D11678" s="75" t="s">
        <v>13139</v>
      </c>
      <c r="E11678" s="171">
        <v>9.02</v>
      </c>
    </row>
    <row r="11679" spans="2:5" ht="50.1" customHeight="1">
      <c r="B11679" s="75">
        <v>21124</v>
      </c>
      <c r="C11679" s="75" t="s">
        <v>18257</v>
      </c>
      <c r="D11679" s="75" t="s">
        <v>13139</v>
      </c>
      <c r="E11679" s="171">
        <v>15.99</v>
      </c>
    </row>
    <row r="11680" spans="2:5" ht="50.1" customHeight="1">
      <c r="B11680" s="75">
        <v>21125</v>
      </c>
      <c r="C11680" s="75" t="s">
        <v>18258</v>
      </c>
      <c r="D11680" s="75" t="s">
        <v>13139</v>
      </c>
      <c r="E11680" s="171">
        <v>25.67</v>
      </c>
    </row>
    <row r="11681" spans="2:5" ht="50.1" customHeight="1">
      <c r="B11681" s="75">
        <v>38028</v>
      </c>
      <c r="C11681" s="75" t="s">
        <v>18259</v>
      </c>
      <c r="D11681" s="75" t="s">
        <v>13139</v>
      </c>
      <c r="E11681" s="171">
        <v>43.56</v>
      </c>
    </row>
    <row r="11682" spans="2:5" ht="50.1" customHeight="1">
      <c r="B11682" s="75">
        <v>38029</v>
      </c>
      <c r="C11682" s="75" t="s">
        <v>18260</v>
      </c>
      <c r="D11682" s="75" t="s">
        <v>13139</v>
      </c>
      <c r="E11682" s="171">
        <v>66.400000000000006</v>
      </c>
    </row>
    <row r="11683" spans="2:5" ht="50.1" customHeight="1">
      <c r="B11683" s="75">
        <v>38030</v>
      </c>
      <c r="C11683" s="75" t="s">
        <v>18261</v>
      </c>
      <c r="D11683" s="75" t="s">
        <v>13139</v>
      </c>
      <c r="E11683" s="171">
        <v>101.99</v>
      </c>
    </row>
    <row r="11684" spans="2:5" ht="50.1" customHeight="1">
      <c r="B11684" s="75">
        <v>38031</v>
      </c>
      <c r="C11684" s="75" t="s">
        <v>18262</v>
      </c>
      <c r="D11684" s="75" t="s">
        <v>13139</v>
      </c>
      <c r="E11684" s="171">
        <v>161.62</v>
      </c>
    </row>
    <row r="11685" spans="2:5" ht="50.1" customHeight="1">
      <c r="B11685" s="75">
        <v>39735</v>
      </c>
      <c r="C11685" s="75" t="s">
        <v>18263</v>
      </c>
      <c r="D11685" s="75" t="s">
        <v>13139</v>
      </c>
      <c r="E11685" s="171">
        <v>77.28</v>
      </c>
    </row>
    <row r="11686" spans="2:5" ht="50.1" customHeight="1">
      <c r="B11686" s="75">
        <v>39734</v>
      </c>
      <c r="C11686" s="75" t="s">
        <v>18264</v>
      </c>
      <c r="D11686" s="75" t="s">
        <v>13139</v>
      </c>
      <c r="E11686" s="171">
        <v>91.67</v>
      </c>
    </row>
    <row r="11687" spans="2:5" ht="50.1" customHeight="1">
      <c r="B11687" s="75">
        <v>39736</v>
      </c>
      <c r="C11687" s="75" t="s">
        <v>18265</v>
      </c>
      <c r="D11687" s="75" t="s">
        <v>13139</v>
      </c>
      <c r="E11687" s="171">
        <v>104.62</v>
      </c>
    </row>
    <row r="11688" spans="2:5" ht="50.1" customHeight="1">
      <c r="B11688" s="75">
        <v>39737</v>
      </c>
      <c r="C11688" s="75" t="s">
        <v>18266</v>
      </c>
      <c r="D11688" s="75" t="s">
        <v>13139</v>
      </c>
      <c r="E11688" s="171">
        <v>14.07</v>
      </c>
    </row>
    <row r="11689" spans="2:5" ht="50.1" customHeight="1">
      <c r="B11689" s="75">
        <v>39738</v>
      </c>
      <c r="C11689" s="75" t="s">
        <v>18267</v>
      </c>
      <c r="D11689" s="75" t="s">
        <v>13139</v>
      </c>
      <c r="E11689" s="171">
        <v>5.09</v>
      </c>
    </row>
    <row r="11690" spans="2:5" ht="50.1" customHeight="1">
      <c r="B11690" s="75">
        <v>39739</v>
      </c>
      <c r="C11690" s="75" t="s">
        <v>18268</v>
      </c>
      <c r="D11690" s="75" t="s">
        <v>13139</v>
      </c>
      <c r="E11690" s="171">
        <v>72.349999999999994</v>
      </c>
    </row>
    <row r="11691" spans="2:5" ht="50.1" customHeight="1">
      <c r="B11691" s="75">
        <v>39733</v>
      </c>
      <c r="C11691" s="75" t="s">
        <v>18269</v>
      </c>
      <c r="D11691" s="75" t="s">
        <v>13139</v>
      </c>
      <c r="E11691" s="171">
        <v>125.2</v>
      </c>
    </row>
    <row r="11692" spans="2:5" ht="50.1" customHeight="1">
      <c r="B11692" s="75">
        <v>39854</v>
      </c>
      <c r="C11692" s="75" t="s">
        <v>18270</v>
      </c>
      <c r="D11692" s="75" t="s">
        <v>13139</v>
      </c>
      <c r="E11692" s="171">
        <v>126.97</v>
      </c>
    </row>
    <row r="11693" spans="2:5" ht="50.1" customHeight="1">
      <c r="B11693" s="75">
        <v>39740</v>
      </c>
      <c r="C11693" s="75" t="s">
        <v>18271</v>
      </c>
      <c r="D11693" s="75" t="s">
        <v>13139</v>
      </c>
      <c r="E11693" s="171">
        <v>69.47</v>
      </c>
    </row>
    <row r="11694" spans="2:5" ht="50.1" customHeight="1">
      <c r="B11694" s="75">
        <v>39741</v>
      </c>
      <c r="C11694" s="75" t="s">
        <v>18272</v>
      </c>
      <c r="D11694" s="75" t="s">
        <v>13139</v>
      </c>
      <c r="E11694" s="171">
        <v>12.8</v>
      </c>
    </row>
    <row r="11695" spans="2:5" ht="50.1" customHeight="1">
      <c r="B11695" s="75">
        <v>39853</v>
      </c>
      <c r="C11695" s="75" t="s">
        <v>18273</v>
      </c>
      <c r="D11695" s="75" t="s">
        <v>13139</v>
      </c>
      <c r="E11695" s="171">
        <v>16.809999999999999</v>
      </c>
    </row>
    <row r="11696" spans="2:5" ht="50.1" customHeight="1">
      <c r="B11696" s="75">
        <v>39742</v>
      </c>
      <c r="C11696" s="75" t="s">
        <v>18274</v>
      </c>
      <c r="D11696" s="75" t="s">
        <v>13139</v>
      </c>
      <c r="E11696" s="171">
        <v>55.84</v>
      </c>
    </row>
    <row r="11697" spans="2:5" ht="50.1" customHeight="1">
      <c r="B11697" s="75">
        <v>39749</v>
      </c>
      <c r="C11697" s="75" t="s">
        <v>18275</v>
      </c>
      <c r="D11697" s="75" t="s">
        <v>13139</v>
      </c>
      <c r="E11697" s="171">
        <v>70.05</v>
      </c>
    </row>
    <row r="11698" spans="2:5" ht="50.1" customHeight="1">
      <c r="B11698" s="75">
        <v>39751</v>
      </c>
      <c r="C11698" s="75" t="s">
        <v>18276</v>
      </c>
      <c r="D11698" s="75" t="s">
        <v>13139</v>
      </c>
      <c r="E11698" s="171">
        <v>127.28</v>
      </c>
    </row>
    <row r="11699" spans="2:5" ht="50.1" customHeight="1">
      <c r="B11699" s="75">
        <v>39750</v>
      </c>
      <c r="C11699" s="75" t="s">
        <v>18277</v>
      </c>
      <c r="D11699" s="75" t="s">
        <v>13139</v>
      </c>
      <c r="E11699" s="171">
        <v>105.79</v>
      </c>
    </row>
    <row r="11700" spans="2:5" ht="50.1" customHeight="1">
      <c r="B11700" s="75">
        <v>39747</v>
      </c>
      <c r="C11700" s="75" t="s">
        <v>18278</v>
      </c>
      <c r="D11700" s="75" t="s">
        <v>13139</v>
      </c>
      <c r="E11700" s="171">
        <v>34.03</v>
      </c>
    </row>
    <row r="11701" spans="2:5" ht="50.1" customHeight="1">
      <c r="B11701" s="75">
        <v>39753</v>
      </c>
      <c r="C11701" s="75" t="s">
        <v>18279</v>
      </c>
      <c r="D11701" s="75" t="s">
        <v>13139</v>
      </c>
      <c r="E11701" s="171">
        <v>234.3</v>
      </c>
    </row>
    <row r="11702" spans="2:5" ht="50.1" customHeight="1">
      <c r="B11702" s="75">
        <v>39754</v>
      </c>
      <c r="C11702" s="75" t="s">
        <v>18280</v>
      </c>
      <c r="D11702" s="75" t="s">
        <v>13139</v>
      </c>
      <c r="E11702" s="171">
        <v>345.19</v>
      </c>
    </row>
    <row r="11703" spans="2:5" ht="50.1" customHeight="1">
      <c r="B11703" s="75">
        <v>39748</v>
      </c>
      <c r="C11703" s="75" t="s">
        <v>18281</v>
      </c>
      <c r="D11703" s="75" t="s">
        <v>13139</v>
      </c>
      <c r="E11703" s="171">
        <v>55.06</v>
      </c>
    </row>
    <row r="11704" spans="2:5" ht="50.1" customHeight="1">
      <c r="B11704" s="75">
        <v>39755</v>
      </c>
      <c r="C11704" s="75" t="s">
        <v>18282</v>
      </c>
      <c r="D11704" s="75" t="s">
        <v>13139</v>
      </c>
      <c r="E11704" s="171">
        <v>523.39</v>
      </c>
    </row>
    <row r="11705" spans="2:5" ht="50.1" customHeight="1">
      <c r="B11705" s="75">
        <v>12742</v>
      </c>
      <c r="C11705" s="75" t="s">
        <v>18283</v>
      </c>
      <c r="D11705" s="75" t="s">
        <v>13139</v>
      </c>
      <c r="E11705" s="171">
        <v>414.43</v>
      </c>
    </row>
    <row r="11706" spans="2:5" ht="50.1" customHeight="1">
      <c r="B11706" s="75">
        <v>12713</v>
      </c>
      <c r="C11706" s="75" t="s">
        <v>18284</v>
      </c>
      <c r="D11706" s="75" t="s">
        <v>13139</v>
      </c>
      <c r="E11706" s="171">
        <v>21.98</v>
      </c>
    </row>
    <row r="11707" spans="2:5" ht="50.1" customHeight="1">
      <c r="B11707" s="75">
        <v>12743</v>
      </c>
      <c r="C11707" s="75" t="s">
        <v>18285</v>
      </c>
      <c r="D11707" s="75" t="s">
        <v>13139</v>
      </c>
      <c r="E11707" s="171">
        <v>37.81</v>
      </c>
    </row>
    <row r="11708" spans="2:5" ht="50.1" customHeight="1">
      <c r="B11708" s="75">
        <v>12744</v>
      </c>
      <c r="C11708" s="75" t="s">
        <v>18286</v>
      </c>
      <c r="D11708" s="75" t="s">
        <v>13139</v>
      </c>
      <c r="E11708" s="171">
        <v>47.98</v>
      </c>
    </row>
    <row r="11709" spans="2:5" ht="50.1" customHeight="1">
      <c r="B11709" s="75">
        <v>12745</v>
      </c>
      <c r="C11709" s="75" t="s">
        <v>18287</v>
      </c>
      <c r="D11709" s="75" t="s">
        <v>13139</v>
      </c>
      <c r="E11709" s="171">
        <v>69.680000000000007</v>
      </c>
    </row>
    <row r="11710" spans="2:5" ht="50.1" customHeight="1">
      <c r="B11710" s="75">
        <v>12746</v>
      </c>
      <c r="C11710" s="75" t="s">
        <v>18288</v>
      </c>
      <c r="D11710" s="75" t="s">
        <v>13139</v>
      </c>
      <c r="E11710" s="171">
        <v>94.1</v>
      </c>
    </row>
    <row r="11711" spans="2:5" ht="50.1" customHeight="1">
      <c r="B11711" s="75">
        <v>12747</v>
      </c>
      <c r="C11711" s="75" t="s">
        <v>18289</v>
      </c>
      <c r="D11711" s="75" t="s">
        <v>13139</v>
      </c>
      <c r="E11711" s="171">
        <v>136.47</v>
      </c>
    </row>
    <row r="11712" spans="2:5" ht="50.1" customHeight="1">
      <c r="B11712" s="75">
        <v>12748</v>
      </c>
      <c r="C11712" s="75" t="s">
        <v>18290</v>
      </c>
      <c r="D11712" s="75" t="s">
        <v>13139</v>
      </c>
      <c r="E11712" s="171">
        <v>192.26</v>
      </c>
    </row>
    <row r="11713" spans="2:5" ht="50.1" customHeight="1">
      <c r="B11713" s="75">
        <v>12749</v>
      </c>
      <c r="C11713" s="75" t="s">
        <v>18291</v>
      </c>
      <c r="D11713" s="75" t="s">
        <v>13139</v>
      </c>
      <c r="E11713" s="171">
        <v>281.05</v>
      </c>
    </row>
    <row r="11714" spans="2:5" ht="50.1" customHeight="1">
      <c r="B11714" s="75">
        <v>39726</v>
      </c>
      <c r="C11714" s="75" t="s">
        <v>18292</v>
      </c>
      <c r="D11714" s="75" t="s">
        <v>13139</v>
      </c>
      <c r="E11714" s="171">
        <v>92.31</v>
      </c>
    </row>
    <row r="11715" spans="2:5" ht="50.1" customHeight="1">
      <c r="B11715" s="75">
        <v>39728</v>
      </c>
      <c r="C11715" s="75" t="s">
        <v>18293</v>
      </c>
      <c r="D11715" s="75" t="s">
        <v>13139</v>
      </c>
      <c r="E11715" s="171">
        <v>162.24</v>
      </c>
    </row>
    <row r="11716" spans="2:5" ht="50.1" customHeight="1">
      <c r="B11716" s="75">
        <v>39727</v>
      </c>
      <c r="C11716" s="75" t="s">
        <v>18294</v>
      </c>
      <c r="D11716" s="75" t="s">
        <v>13139</v>
      </c>
      <c r="E11716" s="171">
        <v>133.52000000000001</v>
      </c>
    </row>
    <row r="11717" spans="2:5" ht="50.1" customHeight="1">
      <c r="B11717" s="75">
        <v>39724</v>
      </c>
      <c r="C11717" s="75" t="s">
        <v>18295</v>
      </c>
      <c r="D11717" s="75" t="s">
        <v>13139</v>
      </c>
      <c r="E11717" s="171">
        <v>40.880000000000003</v>
      </c>
    </row>
    <row r="11718" spans="2:5" ht="50.1" customHeight="1">
      <c r="B11718" s="75">
        <v>39729</v>
      </c>
      <c r="C11718" s="75" t="s">
        <v>18296</v>
      </c>
      <c r="D11718" s="75" t="s">
        <v>13139</v>
      </c>
      <c r="E11718" s="171">
        <v>224.68</v>
      </c>
    </row>
    <row r="11719" spans="2:5" ht="50.1" customHeight="1">
      <c r="B11719" s="75">
        <v>39730</v>
      </c>
      <c r="C11719" s="75" t="s">
        <v>18297</v>
      </c>
      <c r="D11719" s="75" t="s">
        <v>13139</v>
      </c>
      <c r="E11719" s="171">
        <v>291.51</v>
      </c>
    </row>
    <row r="11720" spans="2:5" ht="50.1" customHeight="1">
      <c r="B11720" s="75">
        <v>39731</v>
      </c>
      <c r="C11720" s="75" t="s">
        <v>18298</v>
      </c>
      <c r="D11720" s="75" t="s">
        <v>13139</v>
      </c>
      <c r="E11720" s="171">
        <v>431.75</v>
      </c>
    </row>
    <row r="11721" spans="2:5" ht="50.1" customHeight="1">
      <c r="B11721" s="75">
        <v>39725</v>
      </c>
      <c r="C11721" s="75" t="s">
        <v>18299</v>
      </c>
      <c r="D11721" s="75" t="s">
        <v>13139</v>
      </c>
      <c r="E11721" s="171">
        <v>66.63</v>
      </c>
    </row>
    <row r="11722" spans="2:5" ht="50.1" customHeight="1">
      <c r="B11722" s="75">
        <v>39732</v>
      </c>
      <c r="C11722" s="75" t="s">
        <v>18300</v>
      </c>
      <c r="D11722" s="75" t="s">
        <v>13139</v>
      </c>
      <c r="E11722" s="171">
        <v>635.51</v>
      </c>
    </row>
    <row r="11723" spans="2:5" ht="50.1" customHeight="1">
      <c r="B11723" s="75">
        <v>39660</v>
      </c>
      <c r="C11723" s="75" t="s">
        <v>18301</v>
      </c>
      <c r="D11723" s="75" t="s">
        <v>13139</v>
      </c>
      <c r="E11723" s="171">
        <v>28.96</v>
      </c>
    </row>
    <row r="11724" spans="2:5" ht="50.1" customHeight="1">
      <c r="B11724" s="75">
        <v>39662</v>
      </c>
      <c r="C11724" s="75" t="s">
        <v>18302</v>
      </c>
      <c r="D11724" s="75" t="s">
        <v>13139</v>
      </c>
      <c r="E11724" s="171">
        <v>13.88</v>
      </c>
    </row>
    <row r="11725" spans="2:5" ht="50.1" customHeight="1">
      <c r="B11725" s="75">
        <v>39661</v>
      </c>
      <c r="C11725" s="75" t="s">
        <v>18303</v>
      </c>
      <c r="D11725" s="75" t="s">
        <v>13139</v>
      </c>
      <c r="E11725" s="171">
        <v>9.4600000000000009</v>
      </c>
    </row>
    <row r="11726" spans="2:5" ht="50.1" customHeight="1">
      <c r="B11726" s="75">
        <v>39666</v>
      </c>
      <c r="C11726" s="75" t="s">
        <v>18304</v>
      </c>
      <c r="D11726" s="75" t="s">
        <v>13139</v>
      </c>
      <c r="E11726" s="171">
        <v>43.56</v>
      </c>
    </row>
    <row r="11727" spans="2:5" ht="50.1" customHeight="1">
      <c r="B11727" s="75">
        <v>39664</v>
      </c>
      <c r="C11727" s="75" t="s">
        <v>18305</v>
      </c>
      <c r="D11727" s="75" t="s">
        <v>13139</v>
      </c>
      <c r="E11727" s="171">
        <v>21.35</v>
      </c>
    </row>
    <row r="11728" spans="2:5" ht="50.1" customHeight="1">
      <c r="B11728" s="75">
        <v>39663</v>
      </c>
      <c r="C11728" s="75" t="s">
        <v>18306</v>
      </c>
      <c r="D11728" s="75" t="s">
        <v>13139</v>
      </c>
      <c r="E11728" s="171">
        <v>17.07</v>
      </c>
    </row>
    <row r="11729" spans="2:5" ht="50.1" customHeight="1">
      <c r="B11729" s="75">
        <v>39665</v>
      </c>
      <c r="C11729" s="75" t="s">
        <v>18307</v>
      </c>
      <c r="D11729" s="75" t="s">
        <v>13139</v>
      </c>
      <c r="E11729" s="171">
        <v>36.020000000000003</v>
      </c>
    </row>
    <row r="11730" spans="2:5" ht="50.1" customHeight="1">
      <c r="B11730" s="75">
        <v>39752</v>
      </c>
      <c r="C11730" s="75" t="s">
        <v>18308</v>
      </c>
      <c r="D11730" s="75" t="s">
        <v>13139</v>
      </c>
      <c r="E11730" s="171">
        <v>181.11</v>
      </c>
    </row>
    <row r="11731" spans="2:5" ht="50.1" customHeight="1">
      <c r="B11731" s="75">
        <v>7725</v>
      </c>
      <c r="C11731" s="75" t="s">
        <v>21935</v>
      </c>
      <c r="D11731" s="75" t="s">
        <v>13139</v>
      </c>
      <c r="E11731" s="171">
        <v>147.79</v>
      </c>
    </row>
    <row r="11732" spans="2:5" ht="50.1" customHeight="1">
      <c r="B11732" s="75">
        <v>7753</v>
      </c>
      <c r="C11732" s="75" t="s">
        <v>21936</v>
      </c>
      <c r="D11732" s="75" t="s">
        <v>13139</v>
      </c>
      <c r="E11732" s="171">
        <v>288.12</v>
      </c>
    </row>
    <row r="11733" spans="2:5" ht="50.1" customHeight="1">
      <c r="B11733" s="75">
        <v>13256</v>
      </c>
      <c r="C11733" s="75" t="s">
        <v>21937</v>
      </c>
      <c r="D11733" s="75" t="s">
        <v>13139</v>
      </c>
      <c r="E11733" s="171">
        <v>403.62</v>
      </c>
    </row>
    <row r="11734" spans="2:5" ht="50.1" customHeight="1">
      <c r="B11734" s="75">
        <v>7757</v>
      </c>
      <c r="C11734" s="75" t="s">
        <v>21938</v>
      </c>
      <c r="D11734" s="75" t="s">
        <v>13139</v>
      </c>
      <c r="E11734" s="171">
        <v>430.32</v>
      </c>
    </row>
    <row r="11735" spans="2:5" ht="50.1" customHeight="1">
      <c r="B11735" s="75">
        <v>7758</v>
      </c>
      <c r="C11735" s="75" t="s">
        <v>21939</v>
      </c>
      <c r="D11735" s="75" t="s">
        <v>13139</v>
      </c>
      <c r="E11735" s="171">
        <v>623.45000000000005</v>
      </c>
    </row>
    <row r="11736" spans="2:5" ht="50.1" customHeight="1">
      <c r="B11736" s="75">
        <v>7759</v>
      </c>
      <c r="C11736" s="75" t="s">
        <v>21940</v>
      </c>
      <c r="D11736" s="75" t="s">
        <v>13139</v>
      </c>
      <c r="E11736" s="172">
        <v>1727.57</v>
      </c>
    </row>
    <row r="11737" spans="2:5" ht="50.1" customHeight="1">
      <c r="B11737" s="75">
        <v>40334</v>
      </c>
      <c r="C11737" s="75" t="s">
        <v>21941</v>
      </c>
      <c r="D11737" s="75" t="s">
        <v>13139</v>
      </c>
      <c r="E11737" s="171">
        <v>67.680000000000007</v>
      </c>
    </row>
    <row r="11738" spans="2:5" ht="50.1" customHeight="1">
      <c r="B11738" s="75">
        <v>7745</v>
      </c>
      <c r="C11738" s="75" t="s">
        <v>21942</v>
      </c>
      <c r="D11738" s="75" t="s">
        <v>13139</v>
      </c>
      <c r="E11738" s="171">
        <v>76.37</v>
      </c>
    </row>
    <row r="11739" spans="2:5" ht="50.1" customHeight="1">
      <c r="B11739" s="75">
        <v>7714</v>
      </c>
      <c r="C11739" s="75" t="s">
        <v>21943</v>
      </c>
      <c r="D11739" s="75" t="s">
        <v>13139</v>
      </c>
      <c r="E11739" s="171">
        <v>91.28</v>
      </c>
    </row>
    <row r="11740" spans="2:5" ht="50.1" customHeight="1">
      <c r="B11740" s="75">
        <v>7742</v>
      </c>
      <c r="C11740" s="75" t="s">
        <v>21944</v>
      </c>
      <c r="D11740" s="75" t="s">
        <v>13139</v>
      </c>
      <c r="E11740" s="171">
        <v>201.44</v>
      </c>
    </row>
    <row r="11741" spans="2:5" ht="50.1" customHeight="1">
      <c r="B11741" s="75">
        <v>7750</v>
      </c>
      <c r="C11741" s="75" t="s">
        <v>21945</v>
      </c>
      <c r="D11741" s="75" t="s">
        <v>13139</v>
      </c>
      <c r="E11741" s="171">
        <v>245.9</v>
      </c>
    </row>
    <row r="11742" spans="2:5" ht="50.1" customHeight="1">
      <c r="B11742" s="75">
        <v>7756</v>
      </c>
      <c r="C11742" s="75" t="s">
        <v>21946</v>
      </c>
      <c r="D11742" s="75" t="s">
        <v>13139</v>
      </c>
      <c r="E11742" s="171">
        <v>282.52999999999997</v>
      </c>
    </row>
    <row r="11743" spans="2:5" ht="50.1" customHeight="1">
      <c r="B11743" s="75">
        <v>7765</v>
      </c>
      <c r="C11743" s="75" t="s">
        <v>21947</v>
      </c>
      <c r="D11743" s="75" t="s">
        <v>13139</v>
      </c>
      <c r="E11743" s="171">
        <v>316.69</v>
      </c>
    </row>
    <row r="11744" spans="2:5" ht="50.1" customHeight="1">
      <c r="B11744" s="75">
        <v>12569</v>
      </c>
      <c r="C11744" s="75" t="s">
        <v>21948</v>
      </c>
      <c r="D11744" s="75" t="s">
        <v>13139</v>
      </c>
      <c r="E11744" s="171">
        <v>437.16</v>
      </c>
    </row>
    <row r="11745" spans="2:5" ht="50.1" customHeight="1">
      <c r="B11745" s="75">
        <v>7766</v>
      </c>
      <c r="C11745" s="75" t="s">
        <v>21949</v>
      </c>
      <c r="D11745" s="75" t="s">
        <v>13139</v>
      </c>
      <c r="E11745" s="171">
        <v>464.48</v>
      </c>
    </row>
    <row r="11746" spans="2:5" ht="50.1" customHeight="1">
      <c r="B11746" s="75">
        <v>7767</v>
      </c>
      <c r="C11746" s="75" t="s">
        <v>21950</v>
      </c>
      <c r="D11746" s="75" t="s">
        <v>13139</v>
      </c>
      <c r="E11746" s="171">
        <v>666.91</v>
      </c>
    </row>
    <row r="11747" spans="2:5" ht="50.1" customHeight="1">
      <c r="B11747" s="75">
        <v>7727</v>
      </c>
      <c r="C11747" s="75" t="s">
        <v>21951</v>
      </c>
      <c r="D11747" s="75" t="s">
        <v>13139</v>
      </c>
      <c r="E11747" s="172">
        <v>1937.41</v>
      </c>
    </row>
    <row r="11748" spans="2:5" ht="50.1" customHeight="1">
      <c r="B11748" s="75">
        <v>7760</v>
      </c>
      <c r="C11748" s="75" t="s">
        <v>21952</v>
      </c>
      <c r="D11748" s="75" t="s">
        <v>13139</v>
      </c>
      <c r="E11748" s="171">
        <v>76.989999999999995</v>
      </c>
    </row>
    <row r="11749" spans="2:5" ht="50.1" customHeight="1">
      <c r="B11749" s="75">
        <v>7761</v>
      </c>
      <c r="C11749" s="75" t="s">
        <v>21953</v>
      </c>
      <c r="D11749" s="75" t="s">
        <v>13139</v>
      </c>
      <c r="E11749" s="171">
        <v>80.72</v>
      </c>
    </row>
    <row r="11750" spans="2:5" ht="50.1" customHeight="1">
      <c r="B11750" s="75">
        <v>7752</v>
      </c>
      <c r="C11750" s="75" t="s">
        <v>21954</v>
      </c>
      <c r="D11750" s="75" t="s">
        <v>13139</v>
      </c>
      <c r="E11750" s="171">
        <v>98.11</v>
      </c>
    </row>
    <row r="11751" spans="2:5" ht="50.1" customHeight="1">
      <c r="B11751" s="75">
        <v>7762</v>
      </c>
      <c r="C11751" s="75" t="s">
        <v>21955</v>
      </c>
      <c r="D11751" s="75" t="s">
        <v>13139</v>
      </c>
      <c r="E11751" s="171">
        <v>128.22</v>
      </c>
    </row>
    <row r="11752" spans="2:5" ht="50.1" customHeight="1">
      <c r="B11752" s="75">
        <v>7722</v>
      </c>
      <c r="C11752" s="75" t="s">
        <v>21956</v>
      </c>
      <c r="D11752" s="75" t="s">
        <v>13139</v>
      </c>
      <c r="E11752" s="171">
        <v>196.22</v>
      </c>
    </row>
    <row r="11753" spans="2:5" ht="50.1" customHeight="1">
      <c r="B11753" s="75">
        <v>7763</v>
      </c>
      <c r="C11753" s="75" t="s">
        <v>21957</v>
      </c>
      <c r="D11753" s="75" t="s">
        <v>13139</v>
      </c>
      <c r="E11753" s="171">
        <v>239.07</v>
      </c>
    </row>
    <row r="11754" spans="2:5" ht="50.1" customHeight="1">
      <c r="B11754" s="75">
        <v>7764</v>
      </c>
      <c r="C11754" s="75" t="s">
        <v>21958</v>
      </c>
      <c r="D11754" s="75" t="s">
        <v>13139</v>
      </c>
      <c r="E11754" s="171">
        <v>285.64</v>
      </c>
    </row>
    <row r="11755" spans="2:5" ht="50.1" customHeight="1">
      <c r="B11755" s="75">
        <v>12572</v>
      </c>
      <c r="C11755" s="75" t="s">
        <v>21959</v>
      </c>
      <c r="D11755" s="75" t="s">
        <v>13139</v>
      </c>
      <c r="E11755" s="171">
        <v>403.62</v>
      </c>
    </row>
    <row r="11756" spans="2:5" ht="50.1" customHeight="1">
      <c r="B11756" s="75">
        <v>12573</v>
      </c>
      <c r="C11756" s="75" t="s">
        <v>21960</v>
      </c>
      <c r="D11756" s="75" t="s">
        <v>13139</v>
      </c>
      <c r="E11756" s="171">
        <v>530.91999999999996</v>
      </c>
    </row>
    <row r="11757" spans="2:5" ht="50.1" customHeight="1">
      <c r="B11757" s="75">
        <v>12574</v>
      </c>
      <c r="C11757" s="75" t="s">
        <v>21961</v>
      </c>
      <c r="D11757" s="75" t="s">
        <v>13139</v>
      </c>
      <c r="E11757" s="171">
        <v>641.95000000000005</v>
      </c>
    </row>
    <row r="11758" spans="2:5" ht="50.1" customHeight="1">
      <c r="B11758" s="75">
        <v>12575</v>
      </c>
      <c r="C11758" s="75" t="s">
        <v>21962</v>
      </c>
      <c r="D11758" s="75" t="s">
        <v>13139</v>
      </c>
      <c r="E11758" s="171">
        <v>974.91</v>
      </c>
    </row>
    <row r="11759" spans="2:5" ht="50.1" customHeight="1">
      <c r="B11759" s="75">
        <v>12576</v>
      </c>
      <c r="C11759" s="75" t="s">
        <v>21963</v>
      </c>
      <c r="D11759" s="75" t="s">
        <v>13139</v>
      </c>
      <c r="E11759" s="171">
        <v>117.98</v>
      </c>
    </row>
    <row r="11760" spans="2:5" ht="50.1" customHeight="1">
      <c r="B11760" s="75">
        <v>12577</v>
      </c>
      <c r="C11760" s="75" t="s">
        <v>21964</v>
      </c>
      <c r="D11760" s="75" t="s">
        <v>13139</v>
      </c>
      <c r="E11760" s="171">
        <v>158.96</v>
      </c>
    </row>
    <row r="11761" spans="2:5" ht="50.1" customHeight="1">
      <c r="B11761" s="75">
        <v>12578</v>
      </c>
      <c r="C11761" s="75" t="s">
        <v>21965</v>
      </c>
      <c r="D11761" s="75" t="s">
        <v>13139</v>
      </c>
      <c r="E11761" s="171">
        <v>192.49</v>
      </c>
    </row>
    <row r="11762" spans="2:5" ht="50.1" customHeight="1">
      <c r="B11762" s="75">
        <v>12579</v>
      </c>
      <c r="C11762" s="75" t="s">
        <v>21966</v>
      </c>
      <c r="D11762" s="75" t="s">
        <v>13139</v>
      </c>
      <c r="E11762" s="171">
        <v>331.59</v>
      </c>
    </row>
    <row r="11763" spans="2:5" ht="50.1" customHeight="1">
      <c r="B11763" s="75">
        <v>12580</v>
      </c>
      <c r="C11763" s="75" t="s">
        <v>21967</v>
      </c>
      <c r="D11763" s="75" t="s">
        <v>13139</v>
      </c>
      <c r="E11763" s="171">
        <v>345.5</v>
      </c>
    </row>
    <row r="11764" spans="2:5" ht="50.1" customHeight="1">
      <c r="B11764" s="75">
        <v>12581</v>
      </c>
      <c r="C11764" s="75" t="s">
        <v>21968</v>
      </c>
      <c r="D11764" s="75" t="s">
        <v>13139</v>
      </c>
      <c r="E11764" s="171">
        <v>370.09</v>
      </c>
    </row>
    <row r="11765" spans="2:5" ht="50.1" customHeight="1">
      <c r="B11765" s="75">
        <v>7720</v>
      </c>
      <c r="C11765" s="75" t="s">
        <v>21969</v>
      </c>
      <c r="D11765" s="75" t="s">
        <v>13139</v>
      </c>
      <c r="E11765" s="171">
        <v>578.74</v>
      </c>
    </row>
    <row r="11766" spans="2:5" ht="50.1" customHeight="1">
      <c r="B11766" s="75">
        <v>40335</v>
      </c>
      <c r="C11766" s="75" t="s">
        <v>21970</v>
      </c>
      <c r="D11766" s="75" t="s">
        <v>13139</v>
      </c>
      <c r="E11766" s="171">
        <v>121.08</v>
      </c>
    </row>
    <row r="11767" spans="2:5" ht="50.1" customHeight="1">
      <c r="B11767" s="75">
        <v>7740</v>
      </c>
      <c r="C11767" s="75" t="s">
        <v>21971</v>
      </c>
      <c r="D11767" s="75" t="s">
        <v>13139</v>
      </c>
      <c r="E11767" s="171">
        <v>124.19</v>
      </c>
    </row>
    <row r="11768" spans="2:5" ht="50.1" customHeight="1">
      <c r="B11768" s="75">
        <v>7741</v>
      </c>
      <c r="C11768" s="75" t="s">
        <v>21972</v>
      </c>
      <c r="D11768" s="75" t="s">
        <v>13139</v>
      </c>
      <c r="E11768" s="171">
        <v>229.75</v>
      </c>
    </row>
    <row r="11769" spans="2:5" ht="50.1" customHeight="1">
      <c r="B11769" s="75">
        <v>7774</v>
      </c>
      <c r="C11769" s="75" t="s">
        <v>21973</v>
      </c>
      <c r="D11769" s="75" t="s">
        <v>13139</v>
      </c>
      <c r="E11769" s="171">
        <v>281.91000000000003</v>
      </c>
    </row>
    <row r="11770" spans="2:5" ht="50.1" customHeight="1">
      <c r="B11770" s="75">
        <v>7744</v>
      </c>
      <c r="C11770" s="75" t="s">
        <v>21974</v>
      </c>
      <c r="D11770" s="75" t="s">
        <v>13139</v>
      </c>
      <c r="E11770" s="171">
        <v>368.23</v>
      </c>
    </row>
    <row r="11771" spans="2:5" ht="50.1" customHeight="1">
      <c r="B11771" s="75">
        <v>7773</v>
      </c>
      <c r="C11771" s="75" t="s">
        <v>21975</v>
      </c>
      <c r="D11771" s="75" t="s">
        <v>13139</v>
      </c>
      <c r="E11771" s="171">
        <v>376.36</v>
      </c>
    </row>
    <row r="11772" spans="2:5" ht="50.1" customHeight="1">
      <c r="B11772" s="75">
        <v>7754</v>
      </c>
      <c r="C11772" s="75" t="s">
        <v>21976</v>
      </c>
      <c r="D11772" s="75" t="s">
        <v>13139</v>
      </c>
      <c r="E11772" s="171">
        <v>570.66</v>
      </c>
    </row>
    <row r="11773" spans="2:5" ht="50.1" customHeight="1">
      <c r="B11773" s="75">
        <v>7735</v>
      </c>
      <c r="C11773" s="75" t="s">
        <v>21977</v>
      </c>
      <c r="D11773" s="75" t="s">
        <v>13139</v>
      </c>
      <c r="E11773" s="171">
        <v>738.95</v>
      </c>
    </row>
    <row r="11774" spans="2:5" ht="50.1" customHeight="1">
      <c r="B11774" s="75">
        <v>7755</v>
      </c>
      <c r="C11774" s="75" t="s">
        <v>21978</v>
      </c>
      <c r="D11774" s="75" t="s">
        <v>13139</v>
      </c>
      <c r="E11774" s="171">
        <v>146.54</v>
      </c>
    </row>
    <row r="11775" spans="2:5" ht="50.1" customHeight="1">
      <c r="B11775" s="75">
        <v>7776</v>
      </c>
      <c r="C11775" s="75" t="s">
        <v>21979</v>
      </c>
      <c r="D11775" s="75" t="s">
        <v>13139</v>
      </c>
      <c r="E11775" s="171">
        <v>305.51</v>
      </c>
    </row>
    <row r="11776" spans="2:5" ht="50.1" customHeight="1">
      <c r="B11776" s="75">
        <v>7743</v>
      </c>
      <c r="C11776" s="75" t="s">
        <v>21980</v>
      </c>
      <c r="D11776" s="75" t="s">
        <v>13139</v>
      </c>
      <c r="E11776" s="171">
        <v>323.52</v>
      </c>
    </row>
    <row r="11777" spans="2:5" ht="50.1" customHeight="1">
      <c r="B11777" s="75">
        <v>7733</v>
      </c>
      <c r="C11777" s="75" t="s">
        <v>21981</v>
      </c>
      <c r="D11777" s="75" t="s">
        <v>13139</v>
      </c>
      <c r="E11777" s="171">
        <v>422.25</v>
      </c>
    </row>
    <row r="11778" spans="2:5" ht="50.1" customHeight="1">
      <c r="B11778" s="75">
        <v>7775</v>
      </c>
      <c r="C11778" s="75" t="s">
        <v>21982</v>
      </c>
      <c r="D11778" s="75" t="s">
        <v>13139</v>
      </c>
      <c r="E11778" s="171">
        <v>462.61</v>
      </c>
    </row>
    <row r="11779" spans="2:5" ht="50.1" customHeight="1">
      <c r="B11779" s="75">
        <v>7734</v>
      </c>
      <c r="C11779" s="75" t="s">
        <v>21983</v>
      </c>
      <c r="D11779" s="75" t="s">
        <v>13139</v>
      </c>
      <c r="E11779" s="171">
        <v>655.11</v>
      </c>
    </row>
    <row r="11780" spans="2:5" ht="50.1" customHeight="1">
      <c r="B11780" s="75">
        <v>37449</v>
      </c>
      <c r="C11780" s="75" t="s">
        <v>21984</v>
      </c>
      <c r="D11780" s="75" t="s">
        <v>13139</v>
      </c>
      <c r="E11780" s="171">
        <v>20.63</v>
      </c>
    </row>
    <row r="11781" spans="2:5" ht="50.1" customHeight="1">
      <c r="B11781" s="75">
        <v>37450</v>
      </c>
      <c r="C11781" s="75" t="s">
        <v>21985</v>
      </c>
      <c r="D11781" s="75" t="s">
        <v>13139</v>
      </c>
      <c r="E11781" s="171">
        <v>28.88</v>
      </c>
    </row>
    <row r="11782" spans="2:5" ht="50.1" customHeight="1">
      <c r="B11782" s="75">
        <v>37451</v>
      </c>
      <c r="C11782" s="75" t="s">
        <v>21986</v>
      </c>
      <c r="D11782" s="75" t="s">
        <v>13139</v>
      </c>
      <c r="E11782" s="171">
        <v>40.32</v>
      </c>
    </row>
    <row r="11783" spans="2:5" ht="50.1" customHeight="1">
      <c r="B11783" s="75">
        <v>37452</v>
      </c>
      <c r="C11783" s="75" t="s">
        <v>21987</v>
      </c>
      <c r="D11783" s="75" t="s">
        <v>13139</v>
      </c>
      <c r="E11783" s="171">
        <v>58.61</v>
      </c>
    </row>
    <row r="11784" spans="2:5" ht="50.1" customHeight="1">
      <c r="B11784" s="75">
        <v>37453</v>
      </c>
      <c r="C11784" s="75" t="s">
        <v>21988</v>
      </c>
      <c r="D11784" s="75" t="s">
        <v>13139</v>
      </c>
      <c r="E11784" s="171">
        <v>67.5</v>
      </c>
    </row>
    <row r="11785" spans="2:5" ht="50.1" customHeight="1">
      <c r="B11785" s="75">
        <v>7778</v>
      </c>
      <c r="C11785" s="75" t="s">
        <v>21989</v>
      </c>
      <c r="D11785" s="75" t="s">
        <v>13139</v>
      </c>
      <c r="E11785" s="171">
        <v>25.32</v>
      </c>
    </row>
    <row r="11786" spans="2:5" ht="50.1" customHeight="1">
      <c r="B11786" s="75">
        <v>7796</v>
      </c>
      <c r="C11786" s="75" t="s">
        <v>21990</v>
      </c>
      <c r="D11786" s="75" t="s">
        <v>13139</v>
      </c>
      <c r="E11786" s="171">
        <v>34.700000000000003</v>
      </c>
    </row>
    <row r="11787" spans="2:5" ht="50.1" customHeight="1">
      <c r="B11787" s="75">
        <v>7781</v>
      </c>
      <c r="C11787" s="75" t="s">
        <v>21991</v>
      </c>
      <c r="D11787" s="75" t="s">
        <v>13139</v>
      </c>
      <c r="E11787" s="171">
        <v>41</v>
      </c>
    </row>
    <row r="11788" spans="2:5" ht="50.1" customHeight="1">
      <c r="B11788" s="75">
        <v>7795</v>
      </c>
      <c r="C11788" s="75" t="s">
        <v>21992</v>
      </c>
      <c r="D11788" s="75" t="s">
        <v>13139</v>
      </c>
      <c r="E11788" s="171">
        <v>61.02</v>
      </c>
    </row>
    <row r="11789" spans="2:5" ht="50.1" customHeight="1">
      <c r="B11789" s="75">
        <v>7791</v>
      </c>
      <c r="C11789" s="75" t="s">
        <v>21993</v>
      </c>
      <c r="D11789" s="75" t="s">
        <v>13139</v>
      </c>
      <c r="E11789" s="171">
        <v>73.05</v>
      </c>
    </row>
    <row r="11790" spans="2:5" ht="50.1" customHeight="1">
      <c r="B11790" s="75">
        <v>7783</v>
      </c>
      <c r="C11790" s="75" t="s">
        <v>21994</v>
      </c>
      <c r="D11790" s="75" t="s">
        <v>13139</v>
      </c>
      <c r="E11790" s="171">
        <v>25.88</v>
      </c>
    </row>
    <row r="11791" spans="2:5" ht="50.1" customHeight="1" collapsed="1">
      <c r="B11791" s="75">
        <v>7790</v>
      </c>
      <c r="C11791" s="75" t="s">
        <v>21995</v>
      </c>
      <c r="D11791" s="75" t="s">
        <v>13139</v>
      </c>
      <c r="E11791" s="171">
        <v>40.79</v>
      </c>
    </row>
    <row r="11792" spans="2:5" ht="50.1" customHeight="1">
      <c r="B11792" s="75">
        <v>7785</v>
      </c>
      <c r="C11792" s="75" t="s">
        <v>21996</v>
      </c>
      <c r="D11792" s="75" t="s">
        <v>13139</v>
      </c>
      <c r="E11792" s="171">
        <v>45.01</v>
      </c>
    </row>
    <row r="11793" spans="2:5" ht="50.1" customHeight="1">
      <c r="B11793" s="75">
        <v>7792</v>
      </c>
      <c r="C11793" s="75" t="s">
        <v>21997</v>
      </c>
      <c r="D11793" s="75" t="s">
        <v>13139</v>
      </c>
      <c r="E11793" s="171">
        <v>63.84</v>
      </c>
    </row>
    <row r="11794" spans="2:5" ht="50.1" customHeight="1">
      <c r="B11794" s="75">
        <v>7793</v>
      </c>
      <c r="C11794" s="75" t="s">
        <v>21998</v>
      </c>
      <c r="D11794" s="75" t="s">
        <v>13139</v>
      </c>
      <c r="E11794" s="171">
        <v>75.400000000000006</v>
      </c>
    </row>
    <row r="11795" spans="2:5" ht="50.1" customHeight="1">
      <c r="B11795" s="75">
        <v>13159</v>
      </c>
      <c r="C11795" s="75" t="s">
        <v>21999</v>
      </c>
      <c r="D11795" s="75" t="s">
        <v>13139</v>
      </c>
      <c r="E11795" s="171">
        <v>65.64</v>
      </c>
    </row>
    <row r="11796" spans="2:5" ht="50.1" customHeight="1">
      <c r="B11796" s="75">
        <v>13168</v>
      </c>
      <c r="C11796" s="75" t="s">
        <v>22000</v>
      </c>
      <c r="D11796" s="75" t="s">
        <v>13139</v>
      </c>
      <c r="E11796" s="171">
        <v>79.709999999999994</v>
      </c>
    </row>
    <row r="11797" spans="2:5" ht="50.1" customHeight="1">
      <c r="B11797" s="75">
        <v>13173</v>
      </c>
      <c r="C11797" s="75" t="s">
        <v>22001</v>
      </c>
      <c r="D11797" s="75" t="s">
        <v>13139</v>
      </c>
      <c r="E11797" s="171">
        <v>107.85</v>
      </c>
    </row>
    <row r="11798" spans="2:5" ht="50.1" customHeight="1">
      <c r="B11798" s="75">
        <v>12583</v>
      </c>
      <c r="C11798" s="75" t="s">
        <v>22002</v>
      </c>
      <c r="D11798" s="75" t="s">
        <v>13139</v>
      </c>
      <c r="E11798" s="171">
        <v>21.57</v>
      </c>
    </row>
    <row r="11799" spans="2:5" ht="50.1" customHeight="1">
      <c r="B11799" s="75">
        <v>12584</v>
      </c>
      <c r="C11799" s="75" t="s">
        <v>22003</v>
      </c>
      <c r="D11799" s="75" t="s">
        <v>13139</v>
      </c>
      <c r="E11799" s="171">
        <v>28.13</v>
      </c>
    </row>
    <row r="11800" spans="2:5" ht="50.1" customHeight="1">
      <c r="B11800" s="75">
        <v>12613</v>
      </c>
      <c r="C11800" s="75" t="s">
        <v>18309</v>
      </c>
      <c r="D11800" s="75" t="s">
        <v>13138</v>
      </c>
      <c r="E11800" s="171">
        <v>17.2</v>
      </c>
    </row>
    <row r="11801" spans="2:5" ht="50.1" customHeight="1">
      <c r="B11801" s="75">
        <v>1031</v>
      </c>
      <c r="C11801" s="75" t="s">
        <v>18310</v>
      </c>
      <c r="D11801" s="75" t="s">
        <v>13138</v>
      </c>
      <c r="E11801" s="171">
        <v>12.3</v>
      </c>
    </row>
    <row r="11802" spans="2:5" ht="50.1" customHeight="1">
      <c r="B11802" s="75">
        <v>39707</v>
      </c>
      <c r="C11802" s="75" t="s">
        <v>18311</v>
      </c>
      <c r="D11802" s="75" t="s">
        <v>13139</v>
      </c>
      <c r="E11802" s="171">
        <v>3.09</v>
      </c>
    </row>
    <row r="11803" spans="2:5" ht="50.1" customHeight="1">
      <c r="B11803" s="75">
        <v>39708</v>
      </c>
      <c r="C11803" s="75" t="s">
        <v>18312</v>
      </c>
      <c r="D11803" s="75" t="s">
        <v>13139</v>
      </c>
      <c r="E11803" s="171">
        <v>2.99</v>
      </c>
    </row>
    <row r="11804" spans="2:5" ht="50.1" customHeight="1">
      <c r="B11804" s="75">
        <v>39710</v>
      </c>
      <c r="C11804" s="75" t="s">
        <v>18313</v>
      </c>
      <c r="D11804" s="75" t="s">
        <v>13139</v>
      </c>
      <c r="E11804" s="171">
        <v>2.1</v>
      </c>
    </row>
    <row r="11805" spans="2:5" ht="50.1" customHeight="1">
      <c r="B11805" s="75">
        <v>39709</v>
      </c>
      <c r="C11805" s="75" t="s">
        <v>18314</v>
      </c>
      <c r="D11805" s="75" t="s">
        <v>13139</v>
      </c>
      <c r="E11805" s="171">
        <v>2.92</v>
      </c>
    </row>
    <row r="11806" spans="2:5" ht="50.1" customHeight="1">
      <c r="B11806" s="75">
        <v>39711</v>
      </c>
      <c r="C11806" s="75" t="s">
        <v>18315</v>
      </c>
      <c r="D11806" s="75" t="s">
        <v>13139</v>
      </c>
      <c r="E11806" s="171">
        <v>3.28</v>
      </c>
    </row>
    <row r="11807" spans="2:5" ht="50.1" customHeight="1">
      <c r="B11807" s="75">
        <v>39712</v>
      </c>
      <c r="C11807" s="75" t="s">
        <v>18316</v>
      </c>
      <c r="D11807" s="75" t="s">
        <v>13139</v>
      </c>
      <c r="E11807" s="171">
        <v>1.1499999999999999</v>
      </c>
    </row>
    <row r="11808" spans="2:5" ht="50.1" customHeight="1">
      <c r="B11808" s="75">
        <v>39713</v>
      </c>
      <c r="C11808" s="75" t="s">
        <v>18317</v>
      </c>
      <c r="D11808" s="75" t="s">
        <v>13139</v>
      </c>
      <c r="E11808" s="171">
        <v>0.91</v>
      </c>
    </row>
    <row r="11809" spans="2:5" ht="50.1" customHeight="1">
      <c r="B11809" s="75">
        <v>39714</v>
      </c>
      <c r="C11809" s="75" t="s">
        <v>18318</v>
      </c>
      <c r="D11809" s="75" t="s">
        <v>13139</v>
      </c>
      <c r="E11809" s="171">
        <v>2.08</v>
      </c>
    </row>
    <row r="11810" spans="2:5" ht="50.1" customHeight="1">
      <c r="B11810" s="75">
        <v>39715</v>
      </c>
      <c r="C11810" s="75" t="s">
        <v>18319</v>
      </c>
      <c r="D11810" s="75" t="s">
        <v>13139</v>
      </c>
      <c r="E11810" s="171">
        <v>1.48</v>
      </c>
    </row>
    <row r="11811" spans="2:5" ht="50.1" customHeight="1">
      <c r="B11811" s="75">
        <v>39716</v>
      </c>
      <c r="C11811" s="75" t="s">
        <v>18320</v>
      </c>
      <c r="D11811" s="75" t="s">
        <v>13139</v>
      </c>
      <c r="E11811" s="171">
        <v>1.1200000000000001</v>
      </c>
    </row>
    <row r="11812" spans="2:5" ht="50.1" customHeight="1">
      <c r="B11812" s="75">
        <v>39718</v>
      </c>
      <c r="C11812" s="75" t="s">
        <v>18321</v>
      </c>
      <c r="D11812" s="75" t="s">
        <v>13139</v>
      </c>
      <c r="E11812" s="171">
        <v>1.91</v>
      </c>
    </row>
    <row r="11813" spans="2:5" ht="50.1" customHeight="1">
      <c r="B11813" s="75">
        <v>9813</v>
      </c>
      <c r="C11813" s="75" t="s">
        <v>18322</v>
      </c>
      <c r="D11813" s="75" t="s">
        <v>13139</v>
      </c>
      <c r="E11813" s="171">
        <v>3.8</v>
      </c>
    </row>
    <row r="11814" spans="2:5" ht="50.1" customHeight="1">
      <c r="B11814" s="75">
        <v>9815</v>
      </c>
      <c r="C11814" s="75" t="s">
        <v>18323</v>
      </c>
      <c r="D11814" s="75" t="s">
        <v>13139</v>
      </c>
      <c r="E11814" s="171">
        <v>7.5</v>
      </c>
    </row>
    <row r="11815" spans="2:5" ht="50.1" customHeight="1">
      <c r="B11815" s="75">
        <v>25876</v>
      </c>
      <c r="C11815" s="75" t="s">
        <v>18324</v>
      </c>
      <c r="D11815" s="75" t="s">
        <v>13139</v>
      </c>
      <c r="E11815" s="172">
        <v>3734.13</v>
      </c>
    </row>
    <row r="11816" spans="2:5" ht="50.1" customHeight="1">
      <c r="B11816" s="75">
        <v>25888</v>
      </c>
      <c r="C11816" s="75" t="s">
        <v>18325</v>
      </c>
      <c r="D11816" s="75" t="s">
        <v>13139</v>
      </c>
      <c r="E11816" s="171">
        <v>91.52</v>
      </c>
    </row>
    <row r="11817" spans="2:5" ht="50.1" customHeight="1">
      <c r="B11817" s="75">
        <v>25874</v>
      </c>
      <c r="C11817" s="75" t="s">
        <v>18326</v>
      </c>
      <c r="D11817" s="75" t="s">
        <v>13139</v>
      </c>
      <c r="E11817" s="172">
        <v>6549.1</v>
      </c>
    </row>
    <row r="11818" spans="2:5" ht="50.1" customHeight="1">
      <c r="B11818" s="75">
        <v>25877</v>
      </c>
      <c r="C11818" s="75" t="s">
        <v>18327</v>
      </c>
      <c r="D11818" s="75" t="s">
        <v>13139</v>
      </c>
      <c r="E11818" s="172">
        <v>8936.5</v>
      </c>
    </row>
    <row r="11819" spans="2:5" ht="50.1" customHeight="1">
      <c r="B11819" s="75">
        <v>25878</v>
      </c>
      <c r="C11819" s="75" t="s">
        <v>18328</v>
      </c>
      <c r="D11819" s="75" t="s">
        <v>13139</v>
      </c>
      <c r="E11819" s="171">
        <v>196.44</v>
      </c>
    </row>
    <row r="11820" spans="2:5" ht="50.1" customHeight="1">
      <c r="B11820" s="75">
        <v>25879</v>
      </c>
      <c r="C11820" s="75" t="s">
        <v>18329</v>
      </c>
      <c r="D11820" s="75" t="s">
        <v>13139</v>
      </c>
      <c r="E11820" s="172">
        <v>8477.33</v>
      </c>
    </row>
    <row r="11821" spans="2:5" ht="50.1" customHeight="1">
      <c r="B11821" s="75">
        <v>25887</v>
      </c>
      <c r="C11821" s="75" t="s">
        <v>18330</v>
      </c>
      <c r="D11821" s="75" t="s">
        <v>13139</v>
      </c>
      <c r="E11821" s="172">
        <v>3386.83</v>
      </c>
    </row>
    <row r="11822" spans="2:5" ht="50.1" customHeight="1">
      <c r="B11822" s="75">
        <v>25880</v>
      </c>
      <c r="C11822" s="75" t="s">
        <v>18331</v>
      </c>
      <c r="D11822" s="75" t="s">
        <v>13139</v>
      </c>
      <c r="E11822" s="171">
        <v>306.23</v>
      </c>
    </row>
    <row r="11823" spans="2:5" ht="50.1" customHeight="1">
      <c r="B11823" s="75">
        <v>25881</v>
      </c>
      <c r="C11823" s="75" t="s">
        <v>18332</v>
      </c>
      <c r="D11823" s="75" t="s">
        <v>13139</v>
      </c>
      <c r="E11823" s="171">
        <v>750.35</v>
      </c>
    </row>
    <row r="11824" spans="2:5" ht="50.1" customHeight="1">
      <c r="B11824" s="75">
        <v>25882</v>
      </c>
      <c r="C11824" s="75" t="s">
        <v>18333</v>
      </c>
      <c r="D11824" s="75" t="s">
        <v>13139</v>
      </c>
      <c r="E11824" s="172">
        <v>1208.54</v>
      </c>
    </row>
    <row r="11825" spans="2:5" ht="50.1" customHeight="1">
      <c r="B11825" s="75">
        <v>25883</v>
      </c>
      <c r="C11825" s="75" t="s">
        <v>18334</v>
      </c>
      <c r="D11825" s="75" t="s">
        <v>13139</v>
      </c>
      <c r="E11825" s="171">
        <v>19.489999999999998</v>
      </c>
    </row>
    <row r="11826" spans="2:5" ht="50.1" customHeight="1">
      <c r="B11826" s="75">
        <v>25884</v>
      </c>
      <c r="C11826" s="75" t="s">
        <v>18335</v>
      </c>
      <c r="D11826" s="75" t="s">
        <v>13139</v>
      </c>
      <c r="E11826" s="172">
        <v>2121.7600000000002</v>
      </c>
    </row>
    <row r="11827" spans="2:5" ht="50.1" customHeight="1">
      <c r="B11827" s="75">
        <v>25885</v>
      </c>
      <c r="C11827" s="75" t="s">
        <v>18336</v>
      </c>
      <c r="D11827" s="75" t="s">
        <v>13139</v>
      </c>
      <c r="E11827" s="172">
        <v>3155.65</v>
      </c>
    </row>
    <row r="11828" spans="2:5" ht="50.1" customHeight="1">
      <c r="B11828" s="75">
        <v>25889</v>
      </c>
      <c r="C11828" s="75" t="s">
        <v>18337</v>
      </c>
      <c r="D11828" s="75" t="s">
        <v>13139</v>
      </c>
      <c r="E11828" s="172">
        <v>1582.48</v>
      </c>
    </row>
    <row r="11829" spans="2:5" ht="50.1" customHeight="1">
      <c r="B11829" s="75">
        <v>25886</v>
      </c>
      <c r="C11829" s="75" t="s">
        <v>18338</v>
      </c>
      <c r="D11829" s="75" t="s">
        <v>13139</v>
      </c>
      <c r="E11829" s="171">
        <v>43.6</v>
      </c>
    </row>
    <row r="11830" spans="2:5" ht="50.1" customHeight="1">
      <c r="B11830" s="75">
        <v>25875</v>
      </c>
      <c r="C11830" s="75" t="s">
        <v>18339</v>
      </c>
      <c r="D11830" s="75" t="s">
        <v>13139</v>
      </c>
      <c r="E11830" s="172">
        <v>2064.6</v>
      </c>
    </row>
    <row r="11831" spans="2:5" ht="50.1" customHeight="1">
      <c r="B11831" s="75">
        <v>9876</v>
      </c>
      <c r="C11831" s="75" t="s">
        <v>18340</v>
      </c>
      <c r="D11831" s="75" t="s">
        <v>13139</v>
      </c>
      <c r="E11831" s="171">
        <v>23.38</v>
      </c>
    </row>
    <row r="11832" spans="2:5" ht="50.1" customHeight="1">
      <c r="B11832" s="75">
        <v>9877</v>
      </c>
      <c r="C11832" s="75" t="s">
        <v>18341</v>
      </c>
      <c r="D11832" s="75" t="s">
        <v>13139</v>
      </c>
      <c r="E11832" s="171">
        <v>81.92</v>
      </c>
    </row>
    <row r="11833" spans="2:5" ht="50.1" customHeight="1">
      <c r="B11833" s="75">
        <v>9878</v>
      </c>
      <c r="C11833" s="75" t="s">
        <v>18342</v>
      </c>
      <c r="D11833" s="75" t="s">
        <v>13139</v>
      </c>
      <c r="E11833" s="171">
        <v>106.7</v>
      </c>
    </row>
    <row r="11834" spans="2:5" ht="50.1" customHeight="1">
      <c r="B11834" s="75">
        <v>9879</v>
      </c>
      <c r="C11834" s="75" t="s">
        <v>18343</v>
      </c>
      <c r="D11834" s="75" t="s">
        <v>13139</v>
      </c>
      <c r="E11834" s="171">
        <v>254.68</v>
      </c>
    </row>
    <row r="11835" spans="2:5" ht="50.1" customHeight="1">
      <c r="B11835" s="75">
        <v>42001</v>
      </c>
      <c r="C11835" s="75" t="s">
        <v>18344</v>
      </c>
      <c r="D11835" s="75" t="s">
        <v>13139</v>
      </c>
      <c r="E11835" s="171">
        <v>716.71</v>
      </c>
    </row>
    <row r="11836" spans="2:5" ht="50.1" customHeight="1">
      <c r="B11836" s="75">
        <v>41986</v>
      </c>
      <c r="C11836" s="75" t="s">
        <v>22004</v>
      </c>
      <c r="D11836" s="75" t="s">
        <v>13139</v>
      </c>
      <c r="E11836" s="172">
        <v>3209.72</v>
      </c>
    </row>
    <row r="11837" spans="2:5" ht="50.1" customHeight="1">
      <c r="B11837" s="75">
        <v>43422</v>
      </c>
      <c r="C11837" s="75" t="s">
        <v>22005</v>
      </c>
      <c r="D11837" s="75" t="s">
        <v>13139</v>
      </c>
      <c r="E11837" s="172">
        <v>3936.41</v>
      </c>
    </row>
    <row r="11838" spans="2:5" ht="50.1" customHeight="1">
      <c r="B11838" s="75">
        <v>41987</v>
      </c>
      <c r="C11838" s="75" t="s">
        <v>22006</v>
      </c>
      <c r="D11838" s="75" t="s">
        <v>13139</v>
      </c>
      <c r="E11838" s="172">
        <v>4562.62</v>
      </c>
    </row>
    <row r="11839" spans="2:5" ht="50.1" customHeight="1">
      <c r="B11839" s="75">
        <v>41988</v>
      </c>
      <c r="C11839" s="75" t="s">
        <v>22007</v>
      </c>
      <c r="D11839" s="75" t="s">
        <v>13139</v>
      </c>
      <c r="E11839" s="172">
        <v>6026.58</v>
      </c>
    </row>
    <row r="11840" spans="2:5" ht="50.1" customHeight="1">
      <c r="B11840" s="75">
        <v>41697</v>
      </c>
      <c r="C11840" s="75" t="s">
        <v>22008</v>
      </c>
      <c r="D11840" s="75" t="s">
        <v>13139</v>
      </c>
      <c r="E11840" s="172">
        <v>1068.19</v>
      </c>
    </row>
    <row r="11841" spans="2:5" ht="50.1" customHeight="1">
      <c r="B11841" s="75">
        <v>41985</v>
      </c>
      <c r="C11841" s="75" t="s">
        <v>22009</v>
      </c>
      <c r="D11841" s="75" t="s">
        <v>13139</v>
      </c>
      <c r="E11841" s="172">
        <v>1487.71</v>
      </c>
    </row>
    <row r="11842" spans="2:5" ht="50.1" customHeight="1">
      <c r="B11842" s="75">
        <v>41699</v>
      </c>
      <c r="C11842" s="75" t="s">
        <v>22010</v>
      </c>
      <c r="D11842" s="75" t="s">
        <v>13139</v>
      </c>
      <c r="E11842" s="172">
        <v>2118.42</v>
      </c>
    </row>
    <row r="11843" spans="2:5" ht="50.1" customHeight="1">
      <c r="B11843" s="75">
        <v>38053</v>
      </c>
      <c r="C11843" s="75" t="s">
        <v>18345</v>
      </c>
      <c r="D11843" s="75" t="s">
        <v>13139</v>
      </c>
      <c r="E11843" s="171">
        <v>19.079999999999998</v>
      </c>
    </row>
    <row r="11844" spans="2:5" ht="50.1" customHeight="1">
      <c r="B11844" s="75">
        <v>38054</v>
      </c>
      <c r="C11844" s="75" t="s">
        <v>18346</v>
      </c>
      <c r="D11844" s="75" t="s">
        <v>13139</v>
      </c>
      <c r="E11844" s="171">
        <v>32.799999999999997</v>
      </c>
    </row>
    <row r="11845" spans="2:5" ht="50.1" customHeight="1">
      <c r="B11845" s="75">
        <v>38052</v>
      </c>
      <c r="C11845" s="75" t="s">
        <v>18347</v>
      </c>
      <c r="D11845" s="75" t="s">
        <v>13139</v>
      </c>
      <c r="E11845" s="171">
        <v>9.24</v>
      </c>
    </row>
    <row r="11846" spans="2:5" ht="50.1" customHeight="1">
      <c r="B11846" s="75">
        <v>38051</v>
      </c>
      <c r="C11846" s="75" t="s">
        <v>18348</v>
      </c>
      <c r="D11846" s="75" t="s">
        <v>13139</v>
      </c>
      <c r="E11846" s="171">
        <v>5.76</v>
      </c>
    </row>
    <row r="11847" spans="2:5" ht="50.1" customHeight="1">
      <c r="B11847" s="75">
        <v>38787</v>
      </c>
      <c r="C11847" s="75" t="s">
        <v>18349</v>
      </c>
      <c r="D11847" s="75" t="s">
        <v>13139</v>
      </c>
      <c r="E11847" s="171">
        <v>5.34</v>
      </c>
    </row>
    <row r="11848" spans="2:5" ht="50.1" customHeight="1">
      <c r="B11848" s="75">
        <v>38825</v>
      </c>
      <c r="C11848" s="75" t="s">
        <v>18350</v>
      </c>
      <c r="D11848" s="75" t="s">
        <v>13139</v>
      </c>
      <c r="E11848" s="171">
        <v>6.99</v>
      </c>
    </row>
    <row r="11849" spans="2:5" ht="50.1" customHeight="1">
      <c r="B11849" s="75">
        <v>38826</v>
      </c>
      <c r="C11849" s="75" t="s">
        <v>18351</v>
      </c>
      <c r="D11849" s="75" t="s">
        <v>13139</v>
      </c>
      <c r="E11849" s="171">
        <v>10.37</v>
      </c>
    </row>
    <row r="11850" spans="2:5" ht="50.1" customHeight="1">
      <c r="B11850" s="75">
        <v>38827</v>
      </c>
      <c r="C11850" s="75" t="s">
        <v>18352</v>
      </c>
      <c r="D11850" s="75" t="s">
        <v>13139</v>
      </c>
      <c r="E11850" s="171">
        <v>16.649999999999999</v>
      </c>
    </row>
    <row r="11851" spans="2:5" ht="50.1" customHeight="1">
      <c r="B11851" s="75">
        <v>38830</v>
      </c>
      <c r="C11851" s="75" t="s">
        <v>18353</v>
      </c>
      <c r="D11851" s="75" t="s">
        <v>13139</v>
      </c>
      <c r="E11851" s="171">
        <v>23.32</v>
      </c>
    </row>
    <row r="11852" spans="2:5" ht="50.1" customHeight="1">
      <c r="B11852" s="75">
        <v>38828</v>
      </c>
      <c r="C11852" s="75" t="s">
        <v>18354</v>
      </c>
      <c r="D11852" s="75" t="s">
        <v>13139</v>
      </c>
      <c r="E11852" s="171">
        <v>10.28</v>
      </c>
    </row>
    <row r="11853" spans="2:5" ht="50.1" customHeight="1">
      <c r="B11853" s="75">
        <v>38829</v>
      </c>
      <c r="C11853" s="75" t="s">
        <v>18355</v>
      </c>
      <c r="D11853" s="75" t="s">
        <v>13139</v>
      </c>
      <c r="E11853" s="171">
        <v>16.84</v>
      </c>
    </row>
    <row r="11854" spans="2:5" ht="50.1" customHeight="1">
      <c r="B11854" s="75">
        <v>38831</v>
      </c>
      <c r="C11854" s="75" t="s">
        <v>18356</v>
      </c>
      <c r="D11854" s="75" t="s">
        <v>13139</v>
      </c>
      <c r="E11854" s="171">
        <v>32.53</v>
      </c>
    </row>
    <row r="11855" spans="2:5" ht="50.1" customHeight="1">
      <c r="B11855" s="75">
        <v>36274</v>
      </c>
      <c r="C11855" s="75" t="s">
        <v>18357</v>
      </c>
      <c r="D11855" s="75" t="s">
        <v>13139</v>
      </c>
      <c r="E11855" s="171">
        <v>4.71</v>
      </c>
    </row>
    <row r="11856" spans="2:5" ht="50.1" customHeight="1">
      <c r="B11856" s="75">
        <v>36278</v>
      </c>
      <c r="C11856" s="75" t="s">
        <v>18358</v>
      </c>
      <c r="D11856" s="75" t="s">
        <v>13139</v>
      </c>
      <c r="E11856" s="171">
        <v>6.39</v>
      </c>
    </row>
    <row r="11857" spans="2:5" ht="50.1" customHeight="1">
      <c r="B11857" s="75">
        <v>38977</v>
      </c>
      <c r="C11857" s="75" t="s">
        <v>18359</v>
      </c>
      <c r="D11857" s="75" t="s">
        <v>13139</v>
      </c>
      <c r="E11857" s="171">
        <v>97.23</v>
      </c>
    </row>
    <row r="11858" spans="2:5" ht="50.1" customHeight="1">
      <c r="B11858" s="75">
        <v>38971</v>
      </c>
      <c r="C11858" s="75" t="s">
        <v>18360</v>
      </c>
      <c r="D11858" s="75" t="s">
        <v>13139</v>
      </c>
      <c r="E11858" s="171">
        <v>8.01</v>
      </c>
    </row>
    <row r="11859" spans="2:5" ht="50.1" customHeight="1">
      <c r="B11859" s="75">
        <v>38972</v>
      </c>
      <c r="C11859" s="75" t="s">
        <v>18361</v>
      </c>
      <c r="D11859" s="75" t="s">
        <v>13139</v>
      </c>
      <c r="E11859" s="171">
        <v>12.2</v>
      </c>
    </row>
    <row r="11860" spans="2:5" ht="50.1" customHeight="1">
      <c r="B11860" s="75">
        <v>38973</v>
      </c>
      <c r="C11860" s="75" t="s">
        <v>18362</v>
      </c>
      <c r="D11860" s="75" t="s">
        <v>13139</v>
      </c>
      <c r="E11860" s="171">
        <v>16.14</v>
      </c>
    </row>
    <row r="11861" spans="2:5" ht="50.1" customHeight="1">
      <c r="B11861" s="75">
        <v>38974</v>
      </c>
      <c r="C11861" s="75" t="s">
        <v>18363</v>
      </c>
      <c r="D11861" s="75" t="s">
        <v>13139</v>
      </c>
      <c r="E11861" s="171">
        <v>23.53</v>
      </c>
    </row>
    <row r="11862" spans="2:5" ht="50.1" customHeight="1">
      <c r="B11862" s="75">
        <v>38975</v>
      </c>
      <c r="C11862" s="75" t="s">
        <v>18364</v>
      </c>
      <c r="D11862" s="75" t="s">
        <v>13139</v>
      </c>
      <c r="E11862" s="171">
        <v>39.22</v>
      </c>
    </row>
    <row r="11863" spans="2:5" ht="50.1" customHeight="1">
      <c r="B11863" s="75">
        <v>38976</v>
      </c>
      <c r="C11863" s="75" t="s">
        <v>18365</v>
      </c>
      <c r="D11863" s="75" t="s">
        <v>13139</v>
      </c>
      <c r="E11863" s="171">
        <v>55</v>
      </c>
    </row>
    <row r="11864" spans="2:5" ht="50.1" customHeight="1">
      <c r="B11864" s="75">
        <v>38986</v>
      </c>
      <c r="C11864" s="75" t="s">
        <v>18366</v>
      </c>
      <c r="D11864" s="75" t="s">
        <v>13139</v>
      </c>
      <c r="E11864" s="171">
        <v>110.69</v>
      </c>
    </row>
    <row r="11865" spans="2:5" ht="50.1" customHeight="1">
      <c r="B11865" s="75">
        <v>38978</v>
      </c>
      <c r="C11865" s="75" t="s">
        <v>18367</v>
      </c>
      <c r="D11865" s="75" t="s">
        <v>13139</v>
      </c>
      <c r="E11865" s="171">
        <v>4.71</v>
      </c>
    </row>
    <row r="11866" spans="2:5" ht="50.1" customHeight="1">
      <c r="B11866" s="75">
        <v>38979</v>
      </c>
      <c r="C11866" s="75" t="s">
        <v>18368</v>
      </c>
      <c r="D11866" s="75" t="s">
        <v>13139</v>
      </c>
      <c r="E11866" s="171">
        <v>6.39</v>
      </c>
    </row>
    <row r="11867" spans="2:5" ht="50.1" customHeight="1">
      <c r="B11867" s="75">
        <v>38980</v>
      </c>
      <c r="C11867" s="75" t="s">
        <v>18369</v>
      </c>
      <c r="D11867" s="75" t="s">
        <v>13139</v>
      </c>
      <c r="E11867" s="171">
        <v>10.68</v>
      </c>
    </row>
    <row r="11868" spans="2:5" ht="50.1" customHeight="1">
      <c r="B11868" s="75">
        <v>38981</v>
      </c>
      <c r="C11868" s="75" t="s">
        <v>18370</v>
      </c>
      <c r="D11868" s="75" t="s">
        <v>13139</v>
      </c>
      <c r="E11868" s="171">
        <v>14.79</v>
      </c>
    </row>
    <row r="11869" spans="2:5" ht="50.1" customHeight="1">
      <c r="B11869" s="75">
        <v>38982</v>
      </c>
      <c r="C11869" s="75" t="s">
        <v>18371</v>
      </c>
      <c r="D11869" s="75" t="s">
        <v>13139</v>
      </c>
      <c r="E11869" s="171">
        <v>21.52</v>
      </c>
    </row>
    <row r="11870" spans="2:5" ht="50.1" customHeight="1">
      <c r="B11870" s="75">
        <v>38983</v>
      </c>
      <c r="C11870" s="75" t="s">
        <v>18372</v>
      </c>
      <c r="D11870" s="75" t="s">
        <v>13139</v>
      </c>
      <c r="E11870" s="171">
        <v>28.53</v>
      </c>
    </row>
    <row r="11871" spans="2:5" ht="50.1" customHeight="1">
      <c r="B11871" s="75">
        <v>38984</v>
      </c>
      <c r="C11871" s="75" t="s">
        <v>18373</v>
      </c>
      <c r="D11871" s="75" t="s">
        <v>13139</v>
      </c>
      <c r="E11871" s="171">
        <v>55.04</v>
      </c>
    </row>
    <row r="11872" spans="2:5" ht="50.1" customHeight="1">
      <c r="B11872" s="75">
        <v>38985</v>
      </c>
      <c r="C11872" s="75" t="s">
        <v>18374</v>
      </c>
      <c r="D11872" s="75" t="s">
        <v>13139</v>
      </c>
      <c r="E11872" s="171">
        <v>81.48</v>
      </c>
    </row>
    <row r="11873" spans="2:5" ht="50.1" customHeight="1">
      <c r="B11873" s="75">
        <v>9836</v>
      </c>
      <c r="C11873" s="75" t="s">
        <v>18375</v>
      </c>
      <c r="D11873" s="75" t="s">
        <v>13139</v>
      </c>
      <c r="E11873" s="171">
        <v>15.25</v>
      </c>
    </row>
    <row r="11874" spans="2:5" ht="50.1" customHeight="1">
      <c r="B11874" s="75">
        <v>20065</v>
      </c>
      <c r="C11874" s="75" t="s">
        <v>18376</v>
      </c>
      <c r="D11874" s="75" t="s">
        <v>13139</v>
      </c>
      <c r="E11874" s="171">
        <v>39.01</v>
      </c>
    </row>
    <row r="11875" spans="2:5" ht="50.1" customHeight="1">
      <c r="B11875" s="75">
        <v>9835</v>
      </c>
      <c r="C11875" s="75" t="s">
        <v>18377</v>
      </c>
      <c r="D11875" s="75" t="s">
        <v>13139</v>
      </c>
      <c r="E11875" s="171">
        <v>5.5</v>
      </c>
    </row>
    <row r="11876" spans="2:5" ht="50.1" customHeight="1">
      <c r="B11876" s="75">
        <v>38032</v>
      </c>
      <c r="C11876" s="75" t="s">
        <v>18378</v>
      </c>
      <c r="D11876" s="75" t="s">
        <v>13139</v>
      </c>
      <c r="E11876" s="171">
        <v>45.09</v>
      </c>
    </row>
    <row r="11877" spans="2:5" ht="50.1" customHeight="1">
      <c r="B11877" s="75">
        <v>38033</v>
      </c>
      <c r="C11877" s="75" t="s">
        <v>18379</v>
      </c>
      <c r="D11877" s="75" t="s">
        <v>13139</v>
      </c>
      <c r="E11877" s="171">
        <v>73.790000000000006</v>
      </c>
    </row>
    <row r="11878" spans="2:5" ht="50.1" customHeight="1">
      <c r="B11878" s="75">
        <v>38034</v>
      </c>
      <c r="C11878" s="75" t="s">
        <v>18380</v>
      </c>
      <c r="D11878" s="75" t="s">
        <v>13139</v>
      </c>
      <c r="E11878" s="171">
        <v>122.07</v>
      </c>
    </row>
    <row r="11879" spans="2:5" ht="50.1" customHeight="1">
      <c r="B11879" s="75">
        <v>38035</v>
      </c>
      <c r="C11879" s="75" t="s">
        <v>18381</v>
      </c>
      <c r="D11879" s="75" t="s">
        <v>13139</v>
      </c>
      <c r="E11879" s="171">
        <v>170.1</v>
      </c>
    </row>
    <row r="11880" spans="2:5" ht="50.1" customHeight="1">
      <c r="B11880" s="75">
        <v>38036</v>
      </c>
      <c r="C11880" s="75" t="s">
        <v>18382</v>
      </c>
      <c r="D11880" s="75" t="s">
        <v>13139</v>
      </c>
      <c r="E11880" s="171">
        <v>240.02</v>
      </c>
    </row>
    <row r="11881" spans="2:5" ht="50.1" customHeight="1">
      <c r="B11881" s="75">
        <v>38037</v>
      </c>
      <c r="C11881" s="75" t="s">
        <v>18383</v>
      </c>
      <c r="D11881" s="75" t="s">
        <v>13139</v>
      </c>
      <c r="E11881" s="171">
        <v>278.3</v>
      </c>
    </row>
    <row r="11882" spans="2:5" ht="50.1" customHeight="1">
      <c r="B11882" s="75">
        <v>9850</v>
      </c>
      <c r="C11882" s="75" t="s">
        <v>18384</v>
      </c>
      <c r="D11882" s="75" t="s">
        <v>13139</v>
      </c>
      <c r="E11882" s="171">
        <v>130</v>
      </c>
    </row>
    <row r="11883" spans="2:5" ht="50.1" customHeight="1">
      <c r="B11883" s="75">
        <v>9853</v>
      </c>
      <c r="C11883" s="75" t="s">
        <v>18385</v>
      </c>
      <c r="D11883" s="75" t="s">
        <v>13139</v>
      </c>
      <c r="E11883" s="171">
        <v>231.18</v>
      </c>
    </row>
    <row r="11884" spans="2:5" ht="50.1" customHeight="1">
      <c r="B11884" s="75">
        <v>9854</v>
      </c>
      <c r="C11884" s="75" t="s">
        <v>18386</v>
      </c>
      <c r="D11884" s="75" t="s">
        <v>13139</v>
      </c>
      <c r="E11884" s="171">
        <v>101.29</v>
      </c>
    </row>
    <row r="11885" spans="2:5" ht="50.1" customHeight="1">
      <c r="B11885" s="75">
        <v>9851</v>
      </c>
      <c r="C11885" s="75" t="s">
        <v>18387</v>
      </c>
      <c r="D11885" s="75" t="s">
        <v>13139</v>
      </c>
      <c r="E11885" s="171">
        <v>175.64</v>
      </c>
    </row>
    <row r="11886" spans="2:5" ht="50.1" customHeight="1">
      <c r="B11886" s="75">
        <v>9855</v>
      </c>
      <c r="C11886" s="75" t="s">
        <v>18388</v>
      </c>
      <c r="D11886" s="75" t="s">
        <v>13139</v>
      </c>
      <c r="E11886" s="171">
        <v>293.77999999999997</v>
      </c>
    </row>
    <row r="11887" spans="2:5" ht="50.1" customHeight="1">
      <c r="B11887" s="75">
        <v>9825</v>
      </c>
      <c r="C11887" s="75" t="s">
        <v>18389</v>
      </c>
      <c r="D11887" s="75" t="s">
        <v>13139</v>
      </c>
      <c r="E11887" s="171">
        <v>46.44</v>
      </c>
    </row>
    <row r="11888" spans="2:5" ht="50.1" customHeight="1">
      <c r="B11888" s="75">
        <v>9828</v>
      </c>
      <c r="C11888" s="75" t="s">
        <v>18390</v>
      </c>
      <c r="D11888" s="75" t="s">
        <v>13139</v>
      </c>
      <c r="E11888" s="171">
        <v>124.98</v>
      </c>
    </row>
    <row r="11889" spans="2:5" ht="50.1" customHeight="1">
      <c r="B11889" s="75">
        <v>9829</v>
      </c>
      <c r="C11889" s="75" t="s">
        <v>18391</v>
      </c>
      <c r="D11889" s="75" t="s">
        <v>13139</v>
      </c>
      <c r="E11889" s="171">
        <v>211.81</v>
      </c>
    </row>
    <row r="11890" spans="2:5" ht="50.1" customHeight="1">
      <c r="B11890" s="75">
        <v>9826</v>
      </c>
      <c r="C11890" s="75" t="s">
        <v>18392</v>
      </c>
      <c r="D11890" s="75" t="s">
        <v>13139</v>
      </c>
      <c r="E11890" s="171">
        <v>322.45</v>
      </c>
    </row>
    <row r="11891" spans="2:5" ht="50.1" customHeight="1">
      <c r="B11891" s="75">
        <v>9827</v>
      </c>
      <c r="C11891" s="75" t="s">
        <v>18393</v>
      </c>
      <c r="D11891" s="75" t="s">
        <v>13139</v>
      </c>
      <c r="E11891" s="171">
        <v>457.89</v>
      </c>
    </row>
    <row r="11892" spans="2:5" ht="50.1" customHeight="1">
      <c r="B11892" s="75">
        <v>36374</v>
      </c>
      <c r="C11892" s="75" t="s">
        <v>18394</v>
      </c>
      <c r="D11892" s="75" t="s">
        <v>13139</v>
      </c>
      <c r="E11892" s="171">
        <v>55.66</v>
      </c>
    </row>
    <row r="11893" spans="2:5" ht="50.1" customHeight="1">
      <c r="B11893" s="75">
        <v>36084</v>
      </c>
      <c r="C11893" s="75" t="s">
        <v>18395</v>
      </c>
      <c r="D11893" s="75" t="s">
        <v>13139</v>
      </c>
      <c r="E11893" s="171">
        <v>16.489999999999998</v>
      </c>
    </row>
    <row r="11894" spans="2:5" ht="50.1" customHeight="1">
      <c r="B11894" s="75">
        <v>36373</v>
      </c>
      <c r="C11894" s="75" t="s">
        <v>18396</v>
      </c>
      <c r="D11894" s="75" t="s">
        <v>13139</v>
      </c>
      <c r="E11894" s="171">
        <v>34.24</v>
      </c>
    </row>
    <row r="11895" spans="2:5" ht="50.1" customHeight="1">
      <c r="B11895" s="75">
        <v>36377</v>
      </c>
      <c r="C11895" s="75" t="s">
        <v>18397</v>
      </c>
      <c r="D11895" s="75" t="s">
        <v>13139</v>
      </c>
      <c r="E11895" s="171">
        <v>66.77</v>
      </c>
    </row>
    <row r="11896" spans="2:5" ht="50.1" customHeight="1">
      <c r="B11896" s="75">
        <v>36375</v>
      </c>
      <c r="C11896" s="75" t="s">
        <v>18398</v>
      </c>
      <c r="D11896" s="75" t="s">
        <v>13139</v>
      </c>
      <c r="E11896" s="171">
        <v>20.350000000000001</v>
      </c>
    </row>
    <row r="11897" spans="2:5" ht="50.1" customHeight="1">
      <c r="B11897" s="75">
        <v>36376</v>
      </c>
      <c r="C11897" s="75" t="s">
        <v>18399</v>
      </c>
      <c r="D11897" s="75" t="s">
        <v>13139</v>
      </c>
      <c r="E11897" s="171">
        <v>39.96</v>
      </c>
    </row>
    <row r="11898" spans="2:5" ht="50.1" customHeight="1">
      <c r="B11898" s="75">
        <v>36380</v>
      </c>
      <c r="C11898" s="75" t="s">
        <v>18400</v>
      </c>
      <c r="D11898" s="75" t="s">
        <v>13139</v>
      </c>
      <c r="E11898" s="171">
        <v>83.49</v>
      </c>
    </row>
    <row r="11899" spans="2:5" ht="50.1" customHeight="1">
      <c r="B11899" s="75">
        <v>36378</v>
      </c>
      <c r="C11899" s="75" t="s">
        <v>18401</v>
      </c>
      <c r="D11899" s="75" t="s">
        <v>13139</v>
      </c>
      <c r="E11899" s="171">
        <v>25.01</v>
      </c>
    </row>
    <row r="11900" spans="2:5" ht="50.1" customHeight="1">
      <c r="B11900" s="75">
        <v>36379</v>
      </c>
      <c r="C11900" s="75" t="s">
        <v>18402</v>
      </c>
      <c r="D11900" s="75" t="s">
        <v>13139</v>
      </c>
      <c r="E11900" s="171">
        <v>50.43</v>
      </c>
    </row>
    <row r="11901" spans="2:5" ht="50.1" customHeight="1">
      <c r="B11901" s="75">
        <v>9859</v>
      </c>
      <c r="C11901" s="75" t="s">
        <v>18403</v>
      </c>
      <c r="D11901" s="75" t="s">
        <v>13139</v>
      </c>
      <c r="E11901" s="171">
        <v>10.97</v>
      </c>
    </row>
    <row r="11902" spans="2:5" ht="50.1" customHeight="1">
      <c r="B11902" s="75">
        <v>9838</v>
      </c>
      <c r="C11902" s="75" t="s">
        <v>18404</v>
      </c>
      <c r="D11902" s="75" t="s">
        <v>13139</v>
      </c>
      <c r="E11902" s="171">
        <v>9.36</v>
      </c>
    </row>
    <row r="11903" spans="2:5" ht="50.1" customHeight="1">
      <c r="B11903" s="75">
        <v>9837</v>
      </c>
      <c r="C11903" s="75" t="s">
        <v>18405</v>
      </c>
      <c r="D11903" s="75" t="s">
        <v>13139</v>
      </c>
      <c r="E11903" s="171">
        <v>13.51</v>
      </c>
    </row>
    <row r="11904" spans="2:5" ht="50.1" customHeight="1">
      <c r="B11904" s="75">
        <v>9833</v>
      </c>
      <c r="C11904" s="75" t="s">
        <v>18406</v>
      </c>
      <c r="D11904" s="75" t="s">
        <v>13139</v>
      </c>
      <c r="E11904" s="171">
        <v>10.72</v>
      </c>
    </row>
    <row r="11905" spans="2:5" ht="50.1" customHeight="1">
      <c r="B11905" s="75">
        <v>9830</v>
      </c>
      <c r="C11905" s="75" t="s">
        <v>18407</v>
      </c>
      <c r="D11905" s="75" t="s">
        <v>13139</v>
      </c>
      <c r="E11905" s="171">
        <v>5.74</v>
      </c>
    </row>
    <row r="11906" spans="2:5" ht="50.1" customHeight="1">
      <c r="B11906" s="75">
        <v>9834</v>
      </c>
      <c r="C11906" s="75" t="s">
        <v>18408</v>
      </c>
      <c r="D11906" s="75" t="s">
        <v>13139</v>
      </c>
      <c r="E11906" s="171">
        <v>29.85</v>
      </c>
    </row>
    <row r="11907" spans="2:5" ht="50.1" customHeight="1">
      <c r="B11907" s="75">
        <v>9863</v>
      </c>
      <c r="C11907" s="75" t="s">
        <v>18409</v>
      </c>
      <c r="D11907" s="75" t="s">
        <v>13139</v>
      </c>
      <c r="E11907" s="171">
        <v>79.180000000000007</v>
      </c>
    </row>
    <row r="11908" spans="2:5" ht="50.1" customHeight="1">
      <c r="B11908" s="75">
        <v>9860</v>
      </c>
      <c r="C11908" s="75" t="s">
        <v>18410</v>
      </c>
      <c r="D11908" s="75" t="s">
        <v>13139</v>
      </c>
      <c r="E11908" s="171">
        <v>50.84</v>
      </c>
    </row>
    <row r="11909" spans="2:5" ht="50.1" customHeight="1">
      <c r="B11909" s="75">
        <v>9862</v>
      </c>
      <c r="C11909" s="75" t="s">
        <v>18411</v>
      </c>
      <c r="D11909" s="75" t="s">
        <v>13139</v>
      </c>
      <c r="E11909" s="171">
        <v>35.869999999999997</v>
      </c>
    </row>
    <row r="11910" spans="2:5" ht="50.1" customHeight="1">
      <c r="B11910" s="75">
        <v>9861</v>
      </c>
      <c r="C11910" s="75" t="s">
        <v>18412</v>
      </c>
      <c r="D11910" s="75" t="s">
        <v>13139</v>
      </c>
      <c r="E11910" s="171">
        <v>28.83</v>
      </c>
    </row>
    <row r="11911" spans="2:5" ht="50.1" customHeight="1">
      <c r="B11911" s="75">
        <v>9856</v>
      </c>
      <c r="C11911" s="75" t="s">
        <v>18413</v>
      </c>
      <c r="D11911" s="75" t="s">
        <v>13139</v>
      </c>
      <c r="E11911" s="171">
        <v>7.75</v>
      </c>
    </row>
    <row r="11912" spans="2:5" ht="50.1" customHeight="1">
      <c r="B11912" s="75">
        <v>9866</v>
      </c>
      <c r="C11912" s="75" t="s">
        <v>18414</v>
      </c>
      <c r="D11912" s="75" t="s">
        <v>13139</v>
      </c>
      <c r="E11912" s="171">
        <v>21.29</v>
      </c>
    </row>
    <row r="11913" spans="2:5" ht="50.1" customHeight="1">
      <c r="B11913" s="75">
        <v>9857</v>
      </c>
      <c r="C11913" s="75" t="s">
        <v>18415</v>
      </c>
      <c r="D11913" s="75" t="s">
        <v>13139</v>
      </c>
      <c r="E11913" s="171">
        <v>102.41</v>
      </c>
    </row>
    <row r="11914" spans="2:5" ht="50.1" customHeight="1">
      <c r="B11914" s="75">
        <v>9864</v>
      </c>
      <c r="C11914" s="75" t="s">
        <v>18416</v>
      </c>
      <c r="D11914" s="75" t="s">
        <v>13139</v>
      </c>
      <c r="E11914" s="171">
        <v>123.63</v>
      </c>
    </row>
    <row r="11915" spans="2:5" ht="50.1" customHeight="1">
      <c r="B11915" s="75">
        <v>9865</v>
      </c>
      <c r="C11915" s="75" t="s">
        <v>18417</v>
      </c>
      <c r="D11915" s="75" t="s">
        <v>13139</v>
      </c>
      <c r="E11915" s="171">
        <v>177.8</v>
      </c>
    </row>
    <row r="11916" spans="2:5" ht="50.1" customHeight="1">
      <c r="B11916" s="75">
        <v>9858</v>
      </c>
      <c r="C11916" s="75" t="s">
        <v>18418</v>
      </c>
      <c r="D11916" s="75" t="s">
        <v>13139</v>
      </c>
      <c r="E11916" s="171">
        <v>186.41</v>
      </c>
    </row>
    <row r="11917" spans="2:5" ht="50.1" customHeight="1">
      <c r="B11917" s="75">
        <v>9841</v>
      </c>
      <c r="C11917" s="75" t="s">
        <v>22011</v>
      </c>
      <c r="D11917" s="75" t="s">
        <v>13139</v>
      </c>
      <c r="E11917" s="171">
        <v>37.630000000000003</v>
      </c>
    </row>
    <row r="11918" spans="2:5" ht="50.1" customHeight="1">
      <c r="B11918" s="75">
        <v>9840</v>
      </c>
      <c r="C11918" s="75" t="s">
        <v>22012</v>
      </c>
      <c r="D11918" s="75" t="s">
        <v>13139</v>
      </c>
      <c r="E11918" s="171">
        <v>76.489999999999995</v>
      </c>
    </row>
    <row r="11919" spans="2:5" ht="50.1" customHeight="1">
      <c r="B11919" s="75">
        <v>20067</v>
      </c>
      <c r="C11919" s="75" t="s">
        <v>22013</v>
      </c>
      <c r="D11919" s="75" t="s">
        <v>13139</v>
      </c>
      <c r="E11919" s="171">
        <v>13.14</v>
      </c>
    </row>
    <row r="11920" spans="2:5" ht="50.1" customHeight="1">
      <c r="B11920" s="75">
        <v>20068</v>
      </c>
      <c r="C11920" s="75" t="s">
        <v>22014</v>
      </c>
      <c r="D11920" s="75" t="s">
        <v>13139</v>
      </c>
      <c r="E11920" s="171">
        <v>16.39</v>
      </c>
    </row>
    <row r="11921" spans="2:5" ht="50.1" customHeight="1">
      <c r="B11921" s="75">
        <v>9839</v>
      </c>
      <c r="C11921" s="75" t="s">
        <v>22015</v>
      </c>
      <c r="D11921" s="75" t="s">
        <v>13139</v>
      </c>
      <c r="E11921" s="171">
        <v>21.48</v>
      </c>
    </row>
    <row r="11922" spans="2:5" ht="50.1" customHeight="1">
      <c r="B11922" s="75">
        <v>9870</v>
      </c>
      <c r="C11922" s="75" t="s">
        <v>18419</v>
      </c>
      <c r="D11922" s="75" t="s">
        <v>13139</v>
      </c>
      <c r="E11922" s="171">
        <v>86.34</v>
      </c>
    </row>
    <row r="11923" spans="2:5" ht="50.1" customHeight="1">
      <c r="B11923" s="75">
        <v>9867</v>
      </c>
      <c r="C11923" s="75" t="s">
        <v>18420</v>
      </c>
      <c r="D11923" s="75" t="s">
        <v>13139</v>
      </c>
      <c r="E11923" s="171">
        <v>3.17</v>
      </c>
    </row>
    <row r="11924" spans="2:5" ht="50.1" customHeight="1">
      <c r="B11924" s="75">
        <v>9868</v>
      </c>
      <c r="C11924" s="75" t="s">
        <v>18421</v>
      </c>
      <c r="D11924" s="75" t="s">
        <v>13139</v>
      </c>
      <c r="E11924" s="171">
        <v>4.07</v>
      </c>
    </row>
    <row r="11925" spans="2:5" ht="50.1" customHeight="1">
      <c r="B11925" s="75">
        <v>9869</v>
      </c>
      <c r="C11925" s="75" t="s">
        <v>18422</v>
      </c>
      <c r="D11925" s="75" t="s">
        <v>13139</v>
      </c>
      <c r="E11925" s="171">
        <v>9.14</v>
      </c>
    </row>
    <row r="11926" spans="2:5" ht="50.1" customHeight="1">
      <c r="B11926" s="75">
        <v>9874</v>
      </c>
      <c r="C11926" s="75" t="s">
        <v>18423</v>
      </c>
      <c r="D11926" s="75" t="s">
        <v>13139</v>
      </c>
      <c r="E11926" s="171">
        <v>13.3</v>
      </c>
    </row>
    <row r="11927" spans="2:5" ht="50.1" customHeight="1">
      <c r="B11927" s="75">
        <v>9875</v>
      </c>
      <c r="C11927" s="75" t="s">
        <v>18424</v>
      </c>
      <c r="D11927" s="75" t="s">
        <v>13139</v>
      </c>
      <c r="E11927" s="171">
        <v>15.24</v>
      </c>
    </row>
    <row r="11928" spans="2:5" ht="50.1" customHeight="1">
      <c r="B11928" s="75">
        <v>9873</v>
      </c>
      <c r="C11928" s="75" t="s">
        <v>18425</v>
      </c>
      <c r="D11928" s="75" t="s">
        <v>13139</v>
      </c>
      <c r="E11928" s="171">
        <v>25.71</v>
      </c>
    </row>
    <row r="11929" spans="2:5" ht="50.1" customHeight="1">
      <c r="B11929" s="75">
        <v>9871</v>
      </c>
      <c r="C11929" s="75" t="s">
        <v>18426</v>
      </c>
      <c r="D11929" s="75" t="s">
        <v>13139</v>
      </c>
      <c r="E11929" s="171">
        <v>43.07</v>
      </c>
    </row>
    <row r="11930" spans="2:5" ht="50.1" customHeight="1">
      <c r="B11930" s="75">
        <v>9872</v>
      </c>
      <c r="C11930" s="75" t="s">
        <v>18427</v>
      </c>
      <c r="D11930" s="75" t="s">
        <v>13139</v>
      </c>
      <c r="E11930" s="171">
        <v>53.82</v>
      </c>
    </row>
    <row r="11931" spans="2:5" ht="50.1" customHeight="1">
      <c r="B11931" s="75">
        <v>7667</v>
      </c>
      <c r="C11931" s="75" t="s">
        <v>18428</v>
      </c>
      <c r="D11931" s="75" t="s">
        <v>13139</v>
      </c>
      <c r="E11931" s="172">
        <v>3029.37</v>
      </c>
    </row>
    <row r="11932" spans="2:5" ht="50.1" customHeight="1">
      <c r="B11932" s="75">
        <v>7660</v>
      </c>
      <c r="C11932" s="75" t="s">
        <v>18429</v>
      </c>
      <c r="D11932" s="75" t="s">
        <v>13139</v>
      </c>
      <c r="E11932" s="172">
        <v>3861.72</v>
      </c>
    </row>
    <row r="11933" spans="2:5" ht="50.1" customHeight="1">
      <c r="B11933" s="75">
        <v>7676</v>
      </c>
      <c r="C11933" s="75" t="s">
        <v>18430</v>
      </c>
      <c r="D11933" s="75" t="s">
        <v>13139</v>
      </c>
      <c r="E11933" s="172">
        <v>3905.86</v>
      </c>
    </row>
    <row r="11934" spans="2:5" ht="50.1" customHeight="1">
      <c r="B11934" s="75">
        <v>12426</v>
      </c>
      <c r="C11934" s="75" t="s">
        <v>18431</v>
      </c>
      <c r="D11934" s="75" t="s">
        <v>13138</v>
      </c>
      <c r="E11934" s="171">
        <v>33.54</v>
      </c>
    </row>
    <row r="11935" spans="2:5" ht="50.1" customHeight="1">
      <c r="B11935" s="75">
        <v>12425</v>
      </c>
      <c r="C11935" s="75" t="s">
        <v>18432</v>
      </c>
      <c r="D11935" s="75" t="s">
        <v>13138</v>
      </c>
      <c r="E11935" s="171">
        <v>46.08</v>
      </c>
    </row>
    <row r="11936" spans="2:5" ht="50.1" customHeight="1">
      <c r="B11936" s="75">
        <v>12427</v>
      </c>
      <c r="C11936" s="75" t="s">
        <v>18433</v>
      </c>
      <c r="D11936" s="75" t="s">
        <v>13138</v>
      </c>
      <c r="E11936" s="171">
        <v>191.27</v>
      </c>
    </row>
    <row r="11937" spans="2:5" ht="50.1" customHeight="1">
      <c r="B11937" s="75">
        <v>12428</v>
      </c>
      <c r="C11937" s="75" t="s">
        <v>18434</v>
      </c>
      <c r="D11937" s="75" t="s">
        <v>13138</v>
      </c>
      <c r="E11937" s="171">
        <v>122.77</v>
      </c>
    </row>
    <row r="11938" spans="2:5" ht="50.1" customHeight="1">
      <c r="B11938" s="75">
        <v>12430</v>
      </c>
      <c r="C11938" s="75" t="s">
        <v>18435</v>
      </c>
      <c r="D11938" s="75" t="s">
        <v>13138</v>
      </c>
      <c r="E11938" s="171">
        <v>41.12</v>
      </c>
    </row>
    <row r="11939" spans="2:5" ht="50.1" customHeight="1">
      <c r="B11939" s="75">
        <v>12429</v>
      </c>
      <c r="C11939" s="75" t="s">
        <v>18436</v>
      </c>
      <c r="D11939" s="75" t="s">
        <v>13138</v>
      </c>
      <c r="E11939" s="171">
        <v>309.29000000000002</v>
      </c>
    </row>
    <row r="11940" spans="2:5" ht="50.1" customHeight="1">
      <c r="B11940" s="75">
        <v>12431</v>
      </c>
      <c r="C11940" s="75" t="s">
        <v>18437</v>
      </c>
      <c r="D11940" s="75" t="s">
        <v>13138</v>
      </c>
      <c r="E11940" s="171">
        <v>526.36</v>
      </c>
    </row>
    <row r="11941" spans="2:5" ht="50.1" customHeight="1">
      <c r="B11941" s="75">
        <v>12432</v>
      </c>
      <c r="C11941" s="75" t="s">
        <v>18438</v>
      </c>
      <c r="D11941" s="75" t="s">
        <v>13138</v>
      </c>
      <c r="E11941" s="171">
        <v>108.26</v>
      </c>
    </row>
    <row r="11942" spans="2:5" ht="50.1" customHeight="1">
      <c r="B11942" s="75">
        <v>12434</v>
      </c>
      <c r="C11942" s="75" t="s">
        <v>18439</v>
      </c>
      <c r="D11942" s="75" t="s">
        <v>13138</v>
      </c>
      <c r="E11942" s="171">
        <v>35.28</v>
      </c>
    </row>
    <row r="11943" spans="2:5" ht="50.1" customHeight="1">
      <c r="B11943" s="75">
        <v>12433</v>
      </c>
      <c r="C11943" s="75" t="s">
        <v>18440</v>
      </c>
      <c r="D11943" s="75" t="s">
        <v>13138</v>
      </c>
      <c r="E11943" s="171">
        <v>68.91</v>
      </c>
    </row>
    <row r="11944" spans="2:5" ht="50.1" customHeight="1">
      <c r="B11944" s="75">
        <v>12435</v>
      </c>
      <c r="C11944" s="75" t="s">
        <v>18441</v>
      </c>
      <c r="D11944" s="75" t="s">
        <v>13138</v>
      </c>
      <c r="E11944" s="171">
        <v>213.28</v>
      </c>
    </row>
    <row r="11945" spans="2:5" ht="50.1" customHeight="1">
      <c r="B11945" s="75">
        <v>12437</v>
      </c>
      <c r="C11945" s="75" t="s">
        <v>18442</v>
      </c>
      <c r="D11945" s="75" t="s">
        <v>13138</v>
      </c>
      <c r="E11945" s="171">
        <v>172.25</v>
      </c>
    </row>
    <row r="11946" spans="2:5" ht="50.1" customHeight="1">
      <c r="B11946" s="75">
        <v>12439</v>
      </c>
      <c r="C11946" s="75" t="s">
        <v>18443</v>
      </c>
      <c r="D11946" s="75" t="s">
        <v>13138</v>
      </c>
      <c r="E11946" s="171">
        <v>55.28</v>
      </c>
    </row>
    <row r="11947" spans="2:5" ht="50.1" customHeight="1">
      <c r="B11947" s="75">
        <v>12438</v>
      </c>
      <c r="C11947" s="75" t="s">
        <v>18444</v>
      </c>
      <c r="D11947" s="75" t="s">
        <v>13138</v>
      </c>
      <c r="E11947" s="171">
        <v>311.72000000000003</v>
      </c>
    </row>
    <row r="11948" spans="2:5" ht="50.1" customHeight="1">
      <c r="B11948" s="75">
        <v>12436</v>
      </c>
      <c r="C11948" s="75" t="s">
        <v>18445</v>
      </c>
      <c r="D11948" s="75" t="s">
        <v>13138</v>
      </c>
      <c r="E11948" s="171">
        <v>393.77</v>
      </c>
    </row>
    <row r="11949" spans="2:5" ht="50.1" customHeight="1">
      <c r="B11949" s="75">
        <v>36357</v>
      </c>
      <c r="C11949" s="75" t="s">
        <v>18446</v>
      </c>
      <c r="D11949" s="75" t="s">
        <v>13138</v>
      </c>
      <c r="E11949" s="171">
        <v>83.79</v>
      </c>
    </row>
    <row r="11950" spans="2:5" ht="50.1" customHeight="1">
      <c r="B11950" s="75">
        <v>12424</v>
      </c>
      <c r="C11950" s="75" t="s">
        <v>18447</v>
      </c>
      <c r="D11950" s="75" t="s">
        <v>13138</v>
      </c>
      <c r="E11950" s="171">
        <v>70.95</v>
      </c>
    </row>
    <row r="11951" spans="2:5" ht="50.1" customHeight="1">
      <c r="B11951" s="75">
        <v>12440</v>
      </c>
      <c r="C11951" s="75" t="s">
        <v>18448</v>
      </c>
      <c r="D11951" s="75" t="s">
        <v>13138</v>
      </c>
      <c r="E11951" s="171">
        <v>68.58</v>
      </c>
    </row>
    <row r="11952" spans="2:5" ht="50.1" customHeight="1">
      <c r="B11952" s="75">
        <v>9884</v>
      </c>
      <c r="C11952" s="75" t="s">
        <v>18449</v>
      </c>
      <c r="D11952" s="75" t="s">
        <v>13138</v>
      </c>
      <c r="E11952" s="171">
        <v>51.16</v>
      </c>
    </row>
    <row r="11953" spans="2:5" ht="50.1" customHeight="1">
      <c r="B11953" s="75">
        <v>9888</v>
      </c>
      <c r="C11953" s="75" t="s">
        <v>18450</v>
      </c>
      <c r="D11953" s="75" t="s">
        <v>13138</v>
      </c>
      <c r="E11953" s="171">
        <v>41.1</v>
      </c>
    </row>
    <row r="11954" spans="2:5" ht="50.1" customHeight="1">
      <c r="B11954" s="75">
        <v>9883</v>
      </c>
      <c r="C11954" s="75" t="s">
        <v>18451</v>
      </c>
      <c r="D11954" s="75" t="s">
        <v>13138</v>
      </c>
      <c r="E11954" s="171">
        <v>17.93</v>
      </c>
    </row>
    <row r="11955" spans="2:5" ht="50.1" customHeight="1">
      <c r="B11955" s="75">
        <v>9886</v>
      </c>
      <c r="C11955" s="75" t="s">
        <v>18452</v>
      </c>
      <c r="D11955" s="75" t="s">
        <v>13138</v>
      </c>
      <c r="E11955" s="171">
        <v>24.57</v>
      </c>
    </row>
    <row r="11956" spans="2:5" ht="50.1" customHeight="1">
      <c r="B11956" s="75">
        <v>9889</v>
      </c>
      <c r="C11956" s="75" t="s">
        <v>18453</v>
      </c>
      <c r="D11956" s="75" t="s">
        <v>13138</v>
      </c>
      <c r="E11956" s="171">
        <v>124.46</v>
      </c>
    </row>
    <row r="11957" spans="2:5" ht="50.1" customHeight="1">
      <c r="B11957" s="75">
        <v>9887</v>
      </c>
      <c r="C11957" s="75" t="s">
        <v>18454</v>
      </c>
      <c r="D11957" s="75" t="s">
        <v>13138</v>
      </c>
      <c r="E11957" s="171">
        <v>75.22</v>
      </c>
    </row>
    <row r="11958" spans="2:5" ht="50.1" customHeight="1">
      <c r="B11958" s="75">
        <v>9885</v>
      </c>
      <c r="C11958" s="75" t="s">
        <v>18455</v>
      </c>
      <c r="D11958" s="75" t="s">
        <v>13138</v>
      </c>
      <c r="E11958" s="171">
        <v>23.75</v>
      </c>
    </row>
    <row r="11959" spans="2:5" ht="50.1" customHeight="1">
      <c r="B11959" s="75">
        <v>9890</v>
      </c>
      <c r="C11959" s="75" t="s">
        <v>18456</v>
      </c>
      <c r="D11959" s="75" t="s">
        <v>13138</v>
      </c>
      <c r="E11959" s="171">
        <v>192.82</v>
      </c>
    </row>
    <row r="11960" spans="2:5" ht="50.1" customHeight="1">
      <c r="B11960" s="75">
        <v>9891</v>
      </c>
      <c r="C11960" s="75" t="s">
        <v>18457</v>
      </c>
      <c r="D11960" s="75" t="s">
        <v>13138</v>
      </c>
      <c r="E11960" s="171">
        <v>270.68</v>
      </c>
    </row>
    <row r="11961" spans="2:5" ht="50.1" customHeight="1">
      <c r="B11961" s="75">
        <v>39292</v>
      </c>
      <c r="C11961" s="75" t="s">
        <v>18458</v>
      </c>
      <c r="D11961" s="75" t="s">
        <v>13138</v>
      </c>
      <c r="E11961" s="171">
        <v>10.77</v>
      </c>
    </row>
    <row r="11962" spans="2:5" ht="50.1" customHeight="1">
      <c r="B11962" s="75">
        <v>39293</v>
      </c>
      <c r="C11962" s="75" t="s">
        <v>18459</v>
      </c>
      <c r="D11962" s="75" t="s">
        <v>13138</v>
      </c>
      <c r="E11962" s="171">
        <v>17.39</v>
      </c>
    </row>
    <row r="11963" spans="2:5" ht="50.1" customHeight="1">
      <c r="B11963" s="75">
        <v>39294</v>
      </c>
      <c r="C11963" s="75" t="s">
        <v>18460</v>
      </c>
      <c r="D11963" s="75" t="s">
        <v>13138</v>
      </c>
      <c r="E11963" s="171">
        <v>17.39</v>
      </c>
    </row>
    <row r="11964" spans="2:5" ht="50.1" customHeight="1">
      <c r="B11964" s="75">
        <v>39295</v>
      </c>
      <c r="C11964" s="75" t="s">
        <v>18461</v>
      </c>
      <c r="D11964" s="75" t="s">
        <v>13138</v>
      </c>
      <c r="E11964" s="171">
        <v>29.65</v>
      </c>
    </row>
    <row r="11965" spans="2:5" ht="50.1" customHeight="1">
      <c r="B11965" s="75">
        <v>36313</v>
      </c>
      <c r="C11965" s="75" t="s">
        <v>18462</v>
      </c>
      <c r="D11965" s="75" t="s">
        <v>13138</v>
      </c>
      <c r="E11965" s="171">
        <v>19.86</v>
      </c>
    </row>
    <row r="11966" spans="2:5" ht="50.1" customHeight="1">
      <c r="B11966" s="75">
        <v>36316</v>
      </c>
      <c r="C11966" s="75" t="s">
        <v>18463</v>
      </c>
      <c r="D11966" s="75" t="s">
        <v>13138</v>
      </c>
      <c r="E11966" s="171">
        <v>24.09</v>
      </c>
    </row>
    <row r="11967" spans="2:5" ht="50.1" customHeight="1">
      <c r="B11967" s="75">
        <v>64</v>
      </c>
      <c r="C11967" s="75" t="s">
        <v>18464</v>
      </c>
      <c r="D11967" s="75" t="s">
        <v>13138</v>
      </c>
      <c r="E11967" s="171">
        <v>4.34</v>
      </c>
    </row>
    <row r="11968" spans="2:5" ht="50.1" customHeight="1">
      <c r="B11968" s="75">
        <v>37423</v>
      </c>
      <c r="C11968" s="75" t="s">
        <v>18465</v>
      </c>
      <c r="D11968" s="75" t="s">
        <v>13138</v>
      </c>
      <c r="E11968" s="171">
        <v>10.72</v>
      </c>
    </row>
    <row r="11969" spans="2:5" ht="50.1" customHeight="1">
      <c r="B11969" s="75">
        <v>39296</v>
      </c>
      <c r="C11969" s="75" t="s">
        <v>18466</v>
      </c>
      <c r="D11969" s="75" t="s">
        <v>13138</v>
      </c>
      <c r="E11969" s="171">
        <v>8.32</v>
      </c>
    </row>
    <row r="11970" spans="2:5" ht="50.1" customHeight="1">
      <c r="B11970" s="75">
        <v>39297</v>
      </c>
      <c r="C11970" s="75" t="s">
        <v>18467</v>
      </c>
      <c r="D11970" s="75" t="s">
        <v>13138</v>
      </c>
      <c r="E11970" s="171">
        <v>11.9</v>
      </c>
    </row>
    <row r="11971" spans="2:5" ht="50.1" customHeight="1" collapsed="1">
      <c r="B11971" s="75">
        <v>39298</v>
      </c>
      <c r="C11971" s="75" t="s">
        <v>18468</v>
      </c>
      <c r="D11971" s="75" t="s">
        <v>13138</v>
      </c>
      <c r="E11971" s="171">
        <v>20.96</v>
      </c>
    </row>
    <row r="11972" spans="2:5" ht="50.1" customHeight="1">
      <c r="B11972" s="75">
        <v>39299</v>
      </c>
      <c r="C11972" s="75" t="s">
        <v>18469</v>
      </c>
      <c r="D11972" s="75" t="s">
        <v>13138</v>
      </c>
      <c r="E11972" s="171">
        <v>35.67</v>
      </c>
    </row>
    <row r="11973" spans="2:5" ht="50.1" customHeight="1">
      <c r="B11973" s="75">
        <v>9892</v>
      </c>
      <c r="C11973" s="75" t="s">
        <v>18470</v>
      </c>
      <c r="D11973" s="75" t="s">
        <v>13138</v>
      </c>
      <c r="E11973" s="171">
        <v>6.92</v>
      </c>
    </row>
    <row r="11974" spans="2:5" ht="50.1" customHeight="1">
      <c r="B11974" s="75">
        <v>9893</v>
      </c>
      <c r="C11974" s="75" t="s">
        <v>18471</v>
      </c>
      <c r="D11974" s="75" t="s">
        <v>13138</v>
      </c>
      <c r="E11974" s="171">
        <v>93.92</v>
      </c>
    </row>
    <row r="11975" spans="2:5" ht="50.1" customHeight="1">
      <c r="B11975" s="75">
        <v>9901</v>
      </c>
      <c r="C11975" s="75" t="s">
        <v>18472</v>
      </c>
      <c r="D11975" s="75" t="s">
        <v>13138</v>
      </c>
      <c r="E11975" s="171">
        <v>41.68</v>
      </c>
    </row>
    <row r="11976" spans="2:5" ht="50.1" customHeight="1">
      <c r="B11976" s="75">
        <v>9896</v>
      </c>
      <c r="C11976" s="75" t="s">
        <v>18473</v>
      </c>
      <c r="D11976" s="75" t="s">
        <v>13138</v>
      </c>
      <c r="E11976" s="171">
        <v>37.56</v>
      </c>
    </row>
    <row r="11977" spans="2:5" ht="50.1" customHeight="1">
      <c r="B11977" s="75">
        <v>9900</v>
      </c>
      <c r="C11977" s="75" t="s">
        <v>18474</v>
      </c>
      <c r="D11977" s="75" t="s">
        <v>13138</v>
      </c>
      <c r="E11977" s="171">
        <v>22.79</v>
      </c>
    </row>
    <row r="11978" spans="2:5" ht="50.1" customHeight="1">
      <c r="B11978" s="75">
        <v>9898</v>
      </c>
      <c r="C11978" s="75" t="s">
        <v>18475</v>
      </c>
      <c r="D11978" s="75" t="s">
        <v>13138</v>
      </c>
      <c r="E11978" s="171">
        <v>193.12</v>
      </c>
    </row>
    <row r="11979" spans="2:5" ht="50.1" customHeight="1">
      <c r="B11979" s="75">
        <v>9899</v>
      </c>
      <c r="C11979" s="75" t="s">
        <v>18476</v>
      </c>
      <c r="D11979" s="75" t="s">
        <v>13138</v>
      </c>
      <c r="E11979" s="171">
        <v>12.44</v>
      </c>
    </row>
    <row r="11980" spans="2:5" ht="50.1" customHeight="1">
      <c r="B11980" s="75">
        <v>9902</v>
      </c>
      <c r="C11980" s="75" t="s">
        <v>18477</v>
      </c>
      <c r="D11980" s="75" t="s">
        <v>13138</v>
      </c>
      <c r="E11980" s="171">
        <v>244.55</v>
      </c>
    </row>
    <row r="11981" spans="2:5" ht="50.1" customHeight="1">
      <c r="B11981" s="75">
        <v>9908</v>
      </c>
      <c r="C11981" s="75" t="s">
        <v>18478</v>
      </c>
      <c r="D11981" s="75" t="s">
        <v>13138</v>
      </c>
      <c r="E11981" s="171">
        <v>487.61</v>
      </c>
    </row>
    <row r="11982" spans="2:5" ht="50.1" customHeight="1">
      <c r="B11982" s="75">
        <v>9905</v>
      </c>
      <c r="C11982" s="75" t="s">
        <v>18479</v>
      </c>
      <c r="D11982" s="75" t="s">
        <v>13138</v>
      </c>
      <c r="E11982" s="171">
        <v>8.15</v>
      </c>
    </row>
    <row r="11983" spans="2:5" ht="50.1" customHeight="1">
      <c r="B11983" s="75">
        <v>9906</v>
      </c>
      <c r="C11983" s="75" t="s">
        <v>18480</v>
      </c>
      <c r="D11983" s="75" t="s">
        <v>13138</v>
      </c>
      <c r="E11983" s="171">
        <v>9.76</v>
      </c>
    </row>
    <row r="11984" spans="2:5" ht="50.1" customHeight="1">
      <c r="B11984" s="75">
        <v>9895</v>
      </c>
      <c r="C11984" s="75" t="s">
        <v>18481</v>
      </c>
      <c r="D11984" s="75" t="s">
        <v>13138</v>
      </c>
      <c r="E11984" s="171">
        <v>16.010000000000002</v>
      </c>
    </row>
    <row r="11985" spans="2:5" ht="50.1" customHeight="1">
      <c r="B11985" s="75">
        <v>9894</v>
      </c>
      <c r="C11985" s="75" t="s">
        <v>18482</v>
      </c>
      <c r="D11985" s="75" t="s">
        <v>13138</v>
      </c>
      <c r="E11985" s="171">
        <v>31.2</v>
      </c>
    </row>
    <row r="11986" spans="2:5" ht="50.1" customHeight="1">
      <c r="B11986" s="75">
        <v>9897</v>
      </c>
      <c r="C11986" s="75" t="s">
        <v>18483</v>
      </c>
      <c r="D11986" s="75" t="s">
        <v>13138</v>
      </c>
      <c r="E11986" s="171">
        <v>33.78</v>
      </c>
    </row>
    <row r="11987" spans="2:5" ht="50.1" customHeight="1">
      <c r="B11987" s="75">
        <v>9910</v>
      </c>
      <c r="C11987" s="75" t="s">
        <v>18484</v>
      </c>
      <c r="D11987" s="75" t="s">
        <v>13138</v>
      </c>
      <c r="E11987" s="171">
        <v>85.04</v>
      </c>
    </row>
    <row r="11988" spans="2:5" ht="50.1" customHeight="1">
      <c r="B11988" s="75">
        <v>9909</v>
      </c>
      <c r="C11988" s="75" t="s">
        <v>18485</v>
      </c>
      <c r="D11988" s="75" t="s">
        <v>13138</v>
      </c>
      <c r="E11988" s="171">
        <v>171.6</v>
      </c>
    </row>
    <row r="11989" spans="2:5" ht="50.1" customHeight="1">
      <c r="B11989" s="75">
        <v>9907</v>
      </c>
      <c r="C11989" s="75" t="s">
        <v>18486</v>
      </c>
      <c r="D11989" s="75" t="s">
        <v>13138</v>
      </c>
      <c r="E11989" s="171">
        <v>263.83999999999997</v>
      </c>
    </row>
    <row r="11990" spans="2:5" ht="50.1" customHeight="1">
      <c r="B11990" s="75">
        <v>20973</v>
      </c>
      <c r="C11990" s="75" t="s">
        <v>18487</v>
      </c>
      <c r="D11990" s="75" t="s">
        <v>13138</v>
      </c>
      <c r="E11990" s="171">
        <v>77.16</v>
      </c>
    </row>
    <row r="11991" spans="2:5" ht="50.1" customHeight="1">
      <c r="B11991" s="75">
        <v>20974</v>
      </c>
      <c r="C11991" s="75" t="s">
        <v>18488</v>
      </c>
      <c r="D11991" s="75" t="s">
        <v>13138</v>
      </c>
      <c r="E11991" s="171">
        <v>110.39</v>
      </c>
    </row>
    <row r="11992" spans="2:5" ht="50.1" customHeight="1">
      <c r="B11992" s="75">
        <v>37989</v>
      </c>
      <c r="C11992" s="75" t="s">
        <v>18489</v>
      </c>
      <c r="D11992" s="75" t="s">
        <v>13138</v>
      </c>
      <c r="E11992" s="171">
        <v>11.17</v>
      </c>
    </row>
    <row r="11993" spans="2:5" ht="50.1" customHeight="1">
      <c r="B11993" s="75">
        <v>37990</v>
      </c>
      <c r="C11993" s="75" t="s">
        <v>18490</v>
      </c>
      <c r="D11993" s="75" t="s">
        <v>13138</v>
      </c>
      <c r="E11993" s="171">
        <v>12.98</v>
      </c>
    </row>
    <row r="11994" spans="2:5" ht="50.1" customHeight="1">
      <c r="B11994" s="75">
        <v>37991</v>
      </c>
      <c r="C11994" s="75" t="s">
        <v>18491</v>
      </c>
      <c r="D11994" s="75" t="s">
        <v>13138</v>
      </c>
      <c r="E11994" s="171">
        <v>20.53</v>
      </c>
    </row>
    <row r="11995" spans="2:5" ht="50.1" customHeight="1">
      <c r="B11995" s="75">
        <v>37992</v>
      </c>
      <c r="C11995" s="75" t="s">
        <v>18492</v>
      </c>
      <c r="D11995" s="75" t="s">
        <v>13138</v>
      </c>
      <c r="E11995" s="171">
        <v>31.36</v>
      </c>
    </row>
    <row r="11996" spans="2:5" ht="50.1" customHeight="1">
      <c r="B11996" s="75">
        <v>37993</v>
      </c>
      <c r="C11996" s="75" t="s">
        <v>18493</v>
      </c>
      <c r="D11996" s="75" t="s">
        <v>13138</v>
      </c>
      <c r="E11996" s="171">
        <v>46.55</v>
      </c>
    </row>
    <row r="11997" spans="2:5" ht="50.1" customHeight="1">
      <c r="B11997" s="75">
        <v>37994</v>
      </c>
      <c r="C11997" s="75" t="s">
        <v>18494</v>
      </c>
      <c r="D11997" s="75" t="s">
        <v>13138</v>
      </c>
      <c r="E11997" s="171">
        <v>111.85</v>
      </c>
    </row>
    <row r="11998" spans="2:5" ht="50.1" customHeight="1">
      <c r="B11998" s="75">
        <v>37995</v>
      </c>
      <c r="C11998" s="75" t="s">
        <v>18495</v>
      </c>
      <c r="D11998" s="75" t="s">
        <v>13138</v>
      </c>
      <c r="E11998" s="171">
        <v>162.34</v>
      </c>
    </row>
    <row r="11999" spans="2:5" ht="50.1" customHeight="1">
      <c r="B11999" s="75">
        <v>37996</v>
      </c>
      <c r="C11999" s="75" t="s">
        <v>18496</v>
      </c>
      <c r="D11999" s="75" t="s">
        <v>13138</v>
      </c>
      <c r="E11999" s="171">
        <v>239.37</v>
      </c>
    </row>
    <row r="12000" spans="2:5" ht="50.1" customHeight="1">
      <c r="B12000" s="75">
        <v>13883</v>
      </c>
      <c r="C12000" s="75" t="s">
        <v>18497</v>
      </c>
      <c r="D12000" s="75" t="s">
        <v>13138</v>
      </c>
      <c r="E12000" s="172">
        <v>81120.800000000003</v>
      </c>
    </row>
    <row r="12001" spans="2:5" ht="50.1" customHeight="1">
      <c r="B12001" s="75">
        <v>38604</v>
      </c>
      <c r="C12001" s="75" t="s">
        <v>18498</v>
      </c>
      <c r="D12001" s="75" t="s">
        <v>13138</v>
      </c>
      <c r="E12001" s="172">
        <v>101034.88</v>
      </c>
    </row>
    <row r="12002" spans="2:5" ht="50.1" customHeight="1">
      <c r="B12002" s="75">
        <v>10601</v>
      </c>
      <c r="C12002" s="75" t="s">
        <v>18499</v>
      </c>
      <c r="D12002" s="75" t="s">
        <v>13138</v>
      </c>
      <c r="E12002" s="172">
        <v>1965329.92</v>
      </c>
    </row>
    <row r="12003" spans="2:5" ht="50.1" customHeight="1">
      <c r="B12003" s="75">
        <v>26034</v>
      </c>
      <c r="C12003" s="75" t="s">
        <v>18500</v>
      </c>
      <c r="D12003" s="75" t="s">
        <v>13138</v>
      </c>
      <c r="E12003" s="172">
        <v>5174644.32</v>
      </c>
    </row>
    <row r="12004" spans="2:5" ht="50.1" customHeight="1">
      <c r="B12004" s="75">
        <v>13894</v>
      </c>
      <c r="C12004" s="75" t="s">
        <v>18501</v>
      </c>
      <c r="D12004" s="75" t="s">
        <v>13138</v>
      </c>
      <c r="E12004" s="172">
        <v>392649.25</v>
      </c>
    </row>
    <row r="12005" spans="2:5" ht="50.1" customHeight="1">
      <c r="B12005" s="75">
        <v>13895</v>
      </c>
      <c r="C12005" s="75" t="s">
        <v>18502</v>
      </c>
      <c r="D12005" s="75" t="s">
        <v>13138</v>
      </c>
      <c r="E12005" s="172">
        <v>527982.35</v>
      </c>
    </row>
    <row r="12006" spans="2:5" ht="50.1" customHeight="1">
      <c r="B12006" s="75">
        <v>13892</v>
      </c>
      <c r="C12006" s="75" t="s">
        <v>18503</v>
      </c>
      <c r="D12006" s="75" t="s">
        <v>13138</v>
      </c>
      <c r="E12006" s="172">
        <v>647029.46</v>
      </c>
    </row>
    <row r="12007" spans="2:5" ht="50.1" customHeight="1">
      <c r="B12007" s="75">
        <v>9914</v>
      </c>
      <c r="C12007" s="75" t="s">
        <v>18504</v>
      </c>
      <c r="D12007" s="75" t="s">
        <v>13138</v>
      </c>
      <c r="E12007" s="172">
        <v>700000</v>
      </c>
    </row>
    <row r="12008" spans="2:5" ht="50.1" customHeight="1">
      <c r="B12008" s="75">
        <v>36485</v>
      </c>
      <c r="C12008" s="75" t="s">
        <v>18505</v>
      </c>
      <c r="D12008" s="75" t="s">
        <v>13138</v>
      </c>
      <c r="E12008" s="172">
        <v>424438.89</v>
      </c>
    </row>
    <row r="12009" spans="2:5" ht="50.1" customHeight="1">
      <c r="B12009" s="75">
        <v>9912</v>
      </c>
      <c r="C12009" s="75" t="s">
        <v>18506</v>
      </c>
      <c r="D12009" s="75" t="s">
        <v>13138</v>
      </c>
      <c r="E12009" s="172">
        <v>1600000</v>
      </c>
    </row>
    <row r="12010" spans="2:5" ht="50.1" customHeight="1">
      <c r="B12010" s="75">
        <v>9921</v>
      </c>
      <c r="C12010" s="75" t="s">
        <v>18507</v>
      </c>
      <c r="D12010" s="75" t="s">
        <v>13138</v>
      </c>
      <c r="E12010" s="172">
        <v>825355.68</v>
      </c>
    </row>
    <row r="12011" spans="2:5" ht="50.1" customHeight="1">
      <c r="B12011" s="75">
        <v>21112</v>
      </c>
      <c r="C12011" s="75" t="s">
        <v>18508</v>
      </c>
      <c r="D12011" s="75" t="s">
        <v>13138</v>
      </c>
      <c r="E12011" s="171">
        <v>189.38</v>
      </c>
    </row>
    <row r="12012" spans="2:5" ht="50.1" customHeight="1">
      <c r="B12012" s="75">
        <v>10228</v>
      </c>
      <c r="C12012" s="75" t="s">
        <v>18509</v>
      </c>
      <c r="D12012" s="75" t="s">
        <v>13138</v>
      </c>
      <c r="E12012" s="171">
        <v>220.01</v>
      </c>
    </row>
    <row r="12013" spans="2:5" ht="50.1" customHeight="1">
      <c r="B12013" s="75">
        <v>11781</v>
      </c>
      <c r="C12013" s="75" t="s">
        <v>18510</v>
      </c>
      <c r="D12013" s="75" t="s">
        <v>13138</v>
      </c>
      <c r="E12013" s="171">
        <v>178.23</v>
      </c>
    </row>
    <row r="12014" spans="2:5" ht="50.1" customHeight="1">
      <c r="B12014" s="75">
        <v>11746</v>
      </c>
      <c r="C12014" s="75" t="s">
        <v>18511</v>
      </c>
      <c r="D12014" s="75" t="s">
        <v>13138</v>
      </c>
      <c r="E12014" s="171">
        <v>73</v>
      </c>
    </row>
    <row r="12015" spans="2:5" ht="50.1" customHeight="1">
      <c r="B12015" s="75">
        <v>11751</v>
      </c>
      <c r="C12015" s="75" t="s">
        <v>18512</v>
      </c>
      <c r="D12015" s="75" t="s">
        <v>13138</v>
      </c>
      <c r="E12015" s="171">
        <v>131.11000000000001</v>
      </c>
    </row>
    <row r="12016" spans="2:5" ht="50.1" customHeight="1">
      <c r="B12016" s="75">
        <v>11750</v>
      </c>
      <c r="C12016" s="75" t="s">
        <v>18513</v>
      </c>
      <c r="D12016" s="75" t="s">
        <v>13138</v>
      </c>
      <c r="E12016" s="171">
        <v>108.81</v>
      </c>
    </row>
    <row r="12017" spans="2:5" ht="50.1" customHeight="1">
      <c r="B12017" s="75">
        <v>11748</v>
      </c>
      <c r="C12017" s="75" t="s">
        <v>18514</v>
      </c>
      <c r="D12017" s="75" t="s">
        <v>13138</v>
      </c>
      <c r="E12017" s="171">
        <v>46.85</v>
      </c>
    </row>
    <row r="12018" spans="2:5" ht="50.1" customHeight="1">
      <c r="B12018" s="75">
        <v>11747</v>
      </c>
      <c r="C12018" s="75" t="s">
        <v>18515</v>
      </c>
      <c r="D12018" s="75" t="s">
        <v>13138</v>
      </c>
      <c r="E12018" s="171">
        <v>202.18</v>
      </c>
    </row>
    <row r="12019" spans="2:5" ht="50.1" customHeight="1">
      <c r="B12019" s="75">
        <v>11749</v>
      </c>
      <c r="C12019" s="75" t="s">
        <v>18516</v>
      </c>
      <c r="D12019" s="75" t="s">
        <v>13138</v>
      </c>
      <c r="E12019" s="171">
        <v>54.07</v>
      </c>
    </row>
    <row r="12020" spans="2:5" ht="50.1" customHeight="1">
      <c r="B12020" s="75">
        <v>10236</v>
      </c>
      <c r="C12020" s="75" t="s">
        <v>18517</v>
      </c>
      <c r="D12020" s="75" t="s">
        <v>13138</v>
      </c>
      <c r="E12020" s="171">
        <v>74.92</v>
      </c>
    </row>
    <row r="12021" spans="2:5" ht="50.1" customHeight="1">
      <c r="B12021" s="75">
        <v>10233</v>
      </c>
      <c r="C12021" s="75" t="s">
        <v>18518</v>
      </c>
      <c r="D12021" s="75" t="s">
        <v>13138</v>
      </c>
      <c r="E12021" s="171">
        <v>70.209999999999994</v>
      </c>
    </row>
    <row r="12022" spans="2:5" ht="50.1" customHeight="1">
      <c r="B12022" s="75">
        <v>10234</v>
      </c>
      <c r="C12022" s="75" t="s">
        <v>18519</v>
      </c>
      <c r="D12022" s="75" t="s">
        <v>13138</v>
      </c>
      <c r="E12022" s="171">
        <v>44.23</v>
      </c>
    </row>
    <row r="12023" spans="2:5" ht="50.1" customHeight="1">
      <c r="B12023" s="75">
        <v>10231</v>
      </c>
      <c r="C12023" s="75" t="s">
        <v>18520</v>
      </c>
      <c r="D12023" s="75" t="s">
        <v>13138</v>
      </c>
      <c r="E12023" s="171">
        <v>202.82</v>
      </c>
    </row>
    <row r="12024" spans="2:5" ht="50.1" customHeight="1">
      <c r="B12024" s="75">
        <v>10232</v>
      </c>
      <c r="C12024" s="75" t="s">
        <v>18521</v>
      </c>
      <c r="D12024" s="75" t="s">
        <v>13138</v>
      </c>
      <c r="E12024" s="171">
        <v>113.49</v>
      </c>
    </row>
    <row r="12025" spans="2:5" ht="50.1" customHeight="1">
      <c r="B12025" s="75">
        <v>10229</v>
      </c>
      <c r="C12025" s="75" t="s">
        <v>18522</v>
      </c>
      <c r="D12025" s="75" t="s">
        <v>13138</v>
      </c>
      <c r="E12025" s="171">
        <v>40</v>
      </c>
    </row>
    <row r="12026" spans="2:5" ht="50.1" customHeight="1">
      <c r="B12026" s="75">
        <v>10235</v>
      </c>
      <c r="C12026" s="75" t="s">
        <v>18523</v>
      </c>
      <c r="D12026" s="75" t="s">
        <v>13138</v>
      </c>
      <c r="E12026" s="171">
        <v>278.05</v>
      </c>
    </row>
    <row r="12027" spans="2:5" ht="50.1" customHeight="1">
      <c r="B12027" s="75">
        <v>10230</v>
      </c>
      <c r="C12027" s="75" t="s">
        <v>18524</v>
      </c>
      <c r="D12027" s="75" t="s">
        <v>13138</v>
      </c>
      <c r="E12027" s="171">
        <v>489.33</v>
      </c>
    </row>
    <row r="12028" spans="2:5" ht="50.1" customHeight="1">
      <c r="B12028" s="75">
        <v>10409</v>
      </c>
      <c r="C12028" s="75" t="s">
        <v>18525</v>
      </c>
      <c r="D12028" s="75" t="s">
        <v>13138</v>
      </c>
      <c r="E12028" s="171">
        <v>145.37</v>
      </c>
    </row>
    <row r="12029" spans="2:5" ht="50.1" customHeight="1">
      <c r="B12029" s="75">
        <v>10411</v>
      </c>
      <c r="C12029" s="75" t="s">
        <v>18526</v>
      </c>
      <c r="D12029" s="75" t="s">
        <v>13138</v>
      </c>
      <c r="E12029" s="171">
        <v>130.08000000000001</v>
      </c>
    </row>
    <row r="12030" spans="2:5" ht="50.1" customHeight="1">
      <c r="B12030" s="75">
        <v>10404</v>
      </c>
      <c r="C12030" s="75" t="s">
        <v>18527</v>
      </c>
      <c r="D12030" s="75" t="s">
        <v>13138</v>
      </c>
      <c r="E12030" s="171">
        <v>52.75</v>
      </c>
    </row>
    <row r="12031" spans="2:5" ht="50.1" customHeight="1">
      <c r="B12031" s="75">
        <v>10410</v>
      </c>
      <c r="C12031" s="75" t="s">
        <v>18528</v>
      </c>
      <c r="D12031" s="75" t="s">
        <v>13138</v>
      </c>
      <c r="E12031" s="171">
        <v>86.89</v>
      </c>
    </row>
    <row r="12032" spans="2:5" ht="50.1" customHeight="1">
      <c r="B12032" s="75">
        <v>10405</v>
      </c>
      <c r="C12032" s="75" t="s">
        <v>18529</v>
      </c>
      <c r="D12032" s="75" t="s">
        <v>13138</v>
      </c>
      <c r="E12032" s="171">
        <v>291.26</v>
      </c>
    </row>
    <row r="12033" spans="2:5" ht="50.1" customHeight="1">
      <c r="B12033" s="75">
        <v>10408</v>
      </c>
      <c r="C12033" s="75" t="s">
        <v>18530</v>
      </c>
      <c r="D12033" s="75" t="s">
        <v>13138</v>
      </c>
      <c r="E12033" s="171">
        <v>203.67</v>
      </c>
    </row>
    <row r="12034" spans="2:5" ht="50.1" customHeight="1">
      <c r="B12034" s="75">
        <v>10412</v>
      </c>
      <c r="C12034" s="75" t="s">
        <v>18531</v>
      </c>
      <c r="D12034" s="75" t="s">
        <v>13138</v>
      </c>
      <c r="E12034" s="171">
        <v>63.93</v>
      </c>
    </row>
    <row r="12035" spans="2:5" ht="50.1" customHeight="1">
      <c r="B12035" s="75">
        <v>10406</v>
      </c>
      <c r="C12035" s="75" t="s">
        <v>18532</v>
      </c>
      <c r="D12035" s="75" t="s">
        <v>13138</v>
      </c>
      <c r="E12035" s="171">
        <v>402.29</v>
      </c>
    </row>
    <row r="12036" spans="2:5" ht="50.1" customHeight="1">
      <c r="B12036" s="75">
        <v>10407</v>
      </c>
      <c r="C12036" s="75" t="s">
        <v>18533</v>
      </c>
      <c r="D12036" s="75" t="s">
        <v>13138</v>
      </c>
      <c r="E12036" s="171">
        <v>623.96</v>
      </c>
    </row>
    <row r="12037" spans="2:5" ht="50.1" customHeight="1">
      <c r="B12037" s="75">
        <v>10416</v>
      </c>
      <c r="C12037" s="75" t="s">
        <v>18534</v>
      </c>
      <c r="D12037" s="75" t="s">
        <v>13138</v>
      </c>
      <c r="E12037" s="171">
        <v>77.39</v>
      </c>
    </row>
    <row r="12038" spans="2:5" ht="50.1" customHeight="1">
      <c r="B12038" s="75">
        <v>10419</v>
      </c>
      <c r="C12038" s="75" t="s">
        <v>18535</v>
      </c>
      <c r="D12038" s="75" t="s">
        <v>13138</v>
      </c>
      <c r="E12038" s="171">
        <v>67.180000000000007</v>
      </c>
    </row>
    <row r="12039" spans="2:5" ht="50.1" customHeight="1">
      <c r="B12039" s="75">
        <v>21092</v>
      </c>
      <c r="C12039" s="75" t="s">
        <v>18536</v>
      </c>
      <c r="D12039" s="75" t="s">
        <v>13138</v>
      </c>
      <c r="E12039" s="171">
        <v>38.4</v>
      </c>
    </row>
    <row r="12040" spans="2:5" ht="50.1" customHeight="1">
      <c r="B12040" s="75">
        <v>10418</v>
      </c>
      <c r="C12040" s="75" t="s">
        <v>18537</v>
      </c>
      <c r="D12040" s="75" t="s">
        <v>13138</v>
      </c>
      <c r="E12040" s="171">
        <v>44.78</v>
      </c>
    </row>
    <row r="12041" spans="2:5" ht="50.1" customHeight="1">
      <c r="B12041" s="75">
        <v>12657</v>
      </c>
      <c r="C12041" s="75" t="s">
        <v>18538</v>
      </c>
      <c r="D12041" s="75" t="s">
        <v>13138</v>
      </c>
      <c r="E12041" s="171">
        <v>180.7</v>
      </c>
    </row>
    <row r="12042" spans="2:5" ht="50.1" customHeight="1">
      <c r="B12042" s="75">
        <v>10417</v>
      </c>
      <c r="C12042" s="75" t="s">
        <v>18539</v>
      </c>
      <c r="D12042" s="75" t="s">
        <v>13138</v>
      </c>
      <c r="E12042" s="171">
        <v>112.76</v>
      </c>
    </row>
    <row r="12043" spans="2:5" ht="50.1" customHeight="1">
      <c r="B12043" s="75">
        <v>10413</v>
      </c>
      <c r="C12043" s="75" t="s">
        <v>18540</v>
      </c>
      <c r="D12043" s="75" t="s">
        <v>13138</v>
      </c>
      <c r="E12043" s="171">
        <v>40.98</v>
      </c>
    </row>
    <row r="12044" spans="2:5" ht="50.1" customHeight="1">
      <c r="B12044" s="75">
        <v>10414</v>
      </c>
      <c r="C12044" s="75" t="s">
        <v>18541</v>
      </c>
      <c r="D12044" s="75" t="s">
        <v>13138</v>
      </c>
      <c r="E12044" s="171">
        <v>246.76</v>
      </c>
    </row>
    <row r="12045" spans="2:5" ht="50.1" customHeight="1">
      <c r="B12045" s="75">
        <v>10415</v>
      </c>
      <c r="C12045" s="75" t="s">
        <v>18542</v>
      </c>
      <c r="D12045" s="75" t="s">
        <v>13138</v>
      </c>
      <c r="E12045" s="171">
        <v>428.26</v>
      </c>
    </row>
    <row r="12046" spans="2:5" ht="50.1" customHeight="1">
      <c r="B12046" s="75">
        <v>38643</v>
      </c>
      <c r="C12046" s="75" t="s">
        <v>18543</v>
      </c>
      <c r="D12046" s="75" t="s">
        <v>13138</v>
      </c>
      <c r="E12046" s="171">
        <v>33.53</v>
      </c>
    </row>
    <row r="12047" spans="2:5" ht="50.1" customHeight="1">
      <c r="B12047" s="75">
        <v>6157</v>
      </c>
      <c r="C12047" s="75" t="s">
        <v>18544</v>
      </c>
      <c r="D12047" s="75" t="s">
        <v>13138</v>
      </c>
      <c r="E12047" s="171">
        <v>45.81</v>
      </c>
    </row>
    <row r="12048" spans="2:5" ht="50.1" customHeight="1">
      <c r="B12048" s="75">
        <v>37588</v>
      </c>
      <c r="C12048" s="75" t="s">
        <v>18545</v>
      </c>
      <c r="D12048" s="75" t="s">
        <v>13138</v>
      </c>
      <c r="E12048" s="171">
        <v>20.54</v>
      </c>
    </row>
    <row r="12049" spans="2:5" ht="50.1" customHeight="1">
      <c r="B12049" s="75">
        <v>6152</v>
      </c>
      <c r="C12049" s="75" t="s">
        <v>18546</v>
      </c>
      <c r="D12049" s="75" t="s">
        <v>13138</v>
      </c>
      <c r="E12049" s="171">
        <v>3.15</v>
      </c>
    </row>
    <row r="12050" spans="2:5" ht="50.1" customHeight="1">
      <c r="B12050" s="75">
        <v>6158</v>
      </c>
      <c r="C12050" s="75" t="s">
        <v>18547</v>
      </c>
      <c r="D12050" s="75" t="s">
        <v>13138</v>
      </c>
      <c r="E12050" s="171">
        <v>3.8</v>
      </c>
    </row>
    <row r="12051" spans="2:5" ht="50.1" customHeight="1">
      <c r="B12051" s="75">
        <v>6153</v>
      </c>
      <c r="C12051" s="75" t="s">
        <v>18548</v>
      </c>
      <c r="D12051" s="75" t="s">
        <v>13138</v>
      </c>
      <c r="E12051" s="171">
        <v>2.95</v>
      </c>
    </row>
    <row r="12052" spans="2:5" ht="50.1" customHeight="1">
      <c r="B12052" s="75">
        <v>6156</v>
      </c>
      <c r="C12052" s="75" t="s">
        <v>18549</v>
      </c>
      <c r="D12052" s="75" t="s">
        <v>13138</v>
      </c>
      <c r="E12052" s="171">
        <v>3.74</v>
      </c>
    </row>
    <row r="12053" spans="2:5" ht="50.1" customHeight="1">
      <c r="B12053" s="75">
        <v>6154</v>
      </c>
      <c r="C12053" s="75" t="s">
        <v>18550</v>
      </c>
      <c r="D12053" s="75" t="s">
        <v>13138</v>
      </c>
      <c r="E12053" s="171">
        <v>7.05</v>
      </c>
    </row>
    <row r="12054" spans="2:5" ht="50.1" customHeight="1">
      <c r="B12054" s="75">
        <v>6155</v>
      </c>
      <c r="C12054" s="75" t="s">
        <v>18551</v>
      </c>
      <c r="D12054" s="75" t="s">
        <v>13138</v>
      </c>
      <c r="E12054" s="171">
        <v>14.6</v>
      </c>
    </row>
    <row r="12055" spans="2:5" ht="50.1" customHeight="1">
      <c r="B12055" s="75">
        <v>43595</v>
      </c>
      <c r="C12055" s="75" t="s">
        <v>22016</v>
      </c>
      <c r="D12055" s="75" t="s">
        <v>13138</v>
      </c>
      <c r="E12055" s="171">
        <v>16.61</v>
      </c>
    </row>
    <row r="12056" spans="2:5" ht="50.1" customHeight="1">
      <c r="B12056" s="75">
        <v>43596</v>
      </c>
      <c r="C12056" s="75" t="s">
        <v>22017</v>
      </c>
      <c r="D12056" s="75" t="s">
        <v>13138</v>
      </c>
      <c r="E12056" s="171">
        <v>19.2</v>
      </c>
    </row>
    <row r="12057" spans="2:5" ht="50.1" customHeight="1">
      <c r="B12057" s="75">
        <v>38108</v>
      </c>
      <c r="C12057" s="75" t="s">
        <v>18552</v>
      </c>
      <c r="D12057" s="75" t="s">
        <v>13138</v>
      </c>
      <c r="E12057" s="171">
        <v>38.74</v>
      </c>
    </row>
    <row r="12058" spans="2:5" ht="50.1" customHeight="1">
      <c r="B12058" s="75">
        <v>38087</v>
      </c>
      <c r="C12058" s="75" t="s">
        <v>18553</v>
      </c>
      <c r="D12058" s="75" t="s">
        <v>13138</v>
      </c>
      <c r="E12058" s="171">
        <v>49.83</v>
      </c>
    </row>
    <row r="12059" spans="2:5" ht="50.1" customHeight="1">
      <c r="B12059" s="75">
        <v>38109</v>
      </c>
      <c r="C12059" s="75" t="s">
        <v>18554</v>
      </c>
      <c r="D12059" s="75" t="s">
        <v>13138</v>
      </c>
      <c r="E12059" s="171">
        <v>61.92</v>
      </c>
    </row>
    <row r="12060" spans="2:5" ht="50.1" customHeight="1">
      <c r="B12060" s="75">
        <v>38088</v>
      </c>
      <c r="C12060" s="75" t="s">
        <v>18555</v>
      </c>
      <c r="D12060" s="75" t="s">
        <v>13138</v>
      </c>
      <c r="E12060" s="171">
        <v>65.11</v>
      </c>
    </row>
    <row r="12061" spans="2:5" ht="50.1" customHeight="1">
      <c r="B12061" s="75">
        <v>38110</v>
      </c>
      <c r="C12061" s="75" t="s">
        <v>18556</v>
      </c>
      <c r="D12061" s="75" t="s">
        <v>13138</v>
      </c>
      <c r="E12061" s="171">
        <v>23.82</v>
      </c>
    </row>
    <row r="12062" spans="2:5" ht="50.1" customHeight="1">
      <c r="B12062" s="75">
        <v>38089</v>
      </c>
      <c r="C12062" s="75" t="s">
        <v>18557</v>
      </c>
      <c r="D12062" s="75" t="s">
        <v>13138</v>
      </c>
      <c r="E12062" s="171">
        <v>41.51</v>
      </c>
    </row>
    <row r="12063" spans="2:5" ht="50.1" customHeight="1">
      <c r="B12063" s="75">
        <v>38111</v>
      </c>
      <c r="C12063" s="75" t="s">
        <v>18558</v>
      </c>
      <c r="D12063" s="75" t="s">
        <v>13138</v>
      </c>
      <c r="E12063" s="171">
        <v>26.64</v>
      </c>
    </row>
    <row r="12064" spans="2:5" ht="50.1" customHeight="1">
      <c r="B12064" s="75">
        <v>38090</v>
      </c>
      <c r="C12064" s="75" t="s">
        <v>18559</v>
      </c>
      <c r="D12064" s="75" t="s">
        <v>13138</v>
      </c>
      <c r="E12064" s="171">
        <v>42.9</v>
      </c>
    </row>
    <row r="12065" spans="2:5" ht="50.1" customHeight="1">
      <c r="B12065" s="75">
        <v>11786</v>
      </c>
      <c r="C12065" s="75" t="s">
        <v>18560</v>
      </c>
      <c r="D12065" s="75" t="s">
        <v>13138</v>
      </c>
      <c r="E12065" s="171">
        <v>284.58999999999997</v>
      </c>
    </row>
    <row r="12066" spans="2:5" ht="50.1" customHeight="1">
      <c r="B12066" s="75">
        <v>13726</v>
      </c>
      <c r="C12066" s="75" t="s">
        <v>18561</v>
      </c>
      <c r="D12066" s="75" t="s">
        <v>13138</v>
      </c>
      <c r="E12066" s="172">
        <v>45698.97</v>
      </c>
    </row>
    <row r="12067" spans="2:5" ht="50.1" customHeight="1">
      <c r="B12067" s="75">
        <v>38400</v>
      </c>
      <c r="C12067" s="75" t="s">
        <v>18562</v>
      </c>
      <c r="D12067" s="75" t="s">
        <v>13138</v>
      </c>
      <c r="E12067" s="171">
        <v>13.7</v>
      </c>
    </row>
    <row r="12068" spans="2:5" ht="50.1" customHeight="1">
      <c r="B12068" s="75">
        <v>12627</v>
      </c>
      <c r="C12068" s="75" t="s">
        <v>18563</v>
      </c>
      <c r="D12068" s="75" t="s">
        <v>13138</v>
      </c>
      <c r="E12068" s="171">
        <v>0.43</v>
      </c>
    </row>
    <row r="12069" spans="2:5" ht="50.1" customHeight="1">
      <c r="B12069" s="75">
        <v>6138</v>
      </c>
      <c r="C12069" s="75" t="s">
        <v>18564</v>
      </c>
      <c r="D12069" s="75" t="s">
        <v>13138</v>
      </c>
      <c r="E12069" s="171">
        <v>2.13</v>
      </c>
    </row>
    <row r="12070" spans="2:5" ht="50.1" customHeight="1">
      <c r="B12070" s="75">
        <v>39996</v>
      </c>
      <c r="C12070" s="75" t="s">
        <v>18565</v>
      </c>
      <c r="D12070" s="75" t="s">
        <v>13139</v>
      </c>
      <c r="E12070" s="171">
        <v>2.99</v>
      </c>
    </row>
    <row r="12071" spans="2:5" ht="50.1" customHeight="1">
      <c r="B12071" s="75">
        <v>10478</v>
      </c>
      <c r="C12071" s="75" t="s">
        <v>18566</v>
      </c>
      <c r="D12071" s="75" t="s">
        <v>3955</v>
      </c>
      <c r="E12071" s="171">
        <v>32.200000000000003</v>
      </c>
    </row>
    <row r="12072" spans="2:5" ht="50.1" customHeight="1">
      <c r="B12072" s="75">
        <v>10475</v>
      </c>
      <c r="C12072" s="75" t="s">
        <v>18567</v>
      </c>
      <c r="D12072" s="75" t="s">
        <v>3955</v>
      </c>
      <c r="E12072" s="171">
        <v>28.32</v>
      </c>
    </row>
    <row r="12073" spans="2:5" ht="50.1" customHeight="1">
      <c r="B12073" s="75">
        <v>10481</v>
      </c>
      <c r="C12073" s="75" t="s">
        <v>18568</v>
      </c>
      <c r="D12073" s="75" t="s">
        <v>3955</v>
      </c>
      <c r="E12073" s="171">
        <v>30.89</v>
      </c>
    </row>
    <row r="12074" spans="2:5" ht="50.1" customHeight="1">
      <c r="B12074" s="75">
        <v>4031</v>
      </c>
      <c r="C12074" s="75" t="s">
        <v>18569</v>
      </c>
      <c r="D12074" s="75" t="s">
        <v>13136</v>
      </c>
      <c r="E12074" s="171">
        <v>21.81</v>
      </c>
    </row>
    <row r="12075" spans="2:5" ht="50.1" customHeight="1">
      <c r="B12075" s="75">
        <v>4030</v>
      </c>
      <c r="C12075" s="75" t="s">
        <v>18570</v>
      </c>
      <c r="D12075" s="75" t="s">
        <v>13136</v>
      </c>
      <c r="E12075" s="171">
        <v>4.6399999999999997</v>
      </c>
    </row>
    <row r="12076" spans="2:5" ht="50.1" customHeight="1">
      <c r="B12076" s="75">
        <v>39399</v>
      </c>
      <c r="C12076" s="75" t="s">
        <v>18571</v>
      </c>
      <c r="D12076" s="75" t="s">
        <v>13138</v>
      </c>
      <c r="E12076" s="172">
        <v>1200.82</v>
      </c>
    </row>
    <row r="12077" spans="2:5" ht="50.1" customHeight="1">
      <c r="B12077" s="75">
        <v>39400</v>
      </c>
      <c r="C12077" s="75" t="s">
        <v>18572</v>
      </c>
      <c r="D12077" s="75" t="s">
        <v>13138</v>
      </c>
      <c r="E12077" s="172">
        <v>1305.24</v>
      </c>
    </row>
    <row r="12078" spans="2:5" ht="50.1" customHeight="1">
      <c r="B12078" s="75">
        <v>39401</v>
      </c>
      <c r="C12078" s="75" t="s">
        <v>18573</v>
      </c>
      <c r="D12078" s="75" t="s">
        <v>13138</v>
      </c>
      <c r="E12078" s="172">
        <v>1464.17</v>
      </c>
    </row>
    <row r="12079" spans="2:5" ht="50.1" customHeight="1">
      <c r="B12079" s="75">
        <v>11652</v>
      </c>
      <c r="C12079" s="75" t="s">
        <v>18574</v>
      </c>
      <c r="D12079" s="75" t="s">
        <v>13138</v>
      </c>
      <c r="E12079" s="172">
        <v>3150</v>
      </c>
    </row>
    <row r="12080" spans="2:5" ht="50.1" customHeight="1">
      <c r="B12080" s="75">
        <v>13896</v>
      </c>
      <c r="C12080" s="75" t="s">
        <v>18575</v>
      </c>
      <c r="D12080" s="75" t="s">
        <v>13138</v>
      </c>
      <c r="E12080" s="172">
        <v>2825.82</v>
      </c>
    </row>
    <row r="12081" spans="2:5" ht="50.1" customHeight="1">
      <c r="B12081" s="75">
        <v>13475</v>
      </c>
      <c r="C12081" s="75" t="s">
        <v>18576</v>
      </c>
      <c r="D12081" s="75" t="s">
        <v>13138</v>
      </c>
      <c r="E12081" s="172">
        <v>3442.19</v>
      </c>
    </row>
    <row r="12082" spans="2:5" ht="50.1" customHeight="1">
      <c r="B12082" s="75">
        <v>25971</v>
      </c>
      <c r="C12082" s="75" t="s">
        <v>18577</v>
      </c>
      <c r="D12082" s="75" t="s">
        <v>13138</v>
      </c>
      <c r="E12082" s="172">
        <v>2919833.7</v>
      </c>
    </row>
    <row r="12083" spans="2:5" ht="50.1" customHeight="1">
      <c r="B12083" s="75">
        <v>25970</v>
      </c>
      <c r="C12083" s="75" t="s">
        <v>18578</v>
      </c>
      <c r="D12083" s="75" t="s">
        <v>13138</v>
      </c>
      <c r="E12083" s="172">
        <v>1229216.1000000001</v>
      </c>
    </row>
    <row r="12084" spans="2:5" ht="50.1" customHeight="1">
      <c r="B12084" s="75">
        <v>13476</v>
      </c>
      <c r="C12084" s="75" t="s">
        <v>18579</v>
      </c>
      <c r="D12084" s="75" t="s">
        <v>13138</v>
      </c>
      <c r="E12084" s="172">
        <v>1238123.55</v>
      </c>
    </row>
    <row r="12085" spans="2:5" ht="50.1" customHeight="1">
      <c r="B12085" s="75">
        <v>10488</v>
      </c>
      <c r="C12085" s="75" t="s">
        <v>18580</v>
      </c>
      <c r="D12085" s="75" t="s">
        <v>13138</v>
      </c>
      <c r="E12085" s="172">
        <v>1500000</v>
      </c>
    </row>
    <row r="12086" spans="2:5" ht="50.1" customHeight="1">
      <c r="B12086" s="75">
        <v>13606</v>
      </c>
      <c r="C12086" s="75" t="s">
        <v>18581</v>
      </c>
      <c r="D12086" s="75" t="s">
        <v>13138</v>
      </c>
      <c r="E12086" s="172">
        <v>1328978.55</v>
      </c>
    </row>
    <row r="12087" spans="2:5" ht="50.1" customHeight="1">
      <c r="B12087" s="75">
        <v>10489</v>
      </c>
      <c r="C12087" s="75" t="s">
        <v>18582</v>
      </c>
      <c r="D12087" s="75" t="s">
        <v>13137</v>
      </c>
      <c r="E12087" s="171">
        <v>12.54</v>
      </c>
    </row>
    <row r="12088" spans="2:5" ht="50.1" customHeight="1">
      <c r="B12088" s="75">
        <v>41073</v>
      </c>
      <c r="C12088" s="75" t="s">
        <v>18583</v>
      </c>
      <c r="D12088" s="75" t="s">
        <v>13142</v>
      </c>
      <c r="E12088" s="172">
        <v>2225.58</v>
      </c>
    </row>
    <row r="12089" spans="2:5" ht="50.1" customHeight="1">
      <c r="B12089" s="75">
        <v>34391</v>
      </c>
      <c r="C12089" s="75" t="s">
        <v>18584</v>
      </c>
      <c r="D12089" s="75" t="s">
        <v>13136</v>
      </c>
      <c r="E12089" s="171">
        <v>523.33000000000004</v>
      </c>
    </row>
    <row r="12090" spans="2:5" ht="50.1" customHeight="1">
      <c r="B12090" s="75">
        <v>10496</v>
      </c>
      <c r="C12090" s="75" t="s">
        <v>18585</v>
      </c>
      <c r="D12090" s="75" t="s">
        <v>13136</v>
      </c>
      <c r="E12090" s="171">
        <v>455.55</v>
      </c>
    </row>
    <row r="12091" spans="2:5" ht="50.1" customHeight="1">
      <c r="B12091" s="75">
        <v>10497</v>
      </c>
      <c r="C12091" s="75" t="s">
        <v>18586</v>
      </c>
      <c r="D12091" s="75" t="s">
        <v>13136</v>
      </c>
      <c r="E12091" s="172">
        <v>1184.44</v>
      </c>
    </row>
    <row r="12092" spans="2:5" ht="50.1" customHeight="1">
      <c r="B12092" s="75">
        <v>10504</v>
      </c>
      <c r="C12092" s="75" t="s">
        <v>18587</v>
      </c>
      <c r="D12092" s="75" t="s">
        <v>13136</v>
      </c>
      <c r="E12092" s="172">
        <v>1384.88</v>
      </c>
    </row>
    <row r="12093" spans="2:5" ht="50.1" customHeight="1">
      <c r="B12093" s="75">
        <v>34390</v>
      </c>
      <c r="C12093" s="75" t="s">
        <v>18588</v>
      </c>
      <c r="D12093" s="75" t="s">
        <v>13136</v>
      </c>
      <c r="E12093" s="171">
        <v>408.17</v>
      </c>
    </row>
    <row r="12094" spans="2:5" ht="50.1" customHeight="1">
      <c r="B12094" s="75">
        <v>34389</v>
      </c>
      <c r="C12094" s="75" t="s">
        <v>18589</v>
      </c>
      <c r="D12094" s="75" t="s">
        <v>13136</v>
      </c>
      <c r="E12094" s="171">
        <v>127.55</v>
      </c>
    </row>
    <row r="12095" spans="2:5" ht="50.1" customHeight="1">
      <c r="B12095" s="75">
        <v>34388</v>
      </c>
      <c r="C12095" s="75" t="s">
        <v>18590</v>
      </c>
      <c r="D12095" s="75" t="s">
        <v>13136</v>
      </c>
      <c r="E12095" s="171">
        <v>181.28</v>
      </c>
    </row>
    <row r="12096" spans="2:5" ht="50.1" customHeight="1">
      <c r="B12096" s="75">
        <v>34387</v>
      </c>
      <c r="C12096" s="75" t="s">
        <v>18591</v>
      </c>
      <c r="D12096" s="75" t="s">
        <v>13136</v>
      </c>
      <c r="E12096" s="171">
        <v>294.27999999999997</v>
      </c>
    </row>
    <row r="12097" spans="2:5" ht="50.1" customHeight="1">
      <c r="B12097" s="75">
        <v>11188</v>
      </c>
      <c r="C12097" s="75" t="s">
        <v>18592</v>
      </c>
      <c r="D12097" s="75" t="s">
        <v>13136</v>
      </c>
      <c r="E12097" s="171">
        <v>145.77000000000001</v>
      </c>
    </row>
    <row r="12098" spans="2:5" ht="50.1" customHeight="1">
      <c r="B12098" s="75">
        <v>11189</v>
      </c>
      <c r="C12098" s="75" t="s">
        <v>18593</v>
      </c>
      <c r="D12098" s="75" t="s">
        <v>13136</v>
      </c>
      <c r="E12098" s="171">
        <v>218.66</v>
      </c>
    </row>
    <row r="12099" spans="2:5" ht="50.1" customHeight="1">
      <c r="B12099" s="75">
        <v>21107</v>
      </c>
      <c r="C12099" s="75" t="s">
        <v>18594</v>
      </c>
      <c r="D12099" s="75" t="s">
        <v>13136</v>
      </c>
      <c r="E12099" s="171">
        <v>157.35</v>
      </c>
    </row>
    <row r="12100" spans="2:5" ht="50.1" customHeight="1">
      <c r="B12100" s="75">
        <v>34386</v>
      </c>
      <c r="C12100" s="75" t="s">
        <v>18595</v>
      </c>
      <c r="D12100" s="75" t="s">
        <v>13136</v>
      </c>
      <c r="E12100" s="171">
        <v>273.33</v>
      </c>
    </row>
    <row r="12101" spans="2:5" ht="50.1" customHeight="1">
      <c r="B12101" s="75">
        <v>10490</v>
      </c>
      <c r="C12101" s="75" t="s">
        <v>18596</v>
      </c>
      <c r="D12101" s="75" t="s">
        <v>13136</v>
      </c>
      <c r="E12101" s="171">
        <v>82</v>
      </c>
    </row>
    <row r="12102" spans="2:5" ht="50.1" customHeight="1">
      <c r="B12102" s="75">
        <v>10492</v>
      </c>
      <c r="C12102" s="75" t="s">
        <v>18597</v>
      </c>
      <c r="D12102" s="75" t="s">
        <v>13136</v>
      </c>
      <c r="E12102" s="171">
        <v>109.33</v>
      </c>
    </row>
    <row r="12103" spans="2:5" ht="50.1" customHeight="1">
      <c r="B12103" s="75">
        <v>10493</v>
      </c>
      <c r="C12103" s="75" t="s">
        <v>18598</v>
      </c>
      <c r="D12103" s="75" t="s">
        <v>13136</v>
      </c>
      <c r="E12103" s="171">
        <v>127.55</v>
      </c>
    </row>
    <row r="12104" spans="2:5" ht="50.1" customHeight="1">
      <c r="B12104" s="75">
        <v>10491</v>
      </c>
      <c r="C12104" s="75" t="s">
        <v>18599</v>
      </c>
      <c r="D12104" s="75" t="s">
        <v>13136</v>
      </c>
      <c r="E12104" s="171">
        <v>154.88</v>
      </c>
    </row>
    <row r="12105" spans="2:5" ht="50.1" customHeight="1">
      <c r="B12105" s="75">
        <v>34385</v>
      </c>
      <c r="C12105" s="75" t="s">
        <v>18600</v>
      </c>
      <c r="D12105" s="75" t="s">
        <v>13136</v>
      </c>
      <c r="E12105" s="171">
        <v>225.95</v>
      </c>
    </row>
    <row r="12106" spans="2:5" ht="50.1" customHeight="1">
      <c r="B12106" s="75">
        <v>10499</v>
      </c>
      <c r="C12106" s="75" t="s">
        <v>18601</v>
      </c>
      <c r="D12106" s="75" t="s">
        <v>13136</v>
      </c>
      <c r="E12106" s="171">
        <v>91.11</v>
      </c>
    </row>
    <row r="12107" spans="2:5" ht="50.1" customHeight="1">
      <c r="B12107" s="75">
        <v>34384</v>
      </c>
      <c r="C12107" s="75" t="s">
        <v>18602</v>
      </c>
      <c r="D12107" s="75" t="s">
        <v>13136</v>
      </c>
      <c r="E12107" s="171">
        <v>273.33</v>
      </c>
    </row>
    <row r="12108" spans="2:5" ht="50.1" customHeight="1">
      <c r="B12108" s="75">
        <v>11185</v>
      </c>
      <c r="C12108" s="75" t="s">
        <v>18603</v>
      </c>
      <c r="D12108" s="75" t="s">
        <v>13136</v>
      </c>
      <c r="E12108" s="171">
        <v>282.44</v>
      </c>
    </row>
    <row r="12109" spans="2:5" ht="50.1" customHeight="1">
      <c r="B12109" s="75">
        <v>10507</v>
      </c>
      <c r="C12109" s="75" t="s">
        <v>18604</v>
      </c>
      <c r="D12109" s="75" t="s">
        <v>13136</v>
      </c>
      <c r="E12109" s="171">
        <v>221.89</v>
      </c>
    </row>
    <row r="12110" spans="2:5" ht="50.1" customHeight="1">
      <c r="B12110" s="75">
        <v>10505</v>
      </c>
      <c r="C12110" s="75" t="s">
        <v>18605</v>
      </c>
      <c r="D12110" s="75" t="s">
        <v>13136</v>
      </c>
      <c r="E12110" s="171">
        <v>130.93</v>
      </c>
    </row>
    <row r="12111" spans="2:5" ht="50.1" customHeight="1">
      <c r="B12111" s="75">
        <v>10506</v>
      </c>
      <c r="C12111" s="75" t="s">
        <v>18606</v>
      </c>
      <c r="D12111" s="75" t="s">
        <v>13136</v>
      </c>
      <c r="E12111" s="171">
        <v>170.92</v>
      </c>
    </row>
    <row r="12112" spans="2:5" ht="50.1" customHeight="1">
      <c r="B12112" s="75">
        <v>5031</v>
      </c>
      <c r="C12112" s="75" t="s">
        <v>18607</v>
      </c>
      <c r="D12112" s="75" t="s">
        <v>13136</v>
      </c>
      <c r="E12112" s="171">
        <v>240</v>
      </c>
    </row>
    <row r="12113" spans="2:5" ht="50.1" customHeight="1">
      <c r="B12113" s="75">
        <v>10502</v>
      </c>
      <c r="C12113" s="75" t="s">
        <v>18608</v>
      </c>
      <c r="D12113" s="75" t="s">
        <v>13136</v>
      </c>
      <c r="E12113" s="171">
        <v>279.64999999999998</v>
      </c>
    </row>
    <row r="12114" spans="2:5" ht="50.1" customHeight="1">
      <c r="B12114" s="75">
        <v>10501</v>
      </c>
      <c r="C12114" s="75" t="s">
        <v>18609</v>
      </c>
      <c r="D12114" s="75" t="s">
        <v>13136</v>
      </c>
      <c r="E12114" s="171">
        <v>157.99</v>
      </c>
    </row>
    <row r="12115" spans="2:5" ht="50.1" customHeight="1">
      <c r="B12115" s="75">
        <v>10503</v>
      </c>
      <c r="C12115" s="75" t="s">
        <v>18610</v>
      </c>
      <c r="D12115" s="75" t="s">
        <v>13136</v>
      </c>
      <c r="E12115" s="171">
        <v>213.45</v>
      </c>
    </row>
    <row r="12116" spans="2:5" ht="50.1" customHeight="1">
      <c r="B12116" s="75">
        <v>4500</v>
      </c>
      <c r="C12116" s="75" t="s">
        <v>22018</v>
      </c>
      <c r="D12116" s="75" t="s">
        <v>13139</v>
      </c>
      <c r="E12116" s="171">
        <v>10.25</v>
      </c>
    </row>
    <row r="12117" spans="2:5" ht="50.1" customHeight="1">
      <c r="B12117" s="75">
        <v>4448</v>
      </c>
      <c r="C12117" s="75" t="s">
        <v>22019</v>
      </c>
      <c r="D12117" s="75" t="s">
        <v>13139</v>
      </c>
      <c r="E12117" s="171">
        <v>14.08</v>
      </c>
    </row>
    <row r="12118" spans="2:5" ht="50.1" customHeight="1">
      <c r="B12118" s="75">
        <v>20213</v>
      </c>
      <c r="C12118" s="75" t="s">
        <v>22020</v>
      </c>
      <c r="D12118" s="75" t="s">
        <v>13139</v>
      </c>
      <c r="E12118" s="171">
        <v>28.74</v>
      </c>
    </row>
    <row r="12119" spans="2:5" ht="50.1" customHeight="1">
      <c r="B12119" s="75">
        <v>20211</v>
      </c>
      <c r="C12119" s="75" t="s">
        <v>22021</v>
      </c>
      <c r="D12119" s="75" t="s">
        <v>13139</v>
      </c>
      <c r="E12119" s="171">
        <v>38.049999999999997</v>
      </c>
    </row>
    <row r="12120" spans="2:5" ht="50.1" customHeight="1">
      <c r="B12120" s="75">
        <v>40270</v>
      </c>
      <c r="C12120" s="75" t="s">
        <v>18611</v>
      </c>
      <c r="D12120" s="75" t="s">
        <v>13139</v>
      </c>
      <c r="E12120" s="171">
        <v>69.08</v>
      </c>
    </row>
    <row r="12121" spans="2:5" ht="50.1" customHeight="1">
      <c r="B12121" s="75">
        <v>4425</v>
      </c>
      <c r="C12121" s="75" t="s">
        <v>22022</v>
      </c>
      <c r="D12121" s="75" t="s">
        <v>13139</v>
      </c>
      <c r="E12121" s="171">
        <v>31.45</v>
      </c>
    </row>
    <row r="12122" spans="2:5" ht="50.1" customHeight="1">
      <c r="B12122" s="75">
        <v>4472</v>
      </c>
      <c r="C12122" s="75" t="s">
        <v>22023</v>
      </c>
      <c r="D12122" s="75" t="s">
        <v>13139</v>
      </c>
      <c r="E12122" s="171">
        <v>39.29</v>
      </c>
    </row>
    <row r="12123" spans="2:5" ht="50.1" customHeight="1">
      <c r="B12123" s="75">
        <v>35272</v>
      </c>
      <c r="C12123" s="75" t="s">
        <v>22024</v>
      </c>
      <c r="D12123" s="75" t="s">
        <v>13139</v>
      </c>
      <c r="E12123" s="171">
        <v>56.79</v>
      </c>
    </row>
    <row r="12124" spans="2:5" ht="50.1" customHeight="1">
      <c r="B12124" s="75">
        <v>4481</v>
      </c>
      <c r="C12124" s="75" t="s">
        <v>22025</v>
      </c>
      <c r="D12124" s="75" t="s">
        <v>13139</v>
      </c>
      <c r="E12124" s="171">
        <v>60.79</v>
      </c>
    </row>
    <row r="12125" spans="2:5" ht="50.1" customHeight="1">
      <c r="B12125" s="75">
        <v>34345</v>
      </c>
      <c r="C12125" s="75" t="s">
        <v>18612</v>
      </c>
      <c r="D12125" s="75" t="s">
        <v>13137</v>
      </c>
      <c r="E12125" s="171">
        <v>10.53</v>
      </c>
    </row>
    <row r="12126" spans="2:5" ht="50.1" customHeight="1">
      <c r="B12126" s="75">
        <v>41096</v>
      </c>
      <c r="C12126" s="75" t="s">
        <v>18613</v>
      </c>
      <c r="D12126" s="75" t="s">
        <v>13142</v>
      </c>
      <c r="E12126" s="172">
        <v>1870.4</v>
      </c>
    </row>
    <row r="12127" spans="2:5" ht="50.1" customHeight="1">
      <c r="B12127" s="75">
        <v>41776</v>
      </c>
      <c r="C12127" s="75" t="s">
        <v>18614</v>
      </c>
      <c r="D12127" s="75" t="s">
        <v>13137</v>
      </c>
      <c r="E12127" s="171">
        <v>14.43</v>
      </c>
    </row>
    <row r="12128" spans="2:5" ht="50.1" customHeight="1">
      <c r="B12128" s="75">
        <v>11157</v>
      </c>
      <c r="C12128" s="75" t="s">
        <v>18615</v>
      </c>
      <c r="D12128" s="75" t="s">
        <v>3960</v>
      </c>
      <c r="E12128" s="171">
        <v>170.72</v>
      </c>
    </row>
    <row r="12129" spans="2:5" ht="50.1" customHeight="1">
      <c r="B12129" s="75">
        <v>43780</v>
      </c>
      <c r="C12129" s="75" t="s">
        <v>22026</v>
      </c>
      <c r="D12129" s="75" t="s">
        <v>3958</v>
      </c>
      <c r="E12129" s="171">
        <v>64.75</v>
      </c>
    </row>
    <row r="12130" spans="2:5" ht="50.1" customHeight="1">
      <c r="B12130" s="75">
        <v>1363</v>
      </c>
      <c r="C12130" s="75" t="s">
        <v>21444</v>
      </c>
      <c r="D12130" s="75" t="s">
        <v>13136</v>
      </c>
      <c r="E12130" s="171">
        <v>18.350000000000001</v>
      </c>
    </row>
    <row r="12131" spans="2:5" ht="50.1" customHeight="1">
      <c r="B12131" s="75">
        <v>1344</v>
      </c>
      <c r="C12131" s="75" t="s">
        <v>21445</v>
      </c>
      <c r="D12131" s="75" t="s">
        <v>13138</v>
      </c>
      <c r="E12131" s="171">
        <v>43.38</v>
      </c>
    </row>
    <row r="12132" spans="2:5" ht="50.1" customHeight="1">
      <c r="B12132" s="75">
        <v>1342</v>
      </c>
      <c r="C12132" s="75" t="s">
        <v>21446</v>
      </c>
      <c r="D12132" s="75" t="s">
        <v>13138</v>
      </c>
      <c r="E12132" s="171">
        <v>76.680000000000007</v>
      </c>
    </row>
    <row r="12133" spans="2:5" ht="50.1" customHeight="1">
      <c r="B12133" s="75">
        <v>1349</v>
      </c>
      <c r="C12133" s="75" t="s">
        <v>21447</v>
      </c>
      <c r="D12133" s="75" t="s">
        <v>13138</v>
      </c>
      <c r="E12133" s="171">
        <v>109.36</v>
      </c>
    </row>
    <row r="12134" spans="2:5" ht="50.1" customHeight="1">
      <c r="B12134" s="75">
        <v>1350</v>
      </c>
      <c r="C12134" s="75" t="s">
        <v>21448</v>
      </c>
      <c r="D12134" s="75" t="s">
        <v>13138</v>
      </c>
      <c r="E12134" s="171">
        <v>49.87</v>
      </c>
    </row>
    <row r="12135" spans="2:5" ht="50.1" customHeight="1">
      <c r="B12135" s="75">
        <v>1359</v>
      </c>
      <c r="C12135" s="75" t="s">
        <v>21449</v>
      </c>
      <c r="D12135" s="75" t="s">
        <v>13138</v>
      </c>
      <c r="E12135" s="171">
        <v>98.14</v>
      </c>
    </row>
    <row r="12136" spans="2:5" ht="50.1" customHeight="1">
      <c r="B12136" s="75">
        <v>1351</v>
      </c>
      <c r="C12136" s="75" t="s">
        <v>21450</v>
      </c>
      <c r="D12136" s="75" t="s">
        <v>13138</v>
      </c>
      <c r="E12136" s="171">
        <v>31.62</v>
      </c>
    </row>
    <row r="12137" spans="2:5" ht="50.1" customHeight="1">
      <c r="B12137" s="75">
        <v>2404</v>
      </c>
      <c r="C12137" s="75" t="s">
        <v>14089</v>
      </c>
      <c r="D12137" s="75" t="s">
        <v>13136</v>
      </c>
      <c r="E12137" s="171">
        <v>90.5</v>
      </c>
    </row>
    <row r="12138" spans="2:5" ht="50.1" customHeight="1">
      <c r="B12138" s="75">
        <v>2418</v>
      </c>
      <c r="C12138" s="75" t="s">
        <v>21451</v>
      </c>
      <c r="D12138" s="75" t="s">
        <v>13138</v>
      </c>
      <c r="E12138" s="171">
        <v>5.63</v>
      </c>
    </row>
    <row r="12139" spans="2:5" ht="50.1" customHeight="1">
      <c r="B12139" s="75">
        <v>6086</v>
      </c>
      <c r="C12139" s="75" t="s">
        <v>21452</v>
      </c>
      <c r="D12139" s="75" t="s">
        <v>3960</v>
      </c>
      <c r="E12139" s="171">
        <v>72.099999999999994</v>
      </c>
    </row>
    <row r="12140" spans="2:5" ht="50.1" customHeight="1">
      <c r="B12140" s="75">
        <v>3378</v>
      </c>
      <c r="C12140" s="75" t="s">
        <v>14090</v>
      </c>
      <c r="D12140" s="75" t="s">
        <v>13138</v>
      </c>
      <c r="E12140" s="171">
        <v>58.57</v>
      </c>
    </row>
    <row r="12141" spans="2:5" ht="50.1" customHeight="1">
      <c r="B12141" s="75">
        <v>3380</v>
      </c>
      <c r="C12141" s="75" t="s">
        <v>14091</v>
      </c>
      <c r="D12141" s="75" t="s">
        <v>13138</v>
      </c>
      <c r="E12141" s="171">
        <v>41</v>
      </c>
    </row>
    <row r="12142" spans="2:5" ht="50.1" customHeight="1">
      <c r="B12142" s="75">
        <v>3379</v>
      </c>
      <c r="C12142" s="75" t="s">
        <v>14092</v>
      </c>
      <c r="D12142" s="75" t="s">
        <v>13138</v>
      </c>
      <c r="E12142" s="171">
        <v>39.58</v>
      </c>
    </row>
    <row r="12143" spans="2:5" ht="50.1" customHeight="1">
      <c r="B12143" s="75">
        <v>615</v>
      </c>
      <c r="C12143" s="75" t="s">
        <v>21453</v>
      </c>
      <c r="D12143" s="75" t="s">
        <v>13136</v>
      </c>
      <c r="E12143" s="171">
        <v>387.12</v>
      </c>
    </row>
    <row r="12144" spans="2:5" ht="50.1" customHeight="1">
      <c r="B12144" s="75">
        <v>606</v>
      </c>
      <c r="C12144" s="75" t="s">
        <v>21454</v>
      </c>
      <c r="D12144" s="75" t="s">
        <v>13136</v>
      </c>
      <c r="E12144" s="171">
        <v>608.12</v>
      </c>
    </row>
    <row r="12145" spans="2:5" ht="50.1" customHeight="1">
      <c r="B12145" s="75">
        <v>11193</v>
      </c>
      <c r="C12145" s="75" t="s">
        <v>21455</v>
      </c>
      <c r="D12145" s="75" t="s">
        <v>13136</v>
      </c>
      <c r="E12145" s="171">
        <v>616.58000000000004</v>
      </c>
    </row>
    <row r="12146" spans="2:5" ht="50.1" customHeight="1">
      <c r="B12146" s="75">
        <v>11197</v>
      </c>
      <c r="C12146" s="75" t="s">
        <v>21456</v>
      </c>
      <c r="D12146" s="75" t="s">
        <v>13138</v>
      </c>
      <c r="E12146" s="171">
        <v>844.41</v>
      </c>
    </row>
    <row r="12147" spans="2:5" ht="50.1" customHeight="1">
      <c r="B12147" s="75">
        <v>13382</v>
      </c>
      <c r="C12147" s="75" t="s">
        <v>14093</v>
      </c>
      <c r="D12147" s="75" t="s">
        <v>13138</v>
      </c>
      <c r="E12147" s="171">
        <v>276.22000000000003</v>
      </c>
    </row>
    <row r="12148" spans="2:5" ht="50.1" customHeight="1">
      <c r="B12148" s="75">
        <v>4047</v>
      </c>
      <c r="C12148" s="75" t="s">
        <v>21457</v>
      </c>
      <c r="D12148" s="75" t="s">
        <v>3960</v>
      </c>
      <c r="E12148" s="171">
        <v>14.59</v>
      </c>
    </row>
    <row r="12149" spans="2:5" ht="50.1" customHeight="1">
      <c r="B12149" s="75">
        <v>7344</v>
      </c>
      <c r="C12149" s="75" t="s">
        <v>21458</v>
      </c>
      <c r="D12149" s="75" t="s">
        <v>3960</v>
      </c>
      <c r="E12149" s="171">
        <v>59.6</v>
      </c>
    </row>
    <row r="12150" spans="2:5" ht="50.1" customHeight="1">
      <c r="B12150" s="75">
        <v>40514</v>
      </c>
      <c r="C12150" s="75" t="s">
        <v>21459</v>
      </c>
      <c r="D12150" s="75" t="s">
        <v>3955</v>
      </c>
      <c r="E12150" s="171">
        <v>27.7</v>
      </c>
    </row>
    <row r="12151" spans="2:5" ht="50.1" customHeight="1">
      <c r="B12151" s="75">
        <v>11199</v>
      </c>
      <c r="C12151" s="75" t="s">
        <v>21460</v>
      </c>
      <c r="D12151" s="75" t="s">
        <v>13138</v>
      </c>
      <c r="E12151" s="171">
        <v>872.6</v>
      </c>
    </row>
    <row r="12152" spans="2:5" ht="50.1" customHeight="1">
      <c r="B12152" s="75">
        <v>4053</v>
      </c>
      <c r="C12152" s="75" t="s">
        <v>21461</v>
      </c>
      <c r="D12152" s="75" t="s">
        <v>3960</v>
      </c>
      <c r="E12152" s="171">
        <v>55.58</v>
      </c>
    </row>
    <row r="12153" spans="2:5" ht="50.1" customHeight="1">
      <c r="B12153" s="75">
        <v>4056</v>
      </c>
      <c r="C12153" s="75" t="s">
        <v>21462</v>
      </c>
      <c r="D12153" s="75" t="s">
        <v>3960</v>
      </c>
      <c r="E12153" s="171">
        <v>29.22</v>
      </c>
    </row>
    <row r="12154" spans="2:5" ht="50.1" customHeight="1">
      <c r="B12154" s="75">
        <v>21136</v>
      </c>
      <c r="C12154" s="75" t="s">
        <v>14094</v>
      </c>
      <c r="D12154" s="75" t="s">
        <v>13139</v>
      </c>
      <c r="E12154" s="171">
        <v>13.14</v>
      </c>
    </row>
    <row r="12155" spans="2:5" ht="50.1" customHeight="1">
      <c r="B12155" s="75">
        <v>21128</v>
      </c>
      <c r="C12155" s="75" t="s">
        <v>14095</v>
      </c>
      <c r="D12155" s="75" t="s">
        <v>13139</v>
      </c>
      <c r="E12155" s="171">
        <v>10.17</v>
      </c>
    </row>
    <row r="12156" spans="2:5" ht="50.1" customHeight="1">
      <c r="B12156" s="75">
        <v>21130</v>
      </c>
      <c r="C12156" s="75" t="s">
        <v>14096</v>
      </c>
      <c r="D12156" s="75" t="s">
        <v>13139</v>
      </c>
      <c r="E12156" s="171">
        <v>25.68</v>
      </c>
    </row>
    <row r="12157" spans="2:5" ht="50.1" customHeight="1">
      <c r="B12157" s="75">
        <v>21135</v>
      </c>
      <c r="C12157" s="75" t="s">
        <v>14097</v>
      </c>
      <c r="D12157" s="75" t="s">
        <v>13139</v>
      </c>
      <c r="E12157" s="171">
        <v>25.28</v>
      </c>
    </row>
    <row r="12158" spans="2:5" ht="50.1" customHeight="1">
      <c r="B12158" s="75">
        <v>38605</v>
      </c>
      <c r="C12158" s="75" t="s">
        <v>14098</v>
      </c>
      <c r="D12158" s="75" t="s">
        <v>13138</v>
      </c>
      <c r="E12158" s="171">
        <v>65.739999999999995</v>
      </c>
    </row>
    <row r="12159" spans="2:5" ht="50.1" customHeight="1">
      <c r="B12159" s="75">
        <v>11270</v>
      </c>
      <c r="C12159" s="75" t="s">
        <v>14099</v>
      </c>
      <c r="D12159" s="75" t="s">
        <v>13138</v>
      </c>
      <c r="E12159" s="171">
        <v>2.7</v>
      </c>
    </row>
    <row r="12160" spans="2:5" ht="50.1" customHeight="1">
      <c r="B12160" s="75">
        <v>412</v>
      </c>
      <c r="C12160" s="75" t="s">
        <v>14100</v>
      </c>
      <c r="D12160" s="75" t="s">
        <v>13138</v>
      </c>
      <c r="E12160" s="171">
        <v>0.82</v>
      </c>
    </row>
    <row r="12161" spans="2:5" ht="50.1" customHeight="1">
      <c r="B12161" s="75">
        <v>414</v>
      </c>
      <c r="C12161" s="75" t="s">
        <v>14101</v>
      </c>
      <c r="D12161" s="75" t="s">
        <v>13138</v>
      </c>
      <c r="E12161" s="171">
        <v>0.05</v>
      </c>
    </row>
    <row r="12162" spans="2:5" ht="50.1" customHeight="1">
      <c r="B12162" s="75">
        <v>410</v>
      </c>
      <c r="C12162" s="75" t="s">
        <v>14102</v>
      </c>
      <c r="D12162" s="75" t="s">
        <v>13138</v>
      </c>
      <c r="E12162" s="171">
        <v>0.12</v>
      </c>
    </row>
    <row r="12163" spans="2:5" ht="50.1" customHeight="1">
      <c r="B12163" s="75">
        <v>411</v>
      </c>
      <c r="C12163" s="75" t="s">
        <v>14103</v>
      </c>
      <c r="D12163" s="75" t="s">
        <v>13138</v>
      </c>
      <c r="E12163" s="171">
        <v>0.16</v>
      </c>
    </row>
    <row r="12164" spans="2:5" ht="50.1" customHeight="1">
      <c r="B12164" s="75">
        <v>408</v>
      </c>
      <c r="C12164" s="75" t="s">
        <v>14104</v>
      </c>
      <c r="D12164" s="75" t="s">
        <v>13138</v>
      </c>
      <c r="E12164" s="171">
        <v>0.79</v>
      </c>
    </row>
    <row r="12165" spans="2:5" ht="50.1" customHeight="1">
      <c r="B12165" s="75">
        <v>39131</v>
      </c>
      <c r="C12165" s="75" t="s">
        <v>14105</v>
      </c>
      <c r="D12165" s="75" t="s">
        <v>13138</v>
      </c>
      <c r="E12165" s="171">
        <v>1.22</v>
      </c>
    </row>
    <row r="12166" spans="2:5" ht="50.1" customHeight="1">
      <c r="B12166" s="75">
        <v>394</v>
      </c>
      <c r="C12166" s="75" t="s">
        <v>14106</v>
      </c>
      <c r="D12166" s="75" t="s">
        <v>13138</v>
      </c>
      <c r="E12166" s="171">
        <v>1.24</v>
      </c>
    </row>
    <row r="12167" spans="2:5" ht="50.1" customHeight="1">
      <c r="B12167" s="75">
        <v>39130</v>
      </c>
      <c r="C12167" s="75" t="s">
        <v>14107</v>
      </c>
      <c r="D12167" s="75" t="s">
        <v>13138</v>
      </c>
      <c r="E12167" s="171">
        <v>1.1100000000000001</v>
      </c>
    </row>
    <row r="12168" spans="2:5" ht="50.1" customHeight="1">
      <c r="B12168" s="75">
        <v>395</v>
      </c>
      <c r="C12168" s="75" t="s">
        <v>14108</v>
      </c>
      <c r="D12168" s="75" t="s">
        <v>13138</v>
      </c>
      <c r="E12168" s="171">
        <v>1.19</v>
      </c>
    </row>
    <row r="12169" spans="2:5" ht="50.1" customHeight="1">
      <c r="B12169" s="75">
        <v>39127</v>
      </c>
      <c r="C12169" s="75" t="s">
        <v>14109</v>
      </c>
      <c r="D12169" s="75" t="s">
        <v>13138</v>
      </c>
      <c r="E12169" s="171">
        <v>0.57999999999999996</v>
      </c>
    </row>
    <row r="12170" spans="2:5" ht="50.1" customHeight="1">
      <c r="B12170" s="75">
        <v>392</v>
      </c>
      <c r="C12170" s="75" t="s">
        <v>14110</v>
      </c>
      <c r="D12170" s="75" t="s">
        <v>13138</v>
      </c>
      <c r="E12170" s="171">
        <v>0.6</v>
      </c>
    </row>
    <row r="12171" spans="2:5" ht="50.1" customHeight="1">
      <c r="B12171" s="75">
        <v>39129</v>
      </c>
      <c r="C12171" s="75" t="s">
        <v>14111</v>
      </c>
      <c r="D12171" s="75" t="s">
        <v>13138</v>
      </c>
      <c r="E12171" s="171">
        <v>0.68</v>
      </c>
    </row>
    <row r="12172" spans="2:5" ht="50.1" customHeight="1">
      <c r="B12172" s="75">
        <v>393</v>
      </c>
      <c r="C12172" s="75" t="s">
        <v>14112</v>
      </c>
      <c r="D12172" s="75" t="s">
        <v>13138</v>
      </c>
      <c r="E12172" s="171">
        <v>0.72</v>
      </c>
    </row>
    <row r="12173" spans="2:5" ht="50.1" customHeight="1">
      <c r="B12173" s="75">
        <v>39133</v>
      </c>
      <c r="C12173" s="75" t="s">
        <v>14113</v>
      </c>
      <c r="D12173" s="75" t="s">
        <v>13138</v>
      </c>
      <c r="E12173" s="171">
        <v>1.6</v>
      </c>
    </row>
    <row r="12174" spans="2:5" ht="50.1" customHeight="1">
      <c r="B12174" s="75">
        <v>397</v>
      </c>
      <c r="C12174" s="75" t="s">
        <v>14114</v>
      </c>
      <c r="D12174" s="75" t="s">
        <v>13138</v>
      </c>
      <c r="E12174" s="171">
        <v>1.77</v>
      </c>
    </row>
    <row r="12175" spans="2:5" ht="50.1" customHeight="1">
      <c r="B12175" s="75">
        <v>39132</v>
      </c>
      <c r="C12175" s="75" t="s">
        <v>14115</v>
      </c>
      <c r="D12175" s="75" t="s">
        <v>13138</v>
      </c>
      <c r="E12175" s="171">
        <v>1.28</v>
      </c>
    </row>
    <row r="12176" spans="2:5" ht="50.1" customHeight="1">
      <c r="B12176" s="75">
        <v>396</v>
      </c>
      <c r="C12176" s="75" t="s">
        <v>14116</v>
      </c>
      <c r="D12176" s="75" t="s">
        <v>13138</v>
      </c>
      <c r="E12176" s="171">
        <v>1.37</v>
      </c>
    </row>
    <row r="12177" spans="2:5" ht="50.1" customHeight="1">
      <c r="B12177" s="75">
        <v>39135</v>
      </c>
      <c r="C12177" s="75" t="s">
        <v>14117</v>
      </c>
      <c r="D12177" s="75" t="s">
        <v>13138</v>
      </c>
      <c r="E12177" s="171">
        <v>2.57</v>
      </c>
    </row>
    <row r="12178" spans="2:5" ht="50.1" customHeight="1">
      <c r="B12178" s="75">
        <v>39128</v>
      </c>
      <c r="C12178" s="75" t="s">
        <v>14118</v>
      </c>
      <c r="D12178" s="75" t="s">
        <v>13138</v>
      </c>
      <c r="E12178" s="171">
        <v>0.64</v>
      </c>
    </row>
    <row r="12179" spans="2:5" ht="50.1" customHeight="1">
      <c r="B12179" s="75">
        <v>400</v>
      </c>
      <c r="C12179" s="75" t="s">
        <v>14119</v>
      </c>
      <c r="D12179" s="75" t="s">
        <v>13138</v>
      </c>
      <c r="E12179" s="171">
        <v>0.62</v>
      </c>
    </row>
    <row r="12180" spans="2:5" ht="50.1" customHeight="1">
      <c r="B12180" s="75">
        <v>39125</v>
      </c>
      <c r="C12180" s="75" t="s">
        <v>14120</v>
      </c>
      <c r="D12180" s="75" t="s">
        <v>13138</v>
      </c>
      <c r="E12180" s="171">
        <v>0.64</v>
      </c>
    </row>
    <row r="12181" spans="2:5" ht="50.1" customHeight="1">
      <c r="B12181" s="75">
        <v>39134</v>
      </c>
      <c r="C12181" s="75" t="s">
        <v>14121</v>
      </c>
      <c r="D12181" s="75" t="s">
        <v>13138</v>
      </c>
      <c r="E12181" s="171">
        <v>2.14</v>
      </c>
    </row>
    <row r="12182" spans="2:5" ht="50.1" customHeight="1">
      <c r="B12182" s="75">
        <v>398</v>
      </c>
      <c r="C12182" s="75" t="s">
        <v>14122</v>
      </c>
      <c r="D12182" s="75" t="s">
        <v>13138</v>
      </c>
      <c r="E12182" s="171">
        <v>1.97</v>
      </c>
    </row>
    <row r="12183" spans="2:5" ht="50.1" customHeight="1">
      <c r="B12183" s="75">
        <v>39126</v>
      </c>
      <c r="C12183" s="75" t="s">
        <v>14123</v>
      </c>
      <c r="D12183" s="75" t="s">
        <v>13138</v>
      </c>
      <c r="E12183" s="171">
        <v>2.89</v>
      </c>
    </row>
    <row r="12184" spans="2:5" ht="50.1" customHeight="1">
      <c r="B12184" s="75">
        <v>399</v>
      </c>
      <c r="C12184" s="75" t="s">
        <v>14124</v>
      </c>
      <c r="D12184" s="75" t="s">
        <v>13138</v>
      </c>
      <c r="E12184" s="171">
        <v>2.5499999999999998</v>
      </c>
    </row>
    <row r="12185" spans="2:5" ht="50.1" customHeight="1">
      <c r="B12185" s="75">
        <v>39158</v>
      </c>
      <c r="C12185" s="75" t="s">
        <v>14125</v>
      </c>
      <c r="D12185" s="75" t="s">
        <v>13138</v>
      </c>
      <c r="E12185" s="171">
        <v>6.84</v>
      </c>
    </row>
    <row r="12186" spans="2:5" ht="50.1" customHeight="1">
      <c r="B12186" s="75">
        <v>39141</v>
      </c>
      <c r="C12186" s="75" t="s">
        <v>14126</v>
      </c>
      <c r="D12186" s="75" t="s">
        <v>13138</v>
      </c>
      <c r="E12186" s="171">
        <v>0.49</v>
      </c>
    </row>
    <row r="12187" spans="2:5" ht="50.1" customHeight="1">
      <c r="B12187" s="75">
        <v>39140</v>
      </c>
      <c r="C12187" s="75" t="s">
        <v>14127</v>
      </c>
      <c r="D12187" s="75" t="s">
        <v>13138</v>
      </c>
      <c r="E12187" s="171">
        <v>0.45</v>
      </c>
    </row>
    <row r="12188" spans="2:5" ht="50.1" customHeight="1">
      <c r="B12188" s="75">
        <v>39137</v>
      </c>
      <c r="C12188" s="75" t="s">
        <v>14128</v>
      </c>
      <c r="D12188" s="75" t="s">
        <v>13138</v>
      </c>
      <c r="E12188" s="171">
        <v>0.26</v>
      </c>
    </row>
    <row r="12189" spans="2:5" ht="50.1" customHeight="1">
      <c r="B12189" s="75">
        <v>39139</v>
      </c>
      <c r="C12189" s="75" t="s">
        <v>14129</v>
      </c>
      <c r="D12189" s="75" t="s">
        <v>13138</v>
      </c>
      <c r="E12189" s="171">
        <v>0.37</v>
      </c>
    </row>
    <row r="12190" spans="2:5" ht="50.1" customHeight="1">
      <c r="B12190" s="75">
        <v>39143</v>
      </c>
      <c r="C12190" s="75" t="s">
        <v>14130</v>
      </c>
      <c r="D12190" s="75" t="s">
        <v>13138</v>
      </c>
      <c r="E12190" s="171">
        <v>1.02</v>
      </c>
    </row>
    <row r="12191" spans="2:5" ht="50.1" customHeight="1">
      <c r="B12191" s="75">
        <v>39142</v>
      </c>
      <c r="C12191" s="75" t="s">
        <v>14131</v>
      </c>
      <c r="D12191" s="75" t="s">
        <v>13138</v>
      </c>
      <c r="E12191" s="171">
        <v>0.73</v>
      </c>
    </row>
    <row r="12192" spans="2:5" ht="50.1" customHeight="1">
      <c r="B12192" s="75">
        <v>39138</v>
      </c>
      <c r="C12192" s="75" t="s">
        <v>14132</v>
      </c>
      <c r="D12192" s="75" t="s">
        <v>13138</v>
      </c>
      <c r="E12192" s="171">
        <v>0.27</v>
      </c>
    </row>
    <row r="12193" spans="2:5" ht="50.1" customHeight="1">
      <c r="B12193" s="75">
        <v>39136</v>
      </c>
      <c r="C12193" s="75" t="s">
        <v>14133</v>
      </c>
      <c r="D12193" s="75" t="s">
        <v>13138</v>
      </c>
      <c r="E12193" s="171">
        <v>0.18</v>
      </c>
    </row>
    <row r="12194" spans="2:5" ht="50.1" customHeight="1">
      <c r="B12194" s="75">
        <v>39144</v>
      </c>
      <c r="C12194" s="75" t="s">
        <v>14134</v>
      </c>
      <c r="D12194" s="75" t="s">
        <v>13138</v>
      </c>
      <c r="E12194" s="171">
        <v>1.19</v>
      </c>
    </row>
    <row r="12195" spans="2:5" ht="50.1" customHeight="1">
      <c r="B12195" s="75">
        <v>39145</v>
      </c>
      <c r="C12195" s="75" t="s">
        <v>14135</v>
      </c>
      <c r="D12195" s="75" t="s">
        <v>13138</v>
      </c>
      <c r="E12195" s="171">
        <v>1.96</v>
      </c>
    </row>
    <row r="12196" spans="2:5" ht="50.1" customHeight="1">
      <c r="B12196" s="75">
        <v>12615</v>
      </c>
      <c r="C12196" s="75" t="s">
        <v>14136</v>
      </c>
      <c r="D12196" s="75" t="s">
        <v>13138</v>
      </c>
      <c r="E12196" s="171">
        <v>3.99</v>
      </c>
    </row>
    <row r="12197" spans="2:5" ht="50.1" customHeight="1">
      <c r="B12197" s="75">
        <v>11927</v>
      </c>
      <c r="C12197" s="75" t="s">
        <v>14137</v>
      </c>
      <c r="D12197" s="75" t="s">
        <v>13138</v>
      </c>
      <c r="E12197" s="171">
        <v>8.06</v>
      </c>
    </row>
    <row r="12198" spans="2:5" ht="50.1" customHeight="1">
      <c r="B12198" s="75">
        <v>11928</v>
      </c>
      <c r="C12198" s="75" t="s">
        <v>14138</v>
      </c>
      <c r="D12198" s="75" t="s">
        <v>13138</v>
      </c>
      <c r="E12198" s="171">
        <v>9.23</v>
      </c>
    </row>
    <row r="12199" spans="2:5" ht="50.1" customHeight="1">
      <c r="B12199" s="75">
        <v>11929</v>
      </c>
      <c r="C12199" s="75" t="s">
        <v>14139</v>
      </c>
      <c r="D12199" s="75" t="s">
        <v>13138</v>
      </c>
      <c r="E12199" s="171">
        <v>14.28</v>
      </c>
    </row>
    <row r="12200" spans="2:5" ht="50.1" customHeight="1">
      <c r="B12200" s="75">
        <v>36801</v>
      </c>
      <c r="C12200" s="75" t="s">
        <v>14140</v>
      </c>
      <c r="D12200" s="75" t="s">
        <v>13138</v>
      </c>
      <c r="E12200" s="171">
        <v>22.43</v>
      </c>
    </row>
    <row r="12201" spans="2:5" ht="50.1" customHeight="1">
      <c r="B12201" s="75">
        <v>36246</v>
      </c>
      <c r="C12201" s="75" t="s">
        <v>14141</v>
      </c>
      <c r="D12201" s="75" t="s">
        <v>13139</v>
      </c>
      <c r="E12201" s="171">
        <v>3.96</v>
      </c>
    </row>
    <row r="12202" spans="2:5" ht="50.1" customHeight="1">
      <c r="B12202" s="75">
        <v>37600</v>
      </c>
      <c r="C12202" s="75" t="s">
        <v>14142</v>
      </c>
      <c r="D12202" s="75" t="s">
        <v>13138</v>
      </c>
      <c r="E12202" s="171">
        <v>62.83</v>
      </c>
    </row>
    <row r="12203" spans="2:5" ht="50.1" customHeight="1">
      <c r="B12203" s="75">
        <v>37599</v>
      </c>
      <c r="C12203" s="75" t="s">
        <v>14143</v>
      </c>
      <c r="D12203" s="75" t="s">
        <v>13138</v>
      </c>
      <c r="E12203" s="171">
        <v>58.48</v>
      </c>
    </row>
    <row r="12204" spans="2:5" ht="50.1" customHeight="1">
      <c r="B12204" s="75">
        <v>1</v>
      </c>
      <c r="C12204" s="75" t="s">
        <v>14144</v>
      </c>
      <c r="D12204" s="75" t="s">
        <v>13140</v>
      </c>
      <c r="E12204" s="171">
        <v>64.75</v>
      </c>
    </row>
    <row r="12205" spans="2:5" ht="50.1" customHeight="1">
      <c r="B12205" s="75">
        <v>3</v>
      </c>
      <c r="C12205" s="75" t="s">
        <v>14145</v>
      </c>
      <c r="D12205" s="75" t="s">
        <v>3955</v>
      </c>
      <c r="E12205" s="171">
        <v>6.16</v>
      </c>
    </row>
    <row r="12206" spans="2:5" ht="50.1" customHeight="1">
      <c r="B12206" s="75">
        <v>43054</v>
      </c>
      <c r="C12206" s="75" t="s">
        <v>19101</v>
      </c>
      <c r="D12206" s="75" t="s">
        <v>13140</v>
      </c>
      <c r="E12206" s="171">
        <v>10.47</v>
      </c>
    </row>
    <row r="12207" spans="2:5" ht="50.1" customHeight="1">
      <c r="B12207" s="75">
        <v>42402</v>
      </c>
      <c r="C12207" s="75" t="s">
        <v>21463</v>
      </c>
      <c r="D12207" s="75" t="s">
        <v>13140</v>
      </c>
      <c r="E12207" s="171">
        <v>10</v>
      </c>
    </row>
    <row r="12208" spans="2:5" ht="50.1" customHeight="1">
      <c r="B12208" s="75">
        <v>42403</v>
      </c>
      <c r="C12208" s="75" t="s">
        <v>19102</v>
      </c>
      <c r="D12208" s="75" t="s">
        <v>13140</v>
      </c>
      <c r="E12208" s="171">
        <v>12.83</v>
      </c>
    </row>
    <row r="12209" spans="2:5" ht="50.1" customHeight="1">
      <c r="B12209" s="75">
        <v>42404</v>
      </c>
      <c r="C12209" s="75" t="s">
        <v>19103</v>
      </c>
      <c r="D12209" s="75" t="s">
        <v>13140</v>
      </c>
      <c r="E12209" s="171">
        <v>12.76</v>
      </c>
    </row>
    <row r="12210" spans="2:5" ht="50.1" customHeight="1">
      <c r="B12210" s="75">
        <v>42405</v>
      </c>
      <c r="C12210" s="75" t="s">
        <v>19104</v>
      </c>
      <c r="D12210" s="75" t="s">
        <v>13140</v>
      </c>
      <c r="E12210" s="171">
        <v>13.59</v>
      </c>
    </row>
    <row r="12211" spans="2:5" ht="50.1" customHeight="1">
      <c r="B12211" s="75">
        <v>34341</v>
      </c>
      <c r="C12211" s="75" t="s">
        <v>14146</v>
      </c>
      <c r="D12211" s="75" t="s">
        <v>13140</v>
      </c>
      <c r="E12211" s="171">
        <v>11.8</v>
      </c>
    </row>
    <row r="12212" spans="2:5" ht="50.1" customHeight="1">
      <c r="B12212" s="75">
        <v>43053</v>
      </c>
      <c r="C12212" s="75" t="s">
        <v>19105</v>
      </c>
      <c r="D12212" s="75" t="s">
        <v>13140</v>
      </c>
      <c r="E12212" s="171">
        <v>9.35</v>
      </c>
    </row>
    <row r="12213" spans="2:5" ht="50.1" customHeight="1">
      <c r="B12213" s="75">
        <v>43058</v>
      </c>
      <c r="C12213" s="75" t="s">
        <v>19106</v>
      </c>
      <c r="D12213" s="75" t="s">
        <v>13140</v>
      </c>
      <c r="E12213" s="171">
        <v>9.6999999999999993</v>
      </c>
    </row>
    <row r="12214" spans="2:5" ht="50.1" customHeight="1">
      <c r="B12214" s="75">
        <v>34</v>
      </c>
      <c r="C12214" s="75" t="s">
        <v>14147</v>
      </c>
      <c r="D12214" s="75" t="s">
        <v>13140</v>
      </c>
      <c r="E12214" s="171">
        <v>9.74</v>
      </c>
    </row>
    <row r="12215" spans="2:5" ht="50.1" customHeight="1">
      <c r="B12215" s="75">
        <v>43055</v>
      </c>
      <c r="C12215" s="75" t="s">
        <v>19107</v>
      </c>
      <c r="D12215" s="75" t="s">
        <v>13140</v>
      </c>
      <c r="E12215" s="171">
        <v>8.44</v>
      </c>
    </row>
    <row r="12216" spans="2:5" ht="50.1" customHeight="1">
      <c r="B12216" s="75">
        <v>43056</v>
      </c>
      <c r="C12216" s="75" t="s">
        <v>19108</v>
      </c>
      <c r="D12216" s="75" t="s">
        <v>13140</v>
      </c>
      <c r="E12216" s="171">
        <v>9.73</v>
      </c>
    </row>
    <row r="12217" spans="2:5" ht="50.1" customHeight="1">
      <c r="B12217" s="75">
        <v>43057</v>
      </c>
      <c r="C12217" s="75" t="s">
        <v>19109</v>
      </c>
      <c r="D12217" s="75" t="s">
        <v>13140</v>
      </c>
      <c r="E12217" s="171">
        <v>10.69</v>
      </c>
    </row>
    <row r="12218" spans="2:5" ht="50.1" customHeight="1">
      <c r="B12218" s="75">
        <v>34449</v>
      </c>
      <c r="C12218" s="75" t="s">
        <v>14148</v>
      </c>
      <c r="D12218" s="75" t="s">
        <v>13140</v>
      </c>
      <c r="E12218" s="171">
        <v>11.43</v>
      </c>
    </row>
    <row r="12219" spans="2:5" ht="50.1" customHeight="1">
      <c r="B12219" s="75">
        <v>32</v>
      </c>
      <c r="C12219" s="75" t="s">
        <v>14149</v>
      </c>
      <c r="D12219" s="75" t="s">
        <v>13140</v>
      </c>
      <c r="E12219" s="171">
        <v>10.28</v>
      </c>
    </row>
    <row r="12220" spans="2:5" ht="50.1" customHeight="1">
      <c r="B12220" s="75">
        <v>33</v>
      </c>
      <c r="C12220" s="75" t="s">
        <v>14150</v>
      </c>
      <c r="D12220" s="75" t="s">
        <v>13140</v>
      </c>
      <c r="E12220" s="171">
        <v>10.34</v>
      </c>
    </row>
    <row r="12221" spans="2:5" ht="50.1" customHeight="1">
      <c r="B12221" s="75">
        <v>43061</v>
      </c>
      <c r="C12221" s="75" t="s">
        <v>19110</v>
      </c>
      <c r="D12221" s="75" t="s">
        <v>13140</v>
      </c>
      <c r="E12221" s="171">
        <v>9.66</v>
      </c>
    </row>
    <row r="12222" spans="2:5" ht="50.1" customHeight="1">
      <c r="B12222" s="75">
        <v>43059</v>
      </c>
      <c r="C12222" s="75" t="s">
        <v>19111</v>
      </c>
      <c r="D12222" s="75" t="s">
        <v>13140</v>
      </c>
      <c r="E12222" s="171">
        <v>9.2200000000000006</v>
      </c>
    </row>
    <row r="12223" spans="2:5" ht="50.1" customHeight="1">
      <c r="B12223" s="75">
        <v>43062</v>
      </c>
      <c r="C12223" s="75" t="s">
        <v>19112</v>
      </c>
      <c r="D12223" s="75" t="s">
        <v>13140</v>
      </c>
      <c r="E12223" s="171">
        <v>10.220000000000001</v>
      </c>
    </row>
    <row r="12224" spans="2:5" ht="50.1" customHeight="1">
      <c r="B12224" s="75">
        <v>43060</v>
      </c>
      <c r="C12224" s="75" t="s">
        <v>19113</v>
      </c>
      <c r="D12224" s="75" t="s">
        <v>13140</v>
      </c>
      <c r="E12224" s="171">
        <v>8.0299999999999994</v>
      </c>
    </row>
    <row r="12225" spans="2:5" ht="50.1" customHeight="1">
      <c r="B12225" s="75">
        <v>20063</v>
      </c>
      <c r="C12225" s="75" t="s">
        <v>14151</v>
      </c>
      <c r="D12225" s="75" t="s">
        <v>13138</v>
      </c>
      <c r="E12225" s="171">
        <v>3.97</v>
      </c>
    </row>
    <row r="12226" spans="2:5" ht="50.1" customHeight="1">
      <c r="B12226" s="75">
        <v>40410</v>
      </c>
      <c r="C12226" s="75" t="s">
        <v>14152</v>
      </c>
      <c r="D12226" s="75" t="s">
        <v>13138</v>
      </c>
      <c r="E12226" s="171">
        <v>23.66</v>
      </c>
    </row>
    <row r="12227" spans="2:5" ht="50.1" customHeight="1">
      <c r="B12227" s="75">
        <v>40411</v>
      </c>
      <c r="C12227" s="75" t="s">
        <v>14153</v>
      </c>
      <c r="D12227" s="75" t="s">
        <v>13138</v>
      </c>
      <c r="E12227" s="171">
        <v>25.67</v>
      </c>
    </row>
    <row r="12228" spans="2:5" ht="50.1" customHeight="1">
      <c r="B12228" s="75">
        <v>40412</v>
      </c>
      <c r="C12228" s="75" t="s">
        <v>14154</v>
      </c>
      <c r="D12228" s="75" t="s">
        <v>13138</v>
      </c>
      <c r="E12228" s="171">
        <v>28.82</v>
      </c>
    </row>
    <row r="12229" spans="2:5" ht="50.1" customHeight="1">
      <c r="B12229" s="75">
        <v>38838</v>
      </c>
      <c r="C12229" s="75" t="s">
        <v>14155</v>
      </c>
      <c r="D12229" s="75" t="s">
        <v>13138</v>
      </c>
      <c r="E12229" s="171">
        <v>9.66</v>
      </c>
    </row>
    <row r="12230" spans="2:5" ht="50.1" customHeight="1">
      <c r="B12230" s="75">
        <v>38839</v>
      </c>
      <c r="C12230" s="75" t="s">
        <v>14156</v>
      </c>
      <c r="D12230" s="75" t="s">
        <v>13138</v>
      </c>
      <c r="E12230" s="171">
        <v>11.37</v>
      </c>
    </row>
    <row r="12231" spans="2:5" ht="50.1" customHeight="1">
      <c r="B12231" s="75">
        <v>55</v>
      </c>
      <c r="C12231" s="75" t="s">
        <v>14157</v>
      </c>
      <c r="D12231" s="75" t="s">
        <v>13138</v>
      </c>
      <c r="E12231" s="171">
        <v>4.2</v>
      </c>
    </row>
    <row r="12232" spans="2:5" ht="50.1" customHeight="1">
      <c r="B12232" s="75">
        <v>61</v>
      </c>
      <c r="C12232" s="75" t="s">
        <v>14158</v>
      </c>
      <c r="D12232" s="75" t="s">
        <v>13138</v>
      </c>
      <c r="E12232" s="171">
        <v>3.97</v>
      </c>
    </row>
    <row r="12233" spans="2:5" ht="50.1" customHeight="1">
      <c r="B12233" s="75">
        <v>62</v>
      </c>
      <c r="C12233" s="75" t="s">
        <v>14159</v>
      </c>
      <c r="D12233" s="75" t="s">
        <v>13138</v>
      </c>
      <c r="E12233" s="171">
        <v>8.23</v>
      </c>
    </row>
    <row r="12234" spans="2:5" ht="50.1" customHeight="1">
      <c r="B12234" s="75">
        <v>77</v>
      </c>
      <c r="C12234" s="75" t="s">
        <v>14160</v>
      </c>
      <c r="D12234" s="75" t="s">
        <v>13138</v>
      </c>
      <c r="E12234" s="171">
        <v>1.27</v>
      </c>
    </row>
    <row r="12235" spans="2:5" ht="50.1" customHeight="1">
      <c r="B12235" s="75">
        <v>76</v>
      </c>
      <c r="C12235" s="75" t="s">
        <v>14161</v>
      </c>
      <c r="D12235" s="75" t="s">
        <v>13138</v>
      </c>
      <c r="E12235" s="171">
        <v>1.29</v>
      </c>
    </row>
    <row r="12236" spans="2:5" ht="50.1" customHeight="1">
      <c r="B12236" s="75">
        <v>67</v>
      </c>
      <c r="C12236" s="75" t="s">
        <v>14162</v>
      </c>
      <c r="D12236" s="75" t="s">
        <v>13138</v>
      </c>
      <c r="E12236" s="171">
        <v>12.48</v>
      </c>
    </row>
    <row r="12237" spans="2:5" ht="50.1" customHeight="1">
      <c r="B12237" s="75">
        <v>71</v>
      </c>
      <c r="C12237" s="75" t="s">
        <v>14163</v>
      </c>
      <c r="D12237" s="75" t="s">
        <v>13138</v>
      </c>
      <c r="E12237" s="171">
        <v>22.94</v>
      </c>
    </row>
    <row r="12238" spans="2:5" ht="50.1" customHeight="1">
      <c r="B12238" s="75">
        <v>73</v>
      </c>
      <c r="C12238" s="75" t="s">
        <v>14164</v>
      </c>
      <c r="D12238" s="75" t="s">
        <v>13138</v>
      </c>
      <c r="E12238" s="171">
        <v>17.13</v>
      </c>
    </row>
    <row r="12239" spans="2:5" ht="50.1" customHeight="1">
      <c r="B12239" s="75">
        <v>103</v>
      </c>
      <c r="C12239" s="75" t="s">
        <v>14165</v>
      </c>
      <c r="D12239" s="75" t="s">
        <v>13138</v>
      </c>
      <c r="E12239" s="171">
        <v>50.95</v>
      </c>
    </row>
    <row r="12240" spans="2:5" ht="50.1" customHeight="1">
      <c r="B12240" s="75">
        <v>107</v>
      </c>
      <c r="C12240" s="75" t="s">
        <v>14166</v>
      </c>
      <c r="D12240" s="75" t="s">
        <v>13138</v>
      </c>
      <c r="E12240" s="171">
        <v>0.8</v>
      </c>
    </row>
    <row r="12241" spans="2:5" ht="50.1" customHeight="1">
      <c r="B12241" s="75">
        <v>65</v>
      </c>
      <c r="C12241" s="75" t="s">
        <v>14167</v>
      </c>
      <c r="D12241" s="75" t="s">
        <v>13138</v>
      </c>
      <c r="E12241" s="171">
        <v>0.98</v>
      </c>
    </row>
    <row r="12242" spans="2:5" ht="50.1" customHeight="1">
      <c r="B12242" s="75">
        <v>108</v>
      </c>
      <c r="C12242" s="75" t="s">
        <v>14168</v>
      </c>
      <c r="D12242" s="75" t="s">
        <v>13138</v>
      </c>
      <c r="E12242" s="171">
        <v>2.0299999999999998</v>
      </c>
    </row>
    <row r="12243" spans="2:5" ht="50.1" customHeight="1">
      <c r="B12243" s="75">
        <v>110</v>
      </c>
      <c r="C12243" s="75" t="s">
        <v>14169</v>
      </c>
      <c r="D12243" s="75" t="s">
        <v>13138</v>
      </c>
      <c r="E12243" s="171">
        <v>7.87</v>
      </c>
    </row>
    <row r="12244" spans="2:5" ht="50.1" customHeight="1">
      <c r="B12244" s="75">
        <v>109</v>
      </c>
      <c r="C12244" s="75" t="s">
        <v>14170</v>
      </c>
      <c r="D12244" s="75" t="s">
        <v>13138</v>
      </c>
      <c r="E12244" s="171">
        <v>3.88</v>
      </c>
    </row>
    <row r="12245" spans="2:5" ht="50.1" customHeight="1">
      <c r="B12245" s="75">
        <v>111</v>
      </c>
      <c r="C12245" s="75" t="s">
        <v>14171</v>
      </c>
      <c r="D12245" s="75" t="s">
        <v>13138</v>
      </c>
      <c r="E12245" s="171">
        <v>9.07</v>
      </c>
    </row>
    <row r="12246" spans="2:5" ht="50.1" customHeight="1">
      <c r="B12246" s="75">
        <v>112</v>
      </c>
      <c r="C12246" s="75" t="s">
        <v>14172</v>
      </c>
      <c r="D12246" s="75" t="s">
        <v>13138</v>
      </c>
      <c r="E12246" s="171">
        <v>4.93</v>
      </c>
    </row>
    <row r="12247" spans="2:5" ht="50.1" customHeight="1">
      <c r="B12247" s="75">
        <v>113</v>
      </c>
      <c r="C12247" s="75" t="s">
        <v>14173</v>
      </c>
      <c r="D12247" s="75" t="s">
        <v>13138</v>
      </c>
      <c r="E12247" s="171">
        <v>13.4</v>
      </c>
    </row>
    <row r="12248" spans="2:5" ht="50.1" customHeight="1">
      <c r="B12248" s="75">
        <v>104</v>
      </c>
      <c r="C12248" s="75" t="s">
        <v>14174</v>
      </c>
      <c r="D12248" s="75" t="s">
        <v>13138</v>
      </c>
      <c r="E12248" s="171">
        <v>19.489999999999998</v>
      </c>
    </row>
    <row r="12249" spans="2:5" ht="50.1" customHeight="1">
      <c r="B12249" s="75">
        <v>102</v>
      </c>
      <c r="C12249" s="75" t="s">
        <v>14175</v>
      </c>
      <c r="D12249" s="75" t="s">
        <v>13138</v>
      </c>
      <c r="E12249" s="171">
        <v>32</v>
      </c>
    </row>
    <row r="12250" spans="2:5" ht="50.1" customHeight="1">
      <c r="B12250" s="75">
        <v>95</v>
      </c>
      <c r="C12250" s="75" t="s">
        <v>14176</v>
      </c>
      <c r="D12250" s="75" t="s">
        <v>13138</v>
      </c>
      <c r="E12250" s="171">
        <v>10.83</v>
      </c>
    </row>
    <row r="12251" spans="2:5" ht="50.1" customHeight="1">
      <c r="B12251" s="75">
        <v>96</v>
      </c>
      <c r="C12251" s="75" t="s">
        <v>14177</v>
      </c>
      <c r="D12251" s="75" t="s">
        <v>13138</v>
      </c>
      <c r="E12251" s="171">
        <v>12.46</v>
      </c>
    </row>
    <row r="12252" spans="2:5" ht="50.1" customHeight="1">
      <c r="B12252" s="75">
        <v>97</v>
      </c>
      <c r="C12252" s="75" t="s">
        <v>14178</v>
      </c>
      <c r="D12252" s="75" t="s">
        <v>13138</v>
      </c>
      <c r="E12252" s="171">
        <v>16.18</v>
      </c>
    </row>
    <row r="12253" spans="2:5" ht="50.1" customHeight="1">
      <c r="B12253" s="75">
        <v>98</v>
      </c>
      <c r="C12253" s="75" t="s">
        <v>14179</v>
      </c>
      <c r="D12253" s="75" t="s">
        <v>13138</v>
      </c>
      <c r="E12253" s="171">
        <v>21.8</v>
      </c>
    </row>
    <row r="12254" spans="2:5" ht="50.1" customHeight="1">
      <c r="B12254" s="75">
        <v>99</v>
      </c>
      <c r="C12254" s="75" t="s">
        <v>14180</v>
      </c>
      <c r="D12254" s="75" t="s">
        <v>13138</v>
      </c>
      <c r="E12254" s="171">
        <v>26.44</v>
      </c>
    </row>
    <row r="12255" spans="2:5" ht="50.1" customHeight="1">
      <c r="B12255" s="75">
        <v>100</v>
      </c>
      <c r="C12255" s="75" t="s">
        <v>14181</v>
      </c>
      <c r="D12255" s="75" t="s">
        <v>13138</v>
      </c>
      <c r="E12255" s="171">
        <v>36.89</v>
      </c>
    </row>
    <row r="12256" spans="2:5" ht="50.1" customHeight="1">
      <c r="B12256" s="75">
        <v>75</v>
      </c>
      <c r="C12256" s="75" t="s">
        <v>14182</v>
      </c>
      <c r="D12256" s="75" t="s">
        <v>13138</v>
      </c>
      <c r="E12256" s="171">
        <v>384.48</v>
      </c>
    </row>
    <row r="12257" spans="2:5" ht="50.1" customHeight="1">
      <c r="B12257" s="75">
        <v>114</v>
      </c>
      <c r="C12257" s="75" t="s">
        <v>14183</v>
      </c>
      <c r="D12257" s="75" t="s">
        <v>13138</v>
      </c>
      <c r="E12257" s="171">
        <v>14.01</v>
      </c>
    </row>
    <row r="12258" spans="2:5" ht="50.1" customHeight="1">
      <c r="B12258" s="75">
        <v>68</v>
      </c>
      <c r="C12258" s="75" t="s">
        <v>14184</v>
      </c>
      <c r="D12258" s="75" t="s">
        <v>13138</v>
      </c>
      <c r="E12258" s="171">
        <v>21.42</v>
      </c>
    </row>
    <row r="12259" spans="2:5" ht="50.1" customHeight="1">
      <c r="B12259" s="75">
        <v>86</v>
      </c>
      <c r="C12259" s="75" t="s">
        <v>14185</v>
      </c>
      <c r="D12259" s="75" t="s">
        <v>13138</v>
      </c>
      <c r="E12259" s="171">
        <v>39.83</v>
      </c>
    </row>
    <row r="12260" spans="2:5" ht="50.1" customHeight="1">
      <c r="B12260" s="75">
        <v>66</v>
      </c>
      <c r="C12260" s="75" t="s">
        <v>14186</v>
      </c>
      <c r="D12260" s="75" t="s">
        <v>13138</v>
      </c>
      <c r="E12260" s="171">
        <v>39.97</v>
      </c>
    </row>
    <row r="12261" spans="2:5" ht="50.1" customHeight="1">
      <c r="B12261" s="75">
        <v>69</v>
      </c>
      <c r="C12261" s="75" t="s">
        <v>14187</v>
      </c>
      <c r="D12261" s="75" t="s">
        <v>13138</v>
      </c>
      <c r="E12261" s="171">
        <v>61.09</v>
      </c>
    </row>
    <row r="12262" spans="2:5" ht="50.1" customHeight="1">
      <c r="B12262" s="75">
        <v>83</v>
      </c>
      <c r="C12262" s="75" t="s">
        <v>14188</v>
      </c>
      <c r="D12262" s="75" t="s">
        <v>13138</v>
      </c>
      <c r="E12262" s="171">
        <v>195.12</v>
      </c>
    </row>
    <row r="12263" spans="2:5" ht="50.1" customHeight="1">
      <c r="B12263" s="75">
        <v>74</v>
      </c>
      <c r="C12263" s="75" t="s">
        <v>14189</v>
      </c>
      <c r="D12263" s="75" t="s">
        <v>13138</v>
      </c>
      <c r="E12263" s="171">
        <v>272.41000000000003</v>
      </c>
    </row>
    <row r="12264" spans="2:5" ht="50.1" customHeight="1">
      <c r="B12264" s="75">
        <v>106</v>
      </c>
      <c r="C12264" s="75" t="s">
        <v>14190</v>
      </c>
      <c r="D12264" s="75" t="s">
        <v>13138</v>
      </c>
      <c r="E12264" s="171">
        <v>413.84</v>
      </c>
    </row>
    <row r="12265" spans="2:5" ht="50.1" customHeight="1">
      <c r="B12265" s="75">
        <v>87</v>
      </c>
      <c r="C12265" s="75" t="s">
        <v>14191</v>
      </c>
      <c r="D12265" s="75" t="s">
        <v>13138</v>
      </c>
      <c r="E12265" s="171">
        <v>19.670000000000002</v>
      </c>
    </row>
    <row r="12266" spans="2:5" ht="50.1" customHeight="1">
      <c r="B12266" s="75">
        <v>88</v>
      </c>
      <c r="C12266" s="75" t="s">
        <v>14192</v>
      </c>
      <c r="D12266" s="75" t="s">
        <v>13138</v>
      </c>
      <c r="E12266" s="171">
        <v>21.95</v>
      </c>
    </row>
    <row r="12267" spans="2:5" ht="50.1" customHeight="1">
      <c r="B12267" s="75">
        <v>89</v>
      </c>
      <c r="C12267" s="75" t="s">
        <v>14193</v>
      </c>
      <c r="D12267" s="75" t="s">
        <v>13138</v>
      </c>
      <c r="E12267" s="171">
        <v>32.46</v>
      </c>
    </row>
    <row r="12268" spans="2:5" ht="50.1" customHeight="1">
      <c r="B12268" s="75">
        <v>90</v>
      </c>
      <c r="C12268" s="75" t="s">
        <v>14194</v>
      </c>
      <c r="D12268" s="75" t="s">
        <v>13138</v>
      </c>
      <c r="E12268" s="171">
        <v>37.19</v>
      </c>
    </row>
    <row r="12269" spans="2:5" ht="50.1" customHeight="1">
      <c r="B12269" s="75">
        <v>81</v>
      </c>
      <c r="C12269" s="75" t="s">
        <v>14195</v>
      </c>
      <c r="D12269" s="75" t="s">
        <v>13138</v>
      </c>
      <c r="E12269" s="171">
        <v>63.61</v>
      </c>
    </row>
    <row r="12270" spans="2:5" ht="50.1" customHeight="1">
      <c r="B12270" s="75">
        <v>82</v>
      </c>
      <c r="C12270" s="75" t="s">
        <v>14196</v>
      </c>
      <c r="D12270" s="75" t="s">
        <v>13138</v>
      </c>
      <c r="E12270" s="171">
        <v>246.92</v>
      </c>
    </row>
    <row r="12271" spans="2:5" ht="50.1" customHeight="1">
      <c r="B12271" s="75">
        <v>105</v>
      </c>
      <c r="C12271" s="75" t="s">
        <v>14197</v>
      </c>
      <c r="D12271" s="75" t="s">
        <v>13138</v>
      </c>
      <c r="E12271" s="171">
        <v>289.08999999999997</v>
      </c>
    </row>
    <row r="12272" spans="2:5" ht="50.1" customHeight="1">
      <c r="B12272" s="75">
        <v>60</v>
      </c>
      <c r="C12272" s="75" t="s">
        <v>14198</v>
      </c>
      <c r="D12272" s="75" t="s">
        <v>13138</v>
      </c>
      <c r="E12272" s="171">
        <v>5.45</v>
      </c>
    </row>
    <row r="12273" spans="2:5" ht="50.1" customHeight="1">
      <c r="B12273" s="75">
        <v>72</v>
      </c>
      <c r="C12273" s="75" t="s">
        <v>14199</v>
      </c>
      <c r="D12273" s="75" t="s">
        <v>13138</v>
      </c>
      <c r="E12273" s="171">
        <v>38.880000000000003</v>
      </c>
    </row>
    <row r="12274" spans="2:5" ht="50.1" customHeight="1">
      <c r="B12274" s="75">
        <v>70</v>
      </c>
      <c r="C12274" s="75" t="s">
        <v>14200</v>
      </c>
      <c r="D12274" s="75" t="s">
        <v>13138</v>
      </c>
      <c r="E12274" s="171">
        <v>32.520000000000003</v>
      </c>
    </row>
    <row r="12275" spans="2:5" ht="50.1" customHeight="1">
      <c r="B12275" s="75">
        <v>85</v>
      </c>
      <c r="C12275" s="75" t="s">
        <v>14201</v>
      </c>
      <c r="D12275" s="75" t="s">
        <v>13138</v>
      </c>
      <c r="E12275" s="171">
        <v>47.19</v>
      </c>
    </row>
    <row r="12276" spans="2:5" ht="50.1" customHeight="1">
      <c r="B12276" s="75">
        <v>84</v>
      </c>
      <c r="C12276" s="75" t="s">
        <v>14202</v>
      </c>
      <c r="D12276" s="75" t="s">
        <v>13138</v>
      </c>
      <c r="E12276" s="171">
        <v>0.54</v>
      </c>
    </row>
    <row r="12277" spans="2:5" ht="50.1" customHeight="1">
      <c r="B12277" s="75">
        <v>37997</v>
      </c>
      <c r="C12277" s="75" t="s">
        <v>14203</v>
      </c>
      <c r="D12277" s="75" t="s">
        <v>13138</v>
      </c>
      <c r="E12277" s="171">
        <v>6.16</v>
      </c>
    </row>
    <row r="12278" spans="2:5" ht="50.1" customHeight="1">
      <c r="B12278" s="75">
        <v>37998</v>
      </c>
      <c r="C12278" s="75" t="s">
        <v>14204</v>
      </c>
      <c r="D12278" s="75" t="s">
        <v>13138</v>
      </c>
      <c r="E12278" s="171">
        <v>6.39</v>
      </c>
    </row>
    <row r="12279" spans="2:5" ht="50.1" customHeight="1">
      <c r="B12279" s="75">
        <v>10899</v>
      </c>
      <c r="C12279" s="75" t="s">
        <v>14205</v>
      </c>
      <c r="D12279" s="75" t="s">
        <v>13138</v>
      </c>
      <c r="E12279" s="171">
        <v>55.19</v>
      </c>
    </row>
    <row r="12280" spans="2:5" ht="50.1" customHeight="1">
      <c r="B12280" s="75">
        <v>10900</v>
      </c>
      <c r="C12280" s="75" t="s">
        <v>14206</v>
      </c>
      <c r="D12280" s="75" t="s">
        <v>13138</v>
      </c>
      <c r="E12280" s="171">
        <v>43.19</v>
      </c>
    </row>
    <row r="12281" spans="2:5" ht="50.1" customHeight="1">
      <c r="B12281" s="75">
        <v>46</v>
      </c>
      <c r="C12281" s="75" t="s">
        <v>14207</v>
      </c>
      <c r="D12281" s="75" t="s">
        <v>13138</v>
      </c>
      <c r="E12281" s="171">
        <v>46.01</v>
      </c>
    </row>
    <row r="12282" spans="2:5" ht="50.1" customHeight="1">
      <c r="B12282" s="75">
        <v>51</v>
      </c>
      <c r="C12282" s="75" t="s">
        <v>14208</v>
      </c>
      <c r="D12282" s="75" t="s">
        <v>13138</v>
      </c>
      <c r="E12282" s="171">
        <v>126.93</v>
      </c>
    </row>
    <row r="12283" spans="2:5" ht="50.1" customHeight="1">
      <c r="B12283" s="75">
        <v>12863</v>
      </c>
      <c r="C12283" s="75" t="s">
        <v>14209</v>
      </c>
      <c r="D12283" s="75" t="s">
        <v>13138</v>
      </c>
      <c r="E12283" s="171">
        <v>29.24</v>
      </c>
    </row>
    <row r="12284" spans="2:5" ht="50.1" customHeight="1">
      <c r="B12284" s="75">
        <v>50</v>
      </c>
      <c r="C12284" s="75" t="s">
        <v>14210</v>
      </c>
      <c r="D12284" s="75" t="s">
        <v>13138</v>
      </c>
      <c r="E12284" s="171">
        <v>66.28</v>
      </c>
    </row>
    <row r="12285" spans="2:5" ht="50.1" customHeight="1">
      <c r="B12285" s="75">
        <v>47</v>
      </c>
      <c r="C12285" s="75" t="s">
        <v>14211</v>
      </c>
      <c r="D12285" s="75" t="s">
        <v>13138</v>
      </c>
      <c r="E12285" s="171">
        <v>78.67</v>
      </c>
    </row>
    <row r="12286" spans="2:5" ht="50.1" customHeight="1">
      <c r="B12286" s="75">
        <v>48</v>
      </c>
      <c r="C12286" s="75" t="s">
        <v>14212</v>
      </c>
      <c r="D12286" s="75" t="s">
        <v>13138</v>
      </c>
      <c r="E12286" s="171">
        <v>20.52</v>
      </c>
    </row>
    <row r="12287" spans="2:5" ht="50.1" customHeight="1">
      <c r="B12287" s="75">
        <v>52</v>
      </c>
      <c r="C12287" s="75" t="s">
        <v>14213</v>
      </c>
      <c r="D12287" s="75" t="s">
        <v>13138</v>
      </c>
      <c r="E12287" s="171">
        <v>15.59</v>
      </c>
    </row>
    <row r="12288" spans="2:5" ht="50.1" customHeight="1">
      <c r="B12288" s="75">
        <v>43</v>
      </c>
      <c r="C12288" s="75" t="s">
        <v>14214</v>
      </c>
      <c r="D12288" s="75" t="s">
        <v>13138</v>
      </c>
      <c r="E12288" s="171">
        <v>52.62</v>
      </c>
    </row>
    <row r="12289" spans="2:5" ht="50.1" customHeight="1">
      <c r="B12289" s="75">
        <v>4791</v>
      </c>
      <c r="C12289" s="75" t="s">
        <v>14215</v>
      </c>
      <c r="D12289" s="75" t="s">
        <v>13140</v>
      </c>
      <c r="E12289" s="171">
        <v>24.89</v>
      </c>
    </row>
    <row r="12290" spans="2:5" ht="50.1" customHeight="1">
      <c r="B12290" s="75">
        <v>157</v>
      </c>
      <c r="C12290" s="75" t="s">
        <v>14216</v>
      </c>
      <c r="D12290" s="75" t="s">
        <v>13140</v>
      </c>
      <c r="E12290" s="171">
        <v>75.77</v>
      </c>
    </row>
    <row r="12291" spans="2:5" ht="50.1" customHeight="1">
      <c r="B12291" s="75">
        <v>156</v>
      </c>
      <c r="C12291" s="75" t="s">
        <v>14217</v>
      </c>
      <c r="D12291" s="75" t="s">
        <v>13140</v>
      </c>
      <c r="E12291" s="171">
        <v>26.97</v>
      </c>
    </row>
    <row r="12292" spans="2:5" ht="50.1" customHeight="1">
      <c r="B12292" s="75">
        <v>131</v>
      </c>
      <c r="C12292" s="75" t="s">
        <v>14218</v>
      </c>
      <c r="D12292" s="75" t="s">
        <v>13140</v>
      </c>
      <c r="E12292" s="171">
        <v>23.07</v>
      </c>
    </row>
    <row r="12293" spans="2:5" ht="50.1" customHeight="1">
      <c r="B12293" s="75">
        <v>39719</v>
      </c>
      <c r="C12293" s="75" t="s">
        <v>14219</v>
      </c>
      <c r="D12293" s="75" t="s">
        <v>3955</v>
      </c>
      <c r="E12293" s="171">
        <v>76.89</v>
      </c>
    </row>
    <row r="12294" spans="2:5" ht="50.1" customHeight="1">
      <c r="B12294" s="75">
        <v>21114</v>
      </c>
      <c r="C12294" s="75" t="s">
        <v>14220</v>
      </c>
      <c r="D12294" s="75" t="s">
        <v>13138</v>
      </c>
      <c r="E12294" s="171">
        <v>16.47</v>
      </c>
    </row>
    <row r="12295" spans="2:5" ht="50.1" customHeight="1">
      <c r="B12295" s="75">
        <v>119</v>
      </c>
      <c r="C12295" s="75" t="s">
        <v>14221</v>
      </c>
      <c r="D12295" s="75" t="s">
        <v>13138</v>
      </c>
      <c r="E12295" s="171">
        <v>6.5</v>
      </c>
    </row>
    <row r="12296" spans="2:5" ht="50.1" customHeight="1">
      <c r="B12296" s="75">
        <v>20080</v>
      </c>
      <c r="C12296" s="75" t="s">
        <v>14222</v>
      </c>
      <c r="D12296" s="75" t="s">
        <v>13138</v>
      </c>
      <c r="E12296" s="171">
        <v>18.63</v>
      </c>
    </row>
    <row r="12297" spans="2:5" ht="50.1" customHeight="1">
      <c r="B12297" s="75">
        <v>122</v>
      </c>
      <c r="C12297" s="75" t="s">
        <v>14223</v>
      </c>
      <c r="D12297" s="75" t="s">
        <v>13138</v>
      </c>
      <c r="E12297" s="171">
        <v>58.71</v>
      </c>
    </row>
    <row r="12298" spans="2:5" ht="50.1" customHeight="1">
      <c r="B12298" s="75">
        <v>3410</v>
      </c>
      <c r="C12298" s="75" t="s">
        <v>14224</v>
      </c>
      <c r="D12298" s="75" t="s">
        <v>13140</v>
      </c>
      <c r="E12298" s="171">
        <v>14.71</v>
      </c>
    </row>
    <row r="12299" spans="2:5" ht="50.1" customHeight="1">
      <c r="B12299" s="75">
        <v>124</v>
      </c>
      <c r="C12299" s="75" t="s">
        <v>19114</v>
      </c>
      <c r="D12299" s="75" t="s">
        <v>3955</v>
      </c>
      <c r="E12299" s="171">
        <v>8.89</v>
      </c>
    </row>
    <row r="12300" spans="2:5" ht="50.1" customHeight="1">
      <c r="B12300" s="75">
        <v>7334</v>
      </c>
      <c r="C12300" s="75" t="s">
        <v>14225</v>
      </c>
      <c r="D12300" s="75" t="s">
        <v>3955</v>
      </c>
      <c r="E12300" s="171">
        <v>10.35</v>
      </c>
    </row>
    <row r="12301" spans="2:5" ht="50.1" customHeight="1">
      <c r="B12301" s="75">
        <v>123</v>
      </c>
      <c r="C12301" s="75" t="s">
        <v>19115</v>
      </c>
      <c r="D12301" s="75" t="s">
        <v>3955</v>
      </c>
      <c r="E12301" s="171">
        <v>3.64</v>
      </c>
    </row>
    <row r="12302" spans="2:5" ht="50.1" customHeight="1">
      <c r="B12302" s="75">
        <v>127</v>
      </c>
      <c r="C12302" s="75" t="s">
        <v>19116</v>
      </c>
      <c r="D12302" s="75" t="s">
        <v>3955</v>
      </c>
      <c r="E12302" s="171">
        <v>8.69</v>
      </c>
    </row>
    <row r="12303" spans="2:5" ht="50.1" customHeight="1">
      <c r="B12303" s="75">
        <v>41373</v>
      </c>
      <c r="C12303" s="75" t="s">
        <v>19117</v>
      </c>
      <c r="D12303" s="75" t="s">
        <v>3955</v>
      </c>
      <c r="E12303" s="171">
        <v>12.1</v>
      </c>
    </row>
    <row r="12304" spans="2:5" ht="50.1" customHeight="1">
      <c r="B12304" s="75">
        <v>133</v>
      </c>
      <c r="C12304" s="75" t="s">
        <v>19118</v>
      </c>
      <c r="D12304" s="75" t="s">
        <v>3955</v>
      </c>
      <c r="E12304" s="171">
        <v>3.61</v>
      </c>
    </row>
    <row r="12305" spans="2:5" ht="50.1" customHeight="1">
      <c r="B12305" s="75">
        <v>43617</v>
      </c>
      <c r="C12305" s="75" t="s">
        <v>18781</v>
      </c>
      <c r="D12305" s="75" t="s">
        <v>3955</v>
      </c>
      <c r="E12305" s="171">
        <v>4.03</v>
      </c>
    </row>
    <row r="12306" spans="2:5" ht="50.1" customHeight="1">
      <c r="B12306" s="75">
        <v>132</v>
      </c>
      <c r="C12306" s="75" t="s">
        <v>19119</v>
      </c>
      <c r="D12306" s="75" t="s">
        <v>3955</v>
      </c>
      <c r="E12306" s="171">
        <v>3.74</v>
      </c>
    </row>
    <row r="12307" spans="2:5" ht="50.1" customHeight="1">
      <c r="B12307" s="75">
        <v>43618</v>
      </c>
      <c r="C12307" s="75" t="s">
        <v>18782</v>
      </c>
      <c r="D12307" s="75" t="s">
        <v>13140</v>
      </c>
      <c r="E12307" s="171">
        <v>9.42</v>
      </c>
    </row>
    <row r="12308" spans="2:5" ht="50.1" customHeight="1">
      <c r="B12308" s="75">
        <v>37476</v>
      </c>
      <c r="C12308" s="75" t="s">
        <v>21464</v>
      </c>
      <c r="D12308" s="75" t="s">
        <v>13138</v>
      </c>
      <c r="E12308" s="172">
        <v>2397.96</v>
      </c>
    </row>
    <row r="12309" spans="2:5" ht="50.1" customHeight="1">
      <c r="B12309" s="75">
        <v>37478</v>
      </c>
      <c r="C12309" s="75" t="s">
        <v>21465</v>
      </c>
      <c r="D12309" s="75" t="s">
        <v>13138</v>
      </c>
      <c r="E12309" s="172">
        <v>3003.5</v>
      </c>
    </row>
    <row r="12310" spans="2:5" ht="50.1" customHeight="1">
      <c r="B12310" s="75">
        <v>37477</v>
      </c>
      <c r="C12310" s="75" t="s">
        <v>21466</v>
      </c>
      <c r="D12310" s="75" t="s">
        <v>13138</v>
      </c>
      <c r="E12310" s="172">
        <v>4069.27</v>
      </c>
    </row>
    <row r="12311" spans="2:5" ht="50.1" customHeight="1">
      <c r="B12311" s="75">
        <v>37479</v>
      </c>
      <c r="C12311" s="75" t="s">
        <v>21467</v>
      </c>
      <c r="D12311" s="75" t="s">
        <v>13138</v>
      </c>
      <c r="E12311" s="172">
        <v>4826.2</v>
      </c>
    </row>
    <row r="12312" spans="2:5" ht="50.1" customHeight="1">
      <c r="B12312" s="75">
        <v>41632</v>
      </c>
      <c r="C12312" s="75" t="s">
        <v>21468</v>
      </c>
      <c r="D12312" s="75" t="s">
        <v>13138</v>
      </c>
      <c r="E12312" s="172">
        <v>2622.01</v>
      </c>
    </row>
    <row r="12313" spans="2:5" ht="50.1" customHeight="1">
      <c r="B12313" s="75">
        <v>41634</v>
      </c>
      <c r="C12313" s="75" t="s">
        <v>21469</v>
      </c>
      <c r="D12313" s="75" t="s">
        <v>13138</v>
      </c>
      <c r="E12313" s="172">
        <v>2869.61</v>
      </c>
    </row>
    <row r="12314" spans="2:5" ht="50.1" customHeight="1">
      <c r="B12314" s="75">
        <v>41633</v>
      </c>
      <c r="C12314" s="75" t="s">
        <v>21470</v>
      </c>
      <c r="D12314" s="75" t="s">
        <v>13138</v>
      </c>
      <c r="E12314" s="172">
        <v>3079.2</v>
      </c>
    </row>
    <row r="12315" spans="2:5" ht="50.1" customHeight="1">
      <c r="B12315" s="75">
        <v>41635</v>
      </c>
      <c r="C12315" s="75" t="s">
        <v>21471</v>
      </c>
      <c r="D12315" s="75" t="s">
        <v>13138</v>
      </c>
      <c r="E12315" s="172">
        <v>3454.64</v>
      </c>
    </row>
    <row r="12316" spans="2:5" ht="50.1" customHeight="1">
      <c r="B12316" s="75">
        <v>4319</v>
      </c>
      <c r="C12316" s="75" t="s">
        <v>14226</v>
      </c>
      <c r="D12316" s="75" t="s">
        <v>13138</v>
      </c>
      <c r="E12316" s="171">
        <v>1.63</v>
      </c>
    </row>
    <row r="12317" spans="2:5" ht="50.1" customHeight="1">
      <c r="B12317" s="75">
        <v>42409</v>
      </c>
      <c r="C12317" s="75" t="s">
        <v>19120</v>
      </c>
      <c r="D12317" s="75" t="s">
        <v>13140</v>
      </c>
      <c r="E12317" s="171">
        <v>5.93</v>
      </c>
    </row>
    <row r="12318" spans="2:5" ht="50.1" customHeight="1">
      <c r="B12318" s="75">
        <v>40553</v>
      </c>
      <c r="C12318" s="75" t="s">
        <v>14227</v>
      </c>
      <c r="D12318" s="75" t="s">
        <v>13141</v>
      </c>
      <c r="E12318" s="171">
        <v>35.700000000000003</v>
      </c>
    </row>
    <row r="12319" spans="2:5" ht="50.1" customHeight="1">
      <c r="B12319" s="75">
        <v>6114</v>
      </c>
      <c r="C12319" s="75" t="s">
        <v>14228</v>
      </c>
      <c r="D12319" s="75" t="s">
        <v>13137</v>
      </c>
      <c r="E12319" s="171">
        <v>10.78</v>
      </c>
    </row>
    <row r="12320" spans="2:5" ht="50.1" customHeight="1">
      <c r="B12320" s="75">
        <v>40912</v>
      </c>
      <c r="C12320" s="75" t="s">
        <v>14229</v>
      </c>
      <c r="D12320" s="75" t="s">
        <v>13142</v>
      </c>
      <c r="E12320" s="172">
        <v>1912.82</v>
      </c>
    </row>
    <row r="12321" spans="2:5" ht="50.1" customHeight="1">
      <c r="B12321" s="75">
        <v>247</v>
      </c>
      <c r="C12321" s="75" t="s">
        <v>14230</v>
      </c>
      <c r="D12321" s="75" t="s">
        <v>13137</v>
      </c>
      <c r="E12321" s="171">
        <v>10.85</v>
      </c>
    </row>
    <row r="12322" spans="2:5" ht="50.1" customHeight="1">
      <c r="B12322" s="75">
        <v>40919</v>
      </c>
      <c r="C12322" s="75" t="s">
        <v>14231</v>
      </c>
      <c r="D12322" s="75" t="s">
        <v>13142</v>
      </c>
      <c r="E12322" s="172">
        <v>1928.92</v>
      </c>
    </row>
    <row r="12323" spans="2:5" ht="50.1" customHeight="1">
      <c r="B12323" s="75">
        <v>25958</v>
      </c>
      <c r="C12323" s="75" t="s">
        <v>14232</v>
      </c>
      <c r="D12323" s="75" t="s">
        <v>13137</v>
      </c>
      <c r="E12323" s="171">
        <v>12.46</v>
      </c>
    </row>
    <row r="12324" spans="2:5" ht="50.1" customHeight="1">
      <c r="B12324" s="75">
        <v>40984</v>
      </c>
      <c r="C12324" s="75" t="s">
        <v>14233</v>
      </c>
      <c r="D12324" s="75" t="s">
        <v>13142</v>
      </c>
      <c r="E12324" s="172">
        <v>2212.29</v>
      </c>
    </row>
    <row r="12325" spans="2:5" ht="50.1" customHeight="1">
      <c r="B12325" s="75">
        <v>248</v>
      </c>
      <c r="C12325" s="75" t="s">
        <v>14234</v>
      </c>
      <c r="D12325" s="75" t="s">
        <v>13137</v>
      </c>
      <c r="E12325" s="171">
        <v>11.15</v>
      </c>
    </row>
    <row r="12326" spans="2:5" ht="50.1" customHeight="1">
      <c r="B12326" s="75">
        <v>41086</v>
      </c>
      <c r="C12326" s="75" t="s">
        <v>14235</v>
      </c>
      <c r="D12326" s="75" t="s">
        <v>13142</v>
      </c>
      <c r="E12326" s="172">
        <v>1979.32</v>
      </c>
    </row>
    <row r="12327" spans="2:5" ht="50.1" customHeight="1">
      <c r="B12327" s="75">
        <v>34466</v>
      </c>
      <c r="C12327" s="75" t="s">
        <v>14236</v>
      </c>
      <c r="D12327" s="75" t="s">
        <v>13137</v>
      </c>
      <c r="E12327" s="171">
        <v>11.15</v>
      </c>
    </row>
    <row r="12328" spans="2:5" ht="50.1" customHeight="1">
      <c r="B12328" s="75">
        <v>41083</v>
      </c>
      <c r="C12328" s="75" t="s">
        <v>14237</v>
      </c>
      <c r="D12328" s="75" t="s">
        <v>13142</v>
      </c>
      <c r="E12328" s="172">
        <v>1979.32</v>
      </c>
    </row>
    <row r="12329" spans="2:5" ht="50.1" customHeight="1">
      <c r="B12329" s="75">
        <v>252</v>
      </c>
      <c r="C12329" s="75" t="s">
        <v>14238</v>
      </c>
      <c r="D12329" s="75" t="s">
        <v>13137</v>
      </c>
      <c r="E12329" s="171">
        <v>11.55</v>
      </c>
    </row>
    <row r="12330" spans="2:5" ht="50.1" customHeight="1">
      <c r="B12330" s="75">
        <v>40909</v>
      </c>
      <c r="C12330" s="75" t="s">
        <v>14239</v>
      </c>
      <c r="D12330" s="75" t="s">
        <v>13142</v>
      </c>
      <c r="E12330" s="172">
        <v>2051.69</v>
      </c>
    </row>
    <row r="12331" spans="2:5" ht="50.1" customHeight="1">
      <c r="B12331" s="75">
        <v>242</v>
      </c>
      <c r="C12331" s="75" t="s">
        <v>14240</v>
      </c>
      <c r="D12331" s="75" t="s">
        <v>13137</v>
      </c>
      <c r="E12331" s="171">
        <v>13.11</v>
      </c>
    </row>
    <row r="12332" spans="2:5" ht="50.1" customHeight="1">
      <c r="B12332" s="75">
        <v>41085</v>
      </c>
      <c r="C12332" s="75" t="s">
        <v>14241</v>
      </c>
      <c r="D12332" s="75" t="s">
        <v>13142</v>
      </c>
      <c r="E12332" s="172">
        <v>2328.4499999999998</v>
      </c>
    </row>
    <row r="12333" spans="2:5" ht="50.1" customHeight="1">
      <c r="B12333" s="75">
        <v>427</v>
      </c>
      <c r="C12333" s="75" t="s">
        <v>14242</v>
      </c>
      <c r="D12333" s="75" t="s">
        <v>13138</v>
      </c>
      <c r="E12333" s="171">
        <v>5.7</v>
      </c>
    </row>
    <row r="12334" spans="2:5" ht="50.1" customHeight="1">
      <c r="B12334" s="75">
        <v>417</v>
      </c>
      <c r="C12334" s="75" t="s">
        <v>14243</v>
      </c>
      <c r="D12334" s="75" t="s">
        <v>13138</v>
      </c>
      <c r="E12334" s="171">
        <v>2.69</v>
      </c>
    </row>
    <row r="12335" spans="2:5" ht="50.1" customHeight="1">
      <c r="B12335" s="75">
        <v>11273</v>
      </c>
      <c r="C12335" s="75" t="s">
        <v>14244</v>
      </c>
      <c r="D12335" s="75" t="s">
        <v>13138</v>
      </c>
      <c r="E12335" s="171">
        <v>8.34</v>
      </c>
    </row>
    <row r="12336" spans="2:5" ht="50.1" customHeight="1">
      <c r="B12336" s="75">
        <v>11272</v>
      </c>
      <c r="C12336" s="75" t="s">
        <v>14245</v>
      </c>
      <c r="D12336" s="75" t="s">
        <v>13138</v>
      </c>
      <c r="E12336" s="171">
        <v>5.03</v>
      </c>
    </row>
    <row r="12337" spans="2:5" ht="50.1" customHeight="1">
      <c r="B12337" s="75">
        <v>11275</v>
      </c>
      <c r="C12337" s="75" t="s">
        <v>14246</v>
      </c>
      <c r="D12337" s="75" t="s">
        <v>13138</v>
      </c>
      <c r="E12337" s="171">
        <v>2.02</v>
      </c>
    </row>
    <row r="12338" spans="2:5" ht="50.1" customHeight="1">
      <c r="B12338" s="75">
        <v>11274</v>
      </c>
      <c r="C12338" s="75" t="s">
        <v>14247</v>
      </c>
      <c r="D12338" s="75" t="s">
        <v>13138</v>
      </c>
      <c r="E12338" s="171">
        <v>1.54</v>
      </c>
    </row>
    <row r="12339" spans="2:5" ht="50.1" customHeight="1">
      <c r="B12339" s="75">
        <v>38470</v>
      </c>
      <c r="C12339" s="75" t="s">
        <v>14248</v>
      </c>
      <c r="D12339" s="75" t="s">
        <v>13138</v>
      </c>
      <c r="E12339" s="171">
        <v>25.13</v>
      </c>
    </row>
    <row r="12340" spans="2:5" ht="50.1" customHeight="1">
      <c r="B12340" s="75">
        <v>38547</v>
      </c>
      <c r="C12340" s="75" t="s">
        <v>14249</v>
      </c>
      <c r="D12340" s="75" t="s">
        <v>13138</v>
      </c>
      <c r="E12340" s="171">
        <v>68.569999999999993</v>
      </c>
    </row>
    <row r="12341" spans="2:5" ht="50.1" customHeight="1">
      <c r="B12341" s="75">
        <v>38469</v>
      </c>
      <c r="C12341" s="75" t="s">
        <v>14250</v>
      </c>
      <c r="D12341" s="75" t="s">
        <v>13138</v>
      </c>
      <c r="E12341" s="171">
        <v>73.73</v>
      </c>
    </row>
    <row r="12342" spans="2:5" ht="50.1" customHeight="1">
      <c r="B12342" s="75">
        <v>38467</v>
      </c>
      <c r="C12342" s="75" t="s">
        <v>14251</v>
      </c>
      <c r="D12342" s="75" t="s">
        <v>13138</v>
      </c>
      <c r="E12342" s="171">
        <v>41.49</v>
      </c>
    </row>
    <row r="12343" spans="2:5" ht="50.1" customHeight="1">
      <c r="B12343" s="75">
        <v>38468</v>
      </c>
      <c r="C12343" s="75" t="s">
        <v>14252</v>
      </c>
      <c r="D12343" s="75" t="s">
        <v>13138</v>
      </c>
      <c r="E12343" s="171">
        <v>45.65</v>
      </c>
    </row>
    <row r="12344" spans="2:5" ht="50.1" customHeight="1">
      <c r="B12344" s="75">
        <v>38471</v>
      </c>
      <c r="C12344" s="75" t="s">
        <v>14253</v>
      </c>
      <c r="D12344" s="75" t="s">
        <v>13138</v>
      </c>
      <c r="E12344" s="171">
        <v>59.29</v>
      </c>
    </row>
    <row r="12345" spans="2:5" ht="50.1" customHeight="1">
      <c r="B12345" s="75">
        <v>37370</v>
      </c>
      <c r="C12345" s="75" t="s">
        <v>14254</v>
      </c>
      <c r="D12345" s="75" t="s">
        <v>13137</v>
      </c>
      <c r="E12345" s="171">
        <v>1.03</v>
      </c>
    </row>
    <row r="12346" spans="2:5" ht="50.1" customHeight="1">
      <c r="B12346" s="75">
        <v>40862</v>
      </c>
      <c r="C12346" s="75" t="s">
        <v>14255</v>
      </c>
      <c r="D12346" s="75" t="s">
        <v>13142</v>
      </c>
      <c r="E12346" s="171">
        <v>193.9</v>
      </c>
    </row>
    <row r="12347" spans="2:5" ht="50.1" customHeight="1">
      <c r="B12347" s="75">
        <v>10658</v>
      </c>
      <c r="C12347" s="75" t="s">
        <v>14256</v>
      </c>
      <c r="D12347" s="75" t="s">
        <v>13138</v>
      </c>
      <c r="E12347" s="172">
        <v>6880</v>
      </c>
    </row>
    <row r="12348" spans="2:5" ht="50.1" customHeight="1">
      <c r="B12348" s="75">
        <v>253</v>
      </c>
      <c r="C12348" s="75" t="s">
        <v>14257</v>
      </c>
      <c r="D12348" s="75" t="s">
        <v>13137</v>
      </c>
      <c r="E12348" s="171">
        <v>16.3</v>
      </c>
    </row>
    <row r="12349" spans="2:5" ht="50.1" customHeight="1">
      <c r="B12349" s="75">
        <v>40809</v>
      </c>
      <c r="C12349" s="75" t="s">
        <v>14258</v>
      </c>
      <c r="D12349" s="75" t="s">
        <v>13142</v>
      </c>
      <c r="E12349" s="172">
        <v>2893.54</v>
      </c>
    </row>
    <row r="12350" spans="2:5" ht="50.1" customHeight="1">
      <c r="B12350" s="75">
        <v>42428</v>
      </c>
      <c r="C12350" s="75" t="s">
        <v>14259</v>
      </c>
      <c r="D12350" s="75" t="s">
        <v>13138</v>
      </c>
      <c r="E12350" s="172">
        <v>1800</v>
      </c>
    </row>
    <row r="12351" spans="2:5" ht="50.1" customHeight="1">
      <c r="B12351" s="75">
        <v>583</v>
      </c>
      <c r="C12351" s="75" t="s">
        <v>14260</v>
      </c>
      <c r="D12351" s="75" t="s">
        <v>13140</v>
      </c>
      <c r="E12351" s="171">
        <v>56.32</v>
      </c>
    </row>
    <row r="12352" spans="2:5" ht="50.1" customHeight="1">
      <c r="B12352" s="75">
        <v>299</v>
      </c>
      <c r="C12352" s="75" t="s">
        <v>14261</v>
      </c>
      <c r="D12352" s="75" t="s">
        <v>13138</v>
      </c>
      <c r="E12352" s="171">
        <v>2.44</v>
      </c>
    </row>
    <row r="12353" spans="2:5" ht="50.1" customHeight="1">
      <c r="B12353" s="75">
        <v>298</v>
      </c>
      <c r="C12353" s="75" t="s">
        <v>14262</v>
      </c>
      <c r="D12353" s="75" t="s">
        <v>13138</v>
      </c>
      <c r="E12353" s="171">
        <v>2.4500000000000002</v>
      </c>
    </row>
    <row r="12354" spans="2:5" ht="50.1" customHeight="1">
      <c r="B12354" s="75">
        <v>295</v>
      </c>
      <c r="C12354" s="75" t="s">
        <v>14263</v>
      </c>
      <c r="D12354" s="75" t="s">
        <v>13138</v>
      </c>
      <c r="E12354" s="171">
        <v>1.46</v>
      </c>
    </row>
    <row r="12355" spans="2:5" ht="50.1" customHeight="1">
      <c r="B12355" s="75">
        <v>296</v>
      </c>
      <c r="C12355" s="75" t="s">
        <v>14264</v>
      </c>
      <c r="D12355" s="75" t="s">
        <v>13138</v>
      </c>
      <c r="E12355" s="171">
        <v>1.52</v>
      </c>
    </row>
    <row r="12356" spans="2:5" ht="50.1" customHeight="1">
      <c r="B12356" s="75">
        <v>297</v>
      </c>
      <c r="C12356" s="75" t="s">
        <v>14265</v>
      </c>
      <c r="D12356" s="75" t="s">
        <v>13138</v>
      </c>
      <c r="E12356" s="171">
        <v>2.14</v>
      </c>
    </row>
    <row r="12357" spans="2:5" ht="50.1" customHeight="1">
      <c r="B12357" s="75">
        <v>301</v>
      </c>
      <c r="C12357" s="75" t="s">
        <v>14266</v>
      </c>
      <c r="D12357" s="75" t="s">
        <v>13138</v>
      </c>
      <c r="E12357" s="171">
        <v>2.69</v>
      </c>
    </row>
    <row r="12358" spans="2:5" ht="50.1" customHeight="1">
      <c r="B12358" s="75">
        <v>300</v>
      </c>
      <c r="C12358" s="75" t="s">
        <v>14267</v>
      </c>
      <c r="D12358" s="75" t="s">
        <v>13138</v>
      </c>
      <c r="E12358" s="171">
        <v>11.3</v>
      </c>
    </row>
    <row r="12359" spans="2:5" ht="50.1" customHeight="1">
      <c r="B12359" s="75">
        <v>20084</v>
      </c>
      <c r="C12359" s="75" t="s">
        <v>14268</v>
      </c>
      <c r="D12359" s="75" t="s">
        <v>13138</v>
      </c>
      <c r="E12359" s="171">
        <v>1.46</v>
      </c>
    </row>
    <row r="12360" spans="2:5" ht="50.1" customHeight="1">
      <c r="B12360" s="75">
        <v>20085</v>
      </c>
      <c r="C12360" s="75" t="s">
        <v>14269</v>
      </c>
      <c r="D12360" s="75" t="s">
        <v>13138</v>
      </c>
      <c r="E12360" s="171">
        <v>1.35</v>
      </c>
    </row>
    <row r="12361" spans="2:5" ht="50.1" customHeight="1">
      <c r="B12361" s="75">
        <v>311</v>
      </c>
      <c r="C12361" s="75" t="s">
        <v>14270</v>
      </c>
      <c r="D12361" s="75" t="s">
        <v>13138</v>
      </c>
      <c r="E12361" s="171">
        <v>8.74</v>
      </c>
    </row>
    <row r="12362" spans="2:5" ht="50.1" customHeight="1">
      <c r="B12362" s="75">
        <v>318</v>
      </c>
      <c r="C12362" s="75" t="s">
        <v>14271</v>
      </c>
      <c r="D12362" s="75" t="s">
        <v>13138</v>
      </c>
      <c r="E12362" s="171">
        <v>15.32</v>
      </c>
    </row>
    <row r="12363" spans="2:5" ht="50.1" customHeight="1">
      <c r="B12363" s="75">
        <v>319</v>
      </c>
      <c r="C12363" s="75" t="s">
        <v>14272</v>
      </c>
      <c r="D12363" s="75" t="s">
        <v>13138</v>
      </c>
      <c r="E12363" s="171">
        <v>28.93</v>
      </c>
    </row>
    <row r="12364" spans="2:5" ht="50.1" customHeight="1">
      <c r="B12364" s="75">
        <v>320</v>
      </c>
      <c r="C12364" s="75" t="s">
        <v>14273</v>
      </c>
      <c r="D12364" s="75" t="s">
        <v>13138</v>
      </c>
      <c r="E12364" s="171">
        <v>91.98</v>
      </c>
    </row>
    <row r="12365" spans="2:5" ht="50.1" customHeight="1">
      <c r="B12365" s="75">
        <v>314</v>
      </c>
      <c r="C12365" s="75" t="s">
        <v>14274</v>
      </c>
      <c r="D12365" s="75" t="s">
        <v>13138</v>
      </c>
      <c r="E12365" s="171">
        <v>141.29</v>
      </c>
    </row>
    <row r="12366" spans="2:5" ht="50.1" customHeight="1">
      <c r="B12366" s="75">
        <v>303</v>
      </c>
      <c r="C12366" s="75" t="s">
        <v>14275</v>
      </c>
      <c r="D12366" s="75" t="s">
        <v>13138</v>
      </c>
      <c r="E12366" s="171">
        <v>3.66</v>
      </c>
    </row>
    <row r="12367" spans="2:5" ht="50.1" customHeight="1">
      <c r="B12367" s="75">
        <v>305</v>
      </c>
      <c r="C12367" s="75" t="s">
        <v>14277</v>
      </c>
      <c r="D12367" s="75" t="s">
        <v>13138</v>
      </c>
      <c r="E12367" s="171">
        <v>9.56</v>
      </c>
    </row>
    <row r="12368" spans="2:5" ht="50.1" customHeight="1">
      <c r="B12368" s="75">
        <v>306</v>
      </c>
      <c r="C12368" s="75" t="s">
        <v>14278</v>
      </c>
      <c r="D12368" s="75" t="s">
        <v>13138</v>
      </c>
      <c r="E12368" s="171">
        <v>11.49</v>
      </c>
    </row>
    <row r="12369" spans="2:5" ht="50.1" customHeight="1">
      <c r="B12369" s="75">
        <v>307</v>
      </c>
      <c r="C12369" s="75" t="s">
        <v>14279</v>
      </c>
      <c r="D12369" s="75" t="s">
        <v>13138</v>
      </c>
      <c r="E12369" s="171">
        <v>22.68</v>
      </c>
    </row>
    <row r="12370" spans="2:5" ht="50.1" customHeight="1">
      <c r="B12370" s="75">
        <v>309</v>
      </c>
      <c r="C12370" s="75" t="s">
        <v>14280</v>
      </c>
      <c r="D12370" s="75" t="s">
        <v>13138</v>
      </c>
      <c r="E12370" s="171">
        <v>46.49</v>
      </c>
    </row>
    <row r="12371" spans="2:5" ht="50.1" customHeight="1">
      <c r="B12371" s="75">
        <v>310</v>
      </c>
      <c r="C12371" s="75" t="s">
        <v>14281</v>
      </c>
      <c r="D12371" s="75" t="s">
        <v>13138</v>
      </c>
      <c r="E12371" s="171">
        <v>58.96</v>
      </c>
    </row>
    <row r="12372" spans="2:5" ht="50.1" customHeight="1">
      <c r="B12372" s="75">
        <v>328</v>
      </c>
      <c r="C12372" s="75" t="s">
        <v>14282</v>
      </c>
      <c r="D12372" s="75" t="s">
        <v>13138</v>
      </c>
      <c r="E12372" s="171">
        <v>7.03</v>
      </c>
    </row>
    <row r="12373" spans="2:5" ht="50.1" customHeight="1">
      <c r="B12373" s="75">
        <v>325</v>
      </c>
      <c r="C12373" s="75" t="s">
        <v>14283</v>
      </c>
      <c r="D12373" s="75" t="s">
        <v>13138</v>
      </c>
      <c r="E12373" s="171">
        <v>2.73</v>
      </c>
    </row>
    <row r="12374" spans="2:5" ht="50.1" customHeight="1">
      <c r="B12374" s="75">
        <v>20326</v>
      </c>
      <c r="C12374" s="75" t="s">
        <v>14284</v>
      </c>
      <c r="D12374" s="75" t="s">
        <v>13138</v>
      </c>
      <c r="E12374" s="171">
        <v>7.3</v>
      </c>
    </row>
    <row r="12375" spans="2:5" ht="50.1" customHeight="1">
      <c r="B12375" s="75">
        <v>329</v>
      </c>
      <c r="C12375" s="75" t="s">
        <v>14285</v>
      </c>
      <c r="D12375" s="75" t="s">
        <v>13138</v>
      </c>
      <c r="E12375" s="171">
        <v>8.99</v>
      </c>
    </row>
    <row r="12376" spans="2:5" ht="50.1" customHeight="1">
      <c r="B12376" s="75">
        <v>308</v>
      </c>
      <c r="C12376" s="75" t="s">
        <v>14286</v>
      </c>
      <c r="D12376" s="75" t="s">
        <v>13138</v>
      </c>
      <c r="E12376" s="171">
        <v>30.29</v>
      </c>
    </row>
    <row r="12377" spans="2:5" ht="50.1" customHeight="1">
      <c r="B12377" s="75">
        <v>39642</v>
      </c>
      <c r="C12377" s="75" t="s">
        <v>14287</v>
      </c>
      <c r="D12377" s="75" t="s">
        <v>13138</v>
      </c>
      <c r="E12377" s="171">
        <v>1.84</v>
      </c>
    </row>
    <row r="12378" spans="2:5" ht="50.1" customHeight="1">
      <c r="B12378" s="75">
        <v>39641</v>
      </c>
      <c r="C12378" s="75" t="s">
        <v>14288</v>
      </c>
      <c r="D12378" s="75" t="s">
        <v>13138</v>
      </c>
      <c r="E12378" s="171">
        <v>1.28</v>
      </c>
    </row>
    <row r="12379" spans="2:5" ht="50.1" customHeight="1">
      <c r="B12379" s="75">
        <v>39643</v>
      </c>
      <c r="C12379" s="75" t="s">
        <v>14289</v>
      </c>
      <c r="D12379" s="75" t="s">
        <v>13138</v>
      </c>
      <c r="E12379" s="171">
        <v>5.1100000000000003</v>
      </c>
    </row>
    <row r="12380" spans="2:5" ht="50.1" customHeight="1">
      <c r="B12380" s="75">
        <v>39644</v>
      </c>
      <c r="C12380" s="75" t="s">
        <v>14290</v>
      </c>
      <c r="D12380" s="75" t="s">
        <v>13138</v>
      </c>
      <c r="E12380" s="171">
        <v>6.6</v>
      </c>
    </row>
    <row r="12381" spans="2:5" ht="50.1" customHeight="1">
      <c r="B12381" s="75">
        <v>39645</v>
      </c>
      <c r="C12381" s="75" t="s">
        <v>14291</v>
      </c>
      <c r="D12381" s="75" t="s">
        <v>13138</v>
      </c>
      <c r="E12381" s="171">
        <v>8.52</v>
      </c>
    </row>
    <row r="12382" spans="2:5" ht="50.1" customHeight="1">
      <c r="B12382" s="75">
        <v>41610</v>
      </c>
      <c r="C12382" s="75" t="s">
        <v>21472</v>
      </c>
      <c r="D12382" s="75" t="s">
        <v>13138</v>
      </c>
      <c r="E12382" s="171">
        <v>444.88</v>
      </c>
    </row>
    <row r="12383" spans="2:5" ht="50.1" customHeight="1">
      <c r="B12383" s="75">
        <v>41611</v>
      </c>
      <c r="C12383" s="75" t="s">
        <v>21473</v>
      </c>
      <c r="D12383" s="75" t="s">
        <v>13138</v>
      </c>
      <c r="E12383" s="171">
        <v>701.22</v>
      </c>
    </row>
    <row r="12384" spans="2:5" ht="50.1" customHeight="1">
      <c r="B12384" s="75">
        <v>41612</v>
      </c>
      <c r="C12384" s="75" t="s">
        <v>21474</v>
      </c>
      <c r="D12384" s="75" t="s">
        <v>13138</v>
      </c>
      <c r="E12384" s="171">
        <v>984.61</v>
      </c>
    </row>
    <row r="12385" spans="2:5" ht="50.1" customHeight="1">
      <c r="B12385" s="75">
        <v>41637</v>
      </c>
      <c r="C12385" s="75" t="s">
        <v>21475</v>
      </c>
      <c r="D12385" s="75" t="s">
        <v>13138</v>
      </c>
      <c r="E12385" s="171">
        <v>92.04</v>
      </c>
    </row>
    <row r="12386" spans="2:5" ht="50.1" customHeight="1">
      <c r="B12386" s="75">
        <v>41638</v>
      </c>
      <c r="C12386" s="75" t="s">
        <v>21476</v>
      </c>
      <c r="D12386" s="75" t="s">
        <v>13138</v>
      </c>
      <c r="E12386" s="171">
        <v>119.89</v>
      </c>
    </row>
    <row r="12387" spans="2:5" ht="50.1" customHeight="1">
      <c r="B12387" s="75">
        <v>41639</v>
      </c>
      <c r="C12387" s="75" t="s">
        <v>21477</v>
      </c>
      <c r="D12387" s="75" t="s">
        <v>13138</v>
      </c>
      <c r="E12387" s="171">
        <v>290.05</v>
      </c>
    </row>
    <row r="12388" spans="2:5" ht="50.1" customHeight="1">
      <c r="B12388" s="75">
        <v>11789</v>
      </c>
      <c r="C12388" s="75" t="s">
        <v>14292</v>
      </c>
      <c r="D12388" s="75" t="s">
        <v>13138</v>
      </c>
      <c r="E12388" s="171">
        <v>0.76</v>
      </c>
    </row>
    <row r="12389" spans="2:5" ht="50.1" customHeight="1">
      <c r="B12389" s="75">
        <v>20975</v>
      </c>
      <c r="C12389" s="75" t="s">
        <v>14293</v>
      </c>
      <c r="D12389" s="75" t="s">
        <v>13138</v>
      </c>
      <c r="E12389" s="171">
        <v>8.65</v>
      </c>
    </row>
    <row r="12390" spans="2:5" ht="50.1" customHeight="1">
      <c r="B12390" s="75">
        <v>20976</v>
      </c>
      <c r="C12390" s="75" t="s">
        <v>14294</v>
      </c>
      <c r="D12390" s="75" t="s">
        <v>13138</v>
      </c>
      <c r="E12390" s="171">
        <v>13.07</v>
      </c>
    </row>
    <row r="12391" spans="2:5" ht="50.1" customHeight="1">
      <c r="B12391" s="75">
        <v>40340</v>
      </c>
      <c r="C12391" s="75" t="s">
        <v>14295</v>
      </c>
      <c r="D12391" s="75" t="s">
        <v>13138</v>
      </c>
      <c r="E12391" s="171">
        <v>71.239999999999995</v>
      </c>
    </row>
    <row r="12392" spans="2:5" ht="50.1" customHeight="1">
      <c r="B12392" s="75">
        <v>40341</v>
      </c>
      <c r="C12392" s="75" t="s">
        <v>14296</v>
      </c>
      <c r="D12392" s="75" t="s">
        <v>13138</v>
      </c>
      <c r="E12392" s="171">
        <v>84.35</v>
      </c>
    </row>
    <row r="12393" spans="2:5" ht="50.1" customHeight="1">
      <c r="B12393" s="75">
        <v>40342</v>
      </c>
      <c r="C12393" s="75" t="s">
        <v>14297</v>
      </c>
      <c r="D12393" s="75" t="s">
        <v>13138</v>
      </c>
      <c r="E12393" s="171">
        <v>106.93</v>
      </c>
    </row>
    <row r="12394" spans="2:5" ht="50.1" customHeight="1">
      <c r="B12394" s="75">
        <v>40343</v>
      </c>
      <c r="C12394" s="75" t="s">
        <v>14298</v>
      </c>
      <c r="D12394" s="75" t="s">
        <v>13138</v>
      </c>
      <c r="E12394" s="171">
        <v>131.19</v>
      </c>
    </row>
    <row r="12395" spans="2:5" ht="50.1" customHeight="1">
      <c r="B12395" s="75">
        <v>40344</v>
      </c>
      <c r="C12395" s="75" t="s">
        <v>14299</v>
      </c>
      <c r="D12395" s="75" t="s">
        <v>13138</v>
      </c>
      <c r="E12395" s="171">
        <v>138.71</v>
      </c>
    </row>
    <row r="12396" spans="2:5" ht="50.1" customHeight="1">
      <c r="B12396" s="75">
        <v>40345</v>
      </c>
      <c r="C12396" s="75" t="s">
        <v>14300</v>
      </c>
      <c r="D12396" s="75" t="s">
        <v>13138</v>
      </c>
      <c r="E12396" s="171">
        <v>173.19</v>
      </c>
    </row>
    <row r="12397" spans="2:5" ht="50.1" customHeight="1">
      <c r="B12397" s="75">
        <v>40346</v>
      </c>
      <c r="C12397" s="75" t="s">
        <v>14301</v>
      </c>
      <c r="D12397" s="75" t="s">
        <v>13138</v>
      </c>
      <c r="E12397" s="171">
        <v>162.91999999999999</v>
      </c>
    </row>
    <row r="12398" spans="2:5" ht="50.1" customHeight="1">
      <c r="B12398" s="75">
        <v>40347</v>
      </c>
      <c r="C12398" s="75" t="s">
        <v>14302</v>
      </c>
      <c r="D12398" s="75" t="s">
        <v>13138</v>
      </c>
      <c r="E12398" s="171">
        <v>201.44</v>
      </c>
    </row>
    <row r="12399" spans="2:5" ht="50.1" customHeight="1">
      <c r="B12399" s="75">
        <v>38840</v>
      </c>
      <c r="C12399" s="75" t="s">
        <v>14303</v>
      </c>
      <c r="D12399" s="75" t="s">
        <v>13138</v>
      </c>
      <c r="E12399" s="171">
        <v>2.7</v>
      </c>
    </row>
    <row r="12400" spans="2:5" ht="50.1" customHeight="1">
      <c r="B12400" s="75">
        <v>38841</v>
      </c>
      <c r="C12400" s="75" t="s">
        <v>14304</v>
      </c>
      <c r="D12400" s="75" t="s">
        <v>13138</v>
      </c>
      <c r="E12400" s="171">
        <v>3</v>
      </c>
    </row>
    <row r="12401" spans="2:5" ht="50.1" customHeight="1">
      <c r="B12401" s="75">
        <v>38842</v>
      </c>
      <c r="C12401" s="75" t="s">
        <v>14305</v>
      </c>
      <c r="D12401" s="75" t="s">
        <v>13138</v>
      </c>
      <c r="E12401" s="171">
        <v>5.93</v>
      </c>
    </row>
    <row r="12402" spans="2:5" ht="50.1" customHeight="1">
      <c r="B12402" s="75">
        <v>38843</v>
      </c>
      <c r="C12402" s="75" t="s">
        <v>14306</v>
      </c>
      <c r="D12402" s="75" t="s">
        <v>13138</v>
      </c>
      <c r="E12402" s="171">
        <v>9.26</v>
      </c>
    </row>
    <row r="12403" spans="2:5" ht="50.1" customHeight="1">
      <c r="B12403" s="75">
        <v>43424</v>
      </c>
      <c r="C12403" s="75" t="s">
        <v>21478</v>
      </c>
      <c r="D12403" s="75" t="s">
        <v>13138</v>
      </c>
      <c r="E12403" s="171">
        <v>372.73</v>
      </c>
    </row>
    <row r="12404" spans="2:5" ht="50.1" customHeight="1">
      <c r="B12404" s="75">
        <v>43426</v>
      </c>
      <c r="C12404" s="75" t="s">
        <v>21479</v>
      </c>
      <c r="D12404" s="75" t="s">
        <v>13138</v>
      </c>
      <c r="E12404" s="172">
        <v>1285.57</v>
      </c>
    </row>
    <row r="12405" spans="2:5" ht="50.1" customHeight="1">
      <c r="B12405" s="75">
        <v>12565</v>
      </c>
      <c r="C12405" s="75" t="s">
        <v>21480</v>
      </c>
      <c r="D12405" s="75" t="s">
        <v>13138</v>
      </c>
      <c r="E12405" s="171">
        <v>450.83</v>
      </c>
    </row>
    <row r="12406" spans="2:5" ht="50.1" customHeight="1">
      <c r="B12406" s="75">
        <v>12567</v>
      </c>
      <c r="C12406" s="75" t="s">
        <v>21481</v>
      </c>
      <c r="D12406" s="75" t="s">
        <v>13138</v>
      </c>
      <c r="E12406" s="171">
        <v>605.54</v>
      </c>
    </row>
    <row r="12407" spans="2:5" ht="50.1" customHeight="1">
      <c r="B12407" s="75">
        <v>12568</v>
      </c>
      <c r="C12407" s="75" t="s">
        <v>21482</v>
      </c>
      <c r="D12407" s="75" t="s">
        <v>13138</v>
      </c>
      <c r="E12407" s="171">
        <v>847.76</v>
      </c>
    </row>
    <row r="12408" spans="2:5" ht="50.1" customHeight="1">
      <c r="B12408" s="75">
        <v>43441</v>
      </c>
      <c r="C12408" s="75" t="s">
        <v>21483</v>
      </c>
      <c r="D12408" s="75" t="s">
        <v>13138</v>
      </c>
      <c r="E12408" s="171">
        <v>108.99</v>
      </c>
    </row>
    <row r="12409" spans="2:5" ht="50.1" customHeight="1">
      <c r="B12409" s="75">
        <v>43423</v>
      </c>
      <c r="C12409" s="75" t="s">
        <v>21484</v>
      </c>
      <c r="D12409" s="75" t="s">
        <v>13138</v>
      </c>
      <c r="E12409" s="171">
        <v>50.86</v>
      </c>
    </row>
    <row r="12410" spans="2:5" ht="50.1" customHeight="1">
      <c r="B12410" s="75">
        <v>12532</v>
      </c>
      <c r="C12410" s="75" t="s">
        <v>21485</v>
      </c>
      <c r="D12410" s="75" t="s">
        <v>13138</v>
      </c>
      <c r="E12410" s="171">
        <v>78.44</v>
      </c>
    </row>
    <row r="12411" spans="2:5" ht="50.1" customHeight="1">
      <c r="B12411" s="75">
        <v>43444</v>
      </c>
      <c r="C12411" s="75" t="s">
        <v>21486</v>
      </c>
      <c r="D12411" s="75" t="s">
        <v>13138</v>
      </c>
      <c r="E12411" s="171">
        <v>263.41000000000003</v>
      </c>
    </row>
    <row r="12412" spans="2:5" ht="50.1" customHeight="1">
      <c r="B12412" s="75">
        <v>12551</v>
      </c>
      <c r="C12412" s="75" t="s">
        <v>21487</v>
      </c>
      <c r="D12412" s="75" t="s">
        <v>13138</v>
      </c>
      <c r="E12412" s="171">
        <v>187.93</v>
      </c>
    </row>
    <row r="12413" spans="2:5" ht="50.1" customHeight="1">
      <c r="B12413" s="75">
        <v>43442</v>
      </c>
      <c r="C12413" s="75" t="s">
        <v>21488</v>
      </c>
      <c r="D12413" s="75" t="s">
        <v>13138</v>
      </c>
      <c r="E12413" s="171">
        <v>145.33000000000001</v>
      </c>
    </row>
    <row r="12414" spans="2:5" ht="50.1" customHeight="1">
      <c r="B12414" s="75">
        <v>43443</v>
      </c>
      <c r="C12414" s="75" t="s">
        <v>21489</v>
      </c>
      <c r="D12414" s="75" t="s">
        <v>13138</v>
      </c>
      <c r="E12414" s="171">
        <v>190.74</v>
      </c>
    </row>
    <row r="12415" spans="2:5" ht="50.1" customHeight="1">
      <c r="B12415" s="75">
        <v>12544</v>
      </c>
      <c r="C12415" s="75" t="s">
        <v>21490</v>
      </c>
      <c r="D12415" s="75" t="s">
        <v>13138</v>
      </c>
      <c r="E12415" s="171">
        <v>102.94</v>
      </c>
    </row>
    <row r="12416" spans="2:5" ht="50.1" customHeight="1">
      <c r="B12416" s="75">
        <v>12547</v>
      </c>
      <c r="C12416" s="75" t="s">
        <v>21491</v>
      </c>
      <c r="D12416" s="75" t="s">
        <v>13138</v>
      </c>
      <c r="E12416" s="171">
        <v>138.44999999999999</v>
      </c>
    </row>
    <row r="12417" spans="2:5" ht="50.1" customHeight="1">
      <c r="B12417" s="75">
        <v>43445</v>
      </c>
      <c r="C12417" s="75" t="s">
        <v>21492</v>
      </c>
      <c r="D12417" s="75" t="s">
        <v>13138</v>
      </c>
      <c r="E12417" s="171">
        <v>363.32</v>
      </c>
    </row>
    <row r="12418" spans="2:5" ht="50.1" customHeight="1">
      <c r="B12418" s="75">
        <v>12563</v>
      </c>
      <c r="C12418" s="75" t="s">
        <v>21493</v>
      </c>
      <c r="D12418" s="75" t="s">
        <v>13138</v>
      </c>
      <c r="E12418" s="171">
        <v>259.94</v>
      </c>
    </row>
    <row r="12419" spans="2:5" ht="50.1" customHeight="1">
      <c r="B12419" s="75">
        <v>43425</v>
      </c>
      <c r="C12419" s="75" t="s">
        <v>21494</v>
      </c>
      <c r="D12419" s="75" t="s">
        <v>13138</v>
      </c>
      <c r="E12419" s="171">
        <v>163.49</v>
      </c>
    </row>
    <row r="12420" spans="2:5" ht="50.1" customHeight="1">
      <c r="B12420" s="75">
        <v>43446</v>
      </c>
      <c r="C12420" s="75" t="s">
        <v>21495</v>
      </c>
      <c r="D12420" s="75" t="s">
        <v>13138</v>
      </c>
      <c r="E12420" s="171">
        <v>345.16</v>
      </c>
    </row>
    <row r="12421" spans="2:5" ht="50.1" customHeight="1">
      <c r="B12421" s="75">
        <v>43447</v>
      </c>
      <c r="C12421" s="75" t="s">
        <v>21496</v>
      </c>
      <c r="D12421" s="75" t="s">
        <v>13138</v>
      </c>
      <c r="E12421" s="171">
        <v>423.88</v>
      </c>
    </row>
    <row r="12422" spans="2:5" ht="50.1" customHeight="1">
      <c r="B12422" s="75">
        <v>43448</v>
      </c>
      <c r="C12422" s="75" t="s">
        <v>21497</v>
      </c>
      <c r="D12422" s="75" t="s">
        <v>13138</v>
      </c>
      <c r="E12422" s="171">
        <v>593.42999999999995</v>
      </c>
    </row>
    <row r="12423" spans="2:5" ht="50.1" customHeight="1">
      <c r="B12423" s="75">
        <v>13761</v>
      </c>
      <c r="C12423" s="75" t="s">
        <v>14307</v>
      </c>
      <c r="D12423" s="75" t="s">
        <v>13138</v>
      </c>
      <c r="E12423" s="172">
        <v>3653.48</v>
      </c>
    </row>
    <row r="12424" spans="2:5" ht="50.1" customHeight="1">
      <c r="B12424" s="75">
        <v>12888</v>
      </c>
      <c r="C12424" s="75" t="s">
        <v>14308</v>
      </c>
      <c r="D12424" s="75" t="s">
        <v>13143</v>
      </c>
      <c r="E12424" s="171">
        <v>96.72</v>
      </c>
    </row>
    <row r="12425" spans="2:5" ht="50.1" customHeight="1">
      <c r="B12425" s="75">
        <v>12889</v>
      </c>
      <c r="C12425" s="75" t="s">
        <v>14309</v>
      </c>
      <c r="D12425" s="75" t="s">
        <v>13143</v>
      </c>
      <c r="E12425" s="171">
        <v>63.16</v>
      </c>
    </row>
    <row r="12426" spans="2:5" ht="50.1" customHeight="1">
      <c r="B12426" s="75">
        <v>4814</v>
      </c>
      <c r="C12426" s="75" t="s">
        <v>14310</v>
      </c>
      <c r="D12426" s="75" t="s">
        <v>13138</v>
      </c>
      <c r="E12426" s="171">
        <v>109.44</v>
      </c>
    </row>
    <row r="12427" spans="2:5" ht="50.1" customHeight="1">
      <c r="B12427" s="75">
        <v>25967</v>
      </c>
      <c r="C12427" s="75" t="s">
        <v>14311</v>
      </c>
      <c r="D12427" s="75" t="s">
        <v>13138</v>
      </c>
      <c r="E12427" s="172">
        <v>1691.85</v>
      </c>
    </row>
    <row r="12428" spans="2:5" ht="50.1" customHeight="1">
      <c r="B12428" s="75">
        <v>6122</v>
      </c>
      <c r="C12428" s="75" t="s">
        <v>21498</v>
      </c>
      <c r="D12428" s="75" t="s">
        <v>13137</v>
      </c>
      <c r="E12428" s="171">
        <v>15.92</v>
      </c>
    </row>
    <row r="12429" spans="2:5" ht="50.1" customHeight="1">
      <c r="B12429" s="75">
        <v>40810</v>
      </c>
      <c r="C12429" s="75" t="s">
        <v>14312</v>
      </c>
      <c r="D12429" s="75" t="s">
        <v>13142</v>
      </c>
      <c r="E12429" s="172">
        <v>2824.64</v>
      </c>
    </row>
    <row r="12430" spans="2:5" ht="50.1" customHeight="1">
      <c r="B12430" s="75">
        <v>21100</v>
      </c>
      <c r="C12430" s="75" t="s">
        <v>14313</v>
      </c>
      <c r="D12430" s="75" t="s">
        <v>13138</v>
      </c>
      <c r="E12430" s="172">
        <v>2008.36</v>
      </c>
    </row>
    <row r="12431" spans="2:5" ht="50.1" customHeight="1">
      <c r="B12431" s="75">
        <v>11816</v>
      </c>
      <c r="C12431" s="75" t="s">
        <v>14314</v>
      </c>
      <c r="D12431" s="75" t="s">
        <v>13138</v>
      </c>
      <c r="E12431" s="172">
        <v>2141.5</v>
      </c>
    </row>
    <row r="12432" spans="2:5" ht="50.1" customHeight="1">
      <c r="B12432" s="75">
        <v>11814</v>
      </c>
      <c r="C12432" s="75" t="s">
        <v>14315</v>
      </c>
      <c r="D12432" s="75" t="s">
        <v>13138</v>
      </c>
      <c r="E12432" s="172">
        <v>4661.5</v>
      </c>
    </row>
    <row r="12433" spans="2:5" ht="50.1" customHeight="1">
      <c r="B12433" s="75">
        <v>14186</v>
      </c>
      <c r="C12433" s="75" t="s">
        <v>14316</v>
      </c>
      <c r="D12433" s="75" t="s">
        <v>13138</v>
      </c>
      <c r="E12433" s="172">
        <v>5853.15</v>
      </c>
    </row>
    <row r="12434" spans="2:5" ht="50.1" customHeight="1">
      <c r="B12434" s="75">
        <v>14185</v>
      </c>
      <c r="C12434" s="75" t="s">
        <v>14317</v>
      </c>
      <c r="D12434" s="75" t="s">
        <v>13138</v>
      </c>
      <c r="E12434" s="172">
        <v>7582.11</v>
      </c>
    </row>
    <row r="12435" spans="2:5" ht="50.1" customHeight="1">
      <c r="B12435" s="75">
        <v>11811</v>
      </c>
      <c r="C12435" s="75" t="s">
        <v>14318</v>
      </c>
      <c r="D12435" s="75" t="s">
        <v>13138</v>
      </c>
      <c r="E12435" s="172">
        <v>2899.11</v>
      </c>
    </row>
    <row r="12436" spans="2:5" ht="50.1" customHeight="1">
      <c r="B12436" s="75">
        <v>26038</v>
      </c>
      <c r="C12436" s="75" t="s">
        <v>14319</v>
      </c>
      <c r="D12436" s="75" t="s">
        <v>13138</v>
      </c>
      <c r="E12436" s="172">
        <v>229600.99</v>
      </c>
    </row>
    <row r="12437" spans="2:5" ht="50.1" customHeight="1">
      <c r="B12437" s="75">
        <v>34482</v>
      </c>
      <c r="C12437" s="75" t="s">
        <v>14320</v>
      </c>
      <c r="D12437" s="75" t="s">
        <v>13138</v>
      </c>
      <c r="E12437" s="172">
        <v>4471.29</v>
      </c>
    </row>
    <row r="12438" spans="2:5" ht="50.1" customHeight="1">
      <c r="B12438" s="75">
        <v>34469</v>
      </c>
      <c r="C12438" s="75" t="s">
        <v>14321</v>
      </c>
      <c r="D12438" s="75" t="s">
        <v>13138</v>
      </c>
      <c r="E12438" s="172">
        <v>6916.53</v>
      </c>
    </row>
    <row r="12439" spans="2:5" ht="50.1" customHeight="1">
      <c r="B12439" s="75">
        <v>34472</v>
      </c>
      <c r="C12439" s="75" t="s">
        <v>14322</v>
      </c>
      <c r="D12439" s="75" t="s">
        <v>13138</v>
      </c>
      <c r="E12439" s="172">
        <v>2128</v>
      </c>
    </row>
    <row r="12440" spans="2:5" ht="50.1" customHeight="1">
      <c r="B12440" s="75">
        <v>34476</v>
      </c>
      <c r="C12440" s="75" t="s">
        <v>14323</v>
      </c>
      <c r="D12440" s="75" t="s">
        <v>13138</v>
      </c>
      <c r="E12440" s="172">
        <v>3607.26</v>
      </c>
    </row>
    <row r="12441" spans="2:5" ht="50.1" customHeight="1">
      <c r="B12441" s="75">
        <v>34477</v>
      </c>
      <c r="C12441" s="75" t="s">
        <v>14324</v>
      </c>
      <c r="D12441" s="75" t="s">
        <v>13138</v>
      </c>
      <c r="E12441" s="172">
        <v>4787.53</v>
      </c>
    </row>
    <row r="12442" spans="2:5" ht="50.1" customHeight="1">
      <c r="B12442" s="75">
        <v>42425</v>
      </c>
      <c r="C12442" s="75" t="s">
        <v>14325</v>
      </c>
      <c r="D12442" s="75" t="s">
        <v>13138</v>
      </c>
      <c r="E12442" s="172">
        <v>2148.15</v>
      </c>
    </row>
    <row r="12443" spans="2:5" ht="50.1" customHeight="1">
      <c r="B12443" s="75">
        <v>42422</v>
      </c>
      <c r="C12443" s="75" t="s">
        <v>14326</v>
      </c>
      <c r="D12443" s="75" t="s">
        <v>13138</v>
      </c>
      <c r="E12443" s="172">
        <v>3189</v>
      </c>
    </row>
    <row r="12444" spans="2:5" ht="50.1" customHeight="1">
      <c r="B12444" s="75">
        <v>43184</v>
      </c>
      <c r="C12444" s="75" t="s">
        <v>19121</v>
      </c>
      <c r="D12444" s="75" t="s">
        <v>13138</v>
      </c>
      <c r="E12444" s="172">
        <v>4407.5</v>
      </c>
    </row>
    <row r="12445" spans="2:5" ht="50.1" customHeight="1">
      <c r="B12445" s="75">
        <v>42424</v>
      </c>
      <c r="C12445" s="75" t="s">
        <v>14327</v>
      </c>
      <c r="D12445" s="75" t="s">
        <v>13138</v>
      </c>
      <c r="E12445" s="172">
        <v>1918.48</v>
      </c>
    </row>
    <row r="12446" spans="2:5" ht="50.1" customHeight="1">
      <c r="B12446" s="75">
        <v>42421</v>
      </c>
      <c r="C12446" s="75" t="s">
        <v>19122</v>
      </c>
      <c r="D12446" s="75" t="s">
        <v>13138</v>
      </c>
      <c r="E12446" s="172">
        <v>17467.59</v>
      </c>
    </row>
    <row r="12447" spans="2:5" ht="50.1" customHeight="1">
      <c r="B12447" s="75">
        <v>42416</v>
      </c>
      <c r="C12447" s="75" t="s">
        <v>14328</v>
      </c>
      <c r="D12447" s="75" t="s">
        <v>13138</v>
      </c>
      <c r="E12447" s="172">
        <v>8270.3700000000008</v>
      </c>
    </row>
    <row r="12448" spans="2:5" ht="50.1" customHeight="1">
      <c r="B12448" s="75">
        <v>42417</v>
      </c>
      <c r="C12448" s="75" t="s">
        <v>14329</v>
      </c>
      <c r="D12448" s="75" t="s">
        <v>13138</v>
      </c>
      <c r="E12448" s="172">
        <v>9271.76</v>
      </c>
    </row>
    <row r="12449" spans="2:5" ht="50.1" customHeight="1">
      <c r="B12449" s="75">
        <v>42419</v>
      </c>
      <c r="C12449" s="75" t="s">
        <v>14330</v>
      </c>
      <c r="D12449" s="75" t="s">
        <v>13138</v>
      </c>
      <c r="E12449" s="172">
        <v>10475.120000000001</v>
      </c>
    </row>
    <row r="12450" spans="2:5" ht="50.1" customHeight="1">
      <c r="B12450" s="75">
        <v>42420</v>
      </c>
      <c r="C12450" s="75" t="s">
        <v>14331</v>
      </c>
      <c r="D12450" s="75" t="s">
        <v>13138</v>
      </c>
      <c r="E12450" s="172">
        <v>14397.27</v>
      </c>
    </row>
    <row r="12451" spans="2:5" ht="50.1" customHeight="1">
      <c r="B12451" s="75">
        <v>43195</v>
      </c>
      <c r="C12451" s="75" t="s">
        <v>19123</v>
      </c>
      <c r="D12451" s="75" t="s">
        <v>13138</v>
      </c>
      <c r="E12451" s="172">
        <v>5069.4799999999996</v>
      </c>
    </row>
    <row r="12452" spans="2:5" ht="50.1" customHeight="1">
      <c r="B12452" s="75">
        <v>43196</v>
      </c>
      <c r="C12452" s="75" t="s">
        <v>19124</v>
      </c>
      <c r="D12452" s="75" t="s">
        <v>13138</v>
      </c>
      <c r="E12452" s="172">
        <v>6282.9</v>
      </c>
    </row>
    <row r="12453" spans="2:5" ht="50.1" customHeight="1">
      <c r="B12453" s="75">
        <v>43198</v>
      </c>
      <c r="C12453" s="75" t="s">
        <v>19125</v>
      </c>
      <c r="D12453" s="75" t="s">
        <v>13138</v>
      </c>
      <c r="E12453" s="172">
        <v>9336.24</v>
      </c>
    </row>
    <row r="12454" spans="2:5" ht="50.1" customHeight="1">
      <c r="B12454" s="75">
        <v>43199</v>
      </c>
      <c r="C12454" s="75" t="s">
        <v>19126</v>
      </c>
      <c r="D12454" s="75" t="s">
        <v>13138</v>
      </c>
      <c r="E12454" s="172">
        <v>9678.35</v>
      </c>
    </row>
    <row r="12455" spans="2:5" ht="50.1" customHeight="1">
      <c r="B12455" s="75">
        <v>43200</v>
      </c>
      <c r="C12455" s="75" t="s">
        <v>19127</v>
      </c>
      <c r="D12455" s="75" t="s">
        <v>13138</v>
      </c>
      <c r="E12455" s="172">
        <v>11106.61</v>
      </c>
    </row>
    <row r="12456" spans="2:5" ht="50.1" customHeight="1">
      <c r="B12456" s="75">
        <v>39556</v>
      </c>
      <c r="C12456" s="75" t="s">
        <v>14332</v>
      </c>
      <c r="D12456" s="75" t="s">
        <v>13138</v>
      </c>
      <c r="E12456" s="172">
        <v>6066.1</v>
      </c>
    </row>
    <row r="12457" spans="2:5" ht="50.1" customHeight="1">
      <c r="B12457" s="75">
        <v>39557</v>
      </c>
      <c r="C12457" s="75" t="s">
        <v>14333</v>
      </c>
      <c r="D12457" s="75" t="s">
        <v>13138</v>
      </c>
      <c r="E12457" s="172">
        <v>6531.87</v>
      </c>
    </row>
    <row r="12458" spans="2:5" ht="50.1" customHeight="1">
      <c r="B12458" s="75">
        <v>39559</v>
      </c>
      <c r="C12458" s="75" t="s">
        <v>14334</v>
      </c>
      <c r="D12458" s="75" t="s">
        <v>13138</v>
      </c>
      <c r="E12458" s="172">
        <v>9652.84</v>
      </c>
    </row>
    <row r="12459" spans="2:5" ht="50.1" customHeight="1">
      <c r="B12459" s="75">
        <v>39560</v>
      </c>
      <c r="C12459" s="75" t="s">
        <v>14335</v>
      </c>
      <c r="D12459" s="75" t="s">
        <v>13138</v>
      </c>
      <c r="E12459" s="172">
        <v>11167.4</v>
      </c>
    </row>
    <row r="12460" spans="2:5" ht="50.1" customHeight="1">
      <c r="B12460" s="75">
        <v>39561</v>
      </c>
      <c r="C12460" s="75" t="s">
        <v>14336</v>
      </c>
      <c r="D12460" s="75" t="s">
        <v>13138</v>
      </c>
      <c r="E12460" s="172">
        <v>11682.53</v>
      </c>
    </row>
    <row r="12461" spans="2:5" ht="50.1" customHeight="1">
      <c r="B12461" s="75">
        <v>43190</v>
      </c>
      <c r="C12461" s="75" t="s">
        <v>19128</v>
      </c>
      <c r="D12461" s="75" t="s">
        <v>13138</v>
      </c>
      <c r="E12461" s="172">
        <v>1724.03</v>
      </c>
    </row>
    <row r="12462" spans="2:5" ht="50.1" customHeight="1">
      <c r="B12462" s="75">
        <v>39555</v>
      </c>
      <c r="C12462" s="75" t="s">
        <v>14337</v>
      </c>
      <c r="D12462" s="75" t="s">
        <v>13138</v>
      </c>
      <c r="E12462" s="172">
        <v>1864.96</v>
      </c>
    </row>
    <row r="12463" spans="2:5" ht="50.1" customHeight="1">
      <c r="B12463" s="75">
        <v>43191</v>
      </c>
      <c r="C12463" s="75" t="s">
        <v>19129</v>
      </c>
      <c r="D12463" s="75" t="s">
        <v>13138</v>
      </c>
      <c r="E12463" s="172">
        <v>2480.65</v>
      </c>
    </row>
    <row r="12464" spans="2:5" ht="50.1" customHeight="1">
      <c r="B12464" s="75">
        <v>39548</v>
      </c>
      <c r="C12464" s="75" t="s">
        <v>14338</v>
      </c>
      <c r="D12464" s="75" t="s">
        <v>13138</v>
      </c>
      <c r="E12464" s="172">
        <v>2766.31</v>
      </c>
    </row>
    <row r="12465" spans="2:5" ht="50.1" customHeight="1">
      <c r="B12465" s="75">
        <v>43192</v>
      </c>
      <c r="C12465" s="75" t="s">
        <v>19130</v>
      </c>
      <c r="D12465" s="75" t="s">
        <v>13138</v>
      </c>
      <c r="E12465" s="172">
        <v>3249.43</v>
      </c>
    </row>
    <row r="12466" spans="2:5" ht="50.1" customHeight="1">
      <c r="B12466" s="75">
        <v>39554</v>
      </c>
      <c r="C12466" s="75" t="s">
        <v>14339</v>
      </c>
      <c r="D12466" s="75" t="s">
        <v>13138</v>
      </c>
      <c r="E12466" s="172">
        <v>3658.03</v>
      </c>
    </row>
    <row r="12467" spans="2:5" ht="50.1" customHeight="1">
      <c r="B12467" s="75">
        <v>43194</v>
      </c>
      <c r="C12467" s="75" t="s">
        <v>19131</v>
      </c>
      <c r="D12467" s="75" t="s">
        <v>13138</v>
      </c>
      <c r="E12467" s="172">
        <v>1476.92</v>
      </c>
    </row>
    <row r="12468" spans="2:5" ht="50.1" customHeight="1">
      <c r="B12468" s="75">
        <v>39551</v>
      </c>
      <c r="C12468" s="75" t="s">
        <v>14340</v>
      </c>
      <c r="D12468" s="75" t="s">
        <v>13138</v>
      </c>
      <c r="E12468" s="172">
        <v>1626.25</v>
      </c>
    </row>
    <row r="12469" spans="2:5" ht="50.1" customHeight="1">
      <c r="B12469" s="75">
        <v>43185</v>
      </c>
      <c r="C12469" s="75" t="s">
        <v>19132</v>
      </c>
      <c r="D12469" s="75" t="s">
        <v>13138</v>
      </c>
      <c r="E12469" s="172">
        <v>4621.5200000000004</v>
      </c>
    </row>
    <row r="12470" spans="2:5" ht="50.1" customHeight="1">
      <c r="B12470" s="75">
        <v>43186</v>
      </c>
      <c r="C12470" s="75" t="s">
        <v>19133</v>
      </c>
      <c r="D12470" s="75" t="s">
        <v>13138</v>
      </c>
      <c r="E12470" s="172">
        <v>4874.7700000000004</v>
      </c>
    </row>
    <row r="12471" spans="2:5" ht="50.1" customHeight="1">
      <c r="B12471" s="75">
        <v>43187</v>
      </c>
      <c r="C12471" s="75" t="s">
        <v>19134</v>
      </c>
      <c r="D12471" s="75" t="s">
        <v>13138</v>
      </c>
      <c r="E12471" s="172">
        <v>6468.87</v>
      </c>
    </row>
    <row r="12472" spans="2:5" ht="50.1" customHeight="1">
      <c r="B12472" s="75">
        <v>43188</v>
      </c>
      <c r="C12472" s="75" t="s">
        <v>19135</v>
      </c>
      <c r="D12472" s="75" t="s">
        <v>13138</v>
      </c>
      <c r="E12472" s="172">
        <v>7837.89</v>
      </c>
    </row>
    <row r="12473" spans="2:5" ht="50.1" customHeight="1">
      <c r="B12473" s="75">
        <v>43189</v>
      </c>
      <c r="C12473" s="75" t="s">
        <v>19136</v>
      </c>
      <c r="D12473" s="75" t="s">
        <v>13138</v>
      </c>
      <c r="E12473" s="172">
        <v>8816.32</v>
      </c>
    </row>
    <row r="12474" spans="2:5" ht="50.1" customHeight="1">
      <c r="B12474" s="75">
        <v>39580</v>
      </c>
      <c r="C12474" s="75" t="s">
        <v>14341</v>
      </c>
      <c r="D12474" s="75" t="s">
        <v>13138</v>
      </c>
      <c r="E12474" s="172">
        <v>69476.25</v>
      </c>
    </row>
    <row r="12475" spans="2:5" ht="50.1" customHeight="1">
      <c r="B12475" s="75">
        <v>39577</v>
      </c>
      <c r="C12475" s="75" t="s">
        <v>14342</v>
      </c>
      <c r="D12475" s="75" t="s">
        <v>13138</v>
      </c>
      <c r="E12475" s="172">
        <v>21745.919999999998</v>
      </c>
    </row>
    <row r="12476" spans="2:5" ht="50.1" customHeight="1">
      <c r="B12476" s="75">
        <v>39578</v>
      </c>
      <c r="C12476" s="75" t="s">
        <v>14343</v>
      </c>
      <c r="D12476" s="75" t="s">
        <v>13138</v>
      </c>
      <c r="E12476" s="172">
        <v>28063.54</v>
      </c>
    </row>
    <row r="12477" spans="2:5" ht="50.1" customHeight="1">
      <c r="B12477" s="75">
        <v>39579</v>
      </c>
      <c r="C12477" s="75" t="s">
        <v>14344</v>
      </c>
      <c r="D12477" s="75" t="s">
        <v>13138</v>
      </c>
      <c r="E12477" s="172">
        <v>40830.25</v>
      </c>
    </row>
    <row r="12478" spans="2:5" ht="50.1" customHeight="1">
      <c r="B12478" s="75">
        <v>39826</v>
      </c>
      <c r="C12478" s="75" t="s">
        <v>14345</v>
      </c>
      <c r="D12478" s="75" t="s">
        <v>13138</v>
      </c>
      <c r="E12478" s="172">
        <v>5014.7</v>
      </c>
    </row>
    <row r="12479" spans="2:5" ht="50.1" customHeight="1">
      <c r="B12479" s="75">
        <v>10700</v>
      </c>
      <c r="C12479" s="75" t="s">
        <v>14346</v>
      </c>
      <c r="D12479" s="75" t="s">
        <v>13138</v>
      </c>
      <c r="E12479" s="172">
        <v>15740.6</v>
      </c>
    </row>
    <row r="12480" spans="2:5" ht="50.1" customHeight="1">
      <c r="B12480" s="75">
        <v>346</v>
      </c>
      <c r="C12480" s="75" t="s">
        <v>14347</v>
      </c>
      <c r="D12480" s="75" t="s">
        <v>13140</v>
      </c>
      <c r="E12480" s="171">
        <v>26.06</v>
      </c>
    </row>
    <row r="12481" spans="2:5" ht="50.1" customHeight="1">
      <c r="B12481" s="75">
        <v>3312</v>
      </c>
      <c r="C12481" s="75" t="s">
        <v>14348</v>
      </c>
      <c r="D12481" s="75" t="s">
        <v>13140</v>
      </c>
      <c r="E12481" s="171">
        <v>21.12</v>
      </c>
    </row>
    <row r="12482" spans="2:5" ht="50.1" customHeight="1">
      <c r="B12482" s="75">
        <v>339</v>
      </c>
      <c r="C12482" s="75" t="s">
        <v>19137</v>
      </c>
      <c r="D12482" s="75" t="s">
        <v>13139</v>
      </c>
      <c r="E12482" s="171">
        <v>1.34</v>
      </c>
    </row>
    <row r="12483" spans="2:5" ht="50.1" customHeight="1">
      <c r="B12483" s="75">
        <v>340</v>
      </c>
      <c r="C12483" s="75" t="s">
        <v>14349</v>
      </c>
      <c r="D12483" s="75" t="s">
        <v>13139</v>
      </c>
      <c r="E12483" s="171">
        <v>1.21</v>
      </c>
    </row>
    <row r="12484" spans="2:5" ht="50.1" customHeight="1">
      <c r="B12484" s="75">
        <v>43130</v>
      </c>
      <c r="C12484" s="75" t="s">
        <v>19138</v>
      </c>
      <c r="D12484" s="75" t="s">
        <v>13140</v>
      </c>
      <c r="E12484" s="171">
        <v>22</v>
      </c>
    </row>
    <row r="12485" spans="2:5" ht="50.1" customHeight="1">
      <c r="B12485" s="75">
        <v>344</v>
      </c>
      <c r="C12485" s="75" t="s">
        <v>19139</v>
      </c>
      <c r="D12485" s="75" t="s">
        <v>13140</v>
      </c>
      <c r="E12485" s="171">
        <v>28.92</v>
      </c>
    </row>
    <row r="12486" spans="2:5" ht="50.1" customHeight="1">
      <c r="B12486" s="75">
        <v>345</v>
      </c>
      <c r="C12486" s="75" t="s">
        <v>19140</v>
      </c>
      <c r="D12486" s="75" t="s">
        <v>13140</v>
      </c>
      <c r="E12486" s="171">
        <v>31.38</v>
      </c>
    </row>
    <row r="12487" spans="2:5" ht="50.1" customHeight="1">
      <c r="B12487" s="75">
        <v>43131</v>
      </c>
      <c r="C12487" s="75" t="s">
        <v>19141</v>
      </c>
      <c r="D12487" s="75" t="s">
        <v>13140</v>
      </c>
      <c r="E12487" s="171">
        <v>25.55</v>
      </c>
    </row>
    <row r="12488" spans="2:5" ht="50.1" customHeight="1">
      <c r="B12488" s="75">
        <v>3313</v>
      </c>
      <c r="C12488" s="75" t="s">
        <v>14350</v>
      </c>
      <c r="D12488" s="75" t="s">
        <v>13140</v>
      </c>
      <c r="E12488" s="171">
        <v>27.18</v>
      </c>
    </row>
    <row r="12489" spans="2:5" ht="50.1" customHeight="1">
      <c r="B12489" s="75">
        <v>43132</v>
      </c>
      <c r="C12489" s="75" t="s">
        <v>21499</v>
      </c>
      <c r="D12489" s="75" t="s">
        <v>13140</v>
      </c>
      <c r="E12489" s="171">
        <v>22</v>
      </c>
    </row>
    <row r="12490" spans="2:5" ht="50.1" customHeight="1">
      <c r="B12490" s="75">
        <v>369</v>
      </c>
      <c r="C12490" s="75" t="s">
        <v>14351</v>
      </c>
      <c r="D12490" s="75" t="s">
        <v>13141</v>
      </c>
      <c r="E12490" s="171">
        <v>69.650000000000006</v>
      </c>
    </row>
    <row r="12491" spans="2:5" ht="50.1" customHeight="1">
      <c r="B12491" s="75">
        <v>366</v>
      </c>
      <c r="C12491" s="75" t="s">
        <v>14352</v>
      </c>
      <c r="D12491" s="75" t="s">
        <v>13141</v>
      </c>
      <c r="E12491" s="171">
        <v>69.17</v>
      </c>
    </row>
    <row r="12492" spans="2:5" ht="50.1" customHeight="1">
      <c r="B12492" s="75">
        <v>367</v>
      </c>
      <c r="C12492" s="75" t="s">
        <v>14353</v>
      </c>
      <c r="D12492" s="75" t="s">
        <v>13141</v>
      </c>
      <c r="E12492" s="171">
        <v>61.67</v>
      </c>
    </row>
    <row r="12493" spans="2:5" ht="50.1" customHeight="1">
      <c r="B12493" s="75">
        <v>370</v>
      </c>
      <c r="C12493" s="75" t="s">
        <v>14354</v>
      </c>
      <c r="D12493" s="75" t="s">
        <v>13141</v>
      </c>
      <c r="E12493" s="171">
        <v>69.17</v>
      </c>
    </row>
    <row r="12494" spans="2:5" ht="50.1" customHeight="1">
      <c r="B12494" s="75">
        <v>368</v>
      </c>
      <c r="C12494" s="75" t="s">
        <v>14355</v>
      </c>
      <c r="D12494" s="75" t="s">
        <v>13141</v>
      </c>
      <c r="E12494" s="171">
        <v>46.25</v>
      </c>
    </row>
    <row r="12495" spans="2:5" ht="50.1" customHeight="1">
      <c r="B12495" s="75">
        <v>11075</v>
      </c>
      <c r="C12495" s="75" t="s">
        <v>14356</v>
      </c>
      <c r="D12495" s="75" t="s">
        <v>13141</v>
      </c>
      <c r="E12495" s="172">
        <v>1009.84</v>
      </c>
    </row>
    <row r="12496" spans="2:5" ht="50.1" customHeight="1">
      <c r="B12496" s="75">
        <v>1381</v>
      </c>
      <c r="C12496" s="75" t="s">
        <v>14358</v>
      </c>
      <c r="D12496" s="75" t="s">
        <v>13140</v>
      </c>
      <c r="E12496" s="171">
        <v>0.48</v>
      </c>
    </row>
    <row r="12497" spans="2:5" ht="50.1" customHeight="1">
      <c r="B12497" s="75">
        <v>34353</v>
      </c>
      <c r="C12497" s="75" t="s">
        <v>21500</v>
      </c>
      <c r="D12497" s="75" t="s">
        <v>13140</v>
      </c>
      <c r="E12497" s="171">
        <v>0.89</v>
      </c>
    </row>
    <row r="12498" spans="2:5" ht="50.1" customHeight="1">
      <c r="B12498" s="75">
        <v>37595</v>
      </c>
      <c r="C12498" s="75" t="s">
        <v>21501</v>
      </c>
      <c r="D12498" s="75" t="s">
        <v>13140</v>
      </c>
      <c r="E12498" s="171">
        <v>1.47</v>
      </c>
    </row>
    <row r="12499" spans="2:5" ht="50.1" customHeight="1">
      <c r="B12499" s="75">
        <v>37596</v>
      </c>
      <c r="C12499" s="75" t="s">
        <v>21502</v>
      </c>
      <c r="D12499" s="75" t="s">
        <v>13140</v>
      </c>
      <c r="E12499" s="171">
        <v>1.69</v>
      </c>
    </row>
    <row r="12500" spans="2:5" ht="50.1" customHeight="1">
      <c r="B12500" s="75">
        <v>371</v>
      </c>
      <c r="C12500" s="75" t="s">
        <v>14359</v>
      </c>
      <c r="D12500" s="75" t="s">
        <v>13140</v>
      </c>
      <c r="E12500" s="171">
        <v>0.52</v>
      </c>
    </row>
    <row r="12501" spans="2:5" ht="50.1" customHeight="1">
      <c r="B12501" s="75">
        <v>37553</v>
      </c>
      <c r="C12501" s="75" t="s">
        <v>14360</v>
      </c>
      <c r="D12501" s="75" t="s">
        <v>13140</v>
      </c>
      <c r="E12501" s="171">
        <v>0.98</v>
      </c>
    </row>
    <row r="12502" spans="2:5" ht="50.1" customHeight="1">
      <c r="B12502" s="75">
        <v>37552</v>
      </c>
      <c r="C12502" s="75" t="s">
        <v>14361</v>
      </c>
      <c r="D12502" s="75" t="s">
        <v>13140</v>
      </c>
      <c r="E12502" s="171">
        <v>1.57</v>
      </c>
    </row>
    <row r="12503" spans="2:5" ht="50.1" customHeight="1">
      <c r="B12503" s="75">
        <v>36880</v>
      </c>
      <c r="C12503" s="75" t="s">
        <v>21503</v>
      </c>
      <c r="D12503" s="75" t="s">
        <v>13140</v>
      </c>
      <c r="E12503" s="171">
        <v>1.6</v>
      </c>
    </row>
    <row r="12504" spans="2:5" ht="50.1" customHeight="1">
      <c r="B12504" s="75">
        <v>34355</v>
      </c>
      <c r="C12504" s="75" t="s">
        <v>14362</v>
      </c>
      <c r="D12504" s="75" t="s">
        <v>13140</v>
      </c>
      <c r="E12504" s="171">
        <v>1.38</v>
      </c>
    </row>
    <row r="12505" spans="2:5" ht="50.1" customHeight="1">
      <c r="B12505" s="75">
        <v>130</v>
      </c>
      <c r="C12505" s="75" t="s">
        <v>14363</v>
      </c>
      <c r="D12505" s="75" t="s">
        <v>13140</v>
      </c>
      <c r="E12505" s="171">
        <v>2.0699999999999998</v>
      </c>
    </row>
    <row r="12506" spans="2:5" ht="50.1" customHeight="1">
      <c r="B12506" s="75">
        <v>135</v>
      </c>
      <c r="C12506" s="75" t="s">
        <v>14364</v>
      </c>
      <c r="D12506" s="75" t="s">
        <v>13140</v>
      </c>
      <c r="E12506" s="171">
        <v>1.67</v>
      </c>
    </row>
    <row r="12507" spans="2:5" ht="50.1" customHeight="1">
      <c r="B12507" s="75">
        <v>36886</v>
      </c>
      <c r="C12507" s="75" t="s">
        <v>14365</v>
      </c>
      <c r="D12507" s="75" t="s">
        <v>13140</v>
      </c>
      <c r="E12507" s="171">
        <v>0.49</v>
      </c>
    </row>
    <row r="12508" spans="2:5" ht="50.1" customHeight="1">
      <c r="B12508" s="75">
        <v>38546</v>
      </c>
      <c r="C12508" s="75" t="s">
        <v>14366</v>
      </c>
      <c r="D12508" s="75" t="s">
        <v>13141</v>
      </c>
      <c r="E12508" s="171">
        <v>326.3</v>
      </c>
    </row>
    <row r="12509" spans="2:5" ht="50.1" customHeight="1">
      <c r="B12509" s="75">
        <v>34549</v>
      </c>
      <c r="C12509" s="75" t="s">
        <v>14367</v>
      </c>
      <c r="D12509" s="75" t="s">
        <v>13141</v>
      </c>
      <c r="E12509" s="171">
        <v>208.95</v>
      </c>
    </row>
    <row r="12510" spans="2:5" ht="50.1" customHeight="1">
      <c r="B12510" s="75">
        <v>6081</v>
      </c>
      <c r="C12510" s="75" t="s">
        <v>14368</v>
      </c>
      <c r="D12510" s="75" t="s">
        <v>13141</v>
      </c>
      <c r="E12510" s="171">
        <v>29.6</v>
      </c>
    </row>
    <row r="12511" spans="2:5" ht="50.1" customHeight="1">
      <c r="B12511" s="75">
        <v>6077</v>
      </c>
      <c r="C12511" s="75" t="s">
        <v>14369</v>
      </c>
      <c r="D12511" s="75" t="s">
        <v>13141</v>
      </c>
      <c r="E12511" s="171">
        <v>17.059999999999999</v>
      </c>
    </row>
    <row r="12512" spans="2:5" ht="50.1" customHeight="1">
      <c r="B12512" s="75">
        <v>6079</v>
      </c>
      <c r="C12512" s="75" t="s">
        <v>14370</v>
      </c>
      <c r="D12512" s="75" t="s">
        <v>13141</v>
      </c>
      <c r="E12512" s="171">
        <v>9.75</v>
      </c>
    </row>
    <row r="12513" spans="2:5" ht="50.1" customHeight="1">
      <c r="B12513" s="75">
        <v>1091</v>
      </c>
      <c r="C12513" s="75" t="s">
        <v>14371</v>
      </c>
      <c r="D12513" s="75" t="s">
        <v>13138</v>
      </c>
      <c r="E12513" s="171">
        <v>22.72</v>
      </c>
    </row>
    <row r="12514" spans="2:5" ht="50.1" customHeight="1">
      <c r="B12514" s="75">
        <v>1094</v>
      </c>
      <c r="C12514" s="75" t="s">
        <v>14372</v>
      </c>
      <c r="D12514" s="75" t="s">
        <v>13138</v>
      </c>
      <c r="E12514" s="171">
        <v>15.89</v>
      </c>
    </row>
    <row r="12515" spans="2:5" ht="50.1" customHeight="1">
      <c r="B12515" s="75">
        <v>1095</v>
      </c>
      <c r="C12515" s="75" t="s">
        <v>14373</v>
      </c>
      <c r="D12515" s="75" t="s">
        <v>13138</v>
      </c>
      <c r="E12515" s="171">
        <v>33.770000000000003</v>
      </c>
    </row>
    <row r="12516" spans="2:5" ht="50.1" customHeight="1">
      <c r="B12516" s="75">
        <v>1092</v>
      </c>
      <c r="C12516" s="75" t="s">
        <v>14374</v>
      </c>
      <c r="D12516" s="75" t="s">
        <v>13138</v>
      </c>
      <c r="E12516" s="171">
        <v>26.13</v>
      </c>
    </row>
    <row r="12517" spans="2:5" ht="50.1" customHeight="1">
      <c r="B12517" s="75">
        <v>1093</v>
      </c>
      <c r="C12517" s="75" t="s">
        <v>14375</v>
      </c>
      <c r="D12517" s="75" t="s">
        <v>13138</v>
      </c>
      <c r="E12517" s="171">
        <v>61.02</v>
      </c>
    </row>
    <row r="12518" spans="2:5" ht="50.1" customHeight="1">
      <c r="B12518" s="75">
        <v>1090</v>
      </c>
      <c r="C12518" s="75" t="s">
        <v>14376</v>
      </c>
      <c r="D12518" s="75" t="s">
        <v>13138</v>
      </c>
      <c r="E12518" s="171">
        <v>43.69</v>
      </c>
    </row>
    <row r="12519" spans="2:5" ht="50.1" customHeight="1">
      <c r="B12519" s="75">
        <v>1096</v>
      </c>
      <c r="C12519" s="75" t="s">
        <v>14377</v>
      </c>
      <c r="D12519" s="75" t="s">
        <v>13138</v>
      </c>
      <c r="E12519" s="171">
        <v>78.62</v>
      </c>
    </row>
    <row r="12520" spans="2:5" ht="50.1" customHeight="1">
      <c r="B12520" s="75">
        <v>1097</v>
      </c>
      <c r="C12520" s="75" t="s">
        <v>14378</v>
      </c>
      <c r="D12520" s="75" t="s">
        <v>13138</v>
      </c>
      <c r="E12520" s="171">
        <v>66.739999999999995</v>
      </c>
    </row>
    <row r="12521" spans="2:5" ht="50.1" customHeight="1">
      <c r="B12521" s="75">
        <v>378</v>
      </c>
      <c r="C12521" s="75" t="s">
        <v>14379</v>
      </c>
      <c r="D12521" s="75" t="s">
        <v>13137</v>
      </c>
      <c r="E12521" s="171">
        <v>15.43</v>
      </c>
    </row>
    <row r="12522" spans="2:5" ht="50.1" customHeight="1">
      <c r="B12522" s="75">
        <v>40911</v>
      </c>
      <c r="C12522" s="75" t="s">
        <v>14380</v>
      </c>
      <c r="D12522" s="75" t="s">
        <v>13142</v>
      </c>
      <c r="E12522" s="172">
        <v>2741.92</v>
      </c>
    </row>
    <row r="12523" spans="2:5" ht="50.1" customHeight="1">
      <c r="B12523" s="75">
        <v>33939</v>
      </c>
      <c r="C12523" s="75" t="s">
        <v>14381</v>
      </c>
      <c r="D12523" s="75" t="s">
        <v>13137</v>
      </c>
      <c r="E12523" s="171">
        <v>58.11</v>
      </c>
    </row>
    <row r="12524" spans="2:5" ht="50.1" customHeight="1">
      <c r="B12524" s="75">
        <v>40815</v>
      </c>
      <c r="C12524" s="75" t="s">
        <v>14382</v>
      </c>
      <c r="D12524" s="75" t="s">
        <v>13142</v>
      </c>
      <c r="E12524" s="172">
        <v>10312.33</v>
      </c>
    </row>
    <row r="12525" spans="2:5" ht="50.1" customHeight="1">
      <c r="B12525" s="75">
        <v>34760</v>
      </c>
      <c r="C12525" s="75" t="s">
        <v>14383</v>
      </c>
      <c r="D12525" s="75" t="s">
        <v>13137</v>
      </c>
      <c r="E12525" s="171">
        <v>60.37</v>
      </c>
    </row>
    <row r="12526" spans="2:5" ht="50.1" customHeight="1">
      <c r="B12526" s="75">
        <v>40935</v>
      </c>
      <c r="C12526" s="75" t="s">
        <v>14384</v>
      </c>
      <c r="D12526" s="75" t="s">
        <v>13142</v>
      </c>
      <c r="E12526" s="172">
        <v>10714.98</v>
      </c>
    </row>
    <row r="12527" spans="2:5" ht="50.1" customHeight="1">
      <c r="B12527" s="75">
        <v>33952</v>
      </c>
      <c r="C12527" s="75" t="s">
        <v>14385</v>
      </c>
      <c r="D12527" s="75" t="s">
        <v>13137</v>
      </c>
      <c r="E12527" s="171">
        <v>82.55</v>
      </c>
    </row>
    <row r="12528" spans="2:5" ht="50.1" customHeight="1">
      <c r="B12528" s="75">
        <v>40816</v>
      </c>
      <c r="C12528" s="75" t="s">
        <v>14386</v>
      </c>
      <c r="D12528" s="75" t="s">
        <v>13142</v>
      </c>
      <c r="E12528" s="172">
        <v>14647.8</v>
      </c>
    </row>
    <row r="12529" spans="2:5" ht="50.1" customHeight="1">
      <c r="B12529" s="75">
        <v>33953</v>
      </c>
      <c r="C12529" s="75" t="s">
        <v>14387</v>
      </c>
      <c r="D12529" s="75" t="s">
        <v>13137</v>
      </c>
      <c r="E12529" s="171">
        <v>109.14</v>
      </c>
    </row>
    <row r="12530" spans="2:5" ht="50.1" customHeight="1">
      <c r="B12530" s="75">
        <v>40817</v>
      </c>
      <c r="C12530" s="75" t="s">
        <v>14388</v>
      </c>
      <c r="D12530" s="75" t="s">
        <v>13142</v>
      </c>
      <c r="E12530" s="172">
        <v>19365.689999999999</v>
      </c>
    </row>
    <row r="12531" spans="2:5" ht="50.1" customHeight="1">
      <c r="B12531" s="75">
        <v>13348</v>
      </c>
      <c r="C12531" s="75" t="s">
        <v>14389</v>
      </c>
      <c r="D12531" s="75" t="s">
        <v>13138</v>
      </c>
      <c r="E12531" s="171">
        <v>0.9</v>
      </c>
    </row>
    <row r="12532" spans="2:5" ht="50.1" customHeight="1">
      <c r="B12532" s="75">
        <v>39211</v>
      </c>
      <c r="C12532" s="75" t="s">
        <v>14390</v>
      </c>
      <c r="D12532" s="75" t="s">
        <v>13138</v>
      </c>
      <c r="E12532" s="171">
        <v>1.1100000000000001</v>
      </c>
    </row>
    <row r="12533" spans="2:5" ht="50.1" customHeight="1">
      <c r="B12533" s="75">
        <v>39212</v>
      </c>
      <c r="C12533" s="75" t="s">
        <v>14391</v>
      </c>
      <c r="D12533" s="75" t="s">
        <v>13138</v>
      </c>
      <c r="E12533" s="171">
        <v>1.23</v>
      </c>
    </row>
    <row r="12534" spans="2:5" ht="50.1" customHeight="1">
      <c r="B12534" s="75">
        <v>39208</v>
      </c>
      <c r="C12534" s="75" t="s">
        <v>14392</v>
      </c>
      <c r="D12534" s="75" t="s">
        <v>13138</v>
      </c>
      <c r="E12534" s="171">
        <v>0.34</v>
      </c>
    </row>
    <row r="12535" spans="2:5" ht="50.1" customHeight="1">
      <c r="B12535" s="75">
        <v>39210</v>
      </c>
      <c r="C12535" s="75" t="s">
        <v>14393</v>
      </c>
      <c r="D12535" s="75" t="s">
        <v>13138</v>
      </c>
      <c r="E12535" s="171">
        <v>0.62</v>
      </c>
    </row>
    <row r="12536" spans="2:5" ht="50.1" customHeight="1">
      <c r="B12536" s="75">
        <v>39214</v>
      </c>
      <c r="C12536" s="75" t="s">
        <v>14394</v>
      </c>
      <c r="D12536" s="75" t="s">
        <v>13138</v>
      </c>
      <c r="E12536" s="171">
        <v>2.29</v>
      </c>
    </row>
    <row r="12537" spans="2:5" ht="50.1" customHeight="1">
      <c r="B12537" s="75">
        <v>39213</v>
      </c>
      <c r="C12537" s="75" t="s">
        <v>14395</v>
      </c>
      <c r="D12537" s="75" t="s">
        <v>13138</v>
      </c>
      <c r="E12537" s="171">
        <v>1.62</v>
      </c>
    </row>
    <row r="12538" spans="2:5" ht="50.1" customHeight="1">
      <c r="B12538" s="75">
        <v>39209</v>
      </c>
      <c r="C12538" s="75" t="s">
        <v>14396</v>
      </c>
      <c r="D12538" s="75" t="s">
        <v>13138</v>
      </c>
      <c r="E12538" s="171">
        <v>0.4</v>
      </c>
    </row>
    <row r="12539" spans="2:5" ht="50.1" customHeight="1">
      <c r="B12539" s="75">
        <v>39207</v>
      </c>
      <c r="C12539" s="75" t="s">
        <v>14397</v>
      </c>
      <c r="D12539" s="75" t="s">
        <v>13138</v>
      </c>
      <c r="E12539" s="171">
        <v>0.62</v>
      </c>
    </row>
    <row r="12540" spans="2:5" ht="50.1" customHeight="1">
      <c r="B12540" s="75">
        <v>39215</v>
      </c>
      <c r="C12540" s="75" t="s">
        <v>14398</v>
      </c>
      <c r="D12540" s="75" t="s">
        <v>13138</v>
      </c>
      <c r="E12540" s="171">
        <v>4.18</v>
      </c>
    </row>
    <row r="12541" spans="2:5" ht="50.1" customHeight="1">
      <c r="B12541" s="75">
        <v>39216</v>
      </c>
      <c r="C12541" s="75" t="s">
        <v>14399</v>
      </c>
      <c r="D12541" s="75" t="s">
        <v>13138</v>
      </c>
      <c r="E12541" s="171">
        <v>5.83</v>
      </c>
    </row>
    <row r="12542" spans="2:5" ht="50.1" customHeight="1">
      <c r="B12542" s="75">
        <v>11267</v>
      </c>
      <c r="C12542" s="75" t="s">
        <v>21504</v>
      </c>
      <c r="D12542" s="75" t="s">
        <v>13138</v>
      </c>
      <c r="E12542" s="171">
        <v>0.79</v>
      </c>
    </row>
    <row r="12543" spans="2:5" ht="50.1" customHeight="1">
      <c r="B12543" s="75">
        <v>379</v>
      </c>
      <c r="C12543" s="75" t="s">
        <v>14400</v>
      </c>
      <c r="D12543" s="75" t="s">
        <v>13138</v>
      </c>
      <c r="E12543" s="171">
        <v>0.79</v>
      </c>
    </row>
    <row r="12544" spans="2:5" ht="50.1" customHeight="1">
      <c r="B12544" s="75">
        <v>41901</v>
      </c>
      <c r="C12544" s="75" t="s">
        <v>14401</v>
      </c>
      <c r="D12544" s="75" t="s">
        <v>13140</v>
      </c>
      <c r="E12544" s="171">
        <v>4.87</v>
      </c>
    </row>
    <row r="12545" spans="2:5" ht="50.1" customHeight="1">
      <c r="B12545" s="75">
        <v>510</v>
      </c>
      <c r="C12545" s="75" t="s">
        <v>14402</v>
      </c>
      <c r="D12545" s="75" t="s">
        <v>13140</v>
      </c>
      <c r="E12545" s="171">
        <v>8.66</v>
      </c>
    </row>
    <row r="12546" spans="2:5" ht="50.1" customHeight="1">
      <c r="B12546" s="75">
        <v>516</v>
      </c>
      <c r="C12546" s="75" t="s">
        <v>14403</v>
      </c>
      <c r="D12546" s="75" t="s">
        <v>13140</v>
      </c>
      <c r="E12546" s="171">
        <v>10.26</v>
      </c>
    </row>
    <row r="12547" spans="2:5" ht="50.1" customHeight="1">
      <c r="B12547" s="75">
        <v>509</v>
      </c>
      <c r="C12547" s="75" t="s">
        <v>14404</v>
      </c>
      <c r="D12547" s="75" t="s">
        <v>13140</v>
      </c>
      <c r="E12547" s="171">
        <v>11.51</v>
      </c>
    </row>
    <row r="12548" spans="2:5" ht="50.1" customHeight="1">
      <c r="B12548" s="75">
        <v>40331</v>
      </c>
      <c r="C12548" s="75" t="s">
        <v>14405</v>
      </c>
      <c r="D12548" s="75" t="s">
        <v>13137</v>
      </c>
      <c r="E12548" s="171">
        <v>16.82</v>
      </c>
    </row>
    <row r="12549" spans="2:5" ht="50.1" customHeight="1">
      <c r="B12549" s="75">
        <v>40930</v>
      </c>
      <c r="C12549" s="75" t="s">
        <v>14406</v>
      </c>
      <c r="D12549" s="75" t="s">
        <v>13142</v>
      </c>
      <c r="E12549" s="172">
        <v>2987.07</v>
      </c>
    </row>
    <row r="12550" spans="2:5" ht="50.1" customHeight="1">
      <c r="B12550" s="75">
        <v>11761</v>
      </c>
      <c r="C12550" s="75" t="s">
        <v>14407</v>
      </c>
      <c r="D12550" s="75" t="s">
        <v>13138</v>
      </c>
      <c r="E12550" s="171">
        <v>64.39</v>
      </c>
    </row>
    <row r="12551" spans="2:5" ht="50.1" customHeight="1">
      <c r="B12551" s="75">
        <v>377</v>
      </c>
      <c r="C12551" s="75" t="s">
        <v>14408</v>
      </c>
      <c r="D12551" s="75" t="s">
        <v>13138</v>
      </c>
      <c r="E12551" s="171">
        <v>30.26</v>
      </c>
    </row>
    <row r="12552" spans="2:5" ht="50.1" customHeight="1">
      <c r="B12552" s="75">
        <v>7588</v>
      </c>
      <c r="C12552" s="75" t="s">
        <v>14409</v>
      </c>
      <c r="D12552" s="75" t="s">
        <v>13138</v>
      </c>
      <c r="E12552" s="171">
        <v>44.75</v>
      </c>
    </row>
    <row r="12553" spans="2:5" ht="50.1" customHeight="1">
      <c r="B12553" s="75">
        <v>34392</v>
      </c>
      <c r="C12553" s="75" t="s">
        <v>14410</v>
      </c>
      <c r="D12553" s="75" t="s">
        <v>13137</v>
      </c>
      <c r="E12553" s="171">
        <v>12.48</v>
      </c>
    </row>
    <row r="12554" spans="2:5" ht="50.1" customHeight="1">
      <c r="B12554" s="75">
        <v>40908</v>
      </c>
      <c r="C12554" s="75" t="s">
        <v>14411</v>
      </c>
      <c r="D12554" s="75" t="s">
        <v>13142</v>
      </c>
      <c r="E12554" s="172">
        <v>2217.17</v>
      </c>
    </row>
    <row r="12555" spans="2:5" ht="50.1" customHeight="1">
      <c r="B12555" s="75">
        <v>34551</v>
      </c>
      <c r="C12555" s="75" t="s">
        <v>14412</v>
      </c>
      <c r="D12555" s="75" t="s">
        <v>13137</v>
      </c>
      <c r="E12555" s="171">
        <v>11.26</v>
      </c>
    </row>
    <row r="12556" spans="2:5" ht="50.1" customHeight="1">
      <c r="B12556" s="75">
        <v>41078</v>
      </c>
      <c r="C12556" s="75" t="s">
        <v>14413</v>
      </c>
      <c r="D12556" s="75" t="s">
        <v>13142</v>
      </c>
      <c r="E12556" s="172">
        <v>1998.87</v>
      </c>
    </row>
    <row r="12557" spans="2:5" ht="50.1" customHeight="1">
      <c r="B12557" s="75">
        <v>246</v>
      </c>
      <c r="C12557" s="75" t="s">
        <v>14414</v>
      </c>
      <c r="D12557" s="75" t="s">
        <v>13137</v>
      </c>
      <c r="E12557" s="171">
        <v>10.94</v>
      </c>
    </row>
    <row r="12558" spans="2:5" ht="50.1" customHeight="1">
      <c r="B12558" s="75">
        <v>40927</v>
      </c>
      <c r="C12558" s="75" t="s">
        <v>14415</v>
      </c>
      <c r="D12558" s="75" t="s">
        <v>13142</v>
      </c>
      <c r="E12558" s="172">
        <v>1944.11</v>
      </c>
    </row>
    <row r="12559" spans="2:5" ht="50.1" customHeight="1">
      <c r="B12559" s="75">
        <v>2350</v>
      </c>
      <c r="C12559" s="75" t="s">
        <v>14416</v>
      </c>
      <c r="D12559" s="75" t="s">
        <v>13137</v>
      </c>
      <c r="E12559" s="171">
        <v>14.02</v>
      </c>
    </row>
    <row r="12560" spans="2:5" ht="50.1" customHeight="1">
      <c r="B12560" s="75">
        <v>40812</v>
      </c>
      <c r="C12560" s="75" t="s">
        <v>14417</v>
      </c>
      <c r="D12560" s="75" t="s">
        <v>13142</v>
      </c>
      <c r="E12560" s="172">
        <v>2491.13</v>
      </c>
    </row>
    <row r="12561" spans="2:5" ht="50.1" customHeight="1">
      <c r="B12561" s="75">
        <v>245</v>
      </c>
      <c r="C12561" s="75" t="s">
        <v>21505</v>
      </c>
      <c r="D12561" s="75" t="s">
        <v>13137</v>
      </c>
      <c r="E12561" s="171">
        <v>20.37</v>
      </c>
    </row>
    <row r="12562" spans="2:5" ht="50.1" customHeight="1">
      <c r="B12562" s="75">
        <v>41090</v>
      </c>
      <c r="C12562" s="75" t="s">
        <v>14418</v>
      </c>
      <c r="D12562" s="75" t="s">
        <v>13142</v>
      </c>
      <c r="E12562" s="172">
        <v>3614.88</v>
      </c>
    </row>
    <row r="12563" spans="2:5" ht="50.1" customHeight="1">
      <c r="B12563" s="75">
        <v>251</v>
      </c>
      <c r="C12563" s="75" t="s">
        <v>14419</v>
      </c>
      <c r="D12563" s="75" t="s">
        <v>13137</v>
      </c>
      <c r="E12563" s="171">
        <v>13.52</v>
      </c>
    </row>
    <row r="12564" spans="2:5" ht="50.1" customHeight="1">
      <c r="B12564" s="75">
        <v>40975</v>
      </c>
      <c r="C12564" s="75" t="s">
        <v>14420</v>
      </c>
      <c r="D12564" s="75" t="s">
        <v>13142</v>
      </c>
      <c r="E12564" s="172">
        <v>2401.02</v>
      </c>
    </row>
    <row r="12565" spans="2:5" ht="50.1" customHeight="1">
      <c r="B12565" s="75">
        <v>6127</v>
      </c>
      <c r="C12565" s="75" t="s">
        <v>14421</v>
      </c>
      <c r="D12565" s="75" t="s">
        <v>13137</v>
      </c>
      <c r="E12565" s="171">
        <v>10.7</v>
      </c>
    </row>
    <row r="12566" spans="2:5" ht="50.1" customHeight="1">
      <c r="B12566" s="75">
        <v>41072</v>
      </c>
      <c r="C12566" s="75" t="s">
        <v>14422</v>
      </c>
      <c r="D12566" s="75" t="s">
        <v>13142</v>
      </c>
      <c r="E12566" s="172">
        <v>1901.39</v>
      </c>
    </row>
    <row r="12567" spans="2:5" ht="50.1" customHeight="1">
      <c r="B12567" s="75">
        <v>6121</v>
      </c>
      <c r="C12567" s="75" t="s">
        <v>14423</v>
      </c>
      <c r="D12567" s="75" t="s">
        <v>13137</v>
      </c>
      <c r="E12567" s="171">
        <v>10.87</v>
      </c>
    </row>
    <row r="12568" spans="2:5" ht="50.1" customHeight="1">
      <c r="B12568" s="75">
        <v>41071</v>
      </c>
      <c r="C12568" s="75" t="s">
        <v>14424</v>
      </c>
      <c r="D12568" s="75" t="s">
        <v>13142</v>
      </c>
      <c r="E12568" s="172">
        <v>1931.46</v>
      </c>
    </row>
    <row r="12569" spans="2:5" ht="50.1" customHeight="1">
      <c r="B12569" s="75">
        <v>244</v>
      </c>
      <c r="C12569" s="75" t="s">
        <v>14425</v>
      </c>
      <c r="D12569" s="75" t="s">
        <v>13137</v>
      </c>
      <c r="E12569" s="171">
        <v>11.96</v>
      </c>
    </row>
    <row r="12570" spans="2:5" ht="50.1" customHeight="1">
      <c r="B12570" s="75">
        <v>41093</v>
      </c>
      <c r="C12570" s="75" t="s">
        <v>14426</v>
      </c>
      <c r="D12570" s="75" t="s">
        <v>13142</v>
      </c>
      <c r="E12570" s="172">
        <v>2123.2399999999998</v>
      </c>
    </row>
    <row r="12571" spans="2:5" ht="50.1" customHeight="1">
      <c r="B12571" s="75">
        <v>532</v>
      </c>
      <c r="C12571" s="75" t="s">
        <v>14427</v>
      </c>
      <c r="D12571" s="75" t="s">
        <v>13137</v>
      </c>
      <c r="E12571" s="171">
        <v>24.23</v>
      </c>
    </row>
    <row r="12572" spans="2:5" ht="50.1" customHeight="1">
      <c r="B12572" s="75">
        <v>40931</v>
      </c>
      <c r="C12572" s="75" t="s">
        <v>14428</v>
      </c>
      <c r="D12572" s="75" t="s">
        <v>13142</v>
      </c>
      <c r="E12572" s="172">
        <v>4301.84</v>
      </c>
    </row>
    <row r="12573" spans="2:5" ht="50.1" customHeight="1">
      <c r="B12573" s="75">
        <v>36150</v>
      </c>
      <c r="C12573" s="75" t="s">
        <v>14429</v>
      </c>
      <c r="D12573" s="75" t="s">
        <v>13138</v>
      </c>
      <c r="E12573" s="171">
        <v>32.07</v>
      </c>
    </row>
    <row r="12574" spans="2:5" ht="50.1" customHeight="1">
      <c r="B12574" s="75">
        <v>4760</v>
      </c>
      <c r="C12574" s="75" t="s">
        <v>21506</v>
      </c>
      <c r="D12574" s="75" t="s">
        <v>13137</v>
      </c>
      <c r="E12574" s="171">
        <v>17.309999999999999</v>
      </c>
    </row>
    <row r="12575" spans="2:5" ht="50.1" customHeight="1">
      <c r="B12575" s="75">
        <v>41069</v>
      </c>
      <c r="C12575" s="75" t="s">
        <v>14430</v>
      </c>
      <c r="D12575" s="75" t="s">
        <v>13142</v>
      </c>
      <c r="E12575" s="172">
        <v>3072.72</v>
      </c>
    </row>
    <row r="12576" spans="2:5" ht="50.1" customHeight="1">
      <c r="B12576" s="75">
        <v>10422</v>
      </c>
      <c r="C12576" s="75" t="s">
        <v>14431</v>
      </c>
      <c r="D12576" s="75" t="s">
        <v>13138</v>
      </c>
      <c r="E12576" s="171">
        <v>346.35</v>
      </c>
    </row>
    <row r="12577" spans="2:5" ht="50.1" customHeight="1">
      <c r="B12577" s="75">
        <v>10420</v>
      </c>
      <c r="C12577" s="75" t="s">
        <v>14432</v>
      </c>
      <c r="D12577" s="75" t="s">
        <v>13138</v>
      </c>
      <c r="E12577" s="171">
        <v>129.9</v>
      </c>
    </row>
    <row r="12578" spans="2:5" ht="50.1" customHeight="1">
      <c r="B12578" s="75">
        <v>10421</v>
      </c>
      <c r="C12578" s="75" t="s">
        <v>14433</v>
      </c>
      <c r="D12578" s="75" t="s">
        <v>13138</v>
      </c>
      <c r="E12578" s="171">
        <v>173.85</v>
      </c>
    </row>
    <row r="12579" spans="2:5" ht="50.1" customHeight="1">
      <c r="B12579" s="75">
        <v>36520</v>
      </c>
      <c r="C12579" s="75" t="s">
        <v>14434</v>
      </c>
      <c r="D12579" s="75" t="s">
        <v>13138</v>
      </c>
      <c r="E12579" s="171">
        <v>647.17999999999995</v>
      </c>
    </row>
    <row r="12580" spans="2:5" ht="50.1" customHeight="1">
      <c r="B12580" s="75">
        <v>10</v>
      </c>
      <c r="C12580" s="75" t="s">
        <v>14436</v>
      </c>
      <c r="D12580" s="75" t="s">
        <v>13138</v>
      </c>
      <c r="E12580" s="171">
        <v>8.68</v>
      </c>
    </row>
    <row r="12581" spans="2:5" ht="50.1" customHeight="1">
      <c r="B12581" s="75">
        <v>4815</v>
      </c>
      <c r="C12581" s="75" t="s">
        <v>14437</v>
      </c>
      <c r="D12581" s="75" t="s">
        <v>13138</v>
      </c>
      <c r="E12581" s="171">
        <v>4.53</v>
      </c>
    </row>
    <row r="12582" spans="2:5" ht="50.1" customHeight="1">
      <c r="B12582" s="75">
        <v>541</v>
      </c>
      <c r="C12582" s="75" t="s">
        <v>14438</v>
      </c>
      <c r="D12582" s="75" t="s">
        <v>13138</v>
      </c>
      <c r="E12582" s="171">
        <v>160.65</v>
      </c>
    </row>
    <row r="12583" spans="2:5" ht="50.1" customHeight="1">
      <c r="B12583" s="75">
        <v>542</v>
      </c>
      <c r="C12583" s="75" t="s">
        <v>14439</v>
      </c>
      <c r="D12583" s="75" t="s">
        <v>13138</v>
      </c>
      <c r="E12583" s="171">
        <v>201.37</v>
      </c>
    </row>
    <row r="12584" spans="2:5" ht="50.1" customHeight="1">
      <c r="B12584" s="75">
        <v>540</v>
      </c>
      <c r="C12584" s="75" t="s">
        <v>14440</v>
      </c>
      <c r="D12584" s="75" t="s">
        <v>13138</v>
      </c>
      <c r="E12584" s="171">
        <v>453.8</v>
      </c>
    </row>
    <row r="12585" spans="2:5" ht="50.1" customHeight="1">
      <c r="B12585" s="75">
        <v>38364</v>
      </c>
      <c r="C12585" s="75" t="s">
        <v>14441</v>
      </c>
      <c r="D12585" s="75" t="s">
        <v>13138</v>
      </c>
      <c r="E12585" s="171">
        <v>587</v>
      </c>
    </row>
    <row r="12586" spans="2:5" ht="50.1" customHeight="1">
      <c r="B12586" s="75">
        <v>11692</v>
      </c>
      <c r="C12586" s="75" t="s">
        <v>14442</v>
      </c>
      <c r="D12586" s="75" t="s">
        <v>13136</v>
      </c>
      <c r="E12586" s="171">
        <v>222.52</v>
      </c>
    </row>
    <row r="12587" spans="2:5" ht="50.1" customHeight="1">
      <c r="B12587" s="75">
        <v>1746</v>
      </c>
      <c r="C12587" s="75" t="s">
        <v>14443</v>
      </c>
      <c r="D12587" s="75" t="s">
        <v>13138</v>
      </c>
      <c r="E12587" s="171">
        <v>198.25</v>
      </c>
    </row>
    <row r="12588" spans="2:5" ht="50.1" customHeight="1">
      <c r="B12588" s="75">
        <v>1748</v>
      </c>
      <c r="C12588" s="75" t="s">
        <v>14444</v>
      </c>
      <c r="D12588" s="75" t="s">
        <v>13138</v>
      </c>
      <c r="E12588" s="171">
        <v>263.62</v>
      </c>
    </row>
    <row r="12589" spans="2:5" ht="50.1" customHeight="1">
      <c r="B12589" s="75">
        <v>1749</v>
      </c>
      <c r="C12589" s="75" t="s">
        <v>14445</v>
      </c>
      <c r="D12589" s="75" t="s">
        <v>13138</v>
      </c>
      <c r="E12589" s="171">
        <v>381.94</v>
      </c>
    </row>
    <row r="12590" spans="2:5" ht="50.1" customHeight="1">
      <c r="B12590" s="75">
        <v>37412</v>
      </c>
      <c r="C12590" s="75" t="s">
        <v>14446</v>
      </c>
      <c r="D12590" s="75" t="s">
        <v>13138</v>
      </c>
      <c r="E12590" s="171">
        <v>193.79</v>
      </c>
    </row>
    <row r="12591" spans="2:5" ht="50.1" customHeight="1">
      <c r="B12591" s="75">
        <v>1745</v>
      </c>
      <c r="C12591" s="75" t="s">
        <v>14447</v>
      </c>
      <c r="D12591" s="75" t="s">
        <v>13138</v>
      </c>
      <c r="E12591" s="171">
        <v>230.44</v>
      </c>
    </row>
    <row r="12592" spans="2:5" ht="50.1" customHeight="1">
      <c r="B12592" s="75">
        <v>1750</v>
      </c>
      <c r="C12592" s="75" t="s">
        <v>14448</v>
      </c>
      <c r="D12592" s="75" t="s">
        <v>13138</v>
      </c>
      <c r="E12592" s="171">
        <v>538.5</v>
      </c>
    </row>
    <row r="12593" spans="2:5" ht="50.1" customHeight="1">
      <c r="B12593" s="75">
        <v>11687</v>
      </c>
      <c r="C12593" s="75" t="s">
        <v>14449</v>
      </c>
      <c r="D12593" s="75" t="s">
        <v>13139</v>
      </c>
      <c r="E12593" s="171">
        <v>858</v>
      </c>
    </row>
    <row r="12594" spans="2:5" ht="50.1" customHeight="1">
      <c r="B12594" s="75">
        <v>11689</v>
      </c>
      <c r="C12594" s="75" t="s">
        <v>14450</v>
      </c>
      <c r="D12594" s="75" t="s">
        <v>13139</v>
      </c>
      <c r="E12594" s="172">
        <v>1075.03</v>
      </c>
    </row>
    <row r="12595" spans="2:5" ht="50.1" customHeight="1">
      <c r="B12595" s="75">
        <v>11693</v>
      </c>
      <c r="C12595" s="75" t="s">
        <v>14451</v>
      </c>
      <c r="D12595" s="75" t="s">
        <v>13136</v>
      </c>
      <c r="E12595" s="171">
        <v>178.12</v>
      </c>
    </row>
    <row r="12596" spans="2:5" ht="50.1" customHeight="1">
      <c r="B12596" s="75">
        <v>36215</v>
      </c>
      <c r="C12596" s="75" t="s">
        <v>14452</v>
      </c>
      <c r="D12596" s="75" t="s">
        <v>13138</v>
      </c>
      <c r="E12596" s="171">
        <v>758.17</v>
      </c>
    </row>
    <row r="12597" spans="2:5" ht="50.1" customHeight="1">
      <c r="B12597" s="75">
        <v>42439</v>
      </c>
      <c r="C12597" s="75" t="s">
        <v>14453</v>
      </c>
      <c r="D12597" s="75" t="s">
        <v>13138</v>
      </c>
      <c r="E12597" s="171">
        <v>957.34</v>
      </c>
    </row>
    <row r="12598" spans="2:5" ht="50.1" customHeight="1">
      <c r="B12598" s="75">
        <v>38381</v>
      </c>
      <c r="C12598" s="75" t="s">
        <v>14454</v>
      </c>
      <c r="D12598" s="75" t="s">
        <v>13138</v>
      </c>
      <c r="E12598" s="171">
        <v>8.48</v>
      </c>
    </row>
    <row r="12599" spans="2:5" ht="50.1" customHeight="1">
      <c r="B12599" s="75">
        <v>39621</v>
      </c>
      <c r="C12599" s="75" t="s">
        <v>21507</v>
      </c>
      <c r="D12599" s="75" t="s">
        <v>3957</v>
      </c>
      <c r="E12599" s="171">
        <v>850.33</v>
      </c>
    </row>
    <row r="12600" spans="2:5" ht="50.1" customHeight="1">
      <c r="B12600" s="75">
        <v>39624</v>
      </c>
      <c r="C12600" s="75" t="s">
        <v>14455</v>
      </c>
      <c r="D12600" s="75" t="s">
        <v>3957</v>
      </c>
      <c r="E12600" s="171">
        <v>938.01</v>
      </c>
    </row>
    <row r="12601" spans="2:5" ht="50.1" customHeight="1">
      <c r="B12601" s="75">
        <v>39615</v>
      </c>
      <c r="C12601" s="75" t="s">
        <v>21508</v>
      </c>
      <c r="D12601" s="75" t="s">
        <v>13138</v>
      </c>
      <c r="E12601" s="171">
        <v>379.04</v>
      </c>
    </row>
    <row r="12602" spans="2:5" ht="50.1" customHeight="1">
      <c r="B12602" s="75">
        <v>39620</v>
      </c>
      <c r="C12602" s="75" t="s">
        <v>14456</v>
      </c>
      <c r="D12602" s="75" t="s">
        <v>13138</v>
      </c>
      <c r="E12602" s="171">
        <v>578.9</v>
      </c>
    </row>
    <row r="12603" spans="2:5" ht="50.1" customHeight="1">
      <c r="B12603" s="75">
        <v>39623</v>
      </c>
      <c r="C12603" s="75" t="s">
        <v>14457</v>
      </c>
      <c r="D12603" s="75" t="s">
        <v>13138</v>
      </c>
      <c r="E12603" s="171">
        <v>620.04999999999995</v>
      </c>
    </row>
    <row r="12604" spans="2:5" ht="50.1" customHeight="1">
      <c r="B12604" s="75">
        <v>36207</v>
      </c>
      <c r="C12604" s="75" t="s">
        <v>14458</v>
      </c>
      <c r="D12604" s="75" t="s">
        <v>13138</v>
      </c>
      <c r="E12604" s="171">
        <v>335.82</v>
      </c>
    </row>
    <row r="12605" spans="2:5" ht="50.1" customHeight="1">
      <c r="B12605" s="75">
        <v>36209</v>
      </c>
      <c r="C12605" s="75" t="s">
        <v>14459</v>
      </c>
      <c r="D12605" s="75" t="s">
        <v>13138</v>
      </c>
      <c r="E12605" s="171">
        <v>385.4</v>
      </c>
    </row>
    <row r="12606" spans="2:5" ht="50.1" customHeight="1">
      <c r="B12606" s="75">
        <v>36210</v>
      </c>
      <c r="C12606" s="75" t="s">
        <v>14460</v>
      </c>
      <c r="D12606" s="75" t="s">
        <v>13138</v>
      </c>
      <c r="E12606" s="171">
        <v>416.99</v>
      </c>
    </row>
    <row r="12607" spans="2:5" ht="50.1" customHeight="1">
      <c r="B12607" s="75">
        <v>36204</v>
      </c>
      <c r="C12607" s="75" t="s">
        <v>14461</v>
      </c>
      <c r="D12607" s="75" t="s">
        <v>13138</v>
      </c>
      <c r="E12607" s="171">
        <v>147.85</v>
      </c>
    </row>
    <row r="12608" spans="2:5" ht="50.1" customHeight="1">
      <c r="B12608" s="75">
        <v>36205</v>
      </c>
      <c r="C12608" s="75" t="s">
        <v>14462</v>
      </c>
      <c r="D12608" s="75" t="s">
        <v>13138</v>
      </c>
      <c r="E12608" s="171">
        <v>164.2</v>
      </c>
    </row>
    <row r="12609" spans="2:5" ht="50.1" customHeight="1">
      <c r="B12609" s="75">
        <v>36081</v>
      </c>
      <c r="C12609" s="75" t="s">
        <v>14463</v>
      </c>
      <c r="D12609" s="75" t="s">
        <v>13138</v>
      </c>
      <c r="E12609" s="171">
        <v>175.08</v>
      </c>
    </row>
    <row r="12610" spans="2:5" ht="50.1" customHeight="1">
      <c r="B12610" s="75">
        <v>36206</v>
      </c>
      <c r="C12610" s="75" t="s">
        <v>14464</v>
      </c>
      <c r="D12610" s="75" t="s">
        <v>13138</v>
      </c>
      <c r="E12610" s="171">
        <v>183.42</v>
      </c>
    </row>
    <row r="12611" spans="2:5" ht="50.1" customHeight="1">
      <c r="B12611" s="75">
        <v>36218</v>
      </c>
      <c r="C12611" s="75" t="s">
        <v>14465</v>
      </c>
      <c r="D12611" s="75" t="s">
        <v>13138</v>
      </c>
      <c r="E12611" s="171">
        <v>121.99</v>
      </c>
    </row>
    <row r="12612" spans="2:5" ht="50.1" customHeight="1">
      <c r="B12612" s="75">
        <v>36220</v>
      </c>
      <c r="C12612" s="75" t="s">
        <v>14466</v>
      </c>
      <c r="D12612" s="75" t="s">
        <v>13138</v>
      </c>
      <c r="E12612" s="171">
        <v>139.88999999999999</v>
      </c>
    </row>
    <row r="12613" spans="2:5" ht="50.1" customHeight="1">
      <c r="B12613" s="75">
        <v>36080</v>
      </c>
      <c r="C12613" s="75" t="s">
        <v>14467</v>
      </c>
      <c r="D12613" s="75" t="s">
        <v>13138</v>
      </c>
      <c r="E12613" s="171">
        <v>151.31</v>
      </c>
    </row>
    <row r="12614" spans="2:5" ht="50.1" customHeight="1">
      <c r="B12614" s="75">
        <v>36223</v>
      </c>
      <c r="C12614" s="75" t="s">
        <v>14468</v>
      </c>
      <c r="D12614" s="75" t="s">
        <v>13138</v>
      </c>
      <c r="E12614" s="171">
        <v>158.44</v>
      </c>
    </row>
    <row r="12615" spans="2:5" ht="50.1" customHeight="1">
      <c r="B12615" s="75">
        <v>546</v>
      </c>
      <c r="C12615" s="75" t="s">
        <v>21509</v>
      </c>
      <c r="D12615" s="75" t="s">
        <v>13140</v>
      </c>
      <c r="E12615" s="171">
        <v>9.18</v>
      </c>
    </row>
    <row r="12616" spans="2:5" ht="50.1" customHeight="1">
      <c r="B12616" s="75">
        <v>566</v>
      </c>
      <c r="C12616" s="75" t="s">
        <v>21510</v>
      </c>
      <c r="D12616" s="75" t="s">
        <v>13139</v>
      </c>
      <c r="E12616" s="171">
        <v>4.3499999999999996</v>
      </c>
    </row>
    <row r="12617" spans="2:5" ht="50.1" customHeight="1">
      <c r="B12617" s="75">
        <v>565</v>
      </c>
      <c r="C12617" s="75" t="s">
        <v>21511</v>
      </c>
      <c r="D12617" s="75" t="s">
        <v>13139</v>
      </c>
      <c r="E12617" s="171">
        <v>15.88</v>
      </c>
    </row>
    <row r="12618" spans="2:5" ht="50.1" customHeight="1">
      <c r="B12618" s="75">
        <v>555</v>
      </c>
      <c r="C12618" s="75" t="s">
        <v>21512</v>
      </c>
      <c r="D12618" s="75" t="s">
        <v>13139</v>
      </c>
      <c r="E12618" s="171">
        <v>11.25</v>
      </c>
    </row>
    <row r="12619" spans="2:5" ht="50.1" customHeight="1">
      <c r="B12619" s="75">
        <v>557</v>
      </c>
      <c r="C12619" s="75" t="s">
        <v>21513</v>
      </c>
      <c r="D12619" s="75" t="s">
        <v>13139</v>
      </c>
      <c r="E12619" s="171">
        <v>35.32</v>
      </c>
    </row>
    <row r="12620" spans="2:5" ht="50.1" customHeight="1">
      <c r="B12620" s="75">
        <v>552</v>
      </c>
      <c r="C12620" s="75" t="s">
        <v>21514</v>
      </c>
      <c r="D12620" s="75" t="s">
        <v>13139</v>
      </c>
      <c r="E12620" s="171">
        <v>17.52</v>
      </c>
    </row>
    <row r="12621" spans="2:5" ht="50.1" customHeight="1">
      <c r="B12621" s="75">
        <v>563</v>
      </c>
      <c r="C12621" s="75" t="s">
        <v>21515</v>
      </c>
      <c r="D12621" s="75" t="s">
        <v>13139</v>
      </c>
      <c r="E12621" s="171">
        <v>26.33</v>
      </c>
    </row>
    <row r="12622" spans="2:5" ht="50.1" customHeight="1">
      <c r="B12622" s="75">
        <v>549</v>
      </c>
      <c r="C12622" s="75" t="s">
        <v>21516</v>
      </c>
      <c r="D12622" s="75" t="s">
        <v>13139</v>
      </c>
      <c r="E12622" s="171">
        <v>47.39</v>
      </c>
    </row>
    <row r="12623" spans="2:5" ht="50.1" customHeight="1">
      <c r="B12623" s="75">
        <v>551</v>
      </c>
      <c r="C12623" s="75" t="s">
        <v>21517</v>
      </c>
      <c r="D12623" s="75" t="s">
        <v>13139</v>
      </c>
      <c r="E12623" s="171">
        <v>93.84</v>
      </c>
    </row>
    <row r="12624" spans="2:5" ht="50.1" customHeight="1">
      <c r="B12624" s="75">
        <v>559</v>
      </c>
      <c r="C12624" s="75" t="s">
        <v>21518</v>
      </c>
      <c r="D12624" s="75" t="s">
        <v>13139</v>
      </c>
      <c r="E12624" s="171">
        <v>23.46</v>
      </c>
    </row>
    <row r="12625" spans="2:5" ht="50.1" customHeight="1">
      <c r="B12625" s="75">
        <v>560</v>
      </c>
      <c r="C12625" s="75" t="s">
        <v>21519</v>
      </c>
      <c r="D12625" s="75" t="s">
        <v>13139</v>
      </c>
      <c r="E12625" s="171">
        <v>29.35</v>
      </c>
    </row>
    <row r="12626" spans="2:5" ht="50.1" customHeight="1">
      <c r="B12626" s="75">
        <v>547</v>
      </c>
      <c r="C12626" s="75" t="s">
        <v>21520</v>
      </c>
      <c r="D12626" s="75" t="s">
        <v>13139</v>
      </c>
      <c r="E12626" s="171">
        <v>35.14</v>
      </c>
    </row>
    <row r="12627" spans="2:5" ht="50.1" customHeight="1">
      <c r="B12627" s="75">
        <v>38127</v>
      </c>
      <c r="C12627" s="75" t="s">
        <v>14469</v>
      </c>
      <c r="D12627" s="75" t="s">
        <v>13138</v>
      </c>
      <c r="E12627" s="171">
        <v>392.88</v>
      </c>
    </row>
    <row r="12628" spans="2:5" ht="50.1" customHeight="1">
      <c r="B12628" s="75">
        <v>38060</v>
      </c>
      <c r="C12628" s="75" t="s">
        <v>14470</v>
      </c>
      <c r="D12628" s="75" t="s">
        <v>13138</v>
      </c>
      <c r="E12628" s="171">
        <v>71.47</v>
      </c>
    </row>
    <row r="12629" spans="2:5" ht="50.1" customHeight="1">
      <c r="B12629" s="75">
        <v>10956</v>
      </c>
      <c r="C12629" s="75" t="s">
        <v>14471</v>
      </c>
      <c r="D12629" s="75" t="s">
        <v>13138</v>
      </c>
      <c r="E12629" s="171">
        <v>74.25</v>
      </c>
    </row>
    <row r="12630" spans="2:5" ht="50.1" customHeight="1">
      <c r="B12630" s="75">
        <v>39380</v>
      </c>
      <c r="C12630" s="75" t="s">
        <v>14472</v>
      </c>
      <c r="D12630" s="75" t="s">
        <v>13138</v>
      </c>
      <c r="E12630" s="171">
        <v>14.37</v>
      </c>
    </row>
    <row r="12631" spans="2:5" ht="50.1" customHeight="1">
      <c r="B12631" s="75">
        <v>13374</v>
      </c>
      <c r="C12631" s="75" t="s">
        <v>14473</v>
      </c>
      <c r="D12631" s="75" t="s">
        <v>13138</v>
      </c>
      <c r="E12631" s="171">
        <v>98.86</v>
      </c>
    </row>
    <row r="12632" spans="2:5" ht="50.1" customHeight="1">
      <c r="B12632" s="75">
        <v>37597</v>
      </c>
      <c r="C12632" s="75" t="s">
        <v>14474</v>
      </c>
      <c r="D12632" s="75" t="s">
        <v>13138</v>
      </c>
      <c r="E12632" s="172">
        <v>389687.5</v>
      </c>
    </row>
    <row r="12633" spans="2:5" ht="50.1" customHeight="1">
      <c r="B12633" s="75">
        <v>183</v>
      </c>
      <c r="C12633" s="75" t="s">
        <v>14475</v>
      </c>
      <c r="D12633" s="75" t="s">
        <v>3958</v>
      </c>
      <c r="E12633" s="171">
        <v>150.80000000000001</v>
      </c>
    </row>
    <row r="12634" spans="2:5" ht="50.1" customHeight="1">
      <c r="B12634" s="75">
        <v>184</v>
      </c>
      <c r="C12634" s="75" t="s">
        <v>14476</v>
      </c>
      <c r="D12634" s="75" t="s">
        <v>3958</v>
      </c>
      <c r="E12634" s="171">
        <v>99.67</v>
      </c>
    </row>
    <row r="12635" spans="2:5" ht="50.1" customHeight="1">
      <c r="B12635" s="75">
        <v>195</v>
      </c>
      <c r="C12635" s="75" t="s">
        <v>14477</v>
      </c>
      <c r="D12635" s="75" t="s">
        <v>3958</v>
      </c>
      <c r="E12635" s="171">
        <v>122.5</v>
      </c>
    </row>
    <row r="12636" spans="2:5" ht="50.1" customHeight="1">
      <c r="B12636" s="75">
        <v>194</v>
      </c>
      <c r="C12636" s="75" t="s">
        <v>14478</v>
      </c>
      <c r="D12636" s="75" t="s">
        <v>3958</v>
      </c>
      <c r="E12636" s="171">
        <v>66.59</v>
      </c>
    </row>
    <row r="12637" spans="2:5" ht="50.1" customHeight="1">
      <c r="B12637" s="75">
        <v>20001</v>
      </c>
      <c r="C12637" s="75" t="s">
        <v>14479</v>
      </c>
      <c r="D12637" s="75" t="s">
        <v>3958</v>
      </c>
      <c r="E12637" s="171">
        <v>122.07</v>
      </c>
    </row>
    <row r="12638" spans="2:5" ht="50.1" customHeight="1">
      <c r="B12638" s="75">
        <v>181</v>
      </c>
      <c r="C12638" s="75" t="s">
        <v>14480</v>
      </c>
      <c r="D12638" s="75" t="s">
        <v>3958</v>
      </c>
      <c r="E12638" s="171">
        <v>165.16</v>
      </c>
    </row>
    <row r="12639" spans="2:5" ht="50.1" customHeight="1">
      <c r="B12639" s="75">
        <v>39837</v>
      </c>
      <c r="C12639" s="75" t="s">
        <v>14481</v>
      </c>
      <c r="D12639" s="75" t="s">
        <v>3958</v>
      </c>
      <c r="E12639" s="171">
        <v>264.81</v>
      </c>
    </row>
    <row r="12640" spans="2:5" ht="50.1" customHeight="1">
      <c r="B12640" s="75">
        <v>10535</v>
      </c>
      <c r="C12640" s="75" t="s">
        <v>14482</v>
      </c>
      <c r="D12640" s="75" t="s">
        <v>13138</v>
      </c>
      <c r="E12640" s="172">
        <v>4600</v>
      </c>
    </row>
    <row r="12641" spans="2:5" ht="50.1" customHeight="1">
      <c r="B12641" s="75">
        <v>10537</v>
      </c>
      <c r="C12641" s="75" t="s">
        <v>14483</v>
      </c>
      <c r="D12641" s="75" t="s">
        <v>13138</v>
      </c>
      <c r="E12641" s="172">
        <v>6273.15</v>
      </c>
    </row>
    <row r="12642" spans="2:5" ht="50.1" customHeight="1">
      <c r="B12642" s="75">
        <v>13891</v>
      </c>
      <c r="C12642" s="75" t="s">
        <v>14484</v>
      </c>
      <c r="D12642" s="75" t="s">
        <v>13138</v>
      </c>
      <c r="E12642" s="172">
        <v>5753.89</v>
      </c>
    </row>
    <row r="12643" spans="2:5" ht="50.1" customHeight="1">
      <c r="B12643" s="75">
        <v>25975</v>
      </c>
      <c r="C12643" s="75" t="s">
        <v>14485</v>
      </c>
      <c r="D12643" s="75" t="s">
        <v>13138</v>
      </c>
      <c r="E12643" s="172">
        <v>25027.11</v>
      </c>
    </row>
    <row r="12644" spans="2:5" ht="50.1" customHeight="1">
      <c r="B12644" s="75">
        <v>36396</v>
      </c>
      <c r="C12644" s="75" t="s">
        <v>14486</v>
      </c>
      <c r="D12644" s="75" t="s">
        <v>13138</v>
      </c>
      <c r="E12644" s="172">
        <v>5262.71</v>
      </c>
    </row>
    <row r="12645" spans="2:5" ht="50.1" customHeight="1">
      <c r="B12645" s="75">
        <v>36397</v>
      </c>
      <c r="C12645" s="75" t="s">
        <v>14487</v>
      </c>
      <c r="D12645" s="75" t="s">
        <v>13138</v>
      </c>
      <c r="E12645" s="172">
        <v>18711.86</v>
      </c>
    </row>
    <row r="12646" spans="2:5" ht="50.1" customHeight="1">
      <c r="B12646" s="75">
        <v>36398</v>
      </c>
      <c r="C12646" s="75" t="s">
        <v>14488</v>
      </c>
      <c r="D12646" s="75" t="s">
        <v>13138</v>
      </c>
      <c r="E12646" s="172">
        <v>22742.71</v>
      </c>
    </row>
    <row r="12647" spans="2:5" ht="50.1" customHeight="1">
      <c r="B12647" s="75">
        <v>647</v>
      </c>
      <c r="C12647" s="75" t="s">
        <v>14489</v>
      </c>
      <c r="D12647" s="75" t="s">
        <v>13137</v>
      </c>
      <c r="E12647" s="171">
        <v>13.76</v>
      </c>
    </row>
    <row r="12648" spans="2:5" ht="50.1" customHeight="1">
      <c r="B12648" s="75">
        <v>40920</v>
      </c>
      <c r="C12648" s="75" t="s">
        <v>14490</v>
      </c>
      <c r="D12648" s="75" t="s">
        <v>13142</v>
      </c>
      <c r="E12648" s="172">
        <v>2443.36</v>
      </c>
    </row>
    <row r="12649" spans="2:5" ht="50.1" customHeight="1">
      <c r="B12649" s="75">
        <v>38783</v>
      </c>
      <c r="C12649" s="75" t="s">
        <v>14491</v>
      </c>
      <c r="D12649" s="75" t="s">
        <v>13138</v>
      </c>
      <c r="E12649" s="171">
        <v>0.87</v>
      </c>
    </row>
    <row r="12650" spans="2:5" ht="50.1" customHeight="1">
      <c r="B12650" s="75">
        <v>37593</v>
      </c>
      <c r="C12650" s="75" t="s">
        <v>14492</v>
      </c>
      <c r="D12650" s="75" t="s">
        <v>13138</v>
      </c>
      <c r="E12650" s="171">
        <v>2.15</v>
      </c>
    </row>
    <row r="12651" spans="2:5" ht="50.1" customHeight="1">
      <c r="B12651" s="75">
        <v>37594</v>
      </c>
      <c r="C12651" s="75" t="s">
        <v>14493</v>
      </c>
      <c r="D12651" s="75" t="s">
        <v>13138</v>
      </c>
      <c r="E12651" s="171">
        <v>2.68</v>
      </c>
    </row>
    <row r="12652" spans="2:5" ht="50.1" customHeight="1">
      <c r="B12652" s="75">
        <v>37592</v>
      </c>
      <c r="C12652" s="75" t="s">
        <v>14494</v>
      </c>
      <c r="D12652" s="75" t="s">
        <v>13138</v>
      </c>
      <c r="E12652" s="171">
        <v>1.69</v>
      </c>
    </row>
    <row r="12653" spans="2:5" ht="50.1" customHeight="1">
      <c r="B12653" s="75">
        <v>7266</v>
      </c>
      <c r="C12653" s="75" t="s">
        <v>21521</v>
      </c>
      <c r="D12653" s="75" t="s">
        <v>13144</v>
      </c>
      <c r="E12653" s="171">
        <v>655.16999999999996</v>
      </c>
    </row>
    <row r="12654" spans="2:5" ht="50.1" customHeight="1">
      <c r="B12654" s="75">
        <v>7270</v>
      </c>
      <c r="C12654" s="75" t="s">
        <v>21522</v>
      </c>
      <c r="D12654" s="75" t="s">
        <v>13138</v>
      </c>
      <c r="E12654" s="171">
        <v>0.75</v>
      </c>
    </row>
    <row r="12655" spans="2:5" ht="50.1" customHeight="1">
      <c r="B12655" s="75">
        <v>7267</v>
      </c>
      <c r="C12655" s="75" t="s">
        <v>21523</v>
      </c>
      <c r="D12655" s="75" t="s">
        <v>13138</v>
      </c>
      <c r="E12655" s="171">
        <v>0.59</v>
      </c>
    </row>
    <row r="12656" spans="2:5" ht="50.1" customHeight="1">
      <c r="B12656" s="75">
        <v>7269</v>
      </c>
      <c r="C12656" s="75" t="s">
        <v>21524</v>
      </c>
      <c r="D12656" s="75" t="s">
        <v>13138</v>
      </c>
      <c r="E12656" s="171">
        <v>0.6</v>
      </c>
    </row>
    <row r="12657" spans="2:5" ht="50.1" customHeight="1">
      <c r="B12657" s="75">
        <v>7271</v>
      </c>
      <c r="C12657" s="75" t="s">
        <v>21525</v>
      </c>
      <c r="D12657" s="75" t="s">
        <v>13138</v>
      </c>
      <c r="E12657" s="171">
        <v>0.65</v>
      </c>
    </row>
    <row r="12658" spans="2:5" ht="50.1" customHeight="1">
      <c r="B12658" s="75">
        <v>7268</v>
      </c>
      <c r="C12658" s="75" t="s">
        <v>21526</v>
      </c>
      <c r="D12658" s="75" t="s">
        <v>13138</v>
      </c>
      <c r="E12658" s="171">
        <v>0.91</v>
      </c>
    </row>
    <row r="12659" spans="2:5" ht="50.1" customHeight="1">
      <c r="B12659" s="75">
        <v>34556</v>
      </c>
      <c r="C12659" s="75" t="s">
        <v>21527</v>
      </c>
      <c r="D12659" s="75" t="s">
        <v>13138</v>
      </c>
      <c r="E12659" s="171">
        <v>2.86</v>
      </c>
    </row>
    <row r="12660" spans="2:5" ht="50.1" customHeight="1">
      <c r="B12660" s="75">
        <v>37873</v>
      </c>
      <c r="C12660" s="75" t="s">
        <v>21528</v>
      </c>
      <c r="D12660" s="75" t="s">
        <v>13138</v>
      </c>
      <c r="E12660" s="171">
        <v>2.91</v>
      </c>
    </row>
    <row r="12661" spans="2:5" ht="50.1" customHeight="1">
      <c r="B12661" s="75">
        <v>34564</v>
      </c>
      <c r="C12661" s="75" t="s">
        <v>21529</v>
      </c>
      <c r="D12661" s="75" t="s">
        <v>13138</v>
      </c>
      <c r="E12661" s="171">
        <v>3.05</v>
      </c>
    </row>
    <row r="12662" spans="2:5" ht="50.1" customHeight="1">
      <c r="B12662" s="75">
        <v>34565</v>
      </c>
      <c r="C12662" s="75" t="s">
        <v>21530</v>
      </c>
      <c r="D12662" s="75" t="s">
        <v>13138</v>
      </c>
      <c r="E12662" s="171">
        <v>3.23</v>
      </c>
    </row>
    <row r="12663" spans="2:5" ht="50.1" customHeight="1">
      <c r="B12663" s="75">
        <v>38590</v>
      </c>
      <c r="C12663" s="75" t="s">
        <v>21531</v>
      </c>
      <c r="D12663" s="75" t="s">
        <v>13138</v>
      </c>
      <c r="E12663" s="171">
        <v>2.39</v>
      </c>
    </row>
    <row r="12664" spans="2:5" ht="50.1" customHeight="1">
      <c r="B12664" s="75">
        <v>34566</v>
      </c>
      <c r="C12664" s="75" t="s">
        <v>21532</v>
      </c>
      <c r="D12664" s="75" t="s">
        <v>13138</v>
      </c>
      <c r="E12664" s="171">
        <v>2.5099999999999998</v>
      </c>
    </row>
    <row r="12665" spans="2:5" ht="50.1" customHeight="1">
      <c r="B12665" s="75">
        <v>34567</v>
      </c>
      <c r="C12665" s="75" t="s">
        <v>21533</v>
      </c>
      <c r="D12665" s="75" t="s">
        <v>13138</v>
      </c>
      <c r="E12665" s="171">
        <v>2.66</v>
      </c>
    </row>
    <row r="12666" spans="2:5" ht="50.1" customHeight="1">
      <c r="B12666" s="75">
        <v>38591</v>
      </c>
      <c r="C12666" s="75" t="s">
        <v>21534</v>
      </c>
      <c r="D12666" s="75" t="s">
        <v>13138</v>
      </c>
      <c r="E12666" s="171">
        <v>2.41</v>
      </c>
    </row>
    <row r="12667" spans="2:5" ht="50.1" customHeight="1">
      <c r="B12667" s="75">
        <v>34568</v>
      </c>
      <c r="C12667" s="75" t="s">
        <v>21535</v>
      </c>
      <c r="D12667" s="75" t="s">
        <v>13138</v>
      </c>
      <c r="E12667" s="171">
        <v>3.14</v>
      </c>
    </row>
    <row r="12668" spans="2:5" ht="50.1" customHeight="1">
      <c r="B12668" s="75">
        <v>34569</v>
      </c>
      <c r="C12668" s="75" t="s">
        <v>21536</v>
      </c>
      <c r="D12668" s="75" t="s">
        <v>13138</v>
      </c>
      <c r="E12668" s="171">
        <v>3.23</v>
      </c>
    </row>
    <row r="12669" spans="2:5" ht="50.1" customHeight="1">
      <c r="B12669" s="75">
        <v>34570</v>
      </c>
      <c r="C12669" s="75" t="s">
        <v>21537</v>
      </c>
      <c r="D12669" s="75" t="s">
        <v>13138</v>
      </c>
      <c r="E12669" s="171">
        <v>3.51</v>
      </c>
    </row>
    <row r="12670" spans="2:5" ht="50.1" customHeight="1">
      <c r="B12670" s="75">
        <v>25070</v>
      </c>
      <c r="C12670" s="75" t="s">
        <v>21538</v>
      </c>
      <c r="D12670" s="75" t="s">
        <v>13138</v>
      </c>
      <c r="E12670" s="171">
        <v>2.64</v>
      </c>
    </row>
    <row r="12671" spans="2:5" ht="50.1" customHeight="1">
      <c r="B12671" s="75">
        <v>34571</v>
      </c>
      <c r="C12671" s="75" t="s">
        <v>21539</v>
      </c>
      <c r="D12671" s="75" t="s">
        <v>13138</v>
      </c>
      <c r="E12671" s="171">
        <v>2.66</v>
      </c>
    </row>
    <row r="12672" spans="2:5" ht="50.1" customHeight="1">
      <c r="B12672" s="75">
        <v>34573</v>
      </c>
      <c r="C12672" s="75" t="s">
        <v>21540</v>
      </c>
      <c r="D12672" s="75" t="s">
        <v>13138</v>
      </c>
      <c r="E12672" s="171">
        <v>2.8</v>
      </c>
    </row>
    <row r="12673" spans="2:5" ht="50.1" customHeight="1">
      <c r="B12673" s="75">
        <v>37107</v>
      </c>
      <c r="C12673" s="75" t="s">
        <v>21541</v>
      </c>
      <c r="D12673" s="75" t="s">
        <v>13138</v>
      </c>
      <c r="E12673" s="171">
        <v>3.7</v>
      </c>
    </row>
    <row r="12674" spans="2:5" ht="50.1" customHeight="1">
      <c r="B12674" s="75">
        <v>34576</v>
      </c>
      <c r="C12674" s="75" t="s">
        <v>21542</v>
      </c>
      <c r="D12674" s="75" t="s">
        <v>13138</v>
      </c>
      <c r="E12674" s="171">
        <v>4.09</v>
      </c>
    </row>
    <row r="12675" spans="2:5" ht="50.1" customHeight="1">
      <c r="B12675" s="75">
        <v>34577</v>
      </c>
      <c r="C12675" s="75" t="s">
        <v>21543</v>
      </c>
      <c r="D12675" s="75" t="s">
        <v>13138</v>
      </c>
      <c r="E12675" s="171">
        <v>4.26</v>
      </c>
    </row>
    <row r="12676" spans="2:5" ht="50.1" customHeight="1">
      <c r="B12676" s="75">
        <v>34578</v>
      </c>
      <c r="C12676" s="75" t="s">
        <v>21544</v>
      </c>
      <c r="D12676" s="75" t="s">
        <v>13138</v>
      </c>
      <c r="E12676" s="171">
        <v>4.62</v>
      </c>
    </row>
    <row r="12677" spans="2:5" ht="50.1" customHeight="1">
      <c r="B12677" s="75">
        <v>34579</v>
      </c>
      <c r="C12677" s="75" t="s">
        <v>21545</v>
      </c>
      <c r="D12677" s="75" t="s">
        <v>13138</v>
      </c>
      <c r="E12677" s="171">
        <v>4.93</v>
      </c>
    </row>
    <row r="12678" spans="2:5" ht="50.1" customHeight="1">
      <c r="B12678" s="75">
        <v>25067</v>
      </c>
      <c r="C12678" s="75" t="s">
        <v>21546</v>
      </c>
      <c r="D12678" s="75" t="s">
        <v>13138</v>
      </c>
      <c r="E12678" s="171">
        <v>3.3</v>
      </c>
    </row>
    <row r="12679" spans="2:5" ht="50.1" customHeight="1">
      <c r="B12679" s="75">
        <v>34580</v>
      </c>
      <c r="C12679" s="75" t="s">
        <v>21547</v>
      </c>
      <c r="D12679" s="75" t="s">
        <v>13138</v>
      </c>
      <c r="E12679" s="171">
        <v>3.68</v>
      </c>
    </row>
    <row r="12680" spans="2:5" ht="50.1" customHeight="1">
      <c r="B12680" s="75">
        <v>25071</v>
      </c>
      <c r="C12680" s="75" t="s">
        <v>21548</v>
      </c>
      <c r="D12680" s="75" t="s">
        <v>13138</v>
      </c>
      <c r="E12680" s="171">
        <v>1.83</v>
      </c>
    </row>
    <row r="12681" spans="2:5" ht="50.1" customHeight="1">
      <c r="B12681" s="75">
        <v>38395</v>
      </c>
      <c r="C12681" s="75" t="s">
        <v>14495</v>
      </c>
      <c r="D12681" s="75" t="s">
        <v>13138</v>
      </c>
      <c r="E12681" s="171">
        <v>7.08</v>
      </c>
    </row>
    <row r="12682" spans="2:5" ht="50.1" customHeight="1">
      <c r="B12682" s="75">
        <v>34583</v>
      </c>
      <c r="C12682" s="75" t="s">
        <v>21549</v>
      </c>
      <c r="D12682" s="75" t="s">
        <v>13136</v>
      </c>
      <c r="E12682" s="171">
        <v>44.63</v>
      </c>
    </row>
    <row r="12683" spans="2:5" ht="50.1" customHeight="1">
      <c r="B12683" s="75">
        <v>34584</v>
      </c>
      <c r="C12683" s="75" t="s">
        <v>21550</v>
      </c>
      <c r="D12683" s="75" t="s">
        <v>13136</v>
      </c>
      <c r="E12683" s="171">
        <v>24.98</v>
      </c>
    </row>
    <row r="12684" spans="2:5" ht="50.1" customHeight="1">
      <c r="B12684" s="75">
        <v>709</v>
      </c>
      <c r="C12684" s="75" t="s">
        <v>14496</v>
      </c>
      <c r="D12684" s="75" t="s">
        <v>13136</v>
      </c>
      <c r="E12684" s="171">
        <v>565.52</v>
      </c>
    </row>
    <row r="12685" spans="2:5" ht="50.1" customHeight="1">
      <c r="B12685" s="75">
        <v>34599</v>
      </c>
      <c r="C12685" s="75" t="s">
        <v>21551</v>
      </c>
      <c r="D12685" s="75" t="s">
        <v>13138</v>
      </c>
      <c r="E12685" s="171">
        <v>1.88</v>
      </c>
    </row>
    <row r="12686" spans="2:5" ht="50.1" customHeight="1">
      <c r="B12686" s="75">
        <v>34592</v>
      </c>
      <c r="C12686" s="75" t="s">
        <v>21552</v>
      </c>
      <c r="D12686" s="75" t="s">
        <v>13138</v>
      </c>
      <c r="E12686" s="171">
        <v>2.1</v>
      </c>
    </row>
    <row r="12687" spans="2:5" ht="50.1" customHeight="1">
      <c r="B12687" s="75">
        <v>37103</v>
      </c>
      <c r="C12687" s="75" t="s">
        <v>21553</v>
      </c>
      <c r="D12687" s="75" t="s">
        <v>13138</v>
      </c>
      <c r="E12687" s="171">
        <v>2.4</v>
      </c>
    </row>
    <row r="12688" spans="2:5" ht="50.1" customHeight="1">
      <c r="B12688" s="75">
        <v>34555</v>
      </c>
      <c r="C12688" s="75" t="s">
        <v>21554</v>
      </c>
      <c r="D12688" s="75" t="s">
        <v>13138</v>
      </c>
      <c r="E12688" s="171">
        <v>3.05</v>
      </c>
    </row>
    <row r="12689" spans="2:5" ht="50.1" customHeight="1">
      <c r="B12689" s="75">
        <v>674</v>
      </c>
      <c r="C12689" s="75" t="s">
        <v>21555</v>
      </c>
      <c r="D12689" s="75" t="s">
        <v>13136</v>
      </c>
      <c r="E12689" s="171">
        <v>53.34</v>
      </c>
    </row>
    <row r="12690" spans="2:5" ht="50.1" customHeight="1">
      <c r="B12690" s="75">
        <v>34600</v>
      </c>
      <c r="C12690" s="75" t="s">
        <v>21556</v>
      </c>
      <c r="D12690" s="75" t="s">
        <v>13136</v>
      </c>
      <c r="E12690" s="171">
        <v>78.349999999999994</v>
      </c>
    </row>
    <row r="12691" spans="2:5" ht="50.1" customHeight="1">
      <c r="B12691" s="75">
        <v>652</v>
      </c>
      <c r="C12691" s="75" t="s">
        <v>21557</v>
      </c>
      <c r="D12691" s="75" t="s">
        <v>13136</v>
      </c>
      <c r="E12691" s="171">
        <v>120.02</v>
      </c>
    </row>
    <row r="12692" spans="2:5" ht="50.1" customHeight="1">
      <c r="B12692" s="75">
        <v>651</v>
      </c>
      <c r="C12692" s="75" t="s">
        <v>21558</v>
      </c>
      <c r="D12692" s="75" t="s">
        <v>13138</v>
      </c>
      <c r="E12692" s="171">
        <v>2.31</v>
      </c>
    </row>
    <row r="12693" spans="2:5" ht="50.1" customHeight="1">
      <c r="B12693" s="75">
        <v>654</v>
      </c>
      <c r="C12693" s="75" t="s">
        <v>21559</v>
      </c>
      <c r="D12693" s="75" t="s">
        <v>13138</v>
      </c>
      <c r="E12693" s="171">
        <v>2.86</v>
      </c>
    </row>
    <row r="12694" spans="2:5" ht="50.1" customHeight="1">
      <c r="B12694" s="75">
        <v>650</v>
      </c>
      <c r="C12694" s="75" t="s">
        <v>21560</v>
      </c>
      <c r="D12694" s="75" t="s">
        <v>13138</v>
      </c>
      <c r="E12694" s="171">
        <v>1.85</v>
      </c>
    </row>
    <row r="12695" spans="2:5" ht="50.1" customHeight="1">
      <c r="B12695" s="75">
        <v>716</v>
      </c>
      <c r="C12695" s="75" t="s">
        <v>14497</v>
      </c>
      <c r="D12695" s="75" t="s">
        <v>13138</v>
      </c>
      <c r="E12695" s="171">
        <v>15.95</v>
      </c>
    </row>
    <row r="12696" spans="2:5" ht="50.1" customHeight="1">
      <c r="B12696" s="75">
        <v>715</v>
      </c>
      <c r="C12696" s="75" t="s">
        <v>14498</v>
      </c>
      <c r="D12696" s="75" t="s">
        <v>13138</v>
      </c>
      <c r="E12696" s="171">
        <v>15.78</v>
      </c>
    </row>
    <row r="12697" spans="2:5" ht="50.1" customHeight="1">
      <c r="B12697" s="75">
        <v>718</v>
      </c>
      <c r="C12697" s="75" t="s">
        <v>14499</v>
      </c>
      <c r="D12697" s="75" t="s">
        <v>13138</v>
      </c>
      <c r="E12697" s="171">
        <v>23.51</v>
      </c>
    </row>
    <row r="12698" spans="2:5" ht="50.1" customHeight="1">
      <c r="B12698" s="75">
        <v>11981</v>
      </c>
      <c r="C12698" s="75" t="s">
        <v>14500</v>
      </c>
      <c r="D12698" s="75" t="s">
        <v>13138</v>
      </c>
      <c r="E12698" s="171">
        <v>16.12</v>
      </c>
    </row>
    <row r="12699" spans="2:5" ht="50.1" customHeight="1">
      <c r="B12699" s="75">
        <v>34586</v>
      </c>
      <c r="C12699" s="75" t="s">
        <v>14501</v>
      </c>
      <c r="D12699" s="75" t="s">
        <v>13138</v>
      </c>
      <c r="E12699" s="171">
        <v>1.84</v>
      </c>
    </row>
    <row r="12700" spans="2:5" ht="50.1" customHeight="1">
      <c r="B12700" s="75">
        <v>38603</v>
      </c>
      <c r="C12700" s="75" t="s">
        <v>14502</v>
      </c>
      <c r="D12700" s="75" t="s">
        <v>13138</v>
      </c>
      <c r="E12700" s="171">
        <v>2.2200000000000002</v>
      </c>
    </row>
    <row r="12701" spans="2:5" ht="50.1" customHeight="1">
      <c r="B12701" s="75">
        <v>34588</v>
      </c>
      <c r="C12701" s="75" t="s">
        <v>14503</v>
      </c>
      <c r="D12701" s="75" t="s">
        <v>13138</v>
      </c>
      <c r="E12701" s="171">
        <v>2.4</v>
      </c>
    </row>
    <row r="12702" spans="2:5" ht="50.1" customHeight="1">
      <c r="B12702" s="75">
        <v>34590</v>
      </c>
      <c r="C12702" s="75" t="s">
        <v>14504</v>
      </c>
      <c r="D12702" s="75" t="s">
        <v>13138</v>
      </c>
      <c r="E12702" s="171">
        <v>2.19</v>
      </c>
    </row>
    <row r="12703" spans="2:5" ht="50.1" customHeight="1">
      <c r="B12703" s="75">
        <v>34591</v>
      </c>
      <c r="C12703" s="75" t="s">
        <v>14505</v>
      </c>
      <c r="D12703" s="75" t="s">
        <v>13138</v>
      </c>
      <c r="E12703" s="171">
        <v>2.97</v>
      </c>
    </row>
    <row r="12704" spans="2:5" ht="50.1" customHeight="1">
      <c r="B12704" s="75">
        <v>41372</v>
      </c>
      <c r="C12704" s="75" t="s">
        <v>21561</v>
      </c>
      <c r="D12704" s="75" t="s">
        <v>13136</v>
      </c>
      <c r="E12704" s="171">
        <v>74.86</v>
      </c>
    </row>
    <row r="12705" spans="2:5" ht="50.1" customHeight="1">
      <c r="B12705" s="75">
        <v>41371</v>
      </c>
      <c r="C12705" s="75" t="s">
        <v>21562</v>
      </c>
      <c r="D12705" s="75" t="s">
        <v>13136</v>
      </c>
      <c r="E12705" s="171">
        <v>44.25</v>
      </c>
    </row>
    <row r="12706" spans="2:5" ht="50.1" customHeight="1">
      <c r="B12706" s="75">
        <v>40517</v>
      </c>
      <c r="C12706" s="75" t="s">
        <v>21563</v>
      </c>
      <c r="D12706" s="75" t="s">
        <v>13136</v>
      </c>
      <c r="E12706" s="171">
        <v>41.92</v>
      </c>
    </row>
    <row r="12707" spans="2:5" ht="50.1" customHeight="1">
      <c r="B12707" s="75">
        <v>40515</v>
      </c>
      <c r="C12707" s="75" t="s">
        <v>21564</v>
      </c>
      <c r="D12707" s="75" t="s">
        <v>13136</v>
      </c>
      <c r="E12707" s="171">
        <v>94.32</v>
      </c>
    </row>
    <row r="12708" spans="2:5" ht="50.1" customHeight="1">
      <c r="B12708" s="75">
        <v>40529</v>
      </c>
      <c r="C12708" s="75" t="s">
        <v>14506</v>
      </c>
      <c r="D12708" s="75" t="s">
        <v>13136</v>
      </c>
      <c r="E12708" s="171">
        <v>60.26</v>
      </c>
    </row>
    <row r="12709" spans="2:5" ht="50.1" customHeight="1">
      <c r="B12709" s="75">
        <v>36170</v>
      </c>
      <c r="C12709" s="75" t="s">
        <v>14507</v>
      </c>
      <c r="D12709" s="75" t="s">
        <v>13136</v>
      </c>
      <c r="E12709" s="171">
        <v>50</v>
      </c>
    </row>
    <row r="12710" spans="2:5" ht="50.1" customHeight="1">
      <c r="B12710" s="75">
        <v>40524</v>
      </c>
      <c r="C12710" s="75" t="s">
        <v>14508</v>
      </c>
      <c r="D12710" s="75" t="s">
        <v>13136</v>
      </c>
      <c r="E12710" s="171">
        <v>58.95</v>
      </c>
    </row>
    <row r="12711" spans="2:5" ht="50.1" customHeight="1">
      <c r="B12711" s="75">
        <v>36156</v>
      </c>
      <c r="C12711" s="75" t="s">
        <v>14509</v>
      </c>
      <c r="D12711" s="75" t="s">
        <v>13136</v>
      </c>
      <c r="E12711" s="171">
        <v>45.85</v>
      </c>
    </row>
    <row r="12712" spans="2:5" ht="50.1" customHeight="1">
      <c r="B12712" s="75">
        <v>36155</v>
      </c>
      <c r="C12712" s="75" t="s">
        <v>14510</v>
      </c>
      <c r="D12712" s="75" t="s">
        <v>13136</v>
      </c>
      <c r="E12712" s="171">
        <v>39.58</v>
      </c>
    </row>
    <row r="12713" spans="2:5" ht="50.1" customHeight="1">
      <c r="B12713" s="75">
        <v>36154</v>
      </c>
      <c r="C12713" s="75" t="s">
        <v>14511</v>
      </c>
      <c r="D12713" s="75" t="s">
        <v>13136</v>
      </c>
      <c r="E12713" s="171">
        <v>55.02</v>
      </c>
    </row>
    <row r="12714" spans="2:5" ht="50.1" customHeight="1">
      <c r="B12714" s="75">
        <v>695</v>
      </c>
      <c r="C12714" s="75" t="s">
        <v>14512</v>
      </c>
      <c r="D12714" s="75" t="s">
        <v>13136</v>
      </c>
      <c r="E12714" s="171">
        <v>40.409999999999997</v>
      </c>
    </row>
    <row r="12715" spans="2:5" ht="50.1" customHeight="1">
      <c r="B12715" s="75">
        <v>679</v>
      </c>
      <c r="C12715" s="75" t="s">
        <v>21565</v>
      </c>
      <c r="D12715" s="75" t="s">
        <v>13136</v>
      </c>
      <c r="E12715" s="171">
        <v>60.26</v>
      </c>
    </row>
    <row r="12716" spans="2:5" ht="50.1" customHeight="1">
      <c r="B12716" s="75">
        <v>711</v>
      </c>
      <c r="C12716" s="75" t="s">
        <v>21566</v>
      </c>
      <c r="D12716" s="75" t="s">
        <v>13136</v>
      </c>
      <c r="E12716" s="171">
        <v>39.86</v>
      </c>
    </row>
    <row r="12717" spans="2:5" ht="50.1" customHeight="1">
      <c r="B12717" s="75">
        <v>712</v>
      </c>
      <c r="C12717" s="75" t="s">
        <v>21567</v>
      </c>
      <c r="D12717" s="75" t="s">
        <v>13136</v>
      </c>
      <c r="E12717" s="171">
        <v>50.21</v>
      </c>
    </row>
    <row r="12718" spans="2:5" ht="50.1" customHeight="1">
      <c r="B12718" s="75">
        <v>12614</v>
      </c>
      <c r="C12718" s="75" t="s">
        <v>14513</v>
      </c>
      <c r="D12718" s="75" t="s">
        <v>13138</v>
      </c>
      <c r="E12718" s="171">
        <v>18.559999999999999</v>
      </c>
    </row>
    <row r="12719" spans="2:5" ht="50.1" customHeight="1">
      <c r="B12719" s="75">
        <v>6140</v>
      </c>
      <c r="C12719" s="75" t="s">
        <v>14514</v>
      </c>
      <c r="D12719" s="75" t="s">
        <v>13138</v>
      </c>
      <c r="E12719" s="171">
        <v>3.53</v>
      </c>
    </row>
    <row r="12720" spans="2:5" ht="50.1" customHeight="1">
      <c r="B12720" s="75">
        <v>38399</v>
      </c>
      <c r="C12720" s="75" t="s">
        <v>14515</v>
      </c>
      <c r="D12720" s="75" t="s">
        <v>13138</v>
      </c>
      <c r="E12720" s="171">
        <v>213.1</v>
      </c>
    </row>
    <row r="12721" spans="2:5" ht="50.1" customHeight="1">
      <c r="B12721" s="75">
        <v>735</v>
      </c>
      <c r="C12721" s="75" t="s">
        <v>14516</v>
      </c>
      <c r="D12721" s="75" t="s">
        <v>13138</v>
      </c>
      <c r="E12721" s="172">
        <v>2233.2800000000002</v>
      </c>
    </row>
    <row r="12722" spans="2:5" ht="50.1" customHeight="1">
      <c r="B12722" s="75">
        <v>736</v>
      </c>
      <c r="C12722" s="75" t="s">
        <v>14517</v>
      </c>
      <c r="D12722" s="75" t="s">
        <v>13138</v>
      </c>
      <c r="E12722" s="172">
        <v>1877.79</v>
      </c>
    </row>
    <row r="12723" spans="2:5" ht="50.1" customHeight="1">
      <c r="B12723" s="75">
        <v>729</v>
      </c>
      <c r="C12723" s="75" t="s">
        <v>14518</v>
      </c>
      <c r="D12723" s="75" t="s">
        <v>13138</v>
      </c>
      <c r="E12723" s="171">
        <v>765.22</v>
      </c>
    </row>
    <row r="12724" spans="2:5" ht="50.1" customHeight="1">
      <c r="B12724" s="75">
        <v>39925</v>
      </c>
      <c r="C12724" s="75" t="s">
        <v>14519</v>
      </c>
      <c r="D12724" s="75" t="s">
        <v>13138</v>
      </c>
      <c r="E12724" s="172">
        <v>11057.36</v>
      </c>
    </row>
    <row r="12725" spans="2:5" ht="50.1" customHeight="1">
      <c r="B12725" s="75">
        <v>731</v>
      </c>
      <c r="C12725" s="75" t="s">
        <v>14520</v>
      </c>
      <c r="D12725" s="75" t="s">
        <v>13138</v>
      </c>
      <c r="E12725" s="171">
        <v>744.75</v>
      </c>
    </row>
    <row r="12726" spans="2:5" ht="50.1" customHeight="1">
      <c r="B12726" s="75">
        <v>10575</v>
      </c>
      <c r="C12726" s="75" t="s">
        <v>14521</v>
      </c>
      <c r="D12726" s="75" t="s">
        <v>13138</v>
      </c>
      <c r="E12726" s="172">
        <v>1162.23</v>
      </c>
    </row>
    <row r="12727" spans="2:5" ht="50.1" customHeight="1">
      <c r="B12727" s="75">
        <v>733</v>
      </c>
      <c r="C12727" s="75" t="s">
        <v>14522</v>
      </c>
      <c r="D12727" s="75" t="s">
        <v>13138</v>
      </c>
      <c r="E12727" s="172">
        <v>1272.5</v>
      </c>
    </row>
    <row r="12728" spans="2:5" ht="50.1" customHeight="1">
      <c r="B12728" s="75">
        <v>732</v>
      </c>
      <c r="C12728" s="75" t="s">
        <v>14523</v>
      </c>
      <c r="D12728" s="75" t="s">
        <v>13138</v>
      </c>
      <c r="E12728" s="172">
        <v>1255.4000000000001</v>
      </c>
    </row>
    <row r="12729" spans="2:5" ht="50.1" customHeight="1">
      <c r="B12729" s="75">
        <v>737</v>
      </c>
      <c r="C12729" s="75" t="s">
        <v>14524</v>
      </c>
      <c r="D12729" s="75" t="s">
        <v>13138</v>
      </c>
      <c r="E12729" s="172">
        <v>7039.9</v>
      </c>
    </row>
    <row r="12730" spans="2:5" ht="50.1" customHeight="1">
      <c r="B12730" s="75">
        <v>738</v>
      </c>
      <c r="C12730" s="75" t="s">
        <v>14525</v>
      </c>
      <c r="D12730" s="75" t="s">
        <v>13138</v>
      </c>
      <c r="E12730" s="172">
        <v>3264.35</v>
      </c>
    </row>
    <row r="12731" spans="2:5" ht="50.1" customHeight="1">
      <c r="B12731" s="75">
        <v>740</v>
      </c>
      <c r="C12731" s="75" t="s">
        <v>14526</v>
      </c>
      <c r="D12731" s="75" t="s">
        <v>13138</v>
      </c>
      <c r="E12731" s="172">
        <v>6622.69</v>
      </c>
    </row>
    <row r="12732" spans="2:5" ht="50.1" customHeight="1">
      <c r="B12732" s="75">
        <v>734</v>
      </c>
      <c r="C12732" s="75" t="s">
        <v>14527</v>
      </c>
      <c r="D12732" s="75" t="s">
        <v>13138</v>
      </c>
      <c r="E12732" s="172">
        <v>1345.78</v>
      </c>
    </row>
    <row r="12733" spans="2:5" ht="50.1" customHeight="1">
      <c r="B12733" s="75">
        <v>39008</v>
      </c>
      <c r="C12733" s="75" t="s">
        <v>14528</v>
      </c>
      <c r="D12733" s="75" t="s">
        <v>13138</v>
      </c>
      <c r="E12733" s="172">
        <v>56075.4</v>
      </c>
    </row>
    <row r="12734" spans="2:5" ht="50.1" customHeight="1">
      <c r="B12734" s="75">
        <v>39009</v>
      </c>
      <c r="C12734" s="75" t="s">
        <v>14529</v>
      </c>
      <c r="D12734" s="75" t="s">
        <v>13138</v>
      </c>
      <c r="E12734" s="172">
        <v>60077.84</v>
      </c>
    </row>
    <row r="12735" spans="2:5" ht="50.1" customHeight="1">
      <c r="B12735" s="75">
        <v>10587</v>
      </c>
      <c r="C12735" s="75" t="s">
        <v>14530</v>
      </c>
      <c r="D12735" s="75" t="s">
        <v>13138</v>
      </c>
      <c r="E12735" s="172">
        <v>3070.37</v>
      </c>
    </row>
    <row r="12736" spans="2:5" ht="50.1" customHeight="1">
      <c r="B12736" s="75">
        <v>759</v>
      </c>
      <c r="C12736" s="75" t="s">
        <v>14531</v>
      </c>
      <c r="D12736" s="75" t="s">
        <v>13138</v>
      </c>
      <c r="E12736" s="172">
        <v>4414.59</v>
      </c>
    </row>
    <row r="12737" spans="2:5" ht="50.1" customHeight="1">
      <c r="B12737" s="75">
        <v>761</v>
      </c>
      <c r="C12737" s="75" t="s">
        <v>14532</v>
      </c>
      <c r="D12737" s="75" t="s">
        <v>13138</v>
      </c>
      <c r="E12737" s="172">
        <v>7483.1</v>
      </c>
    </row>
    <row r="12738" spans="2:5" ht="50.1" customHeight="1">
      <c r="B12738" s="75">
        <v>750</v>
      </c>
      <c r="C12738" s="75" t="s">
        <v>14533</v>
      </c>
      <c r="D12738" s="75" t="s">
        <v>13138</v>
      </c>
      <c r="E12738" s="172">
        <v>7104.6</v>
      </c>
    </row>
    <row r="12739" spans="2:5" ht="50.1" customHeight="1">
      <c r="B12739" s="75">
        <v>755</v>
      </c>
      <c r="C12739" s="75" t="s">
        <v>14534</v>
      </c>
      <c r="D12739" s="75" t="s">
        <v>13138</v>
      </c>
      <c r="E12739" s="172">
        <v>29153.86</v>
      </c>
    </row>
    <row r="12740" spans="2:5" ht="50.1" customHeight="1">
      <c r="B12740" s="75">
        <v>749</v>
      </c>
      <c r="C12740" s="75" t="s">
        <v>14535</v>
      </c>
      <c r="D12740" s="75" t="s">
        <v>13138</v>
      </c>
      <c r="E12740" s="172">
        <v>10722.25</v>
      </c>
    </row>
    <row r="12741" spans="2:5" ht="50.1" customHeight="1">
      <c r="B12741" s="75">
        <v>756</v>
      </c>
      <c r="C12741" s="75" t="s">
        <v>14536</v>
      </c>
      <c r="D12741" s="75" t="s">
        <v>13138</v>
      </c>
      <c r="E12741" s="172">
        <v>31796.18</v>
      </c>
    </row>
    <row r="12742" spans="2:5" ht="50.1" customHeight="1">
      <c r="B12742" s="75">
        <v>757</v>
      </c>
      <c r="C12742" s="75" t="s">
        <v>14537</v>
      </c>
      <c r="D12742" s="75" t="s">
        <v>13138</v>
      </c>
      <c r="E12742" s="172">
        <v>14437.5</v>
      </c>
    </row>
    <row r="12743" spans="2:5" ht="50.1" customHeight="1">
      <c r="B12743" s="75">
        <v>10588</v>
      </c>
      <c r="C12743" s="75" t="s">
        <v>14538</v>
      </c>
      <c r="D12743" s="75" t="s">
        <v>13138</v>
      </c>
      <c r="E12743" s="172">
        <v>3187.43</v>
      </c>
    </row>
    <row r="12744" spans="2:5" ht="50.1" customHeight="1">
      <c r="B12744" s="75">
        <v>10592</v>
      </c>
      <c r="C12744" s="75" t="s">
        <v>14539</v>
      </c>
      <c r="D12744" s="75" t="s">
        <v>13138</v>
      </c>
      <c r="E12744" s="172">
        <v>3850</v>
      </c>
    </row>
    <row r="12745" spans="2:5" ht="50.1" customHeight="1">
      <c r="B12745" s="75">
        <v>10589</v>
      </c>
      <c r="C12745" s="75" t="s">
        <v>14540</v>
      </c>
      <c r="D12745" s="75" t="s">
        <v>13138</v>
      </c>
      <c r="E12745" s="172">
        <v>5172.2299999999996</v>
      </c>
    </row>
    <row r="12746" spans="2:5" ht="50.1" customHeight="1">
      <c r="B12746" s="75">
        <v>760</v>
      </c>
      <c r="C12746" s="75" t="s">
        <v>14541</v>
      </c>
      <c r="D12746" s="75" t="s">
        <v>13138</v>
      </c>
      <c r="E12746" s="172">
        <v>28875</v>
      </c>
    </row>
    <row r="12747" spans="2:5" ht="50.1" customHeight="1">
      <c r="B12747" s="75">
        <v>751</v>
      </c>
      <c r="C12747" s="75" t="s">
        <v>14542</v>
      </c>
      <c r="D12747" s="75" t="s">
        <v>13138</v>
      </c>
      <c r="E12747" s="172">
        <v>4547.8100000000004</v>
      </c>
    </row>
    <row r="12748" spans="2:5" ht="50.1" customHeight="1">
      <c r="B12748" s="75">
        <v>754</v>
      </c>
      <c r="C12748" s="75" t="s">
        <v>14543</v>
      </c>
      <c r="D12748" s="75" t="s">
        <v>13138</v>
      </c>
      <c r="E12748" s="172">
        <v>7218.75</v>
      </c>
    </row>
    <row r="12749" spans="2:5" ht="50.1" customHeight="1">
      <c r="B12749" s="75">
        <v>14013</v>
      </c>
      <c r="C12749" s="75" t="s">
        <v>14544</v>
      </c>
      <c r="D12749" s="75" t="s">
        <v>13138</v>
      </c>
      <c r="E12749" s="172">
        <v>190233.35</v>
      </c>
    </row>
    <row r="12750" spans="2:5" ht="50.1" customHeight="1">
      <c r="B12750" s="75">
        <v>39917</v>
      </c>
      <c r="C12750" s="75" t="s">
        <v>14545</v>
      </c>
      <c r="D12750" s="75" t="s">
        <v>13138</v>
      </c>
      <c r="E12750" s="172">
        <v>86135.86</v>
      </c>
    </row>
    <row r="12751" spans="2:5" ht="50.1" customHeight="1">
      <c r="B12751" s="75">
        <v>38167</v>
      </c>
      <c r="C12751" s="75" t="s">
        <v>21568</v>
      </c>
      <c r="D12751" s="75" t="s">
        <v>3957</v>
      </c>
      <c r="E12751" s="171">
        <v>24.52</v>
      </c>
    </row>
    <row r="12752" spans="2:5" ht="50.1" customHeight="1">
      <c r="B12752" s="75">
        <v>36145</v>
      </c>
      <c r="C12752" s="75" t="s">
        <v>14546</v>
      </c>
      <c r="D12752" s="75" t="s">
        <v>3957</v>
      </c>
      <c r="E12752" s="171">
        <v>31.1</v>
      </c>
    </row>
    <row r="12753" spans="2:5" ht="50.1" customHeight="1">
      <c r="B12753" s="75">
        <v>12893</v>
      </c>
      <c r="C12753" s="75" t="s">
        <v>14547</v>
      </c>
      <c r="D12753" s="75" t="s">
        <v>3957</v>
      </c>
      <c r="E12753" s="171">
        <v>51.84</v>
      </c>
    </row>
    <row r="12754" spans="2:5" ht="50.1" customHeight="1">
      <c r="B12754" s="75">
        <v>11685</v>
      </c>
      <c r="C12754" s="75" t="s">
        <v>14548</v>
      </c>
      <c r="D12754" s="75" t="s">
        <v>13138</v>
      </c>
      <c r="E12754" s="171">
        <v>20.56</v>
      </c>
    </row>
    <row r="12755" spans="2:5" ht="50.1" customHeight="1">
      <c r="B12755" s="75">
        <v>11679</v>
      </c>
      <c r="C12755" s="75" t="s">
        <v>14549</v>
      </c>
      <c r="D12755" s="75" t="s">
        <v>13138</v>
      </c>
      <c r="E12755" s="171">
        <v>8.2100000000000009</v>
      </c>
    </row>
    <row r="12756" spans="2:5" ht="50.1" customHeight="1">
      <c r="B12756" s="75">
        <v>11680</v>
      </c>
      <c r="C12756" s="75" t="s">
        <v>14550</v>
      </c>
      <c r="D12756" s="75" t="s">
        <v>13138</v>
      </c>
      <c r="E12756" s="171">
        <v>6.77</v>
      </c>
    </row>
    <row r="12757" spans="2:5" ht="50.1" customHeight="1">
      <c r="B12757" s="75">
        <v>2512</v>
      </c>
      <c r="C12757" s="75" t="s">
        <v>14551</v>
      </c>
      <c r="D12757" s="75" t="s">
        <v>13138</v>
      </c>
      <c r="E12757" s="171">
        <v>27.62</v>
      </c>
    </row>
    <row r="12758" spans="2:5" ht="50.1" customHeight="1">
      <c r="B12758" s="75">
        <v>4374</v>
      </c>
      <c r="C12758" s="75" t="s">
        <v>14552</v>
      </c>
      <c r="D12758" s="75" t="s">
        <v>13138</v>
      </c>
      <c r="E12758" s="171">
        <v>0.22</v>
      </c>
    </row>
    <row r="12759" spans="2:5" ht="50.1" customHeight="1">
      <c r="B12759" s="75">
        <v>7568</v>
      </c>
      <c r="C12759" s="75" t="s">
        <v>14553</v>
      </c>
      <c r="D12759" s="75" t="s">
        <v>13138</v>
      </c>
      <c r="E12759" s="171">
        <v>0.36</v>
      </c>
    </row>
    <row r="12760" spans="2:5" ht="50.1" customHeight="1">
      <c r="B12760" s="75">
        <v>7584</v>
      </c>
      <c r="C12760" s="75" t="s">
        <v>14554</v>
      </c>
      <c r="D12760" s="75" t="s">
        <v>13138</v>
      </c>
      <c r="E12760" s="171">
        <v>0.56000000000000005</v>
      </c>
    </row>
    <row r="12761" spans="2:5" ht="50.1" customHeight="1">
      <c r="B12761" s="75">
        <v>11945</v>
      </c>
      <c r="C12761" s="75" t="s">
        <v>14555</v>
      </c>
      <c r="D12761" s="75" t="s">
        <v>13138</v>
      </c>
      <c r="E12761" s="171">
        <v>0.03</v>
      </c>
    </row>
    <row r="12762" spans="2:5" ht="50.1" customHeight="1">
      <c r="B12762" s="75">
        <v>11946</v>
      </c>
      <c r="C12762" s="75" t="s">
        <v>14556</v>
      </c>
      <c r="D12762" s="75" t="s">
        <v>13138</v>
      </c>
      <c r="E12762" s="171">
        <v>0.04</v>
      </c>
    </row>
    <row r="12763" spans="2:5" ht="50.1" customHeight="1">
      <c r="B12763" s="75">
        <v>4375</v>
      </c>
      <c r="C12763" s="75" t="s">
        <v>14557</v>
      </c>
      <c r="D12763" s="75" t="s">
        <v>13138</v>
      </c>
      <c r="E12763" s="171">
        <v>0.06</v>
      </c>
    </row>
    <row r="12764" spans="2:5" ht="50.1" customHeight="1">
      <c r="B12764" s="75">
        <v>11950</v>
      </c>
      <c r="C12764" s="75" t="s">
        <v>14558</v>
      </c>
      <c r="D12764" s="75" t="s">
        <v>13138</v>
      </c>
      <c r="E12764" s="171">
        <v>0.12</v>
      </c>
    </row>
    <row r="12765" spans="2:5" ht="50.1" customHeight="1">
      <c r="B12765" s="75">
        <v>4376</v>
      </c>
      <c r="C12765" s="75" t="s">
        <v>14559</v>
      </c>
      <c r="D12765" s="75" t="s">
        <v>13138</v>
      </c>
      <c r="E12765" s="171">
        <v>0.11</v>
      </c>
    </row>
    <row r="12766" spans="2:5" ht="50.1" customHeight="1">
      <c r="B12766" s="75">
        <v>7583</v>
      </c>
      <c r="C12766" s="75" t="s">
        <v>14560</v>
      </c>
      <c r="D12766" s="75" t="s">
        <v>13138</v>
      </c>
      <c r="E12766" s="171">
        <v>0.25</v>
      </c>
    </row>
    <row r="12767" spans="2:5" ht="50.1" customHeight="1">
      <c r="B12767" s="75">
        <v>4350</v>
      </c>
      <c r="C12767" s="75" t="s">
        <v>14561</v>
      </c>
      <c r="D12767" s="75" t="s">
        <v>13138</v>
      </c>
      <c r="E12767" s="171">
        <v>0.66</v>
      </c>
    </row>
    <row r="12768" spans="2:5" ht="50.1" customHeight="1">
      <c r="B12768" s="75">
        <v>39886</v>
      </c>
      <c r="C12768" s="75" t="s">
        <v>14562</v>
      </c>
      <c r="D12768" s="75" t="s">
        <v>13138</v>
      </c>
      <c r="E12768" s="171">
        <v>4.24</v>
      </c>
    </row>
    <row r="12769" spans="2:5" ht="50.1" customHeight="1">
      <c r="B12769" s="75">
        <v>39887</v>
      </c>
      <c r="C12769" s="75" t="s">
        <v>14563</v>
      </c>
      <c r="D12769" s="75" t="s">
        <v>13138</v>
      </c>
      <c r="E12769" s="171">
        <v>6.37</v>
      </c>
    </row>
    <row r="12770" spans="2:5" ht="50.1" customHeight="1">
      <c r="B12770" s="75">
        <v>39888</v>
      </c>
      <c r="C12770" s="75" t="s">
        <v>14564</v>
      </c>
      <c r="D12770" s="75" t="s">
        <v>13138</v>
      </c>
      <c r="E12770" s="171">
        <v>14.57</v>
      </c>
    </row>
    <row r="12771" spans="2:5" ht="50.1" customHeight="1">
      <c r="B12771" s="75">
        <v>39890</v>
      </c>
      <c r="C12771" s="75" t="s">
        <v>14565</v>
      </c>
      <c r="D12771" s="75" t="s">
        <v>13138</v>
      </c>
      <c r="E12771" s="171">
        <v>24.86</v>
      </c>
    </row>
    <row r="12772" spans="2:5" ht="50.1" customHeight="1">
      <c r="B12772" s="75">
        <v>39891</v>
      </c>
      <c r="C12772" s="75" t="s">
        <v>14566</v>
      </c>
      <c r="D12772" s="75" t="s">
        <v>13138</v>
      </c>
      <c r="E12772" s="171">
        <v>35.06</v>
      </c>
    </row>
    <row r="12773" spans="2:5" ht="50.1" customHeight="1">
      <c r="B12773" s="75">
        <v>39892</v>
      </c>
      <c r="C12773" s="75" t="s">
        <v>14567</v>
      </c>
      <c r="D12773" s="75" t="s">
        <v>13138</v>
      </c>
      <c r="E12773" s="171">
        <v>109.28</v>
      </c>
    </row>
    <row r="12774" spans="2:5" ht="50.1" customHeight="1">
      <c r="B12774" s="75">
        <v>790</v>
      </c>
      <c r="C12774" s="75" t="s">
        <v>14568</v>
      </c>
      <c r="D12774" s="75" t="s">
        <v>13138</v>
      </c>
      <c r="E12774" s="171">
        <v>15.29</v>
      </c>
    </row>
    <row r="12775" spans="2:5" ht="50.1" customHeight="1">
      <c r="B12775" s="75">
        <v>766</v>
      </c>
      <c r="C12775" s="75" t="s">
        <v>14569</v>
      </c>
      <c r="D12775" s="75" t="s">
        <v>13138</v>
      </c>
      <c r="E12775" s="171">
        <v>15.29</v>
      </c>
    </row>
    <row r="12776" spans="2:5" ht="50.1" customHeight="1">
      <c r="B12776" s="75">
        <v>791</v>
      </c>
      <c r="C12776" s="75" t="s">
        <v>14570</v>
      </c>
      <c r="D12776" s="75" t="s">
        <v>13138</v>
      </c>
      <c r="E12776" s="171">
        <v>15.29</v>
      </c>
    </row>
    <row r="12777" spans="2:5" ht="50.1" customHeight="1">
      <c r="B12777" s="75">
        <v>767</v>
      </c>
      <c r="C12777" s="75" t="s">
        <v>14571</v>
      </c>
      <c r="D12777" s="75" t="s">
        <v>13138</v>
      </c>
      <c r="E12777" s="171">
        <v>15.29</v>
      </c>
    </row>
    <row r="12778" spans="2:5" ht="50.1" customHeight="1">
      <c r="B12778" s="75">
        <v>768</v>
      </c>
      <c r="C12778" s="75" t="s">
        <v>14572</v>
      </c>
      <c r="D12778" s="75" t="s">
        <v>13138</v>
      </c>
      <c r="E12778" s="171">
        <v>12</v>
      </c>
    </row>
    <row r="12779" spans="2:5" ht="50.1" customHeight="1">
      <c r="B12779" s="75">
        <v>789</v>
      </c>
      <c r="C12779" s="75" t="s">
        <v>14573</v>
      </c>
      <c r="D12779" s="75" t="s">
        <v>13138</v>
      </c>
      <c r="E12779" s="171">
        <v>11.75</v>
      </c>
    </row>
    <row r="12780" spans="2:5" ht="50.1" customHeight="1">
      <c r="B12780" s="75">
        <v>769</v>
      </c>
      <c r="C12780" s="75" t="s">
        <v>14574</v>
      </c>
      <c r="D12780" s="75" t="s">
        <v>13138</v>
      </c>
      <c r="E12780" s="171">
        <v>12</v>
      </c>
    </row>
    <row r="12781" spans="2:5" ht="50.1" customHeight="1">
      <c r="B12781" s="75">
        <v>770</v>
      </c>
      <c r="C12781" s="75" t="s">
        <v>14575</v>
      </c>
      <c r="D12781" s="75" t="s">
        <v>13138</v>
      </c>
      <c r="E12781" s="171">
        <v>4.24</v>
      </c>
    </row>
    <row r="12782" spans="2:5" ht="50.1" customHeight="1">
      <c r="B12782" s="75">
        <v>12394</v>
      </c>
      <c r="C12782" s="75" t="s">
        <v>14576</v>
      </c>
      <c r="D12782" s="75" t="s">
        <v>13138</v>
      </c>
      <c r="E12782" s="171">
        <v>4.24</v>
      </c>
    </row>
    <row r="12783" spans="2:5" ht="50.1" customHeight="1">
      <c r="B12783" s="75">
        <v>764</v>
      </c>
      <c r="C12783" s="75" t="s">
        <v>14577</v>
      </c>
      <c r="D12783" s="75" t="s">
        <v>13138</v>
      </c>
      <c r="E12783" s="171">
        <v>7.39</v>
      </c>
    </row>
    <row r="12784" spans="2:5" ht="50.1" customHeight="1">
      <c r="B12784" s="75">
        <v>765</v>
      </c>
      <c r="C12784" s="75" t="s">
        <v>14578</v>
      </c>
      <c r="D12784" s="75" t="s">
        <v>13138</v>
      </c>
      <c r="E12784" s="171">
        <v>7.39</v>
      </c>
    </row>
    <row r="12785" spans="2:5" ht="50.1" customHeight="1">
      <c r="B12785" s="75">
        <v>787</v>
      </c>
      <c r="C12785" s="75" t="s">
        <v>14579</v>
      </c>
      <c r="D12785" s="75" t="s">
        <v>13138</v>
      </c>
      <c r="E12785" s="171">
        <v>33.01</v>
      </c>
    </row>
    <row r="12786" spans="2:5" ht="50.1" customHeight="1">
      <c r="B12786" s="75">
        <v>774</v>
      </c>
      <c r="C12786" s="75" t="s">
        <v>14580</v>
      </c>
      <c r="D12786" s="75" t="s">
        <v>13138</v>
      </c>
      <c r="E12786" s="171">
        <v>33.01</v>
      </c>
    </row>
    <row r="12787" spans="2:5" ht="50.1" customHeight="1">
      <c r="B12787" s="75">
        <v>773</v>
      </c>
      <c r="C12787" s="75" t="s">
        <v>14581</v>
      </c>
      <c r="D12787" s="75" t="s">
        <v>13138</v>
      </c>
      <c r="E12787" s="171">
        <v>33.01</v>
      </c>
    </row>
    <row r="12788" spans="2:5" ht="50.1" customHeight="1">
      <c r="B12788" s="75">
        <v>775</v>
      </c>
      <c r="C12788" s="75" t="s">
        <v>14582</v>
      </c>
      <c r="D12788" s="75" t="s">
        <v>13138</v>
      </c>
      <c r="E12788" s="171">
        <v>33.01</v>
      </c>
    </row>
    <row r="12789" spans="2:5" ht="50.1" customHeight="1">
      <c r="B12789" s="75">
        <v>788</v>
      </c>
      <c r="C12789" s="75" t="s">
        <v>14583</v>
      </c>
      <c r="D12789" s="75" t="s">
        <v>13138</v>
      </c>
      <c r="E12789" s="171">
        <v>20.51</v>
      </c>
    </row>
    <row r="12790" spans="2:5" ht="50.1" customHeight="1">
      <c r="B12790" s="75">
        <v>772</v>
      </c>
      <c r="C12790" s="75" t="s">
        <v>14584</v>
      </c>
      <c r="D12790" s="75" t="s">
        <v>13138</v>
      </c>
      <c r="E12790" s="171">
        <v>20.51</v>
      </c>
    </row>
    <row r="12791" spans="2:5" ht="50.1" customHeight="1">
      <c r="B12791" s="75">
        <v>771</v>
      </c>
      <c r="C12791" s="75" t="s">
        <v>14585</v>
      </c>
      <c r="D12791" s="75" t="s">
        <v>13138</v>
      </c>
      <c r="E12791" s="171">
        <v>20.51</v>
      </c>
    </row>
    <row r="12792" spans="2:5" ht="50.1" customHeight="1">
      <c r="B12792" s="75">
        <v>779</v>
      </c>
      <c r="C12792" s="75" t="s">
        <v>14586</v>
      </c>
      <c r="D12792" s="75" t="s">
        <v>13138</v>
      </c>
      <c r="E12792" s="171">
        <v>5.0999999999999996</v>
      </c>
    </row>
    <row r="12793" spans="2:5" ht="50.1" customHeight="1">
      <c r="B12793" s="75">
        <v>776</v>
      </c>
      <c r="C12793" s="75" t="s">
        <v>14587</v>
      </c>
      <c r="D12793" s="75" t="s">
        <v>13138</v>
      </c>
      <c r="E12793" s="171">
        <v>48.66</v>
      </c>
    </row>
    <row r="12794" spans="2:5" ht="50.1" customHeight="1">
      <c r="B12794" s="75">
        <v>777</v>
      </c>
      <c r="C12794" s="75" t="s">
        <v>14588</v>
      </c>
      <c r="D12794" s="75" t="s">
        <v>13138</v>
      </c>
      <c r="E12794" s="171">
        <v>47.3</v>
      </c>
    </row>
    <row r="12795" spans="2:5" ht="50.1" customHeight="1">
      <c r="B12795" s="75">
        <v>780</v>
      </c>
      <c r="C12795" s="75" t="s">
        <v>14589</v>
      </c>
      <c r="D12795" s="75" t="s">
        <v>13138</v>
      </c>
      <c r="E12795" s="171">
        <v>47.54</v>
      </c>
    </row>
    <row r="12796" spans="2:5" ht="50.1" customHeight="1">
      <c r="B12796" s="75">
        <v>778</v>
      </c>
      <c r="C12796" s="75" t="s">
        <v>14590</v>
      </c>
      <c r="D12796" s="75" t="s">
        <v>13138</v>
      </c>
      <c r="E12796" s="171">
        <v>48.66</v>
      </c>
    </row>
    <row r="12797" spans="2:5" ht="50.1" customHeight="1">
      <c r="B12797" s="75">
        <v>781</v>
      </c>
      <c r="C12797" s="75" t="s">
        <v>14591</v>
      </c>
      <c r="D12797" s="75" t="s">
        <v>13138</v>
      </c>
      <c r="E12797" s="171">
        <v>89.91</v>
      </c>
    </row>
    <row r="12798" spans="2:5" ht="50.1" customHeight="1">
      <c r="B12798" s="75">
        <v>786</v>
      </c>
      <c r="C12798" s="75" t="s">
        <v>14592</v>
      </c>
      <c r="D12798" s="75" t="s">
        <v>13138</v>
      </c>
      <c r="E12798" s="171">
        <v>89.91</v>
      </c>
    </row>
    <row r="12799" spans="2:5" ht="50.1" customHeight="1">
      <c r="B12799" s="75">
        <v>782</v>
      </c>
      <c r="C12799" s="75" t="s">
        <v>14593</v>
      </c>
      <c r="D12799" s="75" t="s">
        <v>13138</v>
      </c>
      <c r="E12799" s="171">
        <v>89.91</v>
      </c>
    </row>
    <row r="12800" spans="2:5" ht="50.1" customHeight="1">
      <c r="B12800" s="75">
        <v>783</v>
      </c>
      <c r="C12800" s="75" t="s">
        <v>14594</v>
      </c>
      <c r="D12800" s="75" t="s">
        <v>13138</v>
      </c>
      <c r="E12800" s="171">
        <v>246.08</v>
      </c>
    </row>
    <row r="12801" spans="2:5" ht="50.1" customHeight="1">
      <c r="B12801" s="75">
        <v>785</v>
      </c>
      <c r="C12801" s="75" t="s">
        <v>14595</v>
      </c>
      <c r="D12801" s="75" t="s">
        <v>13138</v>
      </c>
      <c r="E12801" s="171">
        <v>260</v>
      </c>
    </row>
    <row r="12802" spans="2:5" ht="50.1" customHeight="1">
      <c r="B12802" s="75">
        <v>784</v>
      </c>
      <c r="C12802" s="75" t="s">
        <v>14596</v>
      </c>
      <c r="D12802" s="75" t="s">
        <v>13138</v>
      </c>
      <c r="E12802" s="171">
        <v>278.92</v>
      </c>
    </row>
    <row r="12803" spans="2:5" ht="50.1" customHeight="1">
      <c r="B12803" s="75">
        <v>831</v>
      </c>
      <c r="C12803" s="75" t="s">
        <v>14597</v>
      </c>
      <c r="D12803" s="75" t="s">
        <v>13138</v>
      </c>
      <c r="E12803" s="171">
        <v>83.39</v>
      </c>
    </row>
    <row r="12804" spans="2:5" ht="50.1" customHeight="1">
      <c r="B12804" s="75">
        <v>828</v>
      </c>
      <c r="C12804" s="75" t="s">
        <v>14598</v>
      </c>
      <c r="D12804" s="75" t="s">
        <v>13138</v>
      </c>
      <c r="E12804" s="171">
        <v>0.48</v>
      </c>
    </row>
    <row r="12805" spans="2:5" ht="50.1" customHeight="1">
      <c r="B12805" s="75">
        <v>829</v>
      </c>
      <c r="C12805" s="75" t="s">
        <v>14599</v>
      </c>
      <c r="D12805" s="75" t="s">
        <v>13138</v>
      </c>
      <c r="E12805" s="171">
        <v>1.01</v>
      </c>
    </row>
    <row r="12806" spans="2:5" ht="50.1" customHeight="1">
      <c r="B12806" s="75">
        <v>812</v>
      </c>
      <c r="C12806" s="75" t="s">
        <v>14600</v>
      </c>
      <c r="D12806" s="75" t="s">
        <v>13138</v>
      </c>
      <c r="E12806" s="171">
        <v>2.19</v>
      </c>
    </row>
    <row r="12807" spans="2:5" ht="50.1" customHeight="1">
      <c r="B12807" s="75">
        <v>819</v>
      </c>
      <c r="C12807" s="75" t="s">
        <v>14601</v>
      </c>
      <c r="D12807" s="75" t="s">
        <v>13138</v>
      </c>
      <c r="E12807" s="171">
        <v>3.6</v>
      </c>
    </row>
    <row r="12808" spans="2:5" ht="50.1" customHeight="1">
      <c r="B12808" s="75">
        <v>818</v>
      </c>
      <c r="C12808" s="75" t="s">
        <v>14602</v>
      </c>
      <c r="D12808" s="75" t="s">
        <v>13138</v>
      </c>
      <c r="E12808" s="171">
        <v>6.05</v>
      </c>
    </row>
    <row r="12809" spans="2:5" ht="50.1" customHeight="1">
      <c r="B12809" s="75">
        <v>823</v>
      </c>
      <c r="C12809" s="75" t="s">
        <v>14603</v>
      </c>
      <c r="D12809" s="75" t="s">
        <v>13138</v>
      </c>
      <c r="E12809" s="171">
        <v>18.239999999999998</v>
      </c>
    </row>
    <row r="12810" spans="2:5" ht="50.1" customHeight="1">
      <c r="B12810" s="75">
        <v>830</v>
      </c>
      <c r="C12810" s="75" t="s">
        <v>14604</v>
      </c>
      <c r="D12810" s="75" t="s">
        <v>13138</v>
      </c>
      <c r="E12810" s="171">
        <v>15.02</v>
      </c>
    </row>
    <row r="12811" spans="2:5" ht="50.1" customHeight="1">
      <c r="B12811" s="75">
        <v>826</v>
      </c>
      <c r="C12811" s="75" t="s">
        <v>14605</v>
      </c>
      <c r="D12811" s="75" t="s">
        <v>13138</v>
      </c>
      <c r="E12811" s="171">
        <v>46.77</v>
      </c>
    </row>
    <row r="12812" spans="2:5" ht="50.1" customHeight="1">
      <c r="B12812" s="75">
        <v>827</v>
      </c>
      <c r="C12812" s="75" t="s">
        <v>14606</v>
      </c>
      <c r="D12812" s="75" t="s">
        <v>13138</v>
      </c>
      <c r="E12812" s="171">
        <v>39.51</v>
      </c>
    </row>
    <row r="12813" spans="2:5" ht="50.1" customHeight="1">
      <c r="B12813" s="75">
        <v>832</v>
      </c>
      <c r="C12813" s="75" t="s">
        <v>14607</v>
      </c>
      <c r="D12813" s="75" t="s">
        <v>13138</v>
      </c>
      <c r="E12813" s="171">
        <v>2.73</v>
      </c>
    </row>
    <row r="12814" spans="2:5" ht="50.1" customHeight="1">
      <c r="B12814" s="75">
        <v>833</v>
      </c>
      <c r="C12814" s="75" t="s">
        <v>14608</v>
      </c>
      <c r="D12814" s="75" t="s">
        <v>13138</v>
      </c>
      <c r="E12814" s="171">
        <v>3.87</v>
      </c>
    </row>
    <row r="12815" spans="2:5" ht="50.1" customHeight="1">
      <c r="B12815" s="75">
        <v>834</v>
      </c>
      <c r="C12815" s="75" t="s">
        <v>14609</v>
      </c>
      <c r="D12815" s="75" t="s">
        <v>13138</v>
      </c>
      <c r="E12815" s="171">
        <v>4.25</v>
      </c>
    </row>
    <row r="12816" spans="2:5" ht="50.1" customHeight="1">
      <c r="B12816" s="75">
        <v>825</v>
      </c>
      <c r="C12816" s="75" t="s">
        <v>14610</v>
      </c>
      <c r="D12816" s="75" t="s">
        <v>13138</v>
      </c>
      <c r="E12816" s="171">
        <v>4.74</v>
      </c>
    </row>
    <row r="12817" spans="2:5" ht="50.1" customHeight="1">
      <c r="B12817" s="75">
        <v>813</v>
      </c>
      <c r="C12817" s="75" t="s">
        <v>14611</v>
      </c>
      <c r="D12817" s="75" t="s">
        <v>13138</v>
      </c>
      <c r="E12817" s="171">
        <v>4.66</v>
      </c>
    </row>
    <row r="12818" spans="2:5" ht="50.1" customHeight="1">
      <c r="B12818" s="75">
        <v>820</v>
      </c>
      <c r="C12818" s="75" t="s">
        <v>14612</v>
      </c>
      <c r="D12818" s="75" t="s">
        <v>13138</v>
      </c>
      <c r="E12818" s="171">
        <v>5.91</v>
      </c>
    </row>
    <row r="12819" spans="2:5" ht="50.1" customHeight="1">
      <c r="B12819" s="75">
        <v>816</v>
      </c>
      <c r="C12819" s="75" t="s">
        <v>14613</v>
      </c>
      <c r="D12819" s="75" t="s">
        <v>13138</v>
      </c>
      <c r="E12819" s="171">
        <v>10.07</v>
      </c>
    </row>
    <row r="12820" spans="2:5" ht="50.1" customHeight="1">
      <c r="B12820" s="75">
        <v>814</v>
      </c>
      <c r="C12820" s="75" t="s">
        <v>14614</v>
      </c>
      <c r="D12820" s="75" t="s">
        <v>13138</v>
      </c>
      <c r="E12820" s="171">
        <v>12.16</v>
      </c>
    </row>
    <row r="12821" spans="2:5" ht="50.1" customHeight="1">
      <c r="B12821" s="75">
        <v>815</v>
      </c>
      <c r="C12821" s="75" t="s">
        <v>14615</v>
      </c>
      <c r="D12821" s="75" t="s">
        <v>13138</v>
      </c>
      <c r="E12821" s="171">
        <v>13.14</v>
      </c>
    </row>
    <row r="12822" spans="2:5" ht="50.1" customHeight="1">
      <c r="B12822" s="75">
        <v>822</v>
      </c>
      <c r="C12822" s="75" t="s">
        <v>14616</v>
      </c>
      <c r="D12822" s="75" t="s">
        <v>13138</v>
      </c>
      <c r="E12822" s="171">
        <v>16.010000000000002</v>
      </c>
    </row>
    <row r="12823" spans="2:5" ht="50.1" customHeight="1">
      <c r="B12823" s="75">
        <v>821</v>
      </c>
      <c r="C12823" s="75" t="s">
        <v>14617</v>
      </c>
      <c r="D12823" s="75" t="s">
        <v>13138</v>
      </c>
      <c r="E12823" s="171">
        <v>18.71</v>
      </c>
    </row>
    <row r="12824" spans="2:5" ht="50.1" customHeight="1">
      <c r="B12824" s="75">
        <v>817</v>
      </c>
      <c r="C12824" s="75" t="s">
        <v>14618</v>
      </c>
      <c r="D12824" s="75" t="s">
        <v>13138</v>
      </c>
      <c r="E12824" s="171">
        <v>22.25</v>
      </c>
    </row>
    <row r="12825" spans="2:5" ht="50.1" customHeight="1">
      <c r="B12825" s="75">
        <v>20086</v>
      </c>
      <c r="C12825" s="75" t="s">
        <v>14619</v>
      </c>
      <c r="D12825" s="75" t="s">
        <v>13138</v>
      </c>
      <c r="E12825" s="171">
        <v>2.56</v>
      </c>
    </row>
    <row r="12826" spans="2:5" ht="50.1" customHeight="1">
      <c r="B12826" s="75">
        <v>39191</v>
      </c>
      <c r="C12826" s="75" t="s">
        <v>14620</v>
      </c>
      <c r="D12826" s="75" t="s">
        <v>13138</v>
      </c>
      <c r="E12826" s="171">
        <v>13.02</v>
      </c>
    </row>
    <row r="12827" spans="2:5" ht="50.1" customHeight="1">
      <c r="B12827" s="75">
        <v>39190</v>
      </c>
      <c r="C12827" s="75" t="s">
        <v>14621</v>
      </c>
      <c r="D12827" s="75" t="s">
        <v>13138</v>
      </c>
      <c r="E12827" s="171">
        <v>13.6</v>
      </c>
    </row>
    <row r="12828" spans="2:5" ht="50.1" customHeight="1">
      <c r="B12828" s="75">
        <v>39189</v>
      </c>
      <c r="C12828" s="75" t="s">
        <v>14622</v>
      </c>
      <c r="D12828" s="75" t="s">
        <v>13138</v>
      </c>
      <c r="E12828" s="171">
        <v>14.39</v>
      </c>
    </row>
    <row r="12829" spans="2:5" ht="50.1" customHeight="1">
      <c r="B12829" s="75">
        <v>39186</v>
      </c>
      <c r="C12829" s="75" t="s">
        <v>14623</v>
      </c>
      <c r="D12829" s="75" t="s">
        <v>13138</v>
      </c>
      <c r="E12829" s="171">
        <v>12.88</v>
      </c>
    </row>
    <row r="12830" spans="2:5" ht="50.1" customHeight="1">
      <c r="B12830" s="75">
        <v>39188</v>
      </c>
      <c r="C12830" s="75" t="s">
        <v>14624</v>
      </c>
      <c r="D12830" s="75" t="s">
        <v>13138</v>
      </c>
      <c r="E12830" s="171">
        <v>10.59</v>
      </c>
    </row>
    <row r="12831" spans="2:5" ht="50.1" customHeight="1">
      <c r="B12831" s="75">
        <v>39187</v>
      </c>
      <c r="C12831" s="75" t="s">
        <v>14625</v>
      </c>
      <c r="D12831" s="75" t="s">
        <v>13138</v>
      </c>
      <c r="E12831" s="171">
        <v>11.1</v>
      </c>
    </row>
    <row r="12832" spans="2:5" ht="50.1" customHeight="1">
      <c r="B12832" s="75">
        <v>39184</v>
      </c>
      <c r="C12832" s="75" t="s">
        <v>14626</v>
      </c>
      <c r="D12832" s="75" t="s">
        <v>13138</v>
      </c>
      <c r="E12832" s="171">
        <v>4.18</v>
      </c>
    </row>
    <row r="12833" spans="2:5" ht="50.1" customHeight="1">
      <c r="B12833" s="75">
        <v>39185</v>
      </c>
      <c r="C12833" s="75" t="s">
        <v>14627</v>
      </c>
      <c r="D12833" s="75" t="s">
        <v>13138</v>
      </c>
      <c r="E12833" s="171">
        <v>3.81</v>
      </c>
    </row>
    <row r="12834" spans="2:5" ht="50.1" customHeight="1">
      <c r="B12834" s="75">
        <v>39198</v>
      </c>
      <c r="C12834" s="75" t="s">
        <v>14628</v>
      </c>
      <c r="D12834" s="75" t="s">
        <v>13138</v>
      </c>
      <c r="E12834" s="171">
        <v>42.71</v>
      </c>
    </row>
    <row r="12835" spans="2:5" ht="50.1" customHeight="1">
      <c r="B12835" s="75">
        <v>39197</v>
      </c>
      <c r="C12835" s="75" t="s">
        <v>14629</v>
      </c>
      <c r="D12835" s="75" t="s">
        <v>13138</v>
      </c>
      <c r="E12835" s="171">
        <v>44.62</v>
      </c>
    </row>
    <row r="12836" spans="2:5" ht="50.1" customHeight="1">
      <c r="B12836" s="75">
        <v>39196</v>
      </c>
      <c r="C12836" s="75" t="s">
        <v>14630</v>
      </c>
      <c r="D12836" s="75" t="s">
        <v>13138</v>
      </c>
      <c r="E12836" s="171">
        <v>46.01</v>
      </c>
    </row>
    <row r="12837" spans="2:5" ht="50.1" customHeight="1">
      <c r="B12837" s="75">
        <v>39199</v>
      </c>
      <c r="C12837" s="75" t="s">
        <v>14631</v>
      </c>
      <c r="D12837" s="75" t="s">
        <v>13138</v>
      </c>
      <c r="E12837" s="171">
        <v>41.1</v>
      </c>
    </row>
    <row r="12838" spans="2:5" ht="50.1" customHeight="1">
      <c r="B12838" s="75">
        <v>39195</v>
      </c>
      <c r="C12838" s="75" t="s">
        <v>14632</v>
      </c>
      <c r="D12838" s="75" t="s">
        <v>13138</v>
      </c>
      <c r="E12838" s="171">
        <v>23.72</v>
      </c>
    </row>
    <row r="12839" spans="2:5" ht="50.1" customHeight="1">
      <c r="B12839" s="75">
        <v>39194</v>
      </c>
      <c r="C12839" s="75" t="s">
        <v>14633</v>
      </c>
      <c r="D12839" s="75" t="s">
        <v>13138</v>
      </c>
      <c r="E12839" s="171">
        <v>25.39</v>
      </c>
    </row>
    <row r="12840" spans="2:5" ht="50.1" customHeight="1">
      <c r="B12840" s="75">
        <v>39193</v>
      </c>
      <c r="C12840" s="75" t="s">
        <v>14634</v>
      </c>
      <c r="D12840" s="75" t="s">
        <v>13138</v>
      </c>
      <c r="E12840" s="171">
        <v>27.83</v>
      </c>
    </row>
    <row r="12841" spans="2:5" ht="50.1" customHeight="1">
      <c r="B12841" s="75">
        <v>39192</v>
      </c>
      <c r="C12841" s="75" t="s">
        <v>14635</v>
      </c>
      <c r="D12841" s="75" t="s">
        <v>13138</v>
      </c>
      <c r="E12841" s="171">
        <v>28.95</v>
      </c>
    </row>
    <row r="12842" spans="2:5" ht="50.1" customHeight="1">
      <c r="B12842" s="75">
        <v>39920</v>
      </c>
      <c r="C12842" s="75" t="s">
        <v>14636</v>
      </c>
      <c r="D12842" s="75" t="s">
        <v>13138</v>
      </c>
      <c r="E12842" s="171">
        <v>3.5</v>
      </c>
    </row>
    <row r="12843" spans="2:5" ht="50.1" customHeight="1">
      <c r="B12843" s="75">
        <v>39201</v>
      </c>
      <c r="C12843" s="75" t="s">
        <v>14637</v>
      </c>
      <c r="D12843" s="75" t="s">
        <v>13138</v>
      </c>
      <c r="E12843" s="171">
        <v>51.07</v>
      </c>
    </row>
    <row r="12844" spans="2:5" ht="50.1" customHeight="1">
      <c r="B12844" s="75">
        <v>39200</v>
      </c>
      <c r="C12844" s="75" t="s">
        <v>14638</v>
      </c>
      <c r="D12844" s="75" t="s">
        <v>13138</v>
      </c>
      <c r="E12844" s="171">
        <v>51.48</v>
      </c>
    </row>
    <row r="12845" spans="2:5" ht="50.1" customHeight="1">
      <c r="B12845" s="75">
        <v>39203</v>
      </c>
      <c r="C12845" s="75" t="s">
        <v>14639</v>
      </c>
      <c r="D12845" s="75" t="s">
        <v>13138</v>
      </c>
      <c r="E12845" s="171">
        <v>41.56</v>
      </c>
    </row>
    <row r="12846" spans="2:5" ht="50.1" customHeight="1">
      <c r="B12846" s="75">
        <v>39202</v>
      </c>
      <c r="C12846" s="75" t="s">
        <v>14640</v>
      </c>
      <c r="D12846" s="75" t="s">
        <v>13138</v>
      </c>
      <c r="E12846" s="171">
        <v>48.83</v>
      </c>
    </row>
    <row r="12847" spans="2:5" ht="50.1" customHeight="1">
      <c r="B12847" s="75">
        <v>39205</v>
      </c>
      <c r="C12847" s="75" t="s">
        <v>14641</v>
      </c>
      <c r="D12847" s="75" t="s">
        <v>13138</v>
      </c>
      <c r="E12847" s="171">
        <v>81.459999999999994</v>
      </c>
    </row>
    <row r="12848" spans="2:5" ht="50.1" customHeight="1">
      <c r="B12848" s="75">
        <v>39204</v>
      </c>
      <c r="C12848" s="75" t="s">
        <v>14642</v>
      </c>
      <c r="D12848" s="75" t="s">
        <v>13138</v>
      </c>
      <c r="E12848" s="171">
        <v>83.43</v>
      </c>
    </row>
    <row r="12849" spans="2:5" ht="50.1" customHeight="1">
      <c r="B12849" s="75">
        <v>39206</v>
      </c>
      <c r="C12849" s="75" t="s">
        <v>14643</v>
      </c>
      <c r="D12849" s="75" t="s">
        <v>13138</v>
      </c>
      <c r="E12849" s="171">
        <v>79.150000000000006</v>
      </c>
    </row>
    <row r="12850" spans="2:5" ht="50.1" customHeight="1">
      <c r="B12850" s="75">
        <v>797</v>
      </c>
      <c r="C12850" s="75" t="s">
        <v>14644</v>
      </c>
      <c r="D12850" s="75" t="s">
        <v>13138</v>
      </c>
      <c r="E12850" s="171">
        <v>8.6999999999999993</v>
      </c>
    </row>
    <row r="12851" spans="2:5" ht="50.1" customHeight="1">
      <c r="B12851" s="75">
        <v>798</v>
      </c>
      <c r="C12851" s="75" t="s">
        <v>14645</v>
      </c>
      <c r="D12851" s="75" t="s">
        <v>13138</v>
      </c>
      <c r="E12851" s="171">
        <v>1.19</v>
      </c>
    </row>
    <row r="12852" spans="2:5" ht="50.1" customHeight="1">
      <c r="B12852" s="75">
        <v>796</v>
      </c>
      <c r="C12852" s="75" t="s">
        <v>14646</v>
      </c>
      <c r="D12852" s="75" t="s">
        <v>13138</v>
      </c>
      <c r="E12852" s="171">
        <v>8.34</v>
      </c>
    </row>
    <row r="12853" spans="2:5" ht="50.1" customHeight="1">
      <c r="B12853" s="75">
        <v>799</v>
      </c>
      <c r="C12853" s="75" t="s">
        <v>14647</v>
      </c>
      <c r="D12853" s="75" t="s">
        <v>13138</v>
      </c>
      <c r="E12853" s="171">
        <v>3.92</v>
      </c>
    </row>
    <row r="12854" spans="2:5" ht="50.1" customHeight="1">
      <c r="B12854" s="75">
        <v>792</v>
      </c>
      <c r="C12854" s="75" t="s">
        <v>14648</v>
      </c>
      <c r="D12854" s="75" t="s">
        <v>13138</v>
      </c>
      <c r="E12854" s="171">
        <v>3.98</v>
      </c>
    </row>
    <row r="12855" spans="2:5" ht="50.1" customHeight="1">
      <c r="B12855" s="75">
        <v>804</v>
      </c>
      <c r="C12855" s="75" t="s">
        <v>14649</v>
      </c>
      <c r="D12855" s="75" t="s">
        <v>13138</v>
      </c>
      <c r="E12855" s="171">
        <v>19.760000000000002</v>
      </c>
    </row>
    <row r="12856" spans="2:5" ht="50.1" customHeight="1">
      <c r="B12856" s="75">
        <v>793</v>
      </c>
      <c r="C12856" s="75" t="s">
        <v>14650</v>
      </c>
      <c r="D12856" s="75" t="s">
        <v>13138</v>
      </c>
      <c r="E12856" s="171">
        <v>8.48</v>
      </c>
    </row>
    <row r="12857" spans="2:5" ht="50.1" customHeight="1">
      <c r="B12857" s="75">
        <v>801</v>
      </c>
      <c r="C12857" s="75" t="s">
        <v>14651</v>
      </c>
      <c r="D12857" s="75" t="s">
        <v>13138</v>
      </c>
      <c r="E12857" s="171">
        <v>6.05</v>
      </c>
    </row>
    <row r="12858" spans="2:5" ht="50.1" customHeight="1">
      <c r="B12858" s="75">
        <v>794</v>
      </c>
      <c r="C12858" s="75" t="s">
        <v>14652</v>
      </c>
      <c r="D12858" s="75" t="s">
        <v>13138</v>
      </c>
      <c r="E12858" s="171">
        <v>6.25</v>
      </c>
    </row>
    <row r="12859" spans="2:5" ht="50.1" customHeight="1">
      <c r="B12859" s="75">
        <v>802</v>
      </c>
      <c r="C12859" s="75" t="s">
        <v>14653</v>
      </c>
      <c r="D12859" s="75" t="s">
        <v>13138</v>
      </c>
      <c r="E12859" s="171">
        <v>17.43</v>
      </c>
    </row>
    <row r="12860" spans="2:5" ht="50.1" customHeight="1">
      <c r="B12860" s="75">
        <v>803</v>
      </c>
      <c r="C12860" s="75" t="s">
        <v>14654</v>
      </c>
      <c r="D12860" s="75" t="s">
        <v>13138</v>
      </c>
      <c r="E12860" s="171">
        <v>15.2</v>
      </c>
    </row>
    <row r="12861" spans="2:5" ht="50.1" customHeight="1">
      <c r="B12861" s="75">
        <v>38001</v>
      </c>
      <c r="C12861" s="75" t="s">
        <v>14655</v>
      </c>
      <c r="D12861" s="75" t="s">
        <v>13138</v>
      </c>
      <c r="E12861" s="171">
        <v>1.01</v>
      </c>
    </row>
    <row r="12862" spans="2:5" ht="50.1" customHeight="1">
      <c r="B12862" s="75">
        <v>38002</v>
      </c>
      <c r="C12862" s="75" t="s">
        <v>14656</v>
      </c>
      <c r="D12862" s="75" t="s">
        <v>13138</v>
      </c>
      <c r="E12862" s="171">
        <v>1.88</v>
      </c>
    </row>
    <row r="12863" spans="2:5" ht="50.1" customHeight="1">
      <c r="B12863" s="75">
        <v>38003</v>
      </c>
      <c r="C12863" s="75" t="s">
        <v>14657</v>
      </c>
      <c r="D12863" s="75" t="s">
        <v>13138</v>
      </c>
      <c r="E12863" s="171">
        <v>22.56</v>
      </c>
    </row>
    <row r="12864" spans="2:5" ht="50.1" customHeight="1">
      <c r="B12864" s="75">
        <v>38004</v>
      </c>
      <c r="C12864" s="75" t="s">
        <v>14658</v>
      </c>
      <c r="D12864" s="75" t="s">
        <v>13138</v>
      </c>
      <c r="E12864" s="171">
        <v>30.17</v>
      </c>
    </row>
    <row r="12865" spans="2:5" ht="50.1" customHeight="1">
      <c r="B12865" s="75">
        <v>36327</v>
      </c>
      <c r="C12865" s="75" t="s">
        <v>14659</v>
      </c>
      <c r="D12865" s="75" t="s">
        <v>13138</v>
      </c>
      <c r="E12865" s="171">
        <v>1.29</v>
      </c>
    </row>
    <row r="12866" spans="2:5" ht="50.1" customHeight="1">
      <c r="B12866" s="75">
        <v>38992</v>
      </c>
      <c r="C12866" s="75" t="s">
        <v>14660</v>
      </c>
      <c r="D12866" s="75" t="s">
        <v>13138</v>
      </c>
      <c r="E12866" s="171">
        <v>2.06</v>
      </c>
    </row>
    <row r="12867" spans="2:5" ht="50.1" customHeight="1">
      <c r="B12867" s="75">
        <v>38993</v>
      </c>
      <c r="C12867" s="75" t="s">
        <v>14661</v>
      </c>
      <c r="D12867" s="75" t="s">
        <v>13138</v>
      </c>
      <c r="E12867" s="171">
        <v>5.89</v>
      </c>
    </row>
    <row r="12868" spans="2:5" ht="50.1" customHeight="1">
      <c r="B12868" s="75">
        <v>38418</v>
      </c>
      <c r="C12868" s="75" t="s">
        <v>21569</v>
      </c>
      <c r="D12868" s="75" t="s">
        <v>13138</v>
      </c>
      <c r="E12868" s="171">
        <v>7.44</v>
      </c>
    </row>
    <row r="12869" spans="2:5" ht="50.1" customHeight="1">
      <c r="B12869" s="75">
        <v>39178</v>
      </c>
      <c r="C12869" s="75" t="s">
        <v>14662</v>
      </c>
      <c r="D12869" s="75" t="s">
        <v>13138</v>
      </c>
      <c r="E12869" s="171">
        <v>1.4</v>
      </c>
    </row>
    <row r="12870" spans="2:5" ht="50.1" customHeight="1">
      <c r="B12870" s="75">
        <v>39177</v>
      </c>
      <c r="C12870" s="75" t="s">
        <v>14663</v>
      </c>
      <c r="D12870" s="75" t="s">
        <v>13138</v>
      </c>
      <c r="E12870" s="171">
        <v>1.27</v>
      </c>
    </row>
    <row r="12871" spans="2:5" ht="50.1" customHeight="1">
      <c r="B12871" s="75">
        <v>39174</v>
      </c>
      <c r="C12871" s="75" t="s">
        <v>14664</v>
      </c>
      <c r="D12871" s="75" t="s">
        <v>13138</v>
      </c>
      <c r="E12871" s="171">
        <v>0.63</v>
      </c>
    </row>
    <row r="12872" spans="2:5" ht="50.1" customHeight="1">
      <c r="B12872" s="75">
        <v>39176</v>
      </c>
      <c r="C12872" s="75" t="s">
        <v>14665</v>
      </c>
      <c r="D12872" s="75" t="s">
        <v>13138</v>
      </c>
      <c r="E12872" s="171">
        <v>0.83</v>
      </c>
    </row>
    <row r="12873" spans="2:5" ht="50.1" customHeight="1">
      <c r="B12873" s="75">
        <v>39180</v>
      </c>
      <c r="C12873" s="75" t="s">
        <v>14666</v>
      </c>
      <c r="D12873" s="75" t="s">
        <v>13138</v>
      </c>
      <c r="E12873" s="171">
        <v>3.82</v>
      </c>
    </row>
    <row r="12874" spans="2:5" ht="50.1" customHeight="1">
      <c r="B12874" s="75">
        <v>39179</v>
      </c>
      <c r="C12874" s="75" t="s">
        <v>14667</v>
      </c>
      <c r="D12874" s="75" t="s">
        <v>13138</v>
      </c>
      <c r="E12874" s="171">
        <v>3.38</v>
      </c>
    </row>
    <row r="12875" spans="2:5" ht="50.1" customHeight="1">
      <c r="B12875" s="75">
        <v>39175</v>
      </c>
      <c r="C12875" s="75" t="s">
        <v>14668</v>
      </c>
      <c r="D12875" s="75" t="s">
        <v>13138</v>
      </c>
      <c r="E12875" s="171">
        <v>0.77</v>
      </c>
    </row>
    <row r="12876" spans="2:5" ht="50.1" customHeight="1">
      <c r="B12876" s="75">
        <v>39217</v>
      </c>
      <c r="C12876" s="75" t="s">
        <v>14669</v>
      </c>
      <c r="D12876" s="75" t="s">
        <v>13138</v>
      </c>
      <c r="E12876" s="171">
        <v>0.6</v>
      </c>
    </row>
    <row r="12877" spans="2:5" ht="50.1" customHeight="1">
      <c r="B12877" s="75">
        <v>39181</v>
      </c>
      <c r="C12877" s="75" t="s">
        <v>14670</v>
      </c>
      <c r="D12877" s="75" t="s">
        <v>13138</v>
      </c>
      <c r="E12877" s="171">
        <v>5.12</v>
      </c>
    </row>
    <row r="12878" spans="2:5" ht="50.1" customHeight="1">
      <c r="B12878" s="75">
        <v>39182</v>
      </c>
      <c r="C12878" s="75" t="s">
        <v>14671</v>
      </c>
      <c r="D12878" s="75" t="s">
        <v>13138</v>
      </c>
      <c r="E12878" s="171">
        <v>7.21</v>
      </c>
    </row>
    <row r="12879" spans="2:5" ht="50.1" customHeight="1">
      <c r="B12879" s="75">
        <v>12616</v>
      </c>
      <c r="C12879" s="75" t="s">
        <v>14672</v>
      </c>
      <c r="D12879" s="75" t="s">
        <v>13138</v>
      </c>
      <c r="E12879" s="171">
        <v>5.51</v>
      </c>
    </row>
    <row r="12880" spans="2:5" ht="50.1" customHeight="1">
      <c r="B12880" s="75">
        <v>1049</v>
      </c>
      <c r="C12880" s="75" t="s">
        <v>14673</v>
      </c>
      <c r="D12880" s="75" t="s">
        <v>13138</v>
      </c>
      <c r="E12880" s="171">
        <v>6.03</v>
      </c>
    </row>
    <row r="12881" spans="2:5" ht="50.1" customHeight="1">
      <c r="B12881" s="75">
        <v>1099</v>
      </c>
      <c r="C12881" s="75" t="s">
        <v>14674</v>
      </c>
      <c r="D12881" s="75" t="s">
        <v>13138</v>
      </c>
      <c r="E12881" s="171">
        <v>4.6100000000000003</v>
      </c>
    </row>
    <row r="12882" spans="2:5" ht="50.1" customHeight="1">
      <c r="B12882" s="75">
        <v>39678</v>
      </c>
      <c r="C12882" s="75" t="s">
        <v>14675</v>
      </c>
      <c r="D12882" s="75" t="s">
        <v>13138</v>
      </c>
      <c r="E12882" s="171">
        <v>1.86</v>
      </c>
    </row>
    <row r="12883" spans="2:5" ht="50.1" customHeight="1">
      <c r="B12883" s="75">
        <v>1050</v>
      </c>
      <c r="C12883" s="75" t="s">
        <v>14676</v>
      </c>
      <c r="D12883" s="75" t="s">
        <v>13138</v>
      </c>
      <c r="E12883" s="171">
        <v>3.16</v>
      </c>
    </row>
    <row r="12884" spans="2:5" ht="50.1" customHeight="1">
      <c r="B12884" s="75">
        <v>1101</v>
      </c>
      <c r="C12884" s="75" t="s">
        <v>14677</v>
      </c>
      <c r="D12884" s="75" t="s">
        <v>13138</v>
      </c>
      <c r="E12884" s="171">
        <v>19.899999999999999</v>
      </c>
    </row>
    <row r="12885" spans="2:5" ht="50.1" customHeight="1">
      <c r="B12885" s="75">
        <v>1100</v>
      </c>
      <c r="C12885" s="75" t="s">
        <v>14678</v>
      </c>
      <c r="D12885" s="75" t="s">
        <v>13138</v>
      </c>
      <c r="E12885" s="171">
        <v>10.27</v>
      </c>
    </row>
    <row r="12886" spans="2:5" ht="50.1" customHeight="1">
      <c r="B12886" s="75">
        <v>39679</v>
      </c>
      <c r="C12886" s="75" t="s">
        <v>14679</v>
      </c>
      <c r="D12886" s="75" t="s">
        <v>13138</v>
      </c>
      <c r="E12886" s="171">
        <v>39.67</v>
      </c>
    </row>
    <row r="12887" spans="2:5" ht="50.1" customHeight="1">
      <c r="B12887" s="75">
        <v>1098</v>
      </c>
      <c r="C12887" s="75" t="s">
        <v>14680</v>
      </c>
      <c r="D12887" s="75" t="s">
        <v>13138</v>
      </c>
      <c r="E12887" s="171">
        <v>2.46</v>
      </c>
    </row>
    <row r="12888" spans="2:5" ht="50.1" customHeight="1">
      <c r="B12888" s="75">
        <v>1102</v>
      </c>
      <c r="C12888" s="75" t="s">
        <v>14681</v>
      </c>
      <c r="D12888" s="75" t="s">
        <v>13138</v>
      </c>
      <c r="E12888" s="171">
        <v>29.68</v>
      </c>
    </row>
    <row r="12889" spans="2:5" ht="50.1" customHeight="1">
      <c r="B12889" s="75">
        <v>1051</v>
      </c>
      <c r="C12889" s="75" t="s">
        <v>14682</v>
      </c>
      <c r="D12889" s="75" t="s">
        <v>13138</v>
      </c>
      <c r="E12889" s="171">
        <v>43.14</v>
      </c>
    </row>
    <row r="12890" spans="2:5" ht="50.1" customHeight="1">
      <c r="B12890" s="75">
        <v>37399</v>
      </c>
      <c r="C12890" s="75" t="s">
        <v>14683</v>
      </c>
      <c r="D12890" s="75" t="s">
        <v>13138</v>
      </c>
      <c r="E12890" s="171">
        <v>16.829999999999998</v>
      </c>
    </row>
    <row r="12891" spans="2:5" ht="50.1" customHeight="1">
      <c r="B12891" s="75">
        <v>41955</v>
      </c>
      <c r="C12891" s="75" t="s">
        <v>19142</v>
      </c>
      <c r="D12891" s="75" t="s">
        <v>13140</v>
      </c>
      <c r="E12891" s="171">
        <v>73.63</v>
      </c>
    </row>
    <row r="12892" spans="2:5" ht="50.1" customHeight="1">
      <c r="B12892" s="75">
        <v>41953</v>
      </c>
      <c r="C12892" s="75" t="s">
        <v>19143</v>
      </c>
      <c r="D12892" s="75" t="s">
        <v>13140</v>
      </c>
      <c r="E12892" s="171">
        <v>70.27</v>
      </c>
    </row>
    <row r="12893" spans="2:5" ht="50.1" customHeight="1">
      <c r="B12893" s="75">
        <v>41954</v>
      </c>
      <c r="C12893" s="75" t="s">
        <v>19144</v>
      </c>
      <c r="D12893" s="75" t="s">
        <v>13140</v>
      </c>
      <c r="E12893" s="171">
        <v>69.599999999999994</v>
      </c>
    </row>
    <row r="12894" spans="2:5" ht="50.1" customHeight="1">
      <c r="B12894" s="75">
        <v>25004</v>
      </c>
      <c r="C12894" s="75" t="s">
        <v>14684</v>
      </c>
      <c r="D12894" s="75" t="s">
        <v>13140</v>
      </c>
      <c r="E12894" s="171">
        <v>20.5</v>
      </c>
    </row>
    <row r="12895" spans="2:5" ht="50.1" customHeight="1">
      <c r="B12895" s="75">
        <v>25002</v>
      </c>
      <c r="C12895" s="75" t="s">
        <v>14685</v>
      </c>
      <c r="D12895" s="75" t="s">
        <v>13140</v>
      </c>
      <c r="E12895" s="171">
        <v>20.67</v>
      </c>
    </row>
    <row r="12896" spans="2:5" ht="50.1" customHeight="1">
      <c r="B12896" s="75">
        <v>37409</v>
      </c>
      <c r="C12896" s="75" t="s">
        <v>14686</v>
      </c>
      <c r="D12896" s="75" t="s">
        <v>13140</v>
      </c>
      <c r="E12896" s="171">
        <v>20.329999999999998</v>
      </c>
    </row>
    <row r="12897" spans="2:5" ht="50.1" customHeight="1">
      <c r="B12897" s="75">
        <v>841</v>
      </c>
      <c r="C12897" s="75" t="s">
        <v>14687</v>
      </c>
      <c r="D12897" s="75" t="s">
        <v>13140</v>
      </c>
      <c r="E12897" s="171">
        <v>21</v>
      </c>
    </row>
    <row r="12898" spans="2:5" ht="50.1" customHeight="1">
      <c r="B12898" s="75">
        <v>25005</v>
      </c>
      <c r="C12898" s="75" t="s">
        <v>14688</v>
      </c>
      <c r="D12898" s="75" t="s">
        <v>13140</v>
      </c>
      <c r="E12898" s="171">
        <v>23.02</v>
      </c>
    </row>
    <row r="12899" spans="2:5" ht="50.1" customHeight="1">
      <c r="B12899" s="75">
        <v>25003</v>
      </c>
      <c r="C12899" s="75" t="s">
        <v>14689</v>
      </c>
      <c r="D12899" s="75" t="s">
        <v>13140</v>
      </c>
      <c r="E12899" s="171">
        <v>24.59</v>
      </c>
    </row>
    <row r="12900" spans="2:5" ht="50.1" customHeight="1">
      <c r="B12900" s="75">
        <v>37410</v>
      </c>
      <c r="C12900" s="75" t="s">
        <v>14690</v>
      </c>
      <c r="D12900" s="75" t="s">
        <v>13140</v>
      </c>
      <c r="E12900" s="171">
        <v>23.02</v>
      </c>
    </row>
    <row r="12901" spans="2:5" ht="50.1" customHeight="1">
      <c r="B12901" s="75">
        <v>842</v>
      </c>
      <c r="C12901" s="75" t="s">
        <v>14691</v>
      </c>
      <c r="D12901" s="75" t="s">
        <v>13140</v>
      </c>
      <c r="E12901" s="171">
        <v>25.9</v>
      </c>
    </row>
    <row r="12902" spans="2:5" ht="50.1" customHeight="1">
      <c r="B12902" s="75">
        <v>862</v>
      </c>
      <c r="C12902" s="75" t="s">
        <v>14692</v>
      </c>
      <c r="D12902" s="75" t="s">
        <v>13139</v>
      </c>
      <c r="E12902" s="171">
        <v>8.01</v>
      </c>
    </row>
    <row r="12903" spans="2:5" ht="50.1" customHeight="1">
      <c r="B12903" s="75">
        <v>866</v>
      </c>
      <c r="C12903" s="75" t="s">
        <v>14693</v>
      </c>
      <c r="D12903" s="75" t="s">
        <v>13139</v>
      </c>
      <c r="E12903" s="171">
        <v>98.49</v>
      </c>
    </row>
    <row r="12904" spans="2:5" ht="50.1" customHeight="1">
      <c r="B12904" s="75">
        <v>892</v>
      </c>
      <c r="C12904" s="75" t="s">
        <v>14694</v>
      </c>
      <c r="D12904" s="75" t="s">
        <v>13139</v>
      </c>
      <c r="E12904" s="171">
        <v>125.24</v>
      </c>
    </row>
    <row r="12905" spans="2:5" ht="50.1" customHeight="1">
      <c r="B12905" s="75">
        <v>857</v>
      </c>
      <c r="C12905" s="75" t="s">
        <v>14695</v>
      </c>
      <c r="D12905" s="75" t="s">
        <v>13139</v>
      </c>
      <c r="E12905" s="171">
        <v>12.75</v>
      </c>
    </row>
    <row r="12906" spans="2:5" ht="50.1" customHeight="1">
      <c r="B12906" s="75">
        <v>37404</v>
      </c>
      <c r="C12906" s="75" t="s">
        <v>14696</v>
      </c>
      <c r="D12906" s="75" t="s">
        <v>13139</v>
      </c>
      <c r="E12906" s="171">
        <v>150.6</v>
      </c>
    </row>
    <row r="12907" spans="2:5" ht="50.1" customHeight="1">
      <c r="B12907" s="75">
        <v>868</v>
      </c>
      <c r="C12907" s="75" t="s">
        <v>14697</v>
      </c>
      <c r="D12907" s="75" t="s">
        <v>13139</v>
      </c>
      <c r="E12907" s="171">
        <v>19.690000000000001</v>
      </c>
    </row>
    <row r="12908" spans="2:5" ht="50.1" customHeight="1">
      <c r="B12908" s="75">
        <v>870</v>
      </c>
      <c r="C12908" s="75" t="s">
        <v>14698</v>
      </c>
      <c r="D12908" s="75" t="s">
        <v>13139</v>
      </c>
      <c r="E12908" s="171">
        <v>259.52</v>
      </c>
    </row>
    <row r="12909" spans="2:5" ht="50.1" customHeight="1">
      <c r="B12909" s="75">
        <v>863</v>
      </c>
      <c r="C12909" s="75" t="s">
        <v>14699</v>
      </c>
      <c r="D12909" s="75" t="s">
        <v>13139</v>
      </c>
      <c r="E12909" s="171">
        <v>27.2</v>
      </c>
    </row>
    <row r="12910" spans="2:5" ht="50.1" customHeight="1">
      <c r="B12910" s="75">
        <v>867</v>
      </c>
      <c r="C12910" s="75" t="s">
        <v>14700</v>
      </c>
      <c r="D12910" s="75" t="s">
        <v>13139</v>
      </c>
      <c r="E12910" s="171">
        <v>37.89</v>
      </c>
    </row>
    <row r="12911" spans="2:5" ht="50.1" customHeight="1">
      <c r="B12911" s="75">
        <v>891</v>
      </c>
      <c r="C12911" s="75" t="s">
        <v>14701</v>
      </c>
      <c r="D12911" s="75" t="s">
        <v>13139</v>
      </c>
      <c r="E12911" s="171">
        <v>435.83</v>
      </c>
    </row>
    <row r="12912" spans="2:5" ht="50.1" customHeight="1">
      <c r="B12912" s="75">
        <v>864</v>
      </c>
      <c r="C12912" s="75" t="s">
        <v>14702</v>
      </c>
      <c r="D12912" s="75" t="s">
        <v>13139</v>
      </c>
      <c r="E12912" s="171">
        <v>53.38</v>
      </c>
    </row>
    <row r="12913" spans="2:5" ht="50.1" customHeight="1">
      <c r="B12913" s="75">
        <v>865</v>
      </c>
      <c r="C12913" s="75" t="s">
        <v>14703</v>
      </c>
      <c r="D12913" s="75" t="s">
        <v>13139</v>
      </c>
      <c r="E12913" s="171">
        <v>75.180000000000007</v>
      </c>
    </row>
    <row r="12914" spans="2:5" ht="50.1" customHeight="1">
      <c r="B12914" s="75">
        <v>1006</v>
      </c>
      <c r="C12914" s="75" t="s">
        <v>14704</v>
      </c>
      <c r="D12914" s="75" t="s">
        <v>13139</v>
      </c>
      <c r="E12914" s="171">
        <v>98.86</v>
      </c>
    </row>
    <row r="12915" spans="2:5" ht="50.1" customHeight="1">
      <c r="B12915" s="75">
        <v>948</v>
      </c>
      <c r="C12915" s="75" t="s">
        <v>14705</v>
      </c>
      <c r="D12915" s="75" t="s">
        <v>13139</v>
      </c>
      <c r="E12915" s="171">
        <v>30.41</v>
      </c>
    </row>
    <row r="12916" spans="2:5" ht="50.1" customHeight="1">
      <c r="B12916" s="75">
        <v>947</v>
      </c>
      <c r="C12916" s="75" t="s">
        <v>14706</v>
      </c>
      <c r="D12916" s="75" t="s">
        <v>13139</v>
      </c>
      <c r="E12916" s="171">
        <v>30.94</v>
      </c>
    </row>
    <row r="12917" spans="2:5" ht="50.1" customHeight="1">
      <c r="B12917" s="75">
        <v>911</v>
      </c>
      <c r="C12917" s="75" t="s">
        <v>14707</v>
      </c>
      <c r="D12917" s="75" t="s">
        <v>13139</v>
      </c>
      <c r="E12917" s="171">
        <v>44.99</v>
      </c>
    </row>
    <row r="12918" spans="2:5" ht="50.1" customHeight="1">
      <c r="B12918" s="75">
        <v>925</v>
      </c>
      <c r="C12918" s="75" t="s">
        <v>14708</v>
      </c>
      <c r="D12918" s="75" t="s">
        <v>13139</v>
      </c>
      <c r="E12918" s="171">
        <v>41.58</v>
      </c>
    </row>
    <row r="12919" spans="2:5" ht="50.1" customHeight="1">
      <c r="B12919" s="75">
        <v>954</v>
      </c>
      <c r="C12919" s="75" t="s">
        <v>14709</v>
      </c>
      <c r="D12919" s="75" t="s">
        <v>13139</v>
      </c>
      <c r="E12919" s="171">
        <v>45.94</v>
      </c>
    </row>
    <row r="12920" spans="2:5" ht="50.1" customHeight="1">
      <c r="B12920" s="75">
        <v>901</v>
      </c>
      <c r="C12920" s="75" t="s">
        <v>14710</v>
      </c>
      <c r="D12920" s="75" t="s">
        <v>13139</v>
      </c>
      <c r="E12920" s="171">
        <v>49.17</v>
      </c>
    </row>
    <row r="12921" spans="2:5" ht="50.1" customHeight="1">
      <c r="B12921" s="75">
        <v>926</v>
      </c>
      <c r="C12921" s="75" t="s">
        <v>14711</v>
      </c>
      <c r="D12921" s="75" t="s">
        <v>13139</v>
      </c>
      <c r="E12921" s="171">
        <v>51.96</v>
      </c>
    </row>
    <row r="12922" spans="2:5" ht="50.1" customHeight="1">
      <c r="B12922" s="75">
        <v>912</v>
      </c>
      <c r="C12922" s="75" t="s">
        <v>14712</v>
      </c>
      <c r="D12922" s="75" t="s">
        <v>13139</v>
      </c>
      <c r="E12922" s="171">
        <v>52.28</v>
      </c>
    </row>
    <row r="12923" spans="2:5" ht="50.1" customHeight="1">
      <c r="B12923" s="75">
        <v>955</v>
      </c>
      <c r="C12923" s="75" t="s">
        <v>14713</v>
      </c>
      <c r="D12923" s="75" t="s">
        <v>13139</v>
      </c>
      <c r="E12923" s="171">
        <v>62.4</v>
      </c>
    </row>
    <row r="12924" spans="2:5" ht="50.1" customHeight="1">
      <c r="B12924" s="75">
        <v>946</v>
      </c>
      <c r="C12924" s="75" t="s">
        <v>14714</v>
      </c>
      <c r="D12924" s="75" t="s">
        <v>13139</v>
      </c>
      <c r="E12924" s="171">
        <v>70.16</v>
      </c>
    </row>
    <row r="12925" spans="2:5" ht="50.1" customHeight="1">
      <c r="B12925" s="75">
        <v>953</v>
      </c>
      <c r="C12925" s="75" t="s">
        <v>14715</v>
      </c>
      <c r="D12925" s="75" t="s">
        <v>13139</v>
      </c>
      <c r="E12925" s="171">
        <v>63.84</v>
      </c>
    </row>
    <row r="12926" spans="2:5" ht="50.1" customHeight="1">
      <c r="B12926" s="75">
        <v>902</v>
      </c>
      <c r="C12926" s="75" t="s">
        <v>14716</v>
      </c>
      <c r="D12926" s="75" t="s">
        <v>13139</v>
      </c>
      <c r="E12926" s="171">
        <v>77.61</v>
      </c>
    </row>
    <row r="12927" spans="2:5" ht="50.1" customHeight="1">
      <c r="B12927" s="75">
        <v>927</v>
      </c>
      <c r="C12927" s="75" t="s">
        <v>14717</v>
      </c>
      <c r="D12927" s="75" t="s">
        <v>13139</v>
      </c>
      <c r="E12927" s="171">
        <v>75.23</v>
      </c>
    </row>
    <row r="12928" spans="2:5" ht="50.1" customHeight="1">
      <c r="B12928" s="75">
        <v>913</v>
      </c>
      <c r="C12928" s="75" t="s">
        <v>14718</v>
      </c>
      <c r="D12928" s="75" t="s">
        <v>13139</v>
      </c>
      <c r="E12928" s="171">
        <v>83.97</v>
      </c>
    </row>
    <row r="12929" spans="2:5" ht="50.1" customHeight="1">
      <c r="B12929" s="75">
        <v>903</v>
      </c>
      <c r="C12929" s="75" t="s">
        <v>14719</v>
      </c>
      <c r="D12929" s="75" t="s">
        <v>13139</v>
      </c>
      <c r="E12929" s="171">
        <v>95.02</v>
      </c>
    </row>
    <row r="12930" spans="2:5" ht="50.1" customHeight="1">
      <c r="B12930" s="75">
        <v>945</v>
      </c>
      <c r="C12930" s="75" t="s">
        <v>14720</v>
      </c>
      <c r="D12930" s="75" t="s">
        <v>13139</v>
      </c>
      <c r="E12930" s="171">
        <v>100.52</v>
      </c>
    </row>
    <row r="12931" spans="2:5" ht="50.1" customHeight="1">
      <c r="B12931" s="75">
        <v>914</v>
      </c>
      <c r="C12931" s="75" t="s">
        <v>14721</v>
      </c>
      <c r="D12931" s="75" t="s">
        <v>13139</v>
      </c>
      <c r="E12931" s="171">
        <v>102.98</v>
      </c>
    </row>
    <row r="12932" spans="2:5" ht="50.1" customHeight="1">
      <c r="B12932" s="75">
        <v>993</v>
      </c>
      <c r="C12932" s="75" t="s">
        <v>14722</v>
      </c>
      <c r="D12932" s="75" t="s">
        <v>13139</v>
      </c>
      <c r="E12932" s="171">
        <v>2.12</v>
      </c>
    </row>
    <row r="12933" spans="2:5" ht="50.1" customHeight="1">
      <c r="B12933" s="75">
        <v>1020</v>
      </c>
      <c r="C12933" s="75" t="s">
        <v>14723</v>
      </c>
      <c r="D12933" s="75" t="s">
        <v>13139</v>
      </c>
      <c r="E12933" s="171">
        <v>9.26</v>
      </c>
    </row>
    <row r="12934" spans="2:5" ht="50.1" customHeight="1">
      <c r="B12934" s="75">
        <v>1017</v>
      </c>
      <c r="C12934" s="75" t="s">
        <v>14724</v>
      </c>
      <c r="D12934" s="75" t="s">
        <v>13139</v>
      </c>
      <c r="E12934" s="171">
        <v>101.84</v>
      </c>
    </row>
    <row r="12935" spans="2:5" ht="50.1" customHeight="1">
      <c r="B12935" s="75">
        <v>999</v>
      </c>
      <c r="C12935" s="75" t="s">
        <v>14725</v>
      </c>
      <c r="D12935" s="75" t="s">
        <v>13139</v>
      </c>
      <c r="E12935" s="171">
        <v>126.19</v>
      </c>
    </row>
    <row r="12936" spans="2:5" ht="50.1" customHeight="1">
      <c r="B12936" s="75">
        <v>995</v>
      </c>
      <c r="C12936" s="75" t="s">
        <v>14726</v>
      </c>
      <c r="D12936" s="75" t="s">
        <v>13139</v>
      </c>
      <c r="E12936" s="171">
        <v>14.21</v>
      </c>
    </row>
    <row r="12937" spans="2:5" ht="50.1" customHeight="1">
      <c r="B12937" s="75">
        <v>1000</v>
      </c>
      <c r="C12937" s="75" t="s">
        <v>14727</v>
      </c>
      <c r="D12937" s="75" t="s">
        <v>13139</v>
      </c>
      <c r="E12937" s="171">
        <v>154.69</v>
      </c>
    </row>
    <row r="12938" spans="2:5" ht="50.1" customHeight="1">
      <c r="B12938" s="75">
        <v>1022</v>
      </c>
      <c r="C12938" s="75" t="s">
        <v>14728</v>
      </c>
      <c r="D12938" s="75" t="s">
        <v>13139</v>
      </c>
      <c r="E12938" s="171">
        <v>2.94</v>
      </c>
    </row>
    <row r="12939" spans="2:5" ht="50.1" customHeight="1">
      <c r="B12939" s="75">
        <v>1015</v>
      </c>
      <c r="C12939" s="75" t="s">
        <v>14729</v>
      </c>
      <c r="D12939" s="75" t="s">
        <v>13139</v>
      </c>
      <c r="E12939" s="171">
        <v>203.7</v>
      </c>
    </row>
    <row r="12940" spans="2:5" ht="50.1" customHeight="1">
      <c r="B12940" s="75">
        <v>996</v>
      </c>
      <c r="C12940" s="75" t="s">
        <v>14730</v>
      </c>
      <c r="D12940" s="75" t="s">
        <v>13139</v>
      </c>
      <c r="E12940" s="171">
        <v>21.64</v>
      </c>
    </row>
    <row r="12941" spans="2:5" ht="50.1" customHeight="1">
      <c r="B12941" s="75">
        <v>1001</v>
      </c>
      <c r="C12941" s="75" t="s">
        <v>14731</v>
      </c>
      <c r="D12941" s="75" t="s">
        <v>13139</v>
      </c>
      <c r="E12941" s="171">
        <v>254.93</v>
      </c>
    </row>
    <row r="12942" spans="2:5" ht="50.1" customHeight="1">
      <c r="B12942" s="75">
        <v>1019</v>
      </c>
      <c r="C12942" s="75" t="s">
        <v>14732</v>
      </c>
      <c r="D12942" s="75" t="s">
        <v>13139</v>
      </c>
      <c r="E12942" s="171">
        <v>29.83</v>
      </c>
    </row>
    <row r="12943" spans="2:5" ht="50.1" customHeight="1">
      <c r="B12943" s="75">
        <v>1021</v>
      </c>
      <c r="C12943" s="75" t="s">
        <v>14733</v>
      </c>
      <c r="D12943" s="75" t="s">
        <v>13139</v>
      </c>
      <c r="E12943" s="171">
        <v>4.2300000000000004</v>
      </c>
    </row>
    <row r="12944" spans="2:5" ht="50.1" customHeight="1">
      <c r="B12944" s="75">
        <v>39249</v>
      </c>
      <c r="C12944" s="75" t="s">
        <v>14734</v>
      </c>
      <c r="D12944" s="75" t="s">
        <v>13139</v>
      </c>
      <c r="E12944" s="171">
        <v>332.55</v>
      </c>
    </row>
    <row r="12945" spans="2:5" ht="50.1" customHeight="1">
      <c r="B12945" s="75">
        <v>1018</v>
      </c>
      <c r="C12945" s="75" t="s">
        <v>14735</v>
      </c>
      <c r="D12945" s="75" t="s">
        <v>13139</v>
      </c>
      <c r="E12945" s="171">
        <v>42.51</v>
      </c>
    </row>
    <row r="12946" spans="2:5" ht="50.1" customHeight="1">
      <c r="B12946" s="75">
        <v>39250</v>
      </c>
      <c r="C12946" s="75" t="s">
        <v>14736</v>
      </c>
      <c r="D12946" s="75" t="s">
        <v>13139</v>
      </c>
      <c r="E12946" s="171">
        <v>427.19</v>
      </c>
    </row>
    <row r="12947" spans="2:5" ht="50.1" customHeight="1">
      <c r="B12947" s="75">
        <v>994</v>
      </c>
      <c r="C12947" s="75" t="s">
        <v>14737</v>
      </c>
      <c r="D12947" s="75" t="s">
        <v>13139</v>
      </c>
      <c r="E12947" s="171">
        <v>5.78</v>
      </c>
    </row>
    <row r="12948" spans="2:5" ht="50.1" customHeight="1">
      <c r="B12948" s="75">
        <v>977</v>
      </c>
      <c r="C12948" s="75" t="s">
        <v>14738</v>
      </c>
      <c r="D12948" s="75" t="s">
        <v>13139</v>
      </c>
      <c r="E12948" s="171">
        <v>58.89</v>
      </c>
    </row>
    <row r="12949" spans="2:5" ht="50.1" customHeight="1">
      <c r="B12949" s="75">
        <v>998</v>
      </c>
      <c r="C12949" s="75" t="s">
        <v>14739</v>
      </c>
      <c r="D12949" s="75" t="s">
        <v>13139</v>
      </c>
      <c r="E12949" s="171">
        <v>78.239999999999995</v>
      </c>
    </row>
    <row r="12950" spans="2:5" ht="50.1" customHeight="1">
      <c r="B12950" s="75">
        <v>39251</v>
      </c>
      <c r="C12950" s="75" t="s">
        <v>14740</v>
      </c>
      <c r="D12950" s="75" t="s">
        <v>13139</v>
      </c>
      <c r="E12950" s="171">
        <v>0.56000000000000005</v>
      </c>
    </row>
    <row r="12951" spans="2:5" ht="50.1" customHeight="1">
      <c r="B12951" s="75">
        <v>1011</v>
      </c>
      <c r="C12951" s="75" t="s">
        <v>14741</v>
      </c>
      <c r="D12951" s="75" t="s">
        <v>13139</v>
      </c>
      <c r="E12951" s="171">
        <v>0.78</v>
      </c>
    </row>
    <row r="12952" spans="2:5" ht="50.1" customHeight="1">
      <c r="B12952" s="75">
        <v>39252</v>
      </c>
      <c r="C12952" s="75" t="s">
        <v>14742</v>
      </c>
      <c r="D12952" s="75" t="s">
        <v>13139</v>
      </c>
      <c r="E12952" s="171">
        <v>0.94</v>
      </c>
    </row>
    <row r="12953" spans="2:5" ht="50.1" customHeight="1">
      <c r="B12953" s="75">
        <v>1013</v>
      </c>
      <c r="C12953" s="75" t="s">
        <v>14743</v>
      </c>
      <c r="D12953" s="75" t="s">
        <v>13139</v>
      </c>
      <c r="E12953" s="171">
        <v>1.24</v>
      </c>
    </row>
    <row r="12954" spans="2:5" ht="50.1" customHeight="1">
      <c r="B12954" s="75">
        <v>980</v>
      </c>
      <c r="C12954" s="75" t="s">
        <v>14744</v>
      </c>
      <c r="D12954" s="75" t="s">
        <v>13139</v>
      </c>
      <c r="E12954" s="171">
        <v>8.49</v>
      </c>
    </row>
    <row r="12955" spans="2:5" ht="50.1" customHeight="1">
      <c r="B12955" s="75">
        <v>39237</v>
      </c>
      <c r="C12955" s="75" t="s">
        <v>14745</v>
      </c>
      <c r="D12955" s="75" t="s">
        <v>13139</v>
      </c>
      <c r="E12955" s="171">
        <v>100.78</v>
      </c>
    </row>
    <row r="12956" spans="2:5" ht="50.1" customHeight="1">
      <c r="B12956" s="75">
        <v>39238</v>
      </c>
      <c r="C12956" s="75" t="s">
        <v>14746</v>
      </c>
      <c r="D12956" s="75" t="s">
        <v>13139</v>
      </c>
      <c r="E12956" s="171">
        <v>125.82</v>
      </c>
    </row>
    <row r="12957" spans="2:5" ht="50.1" customHeight="1">
      <c r="B12957" s="75">
        <v>979</v>
      </c>
      <c r="C12957" s="75" t="s">
        <v>14747</v>
      </c>
      <c r="D12957" s="75" t="s">
        <v>13139</v>
      </c>
      <c r="E12957" s="171">
        <v>15.72</v>
      </c>
    </row>
    <row r="12958" spans="2:5" ht="50.1" customHeight="1">
      <c r="B12958" s="75">
        <v>39239</v>
      </c>
      <c r="C12958" s="75" t="s">
        <v>14748</v>
      </c>
      <c r="D12958" s="75" t="s">
        <v>13139</v>
      </c>
      <c r="E12958" s="171">
        <v>153.13</v>
      </c>
    </row>
    <row r="12959" spans="2:5" ht="50.1" customHeight="1">
      <c r="B12959" s="75">
        <v>1014</v>
      </c>
      <c r="C12959" s="75" t="s">
        <v>14749</v>
      </c>
      <c r="D12959" s="75" t="s">
        <v>13139</v>
      </c>
      <c r="E12959" s="171">
        <v>1.98</v>
      </c>
    </row>
    <row r="12960" spans="2:5" ht="50.1" customHeight="1">
      <c r="B12960" s="75">
        <v>39240</v>
      </c>
      <c r="C12960" s="75" t="s">
        <v>14750</v>
      </c>
      <c r="D12960" s="75" t="s">
        <v>13139</v>
      </c>
      <c r="E12960" s="171">
        <v>202.39</v>
      </c>
    </row>
    <row r="12961" spans="2:5" ht="50.1" customHeight="1">
      <c r="B12961" s="75">
        <v>39232</v>
      </c>
      <c r="C12961" s="75" t="s">
        <v>14751</v>
      </c>
      <c r="D12961" s="75" t="s">
        <v>13139</v>
      </c>
      <c r="E12961" s="171">
        <v>21.01</v>
      </c>
    </row>
    <row r="12962" spans="2:5" ht="50.1" customHeight="1">
      <c r="B12962" s="75">
        <v>39233</v>
      </c>
      <c r="C12962" s="75" t="s">
        <v>14752</v>
      </c>
      <c r="D12962" s="75" t="s">
        <v>13139</v>
      </c>
      <c r="E12962" s="171">
        <v>28.89</v>
      </c>
    </row>
    <row r="12963" spans="2:5" ht="50.1" customHeight="1">
      <c r="B12963" s="75">
        <v>981</v>
      </c>
      <c r="C12963" s="75" t="s">
        <v>14753</v>
      </c>
      <c r="D12963" s="75" t="s">
        <v>13139</v>
      </c>
      <c r="E12963" s="171">
        <v>3.55</v>
      </c>
    </row>
    <row r="12964" spans="2:5" ht="50.1" customHeight="1">
      <c r="B12964" s="75">
        <v>39234</v>
      </c>
      <c r="C12964" s="75" t="s">
        <v>14754</v>
      </c>
      <c r="D12964" s="75" t="s">
        <v>13139</v>
      </c>
      <c r="E12964" s="171">
        <v>42.4</v>
      </c>
    </row>
    <row r="12965" spans="2:5" ht="50.1" customHeight="1">
      <c r="B12965" s="75">
        <v>982</v>
      </c>
      <c r="C12965" s="75" t="s">
        <v>14755</v>
      </c>
      <c r="D12965" s="75" t="s">
        <v>13139</v>
      </c>
      <c r="E12965" s="171">
        <v>4.97</v>
      </c>
    </row>
    <row r="12966" spans="2:5" ht="50.1" customHeight="1">
      <c r="B12966" s="75">
        <v>39235</v>
      </c>
      <c r="C12966" s="75" t="s">
        <v>14756</v>
      </c>
      <c r="D12966" s="75" t="s">
        <v>13139</v>
      </c>
      <c r="E12966" s="171">
        <v>59.64</v>
      </c>
    </row>
    <row r="12967" spans="2:5" ht="50.1" customHeight="1">
      <c r="B12967" s="75">
        <v>39236</v>
      </c>
      <c r="C12967" s="75" t="s">
        <v>14757</v>
      </c>
      <c r="D12967" s="75" t="s">
        <v>13139</v>
      </c>
      <c r="E12967" s="171">
        <v>78.180000000000007</v>
      </c>
    </row>
    <row r="12968" spans="2:5" ht="50.1" customHeight="1">
      <c r="B12968" s="75">
        <v>876</v>
      </c>
      <c r="C12968" s="75" t="s">
        <v>14758</v>
      </c>
      <c r="D12968" s="75" t="s">
        <v>13139</v>
      </c>
      <c r="E12968" s="171">
        <v>201.83</v>
      </c>
    </row>
    <row r="12969" spans="2:5" ht="50.1" customHeight="1">
      <c r="B12969" s="75">
        <v>877</v>
      </c>
      <c r="C12969" s="75" t="s">
        <v>14759</v>
      </c>
      <c r="D12969" s="75" t="s">
        <v>13139</v>
      </c>
      <c r="E12969" s="171">
        <v>237.26</v>
      </c>
    </row>
    <row r="12970" spans="2:5" ht="50.1" customHeight="1">
      <c r="B12970" s="75">
        <v>882</v>
      </c>
      <c r="C12970" s="75" t="s">
        <v>14760</v>
      </c>
      <c r="D12970" s="75" t="s">
        <v>13139</v>
      </c>
      <c r="E12970" s="171">
        <v>258.54000000000002</v>
      </c>
    </row>
    <row r="12971" spans="2:5" ht="50.1" customHeight="1">
      <c r="B12971" s="75">
        <v>878</v>
      </c>
      <c r="C12971" s="75" t="s">
        <v>14761</v>
      </c>
      <c r="D12971" s="75" t="s">
        <v>13139</v>
      </c>
      <c r="E12971" s="171">
        <v>321.43</v>
      </c>
    </row>
    <row r="12972" spans="2:5" ht="50.1" customHeight="1">
      <c r="B12972" s="75">
        <v>879</v>
      </c>
      <c r="C12972" s="75" t="s">
        <v>14762</v>
      </c>
      <c r="D12972" s="75" t="s">
        <v>13139</v>
      </c>
      <c r="E12972" s="171">
        <v>378.85</v>
      </c>
    </row>
    <row r="12973" spans="2:5" ht="50.1" customHeight="1">
      <c r="B12973" s="75">
        <v>880</v>
      </c>
      <c r="C12973" s="75" t="s">
        <v>14763</v>
      </c>
      <c r="D12973" s="75" t="s">
        <v>13139</v>
      </c>
      <c r="E12973" s="171">
        <v>445.77</v>
      </c>
    </row>
    <row r="12974" spans="2:5" ht="50.1" customHeight="1">
      <c r="B12974" s="75">
        <v>873</v>
      </c>
      <c r="C12974" s="75" t="s">
        <v>14764</v>
      </c>
      <c r="D12974" s="75" t="s">
        <v>13139</v>
      </c>
      <c r="E12974" s="171">
        <v>135.54</v>
      </c>
    </row>
    <row r="12975" spans="2:5" ht="50.1" customHeight="1">
      <c r="B12975" s="75">
        <v>881</v>
      </c>
      <c r="C12975" s="75" t="s">
        <v>14765</v>
      </c>
      <c r="D12975" s="75" t="s">
        <v>13139</v>
      </c>
      <c r="E12975" s="171">
        <v>609.29</v>
      </c>
    </row>
    <row r="12976" spans="2:5" ht="50.1" customHeight="1">
      <c r="B12976" s="75">
        <v>874</v>
      </c>
      <c r="C12976" s="75" t="s">
        <v>14766</v>
      </c>
      <c r="D12976" s="75" t="s">
        <v>13139</v>
      </c>
      <c r="E12976" s="171">
        <v>160.85</v>
      </c>
    </row>
    <row r="12977" spans="2:5" ht="50.1" customHeight="1">
      <c r="B12977" s="75">
        <v>875</v>
      </c>
      <c r="C12977" s="75" t="s">
        <v>14767</v>
      </c>
      <c r="D12977" s="75" t="s">
        <v>13139</v>
      </c>
      <c r="E12977" s="171">
        <v>191.91</v>
      </c>
    </row>
    <row r="12978" spans="2:5" ht="50.1" customHeight="1">
      <c r="B12978" s="75">
        <v>983</v>
      </c>
      <c r="C12978" s="75" t="s">
        <v>14768</v>
      </c>
      <c r="D12978" s="75" t="s">
        <v>13139</v>
      </c>
      <c r="E12978" s="171">
        <v>1.19</v>
      </c>
    </row>
    <row r="12979" spans="2:5" ht="50.1" customHeight="1">
      <c r="B12979" s="75">
        <v>985</v>
      </c>
      <c r="C12979" s="75" t="s">
        <v>14769</v>
      </c>
      <c r="D12979" s="75" t="s">
        <v>13139</v>
      </c>
      <c r="E12979" s="171">
        <v>9</v>
      </c>
    </row>
    <row r="12980" spans="2:5" ht="50.1" customHeight="1">
      <c r="B12980" s="75">
        <v>990</v>
      </c>
      <c r="C12980" s="75" t="s">
        <v>14770</v>
      </c>
      <c r="D12980" s="75" t="s">
        <v>13139</v>
      </c>
      <c r="E12980" s="171">
        <v>123.37</v>
      </c>
    </row>
    <row r="12981" spans="2:5" ht="50.1" customHeight="1">
      <c r="B12981" s="75">
        <v>39241</v>
      </c>
      <c r="C12981" s="75" t="s">
        <v>14771</v>
      </c>
      <c r="D12981" s="75" t="s">
        <v>13139</v>
      </c>
      <c r="E12981" s="171">
        <v>14.09</v>
      </c>
    </row>
    <row r="12982" spans="2:5" ht="50.1" customHeight="1">
      <c r="B12982" s="75">
        <v>1005</v>
      </c>
      <c r="C12982" s="75" t="s">
        <v>14772</v>
      </c>
      <c r="D12982" s="75" t="s">
        <v>13139</v>
      </c>
      <c r="E12982" s="171">
        <v>151.41999999999999</v>
      </c>
    </row>
    <row r="12983" spans="2:5" ht="50.1" customHeight="1">
      <c r="B12983" s="75">
        <v>984</v>
      </c>
      <c r="C12983" s="75" t="s">
        <v>14773</v>
      </c>
      <c r="D12983" s="75" t="s">
        <v>13139</v>
      </c>
      <c r="E12983" s="171">
        <v>3.1</v>
      </c>
    </row>
    <row r="12984" spans="2:5" ht="50.1" customHeight="1">
      <c r="B12984" s="75">
        <v>991</v>
      </c>
      <c r="C12984" s="75" t="s">
        <v>14774</v>
      </c>
      <c r="D12984" s="75" t="s">
        <v>13139</v>
      </c>
      <c r="E12984" s="171">
        <v>200.09</v>
      </c>
    </row>
    <row r="12985" spans="2:5" ht="50.1" customHeight="1">
      <c r="B12985" s="75">
        <v>986</v>
      </c>
      <c r="C12985" s="75" t="s">
        <v>14775</v>
      </c>
      <c r="D12985" s="75" t="s">
        <v>13139</v>
      </c>
      <c r="E12985" s="171">
        <v>21.55</v>
      </c>
    </row>
    <row r="12986" spans="2:5" ht="50.1" customHeight="1">
      <c r="B12986" s="75">
        <v>1024</v>
      </c>
      <c r="C12986" s="75" t="s">
        <v>14776</v>
      </c>
      <c r="D12986" s="75" t="s">
        <v>13139</v>
      </c>
      <c r="E12986" s="171">
        <v>247.64</v>
      </c>
    </row>
    <row r="12987" spans="2:5" ht="50.1" customHeight="1">
      <c r="B12987" s="75">
        <v>987</v>
      </c>
      <c r="C12987" s="75" t="s">
        <v>14777</v>
      </c>
      <c r="D12987" s="75" t="s">
        <v>13139</v>
      </c>
      <c r="E12987" s="171">
        <v>29.29</v>
      </c>
    </row>
    <row r="12988" spans="2:5" ht="50.1" customHeight="1">
      <c r="B12988" s="75">
        <v>1003</v>
      </c>
      <c r="C12988" s="75" t="s">
        <v>14778</v>
      </c>
      <c r="D12988" s="75" t="s">
        <v>13139</v>
      </c>
      <c r="E12988" s="171">
        <v>4.55</v>
      </c>
    </row>
    <row r="12989" spans="2:5" ht="50.1" customHeight="1">
      <c r="B12989" s="75">
        <v>992</v>
      </c>
      <c r="C12989" s="75" t="s">
        <v>14779</v>
      </c>
      <c r="D12989" s="75" t="s">
        <v>13139</v>
      </c>
      <c r="E12989" s="171">
        <v>320.39999999999998</v>
      </c>
    </row>
    <row r="12990" spans="2:5" ht="50.1" customHeight="1">
      <c r="B12990" s="75">
        <v>1007</v>
      </c>
      <c r="C12990" s="75" t="s">
        <v>14780</v>
      </c>
      <c r="D12990" s="75" t="s">
        <v>13139</v>
      </c>
      <c r="E12990" s="171">
        <v>41.54</v>
      </c>
    </row>
    <row r="12991" spans="2:5" ht="50.1" customHeight="1">
      <c r="B12991" s="75">
        <v>39242</v>
      </c>
      <c r="C12991" s="75" t="s">
        <v>14781</v>
      </c>
      <c r="D12991" s="75" t="s">
        <v>13139</v>
      </c>
      <c r="E12991" s="171">
        <v>396.99</v>
      </c>
    </row>
    <row r="12992" spans="2:5" ht="50.1" customHeight="1">
      <c r="B12992" s="75">
        <v>1008</v>
      </c>
      <c r="C12992" s="75" t="s">
        <v>14782</v>
      </c>
      <c r="D12992" s="75" t="s">
        <v>13139</v>
      </c>
      <c r="E12992" s="171">
        <v>5.17</v>
      </c>
    </row>
    <row r="12993" spans="2:5" ht="50.1" customHeight="1">
      <c r="B12993" s="75">
        <v>988</v>
      </c>
      <c r="C12993" s="75" t="s">
        <v>14783</v>
      </c>
      <c r="D12993" s="75" t="s">
        <v>13139</v>
      </c>
      <c r="E12993" s="171">
        <v>57.39</v>
      </c>
    </row>
    <row r="12994" spans="2:5" ht="50.1" customHeight="1">
      <c r="B12994" s="75">
        <v>989</v>
      </c>
      <c r="C12994" s="75" t="s">
        <v>14784</v>
      </c>
      <c r="D12994" s="75" t="s">
        <v>13139</v>
      </c>
      <c r="E12994" s="171">
        <v>77.739999999999995</v>
      </c>
    </row>
    <row r="12995" spans="2:5" ht="50.1" customHeight="1">
      <c r="B12995" s="75">
        <v>39598</v>
      </c>
      <c r="C12995" s="75" t="s">
        <v>14785</v>
      </c>
      <c r="D12995" s="75" t="s">
        <v>13139</v>
      </c>
      <c r="E12995" s="171">
        <v>1.25</v>
      </c>
    </row>
    <row r="12996" spans="2:5" ht="50.1" customHeight="1">
      <c r="B12996" s="75">
        <v>39599</v>
      </c>
      <c r="C12996" s="75" t="s">
        <v>14786</v>
      </c>
      <c r="D12996" s="75" t="s">
        <v>13139</v>
      </c>
      <c r="E12996" s="171">
        <v>1.89</v>
      </c>
    </row>
    <row r="12997" spans="2:5" ht="50.1" customHeight="1">
      <c r="B12997" s="75">
        <v>34602</v>
      </c>
      <c r="C12997" s="75" t="s">
        <v>14787</v>
      </c>
      <c r="D12997" s="75" t="s">
        <v>13139</v>
      </c>
      <c r="E12997" s="171">
        <v>2.86</v>
      </c>
    </row>
    <row r="12998" spans="2:5" ht="50.1" customHeight="1">
      <c r="B12998" s="75">
        <v>34603</v>
      </c>
      <c r="C12998" s="75" t="s">
        <v>14788</v>
      </c>
      <c r="D12998" s="75" t="s">
        <v>13139</v>
      </c>
      <c r="E12998" s="171">
        <v>13.78</v>
      </c>
    </row>
    <row r="12999" spans="2:5" ht="50.1" customHeight="1">
      <c r="B12999" s="75">
        <v>34607</v>
      </c>
      <c r="C12999" s="75" t="s">
        <v>14789</v>
      </c>
      <c r="D12999" s="75" t="s">
        <v>13139</v>
      </c>
      <c r="E12999" s="171">
        <v>6.14</v>
      </c>
    </row>
    <row r="13000" spans="2:5" ht="50.1" customHeight="1">
      <c r="B13000" s="75">
        <v>34609</v>
      </c>
      <c r="C13000" s="75" t="s">
        <v>14790</v>
      </c>
      <c r="D13000" s="75" t="s">
        <v>13139</v>
      </c>
      <c r="E13000" s="171">
        <v>9.2200000000000006</v>
      </c>
    </row>
    <row r="13001" spans="2:5" ht="50.1" customHeight="1">
      <c r="B13001" s="75">
        <v>34618</v>
      </c>
      <c r="C13001" s="75" t="s">
        <v>14791</v>
      </c>
      <c r="D13001" s="75" t="s">
        <v>13139</v>
      </c>
      <c r="E13001" s="171">
        <v>3.8</v>
      </c>
    </row>
    <row r="13002" spans="2:5" ht="50.1" customHeight="1">
      <c r="B13002" s="75">
        <v>34620</v>
      </c>
      <c r="C13002" s="75" t="s">
        <v>14792</v>
      </c>
      <c r="D13002" s="75" t="s">
        <v>13139</v>
      </c>
      <c r="E13002" s="171">
        <v>19.02</v>
      </c>
    </row>
    <row r="13003" spans="2:5" ht="50.1" customHeight="1">
      <c r="B13003" s="75">
        <v>34621</v>
      </c>
      <c r="C13003" s="75" t="s">
        <v>14793</v>
      </c>
      <c r="D13003" s="75" t="s">
        <v>13139</v>
      </c>
      <c r="E13003" s="171">
        <v>8.82</v>
      </c>
    </row>
    <row r="13004" spans="2:5" ht="50.1" customHeight="1">
      <c r="B13004" s="75">
        <v>34622</v>
      </c>
      <c r="C13004" s="75" t="s">
        <v>14794</v>
      </c>
      <c r="D13004" s="75" t="s">
        <v>13139</v>
      </c>
      <c r="E13004" s="171">
        <v>12.5</v>
      </c>
    </row>
    <row r="13005" spans="2:5" ht="50.1" customHeight="1">
      <c r="B13005" s="75">
        <v>34624</v>
      </c>
      <c r="C13005" s="75" t="s">
        <v>14795</v>
      </c>
      <c r="D13005" s="75" t="s">
        <v>13139</v>
      </c>
      <c r="E13005" s="171">
        <v>4.8499999999999996</v>
      </c>
    </row>
    <row r="13006" spans="2:5" ht="50.1" customHeight="1">
      <c r="B13006" s="75">
        <v>34626</v>
      </c>
      <c r="C13006" s="75" t="s">
        <v>14796</v>
      </c>
      <c r="D13006" s="75" t="s">
        <v>13139</v>
      </c>
      <c r="E13006" s="171">
        <v>26.14</v>
      </c>
    </row>
    <row r="13007" spans="2:5" ht="50.1" customHeight="1">
      <c r="B13007" s="75">
        <v>34627</v>
      </c>
      <c r="C13007" s="75" t="s">
        <v>14797</v>
      </c>
      <c r="D13007" s="75" t="s">
        <v>13139</v>
      </c>
      <c r="E13007" s="171">
        <v>11.26</v>
      </c>
    </row>
    <row r="13008" spans="2:5" ht="50.1" customHeight="1">
      <c r="B13008" s="75">
        <v>34629</v>
      </c>
      <c r="C13008" s="75" t="s">
        <v>14798</v>
      </c>
      <c r="D13008" s="75" t="s">
        <v>13139</v>
      </c>
      <c r="E13008" s="171">
        <v>16.489999999999998</v>
      </c>
    </row>
    <row r="13009" spans="2:5" ht="50.1" customHeight="1">
      <c r="B13009" s="75">
        <v>39257</v>
      </c>
      <c r="C13009" s="75" t="s">
        <v>14799</v>
      </c>
      <c r="D13009" s="75" t="s">
        <v>13139</v>
      </c>
      <c r="E13009" s="171">
        <v>5.42</v>
      </c>
    </row>
    <row r="13010" spans="2:5" ht="50.1" customHeight="1">
      <c r="B13010" s="75">
        <v>39261</v>
      </c>
      <c r="C13010" s="75" t="s">
        <v>14800</v>
      </c>
      <c r="D13010" s="75" t="s">
        <v>13139</v>
      </c>
      <c r="E13010" s="171">
        <v>28.92</v>
      </c>
    </row>
    <row r="13011" spans="2:5" ht="50.1" customHeight="1">
      <c r="B13011" s="75">
        <v>39268</v>
      </c>
      <c r="C13011" s="75" t="s">
        <v>14801</v>
      </c>
      <c r="D13011" s="75" t="s">
        <v>13139</v>
      </c>
      <c r="E13011" s="171">
        <v>333.69</v>
      </c>
    </row>
    <row r="13012" spans="2:5" ht="50.1" customHeight="1">
      <c r="B13012" s="75">
        <v>39262</v>
      </c>
      <c r="C13012" s="75" t="s">
        <v>14802</v>
      </c>
      <c r="D13012" s="75" t="s">
        <v>13139</v>
      </c>
      <c r="E13012" s="171">
        <v>45.21</v>
      </c>
    </row>
    <row r="13013" spans="2:5" ht="50.1" customHeight="1">
      <c r="B13013" s="75">
        <v>39258</v>
      </c>
      <c r="C13013" s="75" t="s">
        <v>14803</v>
      </c>
      <c r="D13013" s="75" t="s">
        <v>13139</v>
      </c>
      <c r="E13013" s="171">
        <v>8.0399999999999991</v>
      </c>
    </row>
    <row r="13014" spans="2:5" ht="50.1" customHeight="1">
      <c r="B13014" s="75">
        <v>39263</v>
      </c>
      <c r="C13014" s="75" t="s">
        <v>14804</v>
      </c>
      <c r="D13014" s="75" t="s">
        <v>13139</v>
      </c>
      <c r="E13014" s="171">
        <v>69.959999999999994</v>
      </c>
    </row>
    <row r="13015" spans="2:5" ht="50.1" customHeight="1">
      <c r="B13015" s="75">
        <v>39264</v>
      </c>
      <c r="C13015" s="75" t="s">
        <v>14805</v>
      </c>
      <c r="D13015" s="75" t="s">
        <v>13139</v>
      </c>
      <c r="E13015" s="171">
        <v>94.74</v>
      </c>
    </row>
    <row r="13016" spans="2:5" ht="50.1" customHeight="1">
      <c r="B13016" s="75">
        <v>39259</v>
      </c>
      <c r="C13016" s="75" t="s">
        <v>14806</v>
      </c>
      <c r="D13016" s="75" t="s">
        <v>13139</v>
      </c>
      <c r="E13016" s="171">
        <v>12.25</v>
      </c>
    </row>
    <row r="13017" spans="2:5" ht="50.1" customHeight="1">
      <c r="B13017" s="75">
        <v>39265</v>
      </c>
      <c r="C13017" s="75" t="s">
        <v>14807</v>
      </c>
      <c r="D13017" s="75" t="s">
        <v>13139</v>
      </c>
      <c r="E13017" s="171">
        <v>139.55000000000001</v>
      </c>
    </row>
    <row r="13018" spans="2:5" ht="50.1" customHeight="1">
      <c r="B13018" s="75">
        <v>39260</v>
      </c>
      <c r="C13018" s="75" t="s">
        <v>14808</v>
      </c>
      <c r="D13018" s="75" t="s">
        <v>13139</v>
      </c>
      <c r="E13018" s="171">
        <v>17.440000000000001</v>
      </c>
    </row>
    <row r="13019" spans="2:5" ht="50.1" customHeight="1">
      <c r="B13019" s="75">
        <v>39266</v>
      </c>
      <c r="C13019" s="75" t="s">
        <v>14809</v>
      </c>
      <c r="D13019" s="75" t="s">
        <v>13139</v>
      </c>
      <c r="E13019" s="171">
        <v>195.82</v>
      </c>
    </row>
    <row r="13020" spans="2:5" ht="50.1" customHeight="1">
      <c r="B13020" s="75">
        <v>39267</v>
      </c>
      <c r="C13020" s="75" t="s">
        <v>14810</v>
      </c>
      <c r="D13020" s="75" t="s">
        <v>13139</v>
      </c>
      <c r="E13020" s="171">
        <v>256.69</v>
      </c>
    </row>
    <row r="13021" spans="2:5" ht="50.1" customHeight="1">
      <c r="B13021" s="75">
        <v>11901</v>
      </c>
      <c r="C13021" s="75" t="s">
        <v>14811</v>
      </c>
      <c r="D13021" s="75" t="s">
        <v>13139</v>
      </c>
      <c r="E13021" s="171">
        <v>0.63</v>
      </c>
    </row>
    <row r="13022" spans="2:5" ht="50.1" customHeight="1">
      <c r="B13022" s="75">
        <v>11902</v>
      </c>
      <c r="C13022" s="75" t="s">
        <v>14812</v>
      </c>
      <c r="D13022" s="75" t="s">
        <v>13139</v>
      </c>
      <c r="E13022" s="171">
        <v>1.1000000000000001</v>
      </c>
    </row>
    <row r="13023" spans="2:5" ht="50.1" customHeight="1">
      <c r="B13023" s="75">
        <v>11903</v>
      </c>
      <c r="C13023" s="75" t="s">
        <v>14813</v>
      </c>
      <c r="D13023" s="75" t="s">
        <v>13139</v>
      </c>
      <c r="E13023" s="171">
        <v>1.69</v>
      </c>
    </row>
    <row r="13024" spans="2:5" ht="50.1" customHeight="1">
      <c r="B13024" s="75">
        <v>11904</v>
      </c>
      <c r="C13024" s="75" t="s">
        <v>14814</v>
      </c>
      <c r="D13024" s="75" t="s">
        <v>13139</v>
      </c>
      <c r="E13024" s="171">
        <v>2.16</v>
      </c>
    </row>
    <row r="13025" spans="2:5" ht="50.1" customHeight="1">
      <c r="B13025" s="75">
        <v>11905</v>
      </c>
      <c r="C13025" s="75" t="s">
        <v>14815</v>
      </c>
      <c r="D13025" s="75" t="s">
        <v>13139</v>
      </c>
      <c r="E13025" s="171">
        <v>2.9</v>
      </c>
    </row>
    <row r="13026" spans="2:5" ht="50.1" customHeight="1">
      <c r="B13026" s="75">
        <v>11906</v>
      </c>
      <c r="C13026" s="75" t="s">
        <v>14816</v>
      </c>
      <c r="D13026" s="75" t="s">
        <v>13139</v>
      </c>
      <c r="E13026" s="171">
        <v>3.34</v>
      </c>
    </row>
    <row r="13027" spans="2:5" ht="50.1" customHeight="1">
      <c r="B13027" s="75">
        <v>11919</v>
      </c>
      <c r="C13027" s="75" t="s">
        <v>14817</v>
      </c>
      <c r="D13027" s="75" t="s">
        <v>13139</v>
      </c>
      <c r="E13027" s="171">
        <v>6.56</v>
      </c>
    </row>
    <row r="13028" spans="2:5" ht="50.1" customHeight="1">
      <c r="B13028" s="75">
        <v>11920</v>
      </c>
      <c r="C13028" s="75" t="s">
        <v>14818</v>
      </c>
      <c r="D13028" s="75" t="s">
        <v>13139</v>
      </c>
      <c r="E13028" s="171">
        <v>12.71</v>
      </c>
    </row>
    <row r="13029" spans="2:5" ht="50.1" customHeight="1">
      <c r="B13029" s="75">
        <v>11924</v>
      </c>
      <c r="C13029" s="75" t="s">
        <v>14819</v>
      </c>
      <c r="D13029" s="75" t="s">
        <v>13139</v>
      </c>
      <c r="E13029" s="171">
        <v>123.63</v>
      </c>
    </row>
    <row r="13030" spans="2:5" ht="50.1" customHeight="1">
      <c r="B13030" s="75">
        <v>11921</v>
      </c>
      <c r="C13030" s="75" t="s">
        <v>14820</v>
      </c>
      <c r="D13030" s="75" t="s">
        <v>13139</v>
      </c>
      <c r="E13030" s="171">
        <v>17.309999999999999</v>
      </c>
    </row>
    <row r="13031" spans="2:5" ht="50.1" customHeight="1">
      <c r="B13031" s="75">
        <v>11922</v>
      </c>
      <c r="C13031" s="75" t="s">
        <v>14821</v>
      </c>
      <c r="D13031" s="75" t="s">
        <v>13139</v>
      </c>
      <c r="E13031" s="171">
        <v>30.73</v>
      </c>
    </row>
    <row r="13032" spans="2:5" ht="50.1" customHeight="1">
      <c r="B13032" s="75">
        <v>11923</v>
      </c>
      <c r="C13032" s="75" t="s">
        <v>14822</v>
      </c>
      <c r="D13032" s="75" t="s">
        <v>13139</v>
      </c>
      <c r="E13032" s="171">
        <v>50.19</v>
      </c>
    </row>
    <row r="13033" spans="2:5" ht="50.1" customHeight="1">
      <c r="B13033" s="75">
        <v>11916</v>
      </c>
      <c r="C13033" s="75" t="s">
        <v>14823</v>
      </c>
      <c r="D13033" s="75" t="s">
        <v>13139</v>
      </c>
      <c r="E13033" s="171">
        <v>8.52</v>
      </c>
    </row>
    <row r="13034" spans="2:5" ht="50.1" customHeight="1">
      <c r="B13034" s="75">
        <v>11914</v>
      </c>
      <c r="C13034" s="75" t="s">
        <v>14824</v>
      </c>
      <c r="D13034" s="75" t="s">
        <v>13139</v>
      </c>
      <c r="E13034" s="171">
        <v>61.83</v>
      </c>
    </row>
    <row r="13035" spans="2:5" ht="50.1" customHeight="1">
      <c r="B13035" s="75">
        <v>11917</v>
      </c>
      <c r="C13035" s="75" t="s">
        <v>14825</v>
      </c>
      <c r="D13035" s="75" t="s">
        <v>13139</v>
      </c>
      <c r="E13035" s="171">
        <v>14.82</v>
      </c>
    </row>
    <row r="13036" spans="2:5" ht="50.1" customHeight="1">
      <c r="B13036" s="75">
        <v>11918</v>
      </c>
      <c r="C13036" s="75" t="s">
        <v>14826</v>
      </c>
      <c r="D13036" s="75" t="s">
        <v>13139</v>
      </c>
      <c r="E13036" s="171">
        <v>20.11</v>
      </c>
    </row>
    <row r="13037" spans="2:5" ht="50.1" customHeight="1">
      <c r="B13037" s="75">
        <v>37734</v>
      </c>
      <c r="C13037" s="75" t="s">
        <v>14827</v>
      </c>
      <c r="D13037" s="75" t="s">
        <v>13138</v>
      </c>
      <c r="E13037" s="172">
        <v>49444.66</v>
      </c>
    </row>
    <row r="13038" spans="2:5" ht="50.1" customHeight="1">
      <c r="B13038" s="75">
        <v>42251</v>
      </c>
      <c r="C13038" s="75" t="s">
        <v>14828</v>
      </c>
      <c r="D13038" s="75" t="s">
        <v>13138</v>
      </c>
      <c r="E13038" s="172">
        <v>56147.43</v>
      </c>
    </row>
    <row r="13039" spans="2:5" ht="50.1" customHeight="1">
      <c r="B13039" s="75">
        <v>37733</v>
      </c>
      <c r="C13039" s="75" t="s">
        <v>14829</v>
      </c>
      <c r="D13039" s="75" t="s">
        <v>13138</v>
      </c>
      <c r="E13039" s="172">
        <v>37073.42</v>
      </c>
    </row>
    <row r="13040" spans="2:5" ht="50.1" customHeight="1">
      <c r="B13040" s="75">
        <v>37735</v>
      </c>
      <c r="C13040" s="75" t="s">
        <v>14830</v>
      </c>
      <c r="D13040" s="75" t="s">
        <v>13138</v>
      </c>
      <c r="E13040" s="172">
        <v>44673.47</v>
      </c>
    </row>
    <row r="13041" spans="2:5" ht="50.1" customHeight="1">
      <c r="B13041" s="75">
        <v>5090</v>
      </c>
      <c r="C13041" s="75" t="s">
        <v>21570</v>
      </c>
      <c r="D13041" s="75" t="s">
        <v>13138</v>
      </c>
      <c r="E13041" s="171">
        <v>18</v>
      </c>
    </row>
    <row r="13042" spans="2:5" ht="50.1" customHeight="1">
      <c r="B13042" s="75">
        <v>5085</v>
      </c>
      <c r="C13042" s="75" t="s">
        <v>21571</v>
      </c>
      <c r="D13042" s="75" t="s">
        <v>13138</v>
      </c>
      <c r="E13042" s="171">
        <v>26.79</v>
      </c>
    </row>
    <row r="13043" spans="2:5" ht="50.1" customHeight="1">
      <c r="B13043" s="75">
        <v>43603</v>
      </c>
      <c r="C13043" s="75" t="s">
        <v>21572</v>
      </c>
      <c r="D13043" s="75" t="s">
        <v>13138</v>
      </c>
      <c r="E13043" s="171">
        <v>38.28</v>
      </c>
    </row>
    <row r="13044" spans="2:5" ht="50.1" customHeight="1">
      <c r="B13044" s="75">
        <v>38374</v>
      </c>
      <c r="C13044" s="75" t="s">
        <v>14831</v>
      </c>
      <c r="D13044" s="75" t="s">
        <v>13138</v>
      </c>
      <c r="E13044" s="171">
        <v>779.7</v>
      </c>
    </row>
    <row r="13045" spans="2:5" ht="50.1" customHeight="1">
      <c r="B13045" s="75">
        <v>20209</v>
      </c>
      <c r="C13045" s="75" t="s">
        <v>21573</v>
      </c>
      <c r="D13045" s="75" t="s">
        <v>13139</v>
      </c>
      <c r="E13045" s="171">
        <v>34.29</v>
      </c>
    </row>
    <row r="13046" spans="2:5" ht="50.1" customHeight="1">
      <c r="B13046" s="75">
        <v>20212</v>
      </c>
      <c r="C13046" s="75" t="s">
        <v>21574</v>
      </c>
      <c r="D13046" s="75" t="s">
        <v>13139</v>
      </c>
      <c r="E13046" s="171">
        <v>28.71</v>
      </c>
    </row>
    <row r="13047" spans="2:5" ht="50.1" customHeight="1">
      <c r="B13047" s="75">
        <v>4433</v>
      </c>
      <c r="C13047" s="75" t="s">
        <v>21575</v>
      </c>
      <c r="D13047" s="75" t="s">
        <v>13139</v>
      </c>
      <c r="E13047" s="171">
        <v>32.85</v>
      </c>
    </row>
    <row r="13048" spans="2:5" ht="50.1" customHeight="1">
      <c r="B13048" s="75">
        <v>4430</v>
      </c>
      <c r="C13048" s="75" t="s">
        <v>21576</v>
      </c>
      <c r="D13048" s="75" t="s">
        <v>13139</v>
      </c>
      <c r="E13048" s="171">
        <v>16.8</v>
      </c>
    </row>
    <row r="13049" spans="2:5" ht="50.1" customHeight="1">
      <c r="B13049" s="75">
        <v>4400</v>
      </c>
      <c r="C13049" s="75" t="s">
        <v>21577</v>
      </c>
      <c r="D13049" s="75" t="s">
        <v>13139</v>
      </c>
      <c r="E13049" s="171">
        <v>26.74</v>
      </c>
    </row>
    <row r="13050" spans="2:5" ht="50.1" customHeight="1">
      <c r="B13050" s="75">
        <v>2729</v>
      </c>
      <c r="C13050" s="75" t="s">
        <v>21578</v>
      </c>
      <c r="D13050" s="75" t="s">
        <v>13138</v>
      </c>
      <c r="E13050" s="171">
        <v>21.02</v>
      </c>
    </row>
    <row r="13051" spans="2:5" ht="50.1" customHeight="1">
      <c r="B13051" s="75">
        <v>4513</v>
      </c>
      <c r="C13051" s="75" t="s">
        <v>21579</v>
      </c>
      <c r="D13051" s="75" t="s">
        <v>13139</v>
      </c>
      <c r="E13051" s="171">
        <v>3.9</v>
      </c>
    </row>
    <row r="13052" spans="2:5" ht="50.1" customHeight="1">
      <c r="B13052" s="75">
        <v>11871</v>
      </c>
      <c r="C13052" s="75" t="s">
        <v>14832</v>
      </c>
      <c r="D13052" s="75" t="s">
        <v>13138</v>
      </c>
      <c r="E13052" s="171">
        <v>305</v>
      </c>
    </row>
    <row r="13053" spans="2:5" ht="50.1" customHeight="1">
      <c r="B13053" s="75">
        <v>34636</v>
      </c>
      <c r="C13053" s="75" t="s">
        <v>14833</v>
      </c>
      <c r="D13053" s="75" t="s">
        <v>13138</v>
      </c>
      <c r="E13053" s="171">
        <v>433.9</v>
      </c>
    </row>
    <row r="13054" spans="2:5" ht="50.1" customHeight="1">
      <c r="B13054" s="75">
        <v>34639</v>
      </c>
      <c r="C13054" s="75" t="s">
        <v>14834</v>
      </c>
      <c r="D13054" s="75" t="s">
        <v>13138</v>
      </c>
      <c r="E13054" s="171">
        <v>881.25</v>
      </c>
    </row>
    <row r="13055" spans="2:5" ht="50.1" customHeight="1">
      <c r="B13055" s="75">
        <v>34640</v>
      </c>
      <c r="C13055" s="75" t="s">
        <v>14835</v>
      </c>
      <c r="D13055" s="75" t="s">
        <v>13138</v>
      </c>
      <c r="E13055" s="171">
        <v>989.87</v>
      </c>
    </row>
    <row r="13056" spans="2:5" ht="50.1" customHeight="1">
      <c r="B13056" s="75">
        <v>34637</v>
      </c>
      <c r="C13056" s="75" t="s">
        <v>14836</v>
      </c>
      <c r="D13056" s="75" t="s">
        <v>13138</v>
      </c>
      <c r="E13056" s="171">
        <v>249.12</v>
      </c>
    </row>
    <row r="13057" spans="2:5" ht="50.1" customHeight="1">
      <c r="B13057" s="75">
        <v>34638</v>
      </c>
      <c r="C13057" s="75" t="s">
        <v>14837</v>
      </c>
      <c r="D13057" s="75" t="s">
        <v>13138</v>
      </c>
      <c r="E13057" s="171">
        <v>427.21</v>
      </c>
    </row>
    <row r="13058" spans="2:5" ht="50.1" customHeight="1">
      <c r="B13058" s="75">
        <v>11868</v>
      </c>
      <c r="C13058" s="75" t="s">
        <v>14838</v>
      </c>
      <c r="D13058" s="75" t="s">
        <v>13138</v>
      </c>
      <c r="E13058" s="171">
        <v>419.18</v>
      </c>
    </row>
    <row r="13059" spans="2:5" ht="50.1" customHeight="1">
      <c r="B13059" s="75">
        <v>37106</v>
      </c>
      <c r="C13059" s="75" t="s">
        <v>14839</v>
      </c>
      <c r="D13059" s="75" t="s">
        <v>13138</v>
      </c>
      <c r="E13059" s="172">
        <v>4048.81</v>
      </c>
    </row>
    <row r="13060" spans="2:5" ht="50.1" customHeight="1">
      <c r="B13060" s="75">
        <v>11869</v>
      </c>
      <c r="C13060" s="75" t="s">
        <v>14840</v>
      </c>
      <c r="D13060" s="75" t="s">
        <v>13138</v>
      </c>
      <c r="E13060" s="171">
        <v>680.11</v>
      </c>
    </row>
    <row r="13061" spans="2:5" ht="50.1" customHeight="1">
      <c r="B13061" s="75">
        <v>37104</v>
      </c>
      <c r="C13061" s="75" t="s">
        <v>14841</v>
      </c>
      <c r="D13061" s="75" t="s">
        <v>13138</v>
      </c>
      <c r="E13061" s="171">
        <v>876.71</v>
      </c>
    </row>
    <row r="13062" spans="2:5" ht="50.1" customHeight="1">
      <c r="B13062" s="75">
        <v>37105</v>
      </c>
      <c r="C13062" s="75" t="s">
        <v>14842</v>
      </c>
      <c r="D13062" s="75" t="s">
        <v>13138</v>
      </c>
      <c r="E13062" s="172">
        <v>1952.56</v>
      </c>
    </row>
    <row r="13063" spans="2:5" ht="50.1" customHeight="1">
      <c r="B13063" s="75">
        <v>34641</v>
      </c>
      <c r="C13063" s="75" t="s">
        <v>21580</v>
      </c>
      <c r="D13063" s="75" t="s">
        <v>13138</v>
      </c>
      <c r="E13063" s="171">
        <v>67.2</v>
      </c>
    </row>
    <row r="13064" spans="2:5" ht="50.1" customHeight="1">
      <c r="B13064" s="75">
        <v>43434</v>
      </c>
      <c r="C13064" s="75" t="s">
        <v>21581</v>
      </c>
      <c r="D13064" s="75" t="s">
        <v>13138</v>
      </c>
      <c r="E13064" s="171">
        <v>72.66</v>
      </c>
    </row>
    <row r="13065" spans="2:5" ht="50.1" customHeight="1">
      <c r="B13065" s="75">
        <v>43435</v>
      </c>
      <c r="C13065" s="75" t="s">
        <v>21582</v>
      </c>
      <c r="D13065" s="75" t="s">
        <v>13138</v>
      </c>
      <c r="E13065" s="171">
        <v>133.22</v>
      </c>
    </row>
    <row r="13066" spans="2:5" ht="50.1" customHeight="1">
      <c r="B13066" s="75">
        <v>43436</v>
      </c>
      <c r="C13066" s="75" t="s">
        <v>21583</v>
      </c>
      <c r="D13066" s="75" t="s">
        <v>13138</v>
      </c>
      <c r="E13066" s="171">
        <v>233.13</v>
      </c>
    </row>
    <row r="13067" spans="2:5" ht="50.1" customHeight="1">
      <c r="B13067" s="75">
        <v>43437</v>
      </c>
      <c r="C13067" s="75" t="s">
        <v>21584</v>
      </c>
      <c r="D13067" s="75" t="s">
        <v>13138</v>
      </c>
      <c r="E13067" s="171">
        <v>422.67</v>
      </c>
    </row>
    <row r="13068" spans="2:5" ht="50.1" customHeight="1">
      <c r="B13068" s="75">
        <v>43438</v>
      </c>
      <c r="C13068" s="75" t="s">
        <v>21585</v>
      </c>
      <c r="D13068" s="75" t="s">
        <v>13138</v>
      </c>
      <c r="E13068" s="171">
        <v>756.93</v>
      </c>
    </row>
    <row r="13069" spans="2:5" ht="50.1" customHeight="1">
      <c r="B13069" s="75">
        <v>41627</v>
      </c>
      <c r="C13069" s="75" t="s">
        <v>21586</v>
      </c>
      <c r="D13069" s="75" t="s">
        <v>13138</v>
      </c>
      <c r="E13069" s="171">
        <v>112.02</v>
      </c>
    </row>
    <row r="13070" spans="2:5" ht="50.1" customHeight="1">
      <c r="B13070" s="75">
        <v>41628</v>
      </c>
      <c r="C13070" s="75" t="s">
        <v>21587</v>
      </c>
      <c r="D13070" s="75" t="s">
        <v>13138</v>
      </c>
      <c r="E13070" s="171">
        <v>205.88</v>
      </c>
    </row>
    <row r="13071" spans="2:5" ht="50.1" customHeight="1">
      <c r="B13071" s="75">
        <v>41629</v>
      </c>
      <c r="C13071" s="75" t="s">
        <v>21588</v>
      </c>
      <c r="D13071" s="75" t="s">
        <v>13138</v>
      </c>
      <c r="E13071" s="171">
        <v>261.58999999999997</v>
      </c>
    </row>
    <row r="13072" spans="2:5" ht="50.1" customHeight="1">
      <c r="B13072" s="75">
        <v>43429</v>
      </c>
      <c r="C13072" s="75" t="s">
        <v>21589</v>
      </c>
      <c r="D13072" s="75" t="s">
        <v>13138</v>
      </c>
      <c r="E13072" s="171">
        <v>57.96</v>
      </c>
    </row>
    <row r="13073" spans="2:5" ht="50.1" customHeight="1">
      <c r="B13073" s="75">
        <v>43430</v>
      </c>
      <c r="C13073" s="75" t="s">
        <v>21590</v>
      </c>
      <c r="D13073" s="75" t="s">
        <v>13138</v>
      </c>
      <c r="E13073" s="171">
        <v>96.28</v>
      </c>
    </row>
    <row r="13074" spans="2:5" ht="50.1" customHeight="1">
      <c r="B13074" s="75">
        <v>43431</v>
      </c>
      <c r="C13074" s="75" t="s">
        <v>21591</v>
      </c>
      <c r="D13074" s="75" t="s">
        <v>13138</v>
      </c>
      <c r="E13074" s="171">
        <v>186.5</v>
      </c>
    </row>
    <row r="13075" spans="2:5" ht="50.1" customHeight="1">
      <c r="B13075" s="75">
        <v>43432</v>
      </c>
      <c r="C13075" s="75" t="s">
        <v>21592</v>
      </c>
      <c r="D13075" s="75" t="s">
        <v>13138</v>
      </c>
      <c r="E13075" s="171">
        <v>387.54</v>
      </c>
    </row>
    <row r="13076" spans="2:5" ht="50.1" customHeight="1">
      <c r="B13076" s="75">
        <v>43433</v>
      </c>
      <c r="C13076" s="75" t="s">
        <v>21593</v>
      </c>
      <c r="D13076" s="75" t="s">
        <v>13138</v>
      </c>
      <c r="E13076" s="171">
        <v>610.99</v>
      </c>
    </row>
    <row r="13077" spans="2:5" ht="50.1" customHeight="1">
      <c r="B13077" s="75">
        <v>43094</v>
      </c>
      <c r="C13077" s="75" t="s">
        <v>19145</v>
      </c>
      <c r="D13077" s="75" t="s">
        <v>13138</v>
      </c>
      <c r="E13077" s="171">
        <v>154.30000000000001</v>
      </c>
    </row>
    <row r="13078" spans="2:5" ht="50.1" customHeight="1">
      <c r="B13078" s="75">
        <v>43093</v>
      </c>
      <c r="C13078" s="75" t="s">
        <v>19146</v>
      </c>
      <c r="D13078" s="75" t="s">
        <v>13138</v>
      </c>
      <c r="E13078" s="171">
        <v>163.98</v>
      </c>
    </row>
    <row r="13079" spans="2:5" ht="50.1" customHeight="1">
      <c r="B13079" s="75">
        <v>1030</v>
      </c>
      <c r="C13079" s="75" t="s">
        <v>14843</v>
      </c>
      <c r="D13079" s="75" t="s">
        <v>13138</v>
      </c>
      <c r="E13079" s="171">
        <v>40.6</v>
      </c>
    </row>
    <row r="13080" spans="2:5" ht="50.1" customHeight="1">
      <c r="B13080" s="75">
        <v>11694</v>
      </c>
      <c r="C13080" s="75" t="s">
        <v>14844</v>
      </c>
      <c r="D13080" s="75" t="s">
        <v>13138</v>
      </c>
      <c r="E13080" s="171">
        <v>897.47</v>
      </c>
    </row>
    <row r="13081" spans="2:5" ht="50.1" customHeight="1">
      <c r="B13081" s="75">
        <v>11881</v>
      </c>
      <c r="C13081" s="75" t="s">
        <v>21594</v>
      </c>
      <c r="D13081" s="75" t="s">
        <v>13138</v>
      </c>
      <c r="E13081" s="171">
        <v>102.94</v>
      </c>
    </row>
    <row r="13082" spans="2:5" ht="50.1" customHeight="1">
      <c r="B13082" s="75">
        <v>35277</v>
      </c>
      <c r="C13082" s="75" t="s">
        <v>14845</v>
      </c>
      <c r="D13082" s="75" t="s">
        <v>13138</v>
      </c>
      <c r="E13082" s="171">
        <v>477.88</v>
      </c>
    </row>
    <row r="13083" spans="2:5" ht="50.1" customHeight="1">
      <c r="B13083" s="75">
        <v>10521</v>
      </c>
      <c r="C13083" s="75" t="s">
        <v>14846</v>
      </c>
      <c r="D13083" s="75" t="s">
        <v>13138</v>
      </c>
      <c r="E13083" s="171">
        <v>169.43</v>
      </c>
    </row>
    <row r="13084" spans="2:5" ht="50.1" customHeight="1">
      <c r="B13084" s="75">
        <v>10885</v>
      </c>
      <c r="C13084" s="75" t="s">
        <v>14847</v>
      </c>
      <c r="D13084" s="75" t="s">
        <v>13138</v>
      </c>
      <c r="E13084" s="171">
        <v>214.31</v>
      </c>
    </row>
    <row r="13085" spans="2:5" ht="50.1" customHeight="1">
      <c r="B13085" s="75">
        <v>20962</v>
      </c>
      <c r="C13085" s="75" t="s">
        <v>14848</v>
      </c>
      <c r="D13085" s="75" t="s">
        <v>13138</v>
      </c>
      <c r="E13085" s="171">
        <v>177.5</v>
      </c>
    </row>
    <row r="13086" spans="2:5" ht="50.1" customHeight="1">
      <c r="B13086" s="75">
        <v>20963</v>
      </c>
      <c r="C13086" s="75" t="s">
        <v>14849</v>
      </c>
      <c r="D13086" s="75" t="s">
        <v>13138</v>
      </c>
      <c r="E13086" s="171">
        <v>216.83</v>
      </c>
    </row>
    <row r="13087" spans="2:5" ht="50.1" customHeight="1">
      <c r="B13087" s="75">
        <v>2555</v>
      </c>
      <c r="C13087" s="75" t="s">
        <v>14850</v>
      </c>
      <c r="D13087" s="75" t="s">
        <v>13138</v>
      </c>
      <c r="E13087" s="171">
        <v>1.73</v>
      </c>
    </row>
    <row r="13088" spans="2:5" ht="50.1" customHeight="1">
      <c r="B13088" s="75">
        <v>2556</v>
      </c>
      <c r="C13088" s="75" t="s">
        <v>14851</v>
      </c>
      <c r="D13088" s="75" t="s">
        <v>13138</v>
      </c>
      <c r="E13088" s="171">
        <v>1.79</v>
      </c>
    </row>
    <row r="13089" spans="2:5" ht="50.1" customHeight="1">
      <c r="B13089" s="75">
        <v>2557</v>
      </c>
      <c r="C13089" s="75" t="s">
        <v>14852</v>
      </c>
      <c r="D13089" s="75" t="s">
        <v>13138</v>
      </c>
      <c r="E13089" s="171">
        <v>3.8</v>
      </c>
    </row>
    <row r="13090" spans="2:5" ht="50.1" customHeight="1">
      <c r="B13090" s="75">
        <v>10569</v>
      </c>
      <c r="C13090" s="75" t="s">
        <v>19147</v>
      </c>
      <c r="D13090" s="75" t="s">
        <v>13138</v>
      </c>
      <c r="E13090" s="171">
        <v>3.8</v>
      </c>
    </row>
    <row r="13091" spans="2:5" ht="50.1" customHeight="1">
      <c r="B13091" s="75">
        <v>39810</v>
      </c>
      <c r="C13091" s="75" t="s">
        <v>19148</v>
      </c>
      <c r="D13091" s="75" t="s">
        <v>13138</v>
      </c>
      <c r="E13091" s="171">
        <v>20.82</v>
      </c>
    </row>
    <row r="13092" spans="2:5" ht="50.1" customHeight="1">
      <c r="B13092" s="75">
        <v>39811</v>
      </c>
      <c r="C13092" s="75" t="s">
        <v>19149</v>
      </c>
      <c r="D13092" s="75" t="s">
        <v>13138</v>
      </c>
      <c r="E13092" s="171">
        <v>25.47</v>
      </c>
    </row>
    <row r="13093" spans="2:5" ht="50.1" customHeight="1">
      <c r="B13093" s="75">
        <v>39812</v>
      </c>
      <c r="C13093" s="75" t="s">
        <v>19150</v>
      </c>
      <c r="D13093" s="75" t="s">
        <v>13138</v>
      </c>
      <c r="E13093" s="171">
        <v>41.88</v>
      </c>
    </row>
    <row r="13094" spans="2:5" ht="50.1" customHeight="1">
      <c r="B13094" s="75">
        <v>43096</v>
      </c>
      <c r="C13094" s="75" t="s">
        <v>19151</v>
      </c>
      <c r="D13094" s="75" t="s">
        <v>13138</v>
      </c>
      <c r="E13094" s="171">
        <v>138.82</v>
      </c>
    </row>
    <row r="13095" spans="2:5" ht="50.1" customHeight="1">
      <c r="B13095" s="75">
        <v>43102</v>
      </c>
      <c r="C13095" s="75" t="s">
        <v>19152</v>
      </c>
      <c r="D13095" s="75" t="s">
        <v>13138</v>
      </c>
      <c r="E13095" s="171">
        <v>84.41</v>
      </c>
    </row>
    <row r="13096" spans="2:5" ht="50.1" customHeight="1">
      <c r="B13096" s="75">
        <v>43103</v>
      </c>
      <c r="C13096" s="75" t="s">
        <v>19153</v>
      </c>
      <c r="D13096" s="75" t="s">
        <v>13138</v>
      </c>
      <c r="E13096" s="171">
        <v>124.3</v>
      </c>
    </row>
    <row r="13097" spans="2:5" ht="50.1" customHeight="1">
      <c r="B13097" s="75">
        <v>43098</v>
      </c>
      <c r="C13097" s="75" t="s">
        <v>19154</v>
      </c>
      <c r="D13097" s="75" t="s">
        <v>13138</v>
      </c>
      <c r="E13097" s="171">
        <v>47.02</v>
      </c>
    </row>
    <row r="13098" spans="2:5" ht="50.1" customHeight="1">
      <c r="B13098" s="75">
        <v>43097</v>
      </c>
      <c r="C13098" s="75" t="s">
        <v>19155</v>
      </c>
      <c r="D13098" s="75" t="s">
        <v>13138</v>
      </c>
      <c r="E13098" s="171">
        <v>27.86</v>
      </c>
    </row>
    <row r="13099" spans="2:5" ht="50.1" customHeight="1">
      <c r="B13099" s="75">
        <v>43104</v>
      </c>
      <c r="C13099" s="75" t="s">
        <v>19156</v>
      </c>
      <c r="D13099" s="75" t="s">
        <v>13138</v>
      </c>
      <c r="E13099" s="171">
        <v>329.55</v>
      </c>
    </row>
    <row r="13100" spans="2:5" ht="50.1" customHeight="1">
      <c r="B13100" s="75">
        <v>39771</v>
      </c>
      <c r="C13100" s="75" t="s">
        <v>14853</v>
      </c>
      <c r="D13100" s="75" t="s">
        <v>13138</v>
      </c>
      <c r="E13100" s="171">
        <v>36.479999999999997</v>
      </c>
    </row>
    <row r="13101" spans="2:5" ht="50.1" customHeight="1">
      <c r="B13101" s="75">
        <v>39772</v>
      </c>
      <c r="C13101" s="75" t="s">
        <v>14854</v>
      </c>
      <c r="D13101" s="75" t="s">
        <v>13138</v>
      </c>
      <c r="E13101" s="171">
        <v>71.7</v>
      </c>
    </row>
    <row r="13102" spans="2:5" ht="50.1" customHeight="1">
      <c r="B13102" s="75">
        <v>39773</v>
      </c>
      <c r="C13102" s="75" t="s">
        <v>14855</v>
      </c>
      <c r="D13102" s="75" t="s">
        <v>13138</v>
      </c>
      <c r="E13102" s="171">
        <v>115.24</v>
      </c>
    </row>
    <row r="13103" spans="2:5" ht="50.1" customHeight="1">
      <c r="B13103" s="75">
        <v>39774</v>
      </c>
      <c r="C13103" s="75" t="s">
        <v>14856</v>
      </c>
      <c r="D13103" s="75" t="s">
        <v>13138</v>
      </c>
      <c r="E13103" s="171">
        <v>172.37</v>
      </c>
    </row>
    <row r="13104" spans="2:5" ht="50.1" customHeight="1">
      <c r="B13104" s="75">
        <v>39775</v>
      </c>
      <c r="C13104" s="75" t="s">
        <v>14857</v>
      </c>
      <c r="D13104" s="75" t="s">
        <v>13138</v>
      </c>
      <c r="E13104" s="171">
        <v>230.05</v>
      </c>
    </row>
    <row r="13105" spans="2:5" ht="50.1" customHeight="1">
      <c r="B13105" s="75">
        <v>39776</v>
      </c>
      <c r="C13105" s="75" t="s">
        <v>14858</v>
      </c>
      <c r="D13105" s="75" t="s">
        <v>13138</v>
      </c>
      <c r="E13105" s="171">
        <v>278.01</v>
      </c>
    </row>
    <row r="13106" spans="2:5" ht="50.1" customHeight="1">
      <c r="B13106" s="75">
        <v>39777</v>
      </c>
      <c r="C13106" s="75" t="s">
        <v>14859</v>
      </c>
      <c r="D13106" s="75" t="s">
        <v>13138</v>
      </c>
      <c r="E13106" s="171">
        <v>352.38</v>
      </c>
    </row>
    <row r="13107" spans="2:5" ht="50.1" customHeight="1">
      <c r="B13107" s="75">
        <v>20254</v>
      </c>
      <c r="C13107" s="75" t="s">
        <v>19157</v>
      </c>
      <c r="D13107" s="75" t="s">
        <v>13138</v>
      </c>
      <c r="E13107" s="171">
        <v>25.58</v>
      </c>
    </row>
    <row r="13108" spans="2:5" ht="50.1" customHeight="1">
      <c r="B13108" s="75">
        <v>20253</v>
      </c>
      <c r="C13108" s="75" t="s">
        <v>19158</v>
      </c>
      <c r="D13108" s="75" t="s">
        <v>13138</v>
      </c>
      <c r="E13108" s="171">
        <v>83.98</v>
      </c>
    </row>
    <row r="13109" spans="2:5" ht="50.1" customHeight="1">
      <c r="B13109" s="75">
        <v>11247</v>
      </c>
      <c r="C13109" s="75" t="s">
        <v>19159</v>
      </c>
      <c r="D13109" s="75" t="s">
        <v>13138</v>
      </c>
      <c r="E13109" s="172">
        <v>1614.93</v>
      </c>
    </row>
    <row r="13110" spans="2:5" ht="50.1" customHeight="1">
      <c r="B13110" s="75">
        <v>11250</v>
      </c>
      <c r="C13110" s="75" t="s">
        <v>19160</v>
      </c>
      <c r="D13110" s="75" t="s">
        <v>13138</v>
      </c>
      <c r="E13110" s="171">
        <v>69.53</v>
      </c>
    </row>
    <row r="13111" spans="2:5" ht="50.1" customHeight="1">
      <c r="B13111" s="75">
        <v>11249</v>
      </c>
      <c r="C13111" s="75" t="s">
        <v>19161</v>
      </c>
      <c r="D13111" s="75" t="s">
        <v>13138</v>
      </c>
      <c r="E13111" s="172">
        <v>3154.53</v>
      </c>
    </row>
    <row r="13112" spans="2:5" ht="50.1" customHeight="1">
      <c r="B13112" s="75">
        <v>11251</v>
      </c>
      <c r="C13112" s="75" t="s">
        <v>19162</v>
      </c>
      <c r="D13112" s="75" t="s">
        <v>13138</v>
      </c>
      <c r="E13112" s="171">
        <v>154</v>
      </c>
    </row>
    <row r="13113" spans="2:5" ht="50.1" customHeight="1">
      <c r="B13113" s="75">
        <v>11253</v>
      </c>
      <c r="C13113" s="75" t="s">
        <v>19163</v>
      </c>
      <c r="D13113" s="75" t="s">
        <v>13138</v>
      </c>
      <c r="E13113" s="171">
        <v>255.19</v>
      </c>
    </row>
    <row r="13114" spans="2:5" ht="50.1" customHeight="1">
      <c r="B13114" s="75">
        <v>11255</v>
      </c>
      <c r="C13114" s="75" t="s">
        <v>19164</v>
      </c>
      <c r="D13114" s="75" t="s">
        <v>13138</v>
      </c>
      <c r="E13114" s="171">
        <v>381.52</v>
      </c>
    </row>
    <row r="13115" spans="2:5" ht="50.1" customHeight="1">
      <c r="B13115" s="75">
        <v>14055</v>
      </c>
      <c r="C13115" s="75" t="s">
        <v>19165</v>
      </c>
      <c r="D13115" s="75" t="s">
        <v>13138</v>
      </c>
      <c r="E13115" s="171">
        <v>767.48</v>
      </c>
    </row>
    <row r="13116" spans="2:5" ht="50.1" customHeight="1">
      <c r="B13116" s="75">
        <v>11256</v>
      </c>
      <c r="C13116" s="75" t="s">
        <v>19166</v>
      </c>
      <c r="D13116" s="75" t="s">
        <v>13138</v>
      </c>
      <c r="E13116" s="171">
        <v>477.89</v>
      </c>
    </row>
    <row r="13117" spans="2:5" ht="50.1" customHeight="1">
      <c r="B13117" s="75">
        <v>1872</v>
      </c>
      <c r="C13117" s="75" t="s">
        <v>14860</v>
      </c>
      <c r="D13117" s="75" t="s">
        <v>13138</v>
      </c>
      <c r="E13117" s="171">
        <v>2.2400000000000002</v>
      </c>
    </row>
    <row r="13118" spans="2:5" ht="50.1" customHeight="1">
      <c r="B13118" s="75">
        <v>1873</v>
      </c>
      <c r="C13118" s="75" t="s">
        <v>14861</v>
      </c>
      <c r="D13118" s="75" t="s">
        <v>13138</v>
      </c>
      <c r="E13118" s="171">
        <v>4.46</v>
      </c>
    </row>
    <row r="13119" spans="2:5" ht="50.1" customHeight="1">
      <c r="B13119" s="75">
        <v>39693</v>
      </c>
      <c r="C13119" s="75" t="s">
        <v>14862</v>
      </c>
      <c r="D13119" s="75" t="s">
        <v>13138</v>
      </c>
      <c r="E13119" s="172">
        <v>3001.35</v>
      </c>
    </row>
    <row r="13120" spans="2:5" ht="50.1" customHeight="1">
      <c r="B13120" s="75">
        <v>39692</v>
      </c>
      <c r="C13120" s="75" t="s">
        <v>14863</v>
      </c>
      <c r="D13120" s="75" t="s">
        <v>13138</v>
      </c>
      <c r="E13120" s="171">
        <v>960.36</v>
      </c>
    </row>
    <row r="13121" spans="2:5" ht="50.1" customHeight="1">
      <c r="B13121" s="75">
        <v>34643</v>
      </c>
      <c r="C13121" s="75" t="s">
        <v>14864</v>
      </c>
      <c r="D13121" s="75" t="s">
        <v>13138</v>
      </c>
      <c r="E13121" s="171">
        <v>15.47</v>
      </c>
    </row>
    <row r="13122" spans="2:5" ht="50.1" customHeight="1">
      <c r="B13122" s="75">
        <v>1062</v>
      </c>
      <c r="C13122" s="75" t="s">
        <v>19167</v>
      </c>
      <c r="D13122" s="75" t="s">
        <v>13138</v>
      </c>
      <c r="E13122" s="171">
        <v>304.36</v>
      </c>
    </row>
    <row r="13123" spans="2:5" ht="50.1" customHeight="1">
      <c r="B13123" s="75">
        <v>39686</v>
      </c>
      <c r="C13123" s="75" t="s">
        <v>19168</v>
      </c>
      <c r="D13123" s="75" t="s">
        <v>13138</v>
      </c>
      <c r="E13123" s="171">
        <v>492.82</v>
      </c>
    </row>
    <row r="13124" spans="2:5" ht="50.1" customHeight="1">
      <c r="B13124" s="75">
        <v>43095</v>
      </c>
      <c r="C13124" s="75" t="s">
        <v>19169</v>
      </c>
      <c r="D13124" s="75" t="s">
        <v>13138</v>
      </c>
      <c r="E13124" s="171">
        <v>91.48</v>
      </c>
    </row>
    <row r="13125" spans="2:5" ht="50.1" customHeight="1">
      <c r="B13125" s="75">
        <v>1871</v>
      </c>
      <c r="C13125" s="75" t="s">
        <v>14865</v>
      </c>
      <c r="D13125" s="75" t="s">
        <v>13138</v>
      </c>
      <c r="E13125" s="171">
        <v>4.0199999999999996</v>
      </c>
    </row>
    <row r="13126" spans="2:5" ht="50.1" customHeight="1">
      <c r="B13126" s="75">
        <v>12001</v>
      </c>
      <c r="C13126" s="75" t="s">
        <v>14866</v>
      </c>
      <c r="D13126" s="75" t="s">
        <v>13138</v>
      </c>
      <c r="E13126" s="171">
        <v>5.81</v>
      </c>
    </row>
    <row r="13127" spans="2:5" ht="50.1" customHeight="1">
      <c r="B13127" s="75">
        <v>11882</v>
      </c>
      <c r="C13127" s="75" t="s">
        <v>21595</v>
      </c>
      <c r="D13127" s="75" t="s">
        <v>13138</v>
      </c>
      <c r="E13127" s="171">
        <v>73.87</v>
      </c>
    </row>
    <row r="13128" spans="2:5" ht="50.1" customHeight="1">
      <c r="B13128" s="75">
        <v>1068</v>
      </c>
      <c r="C13128" s="75" t="s">
        <v>19170</v>
      </c>
      <c r="D13128" s="75" t="s">
        <v>13138</v>
      </c>
      <c r="E13128" s="172">
        <v>2007.55</v>
      </c>
    </row>
    <row r="13129" spans="2:5" ht="50.1" customHeight="1">
      <c r="B13129" s="75">
        <v>39690</v>
      </c>
      <c r="C13129" s="75" t="s">
        <v>19171</v>
      </c>
      <c r="D13129" s="75" t="s">
        <v>13138</v>
      </c>
      <c r="E13129" s="172">
        <v>3368</v>
      </c>
    </row>
    <row r="13130" spans="2:5" ht="50.1" customHeight="1">
      <c r="B13130" s="75">
        <v>39691</v>
      </c>
      <c r="C13130" s="75" t="s">
        <v>19172</v>
      </c>
      <c r="D13130" s="75" t="s">
        <v>13138</v>
      </c>
      <c r="E13130" s="172">
        <v>4236</v>
      </c>
    </row>
    <row r="13131" spans="2:5" ht="50.1" customHeight="1">
      <c r="B13131" s="75">
        <v>39808</v>
      </c>
      <c r="C13131" s="75" t="s">
        <v>21596</v>
      </c>
      <c r="D13131" s="75" t="s">
        <v>13138</v>
      </c>
      <c r="E13131" s="171">
        <v>47.76</v>
      </c>
    </row>
    <row r="13132" spans="2:5" ht="50.1" customHeight="1">
      <c r="B13132" s="75">
        <v>39809</v>
      </c>
      <c r="C13132" s="75" t="s">
        <v>21597</v>
      </c>
      <c r="D13132" s="75" t="s">
        <v>13138</v>
      </c>
      <c r="E13132" s="171">
        <v>113.28</v>
      </c>
    </row>
    <row r="13133" spans="2:5" ht="50.1" customHeight="1">
      <c r="B13133" s="75">
        <v>43439</v>
      </c>
      <c r="C13133" s="75" t="s">
        <v>21598</v>
      </c>
      <c r="D13133" s="75" t="s">
        <v>13138</v>
      </c>
      <c r="E13133" s="171">
        <v>339.1</v>
      </c>
    </row>
    <row r="13134" spans="2:5" ht="50.1" customHeight="1">
      <c r="B13134" s="75">
        <v>5103</v>
      </c>
      <c r="C13134" s="75" t="s">
        <v>14869</v>
      </c>
      <c r="D13134" s="75" t="s">
        <v>13138</v>
      </c>
      <c r="E13134" s="171">
        <v>14.53</v>
      </c>
    </row>
    <row r="13135" spans="2:5" ht="50.1" customHeight="1">
      <c r="B13135" s="75">
        <v>11712</v>
      </c>
      <c r="C13135" s="75" t="s">
        <v>14870</v>
      </c>
      <c r="D13135" s="75" t="s">
        <v>13138</v>
      </c>
      <c r="E13135" s="171">
        <v>33.85</v>
      </c>
    </row>
    <row r="13136" spans="2:5" ht="50.1" customHeight="1">
      <c r="B13136" s="75">
        <v>11717</v>
      </c>
      <c r="C13136" s="75" t="s">
        <v>14871</v>
      </c>
      <c r="D13136" s="75" t="s">
        <v>13138</v>
      </c>
      <c r="E13136" s="171">
        <v>36.78</v>
      </c>
    </row>
    <row r="13137" spans="2:5" ht="50.1" customHeight="1">
      <c r="B13137" s="75">
        <v>11714</v>
      </c>
      <c r="C13137" s="75" t="s">
        <v>14872</v>
      </c>
      <c r="D13137" s="75" t="s">
        <v>13138</v>
      </c>
      <c r="E13137" s="171">
        <v>45.76</v>
      </c>
    </row>
    <row r="13138" spans="2:5" ht="50.1" customHeight="1">
      <c r="B13138" s="75">
        <v>11880</v>
      </c>
      <c r="C13138" s="75" t="s">
        <v>14874</v>
      </c>
      <c r="D13138" s="75" t="s">
        <v>13138</v>
      </c>
      <c r="E13138" s="171">
        <v>94.65</v>
      </c>
    </row>
    <row r="13139" spans="2:5" ht="50.1" customHeight="1">
      <c r="B13139" s="75">
        <v>1106</v>
      </c>
      <c r="C13139" s="75" t="s">
        <v>14875</v>
      </c>
      <c r="D13139" s="75" t="s">
        <v>13140</v>
      </c>
      <c r="E13139" s="171">
        <v>0.65</v>
      </c>
    </row>
    <row r="13140" spans="2:5" ht="50.1" customHeight="1">
      <c r="B13140" s="75">
        <v>11161</v>
      </c>
      <c r="C13140" s="75" t="s">
        <v>14876</v>
      </c>
      <c r="D13140" s="75" t="s">
        <v>13140</v>
      </c>
      <c r="E13140" s="171">
        <v>1.08</v>
      </c>
    </row>
    <row r="13141" spans="2:5" ht="50.1" customHeight="1">
      <c r="B13141" s="75">
        <v>1107</v>
      </c>
      <c r="C13141" s="75" t="s">
        <v>14877</v>
      </c>
      <c r="D13141" s="75" t="s">
        <v>13140</v>
      </c>
      <c r="E13141" s="171">
        <v>0.55000000000000004</v>
      </c>
    </row>
    <row r="13142" spans="2:5" ht="50.1" customHeight="1">
      <c r="B13142" s="75">
        <v>25963</v>
      </c>
      <c r="C13142" s="75" t="s">
        <v>14880</v>
      </c>
      <c r="D13142" s="75" t="s">
        <v>13140</v>
      </c>
      <c r="E13142" s="171">
        <v>0.12</v>
      </c>
    </row>
    <row r="13143" spans="2:5" ht="50.1" customHeight="1">
      <c r="B13143" s="75">
        <v>4759</v>
      </c>
      <c r="C13143" s="75" t="s">
        <v>14881</v>
      </c>
      <c r="D13143" s="75" t="s">
        <v>13137</v>
      </c>
      <c r="E13143" s="171">
        <v>10.81</v>
      </c>
    </row>
    <row r="13144" spans="2:5" ht="50.1" customHeight="1">
      <c r="B13144" s="75">
        <v>41068</v>
      </c>
      <c r="C13144" s="75" t="s">
        <v>14882</v>
      </c>
      <c r="D13144" s="75" t="s">
        <v>13142</v>
      </c>
      <c r="E13144" s="172">
        <v>1920.26</v>
      </c>
    </row>
    <row r="13145" spans="2:5" ht="50.1" customHeight="1">
      <c r="B13145" s="75">
        <v>1108</v>
      </c>
      <c r="C13145" s="75" t="s">
        <v>14883</v>
      </c>
      <c r="D13145" s="75" t="s">
        <v>13139</v>
      </c>
      <c r="E13145" s="171">
        <v>32.74</v>
      </c>
    </row>
    <row r="13146" spans="2:5" ht="50.1" customHeight="1">
      <c r="B13146" s="75">
        <v>1117</v>
      </c>
      <c r="C13146" s="75" t="s">
        <v>14884</v>
      </c>
      <c r="D13146" s="75" t="s">
        <v>13139</v>
      </c>
      <c r="E13146" s="171">
        <v>33</v>
      </c>
    </row>
    <row r="13147" spans="2:5" ht="50.1" customHeight="1">
      <c r="B13147" s="75">
        <v>1118</v>
      </c>
      <c r="C13147" s="75" t="s">
        <v>14885</v>
      </c>
      <c r="D13147" s="75" t="s">
        <v>13139</v>
      </c>
      <c r="E13147" s="171">
        <v>39</v>
      </c>
    </row>
    <row r="13148" spans="2:5" ht="50.1" customHeight="1">
      <c r="B13148" s="75">
        <v>1110</v>
      </c>
      <c r="C13148" s="75" t="s">
        <v>14886</v>
      </c>
      <c r="D13148" s="75" t="s">
        <v>13139</v>
      </c>
      <c r="E13148" s="171">
        <v>39</v>
      </c>
    </row>
    <row r="13149" spans="2:5" ht="50.1" customHeight="1">
      <c r="B13149" s="75">
        <v>12618</v>
      </c>
      <c r="C13149" s="75" t="s">
        <v>14887</v>
      </c>
      <c r="D13149" s="75" t="s">
        <v>13138</v>
      </c>
      <c r="E13149" s="171">
        <v>44.27</v>
      </c>
    </row>
    <row r="13150" spans="2:5" ht="50.1" customHeight="1">
      <c r="B13150" s="75">
        <v>40784</v>
      </c>
      <c r="C13150" s="75" t="s">
        <v>19173</v>
      </c>
      <c r="D13150" s="75" t="s">
        <v>13139</v>
      </c>
      <c r="E13150" s="171">
        <v>107.56</v>
      </c>
    </row>
    <row r="13151" spans="2:5" ht="50.1" customHeight="1">
      <c r="B13151" s="75">
        <v>40782</v>
      </c>
      <c r="C13151" s="75" t="s">
        <v>19174</v>
      </c>
      <c r="D13151" s="75" t="s">
        <v>13139</v>
      </c>
      <c r="E13151" s="171">
        <v>42.21</v>
      </c>
    </row>
    <row r="13152" spans="2:5" ht="50.1" customHeight="1">
      <c r="B13152" s="75">
        <v>40783</v>
      </c>
      <c r="C13152" s="75" t="s">
        <v>19175</v>
      </c>
      <c r="D13152" s="75" t="s">
        <v>13139</v>
      </c>
      <c r="E13152" s="171">
        <v>54.98</v>
      </c>
    </row>
    <row r="13153" spans="2:5" ht="50.1" customHeight="1">
      <c r="B13153" s="75">
        <v>1109</v>
      </c>
      <c r="C13153" s="75" t="s">
        <v>14888</v>
      </c>
      <c r="D13153" s="75" t="s">
        <v>13139</v>
      </c>
      <c r="E13153" s="171">
        <v>32.74</v>
      </c>
    </row>
    <row r="13154" spans="2:5" ht="50.1" customHeight="1">
      <c r="B13154" s="75">
        <v>1119</v>
      </c>
      <c r="C13154" s="75" t="s">
        <v>14889</v>
      </c>
      <c r="D13154" s="75" t="s">
        <v>13139</v>
      </c>
      <c r="E13154" s="171">
        <v>21.1</v>
      </c>
    </row>
    <row r="13155" spans="2:5" ht="50.1" customHeight="1">
      <c r="B13155" s="75">
        <v>13115</v>
      </c>
      <c r="C13155" s="75" t="s">
        <v>21599</v>
      </c>
      <c r="D13155" s="75" t="s">
        <v>13139</v>
      </c>
      <c r="E13155" s="171">
        <v>13.62</v>
      </c>
    </row>
    <row r="13156" spans="2:5" ht="50.1" customHeight="1">
      <c r="B13156" s="75">
        <v>10541</v>
      </c>
      <c r="C13156" s="75" t="s">
        <v>21600</v>
      </c>
      <c r="D13156" s="75" t="s">
        <v>13139</v>
      </c>
      <c r="E13156" s="171">
        <v>16.64</v>
      </c>
    </row>
    <row r="13157" spans="2:5" ht="50.1" customHeight="1">
      <c r="B13157" s="75">
        <v>10542</v>
      </c>
      <c r="C13157" s="75" t="s">
        <v>21601</v>
      </c>
      <c r="D13157" s="75" t="s">
        <v>13139</v>
      </c>
      <c r="E13157" s="171">
        <v>21.76</v>
      </c>
    </row>
    <row r="13158" spans="2:5" ht="50.1" customHeight="1">
      <c r="B13158" s="75">
        <v>10543</v>
      </c>
      <c r="C13158" s="75" t="s">
        <v>21602</v>
      </c>
      <c r="D13158" s="75" t="s">
        <v>13139</v>
      </c>
      <c r="E13158" s="171">
        <v>35.31</v>
      </c>
    </row>
    <row r="13159" spans="2:5" ht="50.1" customHeight="1">
      <c r="B13159" s="75">
        <v>10544</v>
      </c>
      <c r="C13159" s="75" t="s">
        <v>21603</v>
      </c>
      <c r="D13159" s="75" t="s">
        <v>13139</v>
      </c>
      <c r="E13159" s="171">
        <v>45.67</v>
      </c>
    </row>
    <row r="13160" spans="2:5" ht="50.1" customHeight="1">
      <c r="B13160" s="75">
        <v>10545</v>
      </c>
      <c r="C13160" s="75" t="s">
        <v>21604</v>
      </c>
      <c r="D13160" s="75" t="s">
        <v>13139</v>
      </c>
      <c r="E13160" s="171">
        <v>85.36</v>
      </c>
    </row>
    <row r="13161" spans="2:5" ht="50.1" customHeight="1">
      <c r="B13161" s="75">
        <v>38365</v>
      </c>
      <c r="C13161" s="75" t="s">
        <v>14890</v>
      </c>
      <c r="D13161" s="75" t="s">
        <v>13136</v>
      </c>
      <c r="E13161" s="171">
        <v>1.35</v>
      </c>
    </row>
    <row r="13162" spans="2:5" ht="50.1" customHeight="1">
      <c r="B13162" s="75">
        <v>37745</v>
      </c>
      <c r="C13162" s="75" t="s">
        <v>14891</v>
      </c>
      <c r="D13162" s="75" t="s">
        <v>13138</v>
      </c>
      <c r="E13162" s="172">
        <v>291950</v>
      </c>
    </row>
    <row r="13163" spans="2:5" ht="50.1" customHeight="1">
      <c r="B13163" s="75">
        <v>37754</v>
      </c>
      <c r="C13163" s="75" t="s">
        <v>14892</v>
      </c>
      <c r="D13163" s="75" t="s">
        <v>13138</v>
      </c>
      <c r="E13163" s="172">
        <v>304884.49</v>
      </c>
    </row>
    <row r="13164" spans="2:5" ht="50.1" customHeight="1">
      <c r="B13164" s="75">
        <v>37748</v>
      </c>
      <c r="C13164" s="75" t="s">
        <v>14893</v>
      </c>
      <c r="D13164" s="75" t="s">
        <v>13138</v>
      </c>
      <c r="E13164" s="172">
        <v>310381.65000000002</v>
      </c>
    </row>
    <row r="13165" spans="2:5" ht="50.1" customHeight="1">
      <c r="B13165" s="75">
        <v>37761</v>
      </c>
      <c r="C13165" s="75" t="s">
        <v>14894</v>
      </c>
      <c r="D13165" s="75" t="s">
        <v>13138</v>
      </c>
      <c r="E13165" s="172">
        <v>256842.07</v>
      </c>
    </row>
    <row r="13166" spans="2:5" ht="50.1" customHeight="1">
      <c r="B13166" s="75">
        <v>37757</v>
      </c>
      <c r="C13166" s="75" t="s">
        <v>14895</v>
      </c>
      <c r="D13166" s="75" t="s">
        <v>13138</v>
      </c>
      <c r="E13166" s="172">
        <v>357546.34</v>
      </c>
    </row>
    <row r="13167" spans="2:5" ht="50.1" customHeight="1">
      <c r="B13167" s="75">
        <v>37759</v>
      </c>
      <c r="C13167" s="75" t="s">
        <v>14896</v>
      </c>
      <c r="D13167" s="75" t="s">
        <v>13138</v>
      </c>
      <c r="E13167" s="172">
        <v>358932.2</v>
      </c>
    </row>
    <row r="13168" spans="2:5" ht="50.1" customHeight="1">
      <c r="B13168" s="75">
        <v>37766</v>
      </c>
      <c r="C13168" s="75" t="s">
        <v>14897</v>
      </c>
      <c r="D13168" s="75" t="s">
        <v>13138</v>
      </c>
      <c r="E13168" s="172">
        <v>358932.17</v>
      </c>
    </row>
    <row r="13169" spans="2:5" ht="50.1" customHeight="1">
      <c r="B13169" s="75">
        <v>37752</v>
      </c>
      <c r="C13169" s="75" t="s">
        <v>14898</v>
      </c>
      <c r="D13169" s="75" t="s">
        <v>13138</v>
      </c>
      <c r="E13169" s="172">
        <v>325487.28000000003</v>
      </c>
    </row>
    <row r="13170" spans="2:5" ht="50.1" customHeight="1">
      <c r="B13170" s="75">
        <v>37760</v>
      </c>
      <c r="C13170" s="75" t="s">
        <v>14899</v>
      </c>
      <c r="D13170" s="75" t="s">
        <v>13138</v>
      </c>
      <c r="E13170" s="172">
        <v>342764.07</v>
      </c>
    </row>
    <row r="13171" spans="2:5" ht="50.1" customHeight="1">
      <c r="B13171" s="75">
        <v>37765</v>
      </c>
      <c r="C13171" s="75" t="s">
        <v>14900</v>
      </c>
      <c r="D13171" s="75" t="s">
        <v>13138</v>
      </c>
      <c r="E13171" s="172">
        <v>239288.14</v>
      </c>
    </row>
    <row r="13172" spans="2:5" ht="50.1" customHeight="1">
      <c r="B13172" s="75">
        <v>37746</v>
      </c>
      <c r="C13172" s="75" t="s">
        <v>14901</v>
      </c>
      <c r="D13172" s="75" t="s">
        <v>13138</v>
      </c>
      <c r="E13172" s="172">
        <v>262339.23</v>
      </c>
    </row>
    <row r="13173" spans="2:5" ht="50.1" customHeight="1">
      <c r="B13173" s="75">
        <v>37750</v>
      </c>
      <c r="C13173" s="75" t="s">
        <v>14902</v>
      </c>
      <c r="D13173" s="75" t="s">
        <v>13138</v>
      </c>
      <c r="E13173" s="172">
        <v>261415.35</v>
      </c>
    </row>
    <row r="13174" spans="2:5" ht="50.1" customHeight="1">
      <c r="B13174" s="75">
        <v>37753</v>
      </c>
      <c r="C13174" s="75" t="s">
        <v>14903</v>
      </c>
      <c r="D13174" s="75" t="s">
        <v>13138</v>
      </c>
      <c r="E13174" s="172">
        <v>260491.45</v>
      </c>
    </row>
    <row r="13175" spans="2:5" ht="50.1" customHeight="1">
      <c r="B13175" s="75">
        <v>37756</v>
      </c>
      <c r="C13175" s="75" t="s">
        <v>14904</v>
      </c>
      <c r="D13175" s="75" t="s">
        <v>13138</v>
      </c>
      <c r="E13175" s="172">
        <v>256842.07</v>
      </c>
    </row>
    <row r="13176" spans="2:5" ht="50.1" customHeight="1">
      <c r="B13176" s="75">
        <v>37755</v>
      </c>
      <c r="C13176" s="75" t="s">
        <v>14905</v>
      </c>
      <c r="D13176" s="75" t="s">
        <v>13138</v>
      </c>
      <c r="E13176" s="172">
        <v>373252.52</v>
      </c>
    </row>
    <row r="13177" spans="2:5" ht="50.1" customHeight="1">
      <c r="B13177" s="75">
        <v>37758</v>
      </c>
      <c r="C13177" s="75" t="s">
        <v>14906</v>
      </c>
      <c r="D13177" s="75" t="s">
        <v>13138</v>
      </c>
      <c r="E13177" s="172">
        <v>421294.94</v>
      </c>
    </row>
    <row r="13178" spans="2:5" ht="50.1" customHeight="1">
      <c r="B13178" s="75">
        <v>37747</v>
      </c>
      <c r="C13178" s="75" t="s">
        <v>14907</v>
      </c>
      <c r="D13178" s="75" t="s">
        <v>13138</v>
      </c>
      <c r="E13178" s="172">
        <v>379073.04</v>
      </c>
    </row>
    <row r="13179" spans="2:5" ht="50.1" customHeight="1">
      <c r="B13179" s="75">
        <v>37767</v>
      </c>
      <c r="C13179" s="75" t="s">
        <v>14908</v>
      </c>
      <c r="D13179" s="75" t="s">
        <v>13138</v>
      </c>
      <c r="E13179" s="172">
        <v>400045.42</v>
      </c>
    </row>
    <row r="13180" spans="2:5" ht="50.1" customHeight="1">
      <c r="B13180" s="75">
        <v>37751</v>
      </c>
      <c r="C13180" s="75" t="s">
        <v>14909</v>
      </c>
      <c r="D13180" s="75" t="s">
        <v>13138</v>
      </c>
      <c r="E13180" s="172">
        <v>400045.42</v>
      </c>
    </row>
    <row r="13181" spans="2:5" ht="50.1" customHeight="1">
      <c r="B13181" s="75">
        <v>37749</v>
      </c>
      <c r="C13181" s="75" t="s">
        <v>14910</v>
      </c>
      <c r="D13181" s="75" t="s">
        <v>13138</v>
      </c>
      <c r="E13181" s="172">
        <v>395425.95</v>
      </c>
    </row>
    <row r="13182" spans="2:5" ht="50.1" customHeight="1">
      <c r="B13182" s="75">
        <v>1159</v>
      </c>
      <c r="C13182" s="75" t="s">
        <v>14911</v>
      </c>
      <c r="D13182" s="75" t="s">
        <v>13138</v>
      </c>
      <c r="E13182" s="172">
        <v>189733.33</v>
      </c>
    </row>
    <row r="13183" spans="2:5" ht="50.1" customHeight="1">
      <c r="B13183" s="75">
        <v>12114</v>
      </c>
      <c r="C13183" s="75" t="s">
        <v>14912</v>
      </c>
      <c r="D13183" s="75" t="s">
        <v>13138</v>
      </c>
      <c r="E13183" s="171">
        <v>104.7</v>
      </c>
    </row>
    <row r="13184" spans="2:5" ht="50.1" customHeight="1">
      <c r="B13184" s="75">
        <v>38106</v>
      </c>
      <c r="C13184" s="75" t="s">
        <v>14913</v>
      </c>
      <c r="D13184" s="75" t="s">
        <v>13138</v>
      </c>
      <c r="E13184" s="171">
        <v>14.23</v>
      </c>
    </row>
    <row r="13185" spans="2:5" ht="50.1" customHeight="1">
      <c r="B13185" s="75">
        <v>38085</v>
      </c>
      <c r="C13185" s="75" t="s">
        <v>14914</v>
      </c>
      <c r="D13185" s="75" t="s">
        <v>13138</v>
      </c>
      <c r="E13185" s="171">
        <v>16.8</v>
      </c>
    </row>
    <row r="13186" spans="2:5" ht="50.1" customHeight="1">
      <c r="B13186" s="75">
        <v>38599</v>
      </c>
      <c r="C13186" s="75" t="s">
        <v>21605</v>
      </c>
      <c r="D13186" s="75" t="s">
        <v>13138</v>
      </c>
      <c r="E13186" s="171">
        <v>3.56</v>
      </c>
    </row>
    <row r="13187" spans="2:5" ht="50.1" customHeight="1">
      <c r="B13187" s="75">
        <v>38596</v>
      </c>
      <c r="C13187" s="75" t="s">
        <v>21606</v>
      </c>
      <c r="D13187" s="75" t="s">
        <v>13138</v>
      </c>
      <c r="E13187" s="171">
        <v>2.95</v>
      </c>
    </row>
    <row r="13188" spans="2:5" ht="50.1" customHeight="1">
      <c r="B13188" s="75">
        <v>38600</v>
      </c>
      <c r="C13188" s="75" t="s">
        <v>21607</v>
      </c>
      <c r="D13188" s="75" t="s">
        <v>13138</v>
      </c>
      <c r="E13188" s="171">
        <v>3.77</v>
      </c>
    </row>
    <row r="13189" spans="2:5" ht="50.1" customHeight="1">
      <c r="B13189" s="75">
        <v>38597</v>
      </c>
      <c r="C13189" s="75" t="s">
        <v>21608</v>
      </c>
      <c r="D13189" s="75" t="s">
        <v>13138</v>
      </c>
      <c r="E13189" s="171">
        <v>2.97</v>
      </c>
    </row>
    <row r="13190" spans="2:5" ht="50.1" customHeight="1">
      <c r="B13190" s="75">
        <v>659</v>
      </c>
      <c r="C13190" s="75" t="s">
        <v>21609</v>
      </c>
      <c r="D13190" s="75" t="s">
        <v>13138</v>
      </c>
      <c r="E13190" s="171">
        <v>1.71</v>
      </c>
    </row>
    <row r="13191" spans="2:5" ht="50.1" customHeight="1">
      <c r="B13191" s="75">
        <v>660</v>
      </c>
      <c r="C13191" s="75" t="s">
        <v>21610</v>
      </c>
      <c r="D13191" s="75" t="s">
        <v>13138</v>
      </c>
      <c r="E13191" s="171">
        <v>2.0499999999999998</v>
      </c>
    </row>
    <row r="13192" spans="2:5" ht="50.1" customHeight="1">
      <c r="B13192" s="75">
        <v>658</v>
      </c>
      <c r="C13192" s="75" t="s">
        <v>21611</v>
      </c>
      <c r="D13192" s="75" t="s">
        <v>13138</v>
      </c>
      <c r="E13192" s="171">
        <v>1.1499999999999999</v>
      </c>
    </row>
    <row r="13193" spans="2:5" ht="50.1" customHeight="1">
      <c r="B13193" s="75">
        <v>38548</v>
      </c>
      <c r="C13193" s="75" t="s">
        <v>14915</v>
      </c>
      <c r="D13193" s="75" t="s">
        <v>13138</v>
      </c>
      <c r="E13193" s="171">
        <v>1.6</v>
      </c>
    </row>
    <row r="13194" spans="2:5" ht="50.1" customHeight="1">
      <c r="B13194" s="75">
        <v>34649</v>
      </c>
      <c r="C13194" s="75" t="s">
        <v>14916</v>
      </c>
      <c r="D13194" s="75" t="s">
        <v>13138</v>
      </c>
      <c r="E13194" s="171">
        <v>2.16</v>
      </c>
    </row>
    <row r="13195" spans="2:5" ht="50.1" customHeight="1">
      <c r="B13195" s="75">
        <v>34655</v>
      </c>
      <c r="C13195" s="75" t="s">
        <v>14917</v>
      </c>
      <c r="D13195" s="75" t="s">
        <v>13138</v>
      </c>
      <c r="E13195" s="171">
        <v>2.86</v>
      </c>
    </row>
    <row r="13196" spans="2:5" ht="50.1" customHeight="1">
      <c r="B13196" s="75">
        <v>40607</v>
      </c>
      <c r="C13196" s="75" t="s">
        <v>14918</v>
      </c>
      <c r="D13196" s="75" t="s">
        <v>13138</v>
      </c>
      <c r="E13196" s="171">
        <v>7.08</v>
      </c>
    </row>
    <row r="13197" spans="2:5" ht="50.1" customHeight="1">
      <c r="B13197" s="75">
        <v>569</v>
      </c>
      <c r="C13197" s="75" t="s">
        <v>21612</v>
      </c>
      <c r="D13197" s="75" t="s">
        <v>13140</v>
      </c>
      <c r="E13197" s="171">
        <v>7.97</v>
      </c>
    </row>
    <row r="13198" spans="2:5" ht="50.1" customHeight="1">
      <c r="B13198" s="75">
        <v>567</v>
      </c>
      <c r="C13198" s="75" t="s">
        <v>21613</v>
      </c>
      <c r="D13198" s="75" t="s">
        <v>13139</v>
      </c>
      <c r="E13198" s="171">
        <v>11.64</v>
      </c>
    </row>
    <row r="13199" spans="2:5" ht="50.1" customHeight="1">
      <c r="B13199" s="75">
        <v>574</v>
      </c>
      <c r="C13199" s="75" t="s">
        <v>21614</v>
      </c>
      <c r="D13199" s="75" t="s">
        <v>13139</v>
      </c>
      <c r="E13199" s="171">
        <v>30.6</v>
      </c>
    </row>
    <row r="13200" spans="2:5" ht="50.1" customHeight="1">
      <c r="B13200" s="75">
        <v>568</v>
      </c>
      <c r="C13200" s="75" t="s">
        <v>21615</v>
      </c>
      <c r="D13200" s="75" t="s">
        <v>13139</v>
      </c>
      <c r="E13200" s="171">
        <v>64.489999999999995</v>
      </c>
    </row>
    <row r="13201" spans="2:5" ht="50.1" customHeight="1">
      <c r="B13201" s="75">
        <v>585</v>
      </c>
      <c r="C13201" s="75" t="s">
        <v>14919</v>
      </c>
      <c r="D13201" s="75" t="s">
        <v>13140</v>
      </c>
      <c r="E13201" s="171">
        <v>45.71</v>
      </c>
    </row>
    <row r="13202" spans="2:5" ht="50.1" customHeight="1">
      <c r="B13202" s="75">
        <v>4777</v>
      </c>
      <c r="C13202" s="75" t="s">
        <v>14920</v>
      </c>
      <c r="D13202" s="75" t="s">
        <v>13140</v>
      </c>
      <c r="E13202" s="171">
        <v>7.74</v>
      </c>
    </row>
    <row r="13203" spans="2:5" ht="50.1" customHeight="1">
      <c r="B13203" s="75">
        <v>587</v>
      </c>
      <c r="C13203" s="75" t="s">
        <v>14921</v>
      </c>
      <c r="D13203" s="75" t="s">
        <v>13140</v>
      </c>
      <c r="E13203" s="171">
        <v>48.98</v>
      </c>
    </row>
    <row r="13204" spans="2:5" ht="50.1" customHeight="1">
      <c r="B13204" s="75">
        <v>590</v>
      </c>
      <c r="C13204" s="75" t="s">
        <v>14922</v>
      </c>
      <c r="D13204" s="75" t="s">
        <v>13140</v>
      </c>
      <c r="E13204" s="171">
        <v>47.34</v>
      </c>
    </row>
    <row r="13205" spans="2:5" ht="50.1" customHeight="1">
      <c r="B13205" s="75">
        <v>592</v>
      </c>
      <c r="C13205" s="75" t="s">
        <v>14923</v>
      </c>
      <c r="D13205" s="75" t="s">
        <v>13140</v>
      </c>
      <c r="E13205" s="171">
        <v>48.98</v>
      </c>
    </row>
    <row r="13206" spans="2:5" ht="50.1" customHeight="1">
      <c r="B13206" s="75">
        <v>586</v>
      </c>
      <c r="C13206" s="75" t="s">
        <v>14924</v>
      </c>
      <c r="D13206" s="75" t="s">
        <v>13139</v>
      </c>
      <c r="E13206" s="171">
        <v>28.8</v>
      </c>
    </row>
    <row r="13207" spans="2:5" ht="50.1" customHeight="1">
      <c r="B13207" s="75">
        <v>591</v>
      </c>
      <c r="C13207" s="75" t="s">
        <v>14925</v>
      </c>
      <c r="D13207" s="75" t="s">
        <v>13140</v>
      </c>
      <c r="E13207" s="171">
        <v>45.71</v>
      </c>
    </row>
    <row r="13208" spans="2:5" ht="50.1" customHeight="1">
      <c r="B13208" s="75">
        <v>588</v>
      </c>
      <c r="C13208" s="75" t="s">
        <v>14926</v>
      </c>
      <c r="D13208" s="75" t="s">
        <v>13139</v>
      </c>
      <c r="E13208" s="171">
        <v>45.55</v>
      </c>
    </row>
    <row r="13209" spans="2:5" ht="50.1" customHeight="1">
      <c r="B13209" s="75">
        <v>589</v>
      </c>
      <c r="C13209" s="75" t="s">
        <v>14927</v>
      </c>
      <c r="D13209" s="75" t="s">
        <v>13139</v>
      </c>
      <c r="E13209" s="171">
        <v>76.989999999999995</v>
      </c>
    </row>
    <row r="13210" spans="2:5" ht="50.1" customHeight="1">
      <c r="B13210" s="75">
        <v>584</v>
      </c>
      <c r="C13210" s="75" t="s">
        <v>14928</v>
      </c>
      <c r="D13210" s="75" t="s">
        <v>13139</v>
      </c>
      <c r="E13210" s="171">
        <v>48.65</v>
      </c>
    </row>
    <row r="13211" spans="2:5" ht="50.1" customHeight="1">
      <c r="B13211" s="75">
        <v>1165</v>
      </c>
      <c r="C13211" s="75" t="s">
        <v>14929</v>
      </c>
      <c r="D13211" s="75" t="s">
        <v>13138</v>
      </c>
      <c r="E13211" s="171">
        <v>14.17</v>
      </c>
    </row>
    <row r="13212" spans="2:5" ht="50.1" customHeight="1">
      <c r="B13212" s="75">
        <v>1164</v>
      </c>
      <c r="C13212" s="75" t="s">
        <v>14930</v>
      </c>
      <c r="D13212" s="75" t="s">
        <v>13138</v>
      </c>
      <c r="E13212" s="171">
        <v>11.47</v>
      </c>
    </row>
    <row r="13213" spans="2:5" ht="50.1" customHeight="1">
      <c r="B13213" s="75">
        <v>1162</v>
      </c>
      <c r="C13213" s="75" t="s">
        <v>14931</v>
      </c>
      <c r="D13213" s="75" t="s">
        <v>13138</v>
      </c>
      <c r="E13213" s="171">
        <v>3.99</v>
      </c>
    </row>
    <row r="13214" spans="2:5" ht="50.1" customHeight="1">
      <c r="B13214" s="75">
        <v>12395</v>
      </c>
      <c r="C13214" s="75" t="s">
        <v>14932</v>
      </c>
      <c r="D13214" s="75" t="s">
        <v>13138</v>
      </c>
      <c r="E13214" s="171">
        <v>3.87</v>
      </c>
    </row>
    <row r="13215" spans="2:5" ht="50.1" customHeight="1">
      <c r="B13215" s="75">
        <v>1170</v>
      </c>
      <c r="C13215" s="75" t="s">
        <v>14933</v>
      </c>
      <c r="D13215" s="75" t="s">
        <v>13138</v>
      </c>
      <c r="E13215" s="171">
        <v>7.52</v>
      </c>
    </row>
    <row r="13216" spans="2:5" ht="50.1" customHeight="1">
      <c r="B13216" s="75">
        <v>1169</v>
      </c>
      <c r="C13216" s="75" t="s">
        <v>14934</v>
      </c>
      <c r="D13216" s="75" t="s">
        <v>13138</v>
      </c>
      <c r="E13216" s="171">
        <v>36.92</v>
      </c>
    </row>
    <row r="13217" spans="2:5" ht="50.1" customHeight="1">
      <c r="B13217" s="75">
        <v>1166</v>
      </c>
      <c r="C13217" s="75" t="s">
        <v>14935</v>
      </c>
      <c r="D13217" s="75" t="s">
        <v>13138</v>
      </c>
      <c r="E13217" s="171">
        <v>20.47</v>
      </c>
    </row>
    <row r="13218" spans="2:5" ht="50.1" customHeight="1">
      <c r="B13218" s="75">
        <v>1163</v>
      </c>
      <c r="C13218" s="75" t="s">
        <v>14936</v>
      </c>
      <c r="D13218" s="75" t="s">
        <v>13138</v>
      </c>
      <c r="E13218" s="171">
        <v>5.16</v>
      </c>
    </row>
    <row r="13219" spans="2:5" ht="50.1" customHeight="1">
      <c r="B13219" s="75">
        <v>12396</v>
      </c>
      <c r="C13219" s="75" t="s">
        <v>14937</v>
      </c>
      <c r="D13219" s="75" t="s">
        <v>13138</v>
      </c>
      <c r="E13219" s="171">
        <v>3.87</v>
      </c>
    </row>
    <row r="13220" spans="2:5" ht="50.1" customHeight="1">
      <c r="B13220" s="75">
        <v>1168</v>
      </c>
      <c r="C13220" s="75" t="s">
        <v>14938</v>
      </c>
      <c r="D13220" s="75" t="s">
        <v>13138</v>
      </c>
      <c r="E13220" s="171">
        <v>52.63</v>
      </c>
    </row>
    <row r="13221" spans="2:5" ht="50.1" customHeight="1">
      <c r="B13221" s="75">
        <v>1167</v>
      </c>
      <c r="C13221" s="75" t="s">
        <v>14939</v>
      </c>
      <c r="D13221" s="75" t="s">
        <v>13138</v>
      </c>
      <c r="E13221" s="171">
        <v>88.03</v>
      </c>
    </row>
    <row r="13222" spans="2:5" ht="50.1" customHeight="1">
      <c r="B13222" s="75">
        <v>36331</v>
      </c>
      <c r="C13222" s="75" t="s">
        <v>14940</v>
      </c>
      <c r="D13222" s="75" t="s">
        <v>13138</v>
      </c>
      <c r="E13222" s="171">
        <v>0.99</v>
      </c>
    </row>
    <row r="13223" spans="2:5" ht="50.1" customHeight="1">
      <c r="B13223" s="75">
        <v>36346</v>
      </c>
      <c r="C13223" s="75" t="s">
        <v>14941</v>
      </c>
      <c r="D13223" s="75" t="s">
        <v>13138</v>
      </c>
      <c r="E13223" s="171">
        <v>1.71</v>
      </c>
    </row>
    <row r="13224" spans="2:5" ht="50.1" customHeight="1">
      <c r="B13224" s="75">
        <v>1210</v>
      </c>
      <c r="C13224" s="75" t="s">
        <v>14942</v>
      </c>
      <c r="D13224" s="75" t="s">
        <v>13138</v>
      </c>
      <c r="E13224" s="171">
        <v>13.47</v>
      </c>
    </row>
    <row r="13225" spans="2:5" ht="50.1" customHeight="1">
      <c r="B13225" s="75">
        <v>1203</v>
      </c>
      <c r="C13225" s="75" t="s">
        <v>14943</v>
      </c>
      <c r="D13225" s="75" t="s">
        <v>13138</v>
      </c>
      <c r="E13225" s="171">
        <v>13.05</v>
      </c>
    </row>
    <row r="13226" spans="2:5" ht="50.1" customHeight="1">
      <c r="B13226" s="75">
        <v>1197</v>
      </c>
      <c r="C13226" s="75" t="s">
        <v>14944</v>
      </c>
      <c r="D13226" s="75" t="s">
        <v>13138</v>
      </c>
      <c r="E13226" s="171">
        <v>1.67</v>
      </c>
    </row>
    <row r="13227" spans="2:5" ht="50.1" customHeight="1">
      <c r="B13227" s="75">
        <v>1202</v>
      </c>
      <c r="C13227" s="75" t="s">
        <v>14945</v>
      </c>
      <c r="D13227" s="75" t="s">
        <v>13138</v>
      </c>
      <c r="E13227" s="171">
        <v>4.49</v>
      </c>
    </row>
    <row r="13228" spans="2:5" ht="50.1" customHeight="1">
      <c r="B13228" s="75">
        <v>1188</v>
      </c>
      <c r="C13228" s="75" t="s">
        <v>14946</v>
      </c>
      <c r="D13228" s="75" t="s">
        <v>13138</v>
      </c>
      <c r="E13228" s="171">
        <v>26.54</v>
      </c>
    </row>
    <row r="13229" spans="2:5" ht="50.1" customHeight="1">
      <c r="B13229" s="75">
        <v>1211</v>
      </c>
      <c r="C13229" s="75" t="s">
        <v>14947</v>
      </c>
      <c r="D13229" s="75" t="s">
        <v>13138</v>
      </c>
      <c r="E13229" s="171">
        <v>13.7</v>
      </c>
    </row>
    <row r="13230" spans="2:5" ht="50.1" customHeight="1">
      <c r="B13230" s="75">
        <v>1198</v>
      </c>
      <c r="C13230" s="75" t="s">
        <v>14948</v>
      </c>
      <c r="D13230" s="75" t="s">
        <v>13138</v>
      </c>
      <c r="E13230" s="171">
        <v>2.4700000000000002</v>
      </c>
    </row>
    <row r="13231" spans="2:5" ht="50.1" customHeight="1">
      <c r="B13231" s="75">
        <v>1199</v>
      </c>
      <c r="C13231" s="75" t="s">
        <v>14949</v>
      </c>
      <c r="D13231" s="75" t="s">
        <v>13138</v>
      </c>
      <c r="E13231" s="171">
        <v>34.67</v>
      </c>
    </row>
    <row r="13232" spans="2:5" ht="50.1" customHeight="1">
      <c r="B13232" s="75">
        <v>20088</v>
      </c>
      <c r="C13232" s="75" t="s">
        <v>21616</v>
      </c>
      <c r="D13232" s="75" t="s">
        <v>13138</v>
      </c>
      <c r="E13232" s="171">
        <v>17.13</v>
      </c>
    </row>
    <row r="13233" spans="2:5" ht="50.1" customHeight="1">
      <c r="B13233" s="75">
        <v>20089</v>
      </c>
      <c r="C13233" s="75" t="s">
        <v>21617</v>
      </c>
      <c r="D13233" s="75" t="s">
        <v>13138</v>
      </c>
      <c r="E13233" s="171">
        <v>81.66</v>
      </c>
    </row>
    <row r="13234" spans="2:5" ht="50.1" customHeight="1">
      <c r="B13234" s="75">
        <v>20087</v>
      </c>
      <c r="C13234" s="75" t="s">
        <v>21618</v>
      </c>
      <c r="D13234" s="75" t="s">
        <v>13138</v>
      </c>
      <c r="E13234" s="171">
        <v>12.34</v>
      </c>
    </row>
    <row r="13235" spans="2:5" ht="50.1" customHeight="1">
      <c r="B13235" s="75">
        <v>1200</v>
      </c>
      <c r="C13235" s="75" t="s">
        <v>14950</v>
      </c>
      <c r="D13235" s="75" t="s">
        <v>13138</v>
      </c>
      <c r="E13235" s="171">
        <v>10.02</v>
      </c>
    </row>
    <row r="13236" spans="2:5" ht="50.1" customHeight="1">
      <c r="B13236" s="75">
        <v>12909</v>
      </c>
      <c r="C13236" s="75" t="s">
        <v>14951</v>
      </c>
      <c r="D13236" s="75" t="s">
        <v>13138</v>
      </c>
      <c r="E13236" s="171">
        <v>4.54</v>
      </c>
    </row>
    <row r="13237" spans="2:5" ht="50.1" customHeight="1">
      <c r="B13237" s="75">
        <v>12910</v>
      </c>
      <c r="C13237" s="75" t="s">
        <v>14952</v>
      </c>
      <c r="D13237" s="75" t="s">
        <v>13138</v>
      </c>
      <c r="E13237" s="171">
        <v>7.58</v>
      </c>
    </row>
    <row r="13238" spans="2:5" ht="50.1" customHeight="1">
      <c r="B13238" s="75">
        <v>1184</v>
      </c>
      <c r="C13238" s="75" t="s">
        <v>14953</v>
      </c>
      <c r="D13238" s="75" t="s">
        <v>13138</v>
      </c>
      <c r="E13238" s="171">
        <v>85.23</v>
      </c>
    </row>
    <row r="13239" spans="2:5" ht="50.1" customHeight="1">
      <c r="B13239" s="75">
        <v>1191</v>
      </c>
      <c r="C13239" s="75" t="s">
        <v>14954</v>
      </c>
      <c r="D13239" s="75" t="s">
        <v>13138</v>
      </c>
      <c r="E13239" s="171">
        <v>1.21</v>
      </c>
    </row>
    <row r="13240" spans="2:5" ht="50.1" customHeight="1">
      <c r="B13240" s="75">
        <v>1185</v>
      </c>
      <c r="C13240" s="75" t="s">
        <v>14955</v>
      </c>
      <c r="D13240" s="75" t="s">
        <v>13138</v>
      </c>
      <c r="E13240" s="171">
        <v>1.38</v>
      </c>
    </row>
    <row r="13241" spans="2:5" ht="50.1" customHeight="1">
      <c r="B13241" s="75">
        <v>1189</v>
      </c>
      <c r="C13241" s="75" t="s">
        <v>14956</v>
      </c>
      <c r="D13241" s="75" t="s">
        <v>13138</v>
      </c>
      <c r="E13241" s="171">
        <v>2.4</v>
      </c>
    </row>
    <row r="13242" spans="2:5" ht="50.1" customHeight="1">
      <c r="B13242" s="75">
        <v>1193</v>
      </c>
      <c r="C13242" s="75" t="s">
        <v>14957</v>
      </c>
      <c r="D13242" s="75" t="s">
        <v>13138</v>
      </c>
      <c r="E13242" s="171">
        <v>4.62</v>
      </c>
    </row>
    <row r="13243" spans="2:5" ht="50.1" customHeight="1">
      <c r="B13243" s="75">
        <v>1194</v>
      </c>
      <c r="C13243" s="75" t="s">
        <v>14958</v>
      </c>
      <c r="D13243" s="75" t="s">
        <v>13138</v>
      </c>
      <c r="E13243" s="171">
        <v>8.74</v>
      </c>
    </row>
    <row r="13244" spans="2:5" ht="50.1" customHeight="1">
      <c r="B13244" s="75">
        <v>1195</v>
      </c>
      <c r="C13244" s="75" t="s">
        <v>14959</v>
      </c>
      <c r="D13244" s="75" t="s">
        <v>13138</v>
      </c>
      <c r="E13244" s="171">
        <v>13.14</v>
      </c>
    </row>
    <row r="13245" spans="2:5" ht="50.1" customHeight="1">
      <c r="B13245" s="75">
        <v>1204</v>
      </c>
      <c r="C13245" s="75" t="s">
        <v>14960</v>
      </c>
      <c r="D13245" s="75" t="s">
        <v>13138</v>
      </c>
      <c r="E13245" s="171">
        <v>23.91</v>
      </c>
    </row>
    <row r="13246" spans="2:5" ht="50.1" customHeight="1">
      <c r="B13246" s="75">
        <v>1205</v>
      </c>
      <c r="C13246" s="75" t="s">
        <v>14961</v>
      </c>
      <c r="D13246" s="75" t="s">
        <v>13138</v>
      </c>
      <c r="E13246" s="171">
        <v>56.71</v>
      </c>
    </row>
    <row r="13247" spans="2:5" ht="50.1" customHeight="1">
      <c r="B13247" s="75">
        <v>1207</v>
      </c>
      <c r="C13247" s="75" t="s">
        <v>14962</v>
      </c>
      <c r="D13247" s="75" t="s">
        <v>13138</v>
      </c>
      <c r="E13247" s="171">
        <v>32.229999999999997</v>
      </c>
    </row>
    <row r="13248" spans="2:5" ht="50.1" customHeight="1">
      <c r="B13248" s="75">
        <v>1206</v>
      </c>
      <c r="C13248" s="75" t="s">
        <v>14963</v>
      </c>
      <c r="D13248" s="75" t="s">
        <v>13138</v>
      </c>
      <c r="E13248" s="171">
        <v>8.08</v>
      </c>
    </row>
    <row r="13249" spans="2:5" ht="50.1" customHeight="1">
      <c r="B13249" s="75">
        <v>1183</v>
      </c>
      <c r="C13249" s="75" t="s">
        <v>14964</v>
      </c>
      <c r="D13249" s="75" t="s">
        <v>13138</v>
      </c>
      <c r="E13249" s="171">
        <v>21.04</v>
      </c>
    </row>
    <row r="13250" spans="2:5" ht="50.1" customHeight="1">
      <c r="B13250" s="75">
        <v>42685</v>
      </c>
      <c r="C13250" s="75" t="s">
        <v>14965</v>
      </c>
      <c r="D13250" s="75" t="s">
        <v>13138</v>
      </c>
      <c r="E13250" s="171">
        <v>66.88</v>
      </c>
    </row>
    <row r="13251" spans="2:5" ht="50.1" customHeight="1">
      <c r="B13251" s="75">
        <v>42686</v>
      </c>
      <c r="C13251" s="75" t="s">
        <v>14966</v>
      </c>
      <c r="D13251" s="75" t="s">
        <v>13138</v>
      </c>
      <c r="E13251" s="171">
        <v>104.12</v>
      </c>
    </row>
    <row r="13252" spans="2:5" ht="50.1" customHeight="1">
      <c r="B13252" s="75">
        <v>12894</v>
      </c>
      <c r="C13252" s="75" t="s">
        <v>14967</v>
      </c>
      <c r="D13252" s="75" t="s">
        <v>13138</v>
      </c>
      <c r="E13252" s="171">
        <v>14.04</v>
      </c>
    </row>
    <row r="13253" spans="2:5" ht="50.1" customHeight="1">
      <c r="B13253" s="75">
        <v>12895</v>
      </c>
      <c r="C13253" s="75" t="s">
        <v>14968</v>
      </c>
      <c r="D13253" s="75" t="s">
        <v>13138</v>
      </c>
      <c r="E13253" s="171">
        <v>10.8</v>
      </c>
    </row>
    <row r="13254" spans="2:5" ht="50.1" customHeight="1">
      <c r="B13254" s="75">
        <v>1631</v>
      </c>
      <c r="C13254" s="75" t="s">
        <v>14969</v>
      </c>
      <c r="D13254" s="75" t="s">
        <v>13138</v>
      </c>
      <c r="E13254" s="171">
        <v>313.58999999999997</v>
      </c>
    </row>
    <row r="13255" spans="2:5" ht="50.1" customHeight="1">
      <c r="B13255" s="75">
        <v>1633</v>
      </c>
      <c r="C13255" s="75" t="s">
        <v>14970</v>
      </c>
      <c r="D13255" s="75" t="s">
        <v>13138</v>
      </c>
      <c r="E13255" s="171">
        <v>532.80999999999995</v>
      </c>
    </row>
    <row r="13256" spans="2:5" ht="50.1" customHeight="1">
      <c r="B13256" s="75">
        <v>10818</v>
      </c>
      <c r="C13256" s="75" t="s">
        <v>14971</v>
      </c>
      <c r="D13256" s="75" t="s">
        <v>13140</v>
      </c>
      <c r="E13256" s="171">
        <v>25.46</v>
      </c>
    </row>
    <row r="13257" spans="2:5" ht="50.1" customHeight="1">
      <c r="B13257" s="75">
        <v>39359</v>
      </c>
      <c r="C13257" s="75" t="s">
        <v>14972</v>
      </c>
      <c r="D13257" s="75" t="s">
        <v>13138</v>
      </c>
      <c r="E13257" s="171">
        <v>30.57</v>
      </c>
    </row>
    <row r="13258" spans="2:5" ht="50.1" customHeight="1">
      <c r="B13258" s="75">
        <v>39360</v>
      </c>
      <c r="C13258" s="75" t="s">
        <v>14973</v>
      </c>
      <c r="D13258" s="75" t="s">
        <v>13138</v>
      </c>
      <c r="E13258" s="171">
        <v>27.79</v>
      </c>
    </row>
    <row r="13259" spans="2:5" ht="50.1" customHeight="1">
      <c r="B13259" s="75">
        <v>10710</v>
      </c>
      <c r="C13259" s="75" t="s">
        <v>14974</v>
      </c>
      <c r="D13259" s="75" t="s">
        <v>13136</v>
      </c>
      <c r="E13259" s="171">
        <v>126.5</v>
      </c>
    </row>
    <row r="13260" spans="2:5" ht="50.1" customHeight="1">
      <c r="B13260" s="75">
        <v>10709</v>
      </c>
      <c r="C13260" s="75" t="s">
        <v>14975</v>
      </c>
      <c r="D13260" s="75" t="s">
        <v>13136</v>
      </c>
      <c r="E13260" s="171">
        <v>155.41</v>
      </c>
    </row>
    <row r="13261" spans="2:5" ht="50.1" customHeight="1">
      <c r="B13261" s="75">
        <v>39636</v>
      </c>
      <c r="C13261" s="75" t="s">
        <v>14976</v>
      </c>
      <c r="D13261" s="75" t="s">
        <v>13136</v>
      </c>
      <c r="E13261" s="171">
        <v>158.69999999999999</v>
      </c>
    </row>
    <row r="13262" spans="2:5" ht="50.1" customHeight="1">
      <c r="B13262" s="75">
        <v>10708</v>
      </c>
      <c r="C13262" s="75" t="s">
        <v>14977</v>
      </c>
      <c r="D13262" s="75" t="s">
        <v>13136</v>
      </c>
      <c r="E13262" s="171">
        <v>48.97</v>
      </c>
    </row>
    <row r="13263" spans="2:5" ht="50.1" customHeight="1">
      <c r="B13263" s="75">
        <v>39635</v>
      </c>
      <c r="C13263" s="75" t="s">
        <v>14978</v>
      </c>
      <c r="D13263" s="75" t="s">
        <v>13136</v>
      </c>
      <c r="E13263" s="171">
        <v>83.37</v>
      </c>
    </row>
    <row r="13264" spans="2:5" ht="50.1" customHeight="1">
      <c r="B13264" s="75">
        <v>6117</v>
      </c>
      <c r="C13264" s="75" t="s">
        <v>14979</v>
      </c>
      <c r="D13264" s="75" t="s">
        <v>13137</v>
      </c>
      <c r="E13264" s="171">
        <v>12.17</v>
      </c>
    </row>
    <row r="13265" spans="2:5" ht="50.1" customHeight="1">
      <c r="B13265" s="75">
        <v>40913</v>
      </c>
      <c r="C13265" s="75" t="s">
        <v>14980</v>
      </c>
      <c r="D13265" s="75" t="s">
        <v>13142</v>
      </c>
      <c r="E13265" s="172">
        <v>2160.38</v>
      </c>
    </row>
    <row r="13266" spans="2:5" ht="50.1" customHeight="1">
      <c r="B13266" s="75">
        <v>1214</v>
      </c>
      <c r="C13266" s="75" t="s">
        <v>14981</v>
      </c>
      <c r="D13266" s="75" t="s">
        <v>13137</v>
      </c>
      <c r="E13266" s="171">
        <v>13.58</v>
      </c>
    </row>
    <row r="13267" spans="2:5" ht="50.1" customHeight="1">
      <c r="B13267" s="75">
        <v>40915</v>
      </c>
      <c r="C13267" s="75" t="s">
        <v>14982</v>
      </c>
      <c r="D13267" s="75" t="s">
        <v>13142</v>
      </c>
      <c r="E13267" s="172">
        <v>2411.58</v>
      </c>
    </row>
    <row r="13268" spans="2:5" ht="50.1" customHeight="1">
      <c r="B13268" s="75">
        <v>1213</v>
      </c>
      <c r="C13268" s="75" t="s">
        <v>14983</v>
      </c>
      <c r="D13268" s="75" t="s">
        <v>13137</v>
      </c>
      <c r="E13268" s="171">
        <v>15.45</v>
      </c>
    </row>
    <row r="13269" spans="2:5" ht="50.1" customHeight="1">
      <c r="B13269" s="75">
        <v>40914</v>
      </c>
      <c r="C13269" s="75" t="s">
        <v>14984</v>
      </c>
      <c r="D13269" s="75" t="s">
        <v>13142</v>
      </c>
      <c r="E13269" s="172">
        <v>2742.11</v>
      </c>
    </row>
    <row r="13270" spans="2:5" ht="50.1" customHeight="1">
      <c r="B13270" s="75">
        <v>5091</v>
      </c>
      <c r="C13270" s="75" t="s">
        <v>14985</v>
      </c>
      <c r="D13270" s="75" t="s">
        <v>13138</v>
      </c>
      <c r="E13270" s="171">
        <v>17.57</v>
      </c>
    </row>
    <row r="13271" spans="2:5" ht="50.1" customHeight="1">
      <c r="B13271" s="75">
        <v>14615</v>
      </c>
      <c r="C13271" s="75" t="s">
        <v>14986</v>
      </c>
      <c r="D13271" s="75" t="s">
        <v>13138</v>
      </c>
      <c r="E13271" s="172">
        <v>4074.89</v>
      </c>
    </row>
    <row r="13272" spans="2:5" ht="50.1" customHeight="1">
      <c r="B13272" s="75">
        <v>2711</v>
      </c>
      <c r="C13272" s="75" t="s">
        <v>14987</v>
      </c>
      <c r="D13272" s="75" t="s">
        <v>13138</v>
      </c>
      <c r="E13272" s="171">
        <v>172.45</v>
      </c>
    </row>
    <row r="13273" spans="2:5" ht="50.1" customHeight="1">
      <c r="B13273" s="75">
        <v>37727</v>
      </c>
      <c r="C13273" s="75" t="s">
        <v>14988</v>
      </c>
      <c r="D13273" s="75" t="s">
        <v>13138</v>
      </c>
      <c r="E13273" s="172">
        <v>11525</v>
      </c>
    </row>
    <row r="13274" spans="2:5" ht="50.1" customHeight="1">
      <c r="B13274" s="75">
        <v>37728</v>
      </c>
      <c r="C13274" s="75" t="s">
        <v>14989</v>
      </c>
      <c r="D13274" s="75" t="s">
        <v>13138</v>
      </c>
      <c r="E13274" s="172">
        <v>15635.31</v>
      </c>
    </row>
    <row r="13275" spans="2:5" ht="50.1" customHeight="1">
      <c r="B13275" s="75">
        <v>37729</v>
      </c>
      <c r="C13275" s="75" t="s">
        <v>14990</v>
      </c>
      <c r="D13275" s="75" t="s">
        <v>13138</v>
      </c>
      <c r="E13275" s="172">
        <v>16924.82</v>
      </c>
    </row>
    <row r="13276" spans="2:5" ht="50.1" customHeight="1">
      <c r="B13276" s="75">
        <v>37730</v>
      </c>
      <c r="C13276" s="75" t="s">
        <v>14991</v>
      </c>
      <c r="D13276" s="75" t="s">
        <v>13138</v>
      </c>
      <c r="E13276" s="172">
        <v>18214.330000000002</v>
      </c>
    </row>
    <row r="13277" spans="2:5" ht="50.1" customHeight="1">
      <c r="B13277" s="75">
        <v>37731</v>
      </c>
      <c r="C13277" s="75" t="s">
        <v>14992</v>
      </c>
      <c r="D13277" s="75" t="s">
        <v>13138</v>
      </c>
      <c r="E13277" s="172">
        <v>19503.84</v>
      </c>
    </row>
    <row r="13278" spans="2:5" ht="50.1" customHeight="1">
      <c r="B13278" s="75">
        <v>37732</v>
      </c>
      <c r="C13278" s="75" t="s">
        <v>14993</v>
      </c>
      <c r="D13278" s="75" t="s">
        <v>13138</v>
      </c>
      <c r="E13278" s="172">
        <v>22244.05</v>
      </c>
    </row>
    <row r="13279" spans="2:5" ht="50.1" customHeight="1">
      <c r="B13279" s="75">
        <v>42250</v>
      </c>
      <c r="C13279" s="75" t="s">
        <v>14994</v>
      </c>
      <c r="D13279" s="75" t="s">
        <v>13145</v>
      </c>
      <c r="E13279" s="172">
        <v>2169.52</v>
      </c>
    </row>
    <row r="13280" spans="2:5" ht="50.1" customHeight="1">
      <c r="B13280" s="75">
        <v>42256</v>
      </c>
      <c r="C13280" s="75" t="s">
        <v>14995</v>
      </c>
      <c r="D13280" s="75" t="s">
        <v>13140</v>
      </c>
      <c r="E13280" s="171">
        <v>6.1</v>
      </c>
    </row>
    <row r="13281" spans="2:5" ht="50.1" customHeight="1">
      <c r="B13281" s="75">
        <v>4743</v>
      </c>
      <c r="C13281" s="75" t="s">
        <v>14996</v>
      </c>
      <c r="D13281" s="75" t="s">
        <v>13141</v>
      </c>
      <c r="E13281" s="171">
        <v>47.07</v>
      </c>
    </row>
    <row r="13282" spans="2:5" ht="50.1" customHeight="1">
      <c r="B13282" s="75">
        <v>4744</v>
      </c>
      <c r="C13282" s="75" t="s">
        <v>14997</v>
      </c>
      <c r="D13282" s="75" t="s">
        <v>13141</v>
      </c>
      <c r="E13282" s="171">
        <v>75.31</v>
      </c>
    </row>
    <row r="13283" spans="2:5" ht="50.1" customHeight="1">
      <c r="B13283" s="75">
        <v>4745</v>
      </c>
      <c r="C13283" s="75" t="s">
        <v>14998</v>
      </c>
      <c r="D13283" s="75" t="s">
        <v>13141</v>
      </c>
      <c r="E13283" s="171">
        <v>90.32</v>
      </c>
    </row>
    <row r="13284" spans="2:5" ht="50.1" customHeight="1">
      <c r="B13284" s="75">
        <v>36496</v>
      </c>
      <c r="C13284" s="75" t="s">
        <v>14999</v>
      </c>
      <c r="D13284" s="75" t="s">
        <v>13138</v>
      </c>
      <c r="E13284" s="172">
        <v>10346.07</v>
      </c>
    </row>
    <row r="13285" spans="2:5" ht="50.1" customHeight="1">
      <c r="B13285" s="75">
        <v>10630</v>
      </c>
      <c r="C13285" s="75" t="s">
        <v>15000</v>
      </c>
      <c r="D13285" s="75" t="s">
        <v>13138</v>
      </c>
      <c r="E13285" s="172">
        <v>509218.77</v>
      </c>
    </row>
    <row r="13286" spans="2:5" ht="50.1" customHeight="1">
      <c r="B13286" s="75">
        <v>37762</v>
      </c>
      <c r="C13286" s="75" t="s">
        <v>15001</v>
      </c>
      <c r="D13286" s="75" t="s">
        <v>13138</v>
      </c>
      <c r="E13286" s="172">
        <v>436725.91</v>
      </c>
    </row>
    <row r="13287" spans="2:5" ht="50.1" customHeight="1">
      <c r="B13287" s="75">
        <v>37763</v>
      </c>
      <c r="C13287" s="75" t="s">
        <v>15002</v>
      </c>
      <c r="D13287" s="75" t="s">
        <v>13138</v>
      </c>
      <c r="E13287" s="172">
        <v>442030.2</v>
      </c>
    </row>
    <row r="13288" spans="2:5" ht="50.1" customHeight="1">
      <c r="B13288" s="75">
        <v>41992</v>
      </c>
      <c r="C13288" s="75" t="s">
        <v>15003</v>
      </c>
      <c r="D13288" s="75" t="s">
        <v>13138</v>
      </c>
      <c r="E13288" s="172">
        <v>502500</v>
      </c>
    </row>
    <row r="13289" spans="2:5" ht="50.1" customHeight="1">
      <c r="B13289" s="75">
        <v>13215</v>
      </c>
      <c r="C13289" s="75" t="s">
        <v>15004</v>
      </c>
      <c r="D13289" s="75" t="s">
        <v>13138</v>
      </c>
      <c r="E13289" s="172">
        <v>616190.12</v>
      </c>
    </row>
    <row r="13290" spans="2:5" ht="50.1" customHeight="1">
      <c r="B13290" s="75">
        <v>4235</v>
      </c>
      <c r="C13290" s="75" t="s">
        <v>15005</v>
      </c>
      <c r="D13290" s="75" t="s">
        <v>13137</v>
      </c>
      <c r="E13290" s="171">
        <v>12.85</v>
      </c>
    </row>
    <row r="13291" spans="2:5" ht="50.1" customHeight="1">
      <c r="B13291" s="75">
        <v>40976</v>
      </c>
      <c r="C13291" s="75" t="s">
        <v>15006</v>
      </c>
      <c r="D13291" s="75" t="s">
        <v>13142</v>
      </c>
      <c r="E13291" s="172">
        <v>2284.0500000000002</v>
      </c>
    </row>
    <row r="13292" spans="2:5" ht="50.1" customHeight="1">
      <c r="B13292" s="75">
        <v>39013</v>
      </c>
      <c r="C13292" s="75" t="s">
        <v>15007</v>
      </c>
      <c r="D13292" s="75" t="s">
        <v>13138</v>
      </c>
      <c r="E13292" s="171">
        <v>1.22</v>
      </c>
    </row>
    <row r="13293" spans="2:5" ht="50.1" customHeight="1">
      <c r="B13293" s="75">
        <v>43091</v>
      </c>
      <c r="C13293" s="75" t="s">
        <v>19176</v>
      </c>
      <c r="D13293" s="75" t="s">
        <v>13138</v>
      </c>
      <c r="E13293" s="172">
        <v>3820.98</v>
      </c>
    </row>
    <row r="13294" spans="2:5" ht="50.1" customHeight="1">
      <c r="B13294" s="75">
        <v>43092</v>
      </c>
      <c r="C13294" s="75" t="s">
        <v>19177</v>
      </c>
      <c r="D13294" s="75" t="s">
        <v>13138</v>
      </c>
      <c r="E13294" s="172">
        <v>5094.6400000000003</v>
      </c>
    </row>
    <row r="13295" spans="2:5" ht="50.1" customHeight="1">
      <c r="B13295" s="75">
        <v>43089</v>
      </c>
      <c r="C13295" s="75" t="s">
        <v>19178</v>
      </c>
      <c r="D13295" s="75" t="s">
        <v>13138</v>
      </c>
      <c r="E13295" s="171">
        <v>887.88</v>
      </c>
    </row>
    <row r="13296" spans="2:5" ht="50.1" customHeight="1">
      <c r="B13296" s="75">
        <v>43090</v>
      </c>
      <c r="C13296" s="75" t="s">
        <v>19179</v>
      </c>
      <c r="D13296" s="75" t="s">
        <v>13138</v>
      </c>
      <c r="E13296" s="172">
        <v>1959.47</v>
      </c>
    </row>
    <row r="13297" spans="2:5" ht="50.1" customHeight="1">
      <c r="B13297" s="75">
        <v>41967</v>
      </c>
      <c r="C13297" s="75" t="s">
        <v>15008</v>
      </c>
      <c r="D13297" s="75" t="s">
        <v>3955</v>
      </c>
      <c r="E13297" s="171">
        <v>8.9600000000000009</v>
      </c>
    </row>
    <row r="13298" spans="2:5" ht="50.1" customHeight="1">
      <c r="B13298" s="75">
        <v>12760</v>
      </c>
      <c r="C13298" s="75" t="s">
        <v>15009</v>
      </c>
      <c r="D13298" s="75" t="s">
        <v>13136</v>
      </c>
      <c r="E13298" s="172">
        <v>1152.82</v>
      </c>
    </row>
    <row r="13299" spans="2:5" ht="50.1" customHeight="1">
      <c r="B13299" s="75">
        <v>12759</v>
      </c>
      <c r="C13299" s="75" t="s">
        <v>15010</v>
      </c>
      <c r="D13299" s="75" t="s">
        <v>13136</v>
      </c>
      <c r="E13299" s="171">
        <v>768.53</v>
      </c>
    </row>
    <row r="13300" spans="2:5" ht="50.1" customHeight="1">
      <c r="B13300" s="75">
        <v>43105</v>
      </c>
      <c r="C13300" s="75" t="s">
        <v>19180</v>
      </c>
      <c r="D13300" s="75" t="s">
        <v>13140</v>
      </c>
      <c r="E13300" s="171">
        <v>42.58</v>
      </c>
    </row>
    <row r="13301" spans="2:5" ht="50.1" customHeight="1">
      <c r="B13301" s="75">
        <v>40424</v>
      </c>
      <c r="C13301" s="75" t="s">
        <v>15011</v>
      </c>
      <c r="D13301" s="75" t="s">
        <v>13140</v>
      </c>
      <c r="E13301" s="171">
        <v>10.81</v>
      </c>
    </row>
    <row r="13302" spans="2:5" ht="50.1" customHeight="1">
      <c r="B13302" s="75">
        <v>1325</v>
      </c>
      <c r="C13302" s="75" t="s">
        <v>15012</v>
      </c>
      <c r="D13302" s="75" t="s">
        <v>13140</v>
      </c>
      <c r="E13302" s="171">
        <v>11.85</v>
      </c>
    </row>
    <row r="13303" spans="2:5" ht="50.1" customHeight="1">
      <c r="B13303" s="75">
        <v>1327</v>
      </c>
      <c r="C13303" s="75" t="s">
        <v>15013</v>
      </c>
      <c r="D13303" s="75" t="s">
        <v>13140</v>
      </c>
      <c r="E13303" s="171">
        <v>12.62</v>
      </c>
    </row>
    <row r="13304" spans="2:5" ht="50.1" customHeight="1">
      <c r="B13304" s="75">
        <v>1328</v>
      </c>
      <c r="C13304" s="75" t="s">
        <v>15014</v>
      </c>
      <c r="D13304" s="75" t="s">
        <v>13140</v>
      </c>
      <c r="E13304" s="171">
        <v>11.87</v>
      </c>
    </row>
    <row r="13305" spans="2:5" ht="50.1" customHeight="1">
      <c r="B13305" s="75">
        <v>1321</v>
      </c>
      <c r="C13305" s="75" t="s">
        <v>15015</v>
      </c>
      <c r="D13305" s="75" t="s">
        <v>13140</v>
      </c>
      <c r="E13305" s="171">
        <v>11</v>
      </c>
    </row>
    <row r="13306" spans="2:5" ht="50.1" customHeight="1">
      <c r="B13306" s="75">
        <v>1318</v>
      </c>
      <c r="C13306" s="75" t="s">
        <v>15016</v>
      </c>
      <c r="D13306" s="75" t="s">
        <v>13140</v>
      </c>
      <c r="E13306" s="171">
        <v>11.01</v>
      </c>
    </row>
    <row r="13307" spans="2:5" ht="50.1" customHeight="1">
      <c r="B13307" s="75">
        <v>1322</v>
      </c>
      <c r="C13307" s="75" t="s">
        <v>15017</v>
      </c>
      <c r="D13307" s="75" t="s">
        <v>13140</v>
      </c>
      <c r="E13307" s="171">
        <v>11.63</v>
      </c>
    </row>
    <row r="13308" spans="2:5" ht="50.1" customHeight="1">
      <c r="B13308" s="75">
        <v>1323</v>
      </c>
      <c r="C13308" s="75" t="s">
        <v>15018</v>
      </c>
      <c r="D13308" s="75" t="s">
        <v>13140</v>
      </c>
      <c r="E13308" s="171">
        <v>11.63</v>
      </c>
    </row>
    <row r="13309" spans="2:5" ht="50.1" customHeight="1">
      <c r="B13309" s="75">
        <v>1319</v>
      </c>
      <c r="C13309" s="75" t="s">
        <v>15019</v>
      </c>
      <c r="D13309" s="75" t="s">
        <v>13140</v>
      </c>
      <c r="E13309" s="171">
        <v>9.8000000000000007</v>
      </c>
    </row>
    <row r="13310" spans="2:5" ht="50.1" customHeight="1">
      <c r="B13310" s="75">
        <v>11026</v>
      </c>
      <c r="C13310" s="75" t="s">
        <v>15020</v>
      </c>
      <c r="D13310" s="75" t="s">
        <v>13140</v>
      </c>
      <c r="E13310" s="171">
        <v>13.47</v>
      </c>
    </row>
    <row r="13311" spans="2:5" ht="50.1" customHeight="1">
      <c r="B13311" s="75">
        <v>11027</v>
      </c>
      <c r="C13311" s="75" t="s">
        <v>15021</v>
      </c>
      <c r="D13311" s="75" t="s">
        <v>13140</v>
      </c>
      <c r="E13311" s="171">
        <v>14.03</v>
      </c>
    </row>
    <row r="13312" spans="2:5" ht="50.1" customHeight="1">
      <c r="B13312" s="75">
        <v>11046</v>
      </c>
      <c r="C13312" s="75" t="s">
        <v>15022</v>
      </c>
      <c r="D13312" s="75" t="s">
        <v>13140</v>
      </c>
      <c r="E13312" s="171">
        <v>13.44</v>
      </c>
    </row>
    <row r="13313" spans="2:5" ht="50.1" customHeight="1">
      <c r="B13313" s="75">
        <v>11047</v>
      </c>
      <c r="C13313" s="75" t="s">
        <v>15023</v>
      </c>
      <c r="D13313" s="75" t="s">
        <v>13140</v>
      </c>
      <c r="E13313" s="171">
        <v>14.65</v>
      </c>
    </row>
    <row r="13314" spans="2:5" ht="50.1" customHeight="1">
      <c r="B13314" s="75">
        <v>43668</v>
      </c>
      <c r="C13314" s="75" t="s">
        <v>15024</v>
      </c>
      <c r="D13314" s="75" t="s">
        <v>13140</v>
      </c>
      <c r="E13314" s="171">
        <v>12.92</v>
      </c>
    </row>
    <row r="13315" spans="2:5" ht="50.1" customHeight="1">
      <c r="B13315" s="75">
        <v>11049</v>
      </c>
      <c r="C13315" s="75" t="s">
        <v>15025</v>
      </c>
      <c r="D13315" s="75" t="s">
        <v>13140</v>
      </c>
      <c r="E13315" s="171">
        <v>14</v>
      </c>
    </row>
    <row r="13316" spans="2:5" ht="50.1" customHeight="1">
      <c r="B13316" s="75">
        <v>43106</v>
      </c>
      <c r="C13316" s="75" t="s">
        <v>19181</v>
      </c>
      <c r="D13316" s="75" t="s">
        <v>13140</v>
      </c>
      <c r="E13316" s="171">
        <v>14.09</v>
      </c>
    </row>
    <row r="13317" spans="2:5" ht="50.1" customHeight="1">
      <c r="B13317" s="75">
        <v>11051</v>
      </c>
      <c r="C13317" s="75" t="s">
        <v>15026</v>
      </c>
      <c r="D13317" s="75" t="s">
        <v>13140</v>
      </c>
      <c r="E13317" s="171">
        <v>14.7</v>
      </c>
    </row>
    <row r="13318" spans="2:5" ht="50.1" customHeight="1">
      <c r="B13318" s="75">
        <v>11061</v>
      </c>
      <c r="C13318" s="75" t="s">
        <v>15027</v>
      </c>
      <c r="D13318" s="75" t="s">
        <v>13140</v>
      </c>
      <c r="E13318" s="171">
        <v>17.64</v>
      </c>
    </row>
    <row r="13319" spans="2:5" ht="50.1" customHeight="1">
      <c r="B13319" s="75">
        <v>43667</v>
      </c>
      <c r="C13319" s="75" t="s">
        <v>15028</v>
      </c>
      <c r="D13319" s="75" t="s">
        <v>13140</v>
      </c>
      <c r="E13319" s="171">
        <v>12.81</v>
      </c>
    </row>
    <row r="13320" spans="2:5" ht="50.1" customHeight="1">
      <c r="B13320" s="75">
        <v>1333</v>
      </c>
      <c r="C13320" s="75" t="s">
        <v>15029</v>
      </c>
      <c r="D13320" s="75" t="s">
        <v>13140</v>
      </c>
      <c r="E13320" s="171">
        <v>10.67</v>
      </c>
    </row>
    <row r="13321" spans="2:5" ht="50.1" customHeight="1">
      <c r="B13321" s="75">
        <v>1330</v>
      </c>
      <c r="C13321" s="75" t="s">
        <v>15030</v>
      </c>
      <c r="D13321" s="75" t="s">
        <v>13140</v>
      </c>
      <c r="E13321" s="171">
        <v>10.58</v>
      </c>
    </row>
    <row r="13322" spans="2:5" ht="50.1" customHeight="1">
      <c r="B13322" s="75">
        <v>10957</v>
      </c>
      <c r="C13322" s="75" t="s">
        <v>15031</v>
      </c>
      <c r="D13322" s="75" t="s">
        <v>13140</v>
      </c>
      <c r="E13322" s="171">
        <v>12.2</v>
      </c>
    </row>
    <row r="13323" spans="2:5" ht="50.1" customHeight="1">
      <c r="B13323" s="75">
        <v>1332</v>
      </c>
      <c r="C13323" s="75" t="s">
        <v>15032</v>
      </c>
      <c r="D13323" s="75" t="s">
        <v>13140</v>
      </c>
      <c r="E13323" s="171">
        <v>10.85</v>
      </c>
    </row>
    <row r="13324" spans="2:5" ht="50.1" customHeight="1">
      <c r="B13324" s="75">
        <v>1334</v>
      </c>
      <c r="C13324" s="75" t="s">
        <v>15033</v>
      </c>
      <c r="D13324" s="75" t="s">
        <v>13140</v>
      </c>
      <c r="E13324" s="171">
        <v>12.02</v>
      </c>
    </row>
    <row r="13325" spans="2:5" ht="50.1" customHeight="1">
      <c r="B13325" s="75">
        <v>1335</v>
      </c>
      <c r="C13325" s="75" t="s">
        <v>15034</v>
      </c>
      <c r="D13325" s="75" t="s">
        <v>13140</v>
      </c>
      <c r="E13325" s="171">
        <v>12.42</v>
      </c>
    </row>
    <row r="13326" spans="2:5" ht="50.1" customHeight="1">
      <c r="B13326" s="75">
        <v>40425</v>
      </c>
      <c r="C13326" s="75" t="s">
        <v>15035</v>
      </c>
      <c r="D13326" s="75" t="s">
        <v>13140</v>
      </c>
      <c r="E13326" s="171">
        <v>10.64</v>
      </c>
    </row>
    <row r="13327" spans="2:5" ht="50.1" customHeight="1">
      <c r="B13327" s="75">
        <v>1337</v>
      </c>
      <c r="C13327" s="75" t="s">
        <v>15036</v>
      </c>
      <c r="D13327" s="75" t="s">
        <v>13140</v>
      </c>
      <c r="E13327" s="171">
        <v>12.2</v>
      </c>
    </row>
    <row r="13328" spans="2:5" ht="50.1" customHeight="1">
      <c r="B13328" s="75">
        <v>1338</v>
      </c>
      <c r="C13328" s="75" t="s">
        <v>15037</v>
      </c>
      <c r="D13328" s="75" t="s">
        <v>13136</v>
      </c>
      <c r="E13328" s="171">
        <v>28.84</v>
      </c>
    </row>
    <row r="13329" spans="2:5" ht="50.1" customHeight="1">
      <c r="B13329" s="75">
        <v>1340</v>
      </c>
      <c r="C13329" s="75" t="s">
        <v>15038</v>
      </c>
      <c r="D13329" s="75" t="s">
        <v>13136</v>
      </c>
      <c r="E13329" s="171">
        <v>33.340000000000003</v>
      </c>
    </row>
    <row r="13330" spans="2:5" ht="50.1" customHeight="1">
      <c r="B13330" s="75">
        <v>1341</v>
      </c>
      <c r="C13330" s="75" t="s">
        <v>15039</v>
      </c>
      <c r="D13330" s="75" t="s">
        <v>13136</v>
      </c>
      <c r="E13330" s="171">
        <v>32.11</v>
      </c>
    </row>
    <row r="13331" spans="2:5" ht="50.1" customHeight="1">
      <c r="B13331" s="75">
        <v>11134</v>
      </c>
      <c r="C13331" s="75" t="s">
        <v>15040</v>
      </c>
      <c r="D13331" s="75" t="s">
        <v>13136</v>
      </c>
      <c r="E13331" s="171">
        <v>40.86</v>
      </c>
    </row>
    <row r="13332" spans="2:5" ht="50.1" customHeight="1">
      <c r="B13332" s="75">
        <v>11135</v>
      </c>
      <c r="C13332" s="75" t="s">
        <v>15041</v>
      </c>
      <c r="D13332" s="75" t="s">
        <v>13136</v>
      </c>
      <c r="E13332" s="171">
        <v>49.81</v>
      </c>
    </row>
    <row r="13333" spans="2:5" ht="50.1" customHeight="1">
      <c r="B13333" s="75">
        <v>11136</v>
      </c>
      <c r="C13333" s="75" t="s">
        <v>15042</v>
      </c>
      <c r="D13333" s="75" t="s">
        <v>13136</v>
      </c>
      <c r="E13333" s="171">
        <v>53.88</v>
      </c>
    </row>
    <row r="13334" spans="2:5" ht="50.1" customHeight="1">
      <c r="B13334" s="75">
        <v>34743</v>
      </c>
      <c r="C13334" s="75" t="s">
        <v>15043</v>
      </c>
      <c r="D13334" s="75" t="s">
        <v>13136</v>
      </c>
      <c r="E13334" s="171">
        <v>68.59</v>
      </c>
    </row>
    <row r="13335" spans="2:5" ht="50.1" customHeight="1">
      <c r="B13335" s="75">
        <v>11137</v>
      </c>
      <c r="C13335" s="75" t="s">
        <v>15044</v>
      </c>
      <c r="D13335" s="75" t="s">
        <v>13136</v>
      </c>
      <c r="E13335" s="171">
        <v>76.48</v>
      </c>
    </row>
    <row r="13336" spans="2:5" ht="50.1" customHeight="1">
      <c r="B13336" s="75">
        <v>34745</v>
      </c>
      <c r="C13336" s="75" t="s">
        <v>15045</v>
      </c>
      <c r="D13336" s="75" t="s">
        <v>13136</v>
      </c>
      <c r="E13336" s="171">
        <v>87.16</v>
      </c>
    </row>
    <row r="13337" spans="2:5" ht="50.1" customHeight="1">
      <c r="B13337" s="75">
        <v>34746</v>
      </c>
      <c r="C13337" s="75" t="s">
        <v>15046</v>
      </c>
      <c r="D13337" s="75" t="s">
        <v>13136</v>
      </c>
      <c r="E13337" s="171">
        <v>22.45</v>
      </c>
    </row>
    <row r="13338" spans="2:5" ht="50.1" customHeight="1">
      <c r="B13338" s="75">
        <v>1360</v>
      </c>
      <c r="C13338" s="75" t="s">
        <v>15047</v>
      </c>
      <c r="D13338" s="75" t="s">
        <v>13136</v>
      </c>
      <c r="E13338" s="171">
        <v>27.73</v>
      </c>
    </row>
    <row r="13339" spans="2:5" ht="50.1" customHeight="1">
      <c r="B13339" s="75">
        <v>1346</v>
      </c>
      <c r="C13339" s="75" t="s">
        <v>15048</v>
      </c>
      <c r="D13339" s="75" t="s">
        <v>13136</v>
      </c>
      <c r="E13339" s="171">
        <v>24.9</v>
      </c>
    </row>
    <row r="13340" spans="2:5" ht="50.1" customHeight="1">
      <c r="B13340" s="75">
        <v>1345</v>
      </c>
      <c r="C13340" s="75" t="s">
        <v>15049</v>
      </c>
      <c r="D13340" s="75" t="s">
        <v>13136</v>
      </c>
      <c r="E13340" s="171">
        <v>40.340000000000003</v>
      </c>
    </row>
    <row r="13341" spans="2:5" ht="50.1" customHeight="1">
      <c r="B13341" s="75">
        <v>1347</v>
      </c>
      <c r="C13341" s="75" t="s">
        <v>15050</v>
      </c>
      <c r="D13341" s="75" t="s">
        <v>13136</v>
      </c>
      <c r="E13341" s="171">
        <v>29.75</v>
      </c>
    </row>
    <row r="13342" spans="2:5" ht="50.1" customHeight="1">
      <c r="B13342" s="75">
        <v>1355</v>
      </c>
      <c r="C13342" s="75" t="s">
        <v>15051</v>
      </c>
      <c r="D13342" s="75" t="s">
        <v>13136</v>
      </c>
      <c r="E13342" s="171">
        <v>29.23</v>
      </c>
    </row>
    <row r="13343" spans="2:5" ht="50.1" customHeight="1">
      <c r="B13343" s="75">
        <v>1358</v>
      </c>
      <c r="C13343" s="75" t="s">
        <v>15052</v>
      </c>
      <c r="D13343" s="75" t="s">
        <v>13136</v>
      </c>
      <c r="E13343" s="171">
        <v>33.869999999999997</v>
      </c>
    </row>
    <row r="13344" spans="2:5" ht="50.1" customHeight="1">
      <c r="B13344" s="75">
        <v>34659</v>
      </c>
      <c r="C13344" s="75" t="s">
        <v>15053</v>
      </c>
      <c r="D13344" s="75" t="s">
        <v>13136</v>
      </c>
      <c r="E13344" s="171">
        <v>38.31</v>
      </c>
    </row>
    <row r="13345" spans="2:5" ht="50.1" customHeight="1">
      <c r="B13345" s="75">
        <v>34514</v>
      </c>
      <c r="C13345" s="75" t="s">
        <v>15054</v>
      </c>
      <c r="D13345" s="75" t="s">
        <v>13136</v>
      </c>
      <c r="E13345" s="171">
        <v>42.44</v>
      </c>
    </row>
    <row r="13346" spans="2:5" ht="50.1" customHeight="1">
      <c r="B13346" s="75">
        <v>34660</v>
      </c>
      <c r="C13346" s="75" t="s">
        <v>15055</v>
      </c>
      <c r="D13346" s="75" t="s">
        <v>13136</v>
      </c>
      <c r="E13346" s="171">
        <v>53.86</v>
      </c>
    </row>
    <row r="13347" spans="2:5" ht="50.1" customHeight="1">
      <c r="B13347" s="75">
        <v>34661</v>
      </c>
      <c r="C13347" s="75" t="s">
        <v>15056</v>
      </c>
      <c r="D13347" s="75" t="s">
        <v>13136</v>
      </c>
      <c r="E13347" s="171">
        <v>77.36</v>
      </c>
    </row>
    <row r="13348" spans="2:5" ht="50.1" customHeight="1">
      <c r="B13348" s="75">
        <v>34667</v>
      </c>
      <c r="C13348" s="75" t="s">
        <v>15057</v>
      </c>
      <c r="D13348" s="75" t="s">
        <v>13136</v>
      </c>
      <c r="E13348" s="171">
        <v>28.01</v>
      </c>
    </row>
    <row r="13349" spans="2:5" ht="50.1" customHeight="1">
      <c r="B13349" s="75">
        <v>34668</v>
      </c>
      <c r="C13349" s="75" t="s">
        <v>15058</v>
      </c>
      <c r="D13349" s="75" t="s">
        <v>13136</v>
      </c>
      <c r="E13349" s="171">
        <v>36.61</v>
      </c>
    </row>
    <row r="13350" spans="2:5" ht="50.1" customHeight="1">
      <c r="B13350" s="75">
        <v>34741</v>
      </c>
      <c r="C13350" s="75" t="s">
        <v>15059</v>
      </c>
      <c r="D13350" s="75" t="s">
        <v>13136</v>
      </c>
      <c r="E13350" s="171">
        <v>40.28</v>
      </c>
    </row>
    <row r="13351" spans="2:5" ht="50.1" customHeight="1">
      <c r="B13351" s="75">
        <v>34664</v>
      </c>
      <c r="C13351" s="75" t="s">
        <v>15060</v>
      </c>
      <c r="D13351" s="75" t="s">
        <v>13136</v>
      </c>
      <c r="E13351" s="171">
        <v>43.95</v>
      </c>
    </row>
    <row r="13352" spans="2:5" ht="50.1" customHeight="1">
      <c r="B13352" s="75">
        <v>34665</v>
      </c>
      <c r="C13352" s="75" t="s">
        <v>15061</v>
      </c>
      <c r="D13352" s="75" t="s">
        <v>13136</v>
      </c>
      <c r="E13352" s="171">
        <v>54.56</v>
      </c>
    </row>
    <row r="13353" spans="2:5" ht="50.1" customHeight="1">
      <c r="B13353" s="75">
        <v>34666</v>
      </c>
      <c r="C13353" s="75" t="s">
        <v>15062</v>
      </c>
      <c r="D13353" s="75" t="s">
        <v>13136</v>
      </c>
      <c r="E13353" s="171">
        <v>82.42</v>
      </c>
    </row>
    <row r="13354" spans="2:5" ht="50.1" customHeight="1">
      <c r="B13354" s="75">
        <v>34669</v>
      </c>
      <c r="C13354" s="75" t="s">
        <v>15063</v>
      </c>
      <c r="D13354" s="75" t="s">
        <v>13136</v>
      </c>
      <c r="E13354" s="171">
        <v>30.22</v>
      </c>
    </row>
    <row r="13355" spans="2:5" ht="50.1" customHeight="1">
      <c r="B13355" s="75">
        <v>34670</v>
      </c>
      <c r="C13355" s="75" t="s">
        <v>15064</v>
      </c>
      <c r="D13355" s="75" t="s">
        <v>13136</v>
      </c>
      <c r="E13355" s="171">
        <v>36.96</v>
      </c>
    </row>
    <row r="13356" spans="2:5" ht="50.1" customHeight="1">
      <c r="B13356" s="75">
        <v>34671</v>
      </c>
      <c r="C13356" s="75" t="s">
        <v>15065</v>
      </c>
      <c r="D13356" s="75" t="s">
        <v>13136</v>
      </c>
      <c r="E13356" s="171">
        <v>30.85</v>
      </c>
    </row>
    <row r="13357" spans="2:5" ht="50.1" customHeight="1">
      <c r="B13357" s="75">
        <v>34672</v>
      </c>
      <c r="C13357" s="75" t="s">
        <v>15066</v>
      </c>
      <c r="D13357" s="75" t="s">
        <v>13136</v>
      </c>
      <c r="E13357" s="171">
        <v>32.53</v>
      </c>
    </row>
    <row r="13358" spans="2:5" ht="50.1" customHeight="1">
      <c r="B13358" s="75">
        <v>34673</v>
      </c>
      <c r="C13358" s="75" t="s">
        <v>15067</v>
      </c>
      <c r="D13358" s="75" t="s">
        <v>13136</v>
      </c>
      <c r="E13358" s="171">
        <v>39.69</v>
      </c>
    </row>
    <row r="13359" spans="2:5" ht="50.1" customHeight="1">
      <c r="B13359" s="75">
        <v>34674</v>
      </c>
      <c r="C13359" s="75" t="s">
        <v>15068</v>
      </c>
      <c r="D13359" s="75" t="s">
        <v>13136</v>
      </c>
      <c r="E13359" s="171">
        <v>52.77</v>
      </c>
    </row>
    <row r="13360" spans="2:5" ht="50.1" customHeight="1">
      <c r="B13360" s="75">
        <v>34675</v>
      </c>
      <c r="C13360" s="75" t="s">
        <v>15069</v>
      </c>
      <c r="D13360" s="75" t="s">
        <v>13136</v>
      </c>
      <c r="E13360" s="171">
        <v>64.34</v>
      </c>
    </row>
    <row r="13361" spans="2:5" ht="50.1" customHeight="1">
      <c r="B13361" s="75">
        <v>34676</v>
      </c>
      <c r="C13361" s="75" t="s">
        <v>15070</v>
      </c>
      <c r="D13361" s="75" t="s">
        <v>13136</v>
      </c>
      <c r="E13361" s="171">
        <v>18.52</v>
      </c>
    </row>
    <row r="13362" spans="2:5" ht="50.1" customHeight="1">
      <c r="B13362" s="75">
        <v>34677</v>
      </c>
      <c r="C13362" s="75" t="s">
        <v>15071</v>
      </c>
      <c r="D13362" s="75" t="s">
        <v>13136</v>
      </c>
      <c r="E13362" s="171">
        <v>24.9</v>
      </c>
    </row>
    <row r="13363" spans="2:5" ht="50.1" customHeight="1">
      <c r="B13363" s="75">
        <v>43126</v>
      </c>
      <c r="C13363" s="75" t="s">
        <v>19182</v>
      </c>
      <c r="D13363" s="75" t="s">
        <v>13136</v>
      </c>
      <c r="E13363" s="171">
        <v>106.18</v>
      </c>
    </row>
    <row r="13364" spans="2:5" ht="50.1" customHeight="1">
      <c r="B13364" s="75">
        <v>43124</v>
      </c>
      <c r="C13364" s="75" t="s">
        <v>19183</v>
      </c>
      <c r="D13364" s="75" t="s">
        <v>13136</v>
      </c>
      <c r="E13364" s="171">
        <v>123.98</v>
      </c>
    </row>
    <row r="13365" spans="2:5" ht="50.1" customHeight="1">
      <c r="B13365" s="75">
        <v>43125</v>
      </c>
      <c r="C13365" s="75" t="s">
        <v>19184</v>
      </c>
      <c r="D13365" s="75" t="s">
        <v>13136</v>
      </c>
      <c r="E13365" s="171">
        <v>160.79</v>
      </c>
    </row>
    <row r="13366" spans="2:5" ht="50.1" customHeight="1">
      <c r="B13366" s="75">
        <v>40623</v>
      </c>
      <c r="C13366" s="75" t="s">
        <v>15072</v>
      </c>
      <c r="D13366" s="75" t="s">
        <v>3957</v>
      </c>
      <c r="E13366" s="171">
        <v>118.75</v>
      </c>
    </row>
    <row r="13367" spans="2:5" ht="50.1" customHeight="1">
      <c r="B13367" s="75">
        <v>43701</v>
      </c>
      <c r="C13367" s="75" t="s">
        <v>21619</v>
      </c>
      <c r="D13367" s="75" t="s">
        <v>13140</v>
      </c>
      <c r="E13367" s="171">
        <v>44.27</v>
      </c>
    </row>
    <row r="13368" spans="2:5" ht="50.1" customHeight="1">
      <c r="B13368" s="75">
        <v>12083</v>
      </c>
      <c r="C13368" s="75" t="s">
        <v>15073</v>
      </c>
      <c r="D13368" s="75" t="s">
        <v>13138</v>
      </c>
      <c r="E13368" s="171">
        <v>698.79</v>
      </c>
    </row>
    <row r="13369" spans="2:5" ht="50.1" customHeight="1">
      <c r="B13369" s="75">
        <v>12081</v>
      </c>
      <c r="C13369" s="75" t="s">
        <v>15074</v>
      </c>
      <c r="D13369" s="75" t="s">
        <v>13138</v>
      </c>
      <c r="E13369" s="171">
        <v>236.31</v>
      </c>
    </row>
    <row r="13370" spans="2:5" ht="50.1" customHeight="1">
      <c r="B13370" s="75">
        <v>12082</v>
      </c>
      <c r="C13370" s="75" t="s">
        <v>15075</v>
      </c>
      <c r="D13370" s="75" t="s">
        <v>13138</v>
      </c>
      <c r="E13370" s="171">
        <v>371.39</v>
      </c>
    </row>
    <row r="13371" spans="2:5" ht="50.1" customHeight="1">
      <c r="B13371" s="75">
        <v>13354</v>
      </c>
      <c r="C13371" s="75" t="s">
        <v>15076</v>
      </c>
      <c r="D13371" s="75" t="s">
        <v>13138</v>
      </c>
      <c r="E13371" s="171">
        <v>554.67999999999995</v>
      </c>
    </row>
    <row r="13372" spans="2:5" ht="50.1" customHeight="1">
      <c r="B13372" s="75">
        <v>14057</v>
      </c>
      <c r="C13372" s="75" t="s">
        <v>15077</v>
      </c>
      <c r="D13372" s="75" t="s">
        <v>13138</v>
      </c>
      <c r="E13372" s="171">
        <v>309.69</v>
      </c>
    </row>
    <row r="13373" spans="2:5" ht="50.1" customHeight="1">
      <c r="B13373" s="75">
        <v>14058</v>
      </c>
      <c r="C13373" s="75" t="s">
        <v>15078</v>
      </c>
      <c r="D13373" s="75" t="s">
        <v>13138</v>
      </c>
      <c r="E13373" s="171">
        <v>488.52</v>
      </c>
    </row>
    <row r="13374" spans="2:5" ht="50.1" customHeight="1">
      <c r="B13374" s="75">
        <v>20971</v>
      </c>
      <c r="C13374" s="75" t="s">
        <v>15079</v>
      </c>
      <c r="D13374" s="75" t="s">
        <v>13138</v>
      </c>
      <c r="E13374" s="171">
        <v>11.99</v>
      </c>
    </row>
    <row r="13375" spans="2:5" ht="50.1" customHeight="1">
      <c r="B13375" s="75">
        <v>5047</v>
      </c>
      <c r="C13375" s="75" t="s">
        <v>15080</v>
      </c>
      <c r="D13375" s="75" t="s">
        <v>13138</v>
      </c>
      <c r="E13375" s="171">
        <v>332.83</v>
      </c>
    </row>
    <row r="13376" spans="2:5" ht="50.1" customHeight="1">
      <c r="B13376" s="75">
        <v>13369</v>
      </c>
      <c r="C13376" s="75" t="s">
        <v>15081</v>
      </c>
      <c r="D13376" s="75" t="s">
        <v>13138</v>
      </c>
      <c r="E13376" s="171">
        <v>361.04</v>
      </c>
    </row>
    <row r="13377" spans="2:5" ht="50.1" customHeight="1">
      <c r="B13377" s="75">
        <v>13370</v>
      </c>
      <c r="C13377" s="75" t="s">
        <v>15082</v>
      </c>
      <c r="D13377" s="75" t="s">
        <v>13138</v>
      </c>
      <c r="E13377" s="171">
        <v>500.48</v>
      </c>
    </row>
    <row r="13378" spans="2:5" ht="50.1" customHeight="1">
      <c r="B13378" s="75">
        <v>13279</v>
      </c>
      <c r="C13378" s="75" t="s">
        <v>15083</v>
      </c>
      <c r="D13378" s="75" t="s">
        <v>13140</v>
      </c>
      <c r="E13378" s="171">
        <v>21.52</v>
      </c>
    </row>
    <row r="13379" spans="2:5" ht="50.1" customHeight="1">
      <c r="B13379" s="75">
        <v>11977</v>
      </c>
      <c r="C13379" s="75" t="s">
        <v>15084</v>
      </c>
      <c r="D13379" s="75" t="s">
        <v>13138</v>
      </c>
      <c r="E13379" s="171">
        <v>11.15</v>
      </c>
    </row>
    <row r="13380" spans="2:5" ht="50.1" customHeight="1">
      <c r="B13380" s="75">
        <v>11975</v>
      </c>
      <c r="C13380" s="75" t="s">
        <v>15085</v>
      </c>
      <c r="D13380" s="75" t="s">
        <v>13138</v>
      </c>
      <c r="E13380" s="171">
        <v>24.43</v>
      </c>
    </row>
    <row r="13381" spans="2:5" ht="50.1" customHeight="1">
      <c r="B13381" s="75">
        <v>39746</v>
      </c>
      <c r="C13381" s="75" t="s">
        <v>15086</v>
      </c>
      <c r="D13381" s="75" t="s">
        <v>13138</v>
      </c>
      <c r="E13381" s="171">
        <v>271.89999999999998</v>
      </c>
    </row>
    <row r="13382" spans="2:5" ht="50.1" customHeight="1">
      <c r="B13382" s="75">
        <v>11976</v>
      </c>
      <c r="C13382" s="75" t="s">
        <v>15087</v>
      </c>
      <c r="D13382" s="75" t="s">
        <v>13138</v>
      </c>
      <c r="E13382" s="171">
        <v>1.25</v>
      </c>
    </row>
    <row r="13383" spans="2:5" ht="50.1" customHeight="1">
      <c r="B13383" s="75">
        <v>1368</v>
      </c>
      <c r="C13383" s="75" t="s">
        <v>15088</v>
      </c>
      <c r="D13383" s="75" t="s">
        <v>13138</v>
      </c>
      <c r="E13383" s="171">
        <v>62.7</v>
      </c>
    </row>
    <row r="13384" spans="2:5" ht="50.1" customHeight="1">
      <c r="B13384" s="75">
        <v>1367</v>
      </c>
      <c r="C13384" s="75" t="s">
        <v>15089</v>
      </c>
      <c r="D13384" s="75" t="s">
        <v>13138</v>
      </c>
      <c r="E13384" s="171">
        <v>202.81</v>
      </c>
    </row>
    <row r="13385" spans="2:5" ht="50.1" customHeight="1">
      <c r="B13385" s="75">
        <v>7608</v>
      </c>
      <c r="C13385" s="75" t="s">
        <v>15090</v>
      </c>
      <c r="D13385" s="75" t="s">
        <v>13138</v>
      </c>
      <c r="E13385" s="171">
        <v>5.82</v>
      </c>
    </row>
    <row r="13386" spans="2:5" ht="50.1" customHeight="1">
      <c r="B13386" s="75">
        <v>41900</v>
      </c>
      <c r="C13386" s="75" t="s">
        <v>15091</v>
      </c>
      <c r="D13386" s="75" t="s">
        <v>13140</v>
      </c>
      <c r="E13386" s="171">
        <v>3.29</v>
      </c>
    </row>
    <row r="13387" spans="2:5" ht="50.1" customHeight="1">
      <c r="B13387" s="75">
        <v>41899</v>
      </c>
      <c r="C13387" s="75" t="s">
        <v>15092</v>
      </c>
      <c r="D13387" s="75" t="s">
        <v>13145</v>
      </c>
      <c r="E13387" s="172">
        <v>3263.72</v>
      </c>
    </row>
    <row r="13388" spans="2:5" ht="50.1" customHeight="1">
      <c r="B13388" s="75">
        <v>1380</v>
      </c>
      <c r="C13388" s="75" t="s">
        <v>15093</v>
      </c>
      <c r="D13388" s="75" t="s">
        <v>13140</v>
      </c>
      <c r="E13388" s="171">
        <v>1.79</v>
      </c>
    </row>
    <row r="13389" spans="2:5" ht="50.1" customHeight="1">
      <c r="B13389" s="75">
        <v>1375</v>
      </c>
      <c r="C13389" s="75" t="s">
        <v>15094</v>
      </c>
      <c r="D13389" s="75" t="s">
        <v>13140</v>
      </c>
      <c r="E13389" s="171">
        <v>8.57</v>
      </c>
    </row>
    <row r="13390" spans="2:5" ht="50.1" customHeight="1">
      <c r="B13390" s="75">
        <v>1379</v>
      </c>
      <c r="C13390" s="75" t="s">
        <v>15095</v>
      </c>
      <c r="D13390" s="75" t="s">
        <v>13140</v>
      </c>
      <c r="E13390" s="171">
        <v>0.56999999999999995</v>
      </c>
    </row>
    <row r="13391" spans="2:5" ht="50.1" customHeight="1">
      <c r="B13391" s="75">
        <v>13284</v>
      </c>
      <c r="C13391" s="75" t="s">
        <v>22027</v>
      </c>
      <c r="D13391" s="75" t="s">
        <v>13140</v>
      </c>
      <c r="E13391" s="171">
        <v>0.56999999999999995</v>
      </c>
    </row>
    <row r="13392" spans="2:5" ht="50.1" customHeight="1">
      <c r="B13392" s="75">
        <v>25974</v>
      </c>
      <c r="C13392" s="75" t="s">
        <v>15098</v>
      </c>
      <c r="D13392" s="75" t="s">
        <v>13140</v>
      </c>
      <c r="E13392" s="171">
        <v>2.15</v>
      </c>
    </row>
    <row r="13393" spans="2:5" ht="50.1" customHeight="1">
      <c r="B13393" s="75">
        <v>34753</v>
      </c>
      <c r="C13393" s="75" t="s">
        <v>15100</v>
      </c>
      <c r="D13393" s="75" t="s">
        <v>13140</v>
      </c>
      <c r="E13393" s="171">
        <v>0.62</v>
      </c>
    </row>
    <row r="13394" spans="2:5" ht="50.1" customHeight="1">
      <c r="B13394" s="75">
        <v>420</v>
      </c>
      <c r="C13394" s="75" t="s">
        <v>15101</v>
      </c>
      <c r="D13394" s="75" t="s">
        <v>13138</v>
      </c>
      <c r="E13394" s="171">
        <v>23.69</v>
      </c>
    </row>
    <row r="13395" spans="2:5" ht="50.1" customHeight="1">
      <c r="B13395" s="75">
        <v>12327</v>
      </c>
      <c r="C13395" s="75" t="s">
        <v>15102</v>
      </c>
      <c r="D13395" s="75" t="s">
        <v>13138</v>
      </c>
      <c r="E13395" s="171">
        <v>28.22</v>
      </c>
    </row>
    <row r="13396" spans="2:5" ht="50.1" customHeight="1">
      <c r="B13396" s="75">
        <v>36148</v>
      </c>
      <c r="C13396" s="75" t="s">
        <v>15103</v>
      </c>
      <c r="D13396" s="75" t="s">
        <v>13138</v>
      </c>
      <c r="E13396" s="171">
        <v>51.84</v>
      </c>
    </row>
    <row r="13397" spans="2:5" ht="50.1" customHeight="1">
      <c r="B13397" s="75">
        <v>12329</v>
      </c>
      <c r="C13397" s="75" t="s">
        <v>15104</v>
      </c>
      <c r="D13397" s="75" t="s">
        <v>13140</v>
      </c>
      <c r="E13397" s="171">
        <v>116.94</v>
      </c>
    </row>
    <row r="13398" spans="2:5" ht="50.1" customHeight="1">
      <c r="B13398" s="75">
        <v>1339</v>
      </c>
      <c r="C13398" s="75" t="s">
        <v>15105</v>
      </c>
      <c r="D13398" s="75" t="s">
        <v>13140</v>
      </c>
      <c r="E13398" s="171">
        <v>28.91</v>
      </c>
    </row>
    <row r="13399" spans="2:5" ht="50.1" customHeight="1">
      <c r="B13399" s="75">
        <v>11849</v>
      </c>
      <c r="C13399" s="75" t="s">
        <v>15106</v>
      </c>
      <c r="D13399" s="75" t="s">
        <v>3955</v>
      </c>
      <c r="E13399" s="171">
        <v>17.09</v>
      </c>
    </row>
    <row r="13400" spans="2:5" ht="50.1" customHeight="1">
      <c r="B13400" s="75">
        <v>37418</v>
      </c>
      <c r="C13400" s="75" t="s">
        <v>15107</v>
      </c>
      <c r="D13400" s="75" t="s">
        <v>13138</v>
      </c>
      <c r="E13400" s="171">
        <v>16.71</v>
      </c>
    </row>
    <row r="13401" spans="2:5" ht="50.1" customHeight="1">
      <c r="B13401" s="75">
        <v>37419</v>
      </c>
      <c r="C13401" s="75" t="s">
        <v>15108</v>
      </c>
      <c r="D13401" s="75" t="s">
        <v>13138</v>
      </c>
      <c r="E13401" s="171">
        <v>17.16</v>
      </c>
    </row>
    <row r="13402" spans="2:5" ht="50.1" customHeight="1">
      <c r="B13402" s="75">
        <v>1427</v>
      </c>
      <c r="C13402" s="75" t="s">
        <v>15109</v>
      </c>
      <c r="D13402" s="75" t="s">
        <v>13138</v>
      </c>
      <c r="E13402" s="171">
        <v>18.95</v>
      </c>
    </row>
    <row r="13403" spans="2:5" ht="50.1" customHeight="1">
      <c r="B13403" s="75">
        <v>1402</v>
      </c>
      <c r="C13403" s="75" t="s">
        <v>15110</v>
      </c>
      <c r="D13403" s="75" t="s">
        <v>13138</v>
      </c>
      <c r="E13403" s="171">
        <v>6.56</v>
      </c>
    </row>
    <row r="13404" spans="2:5" ht="50.1" customHeight="1">
      <c r="B13404" s="75">
        <v>1420</v>
      </c>
      <c r="C13404" s="75" t="s">
        <v>15111</v>
      </c>
      <c r="D13404" s="75" t="s">
        <v>13138</v>
      </c>
      <c r="E13404" s="171">
        <v>8.43</v>
      </c>
    </row>
    <row r="13405" spans="2:5" ht="50.1" customHeight="1">
      <c r="B13405" s="75">
        <v>1419</v>
      </c>
      <c r="C13405" s="75" t="s">
        <v>15112</v>
      </c>
      <c r="D13405" s="75" t="s">
        <v>13138</v>
      </c>
      <c r="E13405" s="171">
        <v>10.19</v>
      </c>
    </row>
    <row r="13406" spans="2:5" ht="50.1" customHeight="1">
      <c r="B13406" s="75">
        <v>1414</v>
      </c>
      <c r="C13406" s="75" t="s">
        <v>15113</v>
      </c>
      <c r="D13406" s="75" t="s">
        <v>13138</v>
      </c>
      <c r="E13406" s="171">
        <v>9.9700000000000006</v>
      </c>
    </row>
    <row r="13407" spans="2:5" ht="50.1" customHeight="1">
      <c r="B13407" s="75">
        <v>1413</v>
      </c>
      <c r="C13407" s="75" t="s">
        <v>15114</v>
      </c>
      <c r="D13407" s="75" t="s">
        <v>13138</v>
      </c>
      <c r="E13407" s="171">
        <v>14.72</v>
      </c>
    </row>
    <row r="13408" spans="2:5" ht="50.1" customHeight="1">
      <c r="B13408" s="75">
        <v>1412</v>
      </c>
      <c r="C13408" s="75" t="s">
        <v>15115</v>
      </c>
      <c r="D13408" s="75" t="s">
        <v>13138</v>
      </c>
      <c r="E13408" s="171">
        <v>12.47</v>
      </c>
    </row>
    <row r="13409" spans="2:5" ht="50.1" customHeight="1">
      <c r="B13409" s="75">
        <v>1411</v>
      </c>
      <c r="C13409" s="75" t="s">
        <v>15116</v>
      </c>
      <c r="D13409" s="75" t="s">
        <v>13138</v>
      </c>
      <c r="E13409" s="171">
        <v>22.69</v>
      </c>
    </row>
    <row r="13410" spans="2:5" ht="50.1" customHeight="1">
      <c r="B13410" s="75">
        <v>1406</v>
      </c>
      <c r="C13410" s="75" t="s">
        <v>15117</v>
      </c>
      <c r="D13410" s="75" t="s">
        <v>13138</v>
      </c>
      <c r="E13410" s="171">
        <v>15.05</v>
      </c>
    </row>
    <row r="13411" spans="2:5" ht="50.1" customHeight="1">
      <c r="B13411" s="75">
        <v>1407</v>
      </c>
      <c r="C13411" s="75" t="s">
        <v>15118</v>
      </c>
      <c r="D13411" s="75" t="s">
        <v>13138</v>
      </c>
      <c r="E13411" s="171">
        <v>18.77</v>
      </c>
    </row>
    <row r="13412" spans="2:5" ht="50.1" customHeight="1">
      <c r="B13412" s="75">
        <v>1404</v>
      </c>
      <c r="C13412" s="75" t="s">
        <v>15119</v>
      </c>
      <c r="D13412" s="75" t="s">
        <v>13138</v>
      </c>
      <c r="E13412" s="171">
        <v>19.95</v>
      </c>
    </row>
    <row r="13413" spans="2:5" ht="50.1" customHeight="1">
      <c r="B13413" s="75">
        <v>11281</v>
      </c>
      <c r="C13413" s="75" t="s">
        <v>15120</v>
      </c>
      <c r="D13413" s="75" t="s">
        <v>13138</v>
      </c>
      <c r="E13413" s="172">
        <v>10685</v>
      </c>
    </row>
    <row r="13414" spans="2:5" ht="50.1" customHeight="1">
      <c r="B13414" s="75">
        <v>1442</v>
      </c>
      <c r="C13414" s="75" t="s">
        <v>15121</v>
      </c>
      <c r="D13414" s="75" t="s">
        <v>13138</v>
      </c>
      <c r="E13414" s="172">
        <v>8969.9699999999993</v>
      </c>
    </row>
    <row r="13415" spans="2:5" ht="50.1" customHeight="1">
      <c r="B13415" s="75">
        <v>13457</v>
      </c>
      <c r="C13415" s="75" t="s">
        <v>15122</v>
      </c>
      <c r="D13415" s="75" t="s">
        <v>13138</v>
      </c>
      <c r="E13415" s="172">
        <v>7742.75</v>
      </c>
    </row>
    <row r="13416" spans="2:5" ht="50.1" customHeight="1">
      <c r="B13416" s="75">
        <v>40699</v>
      </c>
      <c r="C13416" s="75" t="s">
        <v>15123</v>
      </c>
      <c r="D13416" s="75" t="s">
        <v>13138</v>
      </c>
      <c r="E13416" s="172">
        <v>5985.44</v>
      </c>
    </row>
    <row r="13417" spans="2:5" ht="50.1" customHeight="1">
      <c r="B13417" s="75">
        <v>40701</v>
      </c>
      <c r="C13417" s="75" t="s">
        <v>15124</v>
      </c>
      <c r="D13417" s="75" t="s">
        <v>13138</v>
      </c>
      <c r="E13417" s="172">
        <v>105830.81</v>
      </c>
    </row>
    <row r="13418" spans="2:5" ht="50.1" customHeight="1">
      <c r="B13418" s="75">
        <v>40700</v>
      </c>
      <c r="C13418" s="75" t="s">
        <v>15125</v>
      </c>
      <c r="D13418" s="75" t="s">
        <v>13138</v>
      </c>
      <c r="E13418" s="172">
        <v>13933.32</v>
      </c>
    </row>
    <row r="13419" spans="2:5" ht="50.1" customHeight="1">
      <c r="B13419" s="75">
        <v>13458</v>
      </c>
      <c r="C13419" s="75" t="s">
        <v>15126</v>
      </c>
      <c r="D13419" s="75" t="s">
        <v>13138</v>
      </c>
      <c r="E13419" s="172">
        <v>13240.1</v>
      </c>
    </row>
    <row r="13420" spans="2:5" ht="50.1" customHeight="1">
      <c r="B13420" s="75">
        <v>36524</v>
      </c>
      <c r="C13420" s="75" t="s">
        <v>15127</v>
      </c>
      <c r="D13420" s="75" t="s">
        <v>13138</v>
      </c>
      <c r="E13420" s="172">
        <v>108616.89</v>
      </c>
    </row>
    <row r="13421" spans="2:5" ht="50.1" customHeight="1">
      <c r="B13421" s="75">
        <v>36526</v>
      </c>
      <c r="C13421" s="75" t="s">
        <v>15128</v>
      </c>
      <c r="D13421" s="75" t="s">
        <v>13138</v>
      </c>
      <c r="E13421" s="172">
        <v>87527.91</v>
      </c>
    </row>
    <row r="13422" spans="2:5" ht="50.1" customHeight="1">
      <c r="B13422" s="75">
        <v>36523</v>
      </c>
      <c r="C13422" s="75" t="s">
        <v>15129</v>
      </c>
      <c r="D13422" s="75" t="s">
        <v>13138</v>
      </c>
      <c r="E13422" s="172">
        <v>187385.45</v>
      </c>
    </row>
    <row r="13423" spans="2:5" ht="50.1" customHeight="1">
      <c r="B13423" s="75">
        <v>36527</v>
      </c>
      <c r="C13423" s="75" t="s">
        <v>15130</v>
      </c>
      <c r="D13423" s="75" t="s">
        <v>13138</v>
      </c>
      <c r="E13423" s="172">
        <v>203539.19</v>
      </c>
    </row>
    <row r="13424" spans="2:5" ht="50.1" customHeight="1">
      <c r="B13424" s="75">
        <v>13803</v>
      </c>
      <c r="C13424" s="75" t="s">
        <v>15131</v>
      </c>
      <c r="D13424" s="75" t="s">
        <v>13138</v>
      </c>
      <c r="E13424" s="172">
        <v>73598</v>
      </c>
    </row>
    <row r="13425" spans="2:5" ht="50.1" customHeight="1">
      <c r="B13425" s="75">
        <v>38642</v>
      </c>
      <c r="C13425" s="75" t="s">
        <v>15132</v>
      </c>
      <c r="D13425" s="75" t="s">
        <v>13138</v>
      </c>
      <c r="E13425" s="172">
        <v>47389.14</v>
      </c>
    </row>
    <row r="13426" spans="2:5" ht="50.1" customHeight="1">
      <c r="B13426" s="75">
        <v>36522</v>
      </c>
      <c r="C13426" s="75" t="s">
        <v>15133</v>
      </c>
      <c r="D13426" s="75" t="s">
        <v>13138</v>
      </c>
      <c r="E13426" s="172">
        <v>55113.01</v>
      </c>
    </row>
    <row r="13427" spans="2:5" ht="50.1" customHeight="1">
      <c r="B13427" s="75">
        <v>36525</v>
      </c>
      <c r="C13427" s="75" t="s">
        <v>15134</v>
      </c>
      <c r="D13427" s="75" t="s">
        <v>13138</v>
      </c>
      <c r="E13427" s="172">
        <v>73809.19</v>
      </c>
    </row>
    <row r="13428" spans="2:5" ht="50.1" customHeight="1">
      <c r="B13428" s="75">
        <v>41991</v>
      </c>
      <c r="C13428" s="75" t="s">
        <v>15135</v>
      </c>
      <c r="D13428" s="75" t="s">
        <v>13138</v>
      </c>
      <c r="E13428" s="172">
        <v>2727.35</v>
      </c>
    </row>
    <row r="13429" spans="2:5" ht="50.1" customHeight="1">
      <c r="B13429" s="75">
        <v>34348</v>
      </c>
      <c r="C13429" s="75" t="s">
        <v>15136</v>
      </c>
      <c r="D13429" s="75" t="s">
        <v>13139</v>
      </c>
      <c r="E13429" s="171">
        <v>23.04</v>
      </c>
    </row>
    <row r="13430" spans="2:5" ht="50.1" customHeight="1">
      <c r="B13430" s="75">
        <v>34347</v>
      </c>
      <c r="C13430" s="75" t="s">
        <v>15137</v>
      </c>
      <c r="D13430" s="75" t="s">
        <v>13139</v>
      </c>
      <c r="E13430" s="171">
        <v>16.47</v>
      </c>
    </row>
    <row r="13431" spans="2:5" ht="50.1" customHeight="1">
      <c r="B13431" s="75">
        <v>11146</v>
      </c>
      <c r="C13431" s="75" t="s">
        <v>15138</v>
      </c>
      <c r="D13431" s="75" t="s">
        <v>13141</v>
      </c>
      <c r="E13431" s="171">
        <v>336.5</v>
      </c>
    </row>
    <row r="13432" spans="2:5" ht="50.1" customHeight="1">
      <c r="B13432" s="75">
        <v>11147</v>
      </c>
      <c r="C13432" s="75" t="s">
        <v>15139</v>
      </c>
      <c r="D13432" s="75" t="s">
        <v>13141</v>
      </c>
      <c r="E13432" s="171">
        <v>349.67</v>
      </c>
    </row>
    <row r="13433" spans="2:5" ht="50.1" customHeight="1">
      <c r="B13433" s="75">
        <v>34872</v>
      </c>
      <c r="C13433" s="75" t="s">
        <v>15140</v>
      </c>
      <c r="D13433" s="75" t="s">
        <v>13141</v>
      </c>
      <c r="E13433" s="171">
        <v>353.59</v>
      </c>
    </row>
    <row r="13434" spans="2:5" ht="50.1" customHeight="1">
      <c r="B13434" s="75">
        <v>34491</v>
      </c>
      <c r="C13434" s="75" t="s">
        <v>15141</v>
      </c>
      <c r="D13434" s="75" t="s">
        <v>13141</v>
      </c>
      <c r="E13434" s="171">
        <v>363.84</v>
      </c>
    </row>
    <row r="13435" spans="2:5" ht="50.1" customHeight="1">
      <c r="B13435" s="75">
        <v>34770</v>
      </c>
      <c r="C13435" s="75" t="s">
        <v>15142</v>
      </c>
      <c r="D13435" s="75" t="s">
        <v>13145</v>
      </c>
      <c r="E13435" s="171">
        <v>378.13</v>
      </c>
    </row>
    <row r="13436" spans="2:5" ht="50.1" customHeight="1">
      <c r="B13436" s="75">
        <v>1518</v>
      </c>
      <c r="C13436" s="75" t="s">
        <v>15143</v>
      </c>
      <c r="D13436" s="75" t="s">
        <v>13145</v>
      </c>
      <c r="E13436" s="171">
        <v>385.5</v>
      </c>
    </row>
    <row r="13437" spans="2:5" ht="50.1" customHeight="1">
      <c r="B13437" s="75">
        <v>41965</v>
      </c>
      <c r="C13437" s="75" t="s">
        <v>15144</v>
      </c>
      <c r="D13437" s="75" t="s">
        <v>13145</v>
      </c>
      <c r="E13437" s="171">
        <v>373.47</v>
      </c>
    </row>
    <row r="13438" spans="2:5" ht="50.1" customHeight="1">
      <c r="B13438" s="75">
        <v>34492</v>
      </c>
      <c r="C13438" s="75" t="s">
        <v>15145</v>
      </c>
      <c r="D13438" s="75" t="s">
        <v>13141</v>
      </c>
      <c r="E13438" s="171">
        <v>299.04000000000002</v>
      </c>
    </row>
    <row r="13439" spans="2:5" ht="50.1" customHeight="1">
      <c r="B13439" s="75">
        <v>1524</v>
      </c>
      <c r="C13439" s="75" t="s">
        <v>15146</v>
      </c>
      <c r="D13439" s="75" t="s">
        <v>13141</v>
      </c>
      <c r="E13439" s="171">
        <v>322.85000000000002</v>
      </c>
    </row>
    <row r="13440" spans="2:5" ht="50.1" customHeight="1">
      <c r="B13440" s="75">
        <v>38404</v>
      </c>
      <c r="C13440" s="75" t="s">
        <v>15147</v>
      </c>
      <c r="D13440" s="75" t="s">
        <v>13141</v>
      </c>
      <c r="E13440" s="171">
        <v>309.75</v>
      </c>
    </row>
    <row r="13441" spans="2:5" ht="50.1" customHeight="1">
      <c r="B13441" s="75">
        <v>39849</v>
      </c>
      <c r="C13441" s="75" t="s">
        <v>15148</v>
      </c>
      <c r="D13441" s="75" t="s">
        <v>13141</v>
      </c>
      <c r="E13441" s="171">
        <v>354.98</v>
      </c>
    </row>
    <row r="13442" spans="2:5" ht="50.1" customHeight="1">
      <c r="B13442" s="75">
        <v>38464</v>
      </c>
      <c r="C13442" s="75" t="s">
        <v>15149</v>
      </c>
      <c r="D13442" s="75" t="s">
        <v>13141</v>
      </c>
      <c r="E13442" s="171">
        <v>360.13</v>
      </c>
    </row>
    <row r="13443" spans="2:5" ht="50.1" customHeight="1">
      <c r="B13443" s="75">
        <v>34493</v>
      </c>
      <c r="C13443" s="75" t="s">
        <v>15150</v>
      </c>
      <c r="D13443" s="75" t="s">
        <v>13141</v>
      </c>
      <c r="E13443" s="171">
        <v>307.47000000000003</v>
      </c>
    </row>
    <row r="13444" spans="2:5" ht="50.1" customHeight="1">
      <c r="B13444" s="75">
        <v>1527</v>
      </c>
      <c r="C13444" s="75" t="s">
        <v>15151</v>
      </c>
      <c r="D13444" s="75" t="s">
        <v>13141</v>
      </c>
      <c r="E13444" s="171">
        <v>333.09</v>
      </c>
    </row>
    <row r="13445" spans="2:5" ht="50.1" customHeight="1">
      <c r="B13445" s="75">
        <v>38405</v>
      </c>
      <c r="C13445" s="75" t="s">
        <v>15152</v>
      </c>
      <c r="D13445" s="75" t="s">
        <v>13141</v>
      </c>
      <c r="E13445" s="171">
        <v>319.3</v>
      </c>
    </row>
    <row r="13446" spans="2:5" ht="50.1" customHeight="1">
      <c r="B13446" s="75">
        <v>38408</v>
      </c>
      <c r="C13446" s="75" t="s">
        <v>15153</v>
      </c>
      <c r="D13446" s="75" t="s">
        <v>13141</v>
      </c>
      <c r="E13446" s="171">
        <v>353.44</v>
      </c>
    </row>
    <row r="13447" spans="2:5" ht="50.1" customHeight="1">
      <c r="B13447" s="75">
        <v>34494</v>
      </c>
      <c r="C13447" s="75" t="s">
        <v>15154</v>
      </c>
      <c r="D13447" s="75" t="s">
        <v>13141</v>
      </c>
      <c r="E13447" s="171">
        <v>317.72000000000003</v>
      </c>
    </row>
    <row r="13448" spans="2:5" ht="50.1" customHeight="1">
      <c r="B13448" s="75">
        <v>1525</v>
      </c>
      <c r="C13448" s="75" t="s">
        <v>15155</v>
      </c>
      <c r="D13448" s="75" t="s">
        <v>13141</v>
      </c>
      <c r="E13448" s="171">
        <v>343.34</v>
      </c>
    </row>
    <row r="13449" spans="2:5" ht="50.1" customHeight="1">
      <c r="B13449" s="75">
        <v>38406</v>
      </c>
      <c r="C13449" s="75" t="s">
        <v>15156</v>
      </c>
      <c r="D13449" s="75" t="s">
        <v>13141</v>
      </c>
      <c r="E13449" s="171">
        <v>337.16</v>
      </c>
    </row>
    <row r="13450" spans="2:5" ht="50.1" customHeight="1">
      <c r="B13450" s="75">
        <v>38409</v>
      </c>
      <c r="C13450" s="75" t="s">
        <v>15157</v>
      </c>
      <c r="D13450" s="75" t="s">
        <v>13141</v>
      </c>
      <c r="E13450" s="171">
        <v>355.85</v>
      </c>
    </row>
    <row r="13451" spans="2:5" ht="50.1" customHeight="1">
      <c r="B13451" s="75">
        <v>43360</v>
      </c>
      <c r="C13451" s="75" t="s">
        <v>21620</v>
      </c>
      <c r="D13451" s="75" t="s">
        <v>13141</v>
      </c>
      <c r="E13451" s="171">
        <v>371.05</v>
      </c>
    </row>
    <row r="13452" spans="2:5" ht="50.1" customHeight="1">
      <c r="B13452" s="75">
        <v>34495</v>
      </c>
      <c r="C13452" s="75" t="s">
        <v>15158</v>
      </c>
      <c r="D13452" s="75" t="s">
        <v>13141</v>
      </c>
      <c r="E13452" s="171">
        <v>327.97</v>
      </c>
    </row>
    <row r="13453" spans="2:5" ht="50.1" customHeight="1">
      <c r="B13453" s="75">
        <v>11145</v>
      </c>
      <c r="C13453" s="75" t="s">
        <v>15159</v>
      </c>
      <c r="D13453" s="75" t="s">
        <v>13141</v>
      </c>
      <c r="E13453" s="171">
        <v>353.59</v>
      </c>
    </row>
    <row r="13454" spans="2:5" ht="50.1" customHeight="1">
      <c r="B13454" s="75">
        <v>34496</v>
      </c>
      <c r="C13454" s="75" t="s">
        <v>15160</v>
      </c>
      <c r="D13454" s="75" t="s">
        <v>13141</v>
      </c>
      <c r="E13454" s="171">
        <v>342.13</v>
      </c>
    </row>
    <row r="13455" spans="2:5" ht="50.1" customHeight="1">
      <c r="B13455" s="75">
        <v>34479</v>
      </c>
      <c r="C13455" s="75" t="s">
        <v>15161</v>
      </c>
      <c r="D13455" s="75" t="s">
        <v>13141</v>
      </c>
      <c r="E13455" s="171">
        <v>363.84</v>
      </c>
    </row>
    <row r="13456" spans="2:5" ht="50.1" customHeight="1">
      <c r="B13456" s="75">
        <v>34481</v>
      </c>
      <c r="C13456" s="75" t="s">
        <v>15162</v>
      </c>
      <c r="D13456" s="75" t="s">
        <v>13141</v>
      </c>
      <c r="E13456" s="171">
        <v>380.17</v>
      </c>
    </row>
    <row r="13457" spans="2:5" ht="50.1" customHeight="1">
      <c r="B13457" s="75">
        <v>34483</v>
      </c>
      <c r="C13457" s="75" t="s">
        <v>15163</v>
      </c>
      <c r="D13457" s="75" t="s">
        <v>13141</v>
      </c>
      <c r="E13457" s="171">
        <v>406.19</v>
      </c>
    </row>
    <row r="13458" spans="2:5" ht="50.1" customHeight="1">
      <c r="B13458" s="75">
        <v>34485</v>
      </c>
      <c r="C13458" s="75" t="s">
        <v>15164</v>
      </c>
      <c r="D13458" s="75" t="s">
        <v>13141</v>
      </c>
      <c r="E13458" s="171">
        <v>434.37</v>
      </c>
    </row>
    <row r="13459" spans="2:5" ht="50.1" customHeight="1">
      <c r="B13459" s="75">
        <v>14041</v>
      </c>
      <c r="C13459" s="75" t="s">
        <v>15165</v>
      </c>
      <c r="D13459" s="75" t="s">
        <v>13141</v>
      </c>
      <c r="E13459" s="171">
        <v>282.36</v>
      </c>
    </row>
    <row r="13460" spans="2:5" ht="50.1" customHeight="1">
      <c r="B13460" s="75">
        <v>1523</v>
      </c>
      <c r="C13460" s="75" t="s">
        <v>15166</v>
      </c>
      <c r="D13460" s="75" t="s">
        <v>13141</v>
      </c>
      <c r="E13460" s="171">
        <v>286.97000000000003</v>
      </c>
    </row>
    <row r="13461" spans="2:5" ht="50.1" customHeight="1">
      <c r="B13461" s="75">
        <v>14052</v>
      </c>
      <c r="C13461" s="75" t="s">
        <v>15167</v>
      </c>
      <c r="D13461" s="75" t="s">
        <v>13138</v>
      </c>
      <c r="E13461" s="171">
        <v>8.34</v>
      </c>
    </row>
    <row r="13462" spans="2:5" ht="50.1" customHeight="1">
      <c r="B13462" s="75">
        <v>14054</v>
      </c>
      <c r="C13462" s="75" t="s">
        <v>15168</v>
      </c>
      <c r="D13462" s="75" t="s">
        <v>13138</v>
      </c>
      <c r="E13462" s="171">
        <v>10.84</v>
      </c>
    </row>
    <row r="13463" spans="2:5" ht="50.1" customHeight="1">
      <c r="B13463" s="75">
        <v>14053</v>
      </c>
      <c r="C13463" s="75" t="s">
        <v>15169</v>
      </c>
      <c r="D13463" s="75" t="s">
        <v>13138</v>
      </c>
      <c r="E13463" s="171">
        <v>8.4600000000000009</v>
      </c>
    </row>
    <row r="13464" spans="2:5" ht="50.1" customHeight="1">
      <c r="B13464" s="75">
        <v>2558</v>
      </c>
      <c r="C13464" s="75" t="s">
        <v>15170</v>
      </c>
      <c r="D13464" s="75" t="s">
        <v>13138</v>
      </c>
      <c r="E13464" s="171">
        <v>6.37</v>
      </c>
    </row>
    <row r="13465" spans="2:5" ht="50.1" customHeight="1">
      <c r="B13465" s="75">
        <v>2560</v>
      </c>
      <c r="C13465" s="75" t="s">
        <v>15171</v>
      </c>
      <c r="D13465" s="75" t="s">
        <v>13138</v>
      </c>
      <c r="E13465" s="171">
        <v>11.21</v>
      </c>
    </row>
    <row r="13466" spans="2:5" ht="50.1" customHeight="1">
      <c r="B13466" s="75">
        <v>2559</v>
      </c>
      <c r="C13466" s="75" t="s">
        <v>15172</v>
      </c>
      <c r="D13466" s="75" t="s">
        <v>13138</v>
      </c>
      <c r="E13466" s="171">
        <v>8.9700000000000006</v>
      </c>
    </row>
    <row r="13467" spans="2:5" ht="50.1" customHeight="1">
      <c r="B13467" s="75">
        <v>2592</v>
      </c>
      <c r="C13467" s="75" t="s">
        <v>15173</v>
      </c>
      <c r="D13467" s="75" t="s">
        <v>13138</v>
      </c>
      <c r="E13467" s="171">
        <v>148.69999999999999</v>
      </c>
    </row>
    <row r="13468" spans="2:5" ht="50.1" customHeight="1">
      <c r="B13468" s="75">
        <v>2566</v>
      </c>
      <c r="C13468" s="75" t="s">
        <v>15174</v>
      </c>
      <c r="D13468" s="75" t="s">
        <v>13138</v>
      </c>
      <c r="E13468" s="171">
        <v>14.96</v>
      </c>
    </row>
    <row r="13469" spans="2:5" ht="50.1" customHeight="1">
      <c r="B13469" s="75">
        <v>2589</v>
      </c>
      <c r="C13469" s="75" t="s">
        <v>15175</v>
      </c>
      <c r="D13469" s="75" t="s">
        <v>13138</v>
      </c>
      <c r="E13469" s="171">
        <v>19.89</v>
      </c>
    </row>
    <row r="13470" spans="2:5" ht="50.1" customHeight="1">
      <c r="B13470" s="75">
        <v>2591</v>
      </c>
      <c r="C13470" s="75" t="s">
        <v>15176</v>
      </c>
      <c r="D13470" s="75" t="s">
        <v>13138</v>
      </c>
      <c r="E13470" s="171">
        <v>7.25</v>
      </c>
    </row>
    <row r="13471" spans="2:5" ht="50.1" customHeight="1">
      <c r="B13471" s="75">
        <v>2590</v>
      </c>
      <c r="C13471" s="75" t="s">
        <v>15177</v>
      </c>
      <c r="D13471" s="75" t="s">
        <v>13138</v>
      </c>
      <c r="E13471" s="171">
        <v>12.2</v>
      </c>
    </row>
    <row r="13472" spans="2:5" ht="50.1" customHeight="1">
      <c r="B13472" s="75">
        <v>2567</v>
      </c>
      <c r="C13472" s="75" t="s">
        <v>15178</v>
      </c>
      <c r="D13472" s="75" t="s">
        <v>13138</v>
      </c>
      <c r="E13472" s="171">
        <v>29.17</v>
      </c>
    </row>
    <row r="13473" spans="2:5" ht="50.1" customHeight="1">
      <c r="B13473" s="75">
        <v>2565</v>
      </c>
      <c r="C13473" s="75" t="s">
        <v>15179</v>
      </c>
      <c r="D13473" s="75" t="s">
        <v>13138</v>
      </c>
      <c r="E13473" s="171">
        <v>7.26</v>
      </c>
    </row>
    <row r="13474" spans="2:5" ht="50.1" customHeight="1">
      <c r="B13474" s="75">
        <v>2568</v>
      </c>
      <c r="C13474" s="75" t="s">
        <v>15180</v>
      </c>
      <c r="D13474" s="75" t="s">
        <v>13138</v>
      </c>
      <c r="E13474" s="171">
        <v>81.010000000000005</v>
      </c>
    </row>
    <row r="13475" spans="2:5" ht="50.1" customHeight="1">
      <c r="B13475" s="75">
        <v>2594</v>
      </c>
      <c r="C13475" s="75" t="s">
        <v>15181</v>
      </c>
      <c r="D13475" s="75" t="s">
        <v>13138</v>
      </c>
      <c r="E13475" s="171">
        <v>134.97</v>
      </c>
    </row>
    <row r="13476" spans="2:5" ht="50.1" customHeight="1">
      <c r="B13476" s="75">
        <v>2587</v>
      </c>
      <c r="C13476" s="75" t="s">
        <v>15182</v>
      </c>
      <c r="D13476" s="75" t="s">
        <v>13138</v>
      </c>
      <c r="E13476" s="171">
        <v>23</v>
      </c>
    </row>
    <row r="13477" spans="2:5" ht="50.1" customHeight="1">
      <c r="B13477" s="75">
        <v>2588</v>
      </c>
      <c r="C13477" s="75" t="s">
        <v>15183</v>
      </c>
      <c r="D13477" s="75" t="s">
        <v>13138</v>
      </c>
      <c r="E13477" s="171">
        <v>18.27</v>
      </c>
    </row>
    <row r="13478" spans="2:5" ht="50.1" customHeight="1">
      <c r="B13478" s="75">
        <v>2569</v>
      </c>
      <c r="C13478" s="75" t="s">
        <v>15184</v>
      </c>
      <c r="D13478" s="75" t="s">
        <v>13138</v>
      </c>
      <c r="E13478" s="171">
        <v>7.04</v>
      </c>
    </row>
    <row r="13479" spans="2:5" ht="50.1" customHeight="1">
      <c r="B13479" s="75">
        <v>2570</v>
      </c>
      <c r="C13479" s="75" t="s">
        <v>15185</v>
      </c>
      <c r="D13479" s="75" t="s">
        <v>13138</v>
      </c>
      <c r="E13479" s="171">
        <v>11.8</v>
      </c>
    </row>
    <row r="13480" spans="2:5" ht="50.1" customHeight="1">
      <c r="B13480" s="75">
        <v>2571</v>
      </c>
      <c r="C13480" s="75" t="s">
        <v>15186</v>
      </c>
      <c r="D13480" s="75" t="s">
        <v>13138</v>
      </c>
      <c r="E13480" s="171">
        <v>35.03</v>
      </c>
    </row>
    <row r="13481" spans="2:5" ht="50.1" customHeight="1">
      <c r="B13481" s="75">
        <v>2593</v>
      </c>
      <c r="C13481" s="75" t="s">
        <v>15187</v>
      </c>
      <c r="D13481" s="75" t="s">
        <v>13138</v>
      </c>
      <c r="E13481" s="171">
        <v>7.5</v>
      </c>
    </row>
    <row r="13482" spans="2:5" ht="50.1" customHeight="1">
      <c r="B13482" s="75">
        <v>2572</v>
      </c>
      <c r="C13482" s="75" t="s">
        <v>15188</v>
      </c>
      <c r="D13482" s="75" t="s">
        <v>13138</v>
      </c>
      <c r="E13482" s="171">
        <v>103.6</v>
      </c>
    </row>
    <row r="13483" spans="2:5" ht="50.1" customHeight="1">
      <c r="B13483" s="75">
        <v>2595</v>
      </c>
      <c r="C13483" s="75" t="s">
        <v>15189</v>
      </c>
      <c r="D13483" s="75" t="s">
        <v>13138</v>
      </c>
      <c r="E13483" s="171">
        <v>161.63999999999999</v>
      </c>
    </row>
    <row r="13484" spans="2:5" ht="50.1" customHeight="1">
      <c r="B13484" s="75">
        <v>2576</v>
      </c>
      <c r="C13484" s="75" t="s">
        <v>15190</v>
      </c>
      <c r="D13484" s="75" t="s">
        <v>13138</v>
      </c>
      <c r="E13484" s="171">
        <v>27.55</v>
      </c>
    </row>
    <row r="13485" spans="2:5" ht="50.1" customHeight="1">
      <c r="B13485" s="75">
        <v>2575</v>
      </c>
      <c r="C13485" s="75" t="s">
        <v>15191</v>
      </c>
      <c r="D13485" s="75" t="s">
        <v>13138</v>
      </c>
      <c r="E13485" s="171">
        <v>20.71</v>
      </c>
    </row>
    <row r="13486" spans="2:5" ht="50.1" customHeight="1">
      <c r="B13486" s="75">
        <v>2573</v>
      </c>
      <c r="C13486" s="75" t="s">
        <v>15192</v>
      </c>
      <c r="D13486" s="75" t="s">
        <v>13138</v>
      </c>
      <c r="E13486" s="171">
        <v>8.6</v>
      </c>
    </row>
    <row r="13487" spans="2:5" ht="50.1" customHeight="1">
      <c r="B13487" s="75">
        <v>2586</v>
      </c>
      <c r="C13487" s="75" t="s">
        <v>15193</v>
      </c>
      <c r="D13487" s="75" t="s">
        <v>13138</v>
      </c>
      <c r="E13487" s="171">
        <v>13.94</v>
      </c>
    </row>
    <row r="13488" spans="2:5" ht="50.1" customHeight="1">
      <c r="B13488" s="75">
        <v>2577</v>
      </c>
      <c r="C13488" s="75" t="s">
        <v>15194</v>
      </c>
      <c r="D13488" s="75" t="s">
        <v>13138</v>
      </c>
      <c r="E13488" s="171">
        <v>37.340000000000003</v>
      </c>
    </row>
    <row r="13489" spans="2:5" ht="50.1" customHeight="1">
      <c r="B13489" s="75">
        <v>2574</v>
      </c>
      <c r="C13489" s="75" t="s">
        <v>15195</v>
      </c>
      <c r="D13489" s="75" t="s">
        <v>13138</v>
      </c>
      <c r="E13489" s="171">
        <v>8.66</v>
      </c>
    </row>
    <row r="13490" spans="2:5" ht="50.1" customHeight="1">
      <c r="B13490" s="75">
        <v>2578</v>
      </c>
      <c r="C13490" s="75" t="s">
        <v>15196</v>
      </c>
      <c r="D13490" s="75" t="s">
        <v>13138</v>
      </c>
      <c r="E13490" s="171">
        <v>116.57</v>
      </c>
    </row>
    <row r="13491" spans="2:5" ht="50.1" customHeight="1">
      <c r="B13491" s="75">
        <v>2585</v>
      </c>
      <c r="C13491" s="75" t="s">
        <v>15197</v>
      </c>
      <c r="D13491" s="75" t="s">
        <v>13138</v>
      </c>
      <c r="E13491" s="171">
        <v>159.97</v>
      </c>
    </row>
    <row r="13492" spans="2:5" ht="50.1" customHeight="1">
      <c r="B13492" s="75">
        <v>12008</v>
      </c>
      <c r="C13492" s="75" t="s">
        <v>15198</v>
      </c>
      <c r="D13492" s="75" t="s">
        <v>13138</v>
      </c>
      <c r="E13492" s="171">
        <v>85.83</v>
      </c>
    </row>
    <row r="13493" spans="2:5" ht="50.1" customHeight="1">
      <c r="B13493" s="75">
        <v>2582</v>
      </c>
      <c r="C13493" s="75" t="s">
        <v>15199</v>
      </c>
      <c r="D13493" s="75" t="s">
        <v>13138</v>
      </c>
      <c r="E13493" s="171">
        <v>25.56</v>
      </c>
    </row>
    <row r="13494" spans="2:5" ht="50.1" customHeight="1">
      <c r="B13494" s="75">
        <v>2597</v>
      </c>
      <c r="C13494" s="75" t="s">
        <v>15200</v>
      </c>
      <c r="D13494" s="75" t="s">
        <v>13138</v>
      </c>
      <c r="E13494" s="171">
        <v>21.9</v>
      </c>
    </row>
    <row r="13495" spans="2:5" ht="50.1" customHeight="1">
      <c r="B13495" s="75">
        <v>2579</v>
      </c>
      <c r="C13495" s="75" t="s">
        <v>15201</v>
      </c>
      <c r="D13495" s="75" t="s">
        <v>13138</v>
      </c>
      <c r="E13495" s="171">
        <v>10.43</v>
      </c>
    </row>
    <row r="13496" spans="2:5" ht="50.1" customHeight="1">
      <c r="B13496" s="75">
        <v>2581</v>
      </c>
      <c r="C13496" s="75" t="s">
        <v>15202</v>
      </c>
      <c r="D13496" s="75" t="s">
        <v>13138</v>
      </c>
      <c r="E13496" s="171">
        <v>13.34</v>
      </c>
    </row>
    <row r="13497" spans="2:5" ht="50.1" customHeight="1">
      <c r="B13497" s="75">
        <v>2596</v>
      </c>
      <c r="C13497" s="75" t="s">
        <v>15203</v>
      </c>
      <c r="D13497" s="75" t="s">
        <v>13138</v>
      </c>
      <c r="E13497" s="171">
        <v>39.47</v>
      </c>
    </row>
    <row r="13498" spans="2:5" ht="50.1" customHeight="1">
      <c r="B13498" s="75">
        <v>2580</v>
      </c>
      <c r="C13498" s="75" t="s">
        <v>15204</v>
      </c>
      <c r="D13498" s="75" t="s">
        <v>13138</v>
      </c>
      <c r="E13498" s="171">
        <v>11.43</v>
      </c>
    </row>
    <row r="13499" spans="2:5" ht="50.1" customHeight="1">
      <c r="B13499" s="75">
        <v>2583</v>
      </c>
      <c r="C13499" s="75" t="s">
        <v>15205</v>
      </c>
      <c r="D13499" s="75" t="s">
        <v>13138</v>
      </c>
      <c r="E13499" s="171">
        <v>95.99</v>
      </c>
    </row>
    <row r="13500" spans="2:5" ht="50.1" customHeight="1">
      <c r="B13500" s="75">
        <v>2584</v>
      </c>
      <c r="C13500" s="75" t="s">
        <v>15206</v>
      </c>
      <c r="D13500" s="75" t="s">
        <v>13138</v>
      </c>
      <c r="E13500" s="171">
        <v>159.80000000000001</v>
      </c>
    </row>
    <row r="13501" spans="2:5" ht="50.1" customHeight="1">
      <c r="B13501" s="75">
        <v>12010</v>
      </c>
      <c r="C13501" s="75" t="s">
        <v>15207</v>
      </c>
      <c r="D13501" s="75" t="s">
        <v>13138</v>
      </c>
      <c r="E13501" s="171">
        <v>9.44</v>
      </c>
    </row>
    <row r="13502" spans="2:5" ht="50.1" customHeight="1">
      <c r="B13502" s="75">
        <v>39329</v>
      </c>
      <c r="C13502" s="75" t="s">
        <v>15208</v>
      </c>
      <c r="D13502" s="75" t="s">
        <v>13138</v>
      </c>
      <c r="E13502" s="171">
        <v>9.8699999999999992</v>
      </c>
    </row>
    <row r="13503" spans="2:5" ht="50.1" customHeight="1">
      <c r="B13503" s="75">
        <v>39330</v>
      </c>
      <c r="C13503" s="75" t="s">
        <v>15209</v>
      </c>
      <c r="D13503" s="75" t="s">
        <v>13138</v>
      </c>
      <c r="E13503" s="171">
        <v>10.39</v>
      </c>
    </row>
    <row r="13504" spans="2:5" ht="50.1" customHeight="1">
      <c r="B13504" s="75">
        <v>39332</v>
      </c>
      <c r="C13504" s="75" t="s">
        <v>15210</v>
      </c>
      <c r="D13504" s="75" t="s">
        <v>13138</v>
      </c>
      <c r="E13504" s="171">
        <v>11.61</v>
      </c>
    </row>
    <row r="13505" spans="2:5" ht="50.1" customHeight="1">
      <c r="B13505" s="75">
        <v>39331</v>
      </c>
      <c r="C13505" s="75" t="s">
        <v>15211</v>
      </c>
      <c r="D13505" s="75" t="s">
        <v>13138</v>
      </c>
      <c r="E13505" s="171">
        <v>9.24</v>
      </c>
    </row>
    <row r="13506" spans="2:5" ht="50.1" customHeight="1">
      <c r="B13506" s="75">
        <v>39333</v>
      </c>
      <c r="C13506" s="75" t="s">
        <v>15212</v>
      </c>
      <c r="D13506" s="75" t="s">
        <v>13138</v>
      </c>
      <c r="E13506" s="171">
        <v>9.01</v>
      </c>
    </row>
    <row r="13507" spans="2:5" ht="50.1" customHeight="1">
      <c r="B13507" s="75">
        <v>39335</v>
      </c>
      <c r="C13507" s="75" t="s">
        <v>15213</v>
      </c>
      <c r="D13507" s="75" t="s">
        <v>13138</v>
      </c>
      <c r="E13507" s="171">
        <v>10.42</v>
      </c>
    </row>
    <row r="13508" spans="2:5" ht="50.1" customHeight="1">
      <c r="B13508" s="75">
        <v>39334</v>
      </c>
      <c r="C13508" s="75" t="s">
        <v>15214</v>
      </c>
      <c r="D13508" s="75" t="s">
        <v>13138</v>
      </c>
      <c r="E13508" s="171">
        <v>8.2899999999999991</v>
      </c>
    </row>
    <row r="13509" spans="2:5" ht="50.1" customHeight="1">
      <c r="B13509" s="75">
        <v>12016</v>
      </c>
      <c r="C13509" s="75" t="s">
        <v>15215</v>
      </c>
      <c r="D13509" s="75" t="s">
        <v>13138</v>
      </c>
      <c r="E13509" s="171">
        <v>10.4</v>
      </c>
    </row>
    <row r="13510" spans="2:5" ht="50.1" customHeight="1">
      <c r="B13510" s="75">
        <v>12015</v>
      </c>
      <c r="C13510" s="75" t="s">
        <v>15216</v>
      </c>
      <c r="D13510" s="75" t="s">
        <v>13138</v>
      </c>
      <c r="E13510" s="171">
        <v>12.11</v>
      </c>
    </row>
    <row r="13511" spans="2:5" ht="50.1" customHeight="1">
      <c r="B13511" s="75">
        <v>12020</v>
      </c>
      <c r="C13511" s="75" t="s">
        <v>15217</v>
      </c>
      <c r="D13511" s="75" t="s">
        <v>13138</v>
      </c>
      <c r="E13511" s="171">
        <v>10.4</v>
      </c>
    </row>
    <row r="13512" spans="2:5" ht="50.1" customHeight="1">
      <c r="B13512" s="75">
        <v>12019</v>
      </c>
      <c r="C13512" s="75" t="s">
        <v>15218</v>
      </c>
      <c r="D13512" s="75" t="s">
        <v>13138</v>
      </c>
      <c r="E13512" s="171">
        <v>12.11</v>
      </c>
    </row>
    <row r="13513" spans="2:5" ht="50.1" customHeight="1">
      <c r="B13513" s="75">
        <v>39336</v>
      </c>
      <c r="C13513" s="75" t="s">
        <v>15219</v>
      </c>
      <c r="D13513" s="75" t="s">
        <v>13138</v>
      </c>
      <c r="E13513" s="171">
        <v>10.39</v>
      </c>
    </row>
    <row r="13514" spans="2:5" ht="50.1" customHeight="1">
      <c r="B13514" s="75">
        <v>39338</v>
      </c>
      <c r="C13514" s="75" t="s">
        <v>15220</v>
      </c>
      <c r="D13514" s="75" t="s">
        <v>13138</v>
      </c>
      <c r="E13514" s="171">
        <v>11.61</v>
      </c>
    </row>
    <row r="13515" spans="2:5" ht="50.1" customHeight="1">
      <c r="B13515" s="75">
        <v>39337</v>
      </c>
      <c r="C13515" s="75" t="s">
        <v>15221</v>
      </c>
      <c r="D13515" s="75" t="s">
        <v>13138</v>
      </c>
      <c r="E13515" s="171">
        <v>9.24</v>
      </c>
    </row>
    <row r="13516" spans="2:5" ht="50.1" customHeight="1">
      <c r="B13516" s="75">
        <v>39341</v>
      </c>
      <c r="C13516" s="75" t="s">
        <v>15222</v>
      </c>
      <c r="D13516" s="75" t="s">
        <v>13138</v>
      </c>
      <c r="E13516" s="171">
        <v>15.13</v>
      </c>
    </row>
    <row r="13517" spans="2:5" ht="50.1" customHeight="1">
      <c r="B13517" s="75">
        <v>39340</v>
      </c>
      <c r="C13517" s="75" t="s">
        <v>15223</v>
      </c>
      <c r="D13517" s="75" t="s">
        <v>13138</v>
      </c>
      <c r="E13517" s="171">
        <v>11.11</v>
      </c>
    </row>
    <row r="13518" spans="2:5" ht="50.1" customHeight="1">
      <c r="B13518" s="75">
        <v>12025</v>
      </c>
      <c r="C13518" s="75" t="s">
        <v>15224</v>
      </c>
      <c r="D13518" s="75" t="s">
        <v>13138</v>
      </c>
      <c r="E13518" s="171">
        <v>11.47</v>
      </c>
    </row>
    <row r="13519" spans="2:5" ht="50.1" customHeight="1">
      <c r="B13519" s="75">
        <v>39342</v>
      </c>
      <c r="C13519" s="75" t="s">
        <v>15225</v>
      </c>
      <c r="D13519" s="75" t="s">
        <v>13138</v>
      </c>
      <c r="E13519" s="171">
        <v>15.13</v>
      </c>
    </row>
    <row r="13520" spans="2:5" ht="50.1" customHeight="1">
      <c r="B13520" s="75">
        <v>39343</v>
      </c>
      <c r="C13520" s="75" t="s">
        <v>15226</v>
      </c>
      <c r="D13520" s="75" t="s">
        <v>13138</v>
      </c>
      <c r="E13520" s="171">
        <v>12.78</v>
      </c>
    </row>
    <row r="13521" spans="2:5" ht="50.1" customHeight="1">
      <c r="B13521" s="75">
        <v>39345</v>
      </c>
      <c r="C13521" s="75" t="s">
        <v>15227</v>
      </c>
      <c r="D13521" s="75" t="s">
        <v>13138</v>
      </c>
      <c r="E13521" s="171">
        <v>17.29</v>
      </c>
    </row>
    <row r="13522" spans="2:5" ht="50.1" customHeight="1">
      <c r="B13522" s="75">
        <v>39344</v>
      </c>
      <c r="C13522" s="75" t="s">
        <v>15228</v>
      </c>
      <c r="D13522" s="75" t="s">
        <v>13138</v>
      </c>
      <c r="E13522" s="171">
        <v>12.35</v>
      </c>
    </row>
    <row r="13523" spans="2:5" ht="50.1" customHeight="1">
      <c r="B13523" s="75">
        <v>12623</v>
      </c>
      <c r="C13523" s="75" t="s">
        <v>15229</v>
      </c>
      <c r="D13523" s="75" t="s">
        <v>13139</v>
      </c>
      <c r="E13523" s="171">
        <v>11.53</v>
      </c>
    </row>
    <row r="13524" spans="2:5" ht="50.1" customHeight="1">
      <c r="B13524" s="75">
        <v>34498</v>
      </c>
      <c r="C13524" s="75" t="s">
        <v>15230</v>
      </c>
      <c r="D13524" s="75" t="s">
        <v>13138</v>
      </c>
      <c r="E13524" s="171">
        <v>116.76</v>
      </c>
    </row>
    <row r="13525" spans="2:5" ht="50.1" customHeight="1">
      <c r="B13525" s="75">
        <v>13244</v>
      </c>
      <c r="C13525" s="75" t="s">
        <v>15231</v>
      </c>
      <c r="D13525" s="75" t="s">
        <v>13138</v>
      </c>
      <c r="E13525" s="171">
        <v>49.15</v>
      </c>
    </row>
    <row r="13526" spans="2:5" ht="50.1" customHeight="1">
      <c r="B13526" s="75">
        <v>38998</v>
      </c>
      <c r="C13526" s="75" t="s">
        <v>15232</v>
      </c>
      <c r="D13526" s="75" t="s">
        <v>13138</v>
      </c>
      <c r="E13526" s="171">
        <v>7.25</v>
      </c>
    </row>
    <row r="13527" spans="2:5" ht="50.1" customHeight="1">
      <c r="B13527" s="75">
        <v>38999</v>
      </c>
      <c r="C13527" s="75" t="s">
        <v>15233</v>
      </c>
      <c r="D13527" s="75" t="s">
        <v>13138</v>
      </c>
      <c r="E13527" s="171">
        <v>11.99</v>
      </c>
    </row>
    <row r="13528" spans="2:5" ht="50.1" customHeight="1">
      <c r="B13528" s="75">
        <v>38996</v>
      </c>
      <c r="C13528" s="75" t="s">
        <v>15234</v>
      </c>
      <c r="D13528" s="75" t="s">
        <v>13138</v>
      </c>
      <c r="E13528" s="171">
        <v>10.47</v>
      </c>
    </row>
    <row r="13529" spans="2:5" ht="50.1" customHeight="1">
      <c r="B13529" s="75">
        <v>38997</v>
      </c>
      <c r="C13529" s="75" t="s">
        <v>15235</v>
      </c>
      <c r="D13529" s="75" t="s">
        <v>13138</v>
      </c>
      <c r="E13529" s="171">
        <v>16.95</v>
      </c>
    </row>
    <row r="13530" spans="2:5" ht="50.1" customHeight="1">
      <c r="B13530" s="75">
        <v>39862</v>
      </c>
      <c r="C13530" s="75" t="s">
        <v>15236</v>
      </c>
      <c r="D13530" s="75" t="s">
        <v>13138</v>
      </c>
      <c r="E13530" s="171">
        <v>9.92</v>
      </c>
    </row>
    <row r="13531" spans="2:5" ht="50.1" customHeight="1">
      <c r="B13531" s="75">
        <v>39863</v>
      </c>
      <c r="C13531" s="75" t="s">
        <v>15237</v>
      </c>
      <c r="D13531" s="75" t="s">
        <v>13138</v>
      </c>
      <c r="E13531" s="171">
        <v>10.06</v>
      </c>
    </row>
    <row r="13532" spans="2:5" ht="50.1" customHeight="1">
      <c r="B13532" s="75">
        <v>39864</v>
      </c>
      <c r="C13532" s="75" t="s">
        <v>15238</v>
      </c>
      <c r="D13532" s="75" t="s">
        <v>13138</v>
      </c>
      <c r="E13532" s="171">
        <v>12.49</v>
      </c>
    </row>
    <row r="13533" spans="2:5" ht="50.1" customHeight="1">
      <c r="B13533" s="75">
        <v>39865</v>
      </c>
      <c r="C13533" s="75" t="s">
        <v>15239</v>
      </c>
      <c r="D13533" s="75" t="s">
        <v>13138</v>
      </c>
      <c r="E13533" s="171">
        <v>17.600000000000001</v>
      </c>
    </row>
    <row r="13534" spans="2:5" ht="50.1" customHeight="1">
      <c r="B13534" s="75">
        <v>2517</v>
      </c>
      <c r="C13534" s="75" t="s">
        <v>15240</v>
      </c>
      <c r="D13534" s="75" t="s">
        <v>13138</v>
      </c>
      <c r="E13534" s="171">
        <v>15.92</v>
      </c>
    </row>
    <row r="13535" spans="2:5" ht="50.1" customHeight="1">
      <c r="B13535" s="75">
        <v>2522</v>
      </c>
      <c r="C13535" s="75" t="s">
        <v>15241</v>
      </c>
      <c r="D13535" s="75" t="s">
        <v>13138</v>
      </c>
      <c r="E13535" s="171">
        <v>10.29</v>
      </c>
    </row>
    <row r="13536" spans="2:5" ht="50.1" customHeight="1">
      <c r="B13536" s="75">
        <v>2548</v>
      </c>
      <c r="C13536" s="75" t="s">
        <v>15242</v>
      </c>
      <c r="D13536" s="75" t="s">
        <v>13138</v>
      </c>
      <c r="E13536" s="171">
        <v>6.33</v>
      </c>
    </row>
    <row r="13537" spans="2:5" ht="50.1" customHeight="1">
      <c r="B13537" s="75">
        <v>2516</v>
      </c>
      <c r="C13537" s="75" t="s">
        <v>15243</v>
      </c>
      <c r="D13537" s="75" t="s">
        <v>13138</v>
      </c>
      <c r="E13537" s="171">
        <v>8.26</v>
      </c>
    </row>
    <row r="13538" spans="2:5" ht="50.1" customHeight="1">
      <c r="B13538" s="75">
        <v>2518</v>
      </c>
      <c r="C13538" s="75" t="s">
        <v>15244</v>
      </c>
      <c r="D13538" s="75" t="s">
        <v>13138</v>
      </c>
      <c r="E13538" s="171">
        <v>75.790000000000006</v>
      </c>
    </row>
    <row r="13539" spans="2:5" ht="50.1" customHeight="1">
      <c r="B13539" s="75">
        <v>2521</v>
      </c>
      <c r="C13539" s="75" t="s">
        <v>15245</v>
      </c>
      <c r="D13539" s="75" t="s">
        <v>13138</v>
      </c>
      <c r="E13539" s="171">
        <v>32.26</v>
      </c>
    </row>
    <row r="13540" spans="2:5" ht="50.1" customHeight="1">
      <c r="B13540" s="75">
        <v>2515</v>
      </c>
      <c r="C13540" s="75" t="s">
        <v>15246</v>
      </c>
      <c r="D13540" s="75" t="s">
        <v>13138</v>
      </c>
      <c r="E13540" s="171">
        <v>6.87</v>
      </c>
    </row>
    <row r="13541" spans="2:5" ht="50.1" customHeight="1">
      <c r="B13541" s="75">
        <v>2519</v>
      </c>
      <c r="C13541" s="75" t="s">
        <v>15247</v>
      </c>
      <c r="D13541" s="75" t="s">
        <v>13138</v>
      </c>
      <c r="E13541" s="171">
        <v>91.38</v>
      </c>
    </row>
    <row r="13542" spans="2:5" ht="50.1" customHeight="1">
      <c r="B13542" s="75">
        <v>2520</v>
      </c>
      <c r="C13542" s="75" t="s">
        <v>15248</v>
      </c>
      <c r="D13542" s="75" t="s">
        <v>13138</v>
      </c>
      <c r="E13542" s="171">
        <v>168.2</v>
      </c>
    </row>
    <row r="13543" spans="2:5" ht="50.1" customHeight="1">
      <c r="B13543" s="75">
        <v>1602</v>
      </c>
      <c r="C13543" s="75" t="s">
        <v>15249</v>
      </c>
      <c r="D13543" s="75" t="s">
        <v>13138</v>
      </c>
      <c r="E13543" s="171">
        <v>45.19</v>
      </c>
    </row>
    <row r="13544" spans="2:5" ht="50.1" customHeight="1">
      <c r="B13544" s="75">
        <v>1601</v>
      </c>
      <c r="C13544" s="75" t="s">
        <v>15250</v>
      </c>
      <c r="D13544" s="75" t="s">
        <v>13138</v>
      </c>
      <c r="E13544" s="171">
        <v>40.270000000000003</v>
      </c>
    </row>
    <row r="13545" spans="2:5" ht="50.1" customHeight="1">
      <c r="B13545" s="75">
        <v>1598</v>
      </c>
      <c r="C13545" s="75" t="s">
        <v>15251</v>
      </c>
      <c r="D13545" s="75" t="s">
        <v>13138</v>
      </c>
      <c r="E13545" s="171">
        <v>11.92</v>
      </c>
    </row>
    <row r="13546" spans="2:5" ht="50.1" customHeight="1">
      <c r="B13546" s="75">
        <v>1600</v>
      </c>
      <c r="C13546" s="75" t="s">
        <v>15252</v>
      </c>
      <c r="D13546" s="75" t="s">
        <v>13138</v>
      </c>
      <c r="E13546" s="171">
        <v>17.59</v>
      </c>
    </row>
    <row r="13547" spans="2:5" ht="50.1" customHeight="1">
      <c r="B13547" s="75">
        <v>1603</v>
      </c>
      <c r="C13547" s="75" t="s">
        <v>15253</v>
      </c>
      <c r="D13547" s="75" t="s">
        <v>13138</v>
      </c>
      <c r="E13547" s="171">
        <v>68.22</v>
      </c>
    </row>
    <row r="13548" spans="2:5" ht="50.1" customHeight="1">
      <c r="B13548" s="75">
        <v>1599</v>
      </c>
      <c r="C13548" s="75" t="s">
        <v>15254</v>
      </c>
      <c r="D13548" s="75" t="s">
        <v>13138</v>
      </c>
      <c r="E13548" s="171">
        <v>13.83</v>
      </c>
    </row>
    <row r="13549" spans="2:5" ht="50.1" customHeight="1">
      <c r="B13549" s="75">
        <v>1597</v>
      </c>
      <c r="C13549" s="75" t="s">
        <v>15255</v>
      </c>
      <c r="D13549" s="75" t="s">
        <v>13138</v>
      </c>
      <c r="E13549" s="171">
        <v>11.2</v>
      </c>
    </row>
    <row r="13550" spans="2:5" ht="50.1" customHeight="1">
      <c r="B13550" s="75">
        <v>39600</v>
      </c>
      <c r="C13550" s="75" t="s">
        <v>15256</v>
      </c>
      <c r="D13550" s="75" t="s">
        <v>13138</v>
      </c>
      <c r="E13550" s="171">
        <v>10.68</v>
      </c>
    </row>
    <row r="13551" spans="2:5" ht="50.1" customHeight="1">
      <c r="B13551" s="75">
        <v>39601</v>
      </c>
      <c r="C13551" s="75" t="s">
        <v>15257</v>
      </c>
      <c r="D13551" s="75" t="s">
        <v>13138</v>
      </c>
      <c r="E13551" s="171">
        <v>18.57</v>
      </c>
    </row>
    <row r="13552" spans="2:5" ht="50.1" customHeight="1">
      <c r="B13552" s="75">
        <v>39602</v>
      </c>
      <c r="C13552" s="75" t="s">
        <v>15258</v>
      </c>
      <c r="D13552" s="75" t="s">
        <v>13138</v>
      </c>
      <c r="E13552" s="171">
        <v>1.22</v>
      </c>
    </row>
    <row r="13553" spans="2:5" ht="50.1" customHeight="1">
      <c r="B13553" s="75">
        <v>39603</v>
      </c>
      <c r="C13553" s="75" t="s">
        <v>15259</v>
      </c>
      <c r="D13553" s="75" t="s">
        <v>13138</v>
      </c>
      <c r="E13553" s="171">
        <v>2.09</v>
      </c>
    </row>
    <row r="13554" spans="2:5" ht="50.1" customHeight="1">
      <c r="B13554" s="75">
        <v>11821</v>
      </c>
      <c r="C13554" s="75" t="s">
        <v>15260</v>
      </c>
      <c r="D13554" s="75" t="s">
        <v>13138</v>
      </c>
      <c r="E13554" s="171">
        <v>9.1999999999999993</v>
      </c>
    </row>
    <row r="13555" spans="2:5" ht="50.1" customHeight="1">
      <c r="B13555" s="75">
        <v>1562</v>
      </c>
      <c r="C13555" s="75" t="s">
        <v>15261</v>
      </c>
      <c r="D13555" s="75" t="s">
        <v>13138</v>
      </c>
      <c r="E13555" s="171">
        <v>15.07</v>
      </c>
    </row>
    <row r="13556" spans="2:5" ht="50.1" customHeight="1">
      <c r="B13556" s="75">
        <v>1563</v>
      </c>
      <c r="C13556" s="75" t="s">
        <v>15262</v>
      </c>
      <c r="D13556" s="75" t="s">
        <v>13138</v>
      </c>
      <c r="E13556" s="171">
        <v>20.23</v>
      </c>
    </row>
    <row r="13557" spans="2:5" ht="50.1" customHeight="1">
      <c r="B13557" s="75">
        <v>11856</v>
      </c>
      <c r="C13557" s="75" t="s">
        <v>15263</v>
      </c>
      <c r="D13557" s="75" t="s">
        <v>13138</v>
      </c>
      <c r="E13557" s="171">
        <v>6.03</v>
      </c>
    </row>
    <row r="13558" spans="2:5" ht="50.1" customHeight="1">
      <c r="B13558" s="75">
        <v>11857</v>
      </c>
      <c r="C13558" s="75" t="s">
        <v>15264</v>
      </c>
      <c r="D13558" s="75" t="s">
        <v>13138</v>
      </c>
      <c r="E13558" s="171">
        <v>31.73</v>
      </c>
    </row>
    <row r="13559" spans="2:5" ht="50.1" customHeight="1">
      <c r="B13559" s="75">
        <v>11858</v>
      </c>
      <c r="C13559" s="75" t="s">
        <v>15265</v>
      </c>
      <c r="D13559" s="75" t="s">
        <v>13138</v>
      </c>
      <c r="E13559" s="171">
        <v>39.39</v>
      </c>
    </row>
    <row r="13560" spans="2:5" ht="50.1" customHeight="1">
      <c r="B13560" s="75">
        <v>1539</v>
      </c>
      <c r="C13560" s="75" t="s">
        <v>15266</v>
      </c>
      <c r="D13560" s="75" t="s">
        <v>13138</v>
      </c>
      <c r="E13560" s="171">
        <v>7.08</v>
      </c>
    </row>
    <row r="13561" spans="2:5" ht="50.1" customHeight="1">
      <c r="B13561" s="75">
        <v>11859</v>
      </c>
      <c r="C13561" s="75" t="s">
        <v>15267</v>
      </c>
      <c r="D13561" s="75" t="s">
        <v>13138</v>
      </c>
      <c r="E13561" s="171">
        <v>53.59</v>
      </c>
    </row>
    <row r="13562" spans="2:5" ht="50.1" customHeight="1">
      <c r="B13562" s="75">
        <v>1550</v>
      </c>
      <c r="C13562" s="75" t="s">
        <v>15268</v>
      </c>
      <c r="D13562" s="75" t="s">
        <v>13138</v>
      </c>
      <c r="E13562" s="171">
        <v>7.47</v>
      </c>
    </row>
    <row r="13563" spans="2:5" ht="50.1" customHeight="1">
      <c r="B13563" s="75">
        <v>11854</v>
      </c>
      <c r="C13563" s="75" t="s">
        <v>15269</v>
      </c>
      <c r="D13563" s="75" t="s">
        <v>13138</v>
      </c>
      <c r="E13563" s="171">
        <v>9.34</v>
      </c>
    </row>
    <row r="13564" spans="2:5" ht="50.1" customHeight="1">
      <c r="B13564" s="75">
        <v>11862</v>
      </c>
      <c r="C13564" s="75" t="s">
        <v>15270</v>
      </c>
      <c r="D13564" s="75" t="s">
        <v>13138</v>
      </c>
      <c r="E13564" s="171">
        <v>13.1</v>
      </c>
    </row>
    <row r="13565" spans="2:5" ht="50.1" customHeight="1">
      <c r="B13565" s="75">
        <v>11863</v>
      </c>
      <c r="C13565" s="75" t="s">
        <v>15271</v>
      </c>
      <c r="D13565" s="75" t="s">
        <v>13138</v>
      </c>
      <c r="E13565" s="171">
        <v>5.29</v>
      </c>
    </row>
    <row r="13566" spans="2:5" ht="50.1" customHeight="1">
      <c r="B13566" s="75">
        <v>11855</v>
      </c>
      <c r="C13566" s="75" t="s">
        <v>15272</v>
      </c>
      <c r="D13566" s="75" t="s">
        <v>13138</v>
      </c>
      <c r="E13566" s="171">
        <v>19.559999999999999</v>
      </c>
    </row>
    <row r="13567" spans="2:5" ht="50.1" customHeight="1">
      <c r="B13567" s="75">
        <v>11864</v>
      </c>
      <c r="C13567" s="75" t="s">
        <v>15273</v>
      </c>
      <c r="D13567" s="75" t="s">
        <v>13138</v>
      </c>
      <c r="E13567" s="171">
        <v>29.57</v>
      </c>
    </row>
    <row r="13568" spans="2:5" ht="50.1" customHeight="1">
      <c r="B13568" s="75">
        <v>2527</v>
      </c>
      <c r="C13568" s="75" t="s">
        <v>15274</v>
      </c>
      <c r="D13568" s="75" t="s">
        <v>13138</v>
      </c>
      <c r="E13568" s="171">
        <v>5.7</v>
      </c>
    </row>
    <row r="13569" spans="2:5" ht="50.1" customHeight="1">
      <c r="B13569" s="75">
        <v>2526</v>
      </c>
      <c r="C13569" s="75" t="s">
        <v>15275</v>
      </c>
      <c r="D13569" s="75" t="s">
        <v>13138</v>
      </c>
      <c r="E13569" s="171">
        <v>3.65</v>
      </c>
    </row>
    <row r="13570" spans="2:5" ht="50.1" customHeight="1">
      <c r="B13570" s="75">
        <v>2487</v>
      </c>
      <c r="C13570" s="75" t="s">
        <v>15276</v>
      </c>
      <c r="D13570" s="75" t="s">
        <v>13138</v>
      </c>
      <c r="E13570" s="171">
        <v>1.24</v>
      </c>
    </row>
    <row r="13571" spans="2:5" ht="50.1" customHeight="1">
      <c r="B13571" s="75">
        <v>2483</v>
      </c>
      <c r="C13571" s="75" t="s">
        <v>15277</v>
      </c>
      <c r="D13571" s="75" t="s">
        <v>13138</v>
      </c>
      <c r="E13571" s="171">
        <v>2.6</v>
      </c>
    </row>
    <row r="13572" spans="2:5" ht="50.1" customHeight="1">
      <c r="B13572" s="75">
        <v>2528</v>
      </c>
      <c r="C13572" s="75" t="s">
        <v>15278</v>
      </c>
      <c r="D13572" s="75" t="s">
        <v>13138</v>
      </c>
      <c r="E13572" s="171">
        <v>14.34</v>
      </c>
    </row>
    <row r="13573" spans="2:5" ht="50.1" customHeight="1">
      <c r="B13573" s="75">
        <v>2489</v>
      </c>
      <c r="C13573" s="75" t="s">
        <v>15279</v>
      </c>
      <c r="D13573" s="75" t="s">
        <v>13138</v>
      </c>
      <c r="E13573" s="171">
        <v>6.31</v>
      </c>
    </row>
    <row r="13574" spans="2:5" ht="50.1" customHeight="1">
      <c r="B13574" s="75">
        <v>2488</v>
      </c>
      <c r="C13574" s="75" t="s">
        <v>15280</v>
      </c>
      <c r="D13574" s="75" t="s">
        <v>13138</v>
      </c>
      <c r="E13574" s="171">
        <v>1.46</v>
      </c>
    </row>
    <row r="13575" spans="2:5" ht="50.1" customHeight="1">
      <c r="B13575" s="75">
        <v>2484</v>
      </c>
      <c r="C13575" s="75" t="s">
        <v>15281</v>
      </c>
      <c r="D13575" s="75" t="s">
        <v>13138</v>
      </c>
      <c r="E13575" s="171">
        <v>20.83</v>
      </c>
    </row>
    <row r="13576" spans="2:5" ht="50.1" customHeight="1">
      <c r="B13576" s="75">
        <v>2485</v>
      </c>
      <c r="C13576" s="75" t="s">
        <v>15282</v>
      </c>
      <c r="D13576" s="75" t="s">
        <v>13138</v>
      </c>
      <c r="E13576" s="171">
        <v>32.64</v>
      </c>
    </row>
    <row r="13577" spans="2:5" ht="50.1" customHeight="1">
      <c r="B13577" s="75">
        <v>38005</v>
      </c>
      <c r="C13577" s="75" t="s">
        <v>15283</v>
      </c>
      <c r="D13577" s="75" t="s">
        <v>13138</v>
      </c>
      <c r="E13577" s="171">
        <v>18.53</v>
      </c>
    </row>
    <row r="13578" spans="2:5" ht="50.1" customHeight="1">
      <c r="B13578" s="75">
        <v>38006</v>
      </c>
      <c r="C13578" s="75" t="s">
        <v>15284</v>
      </c>
      <c r="D13578" s="75" t="s">
        <v>13138</v>
      </c>
      <c r="E13578" s="171">
        <v>22.74</v>
      </c>
    </row>
    <row r="13579" spans="2:5" ht="50.1" customHeight="1">
      <c r="B13579" s="75">
        <v>38428</v>
      </c>
      <c r="C13579" s="75" t="s">
        <v>15285</v>
      </c>
      <c r="D13579" s="75" t="s">
        <v>13138</v>
      </c>
      <c r="E13579" s="171">
        <v>21.3</v>
      </c>
    </row>
    <row r="13580" spans="2:5" ht="50.1" customHeight="1">
      <c r="B13580" s="75">
        <v>38007</v>
      </c>
      <c r="C13580" s="75" t="s">
        <v>15286</v>
      </c>
      <c r="D13580" s="75" t="s">
        <v>13138</v>
      </c>
      <c r="E13580" s="171">
        <v>34.799999999999997</v>
      </c>
    </row>
    <row r="13581" spans="2:5" ht="50.1" customHeight="1">
      <c r="B13581" s="75">
        <v>38008</v>
      </c>
      <c r="C13581" s="75" t="s">
        <v>15287</v>
      </c>
      <c r="D13581" s="75" t="s">
        <v>13138</v>
      </c>
      <c r="E13581" s="171">
        <v>140.16999999999999</v>
      </c>
    </row>
    <row r="13582" spans="2:5" ht="50.1" customHeight="1">
      <c r="B13582" s="75">
        <v>38009</v>
      </c>
      <c r="C13582" s="75" t="s">
        <v>15288</v>
      </c>
      <c r="D13582" s="75" t="s">
        <v>13138</v>
      </c>
      <c r="E13582" s="171">
        <v>171.31</v>
      </c>
    </row>
    <row r="13583" spans="2:5" ht="50.1" customHeight="1">
      <c r="B13583" s="75">
        <v>39279</v>
      </c>
      <c r="C13583" s="75" t="s">
        <v>15289</v>
      </c>
      <c r="D13583" s="75" t="s">
        <v>13138</v>
      </c>
      <c r="E13583" s="171">
        <v>13.59</v>
      </c>
    </row>
    <row r="13584" spans="2:5" ht="50.1" customHeight="1">
      <c r="B13584" s="75">
        <v>38845</v>
      </c>
      <c r="C13584" s="75" t="s">
        <v>15290</v>
      </c>
      <c r="D13584" s="75" t="s">
        <v>13138</v>
      </c>
      <c r="E13584" s="171">
        <v>19.66</v>
      </c>
    </row>
    <row r="13585" spans="2:5" ht="50.1" customHeight="1">
      <c r="B13585" s="75">
        <v>39280</v>
      </c>
      <c r="C13585" s="75" t="s">
        <v>15291</v>
      </c>
      <c r="D13585" s="75" t="s">
        <v>13138</v>
      </c>
      <c r="E13585" s="171">
        <v>17.62</v>
      </c>
    </row>
    <row r="13586" spans="2:5" ht="50.1" customHeight="1">
      <c r="B13586" s="75">
        <v>39281</v>
      </c>
      <c r="C13586" s="75" t="s">
        <v>15292</v>
      </c>
      <c r="D13586" s="75" t="s">
        <v>13138</v>
      </c>
      <c r="E13586" s="171">
        <v>23.2</v>
      </c>
    </row>
    <row r="13587" spans="2:5" ht="50.1" customHeight="1">
      <c r="B13587" s="75">
        <v>38849</v>
      </c>
      <c r="C13587" s="75" t="s">
        <v>15293</v>
      </c>
      <c r="D13587" s="75" t="s">
        <v>13138</v>
      </c>
      <c r="E13587" s="171">
        <v>19.87</v>
      </c>
    </row>
    <row r="13588" spans="2:5" ht="50.1" customHeight="1">
      <c r="B13588" s="75">
        <v>39282</v>
      </c>
      <c r="C13588" s="75" t="s">
        <v>15294</v>
      </c>
      <c r="D13588" s="75" t="s">
        <v>13138</v>
      </c>
      <c r="E13588" s="171">
        <v>23.75</v>
      </c>
    </row>
    <row r="13589" spans="2:5" ht="50.1" customHeight="1">
      <c r="B13589" s="75">
        <v>38852</v>
      </c>
      <c r="C13589" s="75" t="s">
        <v>15295</v>
      </c>
      <c r="D13589" s="75" t="s">
        <v>13138</v>
      </c>
      <c r="E13589" s="171">
        <v>32.31</v>
      </c>
    </row>
    <row r="13590" spans="2:5" ht="50.1" customHeight="1">
      <c r="B13590" s="75">
        <v>38844</v>
      </c>
      <c r="C13590" s="75" t="s">
        <v>15296</v>
      </c>
      <c r="D13590" s="75" t="s">
        <v>13138</v>
      </c>
      <c r="E13590" s="171">
        <v>9.93</v>
      </c>
    </row>
    <row r="13591" spans="2:5" ht="50.1" customHeight="1">
      <c r="B13591" s="75">
        <v>38846</v>
      </c>
      <c r="C13591" s="75" t="s">
        <v>15297</v>
      </c>
      <c r="D13591" s="75" t="s">
        <v>13138</v>
      </c>
      <c r="E13591" s="171">
        <v>10.86</v>
      </c>
    </row>
    <row r="13592" spans="2:5" ht="50.1" customHeight="1">
      <c r="B13592" s="75">
        <v>38847</v>
      </c>
      <c r="C13592" s="75" t="s">
        <v>15298</v>
      </c>
      <c r="D13592" s="75" t="s">
        <v>13138</v>
      </c>
      <c r="E13592" s="171">
        <v>13.36</v>
      </c>
    </row>
    <row r="13593" spans="2:5" ht="50.1" customHeight="1">
      <c r="B13593" s="75">
        <v>38850</v>
      </c>
      <c r="C13593" s="75" t="s">
        <v>15299</v>
      </c>
      <c r="D13593" s="75" t="s">
        <v>13138</v>
      </c>
      <c r="E13593" s="171">
        <v>18.57</v>
      </c>
    </row>
    <row r="13594" spans="2:5" ht="50.1" customHeight="1">
      <c r="B13594" s="75">
        <v>38848</v>
      </c>
      <c r="C13594" s="75" t="s">
        <v>15300</v>
      </c>
      <c r="D13594" s="75" t="s">
        <v>13138</v>
      </c>
      <c r="E13594" s="171">
        <v>15.53</v>
      </c>
    </row>
    <row r="13595" spans="2:5" ht="50.1" customHeight="1">
      <c r="B13595" s="75">
        <v>38851</v>
      </c>
      <c r="C13595" s="75" t="s">
        <v>15301</v>
      </c>
      <c r="D13595" s="75" t="s">
        <v>13138</v>
      </c>
      <c r="E13595" s="171">
        <v>28.24</v>
      </c>
    </row>
    <row r="13596" spans="2:5" ht="50.1" customHeight="1">
      <c r="B13596" s="75">
        <v>38860</v>
      </c>
      <c r="C13596" s="75" t="s">
        <v>15302</v>
      </c>
      <c r="D13596" s="75" t="s">
        <v>13138</v>
      </c>
      <c r="E13596" s="171">
        <v>7.98</v>
      </c>
    </row>
    <row r="13597" spans="2:5" ht="50.1" customHeight="1">
      <c r="B13597" s="75">
        <v>38861</v>
      </c>
      <c r="C13597" s="75" t="s">
        <v>15303</v>
      </c>
      <c r="D13597" s="75" t="s">
        <v>13138</v>
      </c>
      <c r="E13597" s="171">
        <v>10.74</v>
      </c>
    </row>
    <row r="13598" spans="2:5" ht="50.1" customHeight="1">
      <c r="B13598" s="75">
        <v>38862</v>
      </c>
      <c r="C13598" s="75" t="s">
        <v>15304</v>
      </c>
      <c r="D13598" s="75" t="s">
        <v>13138</v>
      </c>
      <c r="E13598" s="171">
        <v>9.0500000000000007</v>
      </c>
    </row>
    <row r="13599" spans="2:5" ht="50.1" customHeight="1">
      <c r="B13599" s="75">
        <v>38863</v>
      </c>
      <c r="C13599" s="75" t="s">
        <v>15305</v>
      </c>
      <c r="D13599" s="75" t="s">
        <v>13138</v>
      </c>
      <c r="E13599" s="171">
        <v>10.4</v>
      </c>
    </row>
    <row r="13600" spans="2:5" ht="50.1" customHeight="1">
      <c r="B13600" s="75">
        <v>38865</v>
      </c>
      <c r="C13600" s="75" t="s">
        <v>15306</v>
      </c>
      <c r="D13600" s="75" t="s">
        <v>13138</v>
      </c>
      <c r="E13600" s="171">
        <v>14.12</v>
      </c>
    </row>
    <row r="13601" spans="2:5" ht="50.1" customHeight="1">
      <c r="B13601" s="75">
        <v>38864</v>
      </c>
      <c r="C13601" s="75" t="s">
        <v>15307</v>
      </c>
      <c r="D13601" s="75" t="s">
        <v>13138</v>
      </c>
      <c r="E13601" s="171">
        <v>21.59</v>
      </c>
    </row>
    <row r="13602" spans="2:5" ht="50.1" customHeight="1">
      <c r="B13602" s="75">
        <v>38866</v>
      </c>
      <c r="C13602" s="75" t="s">
        <v>15308</v>
      </c>
      <c r="D13602" s="75" t="s">
        <v>13138</v>
      </c>
      <c r="E13602" s="171">
        <v>15.2</v>
      </c>
    </row>
    <row r="13603" spans="2:5" ht="50.1" customHeight="1">
      <c r="B13603" s="75">
        <v>38868</v>
      </c>
      <c r="C13603" s="75" t="s">
        <v>15309</v>
      </c>
      <c r="D13603" s="75" t="s">
        <v>13138</v>
      </c>
      <c r="E13603" s="171">
        <v>25.34</v>
      </c>
    </row>
    <row r="13604" spans="2:5" ht="50.1" customHeight="1">
      <c r="B13604" s="75">
        <v>38853</v>
      </c>
      <c r="C13604" s="75" t="s">
        <v>15310</v>
      </c>
      <c r="D13604" s="75" t="s">
        <v>13138</v>
      </c>
      <c r="E13604" s="171">
        <v>8.18</v>
      </c>
    </row>
    <row r="13605" spans="2:5" ht="50.1" customHeight="1">
      <c r="B13605" s="75">
        <v>38854</v>
      </c>
      <c r="C13605" s="75" t="s">
        <v>15311</v>
      </c>
      <c r="D13605" s="75" t="s">
        <v>13138</v>
      </c>
      <c r="E13605" s="171">
        <v>11.19</v>
      </c>
    </row>
    <row r="13606" spans="2:5" ht="50.1" customHeight="1">
      <c r="B13606" s="75">
        <v>38855</v>
      </c>
      <c r="C13606" s="75" t="s">
        <v>15312</v>
      </c>
      <c r="D13606" s="75" t="s">
        <v>13138</v>
      </c>
      <c r="E13606" s="171">
        <v>8.3000000000000007</v>
      </c>
    </row>
    <row r="13607" spans="2:5" ht="50.1" customHeight="1">
      <c r="B13607" s="75">
        <v>38856</v>
      </c>
      <c r="C13607" s="75" t="s">
        <v>15313</v>
      </c>
      <c r="D13607" s="75" t="s">
        <v>13138</v>
      </c>
      <c r="E13607" s="171">
        <v>13.33</v>
      </c>
    </row>
    <row r="13608" spans="2:5" ht="50.1" customHeight="1">
      <c r="B13608" s="75">
        <v>38857</v>
      </c>
      <c r="C13608" s="75" t="s">
        <v>15314</v>
      </c>
      <c r="D13608" s="75" t="s">
        <v>13138</v>
      </c>
      <c r="E13608" s="171">
        <v>17.63</v>
      </c>
    </row>
    <row r="13609" spans="2:5" ht="50.1" customHeight="1">
      <c r="B13609" s="75">
        <v>38858</v>
      </c>
      <c r="C13609" s="75" t="s">
        <v>15315</v>
      </c>
      <c r="D13609" s="75" t="s">
        <v>13138</v>
      </c>
      <c r="E13609" s="171">
        <v>16.03</v>
      </c>
    </row>
    <row r="13610" spans="2:5" ht="50.1" customHeight="1">
      <c r="B13610" s="75">
        <v>38859</v>
      </c>
      <c r="C13610" s="75" t="s">
        <v>15316</v>
      </c>
      <c r="D13610" s="75" t="s">
        <v>13138</v>
      </c>
      <c r="E13610" s="171">
        <v>25.96</v>
      </c>
    </row>
    <row r="13611" spans="2:5" ht="50.1" customHeight="1">
      <c r="B13611" s="75">
        <v>3104</v>
      </c>
      <c r="C13611" s="75" t="s">
        <v>21621</v>
      </c>
      <c r="D13611" s="75" t="s">
        <v>3959</v>
      </c>
      <c r="E13611" s="171">
        <v>112.82</v>
      </c>
    </row>
    <row r="13612" spans="2:5" ht="50.1" customHeight="1">
      <c r="B13612" s="75">
        <v>1607</v>
      </c>
      <c r="C13612" s="75" t="s">
        <v>15317</v>
      </c>
      <c r="D13612" s="75" t="s">
        <v>3959</v>
      </c>
      <c r="E13612" s="171">
        <v>0.24</v>
      </c>
    </row>
    <row r="13613" spans="2:5" ht="50.1" customHeight="1">
      <c r="B13613" s="75">
        <v>38169</v>
      </c>
      <c r="C13613" s="75" t="s">
        <v>15318</v>
      </c>
      <c r="D13613" s="75" t="s">
        <v>3959</v>
      </c>
      <c r="E13613" s="171">
        <v>71.14</v>
      </c>
    </row>
    <row r="13614" spans="2:5" ht="50.1" customHeight="1">
      <c r="B13614" s="75">
        <v>6142</v>
      </c>
      <c r="C13614" s="75" t="s">
        <v>15319</v>
      </c>
      <c r="D13614" s="75" t="s">
        <v>13138</v>
      </c>
      <c r="E13614" s="171">
        <v>7.68</v>
      </c>
    </row>
    <row r="13615" spans="2:5" ht="50.1" customHeight="1">
      <c r="B13615" s="75">
        <v>11686</v>
      </c>
      <c r="C13615" s="75" t="s">
        <v>15320</v>
      </c>
      <c r="D13615" s="75" t="s">
        <v>13138</v>
      </c>
      <c r="E13615" s="171">
        <v>10.66</v>
      </c>
    </row>
    <row r="13616" spans="2:5" ht="50.1" customHeight="1">
      <c r="B13616" s="75">
        <v>37598</v>
      </c>
      <c r="C13616" s="75" t="s">
        <v>15321</v>
      </c>
      <c r="D13616" s="75" t="s">
        <v>13138</v>
      </c>
      <c r="E13616" s="171">
        <v>22.83</v>
      </c>
    </row>
    <row r="13617" spans="2:5" ht="50.1" customHeight="1">
      <c r="B13617" s="75">
        <v>25398</v>
      </c>
      <c r="C13617" s="75" t="s">
        <v>15322</v>
      </c>
      <c r="D13617" s="75" t="s">
        <v>13138</v>
      </c>
      <c r="E13617" s="172">
        <v>3691.33</v>
      </c>
    </row>
    <row r="13618" spans="2:5" ht="50.1" customHeight="1">
      <c r="B13618" s="75">
        <v>25399</v>
      </c>
      <c r="C13618" s="75" t="s">
        <v>15323</v>
      </c>
      <c r="D13618" s="75" t="s">
        <v>13138</v>
      </c>
      <c r="E13618" s="172">
        <v>2240.96</v>
      </c>
    </row>
    <row r="13619" spans="2:5" ht="50.1" customHeight="1">
      <c r="B13619" s="75">
        <v>43440</v>
      </c>
      <c r="C13619" s="75" t="s">
        <v>21622</v>
      </c>
      <c r="D13619" s="75" t="s">
        <v>13138</v>
      </c>
      <c r="E13619" s="171">
        <v>292.47000000000003</v>
      </c>
    </row>
    <row r="13620" spans="2:5" ht="50.1" customHeight="1">
      <c r="B13620" s="75">
        <v>10667</v>
      </c>
      <c r="C13620" s="75" t="s">
        <v>15324</v>
      </c>
      <c r="D13620" s="75" t="s">
        <v>13138</v>
      </c>
      <c r="E13620" s="172">
        <v>13115</v>
      </c>
    </row>
    <row r="13621" spans="2:5" ht="50.1" customHeight="1">
      <c r="B13621" s="75">
        <v>1613</v>
      </c>
      <c r="C13621" s="75" t="s">
        <v>15325</v>
      </c>
      <c r="D13621" s="75" t="s">
        <v>13138</v>
      </c>
      <c r="E13621" s="172">
        <v>3147.35</v>
      </c>
    </row>
    <row r="13622" spans="2:5" ht="50.1" customHeight="1">
      <c r="B13622" s="75">
        <v>1626</v>
      </c>
      <c r="C13622" s="75" t="s">
        <v>15326</v>
      </c>
      <c r="D13622" s="75" t="s">
        <v>13138</v>
      </c>
      <c r="E13622" s="172">
        <v>4707.25</v>
      </c>
    </row>
    <row r="13623" spans="2:5" ht="50.1" customHeight="1">
      <c r="B13623" s="75">
        <v>1625</v>
      </c>
      <c r="C13623" s="75" t="s">
        <v>15327</v>
      </c>
      <c r="D13623" s="75" t="s">
        <v>13138</v>
      </c>
      <c r="E13623" s="171">
        <v>328.78</v>
      </c>
    </row>
    <row r="13624" spans="2:5" ht="50.1" customHeight="1">
      <c r="B13624" s="75">
        <v>1622</v>
      </c>
      <c r="C13624" s="75" t="s">
        <v>15328</v>
      </c>
      <c r="D13624" s="75" t="s">
        <v>13138</v>
      </c>
      <c r="E13624" s="172">
        <v>10622.32</v>
      </c>
    </row>
    <row r="13625" spans="2:5" ht="50.1" customHeight="1">
      <c r="B13625" s="75">
        <v>1620</v>
      </c>
      <c r="C13625" s="75" t="s">
        <v>15329</v>
      </c>
      <c r="D13625" s="75" t="s">
        <v>13138</v>
      </c>
      <c r="E13625" s="171">
        <v>692.59</v>
      </c>
    </row>
    <row r="13626" spans="2:5" ht="50.1" customHeight="1">
      <c r="B13626" s="75">
        <v>1629</v>
      </c>
      <c r="C13626" s="75" t="s">
        <v>15330</v>
      </c>
      <c r="D13626" s="75" t="s">
        <v>13138</v>
      </c>
      <c r="E13626" s="172">
        <v>25852.21</v>
      </c>
    </row>
    <row r="13627" spans="2:5" ht="50.1" customHeight="1">
      <c r="B13627" s="75">
        <v>1627</v>
      </c>
      <c r="C13627" s="75" t="s">
        <v>15331</v>
      </c>
      <c r="D13627" s="75" t="s">
        <v>13138</v>
      </c>
      <c r="E13627" s="172">
        <v>1323.87</v>
      </c>
    </row>
    <row r="13628" spans="2:5" ht="50.1" customHeight="1">
      <c r="B13628" s="75">
        <v>1623</v>
      </c>
      <c r="C13628" s="75" t="s">
        <v>15332</v>
      </c>
      <c r="D13628" s="75" t="s">
        <v>13138</v>
      </c>
      <c r="E13628" s="171">
        <v>268.14</v>
      </c>
    </row>
    <row r="13629" spans="2:5" ht="50.1" customHeight="1">
      <c r="B13629" s="75">
        <v>1619</v>
      </c>
      <c r="C13629" s="75" t="s">
        <v>15333</v>
      </c>
      <c r="D13629" s="75" t="s">
        <v>13138</v>
      </c>
      <c r="E13629" s="171">
        <v>368.84</v>
      </c>
    </row>
    <row r="13630" spans="2:5" ht="50.1" customHeight="1">
      <c r="B13630" s="75">
        <v>1630</v>
      </c>
      <c r="C13630" s="75" t="s">
        <v>15334</v>
      </c>
      <c r="D13630" s="75" t="s">
        <v>13138</v>
      </c>
      <c r="E13630" s="172">
        <v>8120.99</v>
      </c>
    </row>
    <row r="13631" spans="2:5" ht="50.1" customHeight="1">
      <c r="B13631" s="75">
        <v>1616</v>
      </c>
      <c r="C13631" s="75" t="s">
        <v>15335</v>
      </c>
      <c r="D13631" s="75" t="s">
        <v>13138</v>
      </c>
      <c r="E13631" s="172">
        <v>12490.22</v>
      </c>
    </row>
    <row r="13632" spans="2:5" ht="50.1" customHeight="1">
      <c r="B13632" s="75">
        <v>1614</v>
      </c>
      <c r="C13632" s="75" t="s">
        <v>15336</v>
      </c>
      <c r="D13632" s="75" t="s">
        <v>13138</v>
      </c>
      <c r="E13632" s="171">
        <v>570.85</v>
      </c>
    </row>
    <row r="13633" spans="2:5" ht="50.1" customHeight="1">
      <c r="B13633" s="75">
        <v>1617</v>
      </c>
      <c r="C13633" s="75" t="s">
        <v>15337</v>
      </c>
      <c r="D13633" s="75" t="s">
        <v>13138</v>
      </c>
      <c r="E13633" s="172">
        <v>14910.62</v>
      </c>
    </row>
    <row r="13634" spans="2:5" ht="50.1" customHeight="1">
      <c r="B13634" s="75">
        <v>1621</v>
      </c>
      <c r="C13634" s="75" t="s">
        <v>15338</v>
      </c>
      <c r="D13634" s="75" t="s">
        <v>13138</v>
      </c>
      <c r="E13634" s="172">
        <v>1020.95</v>
      </c>
    </row>
    <row r="13635" spans="2:5" ht="50.1" customHeight="1">
      <c r="B13635" s="75">
        <v>1624</v>
      </c>
      <c r="C13635" s="75" t="s">
        <v>15339</v>
      </c>
      <c r="D13635" s="75" t="s">
        <v>13138</v>
      </c>
      <c r="E13635" s="172">
        <v>36651.019999999997</v>
      </c>
    </row>
    <row r="13636" spans="2:5" ht="50.1" customHeight="1">
      <c r="B13636" s="75">
        <v>1615</v>
      </c>
      <c r="C13636" s="75" t="s">
        <v>15340</v>
      </c>
      <c r="D13636" s="75" t="s">
        <v>13138</v>
      </c>
      <c r="E13636" s="172">
        <v>1917.18</v>
      </c>
    </row>
    <row r="13637" spans="2:5" ht="50.1" customHeight="1">
      <c r="B13637" s="75">
        <v>1612</v>
      </c>
      <c r="C13637" s="75" t="s">
        <v>15341</v>
      </c>
      <c r="D13637" s="75" t="s">
        <v>13138</v>
      </c>
      <c r="E13637" s="171">
        <v>252.51</v>
      </c>
    </row>
    <row r="13638" spans="2:5" ht="50.1" customHeight="1">
      <c r="B13638" s="75">
        <v>1618</v>
      </c>
      <c r="C13638" s="75" t="s">
        <v>15342</v>
      </c>
      <c r="D13638" s="75" t="s">
        <v>13138</v>
      </c>
      <c r="E13638" s="172">
        <v>2634.49</v>
      </c>
    </row>
    <row r="13639" spans="2:5" ht="50.1" customHeight="1">
      <c r="B13639" s="75">
        <v>14211</v>
      </c>
      <c r="C13639" s="75" t="s">
        <v>15343</v>
      </c>
      <c r="D13639" s="75" t="s">
        <v>13138</v>
      </c>
      <c r="E13639" s="171">
        <v>46.56</v>
      </c>
    </row>
    <row r="13640" spans="2:5" ht="50.1" customHeight="1">
      <c r="B13640" s="75">
        <v>34500</v>
      </c>
      <c r="C13640" s="75" t="s">
        <v>15344</v>
      </c>
      <c r="D13640" s="75" t="s">
        <v>13137</v>
      </c>
      <c r="E13640" s="171">
        <v>115.59</v>
      </c>
    </row>
    <row r="13641" spans="2:5" ht="50.1" customHeight="1">
      <c r="B13641" s="75">
        <v>40934</v>
      </c>
      <c r="C13641" s="75" t="s">
        <v>15345</v>
      </c>
      <c r="D13641" s="75" t="s">
        <v>13142</v>
      </c>
      <c r="E13641" s="172">
        <v>20508.66</v>
      </c>
    </row>
    <row r="13642" spans="2:5" ht="50.1" customHeight="1">
      <c r="B13642" s="75">
        <v>38200</v>
      </c>
      <c r="C13642" s="75" t="s">
        <v>15347</v>
      </c>
      <c r="D13642" s="75" t="s">
        <v>13147</v>
      </c>
      <c r="E13642" s="171">
        <v>460.97</v>
      </c>
    </row>
    <row r="13643" spans="2:5" ht="50.1" customHeight="1">
      <c r="B13643" s="75">
        <v>39269</v>
      </c>
      <c r="C13643" s="75" t="s">
        <v>15348</v>
      </c>
      <c r="D13643" s="75" t="s">
        <v>13139</v>
      </c>
      <c r="E13643" s="171">
        <v>1.19</v>
      </c>
    </row>
    <row r="13644" spans="2:5" ht="50.1" customHeight="1">
      <c r="B13644" s="75">
        <v>11889</v>
      </c>
      <c r="C13644" s="75" t="s">
        <v>15349</v>
      </c>
      <c r="D13644" s="75" t="s">
        <v>13139</v>
      </c>
      <c r="E13644" s="171">
        <v>1.66</v>
      </c>
    </row>
    <row r="13645" spans="2:5" ht="50.1" customHeight="1">
      <c r="B13645" s="75">
        <v>39270</v>
      </c>
      <c r="C13645" s="75" t="s">
        <v>15350</v>
      </c>
      <c r="D13645" s="75" t="s">
        <v>13139</v>
      </c>
      <c r="E13645" s="171">
        <v>1.98</v>
      </c>
    </row>
    <row r="13646" spans="2:5" ht="50.1" customHeight="1">
      <c r="B13646" s="75">
        <v>11890</v>
      </c>
      <c r="C13646" s="75" t="s">
        <v>15351</v>
      </c>
      <c r="D13646" s="75" t="s">
        <v>13139</v>
      </c>
      <c r="E13646" s="171">
        <v>2.58</v>
      </c>
    </row>
    <row r="13647" spans="2:5" ht="50.1" customHeight="1">
      <c r="B13647" s="75">
        <v>11891</v>
      </c>
      <c r="C13647" s="75" t="s">
        <v>15352</v>
      </c>
      <c r="D13647" s="75" t="s">
        <v>13139</v>
      </c>
      <c r="E13647" s="171">
        <v>4.25</v>
      </c>
    </row>
    <row r="13648" spans="2:5" ht="50.1" customHeight="1">
      <c r="B13648" s="75">
        <v>11892</v>
      </c>
      <c r="C13648" s="75" t="s">
        <v>15353</v>
      </c>
      <c r="D13648" s="75" t="s">
        <v>13139</v>
      </c>
      <c r="E13648" s="171">
        <v>6.56</v>
      </c>
    </row>
    <row r="13649" spans="2:5" ht="50.1" customHeight="1">
      <c r="B13649" s="75">
        <v>37601</v>
      </c>
      <c r="C13649" s="75" t="s">
        <v>15354</v>
      </c>
      <c r="D13649" s="75" t="s">
        <v>13139</v>
      </c>
      <c r="E13649" s="171">
        <v>5.07</v>
      </c>
    </row>
    <row r="13650" spans="2:5" ht="50.1" customHeight="1">
      <c r="B13650" s="75">
        <v>1634</v>
      </c>
      <c r="C13650" s="75" t="s">
        <v>15355</v>
      </c>
      <c r="D13650" s="75" t="s">
        <v>13139</v>
      </c>
      <c r="E13650" s="171">
        <v>5.24</v>
      </c>
    </row>
    <row r="13651" spans="2:5" ht="50.1" customHeight="1">
      <c r="B13651" s="75">
        <v>5086</v>
      </c>
      <c r="C13651" s="75" t="s">
        <v>15356</v>
      </c>
      <c r="D13651" s="75" t="s">
        <v>13140</v>
      </c>
      <c r="E13651" s="171">
        <v>29.45</v>
      </c>
    </row>
    <row r="13652" spans="2:5" ht="50.1" customHeight="1">
      <c r="B13652" s="75">
        <v>11280</v>
      </c>
      <c r="C13652" s="75" t="s">
        <v>15357</v>
      </c>
      <c r="D13652" s="75" t="s">
        <v>13138</v>
      </c>
      <c r="E13652" s="172">
        <v>10798.93</v>
      </c>
    </row>
    <row r="13653" spans="2:5" ht="50.1" customHeight="1">
      <c r="B13653" s="75">
        <v>40519</v>
      </c>
      <c r="C13653" s="75" t="s">
        <v>15358</v>
      </c>
      <c r="D13653" s="75" t="s">
        <v>13138</v>
      </c>
      <c r="E13653" s="172">
        <v>89022.7</v>
      </c>
    </row>
    <row r="13654" spans="2:5" ht="50.1" customHeight="1">
      <c r="B13654" s="75">
        <v>39869</v>
      </c>
      <c r="C13654" s="75" t="s">
        <v>15359</v>
      </c>
      <c r="D13654" s="75" t="s">
        <v>13138</v>
      </c>
      <c r="E13654" s="171">
        <v>9.85</v>
      </c>
    </row>
    <row r="13655" spans="2:5" ht="50.1" customHeight="1">
      <c r="B13655" s="75">
        <v>39870</v>
      </c>
      <c r="C13655" s="75" t="s">
        <v>15360</v>
      </c>
      <c r="D13655" s="75" t="s">
        <v>13138</v>
      </c>
      <c r="E13655" s="171">
        <v>15.07</v>
      </c>
    </row>
    <row r="13656" spans="2:5" ht="50.1" customHeight="1">
      <c r="B13656" s="75">
        <v>39871</v>
      </c>
      <c r="C13656" s="75" t="s">
        <v>15361</v>
      </c>
      <c r="D13656" s="75" t="s">
        <v>13138</v>
      </c>
      <c r="E13656" s="171">
        <v>16.899999999999999</v>
      </c>
    </row>
    <row r="13657" spans="2:5" ht="50.1" customHeight="1">
      <c r="B13657" s="75">
        <v>12722</v>
      </c>
      <c r="C13657" s="75" t="s">
        <v>15362</v>
      </c>
      <c r="D13657" s="75" t="s">
        <v>13138</v>
      </c>
      <c r="E13657" s="171">
        <v>565.51</v>
      </c>
    </row>
    <row r="13658" spans="2:5" ht="50.1" customHeight="1">
      <c r="B13658" s="75">
        <v>12714</v>
      </c>
      <c r="C13658" s="75" t="s">
        <v>15363</v>
      </c>
      <c r="D13658" s="75" t="s">
        <v>13138</v>
      </c>
      <c r="E13658" s="171">
        <v>3.69</v>
      </c>
    </row>
    <row r="13659" spans="2:5" ht="50.1" customHeight="1">
      <c r="B13659" s="75">
        <v>12715</v>
      </c>
      <c r="C13659" s="75" t="s">
        <v>15364</v>
      </c>
      <c r="D13659" s="75" t="s">
        <v>13138</v>
      </c>
      <c r="E13659" s="171">
        <v>8.33</v>
      </c>
    </row>
    <row r="13660" spans="2:5" ht="50.1" customHeight="1">
      <c r="B13660" s="75">
        <v>12716</v>
      </c>
      <c r="C13660" s="75" t="s">
        <v>15365</v>
      </c>
      <c r="D13660" s="75" t="s">
        <v>13138</v>
      </c>
      <c r="E13660" s="171">
        <v>14.31</v>
      </c>
    </row>
    <row r="13661" spans="2:5" ht="50.1" customHeight="1">
      <c r="B13661" s="75">
        <v>12717</v>
      </c>
      <c r="C13661" s="75" t="s">
        <v>15366</v>
      </c>
      <c r="D13661" s="75" t="s">
        <v>13138</v>
      </c>
      <c r="E13661" s="171">
        <v>28.13</v>
      </c>
    </row>
    <row r="13662" spans="2:5" ht="50.1" customHeight="1">
      <c r="B13662" s="75">
        <v>12718</v>
      </c>
      <c r="C13662" s="75" t="s">
        <v>15367</v>
      </c>
      <c r="D13662" s="75" t="s">
        <v>13138</v>
      </c>
      <c r="E13662" s="171">
        <v>43.17</v>
      </c>
    </row>
    <row r="13663" spans="2:5" ht="50.1" customHeight="1">
      <c r="B13663" s="75">
        <v>12719</v>
      </c>
      <c r="C13663" s="75" t="s">
        <v>15368</v>
      </c>
      <c r="D13663" s="75" t="s">
        <v>13138</v>
      </c>
      <c r="E13663" s="171">
        <v>68.540000000000006</v>
      </c>
    </row>
    <row r="13664" spans="2:5" ht="50.1" customHeight="1">
      <c r="B13664" s="75">
        <v>12720</v>
      </c>
      <c r="C13664" s="75" t="s">
        <v>15369</v>
      </c>
      <c r="D13664" s="75" t="s">
        <v>13138</v>
      </c>
      <c r="E13664" s="171">
        <v>238.66</v>
      </c>
    </row>
    <row r="13665" spans="2:5" ht="50.1" customHeight="1">
      <c r="B13665" s="75">
        <v>12721</v>
      </c>
      <c r="C13665" s="75" t="s">
        <v>15370</v>
      </c>
      <c r="D13665" s="75" t="s">
        <v>13138</v>
      </c>
      <c r="E13665" s="171">
        <v>228.86</v>
      </c>
    </row>
    <row r="13666" spans="2:5" ht="50.1" customHeight="1">
      <c r="B13666" s="75">
        <v>3468</v>
      </c>
      <c r="C13666" s="75" t="s">
        <v>15371</v>
      </c>
      <c r="D13666" s="75" t="s">
        <v>13138</v>
      </c>
      <c r="E13666" s="171">
        <v>31.35</v>
      </c>
    </row>
    <row r="13667" spans="2:5" ht="50.1" customHeight="1">
      <c r="B13667" s="75">
        <v>3465</v>
      </c>
      <c r="C13667" s="75" t="s">
        <v>15372</v>
      </c>
      <c r="D13667" s="75" t="s">
        <v>13138</v>
      </c>
      <c r="E13667" s="171">
        <v>31.34</v>
      </c>
    </row>
    <row r="13668" spans="2:5" ht="50.1" customHeight="1">
      <c r="B13668" s="75">
        <v>12403</v>
      </c>
      <c r="C13668" s="75" t="s">
        <v>15373</v>
      </c>
      <c r="D13668" s="75" t="s">
        <v>13138</v>
      </c>
      <c r="E13668" s="171">
        <v>22.34</v>
      </c>
    </row>
    <row r="13669" spans="2:5" ht="50.1" customHeight="1">
      <c r="B13669" s="75">
        <v>3463</v>
      </c>
      <c r="C13669" s="75" t="s">
        <v>15374</v>
      </c>
      <c r="D13669" s="75" t="s">
        <v>13138</v>
      </c>
      <c r="E13669" s="171">
        <v>13.05</v>
      </c>
    </row>
    <row r="13670" spans="2:5" ht="50.1" customHeight="1">
      <c r="B13670" s="75">
        <v>3464</v>
      </c>
      <c r="C13670" s="75" t="s">
        <v>15375</v>
      </c>
      <c r="D13670" s="75" t="s">
        <v>13138</v>
      </c>
      <c r="E13670" s="171">
        <v>13.05</v>
      </c>
    </row>
    <row r="13671" spans="2:5" ht="50.1" customHeight="1">
      <c r="B13671" s="75">
        <v>3466</v>
      </c>
      <c r="C13671" s="75" t="s">
        <v>15376</v>
      </c>
      <c r="D13671" s="75" t="s">
        <v>13138</v>
      </c>
      <c r="E13671" s="171">
        <v>79.599999999999994</v>
      </c>
    </row>
    <row r="13672" spans="2:5" ht="50.1" customHeight="1">
      <c r="B13672" s="75">
        <v>3467</v>
      </c>
      <c r="C13672" s="75" t="s">
        <v>15377</v>
      </c>
      <c r="D13672" s="75" t="s">
        <v>13138</v>
      </c>
      <c r="E13672" s="171">
        <v>44.95</v>
      </c>
    </row>
    <row r="13673" spans="2:5" ht="50.1" customHeight="1">
      <c r="B13673" s="75">
        <v>3462</v>
      </c>
      <c r="C13673" s="75" t="s">
        <v>15378</v>
      </c>
      <c r="D13673" s="75" t="s">
        <v>13138</v>
      </c>
      <c r="E13673" s="171">
        <v>8.61</v>
      </c>
    </row>
    <row r="13674" spans="2:5" ht="50.1" customHeight="1">
      <c r="B13674" s="75">
        <v>3446</v>
      </c>
      <c r="C13674" s="75" t="s">
        <v>15379</v>
      </c>
      <c r="D13674" s="75" t="s">
        <v>13138</v>
      </c>
      <c r="E13674" s="171">
        <v>26.5</v>
      </c>
    </row>
    <row r="13675" spans="2:5" ht="50.1" customHeight="1">
      <c r="B13675" s="75">
        <v>3445</v>
      </c>
      <c r="C13675" s="75" t="s">
        <v>15380</v>
      </c>
      <c r="D13675" s="75" t="s">
        <v>13138</v>
      </c>
      <c r="E13675" s="171">
        <v>21.63</v>
      </c>
    </row>
    <row r="13676" spans="2:5" ht="50.1" customHeight="1">
      <c r="B13676" s="75">
        <v>3441</v>
      </c>
      <c r="C13676" s="75" t="s">
        <v>15381</v>
      </c>
      <c r="D13676" s="75" t="s">
        <v>13138</v>
      </c>
      <c r="E13676" s="171">
        <v>6.1</v>
      </c>
    </row>
    <row r="13677" spans="2:5" ht="50.1" customHeight="1">
      <c r="B13677" s="75">
        <v>3444</v>
      </c>
      <c r="C13677" s="75" t="s">
        <v>15382</v>
      </c>
      <c r="D13677" s="75" t="s">
        <v>13138</v>
      </c>
      <c r="E13677" s="171">
        <v>13.31</v>
      </c>
    </row>
    <row r="13678" spans="2:5" ht="50.1" customHeight="1">
      <c r="B13678" s="75">
        <v>12402</v>
      </c>
      <c r="C13678" s="75" t="s">
        <v>15383</v>
      </c>
      <c r="D13678" s="75" t="s">
        <v>13138</v>
      </c>
      <c r="E13678" s="171">
        <v>74.489999999999995</v>
      </c>
    </row>
    <row r="13679" spans="2:5" ht="50.1" customHeight="1">
      <c r="B13679" s="75">
        <v>3447</v>
      </c>
      <c r="C13679" s="75" t="s">
        <v>15384</v>
      </c>
      <c r="D13679" s="75" t="s">
        <v>13138</v>
      </c>
      <c r="E13679" s="171">
        <v>38.54</v>
      </c>
    </row>
    <row r="13680" spans="2:5" ht="50.1" customHeight="1">
      <c r="B13680" s="75">
        <v>3442</v>
      </c>
      <c r="C13680" s="75" t="s">
        <v>15385</v>
      </c>
      <c r="D13680" s="75" t="s">
        <v>13138</v>
      </c>
      <c r="E13680" s="171">
        <v>9.1300000000000008</v>
      </c>
    </row>
    <row r="13681" spans="2:5" ht="50.1" customHeight="1">
      <c r="B13681" s="75">
        <v>3448</v>
      </c>
      <c r="C13681" s="75" t="s">
        <v>15386</v>
      </c>
      <c r="D13681" s="75" t="s">
        <v>13138</v>
      </c>
      <c r="E13681" s="171">
        <v>108.91</v>
      </c>
    </row>
    <row r="13682" spans="2:5" ht="50.1" customHeight="1">
      <c r="B13682" s="75">
        <v>3449</v>
      </c>
      <c r="C13682" s="75" t="s">
        <v>15387</v>
      </c>
      <c r="D13682" s="75" t="s">
        <v>13138</v>
      </c>
      <c r="E13682" s="171">
        <v>190.84</v>
      </c>
    </row>
    <row r="13683" spans="2:5" ht="50.1" customHeight="1">
      <c r="B13683" s="75">
        <v>37438</v>
      </c>
      <c r="C13683" s="75" t="s">
        <v>15388</v>
      </c>
      <c r="D13683" s="75" t="s">
        <v>13138</v>
      </c>
      <c r="E13683" s="171">
        <v>177.3</v>
      </c>
    </row>
    <row r="13684" spans="2:5" ht="50.1" customHeight="1">
      <c r="B13684" s="75">
        <v>37439</v>
      </c>
      <c r="C13684" s="75" t="s">
        <v>15389</v>
      </c>
      <c r="D13684" s="75" t="s">
        <v>13138</v>
      </c>
      <c r="E13684" s="172">
        <v>1159.18</v>
      </c>
    </row>
    <row r="13685" spans="2:5" ht="50.1" customHeight="1">
      <c r="B13685" s="75">
        <v>37435</v>
      </c>
      <c r="C13685" s="75" t="s">
        <v>15390</v>
      </c>
      <c r="D13685" s="75" t="s">
        <v>13138</v>
      </c>
      <c r="E13685" s="171">
        <v>20.83</v>
      </c>
    </row>
    <row r="13686" spans="2:5" ht="50.1" customHeight="1">
      <c r="B13686" s="75">
        <v>37436</v>
      </c>
      <c r="C13686" s="75" t="s">
        <v>15391</v>
      </c>
      <c r="D13686" s="75" t="s">
        <v>13138</v>
      </c>
      <c r="E13686" s="171">
        <v>24.59</v>
      </c>
    </row>
    <row r="13687" spans="2:5" ht="50.1" customHeight="1">
      <c r="B13687" s="75">
        <v>37437</v>
      </c>
      <c r="C13687" s="75" t="s">
        <v>15392</v>
      </c>
      <c r="D13687" s="75" t="s">
        <v>13138</v>
      </c>
      <c r="E13687" s="171">
        <v>35.56</v>
      </c>
    </row>
    <row r="13688" spans="2:5" ht="50.1" customHeight="1">
      <c r="B13688" s="75">
        <v>3473</v>
      </c>
      <c r="C13688" s="75" t="s">
        <v>15393</v>
      </c>
      <c r="D13688" s="75" t="s">
        <v>13138</v>
      </c>
      <c r="E13688" s="171">
        <v>29.96</v>
      </c>
    </row>
    <row r="13689" spans="2:5" ht="50.1" customHeight="1">
      <c r="B13689" s="75">
        <v>3474</v>
      </c>
      <c r="C13689" s="75" t="s">
        <v>15394</v>
      </c>
      <c r="D13689" s="75" t="s">
        <v>13138</v>
      </c>
      <c r="E13689" s="171">
        <v>24.7</v>
      </c>
    </row>
    <row r="13690" spans="2:5" ht="50.1" customHeight="1">
      <c r="B13690" s="75">
        <v>3450</v>
      </c>
      <c r="C13690" s="75" t="s">
        <v>15395</v>
      </c>
      <c r="D13690" s="75" t="s">
        <v>13138</v>
      </c>
      <c r="E13690" s="171">
        <v>7.16</v>
      </c>
    </row>
    <row r="13691" spans="2:5" ht="50.1" customHeight="1">
      <c r="B13691" s="75">
        <v>3443</v>
      </c>
      <c r="C13691" s="75" t="s">
        <v>15396</v>
      </c>
      <c r="D13691" s="75" t="s">
        <v>13138</v>
      </c>
      <c r="E13691" s="171">
        <v>15.36</v>
      </c>
    </row>
    <row r="13692" spans="2:5" ht="50.1" customHeight="1">
      <c r="B13692" s="75">
        <v>3453</v>
      </c>
      <c r="C13692" s="75" t="s">
        <v>15397</v>
      </c>
      <c r="D13692" s="75" t="s">
        <v>13138</v>
      </c>
      <c r="E13692" s="171">
        <v>87.46</v>
      </c>
    </row>
    <row r="13693" spans="2:5" ht="50.1" customHeight="1">
      <c r="B13693" s="75">
        <v>3452</v>
      </c>
      <c r="C13693" s="75" t="s">
        <v>15398</v>
      </c>
      <c r="D13693" s="75" t="s">
        <v>13138</v>
      </c>
      <c r="E13693" s="171">
        <v>43.17</v>
      </c>
    </row>
    <row r="13694" spans="2:5" ht="50.1" customHeight="1">
      <c r="B13694" s="75">
        <v>3451</v>
      </c>
      <c r="C13694" s="75" t="s">
        <v>15399</v>
      </c>
      <c r="D13694" s="75" t="s">
        <v>13138</v>
      </c>
      <c r="E13694" s="171">
        <v>8.56</v>
      </c>
    </row>
    <row r="13695" spans="2:5" ht="50.1" customHeight="1">
      <c r="B13695" s="75">
        <v>3454</v>
      </c>
      <c r="C13695" s="75" t="s">
        <v>15400</v>
      </c>
      <c r="D13695" s="75" t="s">
        <v>13138</v>
      </c>
      <c r="E13695" s="171">
        <v>133.02000000000001</v>
      </c>
    </row>
    <row r="13696" spans="2:5" ht="50.1" customHeight="1">
      <c r="B13696" s="75">
        <v>3458</v>
      </c>
      <c r="C13696" s="75" t="s">
        <v>15401</v>
      </c>
      <c r="D13696" s="75" t="s">
        <v>13138</v>
      </c>
      <c r="E13696" s="171">
        <v>24.01</v>
      </c>
    </row>
    <row r="13697" spans="2:5" ht="50.1" customHeight="1">
      <c r="B13697" s="75">
        <v>3457</v>
      </c>
      <c r="C13697" s="75" t="s">
        <v>15402</v>
      </c>
      <c r="D13697" s="75" t="s">
        <v>13138</v>
      </c>
      <c r="E13697" s="171">
        <v>18.03</v>
      </c>
    </row>
    <row r="13698" spans="2:5" ht="50.1" customHeight="1">
      <c r="B13698" s="75">
        <v>3455</v>
      </c>
      <c r="C13698" s="75" t="s">
        <v>15403</v>
      </c>
      <c r="D13698" s="75" t="s">
        <v>13138</v>
      </c>
      <c r="E13698" s="171">
        <v>5.12</v>
      </c>
    </row>
    <row r="13699" spans="2:5" ht="50.1" customHeight="1">
      <c r="B13699" s="75">
        <v>3472</v>
      </c>
      <c r="C13699" s="75" t="s">
        <v>15404</v>
      </c>
      <c r="D13699" s="75" t="s">
        <v>13138</v>
      </c>
      <c r="E13699" s="171">
        <v>11.5</v>
      </c>
    </row>
    <row r="13700" spans="2:5" ht="50.1" customHeight="1">
      <c r="B13700" s="75">
        <v>3470</v>
      </c>
      <c r="C13700" s="75" t="s">
        <v>15405</v>
      </c>
      <c r="D13700" s="75" t="s">
        <v>13138</v>
      </c>
      <c r="E13700" s="171">
        <v>67.06</v>
      </c>
    </row>
    <row r="13701" spans="2:5" ht="50.1" customHeight="1">
      <c r="B13701" s="75">
        <v>3471</v>
      </c>
      <c r="C13701" s="75" t="s">
        <v>15406</v>
      </c>
      <c r="D13701" s="75" t="s">
        <v>13138</v>
      </c>
      <c r="E13701" s="171">
        <v>36.85</v>
      </c>
    </row>
    <row r="13702" spans="2:5" ht="50.1" customHeight="1">
      <c r="B13702" s="75">
        <v>3456</v>
      </c>
      <c r="C13702" s="75" t="s">
        <v>15407</v>
      </c>
      <c r="D13702" s="75" t="s">
        <v>13138</v>
      </c>
      <c r="E13702" s="171">
        <v>7.66</v>
      </c>
    </row>
    <row r="13703" spans="2:5" ht="50.1" customHeight="1">
      <c r="B13703" s="75">
        <v>3459</v>
      </c>
      <c r="C13703" s="75" t="s">
        <v>15408</v>
      </c>
      <c r="D13703" s="75" t="s">
        <v>13138</v>
      </c>
      <c r="E13703" s="171">
        <v>94.59</v>
      </c>
    </row>
    <row r="13704" spans="2:5" ht="50.1" customHeight="1">
      <c r="B13704" s="75">
        <v>3469</v>
      </c>
      <c r="C13704" s="75" t="s">
        <v>15409</v>
      </c>
      <c r="D13704" s="75" t="s">
        <v>13138</v>
      </c>
      <c r="E13704" s="171">
        <v>179.9</v>
      </c>
    </row>
    <row r="13705" spans="2:5" ht="50.1" customHeight="1">
      <c r="B13705" s="75">
        <v>3460</v>
      </c>
      <c r="C13705" s="75" t="s">
        <v>15410</v>
      </c>
      <c r="D13705" s="75" t="s">
        <v>13138</v>
      </c>
      <c r="E13705" s="171">
        <v>262.5</v>
      </c>
    </row>
    <row r="13706" spans="2:5" ht="50.1" customHeight="1">
      <c r="B13706" s="75">
        <v>3461</v>
      </c>
      <c r="C13706" s="75" t="s">
        <v>15411</v>
      </c>
      <c r="D13706" s="75" t="s">
        <v>13138</v>
      </c>
      <c r="E13706" s="171">
        <v>670.93</v>
      </c>
    </row>
    <row r="13707" spans="2:5" ht="50.1" customHeight="1">
      <c r="B13707" s="75">
        <v>37433</v>
      </c>
      <c r="C13707" s="75" t="s">
        <v>15412</v>
      </c>
      <c r="D13707" s="75" t="s">
        <v>13138</v>
      </c>
      <c r="E13707" s="171">
        <v>177.3</v>
      </c>
    </row>
    <row r="13708" spans="2:5" ht="50.1" customHeight="1">
      <c r="B13708" s="75">
        <v>37430</v>
      </c>
      <c r="C13708" s="75" t="s">
        <v>15413</v>
      </c>
      <c r="D13708" s="75" t="s">
        <v>13138</v>
      </c>
      <c r="E13708" s="171">
        <v>22.22</v>
      </c>
    </row>
    <row r="13709" spans="2:5" ht="50.1" customHeight="1">
      <c r="B13709" s="75">
        <v>37434</v>
      </c>
      <c r="C13709" s="75" t="s">
        <v>15414</v>
      </c>
      <c r="D13709" s="75" t="s">
        <v>13138</v>
      </c>
      <c r="E13709" s="172">
        <v>1653.15</v>
      </c>
    </row>
    <row r="13710" spans="2:5" ht="50.1" customHeight="1">
      <c r="B13710" s="75">
        <v>37431</v>
      </c>
      <c r="C13710" s="75" t="s">
        <v>15415</v>
      </c>
      <c r="D13710" s="75" t="s">
        <v>13138</v>
      </c>
      <c r="E13710" s="171">
        <v>30.14</v>
      </c>
    </row>
    <row r="13711" spans="2:5" ht="50.1" customHeight="1">
      <c r="B13711" s="75">
        <v>37432</v>
      </c>
      <c r="C13711" s="75" t="s">
        <v>15416</v>
      </c>
      <c r="D13711" s="75" t="s">
        <v>13138</v>
      </c>
      <c r="E13711" s="171">
        <v>55.59</v>
      </c>
    </row>
    <row r="13712" spans="2:5" ht="50.1" customHeight="1">
      <c r="B13712" s="75">
        <v>37413</v>
      </c>
      <c r="C13712" s="75" t="s">
        <v>15417</v>
      </c>
      <c r="D13712" s="75" t="s">
        <v>13138</v>
      </c>
      <c r="E13712" s="171">
        <v>3.83</v>
      </c>
    </row>
    <row r="13713" spans="2:5" ht="50.1" customHeight="1">
      <c r="B13713" s="75">
        <v>37414</v>
      </c>
      <c r="C13713" s="75" t="s">
        <v>15418</v>
      </c>
      <c r="D13713" s="75" t="s">
        <v>13138</v>
      </c>
      <c r="E13713" s="171">
        <v>4.34</v>
      </c>
    </row>
    <row r="13714" spans="2:5" ht="50.1" customHeight="1">
      <c r="B13714" s="75">
        <v>37415</v>
      </c>
      <c r="C13714" s="75" t="s">
        <v>15419</v>
      </c>
      <c r="D13714" s="75" t="s">
        <v>13138</v>
      </c>
      <c r="E13714" s="171">
        <v>7.9</v>
      </c>
    </row>
    <row r="13715" spans="2:5" ht="50.1" customHeight="1">
      <c r="B13715" s="75">
        <v>37416</v>
      </c>
      <c r="C13715" s="75" t="s">
        <v>15420</v>
      </c>
      <c r="D13715" s="75" t="s">
        <v>13138</v>
      </c>
      <c r="E13715" s="171">
        <v>3.58</v>
      </c>
    </row>
    <row r="13716" spans="2:5" ht="50.1" customHeight="1">
      <c r="B13716" s="75">
        <v>37417</v>
      </c>
      <c r="C13716" s="75" t="s">
        <v>15421</v>
      </c>
      <c r="D13716" s="75" t="s">
        <v>13138</v>
      </c>
      <c r="E13716" s="171">
        <v>5.15</v>
      </c>
    </row>
    <row r="13717" spans="2:5" ht="50.1" customHeight="1">
      <c r="B13717" s="75">
        <v>43590</v>
      </c>
      <c r="C13717" s="75" t="s">
        <v>21623</v>
      </c>
      <c r="D13717" s="75" t="s">
        <v>13138</v>
      </c>
      <c r="E13717" s="171">
        <v>136.91999999999999</v>
      </c>
    </row>
    <row r="13718" spans="2:5" ht="50.1" customHeight="1">
      <c r="B13718" s="75">
        <v>43589</v>
      </c>
      <c r="C13718" s="75" t="s">
        <v>21624</v>
      </c>
      <c r="D13718" s="75" t="s">
        <v>13138</v>
      </c>
      <c r="E13718" s="171">
        <v>24.77</v>
      </c>
    </row>
    <row r="13719" spans="2:5" ht="50.1" customHeight="1">
      <c r="B13719" s="75">
        <v>34519</v>
      </c>
      <c r="C13719" s="75" t="s">
        <v>15422</v>
      </c>
      <c r="D13719" s="75" t="s">
        <v>13138</v>
      </c>
      <c r="E13719" s="171">
        <v>105.19</v>
      </c>
    </row>
    <row r="13720" spans="2:5" ht="50.1" customHeight="1">
      <c r="B13720" s="75">
        <v>1649</v>
      </c>
      <c r="C13720" s="75" t="s">
        <v>15423</v>
      </c>
      <c r="D13720" s="75" t="s">
        <v>13138</v>
      </c>
      <c r="E13720" s="171">
        <v>56.64</v>
      </c>
    </row>
    <row r="13721" spans="2:5" ht="50.1" customHeight="1">
      <c r="B13721" s="75">
        <v>1653</v>
      </c>
      <c r="C13721" s="75" t="s">
        <v>15424</v>
      </c>
      <c r="D13721" s="75" t="s">
        <v>13138</v>
      </c>
      <c r="E13721" s="171">
        <v>44.36</v>
      </c>
    </row>
    <row r="13722" spans="2:5" ht="50.1" customHeight="1">
      <c r="B13722" s="75">
        <v>1647</v>
      </c>
      <c r="C13722" s="75" t="s">
        <v>15425</v>
      </c>
      <c r="D13722" s="75" t="s">
        <v>13138</v>
      </c>
      <c r="E13722" s="171">
        <v>15.88</v>
      </c>
    </row>
    <row r="13723" spans="2:5" ht="50.1" customHeight="1">
      <c r="B13723" s="75">
        <v>1648</v>
      </c>
      <c r="C13723" s="75" t="s">
        <v>15426</v>
      </c>
      <c r="D13723" s="75" t="s">
        <v>13138</v>
      </c>
      <c r="E13723" s="171">
        <v>30.5</v>
      </c>
    </row>
    <row r="13724" spans="2:5" ht="50.1" customHeight="1">
      <c r="B13724" s="75">
        <v>1651</v>
      </c>
      <c r="C13724" s="75" t="s">
        <v>15427</v>
      </c>
      <c r="D13724" s="75" t="s">
        <v>13138</v>
      </c>
      <c r="E13724" s="171">
        <v>141.51</v>
      </c>
    </row>
    <row r="13725" spans="2:5" ht="50.1" customHeight="1">
      <c r="B13725" s="75">
        <v>1650</v>
      </c>
      <c r="C13725" s="75" t="s">
        <v>15428</v>
      </c>
      <c r="D13725" s="75" t="s">
        <v>13138</v>
      </c>
      <c r="E13725" s="171">
        <v>78.22</v>
      </c>
    </row>
    <row r="13726" spans="2:5" ht="50.1" customHeight="1">
      <c r="B13726" s="75">
        <v>1654</v>
      </c>
      <c r="C13726" s="75" t="s">
        <v>15429</v>
      </c>
      <c r="D13726" s="75" t="s">
        <v>13138</v>
      </c>
      <c r="E13726" s="171">
        <v>21.8</v>
      </c>
    </row>
    <row r="13727" spans="2:5" ht="50.1" customHeight="1">
      <c r="B13727" s="75">
        <v>1652</v>
      </c>
      <c r="C13727" s="75" t="s">
        <v>15430</v>
      </c>
      <c r="D13727" s="75" t="s">
        <v>13138</v>
      </c>
      <c r="E13727" s="171">
        <v>203.11</v>
      </c>
    </row>
    <row r="13728" spans="2:5" ht="50.1" customHeight="1">
      <c r="B13728" s="75">
        <v>10510</v>
      </c>
      <c r="C13728" s="75" t="s">
        <v>21625</v>
      </c>
      <c r="D13728" s="75" t="s">
        <v>13138</v>
      </c>
      <c r="E13728" s="171">
        <v>108.84</v>
      </c>
    </row>
    <row r="13729" spans="2:5" ht="50.1" customHeight="1">
      <c r="B13729" s="75">
        <v>1747</v>
      </c>
      <c r="C13729" s="75" t="s">
        <v>15431</v>
      </c>
      <c r="D13729" s="75" t="s">
        <v>13138</v>
      </c>
      <c r="E13729" s="171">
        <v>158.13999999999999</v>
      </c>
    </row>
    <row r="13730" spans="2:5" ht="50.1" customHeight="1">
      <c r="B13730" s="75">
        <v>1744</v>
      </c>
      <c r="C13730" s="75" t="s">
        <v>15432</v>
      </c>
      <c r="D13730" s="75" t="s">
        <v>13138</v>
      </c>
      <c r="E13730" s="171">
        <v>109.53</v>
      </c>
    </row>
    <row r="13731" spans="2:5" ht="50.1" customHeight="1">
      <c r="B13731" s="75">
        <v>1743</v>
      </c>
      <c r="C13731" s="75" t="s">
        <v>15433</v>
      </c>
      <c r="D13731" s="75" t="s">
        <v>13138</v>
      </c>
      <c r="E13731" s="171">
        <v>143.84</v>
      </c>
    </row>
    <row r="13732" spans="2:5" ht="50.1" customHeight="1">
      <c r="B13732" s="75">
        <v>39640</v>
      </c>
      <c r="C13732" s="75" t="s">
        <v>15434</v>
      </c>
      <c r="D13732" s="75" t="s">
        <v>13138</v>
      </c>
      <c r="E13732" s="171">
        <v>6.28</v>
      </c>
    </row>
    <row r="13733" spans="2:5" ht="50.1" customHeight="1">
      <c r="B13733" s="75">
        <v>11013</v>
      </c>
      <c r="C13733" s="75" t="s">
        <v>15435</v>
      </c>
      <c r="D13733" s="75" t="s">
        <v>13138</v>
      </c>
      <c r="E13733" s="171">
        <v>12.94</v>
      </c>
    </row>
    <row r="13734" spans="2:5" ht="50.1" customHeight="1">
      <c r="B13734" s="75">
        <v>11017</v>
      </c>
      <c r="C13734" s="75" t="s">
        <v>15436</v>
      </c>
      <c r="D13734" s="75" t="s">
        <v>13138</v>
      </c>
      <c r="E13734" s="171">
        <v>5.52</v>
      </c>
    </row>
    <row r="13735" spans="2:5" ht="50.1" customHeight="1">
      <c r="B13735" s="75">
        <v>20236</v>
      </c>
      <c r="C13735" s="75" t="s">
        <v>15437</v>
      </c>
      <c r="D13735" s="75" t="s">
        <v>13138</v>
      </c>
      <c r="E13735" s="171">
        <v>24.31</v>
      </c>
    </row>
    <row r="13736" spans="2:5" ht="50.1" customHeight="1">
      <c r="B13736" s="75">
        <v>7215</v>
      </c>
      <c r="C13736" s="75" t="s">
        <v>15438</v>
      </c>
      <c r="D13736" s="75" t="s">
        <v>13138</v>
      </c>
      <c r="E13736" s="171">
        <v>20.82</v>
      </c>
    </row>
    <row r="13737" spans="2:5" ht="50.1" customHeight="1">
      <c r="B13737" s="75">
        <v>7216</v>
      </c>
      <c r="C13737" s="75" t="s">
        <v>15439</v>
      </c>
      <c r="D13737" s="75" t="s">
        <v>13138</v>
      </c>
      <c r="E13737" s="171">
        <v>87.01</v>
      </c>
    </row>
    <row r="13738" spans="2:5" ht="50.1" customHeight="1">
      <c r="B13738" s="75">
        <v>20235</v>
      </c>
      <c r="C13738" s="75" t="s">
        <v>15440</v>
      </c>
      <c r="D13738" s="75" t="s">
        <v>13138</v>
      </c>
      <c r="E13738" s="171">
        <v>43.99</v>
      </c>
    </row>
    <row r="13739" spans="2:5" ht="50.1" customHeight="1">
      <c r="B13739" s="75">
        <v>7181</v>
      </c>
      <c r="C13739" s="75" t="s">
        <v>15441</v>
      </c>
      <c r="D13739" s="75" t="s">
        <v>13138</v>
      </c>
      <c r="E13739" s="171">
        <v>3.76</v>
      </c>
    </row>
    <row r="13740" spans="2:5" ht="50.1" customHeight="1">
      <c r="B13740" s="75">
        <v>40742</v>
      </c>
      <c r="C13740" s="75" t="s">
        <v>21626</v>
      </c>
      <c r="D13740" s="75" t="s">
        <v>13138</v>
      </c>
      <c r="E13740" s="171">
        <v>6.92</v>
      </c>
    </row>
    <row r="13741" spans="2:5" ht="50.1" customHeight="1">
      <c r="B13741" s="75">
        <v>7214</v>
      </c>
      <c r="C13741" s="75" t="s">
        <v>15442</v>
      </c>
      <c r="D13741" s="75" t="s">
        <v>13138</v>
      </c>
      <c r="E13741" s="171">
        <v>29.81</v>
      </c>
    </row>
    <row r="13742" spans="2:5" ht="50.1" customHeight="1">
      <c r="B13742" s="75">
        <v>7219</v>
      </c>
      <c r="C13742" s="75" t="s">
        <v>15443</v>
      </c>
      <c r="D13742" s="75" t="s">
        <v>13138</v>
      </c>
      <c r="E13742" s="171">
        <v>30.85</v>
      </c>
    </row>
    <row r="13743" spans="2:5" ht="50.1" customHeight="1">
      <c r="B13743" s="75">
        <v>37972</v>
      </c>
      <c r="C13743" s="75" t="s">
        <v>15444</v>
      </c>
      <c r="D13743" s="75" t="s">
        <v>13138</v>
      </c>
      <c r="E13743" s="171">
        <v>6.63</v>
      </c>
    </row>
    <row r="13744" spans="2:5" ht="50.1" customHeight="1">
      <c r="B13744" s="75">
        <v>37973</v>
      </c>
      <c r="C13744" s="75" t="s">
        <v>15445</v>
      </c>
      <c r="D13744" s="75" t="s">
        <v>13138</v>
      </c>
      <c r="E13744" s="171">
        <v>10.62</v>
      </c>
    </row>
    <row r="13745" spans="2:5" ht="50.1" customHeight="1">
      <c r="B13745" s="75">
        <v>37971</v>
      </c>
      <c r="C13745" s="75" t="s">
        <v>15446</v>
      </c>
      <c r="D13745" s="75" t="s">
        <v>13138</v>
      </c>
      <c r="E13745" s="171">
        <v>3.98</v>
      </c>
    </row>
    <row r="13746" spans="2:5" ht="50.1" customHeight="1">
      <c r="B13746" s="75">
        <v>20094</v>
      </c>
      <c r="C13746" s="75" t="s">
        <v>15447</v>
      </c>
      <c r="D13746" s="75" t="s">
        <v>13138</v>
      </c>
      <c r="E13746" s="171">
        <v>21.61</v>
      </c>
    </row>
    <row r="13747" spans="2:5" ht="50.1" customHeight="1">
      <c r="B13747" s="75">
        <v>20095</v>
      </c>
      <c r="C13747" s="75" t="s">
        <v>15448</v>
      </c>
      <c r="D13747" s="75" t="s">
        <v>13138</v>
      </c>
      <c r="E13747" s="171">
        <v>27.53</v>
      </c>
    </row>
    <row r="13748" spans="2:5" ht="50.1" customHeight="1">
      <c r="B13748" s="75">
        <v>1954</v>
      </c>
      <c r="C13748" s="75" t="s">
        <v>15449</v>
      </c>
      <c r="D13748" s="75" t="s">
        <v>13138</v>
      </c>
      <c r="E13748" s="171">
        <v>152.02000000000001</v>
      </c>
    </row>
    <row r="13749" spans="2:5" ht="50.1" customHeight="1">
      <c r="B13749" s="75">
        <v>1926</v>
      </c>
      <c r="C13749" s="75" t="s">
        <v>15450</v>
      </c>
      <c r="D13749" s="75" t="s">
        <v>13138</v>
      </c>
      <c r="E13749" s="171">
        <v>2.0099999999999998</v>
      </c>
    </row>
    <row r="13750" spans="2:5" ht="50.1" customHeight="1">
      <c r="B13750" s="75">
        <v>1927</v>
      </c>
      <c r="C13750" s="75" t="s">
        <v>15451</v>
      </c>
      <c r="D13750" s="75" t="s">
        <v>13138</v>
      </c>
      <c r="E13750" s="171">
        <v>2.65</v>
      </c>
    </row>
    <row r="13751" spans="2:5" ht="50.1" customHeight="1">
      <c r="B13751" s="75">
        <v>1923</v>
      </c>
      <c r="C13751" s="75" t="s">
        <v>15452</v>
      </c>
      <c r="D13751" s="75" t="s">
        <v>13138</v>
      </c>
      <c r="E13751" s="171">
        <v>4.34</v>
      </c>
    </row>
    <row r="13752" spans="2:5" ht="50.1" customHeight="1">
      <c r="B13752" s="75">
        <v>1929</v>
      </c>
      <c r="C13752" s="75" t="s">
        <v>15453</v>
      </c>
      <c r="D13752" s="75" t="s">
        <v>13138</v>
      </c>
      <c r="E13752" s="171">
        <v>7.1</v>
      </c>
    </row>
    <row r="13753" spans="2:5" ht="50.1" customHeight="1">
      <c r="B13753" s="75">
        <v>1930</v>
      </c>
      <c r="C13753" s="75" t="s">
        <v>15454</v>
      </c>
      <c r="D13753" s="75" t="s">
        <v>13138</v>
      </c>
      <c r="E13753" s="171">
        <v>13.77</v>
      </c>
    </row>
    <row r="13754" spans="2:5" ht="50.1" customHeight="1">
      <c r="B13754" s="75">
        <v>1924</v>
      </c>
      <c r="C13754" s="75" t="s">
        <v>15455</v>
      </c>
      <c r="D13754" s="75" t="s">
        <v>13138</v>
      </c>
      <c r="E13754" s="171">
        <v>23.73</v>
      </c>
    </row>
    <row r="13755" spans="2:5" ht="50.1" customHeight="1">
      <c r="B13755" s="75">
        <v>1922</v>
      </c>
      <c r="C13755" s="75" t="s">
        <v>15456</v>
      </c>
      <c r="D13755" s="75" t="s">
        <v>13138</v>
      </c>
      <c r="E13755" s="171">
        <v>35.24</v>
      </c>
    </row>
    <row r="13756" spans="2:5" ht="50.1" customHeight="1">
      <c r="B13756" s="75">
        <v>1953</v>
      </c>
      <c r="C13756" s="75" t="s">
        <v>15457</v>
      </c>
      <c r="D13756" s="75" t="s">
        <v>13138</v>
      </c>
      <c r="E13756" s="171">
        <v>61.59</v>
      </c>
    </row>
    <row r="13757" spans="2:5" ht="50.1" customHeight="1">
      <c r="B13757" s="75">
        <v>1962</v>
      </c>
      <c r="C13757" s="75" t="s">
        <v>15458</v>
      </c>
      <c r="D13757" s="75" t="s">
        <v>13138</v>
      </c>
      <c r="E13757" s="171">
        <v>201.51</v>
      </c>
    </row>
    <row r="13758" spans="2:5" ht="50.1" customHeight="1">
      <c r="B13758" s="75">
        <v>1955</v>
      </c>
      <c r="C13758" s="75" t="s">
        <v>15459</v>
      </c>
      <c r="D13758" s="75" t="s">
        <v>13138</v>
      </c>
      <c r="E13758" s="171">
        <v>2.66</v>
      </c>
    </row>
    <row r="13759" spans="2:5" ht="50.1" customHeight="1">
      <c r="B13759" s="75">
        <v>1956</v>
      </c>
      <c r="C13759" s="75" t="s">
        <v>15460</v>
      </c>
      <c r="D13759" s="75" t="s">
        <v>13138</v>
      </c>
      <c r="E13759" s="171">
        <v>3.43</v>
      </c>
    </row>
    <row r="13760" spans="2:5" ht="50.1" customHeight="1">
      <c r="B13760" s="75">
        <v>1957</v>
      </c>
      <c r="C13760" s="75" t="s">
        <v>15461</v>
      </c>
      <c r="D13760" s="75" t="s">
        <v>13138</v>
      </c>
      <c r="E13760" s="171">
        <v>7.81</v>
      </c>
    </row>
    <row r="13761" spans="2:5" ht="50.1" customHeight="1">
      <c r="B13761" s="75">
        <v>1958</v>
      </c>
      <c r="C13761" s="75" t="s">
        <v>15462</v>
      </c>
      <c r="D13761" s="75" t="s">
        <v>13138</v>
      </c>
      <c r="E13761" s="171">
        <v>13.87</v>
      </c>
    </row>
    <row r="13762" spans="2:5" ht="50.1" customHeight="1">
      <c r="B13762" s="75">
        <v>1959</v>
      </c>
      <c r="C13762" s="75" t="s">
        <v>15463</v>
      </c>
      <c r="D13762" s="75" t="s">
        <v>13138</v>
      </c>
      <c r="E13762" s="171">
        <v>16.899999999999999</v>
      </c>
    </row>
    <row r="13763" spans="2:5" ht="50.1" customHeight="1">
      <c r="B13763" s="75">
        <v>1925</v>
      </c>
      <c r="C13763" s="75" t="s">
        <v>15464</v>
      </c>
      <c r="D13763" s="75" t="s">
        <v>13138</v>
      </c>
      <c r="E13763" s="171">
        <v>41.78</v>
      </c>
    </row>
    <row r="13764" spans="2:5" ht="50.1" customHeight="1">
      <c r="B13764" s="75">
        <v>1960</v>
      </c>
      <c r="C13764" s="75" t="s">
        <v>15465</v>
      </c>
      <c r="D13764" s="75" t="s">
        <v>13138</v>
      </c>
      <c r="E13764" s="171">
        <v>59.4</v>
      </c>
    </row>
    <row r="13765" spans="2:5" ht="50.1" customHeight="1">
      <c r="B13765" s="75">
        <v>1961</v>
      </c>
      <c r="C13765" s="75" t="s">
        <v>15466</v>
      </c>
      <c r="D13765" s="75" t="s">
        <v>13138</v>
      </c>
      <c r="E13765" s="171">
        <v>85.36</v>
      </c>
    </row>
    <row r="13766" spans="2:5" ht="50.1" customHeight="1">
      <c r="B13766" s="75">
        <v>38426</v>
      </c>
      <c r="C13766" s="75" t="s">
        <v>21627</v>
      </c>
      <c r="D13766" s="75" t="s">
        <v>13138</v>
      </c>
      <c r="E13766" s="171">
        <v>28.05</v>
      </c>
    </row>
    <row r="13767" spans="2:5" ht="50.1" customHeight="1">
      <c r="B13767" s="75">
        <v>38423</v>
      </c>
      <c r="C13767" s="75" t="s">
        <v>21628</v>
      </c>
      <c r="D13767" s="75" t="s">
        <v>13138</v>
      </c>
      <c r="E13767" s="171">
        <v>63.63</v>
      </c>
    </row>
    <row r="13768" spans="2:5" ht="50.1" customHeight="1">
      <c r="B13768" s="75">
        <v>38421</v>
      </c>
      <c r="C13768" s="75" t="s">
        <v>21629</v>
      </c>
      <c r="D13768" s="75" t="s">
        <v>13138</v>
      </c>
      <c r="E13768" s="171">
        <v>30.04</v>
      </c>
    </row>
    <row r="13769" spans="2:5" ht="50.1" customHeight="1">
      <c r="B13769" s="75">
        <v>38422</v>
      </c>
      <c r="C13769" s="75" t="s">
        <v>21630</v>
      </c>
      <c r="D13769" s="75" t="s">
        <v>13138</v>
      </c>
      <c r="E13769" s="171">
        <v>43.91</v>
      </c>
    </row>
    <row r="13770" spans="2:5" ht="50.1" customHeight="1">
      <c r="B13770" s="75">
        <v>39866</v>
      </c>
      <c r="C13770" s="75" t="s">
        <v>15467</v>
      </c>
      <c r="D13770" s="75" t="s">
        <v>13138</v>
      </c>
      <c r="E13770" s="171">
        <v>13.05</v>
      </c>
    </row>
    <row r="13771" spans="2:5" ht="50.1" customHeight="1">
      <c r="B13771" s="75">
        <v>39867</v>
      </c>
      <c r="C13771" s="75" t="s">
        <v>15468</v>
      </c>
      <c r="D13771" s="75" t="s">
        <v>13138</v>
      </c>
      <c r="E13771" s="171">
        <v>29.02</v>
      </c>
    </row>
    <row r="13772" spans="2:5" ht="50.1" customHeight="1">
      <c r="B13772" s="75">
        <v>39868</v>
      </c>
      <c r="C13772" s="75" t="s">
        <v>15469</v>
      </c>
      <c r="D13772" s="75" t="s">
        <v>13138</v>
      </c>
      <c r="E13772" s="171">
        <v>52.28</v>
      </c>
    </row>
    <row r="13773" spans="2:5" ht="50.1" customHeight="1">
      <c r="B13773" s="75">
        <v>37999</v>
      </c>
      <c r="C13773" s="75" t="s">
        <v>15470</v>
      </c>
      <c r="D13773" s="75" t="s">
        <v>13138</v>
      </c>
      <c r="E13773" s="171">
        <v>6.36</v>
      </c>
    </row>
    <row r="13774" spans="2:5" ht="50.1" customHeight="1">
      <c r="B13774" s="75">
        <v>38000</v>
      </c>
      <c r="C13774" s="75" t="s">
        <v>15471</v>
      </c>
      <c r="D13774" s="75" t="s">
        <v>13138</v>
      </c>
      <c r="E13774" s="171">
        <v>8.42</v>
      </c>
    </row>
    <row r="13775" spans="2:5" ht="50.1" customHeight="1">
      <c r="B13775" s="75">
        <v>38129</v>
      </c>
      <c r="C13775" s="75" t="s">
        <v>15472</v>
      </c>
      <c r="D13775" s="75" t="s">
        <v>13138</v>
      </c>
      <c r="E13775" s="171">
        <v>4.62</v>
      </c>
    </row>
    <row r="13776" spans="2:5" ht="50.1" customHeight="1">
      <c r="B13776" s="75">
        <v>38025</v>
      </c>
      <c r="C13776" s="75" t="s">
        <v>15473</v>
      </c>
      <c r="D13776" s="75" t="s">
        <v>13138</v>
      </c>
      <c r="E13776" s="171">
        <v>7.71</v>
      </c>
    </row>
    <row r="13777" spans="2:5" ht="50.1" customHeight="1">
      <c r="B13777" s="75">
        <v>38026</v>
      </c>
      <c r="C13777" s="75" t="s">
        <v>15474</v>
      </c>
      <c r="D13777" s="75" t="s">
        <v>13138</v>
      </c>
      <c r="E13777" s="171">
        <v>20.66</v>
      </c>
    </row>
    <row r="13778" spans="2:5" ht="50.1" customHeight="1">
      <c r="B13778" s="75">
        <v>1858</v>
      </c>
      <c r="C13778" s="75" t="s">
        <v>15475</v>
      </c>
      <c r="D13778" s="75" t="s">
        <v>13138</v>
      </c>
      <c r="E13778" s="171">
        <v>30.27</v>
      </c>
    </row>
    <row r="13779" spans="2:5" ht="50.1" customHeight="1">
      <c r="B13779" s="75">
        <v>1844</v>
      </c>
      <c r="C13779" s="75" t="s">
        <v>15476</v>
      </c>
      <c r="D13779" s="75" t="s">
        <v>13138</v>
      </c>
      <c r="E13779" s="171">
        <v>111.59</v>
      </c>
    </row>
    <row r="13780" spans="2:5" ht="50.1" customHeight="1">
      <c r="B13780" s="75">
        <v>1863</v>
      </c>
      <c r="C13780" s="75" t="s">
        <v>15477</v>
      </c>
      <c r="D13780" s="75" t="s">
        <v>13138</v>
      </c>
      <c r="E13780" s="171">
        <v>43.92</v>
      </c>
    </row>
    <row r="13781" spans="2:5" ht="50.1" customHeight="1">
      <c r="B13781" s="75">
        <v>1865</v>
      </c>
      <c r="C13781" s="75" t="s">
        <v>15478</v>
      </c>
      <c r="D13781" s="75" t="s">
        <v>13138</v>
      </c>
      <c r="E13781" s="171">
        <v>160.22999999999999</v>
      </c>
    </row>
    <row r="13782" spans="2:5" ht="50.1" customHeight="1">
      <c r="B13782" s="75">
        <v>36355</v>
      </c>
      <c r="C13782" s="75" t="s">
        <v>15479</v>
      </c>
      <c r="D13782" s="75" t="s">
        <v>13138</v>
      </c>
      <c r="E13782" s="171">
        <v>4.01</v>
      </c>
    </row>
    <row r="13783" spans="2:5" ht="50.1" customHeight="1">
      <c r="B13783" s="75">
        <v>36356</v>
      </c>
      <c r="C13783" s="75" t="s">
        <v>15480</v>
      </c>
      <c r="D13783" s="75" t="s">
        <v>13138</v>
      </c>
      <c r="E13783" s="171">
        <v>6.74</v>
      </c>
    </row>
    <row r="13784" spans="2:5" ht="50.1" customHeight="1">
      <c r="B13784" s="75">
        <v>1932</v>
      </c>
      <c r="C13784" s="75" t="s">
        <v>15481</v>
      </c>
      <c r="D13784" s="75" t="s">
        <v>13138</v>
      </c>
      <c r="E13784" s="171">
        <v>10.84</v>
      </c>
    </row>
    <row r="13785" spans="2:5" ht="50.1" customHeight="1">
      <c r="B13785" s="75">
        <v>1933</v>
      </c>
      <c r="C13785" s="75" t="s">
        <v>15482</v>
      </c>
      <c r="D13785" s="75" t="s">
        <v>13138</v>
      </c>
      <c r="E13785" s="171">
        <v>4.7699999999999996</v>
      </c>
    </row>
    <row r="13786" spans="2:5" ht="50.1" customHeight="1">
      <c r="B13786" s="75">
        <v>1951</v>
      </c>
      <c r="C13786" s="75" t="s">
        <v>15483</v>
      </c>
      <c r="D13786" s="75" t="s">
        <v>13138</v>
      </c>
      <c r="E13786" s="171">
        <v>21.21</v>
      </c>
    </row>
    <row r="13787" spans="2:5" ht="50.1" customHeight="1">
      <c r="B13787" s="75">
        <v>1966</v>
      </c>
      <c r="C13787" s="75" t="s">
        <v>15484</v>
      </c>
      <c r="D13787" s="75" t="s">
        <v>13138</v>
      </c>
      <c r="E13787" s="171">
        <v>24.4</v>
      </c>
    </row>
    <row r="13788" spans="2:5" ht="50.1" customHeight="1">
      <c r="B13788" s="75">
        <v>1952</v>
      </c>
      <c r="C13788" s="75" t="s">
        <v>15485</v>
      </c>
      <c r="D13788" s="75" t="s">
        <v>13138</v>
      </c>
      <c r="E13788" s="171">
        <v>91.62</v>
      </c>
    </row>
    <row r="13789" spans="2:5" ht="50.1" customHeight="1">
      <c r="B13789" s="75">
        <v>20104</v>
      </c>
      <c r="C13789" s="75" t="s">
        <v>15486</v>
      </c>
      <c r="D13789" s="75" t="s">
        <v>13138</v>
      </c>
      <c r="E13789" s="171">
        <v>677</v>
      </c>
    </row>
    <row r="13790" spans="2:5" ht="50.1" customHeight="1">
      <c r="B13790" s="75">
        <v>20105</v>
      </c>
      <c r="C13790" s="75" t="s">
        <v>15487</v>
      </c>
      <c r="D13790" s="75" t="s">
        <v>13138</v>
      </c>
      <c r="E13790" s="172">
        <v>1054.49</v>
      </c>
    </row>
    <row r="13791" spans="2:5" ht="50.1" customHeight="1">
      <c r="B13791" s="75">
        <v>1965</v>
      </c>
      <c r="C13791" s="75" t="s">
        <v>15488</v>
      </c>
      <c r="D13791" s="75" t="s">
        <v>13138</v>
      </c>
      <c r="E13791" s="171">
        <v>49.46</v>
      </c>
    </row>
    <row r="13792" spans="2:5" ht="50.1" customHeight="1">
      <c r="B13792" s="75">
        <v>10765</v>
      </c>
      <c r="C13792" s="75" t="s">
        <v>15489</v>
      </c>
      <c r="D13792" s="75" t="s">
        <v>13138</v>
      </c>
      <c r="E13792" s="171">
        <v>12.5</v>
      </c>
    </row>
    <row r="13793" spans="2:5" ht="50.1" customHeight="1">
      <c r="B13793" s="75">
        <v>10767</v>
      </c>
      <c r="C13793" s="75" t="s">
        <v>15490</v>
      </c>
      <c r="D13793" s="75" t="s">
        <v>13138</v>
      </c>
      <c r="E13793" s="171">
        <v>40.96</v>
      </c>
    </row>
    <row r="13794" spans="2:5" ht="50.1" customHeight="1">
      <c r="B13794" s="75">
        <v>1970</v>
      </c>
      <c r="C13794" s="75" t="s">
        <v>15491</v>
      </c>
      <c r="D13794" s="75" t="s">
        <v>13138</v>
      </c>
      <c r="E13794" s="171">
        <v>51.34</v>
      </c>
    </row>
    <row r="13795" spans="2:5" ht="50.1" customHeight="1">
      <c r="B13795" s="75">
        <v>1967</v>
      </c>
      <c r="C13795" s="75" t="s">
        <v>15492</v>
      </c>
      <c r="D13795" s="75" t="s">
        <v>13138</v>
      </c>
      <c r="E13795" s="171">
        <v>5.71</v>
      </c>
    </row>
    <row r="13796" spans="2:5" ht="50.1" customHeight="1">
      <c r="B13796" s="75">
        <v>1968</v>
      </c>
      <c r="C13796" s="75" t="s">
        <v>15493</v>
      </c>
      <c r="D13796" s="75" t="s">
        <v>13138</v>
      </c>
      <c r="E13796" s="171">
        <v>11.97</v>
      </c>
    </row>
    <row r="13797" spans="2:5" ht="50.1" customHeight="1">
      <c r="B13797" s="75">
        <v>1969</v>
      </c>
      <c r="C13797" s="75" t="s">
        <v>15494</v>
      </c>
      <c r="D13797" s="75" t="s">
        <v>13138</v>
      </c>
      <c r="E13797" s="171">
        <v>35.21</v>
      </c>
    </row>
    <row r="13798" spans="2:5" ht="50.1" customHeight="1">
      <c r="B13798" s="75">
        <v>1839</v>
      </c>
      <c r="C13798" s="75" t="s">
        <v>15495</v>
      </c>
      <c r="D13798" s="75" t="s">
        <v>13138</v>
      </c>
      <c r="E13798" s="171">
        <v>135.82</v>
      </c>
    </row>
    <row r="13799" spans="2:5" ht="50.1" customHeight="1">
      <c r="B13799" s="75">
        <v>1835</v>
      </c>
      <c r="C13799" s="75" t="s">
        <v>15496</v>
      </c>
      <c r="D13799" s="75" t="s">
        <v>13138</v>
      </c>
      <c r="E13799" s="171">
        <v>28.87</v>
      </c>
    </row>
    <row r="13800" spans="2:5" ht="50.1" customHeight="1">
      <c r="B13800" s="75">
        <v>1823</v>
      </c>
      <c r="C13800" s="75" t="s">
        <v>15497</v>
      </c>
      <c r="D13800" s="75" t="s">
        <v>13138</v>
      </c>
      <c r="E13800" s="171">
        <v>55.83</v>
      </c>
    </row>
    <row r="13801" spans="2:5" ht="50.1" customHeight="1">
      <c r="B13801" s="75">
        <v>1827</v>
      </c>
      <c r="C13801" s="75" t="s">
        <v>15498</v>
      </c>
      <c r="D13801" s="75" t="s">
        <v>13138</v>
      </c>
      <c r="E13801" s="171">
        <v>134.5</v>
      </c>
    </row>
    <row r="13802" spans="2:5" ht="50.1" customHeight="1">
      <c r="B13802" s="75">
        <v>1831</v>
      </c>
      <c r="C13802" s="75" t="s">
        <v>15499</v>
      </c>
      <c r="D13802" s="75" t="s">
        <v>13138</v>
      </c>
      <c r="E13802" s="171">
        <v>29.36</v>
      </c>
    </row>
    <row r="13803" spans="2:5" ht="50.1" customHeight="1">
      <c r="B13803" s="75">
        <v>1825</v>
      </c>
      <c r="C13803" s="75" t="s">
        <v>15500</v>
      </c>
      <c r="D13803" s="75" t="s">
        <v>13138</v>
      </c>
      <c r="E13803" s="171">
        <v>72.459999999999994</v>
      </c>
    </row>
    <row r="13804" spans="2:5" ht="50.1" customHeight="1">
      <c r="B13804" s="75">
        <v>1828</v>
      </c>
      <c r="C13804" s="75" t="s">
        <v>15501</v>
      </c>
      <c r="D13804" s="75" t="s">
        <v>13138</v>
      </c>
      <c r="E13804" s="171">
        <v>164.13</v>
      </c>
    </row>
    <row r="13805" spans="2:5" ht="50.1" customHeight="1">
      <c r="B13805" s="75">
        <v>1845</v>
      </c>
      <c r="C13805" s="75" t="s">
        <v>15502</v>
      </c>
      <c r="D13805" s="75" t="s">
        <v>13138</v>
      </c>
      <c r="E13805" s="171">
        <v>36.79</v>
      </c>
    </row>
    <row r="13806" spans="2:5" ht="50.1" customHeight="1">
      <c r="B13806" s="75">
        <v>1824</v>
      </c>
      <c r="C13806" s="75" t="s">
        <v>15503</v>
      </c>
      <c r="D13806" s="75" t="s">
        <v>13138</v>
      </c>
      <c r="E13806" s="171">
        <v>86.86</v>
      </c>
    </row>
    <row r="13807" spans="2:5" ht="50.1" customHeight="1">
      <c r="B13807" s="75">
        <v>1941</v>
      </c>
      <c r="C13807" s="75" t="s">
        <v>15504</v>
      </c>
      <c r="D13807" s="75" t="s">
        <v>13138</v>
      </c>
      <c r="E13807" s="171">
        <v>29.78</v>
      </c>
    </row>
    <row r="13808" spans="2:5" ht="50.1" customHeight="1">
      <c r="B13808" s="75">
        <v>1940</v>
      </c>
      <c r="C13808" s="75" t="s">
        <v>15505</v>
      </c>
      <c r="D13808" s="75" t="s">
        <v>13138</v>
      </c>
      <c r="E13808" s="171">
        <v>22.51</v>
      </c>
    </row>
    <row r="13809" spans="2:5" ht="50.1" customHeight="1">
      <c r="B13809" s="75">
        <v>1937</v>
      </c>
      <c r="C13809" s="75" t="s">
        <v>15506</v>
      </c>
      <c r="D13809" s="75" t="s">
        <v>13138</v>
      </c>
      <c r="E13809" s="171">
        <v>4.67</v>
      </c>
    </row>
    <row r="13810" spans="2:5" ht="50.1" customHeight="1">
      <c r="B13810" s="75">
        <v>1939</v>
      </c>
      <c r="C13810" s="75" t="s">
        <v>15507</v>
      </c>
      <c r="D13810" s="75" t="s">
        <v>13138</v>
      </c>
      <c r="E13810" s="171">
        <v>9.25</v>
      </c>
    </row>
    <row r="13811" spans="2:5" ht="50.1" customHeight="1">
      <c r="B13811" s="75">
        <v>1942</v>
      </c>
      <c r="C13811" s="75" t="s">
        <v>15508</v>
      </c>
      <c r="D13811" s="75" t="s">
        <v>13138</v>
      </c>
      <c r="E13811" s="171">
        <v>42.5</v>
      </c>
    </row>
    <row r="13812" spans="2:5" ht="50.1" customHeight="1">
      <c r="B13812" s="75">
        <v>1938</v>
      </c>
      <c r="C13812" s="75" t="s">
        <v>15509</v>
      </c>
      <c r="D13812" s="75" t="s">
        <v>13138</v>
      </c>
      <c r="E13812" s="171">
        <v>5.92</v>
      </c>
    </row>
    <row r="13813" spans="2:5" ht="50.1" customHeight="1">
      <c r="B13813" s="75">
        <v>42692</v>
      </c>
      <c r="C13813" s="75" t="s">
        <v>15510</v>
      </c>
      <c r="D13813" s="75" t="s">
        <v>13138</v>
      </c>
      <c r="E13813" s="171">
        <v>355.5</v>
      </c>
    </row>
    <row r="13814" spans="2:5" ht="50.1" customHeight="1">
      <c r="B13814" s="75">
        <v>42693</v>
      </c>
      <c r="C13814" s="75" t="s">
        <v>15511</v>
      </c>
      <c r="D13814" s="75" t="s">
        <v>13138</v>
      </c>
      <c r="E13814" s="171">
        <v>584.78</v>
      </c>
    </row>
    <row r="13815" spans="2:5" ht="50.1" customHeight="1">
      <c r="B13815" s="75">
        <v>42695</v>
      </c>
      <c r="C13815" s="75" t="s">
        <v>15512</v>
      </c>
      <c r="D13815" s="75" t="s">
        <v>13138</v>
      </c>
      <c r="E13815" s="171">
        <v>444.64</v>
      </c>
    </row>
    <row r="13816" spans="2:5" ht="50.1" customHeight="1">
      <c r="B13816" s="75">
        <v>42694</v>
      </c>
      <c r="C13816" s="75" t="s">
        <v>15513</v>
      </c>
      <c r="D13816" s="75" t="s">
        <v>13138</v>
      </c>
      <c r="E13816" s="171">
        <v>657.35</v>
      </c>
    </row>
    <row r="13817" spans="2:5" ht="50.1" customHeight="1">
      <c r="B13817" s="75">
        <v>20097</v>
      </c>
      <c r="C13817" s="75" t="s">
        <v>21631</v>
      </c>
      <c r="D13817" s="75" t="s">
        <v>13138</v>
      </c>
      <c r="E13817" s="171">
        <v>48.5</v>
      </c>
    </row>
    <row r="13818" spans="2:5" ht="50.1" customHeight="1">
      <c r="B13818" s="75">
        <v>20098</v>
      </c>
      <c r="C13818" s="75" t="s">
        <v>21632</v>
      </c>
      <c r="D13818" s="75" t="s">
        <v>13138</v>
      </c>
      <c r="E13818" s="171">
        <v>163.53</v>
      </c>
    </row>
    <row r="13819" spans="2:5" ht="50.1" customHeight="1">
      <c r="B13819" s="75">
        <v>20096</v>
      </c>
      <c r="C13819" s="75" t="s">
        <v>21633</v>
      </c>
      <c r="D13819" s="75" t="s">
        <v>13138</v>
      </c>
      <c r="E13819" s="171">
        <v>31.73</v>
      </c>
    </row>
    <row r="13820" spans="2:5" ht="50.1" customHeight="1">
      <c r="B13820" s="75">
        <v>1964</v>
      </c>
      <c r="C13820" s="75" t="s">
        <v>15514</v>
      </c>
      <c r="D13820" s="75" t="s">
        <v>13138</v>
      </c>
      <c r="E13820" s="171">
        <v>29.33</v>
      </c>
    </row>
    <row r="13821" spans="2:5" ht="50.1" customHeight="1">
      <c r="B13821" s="75">
        <v>1880</v>
      </c>
      <c r="C13821" s="75" t="s">
        <v>15515</v>
      </c>
      <c r="D13821" s="75" t="s">
        <v>13138</v>
      </c>
      <c r="E13821" s="171">
        <v>3.09</v>
      </c>
    </row>
    <row r="13822" spans="2:5" ht="50.1" customHeight="1">
      <c r="B13822" s="75">
        <v>39274</v>
      </c>
      <c r="C13822" s="75" t="s">
        <v>15516</v>
      </c>
      <c r="D13822" s="75" t="s">
        <v>13138</v>
      </c>
      <c r="E13822" s="171">
        <v>2.39</v>
      </c>
    </row>
    <row r="13823" spans="2:5" ht="50.1" customHeight="1">
      <c r="B13823" s="75">
        <v>2628</v>
      </c>
      <c r="C13823" s="75" t="s">
        <v>15517</v>
      </c>
      <c r="D13823" s="75" t="s">
        <v>13138</v>
      </c>
      <c r="E13823" s="171">
        <v>219.71</v>
      </c>
    </row>
    <row r="13824" spans="2:5" ht="50.1" customHeight="1">
      <c r="B13824" s="75">
        <v>2622</v>
      </c>
      <c r="C13824" s="75" t="s">
        <v>15518</v>
      </c>
      <c r="D13824" s="75" t="s">
        <v>13138</v>
      </c>
      <c r="E13824" s="171">
        <v>5.22</v>
      </c>
    </row>
    <row r="13825" spans="2:5" ht="50.1" customHeight="1">
      <c r="B13825" s="75">
        <v>2623</v>
      </c>
      <c r="C13825" s="75" t="s">
        <v>15519</v>
      </c>
      <c r="D13825" s="75" t="s">
        <v>13138</v>
      </c>
      <c r="E13825" s="171">
        <v>6.28</v>
      </c>
    </row>
    <row r="13826" spans="2:5" ht="50.1" customHeight="1">
      <c r="B13826" s="75">
        <v>2624</v>
      </c>
      <c r="C13826" s="75" t="s">
        <v>15520</v>
      </c>
      <c r="D13826" s="75" t="s">
        <v>13138</v>
      </c>
      <c r="E13826" s="171">
        <v>9.98</v>
      </c>
    </row>
    <row r="13827" spans="2:5" ht="50.1" customHeight="1">
      <c r="B13827" s="75">
        <v>2625</v>
      </c>
      <c r="C13827" s="75" t="s">
        <v>15521</v>
      </c>
      <c r="D13827" s="75" t="s">
        <v>13138</v>
      </c>
      <c r="E13827" s="171">
        <v>21.08</v>
      </c>
    </row>
    <row r="13828" spans="2:5" ht="50.1" customHeight="1">
      <c r="B13828" s="75">
        <v>2626</v>
      </c>
      <c r="C13828" s="75" t="s">
        <v>15522</v>
      </c>
      <c r="D13828" s="75" t="s">
        <v>13138</v>
      </c>
      <c r="E13828" s="171">
        <v>30.89</v>
      </c>
    </row>
    <row r="13829" spans="2:5" ht="50.1" customHeight="1">
      <c r="B13829" s="75">
        <v>2630</v>
      </c>
      <c r="C13829" s="75" t="s">
        <v>15523</v>
      </c>
      <c r="D13829" s="75" t="s">
        <v>13138</v>
      </c>
      <c r="E13829" s="171">
        <v>46.98</v>
      </c>
    </row>
    <row r="13830" spans="2:5" ht="50.1" customHeight="1">
      <c r="B13830" s="75">
        <v>2627</v>
      </c>
      <c r="C13830" s="75" t="s">
        <v>15524</v>
      </c>
      <c r="D13830" s="75" t="s">
        <v>13138</v>
      </c>
      <c r="E13830" s="171">
        <v>82.76</v>
      </c>
    </row>
    <row r="13831" spans="2:5" ht="50.1" customHeight="1">
      <c r="B13831" s="75">
        <v>2629</v>
      </c>
      <c r="C13831" s="75" t="s">
        <v>15525</v>
      </c>
      <c r="D13831" s="75" t="s">
        <v>13138</v>
      </c>
      <c r="E13831" s="171">
        <v>111.93</v>
      </c>
    </row>
    <row r="13832" spans="2:5" ht="50.1" customHeight="1">
      <c r="B13832" s="75">
        <v>12033</v>
      </c>
      <c r="C13832" s="75" t="s">
        <v>15526</v>
      </c>
      <c r="D13832" s="75" t="s">
        <v>13138</v>
      </c>
      <c r="E13832" s="171">
        <v>9.86</v>
      </c>
    </row>
    <row r="13833" spans="2:5" ht="50.1" customHeight="1">
      <c r="B13833" s="75">
        <v>40408</v>
      </c>
      <c r="C13833" s="75" t="s">
        <v>15527</v>
      </c>
      <c r="D13833" s="75" t="s">
        <v>13138</v>
      </c>
      <c r="E13833" s="171">
        <v>6.48</v>
      </c>
    </row>
    <row r="13834" spans="2:5" ht="50.1" customHeight="1">
      <c r="B13834" s="75">
        <v>40409</v>
      </c>
      <c r="C13834" s="75" t="s">
        <v>15528</v>
      </c>
      <c r="D13834" s="75" t="s">
        <v>13138</v>
      </c>
      <c r="E13834" s="171">
        <v>2.29</v>
      </c>
    </row>
    <row r="13835" spans="2:5" ht="50.1" customHeight="1">
      <c r="B13835" s="75">
        <v>39276</v>
      </c>
      <c r="C13835" s="75" t="s">
        <v>15529</v>
      </c>
      <c r="D13835" s="75" t="s">
        <v>13138</v>
      </c>
      <c r="E13835" s="171">
        <v>5.84</v>
      </c>
    </row>
    <row r="13836" spans="2:5" ht="50.1" customHeight="1">
      <c r="B13836" s="75">
        <v>39277</v>
      </c>
      <c r="C13836" s="75" t="s">
        <v>15530</v>
      </c>
      <c r="D13836" s="75" t="s">
        <v>13138</v>
      </c>
      <c r="E13836" s="171">
        <v>15.76</v>
      </c>
    </row>
    <row r="13837" spans="2:5" ht="50.1" customHeight="1">
      <c r="B13837" s="75">
        <v>12034</v>
      </c>
      <c r="C13837" s="75" t="s">
        <v>15531</v>
      </c>
      <c r="D13837" s="75" t="s">
        <v>13138</v>
      </c>
      <c r="E13837" s="171">
        <v>4.46</v>
      </c>
    </row>
    <row r="13838" spans="2:5" ht="50.1" customHeight="1">
      <c r="B13838" s="75">
        <v>39879</v>
      </c>
      <c r="C13838" s="75" t="s">
        <v>15532</v>
      </c>
      <c r="D13838" s="75" t="s">
        <v>13138</v>
      </c>
      <c r="E13838" s="171">
        <v>3.67</v>
      </c>
    </row>
    <row r="13839" spans="2:5" ht="50.1" customHeight="1">
      <c r="B13839" s="75">
        <v>39880</v>
      </c>
      <c r="C13839" s="75" t="s">
        <v>15533</v>
      </c>
      <c r="D13839" s="75" t="s">
        <v>13138</v>
      </c>
      <c r="E13839" s="171">
        <v>8.1199999999999992</v>
      </c>
    </row>
    <row r="13840" spans="2:5" ht="50.1" customHeight="1">
      <c r="B13840" s="75">
        <v>39881</v>
      </c>
      <c r="C13840" s="75" t="s">
        <v>15534</v>
      </c>
      <c r="D13840" s="75" t="s">
        <v>13138</v>
      </c>
      <c r="E13840" s="171">
        <v>13.04</v>
      </c>
    </row>
    <row r="13841" spans="2:5" ht="50.1" customHeight="1">
      <c r="B13841" s="75">
        <v>39882</v>
      </c>
      <c r="C13841" s="75" t="s">
        <v>15535</v>
      </c>
      <c r="D13841" s="75" t="s">
        <v>13138</v>
      </c>
      <c r="E13841" s="171">
        <v>34.35</v>
      </c>
    </row>
    <row r="13842" spans="2:5" ht="50.1" customHeight="1">
      <c r="B13842" s="75">
        <v>39883</v>
      </c>
      <c r="C13842" s="75" t="s">
        <v>15536</v>
      </c>
      <c r="D13842" s="75" t="s">
        <v>13138</v>
      </c>
      <c r="E13842" s="171">
        <v>54.86</v>
      </c>
    </row>
    <row r="13843" spans="2:5" ht="50.1" customHeight="1">
      <c r="B13843" s="75">
        <v>39884</v>
      </c>
      <c r="C13843" s="75" t="s">
        <v>15537</v>
      </c>
      <c r="D13843" s="75" t="s">
        <v>13138</v>
      </c>
      <c r="E13843" s="171">
        <v>81.48</v>
      </c>
    </row>
    <row r="13844" spans="2:5" ht="50.1" customHeight="1">
      <c r="B13844" s="75">
        <v>39885</v>
      </c>
      <c r="C13844" s="75" t="s">
        <v>15538</v>
      </c>
      <c r="D13844" s="75" t="s">
        <v>13138</v>
      </c>
      <c r="E13844" s="171">
        <v>193.66</v>
      </c>
    </row>
    <row r="13845" spans="2:5" ht="50.1" customHeight="1">
      <c r="B13845" s="75">
        <v>1777</v>
      </c>
      <c r="C13845" s="75" t="s">
        <v>15539</v>
      </c>
      <c r="D13845" s="75" t="s">
        <v>13138</v>
      </c>
      <c r="E13845" s="171">
        <v>61.07</v>
      </c>
    </row>
    <row r="13846" spans="2:5" ht="50.1" customHeight="1">
      <c r="B13846" s="75">
        <v>1819</v>
      </c>
      <c r="C13846" s="75" t="s">
        <v>15540</v>
      </c>
      <c r="D13846" s="75" t="s">
        <v>13138</v>
      </c>
      <c r="E13846" s="171">
        <v>44.43</v>
      </c>
    </row>
    <row r="13847" spans="2:5" ht="50.1" customHeight="1">
      <c r="B13847" s="75">
        <v>1775</v>
      </c>
      <c r="C13847" s="75" t="s">
        <v>15541</v>
      </c>
      <c r="D13847" s="75" t="s">
        <v>13138</v>
      </c>
      <c r="E13847" s="171">
        <v>13.29</v>
      </c>
    </row>
    <row r="13848" spans="2:5" ht="50.1" customHeight="1">
      <c r="B13848" s="75">
        <v>1776</v>
      </c>
      <c r="C13848" s="75" t="s">
        <v>15542</v>
      </c>
      <c r="D13848" s="75" t="s">
        <v>13138</v>
      </c>
      <c r="E13848" s="171">
        <v>36.15</v>
      </c>
    </row>
    <row r="13849" spans="2:5" ht="50.1" customHeight="1">
      <c r="B13849" s="75">
        <v>1778</v>
      </c>
      <c r="C13849" s="75" t="s">
        <v>15543</v>
      </c>
      <c r="D13849" s="75" t="s">
        <v>13138</v>
      </c>
      <c r="E13849" s="171">
        <v>147.82</v>
      </c>
    </row>
    <row r="13850" spans="2:5" ht="50.1" customHeight="1">
      <c r="B13850" s="75">
        <v>1818</v>
      </c>
      <c r="C13850" s="75" t="s">
        <v>15544</v>
      </c>
      <c r="D13850" s="75" t="s">
        <v>13138</v>
      </c>
      <c r="E13850" s="171">
        <v>98.12</v>
      </c>
    </row>
    <row r="13851" spans="2:5" ht="50.1" customHeight="1">
      <c r="B13851" s="75">
        <v>1820</v>
      </c>
      <c r="C13851" s="75" t="s">
        <v>15545</v>
      </c>
      <c r="D13851" s="75" t="s">
        <v>13138</v>
      </c>
      <c r="E13851" s="171">
        <v>19.190000000000001</v>
      </c>
    </row>
    <row r="13852" spans="2:5" ht="50.1" customHeight="1">
      <c r="B13852" s="75">
        <v>1779</v>
      </c>
      <c r="C13852" s="75" t="s">
        <v>15546</v>
      </c>
      <c r="D13852" s="75" t="s">
        <v>13138</v>
      </c>
      <c r="E13852" s="171">
        <v>214.99</v>
      </c>
    </row>
    <row r="13853" spans="2:5" ht="50.1" customHeight="1">
      <c r="B13853" s="75">
        <v>1780</v>
      </c>
      <c r="C13853" s="75" t="s">
        <v>15547</v>
      </c>
      <c r="D13853" s="75" t="s">
        <v>13138</v>
      </c>
      <c r="E13853" s="171">
        <v>443.21</v>
      </c>
    </row>
    <row r="13854" spans="2:5" ht="50.1" customHeight="1">
      <c r="B13854" s="75">
        <v>1783</v>
      </c>
      <c r="C13854" s="75" t="s">
        <v>15548</v>
      </c>
      <c r="D13854" s="75" t="s">
        <v>13138</v>
      </c>
      <c r="E13854" s="171">
        <v>46.86</v>
      </c>
    </row>
    <row r="13855" spans="2:5" ht="50.1" customHeight="1">
      <c r="B13855" s="75">
        <v>1782</v>
      </c>
      <c r="C13855" s="75" t="s">
        <v>15549</v>
      </c>
      <c r="D13855" s="75" t="s">
        <v>13138</v>
      </c>
      <c r="E13855" s="171">
        <v>37.049999999999997</v>
      </c>
    </row>
    <row r="13856" spans="2:5" ht="50.1" customHeight="1">
      <c r="B13856" s="75">
        <v>1817</v>
      </c>
      <c r="C13856" s="75" t="s">
        <v>15550</v>
      </c>
      <c r="D13856" s="75" t="s">
        <v>13138</v>
      </c>
      <c r="E13856" s="171">
        <v>11.04</v>
      </c>
    </row>
    <row r="13857" spans="2:5" ht="50.1" customHeight="1">
      <c r="B13857" s="75">
        <v>1781</v>
      </c>
      <c r="C13857" s="75" t="s">
        <v>15551</v>
      </c>
      <c r="D13857" s="75" t="s">
        <v>13138</v>
      </c>
      <c r="E13857" s="171">
        <v>24.14</v>
      </c>
    </row>
    <row r="13858" spans="2:5" ht="50.1" customHeight="1">
      <c r="B13858" s="75">
        <v>1784</v>
      </c>
      <c r="C13858" s="75" t="s">
        <v>15552</v>
      </c>
      <c r="D13858" s="75" t="s">
        <v>13138</v>
      </c>
      <c r="E13858" s="171">
        <v>132.32</v>
      </c>
    </row>
    <row r="13859" spans="2:5" ht="50.1" customHeight="1">
      <c r="B13859" s="75">
        <v>1810</v>
      </c>
      <c r="C13859" s="75" t="s">
        <v>15553</v>
      </c>
      <c r="D13859" s="75" t="s">
        <v>13138</v>
      </c>
      <c r="E13859" s="171">
        <v>73.39</v>
      </c>
    </row>
    <row r="13860" spans="2:5" ht="50.1" customHeight="1">
      <c r="B13860" s="75">
        <v>1811</v>
      </c>
      <c r="C13860" s="75" t="s">
        <v>15554</v>
      </c>
      <c r="D13860" s="75" t="s">
        <v>13138</v>
      </c>
      <c r="E13860" s="171">
        <v>15.88</v>
      </c>
    </row>
    <row r="13861" spans="2:5" ht="50.1" customHeight="1">
      <c r="B13861" s="75">
        <v>1812</v>
      </c>
      <c r="C13861" s="75" t="s">
        <v>15555</v>
      </c>
      <c r="D13861" s="75" t="s">
        <v>13138</v>
      </c>
      <c r="E13861" s="171">
        <v>185.28</v>
      </c>
    </row>
    <row r="13862" spans="2:5" ht="50.1" customHeight="1">
      <c r="B13862" s="75">
        <v>40386</v>
      </c>
      <c r="C13862" s="75" t="s">
        <v>15556</v>
      </c>
      <c r="D13862" s="75" t="s">
        <v>13138</v>
      </c>
      <c r="E13862" s="171">
        <v>63.03</v>
      </c>
    </row>
    <row r="13863" spans="2:5" ht="50.1" customHeight="1">
      <c r="B13863" s="75">
        <v>40384</v>
      </c>
      <c r="C13863" s="75" t="s">
        <v>15557</v>
      </c>
      <c r="D13863" s="75" t="s">
        <v>13138</v>
      </c>
      <c r="E13863" s="171">
        <v>43.15</v>
      </c>
    </row>
    <row r="13864" spans="2:5" ht="50.1" customHeight="1">
      <c r="B13864" s="75">
        <v>40379</v>
      </c>
      <c r="C13864" s="75" t="s">
        <v>15558</v>
      </c>
      <c r="D13864" s="75" t="s">
        <v>13138</v>
      </c>
      <c r="E13864" s="171">
        <v>14.92</v>
      </c>
    </row>
    <row r="13865" spans="2:5" ht="50.1" customHeight="1">
      <c r="B13865" s="75">
        <v>40423</v>
      </c>
      <c r="C13865" s="75" t="s">
        <v>15559</v>
      </c>
      <c r="D13865" s="75" t="s">
        <v>13138</v>
      </c>
      <c r="E13865" s="171">
        <v>28.23</v>
      </c>
    </row>
    <row r="13866" spans="2:5" ht="50.1" customHeight="1">
      <c r="B13866" s="75">
        <v>40389</v>
      </c>
      <c r="C13866" s="75" t="s">
        <v>15560</v>
      </c>
      <c r="D13866" s="75" t="s">
        <v>13138</v>
      </c>
      <c r="E13866" s="171">
        <v>179.04</v>
      </c>
    </row>
    <row r="13867" spans="2:5" ht="50.1" customHeight="1">
      <c r="B13867" s="75">
        <v>40388</v>
      </c>
      <c r="C13867" s="75" t="s">
        <v>15561</v>
      </c>
      <c r="D13867" s="75" t="s">
        <v>13138</v>
      </c>
      <c r="E13867" s="171">
        <v>89.62</v>
      </c>
    </row>
    <row r="13868" spans="2:5" ht="50.1" customHeight="1">
      <c r="B13868" s="75">
        <v>40381</v>
      </c>
      <c r="C13868" s="75" t="s">
        <v>15562</v>
      </c>
      <c r="D13868" s="75" t="s">
        <v>13138</v>
      </c>
      <c r="E13868" s="171">
        <v>19.89</v>
      </c>
    </row>
    <row r="13869" spans="2:5" ht="50.1" customHeight="1">
      <c r="B13869" s="75">
        <v>40391</v>
      </c>
      <c r="C13869" s="75" t="s">
        <v>15563</v>
      </c>
      <c r="D13869" s="75" t="s">
        <v>13138</v>
      </c>
      <c r="E13869" s="171">
        <v>464.71</v>
      </c>
    </row>
    <row r="13870" spans="2:5" ht="50.1" customHeight="1">
      <c r="B13870" s="75">
        <v>40414</v>
      </c>
      <c r="C13870" s="75" t="s">
        <v>15564</v>
      </c>
      <c r="D13870" s="75" t="s">
        <v>13138</v>
      </c>
      <c r="E13870" s="171">
        <v>20.71</v>
      </c>
    </row>
    <row r="13871" spans="2:5" ht="50.1" customHeight="1">
      <c r="B13871" s="75">
        <v>40416</v>
      </c>
      <c r="C13871" s="75" t="s">
        <v>15565</v>
      </c>
      <c r="D13871" s="75" t="s">
        <v>13138</v>
      </c>
      <c r="E13871" s="171">
        <v>28.63</v>
      </c>
    </row>
    <row r="13872" spans="2:5" ht="50.1" customHeight="1">
      <c r="B13872" s="75">
        <v>40418</v>
      </c>
      <c r="C13872" s="75" t="s">
        <v>15566</v>
      </c>
      <c r="D13872" s="75" t="s">
        <v>13138</v>
      </c>
      <c r="E13872" s="171">
        <v>34.15</v>
      </c>
    </row>
    <row r="13873" spans="2:5" ht="50.1" customHeight="1">
      <c r="B13873" s="75">
        <v>2609</v>
      </c>
      <c r="C13873" s="75" t="s">
        <v>15567</v>
      </c>
      <c r="D13873" s="75" t="s">
        <v>13138</v>
      </c>
      <c r="E13873" s="171">
        <v>4.9000000000000004</v>
      </c>
    </row>
    <row r="13874" spans="2:5" ht="50.1" customHeight="1">
      <c r="B13874" s="75">
        <v>2634</v>
      </c>
      <c r="C13874" s="75" t="s">
        <v>15568</v>
      </c>
      <c r="D13874" s="75" t="s">
        <v>13138</v>
      </c>
      <c r="E13874" s="171">
        <v>6.44</v>
      </c>
    </row>
    <row r="13875" spans="2:5" ht="50.1" customHeight="1">
      <c r="B13875" s="75">
        <v>2611</v>
      </c>
      <c r="C13875" s="75" t="s">
        <v>15569</v>
      </c>
      <c r="D13875" s="75" t="s">
        <v>13138</v>
      </c>
      <c r="E13875" s="171">
        <v>18.14</v>
      </c>
    </row>
    <row r="13876" spans="2:5" ht="50.1" customHeight="1">
      <c r="B13876" s="75">
        <v>34359</v>
      </c>
      <c r="C13876" s="75" t="s">
        <v>15570</v>
      </c>
      <c r="D13876" s="75" t="s">
        <v>13138</v>
      </c>
      <c r="E13876" s="171">
        <v>14.53</v>
      </c>
    </row>
    <row r="13877" spans="2:5" ht="50.1" customHeight="1">
      <c r="B13877" s="75">
        <v>1789</v>
      </c>
      <c r="C13877" s="75" t="s">
        <v>15571</v>
      </c>
      <c r="D13877" s="75" t="s">
        <v>13138</v>
      </c>
      <c r="E13877" s="171">
        <v>58.61</v>
      </c>
    </row>
    <row r="13878" spans="2:5" ht="50.1" customHeight="1">
      <c r="B13878" s="75">
        <v>1788</v>
      </c>
      <c r="C13878" s="75" t="s">
        <v>15572</v>
      </c>
      <c r="D13878" s="75" t="s">
        <v>13138</v>
      </c>
      <c r="E13878" s="171">
        <v>46.98</v>
      </c>
    </row>
    <row r="13879" spans="2:5" ht="50.1" customHeight="1">
      <c r="B13879" s="75">
        <v>1786</v>
      </c>
      <c r="C13879" s="75" t="s">
        <v>15573</v>
      </c>
      <c r="D13879" s="75" t="s">
        <v>13138</v>
      </c>
      <c r="E13879" s="171">
        <v>11.66</v>
      </c>
    </row>
    <row r="13880" spans="2:5" ht="50.1" customHeight="1">
      <c r="B13880" s="75">
        <v>1787</v>
      </c>
      <c r="C13880" s="75" t="s">
        <v>15574</v>
      </c>
      <c r="D13880" s="75" t="s">
        <v>13138</v>
      </c>
      <c r="E13880" s="171">
        <v>27.93</v>
      </c>
    </row>
    <row r="13881" spans="2:5" ht="50.1" customHeight="1">
      <c r="B13881" s="75">
        <v>1791</v>
      </c>
      <c r="C13881" s="75" t="s">
        <v>15575</v>
      </c>
      <c r="D13881" s="75" t="s">
        <v>13138</v>
      </c>
      <c r="E13881" s="171">
        <v>169.4</v>
      </c>
    </row>
    <row r="13882" spans="2:5" ht="50.1" customHeight="1">
      <c r="B13882" s="75">
        <v>1790</v>
      </c>
      <c r="C13882" s="75" t="s">
        <v>15576</v>
      </c>
      <c r="D13882" s="75" t="s">
        <v>13138</v>
      </c>
      <c r="E13882" s="171">
        <v>97.61</v>
      </c>
    </row>
    <row r="13883" spans="2:5" ht="50.1" customHeight="1">
      <c r="B13883" s="75">
        <v>1813</v>
      </c>
      <c r="C13883" s="75" t="s">
        <v>15577</v>
      </c>
      <c r="D13883" s="75" t="s">
        <v>13138</v>
      </c>
      <c r="E13883" s="171">
        <v>18.510000000000002</v>
      </c>
    </row>
    <row r="13884" spans="2:5" ht="50.1" customHeight="1">
      <c r="B13884" s="75">
        <v>1792</v>
      </c>
      <c r="C13884" s="75" t="s">
        <v>15578</v>
      </c>
      <c r="D13884" s="75" t="s">
        <v>13138</v>
      </c>
      <c r="E13884" s="171">
        <v>228.66</v>
      </c>
    </row>
    <row r="13885" spans="2:5" ht="50.1" customHeight="1">
      <c r="B13885" s="75">
        <v>1793</v>
      </c>
      <c r="C13885" s="75" t="s">
        <v>15579</v>
      </c>
      <c r="D13885" s="75" t="s">
        <v>13138</v>
      </c>
      <c r="E13885" s="171">
        <v>462.05</v>
      </c>
    </row>
    <row r="13886" spans="2:5" ht="50.1" customHeight="1">
      <c r="B13886" s="75">
        <v>1809</v>
      </c>
      <c r="C13886" s="75" t="s">
        <v>15580</v>
      </c>
      <c r="D13886" s="75" t="s">
        <v>13138</v>
      </c>
      <c r="E13886" s="171">
        <v>54.95</v>
      </c>
    </row>
    <row r="13887" spans="2:5" ht="50.1" customHeight="1">
      <c r="B13887" s="75">
        <v>1814</v>
      </c>
      <c r="C13887" s="75" t="s">
        <v>15581</v>
      </c>
      <c r="D13887" s="75" t="s">
        <v>13138</v>
      </c>
      <c r="E13887" s="171">
        <v>45.14</v>
      </c>
    </row>
    <row r="13888" spans="2:5" ht="50.1" customHeight="1">
      <c r="B13888" s="75">
        <v>1803</v>
      </c>
      <c r="C13888" s="75" t="s">
        <v>15582</v>
      </c>
      <c r="D13888" s="75" t="s">
        <v>13138</v>
      </c>
      <c r="E13888" s="171">
        <v>11.41</v>
      </c>
    </row>
    <row r="13889" spans="2:5" ht="50.1" customHeight="1">
      <c r="B13889" s="75">
        <v>1805</v>
      </c>
      <c r="C13889" s="75" t="s">
        <v>15583</v>
      </c>
      <c r="D13889" s="75" t="s">
        <v>13138</v>
      </c>
      <c r="E13889" s="171">
        <v>26.2</v>
      </c>
    </row>
    <row r="13890" spans="2:5" ht="50.1" customHeight="1">
      <c r="B13890" s="75">
        <v>1821</v>
      </c>
      <c r="C13890" s="75" t="s">
        <v>15584</v>
      </c>
      <c r="D13890" s="75" t="s">
        <v>13138</v>
      </c>
      <c r="E13890" s="171">
        <v>154.77000000000001</v>
      </c>
    </row>
    <row r="13891" spans="2:5" ht="50.1" customHeight="1">
      <c r="B13891" s="75">
        <v>1806</v>
      </c>
      <c r="C13891" s="75" t="s">
        <v>15585</v>
      </c>
      <c r="D13891" s="75" t="s">
        <v>13138</v>
      </c>
      <c r="E13891" s="171">
        <v>92.12</v>
      </c>
    </row>
    <row r="13892" spans="2:5" ht="50.1" customHeight="1">
      <c r="B13892" s="75">
        <v>1804</v>
      </c>
      <c r="C13892" s="75" t="s">
        <v>15586</v>
      </c>
      <c r="D13892" s="75" t="s">
        <v>13138</v>
      </c>
      <c r="E13892" s="171">
        <v>16.239999999999998</v>
      </c>
    </row>
    <row r="13893" spans="2:5" ht="50.1" customHeight="1">
      <c r="B13893" s="75">
        <v>1807</v>
      </c>
      <c r="C13893" s="75" t="s">
        <v>15587</v>
      </c>
      <c r="D13893" s="75" t="s">
        <v>13138</v>
      </c>
      <c r="E13893" s="171">
        <v>221.34</v>
      </c>
    </row>
    <row r="13894" spans="2:5" ht="50.1" customHeight="1">
      <c r="B13894" s="75">
        <v>1808</v>
      </c>
      <c r="C13894" s="75" t="s">
        <v>15588</v>
      </c>
      <c r="D13894" s="75" t="s">
        <v>13138</v>
      </c>
      <c r="E13894" s="171">
        <v>443.76</v>
      </c>
    </row>
    <row r="13895" spans="2:5" ht="50.1" customHeight="1">
      <c r="B13895" s="75">
        <v>1797</v>
      </c>
      <c r="C13895" s="75" t="s">
        <v>15589</v>
      </c>
      <c r="D13895" s="75" t="s">
        <v>13138</v>
      </c>
      <c r="E13895" s="171">
        <v>66.55</v>
      </c>
    </row>
    <row r="13896" spans="2:5" ht="50.1" customHeight="1">
      <c r="B13896" s="75">
        <v>1796</v>
      </c>
      <c r="C13896" s="75" t="s">
        <v>15590</v>
      </c>
      <c r="D13896" s="75" t="s">
        <v>13138</v>
      </c>
      <c r="E13896" s="171">
        <v>51.05</v>
      </c>
    </row>
    <row r="13897" spans="2:5" ht="50.1" customHeight="1">
      <c r="B13897" s="75">
        <v>1794</v>
      </c>
      <c r="C13897" s="75" t="s">
        <v>15591</v>
      </c>
      <c r="D13897" s="75" t="s">
        <v>13138</v>
      </c>
      <c r="E13897" s="171">
        <v>12.19</v>
      </c>
    </row>
    <row r="13898" spans="2:5" ht="50.1" customHeight="1">
      <c r="B13898" s="75">
        <v>1816</v>
      </c>
      <c r="C13898" s="75" t="s">
        <v>15592</v>
      </c>
      <c r="D13898" s="75" t="s">
        <v>13138</v>
      </c>
      <c r="E13898" s="171">
        <v>27.48</v>
      </c>
    </row>
    <row r="13899" spans="2:5" ht="50.1" customHeight="1">
      <c r="B13899" s="75">
        <v>1815</v>
      </c>
      <c r="C13899" s="75" t="s">
        <v>15593</v>
      </c>
      <c r="D13899" s="75" t="s">
        <v>13138</v>
      </c>
      <c r="E13899" s="171">
        <v>211.02</v>
      </c>
    </row>
    <row r="13900" spans="2:5" ht="50.1" customHeight="1">
      <c r="B13900" s="75">
        <v>1798</v>
      </c>
      <c r="C13900" s="75" t="s">
        <v>15594</v>
      </c>
      <c r="D13900" s="75" t="s">
        <v>13138</v>
      </c>
      <c r="E13900" s="171">
        <v>94.42</v>
      </c>
    </row>
    <row r="13901" spans="2:5" ht="50.1" customHeight="1">
      <c r="B13901" s="75">
        <v>1795</v>
      </c>
      <c r="C13901" s="75" t="s">
        <v>15595</v>
      </c>
      <c r="D13901" s="75" t="s">
        <v>13138</v>
      </c>
      <c r="E13901" s="171">
        <v>16.88</v>
      </c>
    </row>
    <row r="13902" spans="2:5" ht="50.1" customHeight="1">
      <c r="B13902" s="75">
        <v>1799</v>
      </c>
      <c r="C13902" s="75" t="s">
        <v>15596</v>
      </c>
      <c r="D13902" s="75" t="s">
        <v>13138</v>
      </c>
      <c r="E13902" s="171">
        <v>274.83999999999997</v>
      </c>
    </row>
    <row r="13903" spans="2:5" ht="50.1" customHeight="1">
      <c r="B13903" s="75">
        <v>1800</v>
      </c>
      <c r="C13903" s="75" t="s">
        <v>15597</v>
      </c>
      <c r="D13903" s="75" t="s">
        <v>13138</v>
      </c>
      <c r="E13903" s="171">
        <v>524.71</v>
      </c>
    </row>
    <row r="13904" spans="2:5" ht="50.1" customHeight="1">
      <c r="B13904" s="75">
        <v>1802</v>
      </c>
      <c r="C13904" s="75" t="s">
        <v>15598</v>
      </c>
      <c r="D13904" s="75" t="s">
        <v>13138</v>
      </c>
      <c r="E13904" s="172">
        <v>1312.52</v>
      </c>
    </row>
    <row r="13905" spans="2:5" ht="50.1" customHeight="1">
      <c r="B13905" s="75">
        <v>40385</v>
      </c>
      <c r="C13905" s="75" t="s">
        <v>15599</v>
      </c>
      <c r="D13905" s="75" t="s">
        <v>13138</v>
      </c>
      <c r="E13905" s="171">
        <v>63.03</v>
      </c>
    </row>
    <row r="13906" spans="2:5" ht="50.1" customHeight="1">
      <c r="B13906" s="75">
        <v>40383</v>
      </c>
      <c r="C13906" s="75" t="s">
        <v>15600</v>
      </c>
      <c r="D13906" s="75" t="s">
        <v>13138</v>
      </c>
      <c r="E13906" s="171">
        <v>43.15</v>
      </c>
    </row>
    <row r="13907" spans="2:5" ht="50.1" customHeight="1">
      <c r="B13907" s="75">
        <v>40378</v>
      </c>
      <c r="C13907" s="75" t="s">
        <v>15601</v>
      </c>
      <c r="D13907" s="75" t="s">
        <v>13138</v>
      </c>
      <c r="E13907" s="171">
        <v>14.92</v>
      </c>
    </row>
    <row r="13908" spans="2:5" ht="50.1" customHeight="1">
      <c r="B13908" s="75">
        <v>40382</v>
      </c>
      <c r="C13908" s="75" t="s">
        <v>15602</v>
      </c>
      <c r="D13908" s="75" t="s">
        <v>13138</v>
      </c>
      <c r="E13908" s="171">
        <v>28.23</v>
      </c>
    </row>
    <row r="13909" spans="2:5" ht="50.1" customHeight="1">
      <c r="B13909" s="75">
        <v>40422</v>
      </c>
      <c r="C13909" s="75" t="s">
        <v>15603</v>
      </c>
      <c r="D13909" s="75" t="s">
        <v>13138</v>
      </c>
      <c r="E13909" s="171">
        <v>192.33</v>
      </c>
    </row>
    <row r="13910" spans="2:5" ht="50.1" customHeight="1">
      <c r="B13910" s="75">
        <v>40387</v>
      </c>
      <c r="C13910" s="75" t="s">
        <v>15604</v>
      </c>
      <c r="D13910" s="75" t="s">
        <v>13138</v>
      </c>
      <c r="E13910" s="171">
        <v>97.93</v>
      </c>
    </row>
    <row r="13911" spans="2:5" ht="50.1" customHeight="1">
      <c r="B13911" s="75">
        <v>40380</v>
      </c>
      <c r="C13911" s="75" t="s">
        <v>15605</v>
      </c>
      <c r="D13911" s="75" t="s">
        <v>13138</v>
      </c>
      <c r="E13911" s="171">
        <v>19.89</v>
      </c>
    </row>
    <row r="13912" spans="2:5" ht="50.1" customHeight="1">
      <c r="B13912" s="75">
        <v>40390</v>
      </c>
      <c r="C13912" s="75" t="s">
        <v>15606</v>
      </c>
      <c r="D13912" s="75" t="s">
        <v>13138</v>
      </c>
      <c r="E13912" s="171">
        <v>405.08</v>
      </c>
    </row>
    <row r="13913" spans="2:5" ht="50.1" customHeight="1">
      <c r="B13913" s="75">
        <v>40413</v>
      </c>
      <c r="C13913" s="75" t="s">
        <v>15607</v>
      </c>
      <c r="D13913" s="75" t="s">
        <v>13138</v>
      </c>
      <c r="E13913" s="171">
        <v>22.5</v>
      </c>
    </row>
    <row r="13914" spans="2:5" ht="50.1" customHeight="1">
      <c r="B13914" s="75">
        <v>40415</v>
      </c>
      <c r="C13914" s="75" t="s">
        <v>15608</v>
      </c>
      <c r="D13914" s="75" t="s">
        <v>13138</v>
      </c>
      <c r="E13914" s="171">
        <v>32.06</v>
      </c>
    </row>
    <row r="13915" spans="2:5" ht="50.1" customHeight="1">
      <c r="B13915" s="75">
        <v>40417</v>
      </c>
      <c r="C13915" s="75" t="s">
        <v>15609</v>
      </c>
      <c r="D13915" s="75" t="s">
        <v>13138</v>
      </c>
      <c r="E13915" s="171">
        <v>37.82</v>
      </c>
    </row>
    <row r="13916" spans="2:5" ht="50.1" customHeight="1">
      <c r="B13916" s="75">
        <v>39271</v>
      </c>
      <c r="C13916" s="75" t="s">
        <v>15610</v>
      </c>
      <c r="D13916" s="75" t="s">
        <v>13138</v>
      </c>
      <c r="E13916" s="171">
        <v>1.98</v>
      </c>
    </row>
    <row r="13917" spans="2:5" ht="50.1" customHeight="1">
      <c r="B13917" s="75">
        <v>39273</v>
      </c>
      <c r="C13917" s="75" t="s">
        <v>15611</v>
      </c>
      <c r="D13917" s="75" t="s">
        <v>13138</v>
      </c>
      <c r="E13917" s="171">
        <v>3.37</v>
      </c>
    </row>
    <row r="13918" spans="2:5" ht="50.1" customHeight="1">
      <c r="B13918" s="75">
        <v>39272</v>
      </c>
      <c r="C13918" s="75" t="s">
        <v>15612</v>
      </c>
      <c r="D13918" s="75" t="s">
        <v>13138</v>
      </c>
      <c r="E13918" s="171">
        <v>2.44</v>
      </c>
    </row>
    <row r="13919" spans="2:5" ht="50.1" customHeight="1">
      <c r="B13919" s="75">
        <v>1875</v>
      </c>
      <c r="C13919" s="75" t="s">
        <v>15613</v>
      </c>
      <c r="D13919" s="75" t="s">
        <v>13138</v>
      </c>
      <c r="E13919" s="171">
        <v>5.39</v>
      </c>
    </row>
    <row r="13920" spans="2:5" ht="50.1" customHeight="1">
      <c r="B13920" s="75">
        <v>1874</v>
      </c>
      <c r="C13920" s="75" t="s">
        <v>15614</v>
      </c>
      <c r="D13920" s="75" t="s">
        <v>13138</v>
      </c>
      <c r="E13920" s="171">
        <v>4.45</v>
      </c>
    </row>
    <row r="13921" spans="2:5" ht="50.1" customHeight="1">
      <c r="B13921" s="75">
        <v>1870</v>
      </c>
      <c r="C13921" s="75" t="s">
        <v>15615</v>
      </c>
      <c r="D13921" s="75" t="s">
        <v>13138</v>
      </c>
      <c r="E13921" s="171">
        <v>2.57</v>
      </c>
    </row>
    <row r="13922" spans="2:5" ht="50.1" customHeight="1">
      <c r="B13922" s="75">
        <v>1884</v>
      </c>
      <c r="C13922" s="75" t="s">
        <v>15616</v>
      </c>
      <c r="D13922" s="75" t="s">
        <v>13138</v>
      </c>
      <c r="E13922" s="171">
        <v>3.94</v>
      </c>
    </row>
    <row r="13923" spans="2:5" ht="50.1" customHeight="1">
      <c r="B13923" s="75">
        <v>1887</v>
      </c>
      <c r="C13923" s="75" t="s">
        <v>15617</v>
      </c>
      <c r="D13923" s="75" t="s">
        <v>13138</v>
      </c>
      <c r="E13923" s="171">
        <v>22.34</v>
      </c>
    </row>
    <row r="13924" spans="2:5" ht="50.1" customHeight="1">
      <c r="B13924" s="75">
        <v>1876</v>
      </c>
      <c r="C13924" s="75" t="s">
        <v>15618</v>
      </c>
      <c r="D13924" s="75" t="s">
        <v>13138</v>
      </c>
      <c r="E13924" s="171">
        <v>8.76</v>
      </c>
    </row>
    <row r="13925" spans="2:5" ht="50.1" customHeight="1">
      <c r="B13925" s="75">
        <v>1879</v>
      </c>
      <c r="C13925" s="75" t="s">
        <v>15619</v>
      </c>
      <c r="D13925" s="75" t="s">
        <v>13138</v>
      </c>
      <c r="E13925" s="171">
        <v>2.6</v>
      </c>
    </row>
    <row r="13926" spans="2:5" ht="50.1" customHeight="1">
      <c r="B13926" s="75">
        <v>1877</v>
      </c>
      <c r="C13926" s="75" t="s">
        <v>15620</v>
      </c>
      <c r="D13926" s="75" t="s">
        <v>13138</v>
      </c>
      <c r="E13926" s="171">
        <v>22.37</v>
      </c>
    </row>
    <row r="13927" spans="2:5" ht="50.1" customHeight="1">
      <c r="B13927" s="75">
        <v>1878</v>
      </c>
      <c r="C13927" s="75" t="s">
        <v>15621</v>
      </c>
      <c r="D13927" s="75" t="s">
        <v>13138</v>
      </c>
      <c r="E13927" s="171">
        <v>44.95</v>
      </c>
    </row>
    <row r="13928" spans="2:5" ht="50.1" customHeight="1">
      <c r="B13928" s="75">
        <v>2621</v>
      </c>
      <c r="C13928" s="75" t="s">
        <v>15622</v>
      </c>
      <c r="D13928" s="75" t="s">
        <v>13138</v>
      </c>
      <c r="E13928" s="171">
        <v>155.24</v>
      </c>
    </row>
    <row r="13929" spans="2:5" ht="50.1" customHeight="1">
      <c r="B13929" s="75">
        <v>2616</v>
      </c>
      <c r="C13929" s="75" t="s">
        <v>15623</v>
      </c>
      <c r="D13929" s="75" t="s">
        <v>13138</v>
      </c>
      <c r="E13929" s="171">
        <v>4.3899999999999997</v>
      </c>
    </row>
    <row r="13930" spans="2:5" ht="50.1" customHeight="1">
      <c r="B13930" s="75">
        <v>2633</v>
      </c>
      <c r="C13930" s="75" t="s">
        <v>15624</v>
      </c>
      <c r="D13930" s="75" t="s">
        <v>13138</v>
      </c>
      <c r="E13930" s="171">
        <v>4.97</v>
      </c>
    </row>
    <row r="13931" spans="2:5" ht="50.1" customHeight="1">
      <c r="B13931" s="75">
        <v>2617</v>
      </c>
      <c r="C13931" s="75" t="s">
        <v>15625</v>
      </c>
      <c r="D13931" s="75" t="s">
        <v>13138</v>
      </c>
      <c r="E13931" s="171">
        <v>6.75</v>
      </c>
    </row>
    <row r="13932" spans="2:5" ht="50.1" customHeight="1">
      <c r="B13932" s="75">
        <v>2618</v>
      </c>
      <c r="C13932" s="75" t="s">
        <v>15626</v>
      </c>
      <c r="D13932" s="75" t="s">
        <v>13138</v>
      </c>
      <c r="E13932" s="171">
        <v>15.37</v>
      </c>
    </row>
    <row r="13933" spans="2:5" ht="50.1" customHeight="1">
      <c r="B13933" s="75">
        <v>2632</v>
      </c>
      <c r="C13933" s="75" t="s">
        <v>15627</v>
      </c>
      <c r="D13933" s="75" t="s">
        <v>13138</v>
      </c>
      <c r="E13933" s="171">
        <v>18.75</v>
      </c>
    </row>
    <row r="13934" spans="2:5" ht="50.1" customHeight="1">
      <c r="B13934" s="75">
        <v>2631</v>
      </c>
      <c r="C13934" s="75" t="s">
        <v>15628</v>
      </c>
      <c r="D13934" s="75" t="s">
        <v>13138</v>
      </c>
      <c r="E13934" s="171">
        <v>27.53</v>
      </c>
    </row>
    <row r="13935" spans="2:5" ht="50.1" customHeight="1">
      <c r="B13935" s="75">
        <v>2619</v>
      </c>
      <c r="C13935" s="75" t="s">
        <v>15629</v>
      </c>
      <c r="D13935" s="75" t="s">
        <v>13138</v>
      </c>
      <c r="E13935" s="171">
        <v>69.72</v>
      </c>
    </row>
    <row r="13936" spans="2:5" ht="50.1" customHeight="1">
      <c r="B13936" s="75">
        <v>2620</v>
      </c>
      <c r="C13936" s="75" t="s">
        <v>15630</v>
      </c>
      <c r="D13936" s="75" t="s">
        <v>13138</v>
      </c>
      <c r="E13936" s="171">
        <v>91.53</v>
      </c>
    </row>
    <row r="13937" spans="2:5" ht="50.1" customHeight="1">
      <c r="B13937" s="75">
        <v>25968</v>
      </c>
      <c r="C13937" s="75" t="s">
        <v>15631</v>
      </c>
      <c r="D13937" s="75" t="s">
        <v>13138</v>
      </c>
      <c r="E13937" s="171">
        <v>38.25</v>
      </c>
    </row>
    <row r="13938" spans="2:5" ht="50.1" customHeight="1">
      <c r="B13938" s="75">
        <v>38369</v>
      </c>
      <c r="C13938" s="75" t="s">
        <v>15632</v>
      </c>
      <c r="D13938" s="75" t="s">
        <v>13138</v>
      </c>
      <c r="E13938" s="171">
        <v>17.260000000000002</v>
      </c>
    </row>
    <row r="13939" spans="2:5" ht="50.1" customHeight="1">
      <c r="B13939" s="75">
        <v>38370</v>
      </c>
      <c r="C13939" s="75" t="s">
        <v>15633</v>
      </c>
      <c r="D13939" s="75" t="s">
        <v>13138</v>
      </c>
      <c r="E13939" s="171">
        <v>17.260000000000002</v>
      </c>
    </row>
    <row r="13940" spans="2:5" ht="50.1" customHeight="1">
      <c r="B13940" s="75">
        <v>38372</v>
      </c>
      <c r="C13940" s="75" t="s">
        <v>15634</v>
      </c>
      <c r="D13940" s="75" t="s">
        <v>13138</v>
      </c>
      <c r="E13940" s="171">
        <v>17.170000000000002</v>
      </c>
    </row>
    <row r="13941" spans="2:5" ht="50.1" customHeight="1">
      <c r="B13941" s="75">
        <v>2357</v>
      </c>
      <c r="C13941" s="75" t="s">
        <v>15635</v>
      </c>
      <c r="D13941" s="75" t="s">
        <v>13137</v>
      </c>
      <c r="E13941" s="171">
        <v>34.880000000000003</v>
      </c>
    </row>
    <row r="13942" spans="2:5" ht="50.1" customHeight="1">
      <c r="B13942" s="75">
        <v>40806</v>
      </c>
      <c r="C13942" s="75" t="s">
        <v>15636</v>
      </c>
      <c r="D13942" s="75" t="s">
        <v>13142</v>
      </c>
      <c r="E13942" s="172">
        <v>6191.16</v>
      </c>
    </row>
    <row r="13943" spans="2:5" ht="50.1" customHeight="1">
      <c r="B13943" s="75">
        <v>2355</v>
      </c>
      <c r="C13943" s="75" t="s">
        <v>15637</v>
      </c>
      <c r="D13943" s="75" t="s">
        <v>13137</v>
      </c>
      <c r="E13943" s="171">
        <v>48.26</v>
      </c>
    </row>
    <row r="13944" spans="2:5" ht="50.1" customHeight="1">
      <c r="B13944" s="75">
        <v>40805</v>
      </c>
      <c r="C13944" s="75" t="s">
        <v>15638</v>
      </c>
      <c r="D13944" s="75" t="s">
        <v>13142</v>
      </c>
      <c r="E13944" s="172">
        <v>8563.16</v>
      </c>
    </row>
    <row r="13945" spans="2:5" ht="50.1" customHeight="1">
      <c r="B13945" s="75">
        <v>2358</v>
      </c>
      <c r="C13945" s="75" t="s">
        <v>15639</v>
      </c>
      <c r="D13945" s="75" t="s">
        <v>13137</v>
      </c>
      <c r="E13945" s="171">
        <v>47.76</v>
      </c>
    </row>
    <row r="13946" spans="2:5" ht="50.1" customHeight="1">
      <c r="B13946" s="75">
        <v>40807</v>
      </c>
      <c r="C13946" s="75" t="s">
        <v>15640</v>
      </c>
      <c r="D13946" s="75" t="s">
        <v>13142</v>
      </c>
      <c r="E13946" s="172">
        <v>8475.07</v>
      </c>
    </row>
    <row r="13947" spans="2:5" ht="50.1" customHeight="1">
      <c r="B13947" s="75">
        <v>2359</v>
      </c>
      <c r="C13947" s="75" t="s">
        <v>15641</v>
      </c>
      <c r="D13947" s="75" t="s">
        <v>13137</v>
      </c>
      <c r="E13947" s="171">
        <v>42.47</v>
      </c>
    </row>
    <row r="13948" spans="2:5" ht="50.1" customHeight="1">
      <c r="B13948" s="75">
        <v>40808</v>
      </c>
      <c r="C13948" s="75" t="s">
        <v>15642</v>
      </c>
      <c r="D13948" s="75" t="s">
        <v>13142</v>
      </c>
      <c r="E13948" s="172">
        <v>7535.59</v>
      </c>
    </row>
    <row r="13949" spans="2:5" ht="50.1" customHeight="1">
      <c r="B13949" s="75">
        <v>43144</v>
      </c>
      <c r="C13949" s="75" t="s">
        <v>19185</v>
      </c>
      <c r="D13949" s="75" t="s">
        <v>13140</v>
      </c>
      <c r="E13949" s="171">
        <v>19.02</v>
      </c>
    </row>
    <row r="13950" spans="2:5" ht="50.1" customHeight="1">
      <c r="B13950" s="75">
        <v>39397</v>
      </c>
      <c r="C13950" s="75" t="s">
        <v>15643</v>
      </c>
      <c r="D13950" s="75" t="s">
        <v>3955</v>
      </c>
      <c r="E13950" s="171">
        <v>8.67</v>
      </c>
    </row>
    <row r="13951" spans="2:5" ht="50.1" customHeight="1">
      <c r="B13951" s="75">
        <v>2692</v>
      </c>
      <c r="C13951" s="75" t="s">
        <v>15644</v>
      </c>
      <c r="D13951" s="75" t="s">
        <v>3955</v>
      </c>
      <c r="E13951" s="171">
        <v>3.49</v>
      </c>
    </row>
    <row r="13952" spans="2:5" ht="50.1" customHeight="1">
      <c r="B13952" s="75">
        <v>5330</v>
      </c>
      <c r="C13952" s="75" t="s">
        <v>15645</v>
      </c>
      <c r="D13952" s="75" t="s">
        <v>3955</v>
      </c>
      <c r="E13952" s="171">
        <v>45.25</v>
      </c>
    </row>
    <row r="13953" spans="2:5" ht="50.1" customHeight="1">
      <c r="B13953" s="75">
        <v>26017</v>
      </c>
      <c r="C13953" s="75" t="s">
        <v>15646</v>
      </c>
      <c r="D13953" s="75" t="s">
        <v>13138</v>
      </c>
      <c r="E13953" s="171">
        <v>33.020000000000003</v>
      </c>
    </row>
    <row r="13954" spans="2:5" ht="50.1" customHeight="1">
      <c r="B13954" s="75">
        <v>25931</v>
      </c>
      <c r="C13954" s="75" t="s">
        <v>15647</v>
      </c>
      <c r="D13954" s="75" t="s">
        <v>13138</v>
      </c>
      <c r="E13954" s="171">
        <v>104.94</v>
      </c>
    </row>
    <row r="13955" spans="2:5" ht="50.1" customHeight="1">
      <c r="B13955" s="75">
        <v>38140</v>
      </c>
      <c r="C13955" s="75" t="s">
        <v>15648</v>
      </c>
      <c r="D13955" s="75" t="s">
        <v>13138</v>
      </c>
      <c r="E13955" s="171">
        <v>25.45</v>
      </c>
    </row>
    <row r="13956" spans="2:5" ht="50.1" customHeight="1">
      <c r="B13956" s="75">
        <v>13887</v>
      </c>
      <c r="C13956" s="75" t="s">
        <v>15649</v>
      </c>
      <c r="D13956" s="75" t="s">
        <v>13138</v>
      </c>
      <c r="E13956" s="171">
        <v>602.54</v>
      </c>
    </row>
    <row r="13957" spans="2:5" ht="50.1" customHeight="1">
      <c r="B13957" s="75">
        <v>26018</v>
      </c>
      <c r="C13957" s="75" t="s">
        <v>15650</v>
      </c>
      <c r="D13957" s="75" t="s">
        <v>13138</v>
      </c>
      <c r="E13957" s="171">
        <v>26.82</v>
      </c>
    </row>
    <row r="13958" spans="2:5" ht="50.1" customHeight="1">
      <c r="B13958" s="75">
        <v>26019</v>
      </c>
      <c r="C13958" s="75" t="s">
        <v>15651</v>
      </c>
      <c r="D13958" s="75" t="s">
        <v>13138</v>
      </c>
      <c r="E13958" s="171">
        <v>25.33</v>
      </c>
    </row>
    <row r="13959" spans="2:5" ht="50.1" customHeight="1">
      <c r="B13959" s="75">
        <v>26020</v>
      </c>
      <c r="C13959" s="75" t="s">
        <v>15652</v>
      </c>
      <c r="D13959" s="75" t="s">
        <v>13138</v>
      </c>
      <c r="E13959" s="171">
        <v>6.6</v>
      </c>
    </row>
    <row r="13960" spans="2:5" ht="50.1" customHeight="1">
      <c r="B13960" s="75">
        <v>34544</v>
      </c>
      <c r="C13960" s="75" t="s">
        <v>15653</v>
      </c>
      <c r="D13960" s="75" t="s">
        <v>13138</v>
      </c>
      <c r="E13960" s="172">
        <v>1968.08</v>
      </c>
    </row>
    <row r="13961" spans="2:5" ht="50.1" customHeight="1">
      <c r="B13961" s="75">
        <v>34729</v>
      </c>
      <c r="C13961" s="75" t="s">
        <v>15654</v>
      </c>
      <c r="D13961" s="75" t="s">
        <v>13138</v>
      </c>
      <c r="E13961" s="172">
        <v>1548.2</v>
      </c>
    </row>
    <row r="13962" spans="2:5" ht="50.1" customHeight="1">
      <c r="B13962" s="75">
        <v>34734</v>
      </c>
      <c r="C13962" s="75" t="s">
        <v>15655</v>
      </c>
      <c r="D13962" s="75" t="s">
        <v>13138</v>
      </c>
      <c r="E13962" s="172">
        <v>2397.1</v>
      </c>
    </row>
    <row r="13963" spans="2:5" ht="50.1" customHeight="1">
      <c r="B13963" s="75">
        <v>34738</v>
      </c>
      <c r="C13963" s="75" t="s">
        <v>15656</v>
      </c>
      <c r="D13963" s="75" t="s">
        <v>13138</v>
      </c>
      <c r="E13963" s="172">
        <v>5600.39</v>
      </c>
    </row>
    <row r="13964" spans="2:5" ht="50.1" customHeight="1">
      <c r="B13964" s="75">
        <v>2391</v>
      </c>
      <c r="C13964" s="75" t="s">
        <v>15657</v>
      </c>
      <c r="D13964" s="75" t="s">
        <v>13138</v>
      </c>
      <c r="E13964" s="171">
        <v>455.49</v>
      </c>
    </row>
    <row r="13965" spans="2:5" ht="50.1" customHeight="1">
      <c r="B13965" s="75">
        <v>2374</v>
      </c>
      <c r="C13965" s="75" t="s">
        <v>15658</v>
      </c>
      <c r="D13965" s="75" t="s">
        <v>13138</v>
      </c>
      <c r="E13965" s="171">
        <v>516.75</v>
      </c>
    </row>
    <row r="13966" spans="2:5" ht="50.1" customHeight="1">
      <c r="B13966" s="75">
        <v>2377</v>
      </c>
      <c r="C13966" s="75" t="s">
        <v>15659</v>
      </c>
      <c r="D13966" s="75" t="s">
        <v>13138</v>
      </c>
      <c r="E13966" s="171">
        <v>725.2</v>
      </c>
    </row>
    <row r="13967" spans="2:5" ht="50.1" customHeight="1">
      <c r="B13967" s="75">
        <v>2393</v>
      </c>
      <c r="C13967" s="75" t="s">
        <v>15660</v>
      </c>
      <c r="D13967" s="75" t="s">
        <v>13138</v>
      </c>
      <c r="E13967" s="172">
        <v>1214.44</v>
      </c>
    </row>
    <row r="13968" spans="2:5" ht="50.1" customHeight="1">
      <c r="B13968" s="75">
        <v>34705</v>
      </c>
      <c r="C13968" s="75" t="s">
        <v>15661</v>
      </c>
      <c r="D13968" s="75" t="s">
        <v>13138</v>
      </c>
      <c r="E13968" s="172">
        <v>1062.21</v>
      </c>
    </row>
    <row r="13969" spans="2:5" ht="50.1" customHeight="1">
      <c r="B13969" s="75">
        <v>34707</v>
      </c>
      <c r="C13969" s="75" t="s">
        <v>15662</v>
      </c>
      <c r="D13969" s="75" t="s">
        <v>13138</v>
      </c>
      <c r="E13969" s="172">
        <v>1968.28</v>
      </c>
    </row>
    <row r="13970" spans="2:5" ht="50.1" customHeight="1">
      <c r="B13970" s="75">
        <v>2378</v>
      </c>
      <c r="C13970" s="75" t="s">
        <v>15663</v>
      </c>
      <c r="D13970" s="75" t="s">
        <v>13138</v>
      </c>
      <c r="E13970" s="172">
        <v>1668.2</v>
      </c>
    </row>
    <row r="13971" spans="2:5" ht="50.1" customHeight="1">
      <c r="B13971" s="75">
        <v>2379</v>
      </c>
      <c r="C13971" s="75" t="s">
        <v>15664</v>
      </c>
      <c r="D13971" s="75" t="s">
        <v>13138</v>
      </c>
      <c r="E13971" s="172">
        <v>1668.2</v>
      </c>
    </row>
    <row r="13972" spans="2:5" ht="50.1" customHeight="1">
      <c r="B13972" s="75">
        <v>2376</v>
      </c>
      <c r="C13972" s="75" t="s">
        <v>15665</v>
      </c>
      <c r="D13972" s="75" t="s">
        <v>13138</v>
      </c>
      <c r="E13972" s="172">
        <v>2747.51</v>
      </c>
    </row>
    <row r="13973" spans="2:5" ht="50.1" customHeight="1">
      <c r="B13973" s="75">
        <v>2394</v>
      </c>
      <c r="C13973" s="75" t="s">
        <v>15666</v>
      </c>
      <c r="D13973" s="75" t="s">
        <v>13138</v>
      </c>
      <c r="E13973" s="172">
        <v>5873.68</v>
      </c>
    </row>
    <row r="13974" spans="2:5" ht="50.1" customHeight="1">
      <c r="B13974" s="75">
        <v>34686</v>
      </c>
      <c r="C13974" s="75" t="s">
        <v>15667</v>
      </c>
      <c r="D13974" s="75" t="s">
        <v>13138</v>
      </c>
      <c r="E13974" s="171">
        <v>17.63</v>
      </c>
    </row>
    <row r="13975" spans="2:5" ht="50.1" customHeight="1">
      <c r="B13975" s="75">
        <v>34616</v>
      </c>
      <c r="C13975" s="75" t="s">
        <v>15668</v>
      </c>
      <c r="D13975" s="75" t="s">
        <v>13138</v>
      </c>
      <c r="E13975" s="171">
        <v>68.16</v>
      </c>
    </row>
    <row r="13976" spans="2:5" ht="50.1" customHeight="1">
      <c r="B13976" s="75">
        <v>34623</v>
      </c>
      <c r="C13976" s="75" t="s">
        <v>15669</v>
      </c>
      <c r="D13976" s="75" t="s">
        <v>13138</v>
      </c>
      <c r="E13976" s="171">
        <v>67.11</v>
      </c>
    </row>
    <row r="13977" spans="2:5" ht="50.1" customHeight="1">
      <c r="B13977" s="75">
        <v>34628</v>
      </c>
      <c r="C13977" s="75" t="s">
        <v>15670</v>
      </c>
      <c r="D13977" s="75" t="s">
        <v>13138</v>
      </c>
      <c r="E13977" s="171">
        <v>96.13</v>
      </c>
    </row>
    <row r="13978" spans="2:5" ht="50.1" customHeight="1">
      <c r="B13978" s="75">
        <v>34653</v>
      </c>
      <c r="C13978" s="75" t="s">
        <v>15671</v>
      </c>
      <c r="D13978" s="75" t="s">
        <v>13138</v>
      </c>
      <c r="E13978" s="171">
        <v>11.89</v>
      </c>
    </row>
    <row r="13979" spans="2:5" ht="50.1" customHeight="1">
      <c r="B13979" s="75">
        <v>34688</v>
      </c>
      <c r="C13979" s="75" t="s">
        <v>15672</v>
      </c>
      <c r="D13979" s="75" t="s">
        <v>13138</v>
      </c>
      <c r="E13979" s="171">
        <v>21.55</v>
      </c>
    </row>
    <row r="13980" spans="2:5" ht="50.1" customHeight="1">
      <c r="B13980" s="75">
        <v>34709</v>
      </c>
      <c r="C13980" s="75" t="s">
        <v>15673</v>
      </c>
      <c r="D13980" s="75" t="s">
        <v>13138</v>
      </c>
      <c r="E13980" s="171">
        <v>83.51</v>
      </c>
    </row>
    <row r="13981" spans="2:5" ht="50.1" customHeight="1">
      <c r="B13981" s="75">
        <v>34714</v>
      </c>
      <c r="C13981" s="75" t="s">
        <v>15674</v>
      </c>
      <c r="D13981" s="75" t="s">
        <v>13138</v>
      </c>
      <c r="E13981" s="171">
        <v>99.74</v>
      </c>
    </row>
    <row r="13982" spans="2:5" ht="50.1" customHeight="1">
      <c r="B13982" s="75">
        <v>2388</v>
      </c>
      <c r="C13982" s="75" t="s">
        <v>15675</v>
      </c>
      <c r="D13982" s="75" t="s">
        <v>13138</v>
      </c>
      <c r="E13982" s="171">
        <v>82.88</v>
      </c>
    </row>
    <row r="13983" spans="2:5" ht="50.1" customHeight="1">
      <c r="B13983" s="75">
        <v>34606</v>
      </c>
      <c r="C13983" s="75" t="s">
        <v>15676</v>
      </c>
      <c r="D13983" s="75" t="s">
        <v>13138</v>
      </c>
      <c r="E13983" s="171">
        <v>127.13</v>
      </c>
    </row>
    <row r="13984" spans="2:5" ht="50.1" customHeight="1">
      <c r="B13984" s="75">
        <v>34689</v>
      </c>
      <c r="C13984" s="75" t="s">
        <v>15677</v>
      </c>
      <c r="D13984" s="75" t="s">
        <v>13138</v>
      </c>
      <c r="E13984" s="171">
        <v>40.47</v>
      </c>
    </row>
    <row r="13985" spans="2:5" ht="50.1" customHeight="1">
      <c r="B13985" s="75">
        <v>2370</v>
      </c>
      <c r="C13985" s="75" t="s">
        <v>15678</v>
      </c>
      <c r="D13985" s="75" t="s">
        <v>13138</v>
      </c>
      <c r="E13985" s="171">
        <v>15.4</v>
      </c>
    </row>
    <row r="13986" spans="2:5" ht="50.1" customHeight="1">
      <c r="B13986" s="75">
        <v>2386</v>
      </c>
      <c r="C13986" s="75" t="s">
        <v>15679</v>
      </c>
      <c r="D13986" s="75" t="s">
        <v>13138</v>
      </c>
      <c r="E13986" s="171">
        <v>25.83</v>
      </c>
    </row>
    <row r="13987" spans="2:5" ht="50.1" customHeight="1">
      <c r="B13987" s="75">
        <v>2392</v>
      </c>
      <c r="C13987" s="75" t="s">
        <v>15680</v>
      </c>
      <c r="D13987" s="75" t="s">
        <v>13138</v>
      </c>
      <c r="E13987" s="171">
        <v>103.38</v>
      </c>
    </row>
    <row r="13988" spans="2:5" ht="50.1" customHeight="1">
      <c r="B13988" s="75">
        <v>2373</v>
      </c>
      <c r="C13988" s="75" t="s">
        <v>15681</v>
      </c>
      <c r="D13988" s="75" t="s">
        <v>13138</v>
      </c>
      <c r="E13988" s="171">
        <v>145.65</v>
      </c>
    </row>
    <row r="13989" spans="2:5" ht="50.1" customHeight="1">
      <c r="B13989" s="75">
        <v>39465</v>
      </c>
      <c r="C13989" s="75" t="s">
        <v>15682</v>
      </c>
      <c r="D13989" s="75" t="s">
        <v>13138</v>
      </c>
      <c r="E13989" s="171">
        <v>88.97</v>
      </c>
    </row>
    <row r="13990" spans="2:5" ht="50.1" customHeight="1">
      <c r="B13990" s="75">
        <v>39466</v>
      </c>
      <c r="C13990" s="75" t="s">
        <v>15683</v>
      </c>
      <c r="D13990" s="75" t="s">
        <v>13138</v>
      </c>
      <c r="E13990" s="171">
        <v>100.1</v>
      </c>
    </row>
    <row r="13991" spans="2:5" ht="50.1" customHeight="1">
      <c r="B13991" s="75">
        <v>39467</v>
      </c>
      <c r="C13991" s="75" t="s">
        <v>15684</v>
      </c>
      <c r="D13991" s="75" t="s">
        <v>13138</v>
      </c>
      <c r="E13991" s="171">
        <v>128.04</v>
      </c>
    </row>
    <row r="13992" spans="2:5" ht="50.1" customHeight="1">
      <c r="B13992" s="75">
        <v>39468</v>
      </c>
      <c r="C13992" s="75" t="s">
        <v>15685</v>
      </c>
      <c r="D13992" s="75" t="s">
        <v>13138</v>
      </c>
      <c r="E13992" s="171">
        <v>227.58</v>
      </c>
    </row>
    <row r="13993" spans="2:5" ht="50.1" customHeight="1">
      <c r="B13993" s="75">
        <v>39469</v>
      </c>
      <c r="C13993" s="75" t="s">
        <v>15686</v>
      </c>
      <c r="D13993" s="75" t="s">
        <v>13138</v>
      </c>
      <c r="E13993" s="171">
        <v>92.7</v>
      </c>
    </row>
    <row r="13994" spans="2:5" ht="50.1" customHeight="1">
      <c r="B13994" s="75">
        <v>39470</v>
      </c>
      <c r="C13994" s="75" t="s">
        <v>15687</v>
      </c>
      <c r="D13994" s="75" t="s">
        <v>13138</v>
      </c>
      <c r="E13994" s="171">
        <v>113.9</v>
      </c>
    </row>
    <row r="13995" spans="2:5" ht="50.1" customHeight="1">
      <c r="B13995" s="75">
        <v>39471</v>
      </c>
      <c r="C13995" s="75" t="s">
        <v>15688</v>
      </c>
      <c r="D13995" s="75" t="s">
        <v>13138</v>
      </c>
      <c r="E13995" s="171">
        <v>136.88</v>
      </c>
    </row>
    <row r="13996" spans="2:5" ht="50.1" customHeight="1">
      <c r="B13996" s="75">
        <v>39472</v>
      </c>
      <c r="C13996" s="75" t="s">
        <v>15689</v>
      </c>
      <c r="D13996" s="75" t="s">
        <v>13138</v>
      </c>
      <c r="E13996" s="171">
        <v>237.84</v>
      </c>
    </row>
    <row r="13997" spans="2:5" ht="50.1" customHeight="1">
      <c r="B13997" s="75">
        <v>39473</v>
      </c>
      <c r="C13997" s="75" t="s">
        <v>15690</v>
      </c>
      <c r="D13997" s="75" t="s">
        <v>13138</v>
      </c>
      <c r="E13997" s="171">
        <v>153.63999999999999</v>
      </c>
    </row>
    <row r="13998" spans="2:5" ht="50.1" customHeight="1">
      <c r="B13998" s="75">
        <v>39474</v>
      </c>
      <c r="C13998" s="75" t="s">
        <v>15691</v>
      </c>
      <c r="D13998" s="75" t="s">
        <v>13138</v>
      </c>
      <c r="E13998" s="171">
        <v>163.79</v>
      </c>
    </row>
    <row r="13999" spans="2:5" ht="50.1" customHeight="1">
      <c r="B13999" s="75">
        <v>39475</v>
      </c>
      <c r="C13999" s="75" t="s">
        <v>15692</v>
      </c>
      <c r="D13999" s="75" t="s">
        <v>13138</v>
      </c>
      <c r="E13999" s="171">
        <v>185.84</v>
      </c>
    </row>
    <row r="14000" spans="2:5" ht="50.1" customHeight="1">
      <c r="B14000" s="75">
        <v>39476</v>
      </c>
      <c r="C14000" s="75" t="s">
        <v>15693</v>
      </c>
      <c r="D14000" s="75" t="s">
        <v>13138</v>
      </c>
      <c r="E14000" s="171">
        <v>349.83</v>
      </c>
    </row>
    <row r="14001" spans="2:5" ht="50.1" customHeight="1">
      <c r="B14001" s="75">
        <v>39477</v>
      </c>
      <c r="C14001" s="75" t="s">
        <v>15694</v>
      </c>
      <c r="D14001" s="75" t="s">
        <v>13138</v>
      </c>
      <c r="E14001" s="171">
        <v>171.41</v>
      </c>
    </row>
    <row r="14002" spans="2:5" ht="50.1" customHeight="1">
      <c r="B14002" s="75">
        <v>39478</v>
      </c>
      <c r="C14002" s="75" t="s">
        <v>15695</v>
      </c>
      <c r="D14002" s="75" t="s">
        <v>13138</v>
      </c>
      <c r="E14002" s="171">
        <v>176.71</v>
      </c>
    </row>
    <row r="14003" spans="2:5" ht="50.1" customHeight="1">
      <c r="B14003" s="75">
        <v>39479</v>
      </c>
      <c r="C14003" s="75" t="s">
        <v>15696</v>
      </c>
      <c r="D14003" s="75" t="s">
        <v>13138</v>
      </c>
      <c r="E14003" s="171">
        <v>208.2</v>
      </c>
    </row>
    <row r="14004" spans="2:5" ht="50.1" customHeight="1">
      <c r="B14004" s="75">
        <v>39480</v>
      </c>
      <c r="C14004" s="75" t="s">
        <v>15697</v>
      </c>
      <c r="D14004" s="75" t="s">
        <v>13138</v>
      </c>
      <c r="E14004" s="171">
        <v>429.62</v>
      </c>
    </row>
    <row r="14005" spans="2:5" ht="50.1" customHeight="1">
      <c r="B14005" s="75">
        <v>39459</v>
      </c>
      <c r="C14005" s="75" t="s">
        <v>15698</v>
      </c>
      <c r="D14005" s="75" t="s">
        <v>13138</v>
      </c>
      <c r="E14005" s="171">
        <v>364.64</v>
      </c>
    </row>
    <row r="14006" spans="2:5" ht="50.1" customHeight="1">
      <c r="B14006" s="75">
        <v>39445</v>
      </c>
      <c r="C14006" s="75" t="s">
        <v>15699</v>
      </c>
      <c r="D14006" s="75" t="s">
        <v>13138</v>
      </c>
      <c r="E14006" s="171">
        <v>183.08</v>
      </c>
    </row>
    <row r="14007" spans="2:5" ht="50.1" customHeight="1">
      <c r="B14007" s="75">
        <v>39446</v>
      </c>
      <c r="C14007" s="75" t="s">
        <v>15700</v>
      </c>
      <c r="D14007" s="75" t="s">
        <v>13138</v>
      </c>
      <c r="E14007" s="171">
        <v>186.34</v>
      </c>
    </row>
    <row r="14008" spans="2:5" ht="50.1" customHeight="1">
      <c r="B14008" s="75">
        <v>39447</v>
      </c>
      <c r="C14008" s="75" t="s">
        <v>15701</v>
      </c>
      <c r="D14008" s="75" t="s">
        <v>13138</v>
      </c>
      <c r="E14008" s="171">
        <v>199.27</v>
      </c>
    </row>
    <row r="14009" spans="2:5" ht="50.1" customHeight="1">
      <c r="B14009" s="75">
        <v>39448</v>
      </c>
      <c r="C14009" s="75" t="s">
        <v>15702</v>
      </c>
      <c r="D14009" s="75" t="s">
        <v>13138</v>
      </c>
      <c r="E14009" s="171">
        <v>339.8</v>
      </c>
    </row>
    <row r="14010" spans="2:5" ht="50.1" customHeight="1">
      <c r="B14010" s="75">
        <v>39450</v>
      </c>
      <c r="C14010" s="75" t="s">
        <v>15703</v>
      </c>
      <c r="D14010" s="75" t="s">
        <v>13138</v>
      </c>
      <c r="E14010" s="171">
        <v>207.31</v>
      </c>
    </row>
    <row r="14011" spans="2:5" ht="50.1" customHeight="1">
      <c r="B14011" s="75">
        <v>39451</v>
      </c>
      <c r="C14011" s="75" t="s">
        <v>15704</v>
      </c>
      <c r="D14011" s="75" t="s">
        <v>13138</v>
      </c>
      <c r="E14011" s="171">
        <v>226.12</v>
      </c>
    </row>
    <row r="14012" spans="2:5" ht="50.1" customHeight="1">
      <c r="B14012" s="75">
        <v>39452</v>
      </c>
      <c r="C14012" s="75" t="s">
        <v>15705</v>
      </c>
      <c r="D14012" s="75" t="s">
        <v>13138</v>
      </c>
      <c r="E14012" s="171">
        <v>227.47</v>
      </c>
    </row>
    <row r="14013" spans="2:5" ht="50.1" customHeight="1">
      <c r="B14013" s="75">
        <v>39523</v>
      </c>
      <c r="C14013" s="75" t="s">
        <v>15706</v>
      </c>
      <c r="D14013" s="75" t="s">
        <v>13138</v>
      </c>
      <c r="E14013" s="171">
        <v>380.67</v>
      </c>
    </row>
    <row r="14014" spans="2:5" ht="50.1" customHeight="1">
      <c r="B14014" s="75">
        <v>39449</v>
      </c>
      <c r="C14014" s="75" t="s">
        <v>15707</v>
      </c>
      <c r="D14014" s="75" t="s">
        <v>13138</v>
      </c>
      <c r="E14014" s="171">
        <v>421.56</v>
      </c>
    </row>
    <row r="14015" spans="2:5" ht="50.1" customHeight="1">
      <c r="B14015" s="75">
        <v>39455</v>
      </c>
      <c r="C14015" s="75" t="s">
        <v>15708</v>
      </c>
      <c r="D14015" s="75" t="s">
        <v>13138</v>
      </c>
      <c r="E14015" s="171">
        <v>208.6</v>
      </c>
    </row>
    <row r="14016" spans="2:5" ht="50.1" customHeight="1">
      <c r="B14016" s="75">
        <v>39456</v>
      </c>
      <c r="C14016" s="75" t="s">
        <v>15709</v>
      </c>
      <c r="D14016" s="75" t="s">
        <v>13138</v>
      </c>
      <c r="E14016" s="171">
        <v>208.75</v>
      </c>
    </row>
    <row r="14017" spans="2:5" ht="50.1" customHeight="1">
      <c r="B14017" s="75">
        <v>39457</v>
      </c>
      <c r="C14017" s="75" t="s">
        <v>15710</v>
      </c>
      <c r="D14017" s="75" t="s">
        <v>13138</v>
      </c>
      <c r="E14017" s="171">
        <v>227.57</v>
      </c>
    </row>
    <row r="14018" spans="2:5" ht="50.1" customHeight="1">
      <c r="B14018" s="75">
        <v>39458</v>
      </c>
      <c r="C14018" s="75" t="s">
        <v>15711</v>
      </c>
      <c r="D14018" s="75" t="s">
        <v>13138</v>
      </c>
      <c r="E14018" s="171">
        <v>424.67</v>
      </c>
    </row>
    <row r="14019" spans="2:5" ht="50.1" customHeight="1">
      <c r="B14019" s="75">
        <v>39464</v>
      </c>
      <c r="C14019" s="75" t="s">
        <v>15712</v>
      </c>
      <c r="D14019" s="75" t="s">
        <v>13138</v>
      </c>
      <c r="E14019" s="171">
        <v>682.9</v>
      </c>
    </row>
    <row r="14020" spans="2:5" ht="50.1" customHeight="1">
      <c r="B14020" s="75">
        <v>39460</v>
      </c>
      <c r="C14020" s="75" t="s">
        <v>15713</v>
      </c>
      <c r="D14020" s="75" t="s">
        <v>13138</v>
      </c>
      <c r="E14020" s="171">
        <v>259.01</v>
      </c>
    </row>
    <row r="14021" spans="2:5" ht="50.1" customHeight="1">
      <c r="B14021" s="75">
        <v>39461</v>
      </c>
      <c r="C14021" s="75" t="s">
        <v>15714</v>
      </c>
      <c r="D14021" s="75" t="s">
        <v>13138</v>
      </c>
      <c r="E14021" s="171">
        <v>303.49</v>
      </c>
    </row>
    <row r="14022" spans="2:5" ht="50.1" customHeight="1">
      <c r="B14022" s="75">
        <v>39462</v>
      </c>
      <c r="C14022" s="75" t="s">
        <v>15715</v>
      </c>
      <c r="D14022" s="75" t="s">
        <v>13138</v>
      </c>
      <c r="E14022" s="171">
        <v>292.49</v>
      </c>
    </row>
    <row r="14023" spans="2:5" ht="50.1" customHeight="1">
      <c r="B14023" s="75">
        <v>39463</v>
      </c>
      <c r="C14023" s="75" t="s">
        <v>15716</v>
      </c>
      <c r="D14023" s="75" t="s">
        <v>13138</v>
      </c>
      <c r="E14023" s="171">
        <v>677.6</v>
      </c>
    </row>
    <row r="14024" spans="2:5" ht="50.1" customHeight="1">
      <c r="B14024" s="75">
        <v>26039</v>
      </c>
      <c r="C14024" s="75" t="s">
        <v>15717</v>
      </c>
      <c r="D14024" s="75" t="s">
        <v>13138</v>
      </c>
      <c r="E14024" s="172">
        <v>282304.84999999998</v>
      </c>
    </row>
    <row r="14025" spans="2:5" ht="50.1" customHeight="1">
      <c r="B14025" s="75">
        <v>2401</v>
      </c>
      <c r="C14025" s="75" t="s">
        <v>15718</v>
      </c>
      <c r="D14025" s="75" t="s">
        <v>13138</v>
      </c>
      <c r="E14025" s="172">
        <v>64933.24</v>
      </c>
    </row>
    <row r="14026" spans="2:5" ht="50.1" customHeight="1">
      <c r="B14026" s="75">
        <v>38870</v>
      </c>
      <c r="C14026" s="75" t="s">
        <v>15719</v>
      </c>
      <c r="D14026" s="75" t="s">
        <v>13138</v>
      </c>
      <c r="E14026" s="171">
        <v>46.47</v>
      </c>
    </row>
    <row r="14027" spans="2:5" ht="50.1" customHeight="1">
      <c r="B14027" s="75">
        <v>38869</v>
      </c>
      <c r="C14027" s="75" t="s">
        <v>15720</v>
      </c>
      <c r="D14027" s="75" t="s">
        <v>13138</v>
      </c>
      <c r="E14027" s="171">
        <v>40.99</v>
      </c>
    </row>
    <row r="14028" spans="2:5" ht="50.1" customHeight="1">
      <c r="B14028" s="75">
        <v>38872</v>
      </c>
      <c r="C14028" s="75" t="s">
        <v>15721</v>
      </c>
      <c r="D14028" s="75" t="s">
        <v>13138</v>
      </c>
      <c r="E14028" s="171">
        <v>63.47</v>
      </c>
    </row>
    <row r="14029" spans="2:5" ht="50.1" customHeight="1">
      <c r="B14029" s="75">
        <v>38871</v>
      </c>
      <c r="C14029" s="75" t="s">
        <v>15722</v>
      </c>
      <c r="D14029" s="75" t="s">
        <v>13138</v>
      </c>
      <c r="E14029" s="171">
        <v>51.06</v>
      </c>
    </row>
    <row r="14030" spans="2:5" ht="50.1" customHeight="1">
      <c r="B14030" s="75">
        <v>39283</v>
      </c>
      <c r="C14030" s="75" t="s">
        <v>15723</v>
      </c>
      <c r="D14030" s="75" t="s">
        <v>13138</v>
      </c>
      <c r="E14030" s="171">
        <v>159.03</v>
      </c>
    </row>
    <row r="14031" spans="2:5" ht="50.1" customHeight="1">
      <c r="B14031" s="75">
        <v>39284</v>
      </c>
      <c r="C14031" s="75" t="s">
        <v>15724</v>
      </c>
      <c r="D14031" s="75" t="s">
        <v>13138</v>
      </c>
      <c r="E14031" s="171">
        <v>172.34</v>
      </c>
    </row>
    <row r="14032" spans="2:5" ht="50.1" customHeight="1">
      <c r="B14032" s="75">
        <v>39285</v>
      </c>
      <c r="C14032" s="75" t="s">
        <v>15725</v>
      </c>
      <c r="D14032" s="75" t="s">
        <v>13138</v>
      </c>
      <c r="E14032" s="171">
        <v>174.82</v>
      </c>
    </row>
    <row r="14033" spans="2:5" ht="50.1" customHeight="1">
      <c r="B14033" s="75">
        <v>39286</v>
      </c>
      <c r="C14033" s="75" t="s">
        <v>15726</v>
      </c>
      <c r="D14033" s="75" t="s">
        <v>13138</v>
      </c>
      <c r="E14033" s="171">
        <v>171.01</v>
      </c>
    </row>
    <row r="14034" spans="2:5" ht="50.1" customHeight="1">
      <c r="B14034" s="75">
        <v>39287</v>
      </c>
      <c r="C14034" s="75" t="s">
        <v>15727</v>
      </c>
      <c r="D14034" s="75" t="s">
        <v>13138</v>
      </c>
      <c r="E14034" s="171">
        <v>200.8</v>
      </c>
    </row>
    <row r="14035" spans="2:5" ht="50.1" customHeight="1">
      <c r="B14035" s="75">
        <v>39288</v>
      </c>
      <c r="C14035" s="75" t="s">
        <v>15728</v>
      </c>
      <c r="D14035" s="75" t="s">
        <v>13138</v>
      </c>
      <c r="E14035" s="171">
        <v>214.3</v>
      </c>
    </row>
    <row r="14036" spans="2:5" ht="50.1" customHeight="1">
      <c r="B14036" s="75">
        <v>2414</v>
      </c>
      <c r="C14036" s="75" t="s">
        <v>15729</v>
      </c>
      <c r="D14036" s="75" t="s">
        <v>13136</v>
      </c>
      <c r="E14036" s="171">
        <v>102.13</v>
      </c>
    </row>
    <row r="14037" spans="2:5" ht="50.1" customHeight="1">
      <c r="B14037" s="75">
        <v>2413</v>
      </c>
      <c r="C14037" s="75" t="s">
        <v>15730</v>
      </c>
      <c r="D14037" s="75" t="s">
        <v>13136</v>
      </c>
      <c r="E14037" s="171">
        <v>98.25</v>
      </c>
    </row>
    <row r="14038" spans="2:5" ht="50.1" customHeight="1">
      <c r="B14038" s="75">
        <v>2405</v>
      </c>
      <c r="C14038" s="75" t="s">
        <v>15731</v>
      </c>
      <c r="D14038" s="75" t="s">
        <v>13136</v>
      </c>
      <c r="E14038" s="171">
        <v>114.36</v>
      </c>
    </row>
    <row r="14039" spans="2:5" ht="50.1" customHeight="1">
      <c r="B14039" s="75">
        <v>13361</v>
      </c>
      <c r="C14039" s="75" t="s">
        <v>15732</v>
      </c>
      <c r="D14039" s="75" t="s">
        <v>13136</v>
      </c>
      <c r="E14039" s="171">
        <v>95.67</v>
      </c>
    </row>
    <row r="14040" spans="2:5" ht="50.1" customHeight="1">
      <c r="B14040" s="75">
        <v>11987</v>
      </c>
      <c r="C14040" s="75" t="s">
        <v>15733</v>
      </c>
      <c r="D14040" s="75" t="s">
        <v>13136</v>
      </c>
      <c r="E14040" s="171">
        <v>255.98</v>
      </c>
    </row>
    <row r="14041" spans="2:5" ht="50.1" customHeight="1">
      <c r="B14041" s="75">
        <v>2416</v>
      </c>
      <c r="C14041" s="75" t="s">
        <v>15734</v>
      </c>
      <c r="D14041" s="75" t="s">
        <v>13136</v>
      </c>
      <c r="E14041" s="171">
        <v>113.25</v>
      </c>
    </row>
    <row r="14042" spans="2:5" ht="50.1" customHeight="1">
      <c r="B14042" s="75">
        <v>2412</v>
      </c>
      <c r="C14042" s="75" t="s">
        <v>15735</v>
      </c>
      <c r="D14042" s="75" t="s">
        <v>13136</v>
      </c>
      <c r="E14042" s="171">
        <v>109.37</v>
      </c>
    </row>
    <row r="14043" spans="2:5" ht="50.1" customHeight="1">
      <c r="B14043" s="75">
        <v>2411</v>
      </c>
      <c r="C14043" s="75" t="s">
        <v>15736</v>
      </c>
      <c r="D14043" s="75" t="s">
        <v>13136</v>
      </c>
      <c r="E14043" s="171">
        <v>95.67</v>
      </c>
    </row>
    <row r="14044" spans="2:5" ht="50.1" customHeight="1">
      <c r="B14044" s="75">
        <v>2406</v>
      </c>
      <c r="C14044" s="75" t="s">
        <v>15737</v>
      </c>
      <c r="D14044" s="75" t="s">
        <v>13136</v>
      </c>
      <c r="E14044" s="171">
        <v>93.08</v>
      </c>
    </row>
    <row r="14045" spans="2:5" ht="50.1" customHeight="1">
      <c r="B14045" s="75">
        <v>10571</v>
      </c>
      <c r="C14045" s="75" t="s">
        <v>15738</v>
      </c>
      <c r="D14045" s="75" t="s">
        <v>13136</v>
      </c>
      <c r="E14045" s="171">
        <v>227.54</v>
      </c>
    </row>
    <row r="14046" spans="2:5" ht="50.1" customHeight="1">
      <c r="B14046" s="75">
        <v>11985</v>
      </c>
      <c r="C14046" s="75" t="s">
        <v>15739</v>
      </c>
      <c r="D14046" s="75" t="s">
        <v>13136</v>
      </c>
      <c r="E14046" s="171">
        <v>219.78</v>
      </c>
    </row>
    <row r="14047" spans="2:5" ht="50.1" customHeight="1">
      <c r="B14047" s="75">
        <v>2410</v>
      </c>
      <c r="C14047" s="75" t="s">
        <v>15740</v>
      </c>
      <c r="D14047" s="75" t="s">
        <v>13136</v>
      </c>
      <c r="E14047" s="171">
        <v>96.96</v>
      </c>
    </row>
    <row r="14048" spans="2:5" ht="50.1" customHeight="1">
      <c r="B14048" s="75">
        <v>2417</v>
      </c>
      <c r="C14048" s="75" t="s">
        <v>15741</v>
      </c>
      <c r="D14048" s="75" t="s">
        <v>13136</v>
      </c>
      <c r="E14048" s="171">
        <v>103.42</v>
      </c>
    </row>
    <row r="14049" spans="2:5" ht="50.1" customHeight="1">
      <c r="B14049" s="75">
        <v>2415</v>
      </c>
      <c r="C14049" s="75" t="s">
        <v>15742</v>
      </c>
      <c r="D14049" s="75" t="s">
        <v>13136</v>
      </c>
      <c r="E14049" s="171">
        <v>82.74</v>
      </c>
    </row>
    <row r="14050" spans="2:5" ht="50.1" customHeight="1">
      <c r="B14050" s="75">
        <v>13360</v>
      </c>
      <c r="C14050" s="75" t="s">
        <v>15743</v>
      </c>
      <c r="D14050" s="75" t="s">
        <v>13136</v>
      </c>
      <c r="E14050" s="171">
        <v>82.74</v>
      </c>
    </row>
    <row r="14051" spans="2:5" ht="50.1" customHeight="1">
      <c r="B14051" s="75">
        <v>11983</v>
      </c>
      <c r="C14051" s="75" t="s">
        <v>15744</v>
      </c>
      <c r="D14051" s="75" t="s">
        <v>13136</v>
      </c>
      <c r="E14051" s="171">
        <v>201.68</v>
      </c>
    </row>
    <row r="14052" spans="2:5" ht="50.1" customHeight="1">
      <c r="B14052" s="75">
        <v>11986</v>
      </c>
      <c r="C14052" s="75" t="s">
        <v>15745</v>
      </c>
      <c r="D14052" s="75" t="s">
        <v>13136</v>
      </c>
      <c r="E14052" s="171">
        <v>245.64</v>
      </c>
    </row>
    <row r="14053" spans="2:5" ht="50.1" customHeight="1">
      <c r="B14053" s="75">
        <v>25976</v>
      </c>
      <c r="C14053" s="75" t="s">
        <v>15746</v>
      </c>
      <c r="D14053" s="75" t="s">
        <v>13136</v>
      </c>
      <c r="E14053" s="171">
        <v>468.42</v>
      </c>
    </row>
    <row r="14054" spans="2:5" ht="50.1" customHeight="1">
      <c r="B14054" s="75">
        <v>10629</v>
      </c>
      <c r="C14054" s="75" t="s">
        <v>15747</v>
      </c>
      <c r="D14054" s="75" t="s">
        <v>13136</v>
      </c>
      <c r="E14054" s="171">
        <v>281.99</v>
      </c>
    </row>
    <row r="14055" spans="2:5" ht="50.1" customHeight="1">
      <c r="B14055" s="75">
        <v>10698</v>
      </c>
      <c r="C14055" s="75" t="s">
        <v>15748</v>
      </c>
      <c r="D14055" s="75" t="s">
        <v>13136</v>
      </c>
      <c r="E14055" s="171">
        <v>158.78</v>
      </c>
    </row>
    <row r="14056" spans="2:5" ht="50.1" customHeight="1">
      <c r="B14056" s="75">
        <v>40521</v>
      </c>
      <c r="C14056" s="75" t="s">
        <v>15749</v>
      </c>
      <c r="D14056" s="75" t="s">
        <v>13138</v>
      </c>
      <c r="E14056" s="172">
        <v>94349.75</v>
      </c>
    </row>
    <row r="14057" spans="2:5" ht="50.1" customHeight="1">
      <c r="B14057" s="75">
        <v>2432</v>
      </c>
      <c r="C14057" s="75" t="s">
        <v>15750</v>
      </c>
      <c r="D14057" s="75" t="s">
        <v>13138</v>
      </c>
      <c r="E14057" s="171">
        <v>12.13</v>
      </c>
    </row>
    <row r="14058" spans="2:5" ht="50.1" customHeight="1">
      <c r="B14058" s="75">
        <v>2433</v>
      </c>
      <c r="C14058" s="75" t="s">
        <v>15751</v>
      </c>
      <c r="D14058" s="75" t="s">
        <v>13138</v>
      </c>
      <c r="E14058" s="171">
        <v>4.1100000000000003</v>
      </c>
    </row>
    <row r="14059" spans="2:5" ht="50.1" customHeight="1">
      <c r="B14059" s="75">
        <v>2420</v>
      </c>
      <c r="C14059" s="75" t="s">
        <v>15752</v>
      </c>
      <c r="D14059" s="75" t="s">
        <v>13138</v>
      </c>
      <c r="E14059" s="171">
        <v>7.06</v>
      </c>
    </row>
    <row r="14060" spans="2:5" ht="50.1" customHeight="1">
      <c r="B14060" s="75">
        <v>11447</v>
      </c>
      <c r="C14060" s="75" t="s">
        <v>15753</v>
      </c>
      <c r="D14060" s="75" t="s">
        <v>13138</v>
      </c>
      <c r="E14060" s="171">
        <v>13.95</v>
      </c>
    </row>
    <row r="14061" spans="2:5" ht="50.1" customHeight="1">
      <c r="B14061" s="75">
        <v>11451</v>
      </c>
      <c r="C14061" s="75" t="s">
        <v>15754</v>
      </c>
      <c r="D14061" s="75" t="s">
        <v>13138</v>
      </c>
      <c r="E14061" s="171">
        <v>37.409999999999997</v>
      </c>
    </row>
    <row r="14062" spans="2:5" ht="50.1" customHeight="1">
      <c r="B14062" s="75">
        <v>11116</v>
      </c>
      <c r="C14062" s="75" t="s">
        <v>15755</v>
      </c>
      <c r="D14062" s="75" t="s">
        <v>13138</v>
      </c>
      <c r="E14062" s="171">
        <v>496.91</v>
      </c>
    </row>
    <row r="14063" spans="2:5" ht="50.1" customHeight="1">
      <c r="B14063" s="75">
        <v>38411</v>
      </c>
      <c r="C14063" s="75" t="s">
        <v>15756</v>
      </c>
      <c r="D14063" s="75" t="s">
        <v>13138</v>
      </c>
      <c r="E14063" s="172">
        <v>1524.02</v>
      </c>
    </row>
    <row r="14064" spans="2:5" ht="50.1" customHeight="1">
      <c r="B14064" s="75">
        <v>1370</v>
      </c>
      <c r="C14064" s="75" t="s">
        <v>15757</v>
      </c>
      <c r="D14064" s="75" t="s">
        <v>13138</v>
      </c>
      <c r="E14064" s="171">
        <v>85.38</v>
      </c>
    </row>
    <row r="14065" spans="2:5" ht="50.1" customHeight="1">
      <c r="B14065" s="75">
        <v>38189</v>
      </c>
      <c r="C14065" s="75" t="s">
        <v>15758</v>
      </c>
      <c r="D14065" s="75" t="s">
        <v>13138</v>
      </c>
      <c r="E14065" s="171">
        <v>192.76</v>
      </c>
    </row>
    <row r="14066" spans="2:5" ht="50.1" customHeight="1">
      <c r="B14066" s="75">
        <v>38190</v>
      </c>
      <c r="C14066" s="75" t="s">
        <v>15759</v>
      </c>
      <c r="D14066" s="75" t="s">
        <v>13138</v>
      </c>
      <c r="E14066" s="171">
        <v>433.48</v>
      </c>
    </row>
    <row r="14067" spans="2:5" ht="50.1" customHeight="1">
      <c r="B14067" s="75">
        <v>36516</v>
      </c>
      <c r="C14067" s="75" t="s">
        <v>15760</v>
      </c>
      <c r="D14067" s="75" t="s">
        <v>13138</v>
      </c>
      <c r="E14067" s="172">
        <v>93726.62</v>
      </c>
    </row>
    <row r="14068" spans="2:5" ht="50.1" customHeight="1">
      <c r="B14068" s="75">
        <v>34777</v>
      </c>
      <c r="C14068" s="75" t="s">
        <v>21634</v>
      </c>
      <c r="D14068" s="75" t="s">
        <v>13138</v>
      </c>
      <c r="E14068" s="171">
        <v>2.44</v>
      </c>
    </row>
    <row r="14069" spans="2:5" ht="50.1" customHeight="1">
      <c r="B14069" s="75">
        <v>7272</v>
      </c>
      <c r="C14069" s="75" t="s">
        <v>21635</v>
      </c>
      <c r="D14069" s="75" t="s">
        <v>13138</v>
      </c>
      <c r="E14069" s="171">
        <v>2.06</v>
      </c>
    </row>
    <row r="14070" spans="2:5" ht="50.1" customHeight="1">
      <c r="B14070" s="75">
        <v>10605</v>
      </c>
      <c r="C14070" s="75" t="s">
        <v>15761</v>
      </c>
      <c r="D14070" s="75" t="s">
        <v>13138</v>
      </c>
      <c r="E14070" s="171">
        <v>3.24</v>
      </c>
    </row>
    <row r="14071" spans="2:5" ht="50.1" customHeight="1">
      <c r="B14071" s="75">
        <v>10604</v>
      </c>
      <c r="C14071" s="75" t="s">
        <v>15762</v>
      </c>
      <c r="D14071" s="75" t="s">
        <v>13138</v>
      </c>
      <c r="E14071" s="171">
        <v>7.55</v>
      </c>
    </row>
    <row r="14072" spans="2:5" ht="50.1" customHeight="1">
      <c r="B14072" s="75">
        <v>672</v>
      </c>
      <c r="C14072" s="75" t="s">
        <v>15763</v>
      </c>
      <c r="D14072" s="75" t="s">
        <v>13138</v>
      </c>
      <c r="E14072" s="171">
        <v>10.38</v>
      </c>
    </row>
    <row r="14073" spans="2:5" ht="50.1" customHeight="1">
      <c r="B14073" s="75">
        <v>668</v>
      </c>
      <c r="C14073" s="75" t="s">
        <v>15764</v>
      </c>
      <c r="D14073" s="75" t="s">
        <v>13138</v>
      </c>
      <c r="E14073" s="171">
        <v>12.53</v>
      </c>
    </row>
    <row r="14074" spans="2:5" ht="50.1" customHeight="1">
      <c r="B14074" s="75">
        <v>10578</v>
      </c>
      <c r="C14074" s="75" t="s">
        <v>15765</v>
      </c>
      <c r="D14074" s="75" t="s">
        <v>13138</v>
      </c>
      <c r="E14074" s="171">
        <v>14.59</v>
      </c>
    </row>
    <row r="14075" spans="2:5" ht="50.1" customHeight="1">
      <c r="B14075" s="75">
        <v>666</v>
      </c>
      <c r="C14075" s="75" t="s">
        <v>15766</v>
      </c>
      <c r="D14075" s="75" t="s">
        <v>13138</v>
      </c>
      <c r="E14075" s="171">
        <v>16.23</v>
      </c>
    </row>
    <row r="14076" spans="2:5" ht="50.1" customHeight="1">
      <c r="B14076" s="75">
        <v>665</v>
      </c>
      <c r="C14076" s="75" t="s">
        <v>15767</v>
      </c>
      <c r="D14076" s="75" t="s">
        <v>13138</v>
      </c>
      <c r="E14076" s="171">
        <v>21.7</v>
      </c>
    </row>
    <row r="14077" spans="2:5" ht="50.1" customHeight="1">
      <c r="B14077" s="75">
        <v>10577</v>
      </c>
      <c r="C14077" s="75" t="s">
        <v>15768</v>
      </c>
      <c r="D14077" s="75" t="s">
        <v>13138</v>
      </c>
      <c r="E14077" s="171">
        <v>19.25</v>
      </c>
    </row>
    <row r="14078" spans="2:5" ht="50.1" customHeight="1">
      <c r="B14078" s="75">
        <v>10583</v>
      </c>
      <c r="C14078" s="75" t="s">
        <v>15769</v>
      </c>
      <c r="D14078" s="75" t="s">
        <v>13138</v>
      </c>
      <c r="E14078" s="171">
        <v>10</v>
      </c>
    </row>
    <row r="14079" spans="2:5" ht="50.1" customHeight="1">
      <c r="B14079" s="75">
        <v>10579</v>
      </c>
      <c r="C14079" s="75" t="s">
        <v>15770</v>
      </c>
      <c r="D14079" s="75" t="s">
        <v>13138</v>
      </c>
      <c r="E14079" s="171">
        <v>17.43</v>
      </c>
    </row>
    <row r="14080" spans="2:5" ht="50.1" customHeight="1">
      <c r="B14080" s="75">
        <v>10582</v>
      </c>
      <c r="C14080" s="75" t="s">
        <v>15771</v>
      </c>
      <c r="D14080" s="75" t="s">
        <v>13138</v>
      </c>
      <c r="E14080" s="171">
        <v>8.8000000000000007</v>
      </c>
    </row>
    <row r="14081" spans="2:5" ht="50.1" customHeight="1">
      <c r="B14081" s="75">
        <v>2436</v>
      </c>
      <c r="C14081" s="75" t="s">
        <v>15772</v>
      </c>
      <c r="D14081" s="75" t="s">
        <v>13137</v>
      </c>
      <c r="E14081" s="171">
        <v>15.45</v>
      </c>
    </row>
    <row r="14082" spans="2:5" ht="50.1" customHeight="1">
      <c r="B14082" s="75">
        <v>40918</v>
      </c>
      <c r="C14082" s="75" t="s">
        <v>15773</v>
      </c>
      <c r="D14082" s="75" t="s">
        <v>13142</v>
      </c>
      <c r="E14082" s="172">
        <v>2742.11</v>
      </c>
    </row>
    <row r="14083" spans="2:5" ht="50.1" customHeight="1">
      <c r="B14083" s="75">
        <v>2439</v>
      </c>
      <c r="C14083" s="75" t="s">
        <v>15774</v>
      </c>
      <c r="D14083" s="75" t="s">
        <v>13137</v>
      </c>
      <c r="E14083" s="171">
        <v>15.54</v>
      </c>
    </row>
    <row r="14084" spans="2:5" ht="50.1" customHeight="1">
      <c r="B14084" s="75">
        <v>40923</v>
      </c>
      <c r="C14084" s="75" t="s">
        <v>15775</v>
      </c>
      <c r="D14084" s="75" t="s">
        <v>13142</v>
      </c>
      <c r="E14084" s="172">
        <v>2760.71</v>
      </c>
    </row>
    <row r="14085" spans="2:5" ht="50.1" customHeight="1">
      <c r="B14085" s="75">
        <v>10998</v>
      </c>
      <c r="C14085" s="75" t="s">
        <v>15776</v>
      </c>
      <c r="D14085" s="75" t="s">
        <v>13140</v>
      </c>
      <c r="E14085" s="171">
        <v>40.03</v>
      </c>
    </row>
    <row r="14086" spans="2:5" ht="50.1" customHeight="1">
      <c r="B14086" s="75">
        <v>11002</v>
      </c>
      <c r="C14086" s="75" t="s">
        <v>15777</v>
      </c>
      <c r="D14086" s="75" t="s">
        <v>13140</v>
      </c>
      <c r="E14086" s="171">
        <v>36.67</v>
      </c>
    </row>
    <row r="14087" spans="2:5" ht="50.1" customHeight="1">
      <c r="B14087" s="75">
        <v>10999</v>
      </c>
      <c r="C14087" s="75" t="s">
        <v>15778</v>
      </c>
      <c r="D14087" s="75" t="s">
        <v>13140</v>
      </c>
      <c r="E14087" s="171">
        <v>35.229999999999997</v>
      </c>
    </row>
    <row r="14088" spans="2:5" ht="50.1" customHeight="1">
      <c r="B14088" s="75">
        <v>10997</v>
      </c>
      <c r="C14088" s="75" t="s">
        <v>15779</v>
      </c>
      <c r="D14088" s="75" t="s">
        <v>13140</v>
      </c>
      <c r="E14088" s="171">
        <v>38.19</v>
      </c>
    </row>
    <row r="14089" spans="2:5" ht="50.1" customHeight="1">
      <c r="B14089" s="75">
        <v>2685</v>
      </c>
      <c r="C14089" s="75" t="s">
        <v>15780</v>
      </c>
      <c r="D14089" s="75" t="s">
        <v>13139</v>
      </c>
      <c r="E14089" s="171">
        <v>4.8600000000000003</v>
      </c>
    </row>
    <row r="14090" spans="2:5" ht="50.1" customHeight="1">
      <c r="B14090" s="75">
        <v>2680</v>
      </c>
      <c r="C14090" s="75" t="s">
        <v>15781</v>
      </c>
      <c r="D14090" s="75" t="s">
        <v>13139</v>
      </c>
      <c r="E14090" s="171">
        <v>7.12</v>
      </c>
    </row>
    <row r="14091" spans="2:5" ht="50.1" customHeight="1">
      <c r="B14091" s="75">
        <v>2684</v>
      </c>
      <c r="C14091" s="75" t="s">
        <v>15782</v>
      </c>
      <c r="D14091" s="75" t="s">
        <v>13139</v>
      </c>
      <c r="E14091" s="171">
        <v>6.47</v>
      </c>
    </row>
    <row r="14092" spans="2:5" ht="50.1" customHeight="1">
      <c r="B14092" s="75">
        <v>2673</v>
      </c>
      <c r="C14092" s="75" t="s">
        <v>15783</v>
      </c>
      <c r="D14092" s="75" t="s">
        <v>13139</v>
      </c>
      <c r="E14092" s="171">
        <v>2.5</v>
      </c>
    </row>
    <row r="14093" spans="2:5" ht="50.1" customHeight="1">
      <c r="B14093" s="75">
        <v>2681</v>
      </c>
      <c r="C14093" s="75" t="s">
        <v>15784</v>
      </c>
      <c r="D14093" s="75" t="s">
        <v>13139</v>
      </c>
      <c r="E14093" s="171">
        <v>11.63</v>
      </c>
    </row>
    <row r="14094" spans="2:5" ht="50.1" customHeight="1">
      <c r="B14094" s="75">
        <v>2682</v>
      </c>
      <c r="C14094" s="75" t="s">
        <v>15785</v>
      </c>
      <c r="D14094" s="75" t="s">
        <v>13139</v>
      </c>
      <c r="E14094" s="171">
        <v>16.97</v>
      </c>
    </row>
    <row r="14095" spans="2:5" ht="50.1" customHeight="1">
      <c r="B14095" s="75">
        <v>2686</v>
      </c>
      <c r="C14095" s="75" t="s">
        <v>15786</v>
      </c>
      <c r="D14095" s="75" t="s">
        <v>13139</v>
      </c>
      <c r="E14095" s="171">
        <v>21.28</v>
      </c>
    </row>
    <row r="14096" spans="2:5" ht="50.1" customHeight="1">
      <c r="B14096" s="75">
        <v>2674</v>
      </c>
      <c r="C14096" s="75" t="s">
        <v>15787</v>
      </c>
      <c r="D14096" s="75" t="s">
        <v>13139</v>
      </c>
      <c r="E14096" s="171">
        <v>3.11</v>
      </c>
    </row>
    <row r="14097" spans="2:5" ht="50.1" customHeight="1">
      <c r="B14097" s="75">
        <v>2683</v>
      </c>
      <c r="C14097" s="75" t="s">
        <v>15788</v>
      </c>
      <c r="D14097" s="75" t="s">
        <v>13139</v>
      </c>
      <c r="E14097" s="171">
        <v>33.54</v>
      </c>
    </row>
    <row r="14098" spans="2:5" ht="50.1" customHeight="1">
      <c r="B14098" s="75">
        <v>2676</v>
      </c>
      <c r="C14098" s="75" t="s">
        <v>15789</v>
      </c>
      <c r="D14098" s="75" t="s">
        <v>13139</v>
      </c>
      <c r="E14098" s="171">
        <v>1.45</v>
      </c>
    </row>
    <row r="14099" spans="2:5" ht="50.1" customHeight="1">
      <c r="B14099" s="75">
        <v>2678</v>
      </c>
      <c r="C14099" s="75" t="s">
        <v>15790</v>
      </c>
      <c r="D14099" s="75" t="s">
        <v>13139</v>
      </c>
      <c r="E14099" s="171">
        <v>1.82</v>
      </c>
    </row>
    <row r="14100" spans="2:5" ht="50.1" customHeight="1">
      <c r="B14100" s="75">
        <v>2679</v>
      </c>
      <c r="C14100" s="75" t="s">
        <v>15791</v>
      </c>
      <c r="D14100" s="75" t="s">
        <v>13139</v>
      </c>
      <c r="E14100" s="171">
        <v>2.8</v>
      </c>
    </row>
    <row r="14101" spans="2:5" ht="50.1" customHeight="1">
      <c r="B14101" s="75">
        <v>12070</v>
      </c>
      <c r="C14101" s="75" t="s">
        <v>15792</v>
      </c>
      <c r="D14101" s="75" t="s">
        <v>13139</v>
      </c>
      <c r="E14101" s="171">
        <v>3.9</v>
      </c>
    </row>
    <row r="14102" spans="2:5" ht="50.1" customHeight="1">
      <c r="B14102" s="75">
        <v>2675</v>
      </c>
      <c r="C14102" s="75" t="s">
        <v>15793</v>
      </c>
      <c r="D14102" s="75" t="s">
        <v>13139</v>
      </c>
      <c r="E14102" s="171">
        <v>5.08</v>
      </c>
    </row>
    <row r="14103" spans="2:5" ht="50.1" customHeight="1">
      <c r="B14103" s="75">
        <v>12067</v>
      </c>
      <c r="C14103" s="75" t="s">
        <v>15794</v>
      </c>
      <c r="D14103" s="75" t="s">
        <v>13139</v>
      </c>
      <c r="E14103" s="171">
        <v>6.89</v>
      </c>
    </row>
    <row r="14104" spans="2:5" ht="50.1" customHeight="1">
      <c r="B14104" s="75">
        <v>40401</v>
      </c>
      <c r="C14104" s="75" t="s">
        <v>15795</v>
      </c>
      <c r="D14104" s="75" t="s">
        <v>13139</v>
      </c>
      <c r="E14104" s="171">
        <v>2.16</v>
      </c>
    </row>
    <row r="14105" spans="2:5" ht="50.1" customHeight="1">
      <c r="B14105" s="75">
        <v>40402</v>
      </c>
      <c r="C14105" s="75" t="s">
        <v>15796</v>
      </c>
      <c r="D14105" s="75" t="s">
        <v>13139</v>
      </c>
      <c r="E14105" s="171">
        <v>2.78</v>
      </c>
    </row>
    <row r="14106" spans="2:5" ht="50.1" customHeight="1">
      <c r="B14106" s="75">
        <v>40400</v>
      </c>
      <c r="C14106" s="75" t="s">
        <v>15797</v>
      </c>
      <c r="D14106" s="75" t="s">
        <v>13139</v>
      </c>
      <c r="E14106" s="171">
        <v>1.47</v>
      </c>
    </row>
    <row r="14107" spans="2:5" ht="50.1" customHeight="1">
      <c r="B14107" s="75">
        <v>2504</v>
      </c>
      <c r="C14107" s="75" t="s">
        <v>15798</v>
      </c>
      <c r="D14107" s="75" t="s">
        <v>13139</v>
      </c>
      <c r="E14107" s="171">
        <v>11.28</v>
      </c>
    </row>
    <row r="14108" spans="2:5" ht="50.1" customHeight="1">
      <c r="B14108" s="75">
        <v>2501</v>
      </c>
      <c r="C14108" s="75" t="s">
        <v>15799</v>
      </c>
      <c r="D14108" s="75" t="s">
        <v>13139</v>
      </c>
      <c r="E14108" s="171">
        <v>14.8</v>
      </c>
    </row>
    <row r="14109" spans="2:5" ht="50.1" customHeight="1">
      <c r="B14109" s="75">
        <v>2502</v>
      </c>
      <c r="C14109" s="75" t="s">
        <v>15800</v>
      </c>
      <c r="D14109" s="75" t="s">
        <v>13139</v>
      </c>
      <c r="E14109" s="171">
        <v>22.33</v>
      </c>
    </row>
    <row r="14110" spans="2:5" ht="50.1" customHeight="1">
      <c r="B14110" s="75">
        <v>2503</v>
      </c>
      <c r="C14110" s="75" t="s">
        <v>15801</v>
      </c>
      <c r="D14110" s="75" t="s">
        <v>13139</v>
      </c>
      <c r="E14110" s="171">
        <v>28.74</v>
      </c>
    </row>
    <row r="14111" spans="2:5" ht="50.1" customHeight="1">
      <c r="B14111" s="75">
        <v>2500</v>
      </c>
      <c r="C14111" s="75" t="s">
        <v>15802</v>
      </c>
      <c r="D14111" s="75" t="s">
        <v>13139</v>
      </c>
      <c r="E14111" s="171">
        <v>38.28</v>
      </c>
    </row>
    <row r="14112" spans="2:5" ht="50.1" customHeight="1">
      <c r="B14112" s="75">
        <v>2505</v>
      </c>
      <c r="C14112" s="75" t="s">
        <v>15803</v>
      </c>
      <c r="D14112" s="75" t="s">
        <v>13139</v>
      </c>
      <c r="E14112" s="171">
        <v>59.65</v>
      </c>
    </row>
    <row r="14113" spans="2:5" ht="50.1" customHeight="1">
      <c r="B14113" s="75">
        <v>12056</v>
      </c>
      <c r="C14113" s="75" t="s">
        <v>15804</v>
      </c>
      <c r="D14113" s="75" t="s">
        <v>13139</v>
      </c>
      <c r="E14113" s="171">
        <v>24.1</v>
      </c>
    </row>
    <row r="14114" spans="2:5" ht="50.1" customHeight="1">
      <c r="B14114" s="75">
        <v>12057</v>
      </c>
      <c r="C14114" s="75" t="s">
        <v>15805</v>
      </c>
      <c r="D14114" s="75" t="s">
        <v>13139</v>
      </c>
      <c r="E14114" s="171">
        <v>20.47</v>
      </c>
    </row>
    <row r="14115" spans="2:5" ht="50.1" customHeight="1">
      <c r="B14115" s="75">
        <v>12059</v>
      </c>
      <c r="C14115" s="75" t="s">
        <v>15806</v>
      </c>
      <c r="D14115" s="75" t="s">
        <v>13139</v>
      </c>
      <c r="E14115" s="171">
        <v>7.18</v>
      </c>
    </row>
    <row r="14116" spans="2:5" ht="50.1" customHeight="1">
      <c r="B14116" s="75">
        <v>12058</v>
      </c>
      <c r="C14116" s="75" t="s">
        <v>15807</v>
      </c>
      <c r="D14116" s="75" t="s">
        <v>13139</v>
      </c>
      <c r="E14116" s="171">
        <v>12.76</v>
      </c>
    </row>
    <row r="14117" spans="2:5" ht="50.1" customHeight="1">
      <c r="B14117" s="75">
        <v>12060</v>
      </c>
      <c r="C14117" s="75" t="s">
        <v>15808</v>
      </c>
      <c r="D14117" s="75" t="s">
        <v>13139</v>
      </c>
      <c r="E14117" s="171">
        <v>53.19</v>
      </c>
    </row>
    <row r="14118" spans="2:5" ht="50.1" customHeight="1">
      <c r="B14118" s="75">
        <v>12061</v>
      </c>
      <c r="C14118" s="75" t="s">
        <v>15809</v>
      </c>
      <c r="D14118" s="75" t="s">
        <v>13139</v>
      </c>
      <c r="E14118" s="171">
        <v>32.479999999999997</v>
      </c>
    </row>
    <row r="14119" spans="2:5" ht="50.1" customHeight="1">
      <c r="B14119" s="75">
        <v>12062</v>
      </c>
      <c r="C14119" s="75" t="s">
        <v>15810</v>
      </c>
      <c r="D14119" s="75" t="s">
        <v>13139</v>
      </c>
      <c r="E14119" s="171">
        <v>59.9</v>
      </c>
    </row>
    <row r="14120" spans="2:5" ht="50.1" customHeight="1">
      <c r="B14120" s="75">
        <v>21137</v>
      </c>
      <c r="C14120" s="75" t="s">
        <v>15811</v>
      </c>
      <c r="D14120" s="75" t="s">
        <v>13139</v>
      </c>
      <c r="E14120" s="171">
        <v>10.41</v>
      </c>
    </row>
    <row r="14121" spans="2:5" ht="50.1" customHeight="1">
      <c r="B14121" s="75">
        <v>2687</v>
      </c>
      <c r="C14121" s="75" t="s">
        <v>15812</v>
      </c>
      <c r="D14121" s="75" t="s">
        <v>13139</v>
      </c>
      <c r="E14121" s="171">
        <v>1.27</v>
      </c>
    </row>
    <row r="14122" spans="2:5" ht="50.1" customHeight="1">
      <c r="B14122" s="75">
        <v>2689</v>
      </c>
      <c r="C14122" s="75" t="s">
        <v>15813</v>
      </c>
      <c r="D14122" s="75" t="s">
        <v>13139</v>
      </c>
      <c r="E14122" s="171">
        <v>1.51</v>
      </c>
    </row>
    <row r="14123" spans="2:5" ht="50.1" customHeight="1">
      <c r="B14123" s="75">
        <v>2688</v>
      </c>
      <c r="C14123" s="75" t="s">
        <v>15814</v>
      </c>
      <c r="D14123" s="75" t="s">
        <v>13139</v>
      </c>
      <c r="E14123" s="171">
        <v>1.63</v>
      </c>
    </row>
    <row r="14124" spans="2:5" ht="50.1" customHeight="1">
      <c r="B14124" s="75">
        <v>2690</v>
      </c>
      <c r="C14124" s="75" t="s">
        <v>15815</v>
      </c>
      <c r="D14124" s="75" t="s">
        <v>13139</v>
      </c>
      <c r="E14124" s="171">
        <v>2.8</v>
      </c>
    </row>
    <row r="14125" spans="2:5" ht="50.1" customHeight="1">
      <c r="B14125" s="75">
        <v>39243</v>
      </c>
      <c r="C14125" s="75" t="s">
        <v>15816</v>
      </c>
      <c r="D14125" s="75" t="s">
        <v>13139</v>
      </c>
      <c r="E14125" s="171">
        <v>1.84</v>
      </c>
    </row>
    <row r="14126" spans="2:5" ht="50.1" customHeight="1">
      <c r="B14126" s="75">
        <v>39244</v>
      </c>
      <c r="C14126" s="75" t="s">
        <v>15817</v>
      </c>
      <c r="D14126" s="75" t="s">
        <v>13139</v>
      </c>
      <c r="E14126" s="171">
        <v>2.4900000000000002</v>
      </c>
    </row>
    <row r="14127" spans="2:5" ht="50.1" customHeight="1">
      <c r="B14127" s="75">
        <v>39245</v>
      </c>
      <c r="C14127" s="75" t="s">
        <v>15818</v>
      </c>
      <c r="D14127" s="75" t="s">
        <v>13139</v>
      </c>
      <c r="E14127" s="171">
        <v>4.8</v>
      </c>
    </row>
    <row r="14128" spans="2:5" ht="50.1" customHeight="1">
      <c r="B14128" s="75">
        <v>39254</v>
      </c>
      <c r="C14128" s="75" t="s">
        <v>15819</v>
      </c>
      <c r="D14128" s="75" t="s">
        <v>13139</v>
      </c>
      <c r="E14128" s="171">
        <v>7.18</v>
      </c>
    </row>
    <row r="14129" spans="2:5" ht="50.1" customHeight="1">
      <c r="B14129" s="75">
        <v>39255</v>
      </c>
      <c r="C14129" s="75" t="s">
        <v>15820</v>
      </c>
      <c r="D14129" s="75" t="s">
        <v>13139</v>
      </c>
      <c r="E14129" s="171">
        <v>13.28</v>
      </c>
    </row>
    <row r="14130" spans="2:5" ht="50.1" customHeight="1">
      <c r="B14130" s="75">
        <v>39253</v>
      </c>
      <c r="C14130" s="75" t="s">
        <v>15821</v>
      </c>
      <c r="D14130" s="75" t="s">
        <v>13139</v>
      </c>
      <c r="E14130" s="171">
        <v>9.15</v>
      </c>
    </row>
    <row r="14131" spans="2:5" ht="50.1" customHeight="1">
      <c r="B14131" s="75">
        <v>2446</v>
      </c>
      <c r="C14131" s="75" t="s">
        <v>15822</v>
      </c>
      <c r="D14131" s="75" t="s">
        <v>13139</v>
      </c>
      <c r="E14131" s="171">
        <v>5.4</v>
      </c>
    </row>
    <row r="14132" spans="2:5" ht="50.1" customHeight="1">
      <c r="B14132" s="75">
        <v>2442</v>
      </c>
      <c r="C14132" s="75" t="s">
        <v>15823</v>
      </c>
      <c r="D14132" s="75" t="s">
        <v>13139</v>
      </c>
      <c r="E14132" s="171">
        <v>7.56</v>
      </c>
    </row>
    <row r="14133" spans="2:5" ht="50.1" customHeight="1">
      <c r="B14133" s="75">
        <v>39246</v>
      </c>
      <c r="C14133" s="75" t="s">
        <v>15824</v>
      </c>
      <c r="D14133" s="75" t="s">
        <v>13139</v>
      </c>
      <c r="E14133" s="171">
        <v>3.76</v>
      </c>
    </row>
    <row r="14134" spans="2:5" ht="50.1" customHeight="1">
      <c r="B14134" s="75">
        <v>39247</v>
      </c>
      <c r="C14134" s="75" t="s">
        <v>15825</v>
      </c>
      <c r="D14134" s="75" t="s">
        <v>13139</v>
      </c>
      <c r="E14134" s="171">
        <v>3.28</v>
      </c>
    </row>
    <row r="14135" spans="2:5" ht="50.1" customHeight="1">
      <c r="B14135" s="75">
        <v>39248</v>
      </c>
      <c r="C14135" s="75" t="s">
        <v>15826</v>
      </c>
      <c r="D14135" s="75" t="s">
        <v>13139</v>
      </c>
      <c r="E14135" s="171">
        <v>10.54</v>
      </c>
    </row>
    <row r="14136" spans="2:5" ht="50.1" customHeight="1">
      <c r="B14136" s="75">
        <v>2438</v>
      </c>
      <c r="C14136" s="75" t="s">
        <v>15827</v>
      </c>
      <c r="D14136" s="75" t="s">
        <v>13137</v>
      </c>
      <c r="E14136" s="171">
        <v>17.7</v>
      </c>
    </row>
    <row r="14137" spans="2:5" ht="50.1" customHeight="1">
      <c r="B14137" s="75">
        <v>40922</v>
      </c>
      <c r="C14137" s="75" t="s">
        <v>15828</v>
      </c>
      <c r="D14137" s="75" t="s">
        <v>13142</v>
      </c>
      <c r="E14137" s="172">
        <v>3142</v>
      </c>
    </row>
    <row r="14138" spans="2:5" ht="50.1" customHeight="1">
      <c r="B14138" s="75">
        <v>36486</v>
      </c>
      <c r="C14138" s="75" t="s">
        <v>15829</v>
      </c>
      <c r="D14138" s="75" t="s">
        <v>13138</v>
      </c>
      <c r="E14138" s="172">
        <v>43193.83</v>
      </c>
    </row>
    <row r="14139" spans="2:5" ht="50.1" customHeight="1">
      <c r="B14139" s="75">
        <v>37777</v>
      </c>
      <c r="C14139" s="75" t="s">
        <v>15830</v>
      </c>
      <c r="D14139" s="75" t="s">
        <v>13138</v>
      </c>
      <c r="E14139" s="172">
        <v>203355.73</v>
      </c>
    </row>
    <row r="14140" spans="2:5" ht="50.1" customHeight="1">
      <c r="B14140" s="75">
        <v>12624</v>
      </c>
      <c r="C14140" s="75" t="s">
        <v>15831</v>
      </c>
      <c r="D14140" s="75" t="s">
        <v>13138</v>
      </c>
      <c r="E14140" s="171">
        <v>11.07</v>
      </c>
    </row>
    <row r="14141" spans="2:5" ht="50.1" customHeight="1">
      <c r="B14141" s="75">
        <v>517</v>
      </c>
      <c r="C14141" s="75" t="s">
        <v>15832</v>
      </c>
      <c r="D14141" s="75" t="s">
        <v>3955</v>
      </c>
      <c r="E14141" s="171">
        <v>5.98</v>
      </c>
    </row>
    <row r="14142" spans="2:5" ht="50.1" customHeight="1">
      <c r="B14142" s="75">
        <v>41904</v>
      </c>
      <c r="C14142" s="75" t="s">
        <v>15833</v>
      </c>
      <c r="D14142" s="75" t="s">
        <v>13145</v>
      </c>
      <c r="E14142" s="172">
        <v>2384.08</v>
      </c>
    </row>
    <row r="14143" spans="2:5" ht="50.1" customHeight="1">
      <c r="B14143" s="75">
        <v>41905</v>
      </c>
      <c r="C14143" s="75" t="s">
        <v>15834</v>
      </c>
      <c r="D14143" s="75" t="s">
        <v>13140</v>
      </c>
      <c r="E14143" s="171">
        <v>2.2799999999999998</v>
      </c>
    </row>
    <row r="14144" spans="2:5" ht="50.1" customHeight="1">
      <c r="B14144" s="75">
        <v>41903</v>
      </c>
      <c r="C14144" s="75" t="s">
        <v>15835</v>
      </c>
      <c r="D14144" s="75" t="s">
        <v>13140</v>
      </c>
      <c r="E14144" s="171">
        <v>2.81</v>
      </c>
    </row>
    <row r="14145" spans="2:5" ht="50.1" customHeight="1">
      <c r="B14145" s="75">
        <v>37534</v>
      </c>
      <c r="C14145" s="75" t="s">
        <v>15836</v>
      </c>
      <c r="D14145" s="75" t="s">
        <v>13140</v>
      </c>
      <c r="E14145" s="171">
        <v>15.19</v>
      </c>
    </row>
    <row r="14146" spans="2:5" ht="50.1" customHeight="1">
      <c r="B14146" s="75">
        <v>37535</v>
      </c>
      <c r="C14146" s="75" t="s">
        <v>15837</v>
      </c>
      <c r="D14146" s="75" t="s">
        <v>13140</v>
      </c>
      <c r="E14146" s="171">
        <v>15.19</v>
      </c>
    </row>
    <row r="14147" spans="2:5" ht="50.1" customHeight="1">
      <c r="B14147" s="75">
        <v>37533</v>
      </c>
      <c r="C14147" s="75" t="s">
        <v>15838</v>
      </c>
      <c r="D14147" s="75" t="s">
        <v>13140</v>
      </c>
      <c r="E14147" s="171">
        <v>15.19</v>
      </c>
    </row>
    <row r="14148" spans="2:5" ht="50.1" customHeight="1">
      <c r="B14148" s="75">
        <v>37537</v>
      </c>
      <c r="C14148" s="75" t="s">
        <v>15839</v>
      </c>
      <c r="D14148" s="75" t="s">
        <v>13140</v>
      </c>
      <c r="E14148" s="171">
        <v>11.5</v>
      </c>
    </row>
    <row r="14149" spans="2:5" ht="50.1" customHeight="1">
      <c r="B14149" s="75">
        <v>37536</v>
      </c>
      <c r="C14149" s="75" t="s">
        <v>15840</v>
      </c>
      <c r="D14149" s="75" t="s">
        <v>13140</v>
      </c>
      <c r="E14149" s="171">
        <v>11.5</v>
      </c>
    </row>
    <row r="14150" spans="2:5" ht="50.1" customHeight="1">
      <c r="B14150" s="75">
        <v>37532</v>
      </c>
      <c r="C14150" s="75" t="s">
        <v>15841</v>
      </c>
      <c r="D14150" s="75" t="s">
        <v>13140</v>
      </c>
      <c r="E14150" s="171">
        <v>11.5</v>
      </c>
    </row>
    <row r="14151" spans="2:5" ht="50.1" customHeight="1">
      <c r="B14151" s="75">
        <v>2696</v>
      </c>
      <c r="C14151" s="75" t="s">
        <v>15842</v>
      </c>
      <c r="D14151" s="75" t="s">
        <v>13137</v>
      </c>
      <c r="E14151" s="171">
        <v>15.45</v>
      </c>
    </row>
    <row r="14152" spans="2:5" ht="50.1" customHeight="1">
      <c r="B14152" s="75">
        <v>40928</v>
      </c>
      <c r="C14152" s="75" t="s">
        <v>15843</v>
      </c>
      <c r="D14152" s="75" t="s">
        <v>13142</v>
      </c>
      <c r="E14152" s="172">
        <v>2742.11</v>
      </c>
    </row>
    <row r="14153" spans="2:5" ht="50.1" customHeight="1">
      <c r="B14153" s="75">
        <v>4083</v>
      </c>
      <c r="C14153" s="75" t="s">
        <v>15844</v>
      </c>
      <c r="D14153" s="75" t="s">
        <v>13137</v>
      </c>
      <c r="E14153" s="171">
        <v>37.700000000000003</v>
      </c>
    </row>
    <row r="14154" spans="2:5" ht="50.1" customHeight="1">
      <c r="B14154" s="75">
        <v>40818</v>
      </c>
      <c r="C14154" s="75" t="s">
        <v>15845</v>
      </c>
      <c r="D14154" s="75" t="s">
        <v>13142</v>
      </c>
      <c r="E14154" s="172">
        <v>6689.05</v>
      </c>
    </row>
    <row r="14155" spans="2:5" ht="50.1" customHeight="1">
      <c r="B14155" s="75">
        <v>43146</v>
      </c>
      <c r="C14155" s="75" t="s">
        <v>19186</v>
      </c>
      <c r="D14155" s="75" t="s">
        <v>13140</v>
      </c>
      <c r="E14155" s="171">
        <v>4.4800000000000004</v>
      </c>
    </row>
    <row r="14156" spans="2:5" ht="50.1" customHeight="1">
      <c r="B14156" s="75">
        <v>2705</v>
      </c>
      <c r="C14156" s="75" t="s">
        <v>15846</v>
      </c>
      <c r="D14156" s="75" t="s">
        <v>13148</v>
      </c>
      <c r="E14156" s="171">
        <v>0.99</v>
      </c>
    </row>
    <row r="14157" spans="2:5" ht="50.1" customHeight="1">
      <c r="B14157" s="75">
        <v>14250</v>
      </c>
      <c r="C14157" s="75" t="s">
        <v>15847</v>
      </c>
      <c r="D14157" s="75" t="s">
        <v>13148</v>
      </c>
      <c r="E14157" s="171">
        <v>1.01</v>
      </c>
    </row>
    <row r="14158" spans="2:5" ht="50.1" customHeight="1">
      <c r="B14158" s="75">
        <v>11683</v>
      </c>
      <c r="C14158" s="75" t="s">
        <v>15848</v>
      </c>
      <c r="D14158" s="75" t="s">
        <v>13138</v>
      </c>
      <c r="E14158" s="171">
        <v>29.16</v>
      </c>
    </row>
    <row r="14159" spans="2:5" ht="50.1" customHeight="1">
      <c r="B14159" s="75">
        <v>11684</v>
      </c>
      <c r="C14159" s="75" t="s">
        <v>15849</v>
      </c>
      <c r="D14159" s="75" t="s">
        <v>13138</v>
      </c>
      <c r="E14159" s="171">
        <v>31.92</v>
      </c>
    </row>
    <row r="14160" spans="2:5" ht="50.1" customHeight="1">
      <c r="B14160" s="75">
        <v>6141</v>
      </c>
      <c r="C14160" s="75" t="s">
        <v>15850</v>
      </c>
      <c r="D14160" s="75" t="s">
        <v>13138</v>
      </c>
      <c r="E14160" s="171">
        <v>3.76</v>
      </c>
    </row>
    <row r="14161" spans="2:5" ht="50.1" customHeight="1">
      <c r="B14161" s="75">
        <v>11681</v>
      </c>
      <c r="C14161" s="75" t="s">
        <v>15851</v>
      </c>
      <c r="D14161" s="75" t="s">
        <v>13138</v>
      </c>
      <c r="E14161" s="171">
        <v>6.7</v>
      </c>
    </row>
    <row r="14162" spans="2:5" ht="50.1" customHeight="1">
      <c r="B14162" s="75">
        <v>2706</v>
      </c>
      <c r="C14162" s="75" t="s">
        <v>15852</v>
      </c>
      <c r="D14162" s="75" t="s">
        <v>13137</v>
      </c>
      <c r="E14162" s="171">
        <v>78.849999999999994</v>
      </c>
    </row>
    <row r="14163" spans="2:5" ht="50.1" customHeight="1">
      <c r="B14163" s="75">
        <v>40811</v>
      </c>
      <c r="C14163" s="75" t="s">
        <v>15853</v>
      </c>
      <c r="D14163" s="75" t="s">
        <v>13142</v>
      </c>
      <c r="E14163" s="172">
        <v>13990.4</v>
      </c>
    </row>
    <row r="14164" spans="2:5" ht="50.1" customHeight="1">
      <c r="B14164" s="75">
        <v>2707</v>
      </c>
      <c r="C14164" s="75" t="s">
        <v>15854</v>
      </c>
      <c r="D14164" s="75" t="s">
        <v>13137</v>
      </c>
      <c r="E14164" s="171">
        <v>89.75</v>
      </c>
    </row>
    <row r="14165" spans="2:5" ht="50.1" customHeight="1">
      <c r="B14165" s="75">
        <v>40813</v>
      </c>
      <c r="C14165" s="75" t="s">
        <v>15855</v>
      </c>
      <c r="D14165" s="75" t="s">
        <v>13142</v>
      </c>
      <c r="E14165" s="172">
        <v>15923.95</v>
      </c>
    </row>
    <row r="14166" spans="2:5" ht="50.1" customHeight="1">
      <c r="B14166" s="75">
        <v>2708</v>
      </c>
      <c r="C14166" s="75" t="s">
        <v>15856</v>
      </c>
      <c r="D14166" s="75" t="s">
        <v>13137</v>
      </c>
      <c r="E14166" s="171">
        <v>122.68</v>
      </c>
    </row>
    <row r="14167" spans="2:5" ht="50.1" customHeight="1">
      <c r="B14167" s="75">
        <v>40814</v>
      </c>
      <c r="C14167" s="75" t="s">
        <v>15857</v>
      </c>
      <c r="D14167" s="75" t="s">
        <v>13142</v>
      </c>
      <c r="E14167" s="172">
        <v>21767.61</v>
      </c>
    </row>
    <row r="14168" spans="2:5" ht="50.1" customHeight="1">
      <c r="B14168" s="75">
        <v>34779</v>
      </c>
      <c r="C14168" s="75" t="s">
        <v>15858</v>
      </c>
      <c r="D14168" s="75" t="s">
        <v>13137</v>
      </c>
      <c r="E14168" s="171">
        <v>80</v>
      </c>
    </row>
    <row r="14169" spans="2:5" ht="50.1" customHeight="1">
      <c r="B14169" s="75">
        <v>40936</v>
      </c>
      <c r="C14169" s="75" t="s">
        <v>15859</v>
      </c>
      <c r="D14169" s="75" t="s">
        <v>13142</v>
      </c>
      <c r="E14169" s="172">
        <v>14194.5</v>
      </c>
    </row>
    <row r="14170" spans="2:5" ht="50.1" customHeight="1">
      <c r="B14170" s="75">
        <v>34780</v>
      </c>
      <c r="C14170" s="75" t="s">
        <v>15860</v>
      </c>
      <c r="D14170" s="75" t="s">
        <v>13137</v>
      </c>
      <c r="E14170" s="171">
        <v>90.25</v>
      </c>
    </row>
    <row r="14171" spans="2:5" ht="50.1" customHeight="1">
      <c r="B14171" s="75">
        <v>40937</v>
      </c>
      <c r="C14171" s="75" t="s">
        <v>15861</v>
      </c>
      <c r="D14171" s="75" t="s">
        <v>13142</v>
      </c>
      <c r="E14171" s="172">
        <v>16014.19</v>
      </c>
    </row>
    <row r="14172" spans="2:5" ht="50.1" customHeight="1">
      <c r="B14172" s="75">
        <v>34782</v>
      </c>
      <c r="C14172" s="75" t="s">
        <v>15862</v>
      </c>
      <c r="D14172" s="75" t="s">
        <v>13137</v>
      </c>
      <c r="E14172" s="171">
        <v>123.68</v>
      </c>
    </row>
    <row r="14173" spans="2:5" ht="50.1" customHeight="1">
      <c r="B14173" s="75">
        <v>40938</v>
      </c>
      <c r="C14173" s="75" t="s">
        <v>15863</v>
      </c>
      <c r="D14173" s="75" t="s">
        <v>13142</v>
      </c>
      <c r="E14173" s="172">
        <v>21945.93</v>
      </c>
    </row>
    <row r="14174" spans="2:5" ht="50.1" customHeight="1">
      <c r="B14174" s="75">
        <v>34783</v>
      </c>
      <c r="C14174" s="75" t="s">
        <v>15864</v>
      </c>
      <c r="D14174" s="75" t="s">
        <v>13137</v>
      </c>
      <c r="E14174" s="171">
        <v>78.95</v>
      </c>
    </row>
    <row r="14175" spans="2:5" ht="50.1" customHeight="1">
      <c r="B14175" s="75">
        <v>40939</v>
      </c>
      <c r="C14175" s="75" t="s">
        <v>15865</v>
      </c>
      <c r="D14175" s="75" t="s">
        <v>13142</v>
      </c>
      <c r="E14175" s="172">
        <v>14009.09</v>
      </c>
    </row>
    <row r="14176" spans="2:5" ht="50.1" customHeight="1">
      <c r="B14176" s="75">
        <v>34785</v>
      </c>
      <c r="C14176" s="75" t="s">
        <v>15866</v>
      </c>
      <c r="D14176" s="75" t="s">
        <v>13137</v>
      </c>
      <c r="E14176" s="171">
        <v>61.76</v>
      </c>
    </row>
    <row r="14177" spans="2:5" ht="50.1" customHeight="1">
      <c r="B14177" s="75">
        <v>40940</v>
      </c>
      <c r="C14177" s="75" t="s">
        <v>15867</v>
      </c>
      <c r="D14177" s="75" t="s">
        <v>13142</v>
      </c>
      <c r="E14177" s="172">
        <v>10960.38</v>
      </c>
    </row>
    <row r="14178" spans="2:5" ht="50.1" customHeight="1">
      <c r="B14178" s="75">
        <v>38403</v>
      </c>
      <c r="C14178" s="75" t="s">
        <v>15868</v>
      </c>
      <c r="D14178" s="75" t="s">
        <v>13138</v>
      </c>
      <c r="E14178" s="171">
        <v>42.72</v>
      </c>
    </row>
    <row r="14179" spans="2:5" ht="50.1" customHeight="1">
      <c r="B14179" s="75">
        <v>43482</v>
      </c>
      <c r="C14179" s="75" t="s">
        <v>15869</v>
      </c>
      <c r="D14179" s="75" t="s">
        <v>13137</v>
      </c>
      <c r="E14179" s="171">
        <v>0.57999999999999996</v>
      </c>
    </row>
    <row r="14180" spans="2:5" ht="50.1" customHeight="1">
      <c r="B14180" s="75">
        <v>43494</v>
      </c>
      <c r="C14180" s="75" t="s">
        <v>19187</v>
      </c>
      <c r="D14180" s="75" t="s">
        <v>13142</v>
      </c>
      <c r="E14180" s="171">
        <v>108.8</v>
      </c>
    </row>
    <row r="14181" spans="2:5" ht="50.1" customHeight="1">
      <c r="B14181" s="75">
        <v>43483</v>
      </c>
      <c r="C14181" s="75" t="s">
        <v>15870</v>
      </c>
      <c r="D14181" s="75" t="s">
        <v>13137</v>
      </c>
      <c r="E14181" s="171">
        <v>1.05</v>
      </c>
    </row>
    <row r="14182" spans="2:5" ht="50.1" customHeight="1">
      <c r="B14182" s="75">
        <v>43495</v>
      </c>
      <c r="C14182" s="75" t="s">
        <v>15871</v>
      </c>
      <c r="D14182" s="75" t="s">
        <v>13142</v>
      </c>
      <c r="E14182" s="171">
        <v>197.14</v>
      </c>
    </row>
    <row r="14183" spans="2:5" ht="50.1" customHeight="1">
      <c r="B14183" s="75">
        <v>43484</v>
      </c>
      <c r="C14183" s="75" t="s">
        <v>15872</v>
      </c>
      <c r="D14183" s="75" t="s">
        <v>13137</v>
      </c>
      <c r="E14183" s="171">
        <v>0.91</v>
      </c>
    </row>
    <row r="14184" spans="2:5" ht="50.1" customHeight="1">
      <c r="B14184" s="75">
        <v>43496</v>
      </c>
      <c r="C14184" s="75" t="s">
        <v>15873</v>
      </c>
      <c r="D14184" s="75" t="s">
        <v>13142</v>
      </c>
      <c r="E14184" s="171">
        <v>171.87</v>
      </c>
    </row>
    <row r="14185" spans="2:5" ht="50.1" customHeight="1">
      <c r="B14185" s="75">
        <v>43485</v>
      </c>
      <c r="C14185" s="75" t="s">
        <v>15874</v>
      </c>
      <c r="D14185" s="75" t="s">
        <v>13137</v>
      </c>
      <c r="E14185" s="171">
        <v>0.8</v>
      </c>
    </row>
    <row r="14186" spans="2:5" ht="50.1" customHeight="1">
      <c r="B14186" s="75">
        <v>43497</v>
      </c>
      <c r="C14186" s="75" t="s">
        <v>15875</v>
      </c>
      <c r="D14186" s="75" t="s">
        <v>13142</v>
      </c>
      <c r="E14186" s="171">
        <v>151.31</v>
      </c>
    </row>
    <row r="14187" spans="2:5" ht="50.1" customHeight="1">
      <c r="B14187" s="75">
        <v>43487</v>
      </c>
      <c r="C14187" s="75" t="s">
        <v>15876</v>
      </c>
      <c r="D14187" s="75" t="s">
        <v>13137</v>
      </c>
      <c r="E14187" s="171">
        <v>0.94</v>
      </c>
    </row>
    <row r="14188" spans="2:5" ht="50.1" customHeight="1">
      <c r="B14188" s="75">
        <v>43499</v>
      </c>
      <c r="C14188" s="75" t="s">
        <v>19188</v>
      </c>
      <c r="D14188" s="75" t="s">
        <v>13142</v>
      </c>
      <c r="E14188" s="171">
        <v>177.24</v>
      </c>
    </row>
    <row r="14189" spans="2:5" ht="50.1" customHeight="1">
      <c r="B14189" s="75">
        <v>43486</v>
      </c>
      <c r="C14189" s="75" t="s">
        <v>15877</v>
      </c>
      <c r="D14189" s="75" t="s">
        <v>13137</v>
      </c>
      <c r="E14189" s="171">
        <v>0.55000000000000004</v>
      </c>
    </row>
    <row r="14190" spans="2:5" ht="50.1" customHeight="1">
      <c r="B14190" s="75">
        <v>43498</v>
      </c>
      <c r="C14190" s="75" t="s">
        <v>15878</v>
      </c>
      <c r="D14190" s="75" t="s">
        <v>13142</v>
      </c>
      <c r="E14190" s="171">
        <v>103.22</v>
      </c>
    </row>
    <row r="14191" spans="2:5" ht="50.1" customHeight="1">
      <c r="B14191" s="75">
        <v>43488</v>
      </c>
      <c r="C14191" s="75" t="s">
        <v>15879</v>
      </c>
      <c r="D14191" s="75" t="s">
        <v>13137</v>
      </c>
      <c r="E14191" s="171">
        <v>0.63</v>
      </c>
    </row>
    <row r="14192" spans="2:5" ht="50.1" customHeight="1">
      <c r="B14192" s="75">
        <v>43500</v>
      </c>
      <c r="C14192" s="75" t="s">
        <v>15880</v>
      </c>
      <c r="D14192" s="75" t="s">
        <v>13142</v>
      </c>
      <c r="E14192" s="171">
        <v>119.49</v>
      </c>
    </row>
    <row r="14193" spans="2:5" ht="50.1" customHeight="1">
      <c r="B14193" s="75">
        <v>43489</v>
      </c>
      <c r="C14193" s="75" t="s">
        <v>15881</v>
      </c>
      <c r="D14193" s="75" t="s">
        <v>13137</v>
      </c>
      <c r="E14193" s="171">
        <v>0.95</v>
      </c>
    </row>
    <row r="14194" spans="2:5" ht="50.1" customHeight="1">
      <c r="B14194" s="75">
        <v>43501</v>
      </c>
      <c r="C14194" s="75" t="s">
        <v>15882</v>
      </c>
      <c r="D14194" s="75" t="s">
        <v>13142</v>
      </c>
      <c r="E14194" s="171">
        <v>178.44</v>
      </c>
    </row>
    <row r="14195" spans="2:5" ht="50.1" customHeight="1">
      <c r="B14195" s="75">
        <v>43490</v>
      </c>
      <c r="C14195" s="75" t="s">
        <v>15883</v>
      </c>
      <c r="D14195" s="75" t="s">
        <v>13137</v>
      </c>
      <c r="E14195" s="171">
        <v>1.33</v>
      </c>
    </row>
    <row r="14196" spans="2:5" ht="50.1" customHeight="1">
      <c r="B14196" s="75">
        <v>43502</v>
      </c>
      <c r="C14196" s="75" t="s">
        <v>15884</v>
      </c>
      <c r="D14196" s="75" t="s">
        <v>13142</v>
      </c>
      <c r="E14196" s="171">
        <v>250.26</v>
      </c>
    </row>
    <row r="14197" spans="2:5" ht="50.1" customHeight="1">
      <c r="B14197" s="75">
        <v>43491</v>
      </c>
      <c r="C14197" s="75" t="s">
        <v>15885</v>
      </c>
      <c r="D14197" s="75" t="s">
        <v>13137</v>
      </c>
      <c r="E14197" s="171">
        <v>1.01</v>
      </c>
    </row>
    <row r="14198" spans="2:5" ht="50.1" customHeight="1">
      <c r="B14198" s="75">
        <v>43503</v>
      </c>
      <c r="C14198" s="75" t="s">
        <v>15886</v>
      </c>
      <c r="D14198" s="75" t="s">
        <v>13142</v>
      </c>
      <c r="E14198" s="171">
        <v>191.25</v>
      </c>
    </row>
    <row r="14199" spans="2:5" ht="50.1" customHeight="1">
      <c r="B14199" s="75">
        <v>43492</v>
      </c>
      <c r="C14199" s="75" t="s">
        <v>15887</v>
      </c>
      <c r="D14199" s="75" t="s">
        <v>13137</v>
      </c>
      <c r="E14199" s="171">
        <v>1.3</v>
      </c>
    </row>
    <row r="14200" spans="2:5" ht="50.1" customHeight="1">
      <c r="B14200" s="75">
        <v>43504</v>
      </c>
      <c r="C14200" s="75" t="s">
        <v>15888</v>
      </c>
      <c r="D14200" s="75" t="s">
        <v>13142</v>
      </c>
      <c r="E14200" s="171">
        <v>244.54</v>
      </c>
    </row>
    <row r="14201" spans="2:5" ht="50.1" customHeight="1">
      <c r="B14201" s="75">
        <v>43493</v>
      </c>
      <c r="C14201" s="75" t="s">
        <v>15889</v>
      </c>
      <c r="D14201" s="75" t="s">
        <v>13137</v>
      </c>
      <c r="E14201" s="171">
        <v>0.52</v>
      </c>
    </row>
    <row r="14202" spans="2:5" ht="50.1" customHeight="1">
      <c r="B14202" s="75">
        <v>43505</v>
      </c>
      <c r="C14202" s="75" t="s">
        <v>15890</v>
      </c>
      <c r="D14202" s="75" t="s">
        <v>13142</v>
      </c>
      <c r="E14202" s="171">
        <v>98.01</v>
      </c>
    </row>
    <row r="14203" spans="2:5" ht="50.1" customHeight="1">
      <c r="B14203" s="75">
        <v>37774</v>
      </c>
      <c r="C14203" s="75" t="s">
        <v>15891</v>
      </c>
      <c r="D14203" s="75" t="s">
        <v>13138</v>
      </c>
      <c r="E14203" s="172">
        <v>229881.24</v>
      </c>
    </row>
    <row r="14204" spans="2:5" ht="50.1" customHeight="1">
      <c r="B14204" s="75">
        <v>38630</v>
      </c>
      <c r="C14204" s="75" t="s">
        <v>15892</v>
      </c>
      <c r="D14204" s="75" t="s">
        <v>13138</v>
      </c>
      <c r="E14204" s="172">
        <v>1179511.71</v>
      </c>
    </row>
    <row r="14205" spans="2:5" ht="50.1" customHeight="1">
      <c r="B14205" s="75">
        <v>38629</v>
      </c>
      <c r="C14205" s="75" t="s">
        <v>15893</v>
      </c>
      <c r="D14205" s="75" t="s">
        <v>13138</v>
      </c>
      <c r="E14205" s="172">
        <v>1755761.71</v>
      </c>
    </row>
    <row r="14206" spans="2:5" ht="50.1" customHeight="1">
      <c r="B14206" s="75">
        <v>38476</v>
      </c>
      <c r="C14206" s="75" t="s">
        <v>15894</v>
      </c>
      <c r="D14206" s="75" t="s">
        <v>13138</v>
      </c>
      <c r="E14206" s="171">
        <v>321.07</v>
      </c>
    </row>
    <row r="14207" spans="2:5" ht="50.1" customHeight="1">
      <c r="B14207" s="75">
        <v>38477</v>
      </c>
      <c r="C14207" s="75" t="s">
        <v>15895</v>
      </c>
      <c r="D14207" s="75" t="s">
        <v>13138</v>
      </c>
      <c r="E14207" s="171">
        <v>909.28</v>
      </c>
    </row>
    <row r="14208" spans="2:5" ht="50.1" customHeight="1">
      <c r="B14208" s="75">
        <v>40635</v>
      </c>
      <c r="C14208" s="75" t="s">
        <v>15896</v>
      </c>
      <c r="D14208" s="75" t="s">
        <v>13138</v>
      </c>
      <c r="E14208" s="172">
        <v>644891.5</v>
      </c>
    </row>
    <row r="14209" spans="2:5" ht="50.1" customHeight="1">
      <c r="B14209" s="75">
        <v>36483</v>
      </c>
      <c r="C14209" s="75" t="s">
        <v>15897</v>
      </c>
      <c r="D14209" s="75" t="s">
        <v>13138</v>
      </c>
      <c r="E14209" s="172">
        <v>584375</v>
      </c>
    </row>
    <row r="14210" spans="2:5" ht="50.1" customHeight="1">
      <c r="B14210" s="75">
        <v>14525</v>
      </c>
      <c r="C14210" s="75" t="s">
        <v>15898</v>
      </c>
      <c r="D14210" s="75" t="s">
        <v>13138</v>
      </c>
      <c r="E14210" s="172">
        <v>611875</v>
      </c>
    </row>
    <row r="14211" spans="2:5" ht="50.1" customHeight="1">
      <c r="B14211" s="75">
        <v>36482</v>
      </c>
      <c r="C14211" s="75" t="s">
        <v>15899</v>
      </c>
      <c r="D14211" s="75" t="s">
        <v>13138</v>
      </c>
      <c r="E14211" s="172">
        <v>524768.03</v>
      </c>
    </row>
    <row r="14212" spans="2:5" ht="50.1" customHeight="1">
      <c r="B14212" s="75">
        <v>36408</v>
      </c>
      <c r="C14212" s="75" t="s">
        <v>15900</v>
      </c>
      <c r="D14212" s="75" t="s">
        <v>13138</v>
      </c>
      <c r="E14212" s="172">
        <v>627000</v>
      </c>
    </row>
    <row r="14213" spans="2:5" ht="50.1" customHeight="1">
      <c r="B14213" s="75">
        <v>2723</v>
      </c>
      <c r="C14213" s="75" t="s">
        <v>15901</v>
      </c>
      <c r="D14213" s="75" t="s">
        <v>13138</v>
      </c>
      <c r="E14213" s="172">
        <v>481250</v>
      </c>
    </row>
    <row r="14214" spans="2:5" ht="50.1" customHeight="1">
      <c r="B14214" s="75">
        <v>36481</v>
      </c>
      <c r="C14214" s="75" t="s">
        <v>15902</v>
      </c>
      <c r="D14214" s="75" t="s">
        <v>13138</v>
      </c>
      <c r="E14214" s="172">
        <v>574062.5</v>
      </c>
    </row>
    <row r="14215" spans="2:5" ht="50.1" customHeight="1">
      <c r="B14215" s="75">
        <v>10685</v>
      </c>
      <c r="C14215" s="75" t="s">
        <v>15903</v>
      </c>
      <c r="D14215" s="75" t="s">
        <v>13138</v>
      </c>
      <c r="E14215" s="172">
        <v>550000</v>
      </c>
    </row>
    <row r="14216" spans="2:5" ht="50.1" customHeight="1">
      <c r="B14216" s="75">
        <v>40636</v>
      </c>
      <c r="C14216" s="75" t="s">
        <v>15904</v>
      </c>
      <c r="D14216" s="75" t="s">
        <v>13138</v>
      </c>
      <c r="E14216" s="172">
        <v>620829</v>
      </c>
    </row>
    <row r="14217" spans="2:5" ht="50.1" customHeight="1">
      <c r="B14217" s="75">
        <v>4111</v>
      </c>
      <c r="C14217" s="75" t="s">
        <v>15905</v>
      </c>
      <c r="D14217" s="75" t="s">
        <v>13138</v>
      </c>
      <c r="E14217" s="171">
        <v>35.43</v>
      </c>
    </row>
    <row r="14218" spans="2:5" ht="50.1" customHeight="1">
      <c r="B14218" s="75">
        <v>26021</v>
      </c>
      <c r="C14218" s="75" t="s">
        <v>15906</v>
      </c>
      <c r="D14218" s="75" t="s">
        <v>13138</v>
      </c>
      <c r="E14218" s="171">
        <v>60.97</v>
      </c>
    </row>
    <row r="14219" spans="2:5" ht="50.1" customHeight="1">
      <c r="B14219" s="75">
        <v>12</v>
      </c>
      <c r="C14219" s="75" t="s">
        <v>15907</v>
      </c>
      <c r="D14219" s="75" t="s">
        <v>13138</v>
      </c>
      <c r="E14219" s="171">
        <v>8.5</v>
      </c>
    </row>
    <row r="14220" spans="2:5" ht="50.1" customHeight="1">
      <c r="B14220" s="75">
        <v>37554</v>
      </c>
      <c r="C14220" s="75" t="s">
        <v>15908</v>
      </c>
      <c r="D14220" s="75" t="s">
        <v>13138</v>
      </c>
      <c r="E14220" s="171">
        <v>147.97</v>
      </c>
    </row>
    <row r="14221" spans="2:5" ht="50.1" customHeight="1">
      <c r="B14221" s="75">
        <v>37555</v>
      </c>
      <c r="C14221" s="75" t="s">
        <v>15909</v>
      </c>
      <c r="D14221" s="75" t="s">
        <v>13138</v>
      </c>
      <c r="E14221" s="171">
        <v>179.99</v>
      </c>
    </row>
    <row r="14222" spans="2:5" ht="50.1" customHeight="1">
      <c r="B14222" s="75">
        <v>10902</v>
      </c>
      <c r="C14222" s="75" t="s">
        <v>15910</v>
      </c>
      <c r="D14222" s="75" t="s">
        <v>13138</v>
      </c>
      <c r="E14222" s="171">
        <v>45.16</v>
      </c>
    </row>
    <row r="14223" spans="2:5" ht="50.1" customHeight="1">
      <c r="B14223" s="75">
        <v>20965</v>
      </c>
      <c r="C14223" s="75" t="s">
        <v>15911</v>
      </c>
      <c r="D14223" s="75" t="s">
        <v>13138</v>
      </c>
      <c r="E14223" s="171">
        <v>45.58</v>
      </c>
    </row>
    <row r="14224" spans="2:5" ht="50.1" customHeight="1">
      <c r="B14224" s="75">
        <v>20966</v>
      </c>
      <c r="C14224" s="75" t="s">
        <v>15912</v>
      </c>
      <c r="D14224" s="75" t="s">
        <v>13138</v>
      </c>
      <c r="E14224" s="171">
        <v>49.08</v>
      </c>
    </row>
    <row r="14225" spans="2:5" ht="50.1" customHeight="1">
      <c r="B14225" s="75">
        <v>10903</v>
      </c>
      <c r="C14225" s="75" t="s">
        <v>15913</v>
      </c>
      <c r="D14225" s="75" t="s">
        <v>13138</v>
      </c>
      <c r="E14225" s="171">
        <v>74.39</v>
      </c>
    </row>
    <row r="14226" spans="2:5" ht="50.1" customHeight="1">
      <c r="B14226" s="75">
        <v>20967</v>
      </c>
      <c r="C14226" s="75" t="s">
        <v>15914</v>
      </c>
      <c r="D14226" s="75" t="s">
        <v>13138</v>
      </c>
      <c r="E14226" s="171">
        <v>74.39</v>
      </c>
    </row>
    <row r="14227" spans="2:5" ht="50.1" customHeight="1">
      <c r="B14227" s="75">
        <v>20968</v>
      </c>
      <c r="C14227" s="75" t="s">
        <v>15915</v>
      </c>
      <c r="D14227" s="75" t="s">
        <v>13138</v>
      </c>
      <c r="E14227" s="171">
        <v>81.59</v>
      </c>
    </row>
    <row r="14228" spans="2:5" ht="50.1" customHeight="1">
      <c r="B14228" s="75">
        <v>11359</v>
      </c>
      <c r="C14228" s="75" t="s">
        <v>15916</v>
      </c>
      <c r="D14228" s="75" t="s">
        <v>13138</v>
      </c>
      <c r="E14228" s="171">
        <v>781.65</v>
      </c>
    </row>
    <row r="14229" spans="2:5" ht="50.1" customHeight="1">
      <c r="B14229" s="75">
        <v>39017</v>
      </c>
      <c r="C14229" s="75" t="s">
        <v>15917</v>
      </c>
      <c r="D14229" s="75" t="s">
        <v>13138</v>
      </c>
      <c r="E14229" s="171">
        <v>0.18</v>
      </c>
    </row>
    <row r="14230" spans="2:5" ht="50.1" customHeight="1">
      <c r="B14230" s="75">
        <v>39315</v>
      </c>
      <c r="C14230" s="75" t="s">
        <v>15918</v>
      </c>
      <c r="D14230" s="75" t="s">
        <v>13138</v>
      </c>
      <c r="E14230" s="171">
        <v>0.28999999999999998</v>
      </c>
    </row>
    <row r="14231" spans="2:5" ht="50.1" customHeight="1">
      <c r="B14231" s="75">
        <v>39016</v>
      </c>
      <c r="C14231" s="75" t="s">
        <v>15919</v>
      </c>
      <c r="D14231" s="75" t="s">
        <v>13138</v>
      </c>
      <c r="E14231" s="171">
        <v>0.28999999999999998</v>
      </c>
    </row>
    <row r="14232" spans="2:5" ht="50.1" customHeight="1">
      <c r="B14232" s="75">
        <v>40432</v>
      </c>
      <c r="C14232" s="75" t="s">
        <v>15920</v>
      </c>
      <c r="D14232" s="75" t="s">
        <v>13138</v>
      </c>
      <c r="E14232" s="171">
        <v>2.2799999999999998</v>
      </c>
    </row>
    <row r="14233" spans="2:5" ht="50.1" customHeight="1">
      <c r="B14233" s="75">
        <v>39481</v>
      </c>
      <c r="C14233" s="75" t="s">
        <v>15921</v>
      </c>
      <c r="D14233" s="75" t="s">
        <v>13138</v>
      </c>
      <c r="E14233" s="171">
        <v>1.43</v>
      </c>
    </row>
    <row r="14234" spans="2:5" ht="50.1" customHeight="1">
      <c r="B14234" s="75">
        <v>40433</v>
      </c>
      <c r="C14234" s="75" t="s">
        <v>15922</v>
      </c>
      <c r="D14234" s="75" t="s">
        <v>13138</v>
      </c>
      <c r="E14234" s="171">
        <v>1.26</v>
      </c>
    </row>
    <row r="14235" spans="2:5" ht="50.1" customHeight="1">
      <c r="B14235" s="75">
        <v>20219</v>
      </c>
      <c r="C14235" s="75" t="s">
        <v>15923</v>
      </c>
      <c r="D14235" s="75" t="s">
        <v>13138</v>
      </c>
      <c r="E14235" s="172">
        <v>83700</v>
      </c>
    </row>
    <row r="14236" spans="2:5" ht="50.1" customHeight="1">
      <c r="B14236" s="75">
        <v>36484</v>
      </c>
      <c r="C14236" s="75" t="s">
        <v>15924</v>
      </c>
      <c r="D14236" s="75" t="s">
        <v>13138</v>
      </c>
      <c r="E14236" s="172">
        <v>177679.85</v>
      </c>
    </row>
    <row r="14237" spans="2:5" ht="50.1" customHeight="1">
      <c r="B14237" s="75">
        <v>38367</v>
      </c>
      <c r="C14237" s="75" t="s">
        <v>15925</v>
      </c>
      <c r="D14237" s="75" t="s">
        <v>13138</v>
      </c>
      <c r="E14237" s="171">
        <v>17.25</v>
      </c>
    </row>
    <row r="14238" spans="2:5" ht="50.1" customHeight="1">
      <c r="B14238" s="75">
        <v>38368</v>
      </c>
      <c r="C14238" s="75" t="s">
        <v>15926</v>
      </c>
      <c r="D14238" s="75" t="s">
        <v>13138</v>
      </c>
      <c r="E14238" s="171">
        <v>6.67</v>
      </c>
    </row>
    <row r="14239" spans="2:5" ht="50.1" customHeight="1">
      <c r="B14239" s="75">
        <v>38091</v>
      </c>
      <c r="C14239" s="75" t="s">
        <v>15927</v>
      </c>
      <c r="D14239" s="75" t="s">
        <v>13138</v>
      </c>
      <c r="E14239" s="171">
        <v>1.87</v>
      </c>
    </row>
    <row r="14240" spans="2:5" ht="50.1" customHeight="1">
      <c r="B14240" s="75">
        <v>38095</v>
      </c>
      <c r="C14240" s="75" t="s">
        <v>15928</v>
      </c>
      <c r="D14240" s="75" t="s">
        <v>13138</v>
      </c>
      <c r="E14240" s="171">
        <v>3.96</v>
      </c>
    </row>
    <row r="14241" spans="2:5" ht="50.1" customHeight="1">
      <c r="B14241" s="75">
        <v>38092</v>
      </c>
      <c r="C14241" s="75" t="s">
        <v>15929</v>
      </c>
      <c r="D14241" s="75" t="s">
        <v>13138</v>
      </c>
      <c r="E14241" s="171">
        <v>1.77</v>
      </c>
    </row>
    <row r="14242" spans="2:5" ht="50.1" customHeight="1">
      <c r="B14242" s="75">
        <v>38093</v>
      </c>
      <c r="C14242" s="75" t="s">
        <v>15930</v>
      </c>
      <c r="D14242" s="75" t="s">
        <v>13138</v>
      </c>
      <c r="E14242" s="171">
        <v>1.83</v>
      </c>
    </row>
    <row r="14243" spans="2:5" ht="50.1" customHeight="1">
      <c r="B14243" s="75">
        <v>38096</v>
      </c>
      <c r="C14243" s="75" t="s">
        <v>15931</v>
      </c>
      <c r="D14243" s="75" t="s">
        <v>13138</v>
      </c>
      <c r="E14243" s="171">
        <v>4.26</v>
      </c>
    </row>
    <row r="14244" spans="2:5" ht="50.1" customHeight="1">
      <c r="B14244" s="75">
        <v>38094</v>
      </c>
      <c r="C14244" s="75" t="s">
        <v>15932</v>
      </c>
      <c r="D14244" s="75" t="s">
        <v>13138</v>
      </c>
      <c r="E14244" s="171">
        <v>2.25</v>
      </c>
    </row>
    <row r="14245" spans="2:5" ht="50.1" customHeight="1">
      <c r="B14245" s="75">
        <v>38097</v>
      </c>
      <c r="C14245" s="75" t="s">
        <v>15933</v>
      </c>
      <c r="D14245" s="75" t="s">
        <v>13138</v>
      </c>
      <c r="E14245" s="171">
        <v>4.57</v>
      </c>
    </row>
    <row r="14246" spans="2:5" ht="50.1" customHeight="1">
      <c r="B14246" s="75">
        <v>38098</v>
      </c>
      <c r="C14246" s="75" t="s">
        <v>15934</v>
      </c>
      <c r="D14246" s="75" t="s">
        <v>13138</v>
      </c>
      <c r="E14246" s="171">
        <v>4.57</v>
      </c>
    </row>
    <row r="14247" spans="2:5" ht="50.1" customHeight="1">
      <c r="B14247" s="75">
        <v>11186</v>
      </c>
      <c r="C14247" s="75" t="s">
        <v>15935</v>
      </c>
      <c r="D14247" s="75" t="s">
        <v>13136</v>
      </c>
      <c r="E14247" s="171">
        <v>343.99</v>
      </c>
    </row>
    <row r="14248" spans="2:5" ht="50.1" customHeight="1">
      <c r="B14248" s="75">
        <v>11558</v>
      </c>
      <c r="C14248" s="75" t="s">
        <v>15936</v>
      </c>
      <c r="D14248" s="75" t="s">
        <v>3957</v>
      </c>
      <c r="E14248" s="171">
        <v>12.9</v>
      </c>
    </row>
    <row r="14249" spans="2:5" ht="50.1" customHeight="1">
      <c r="B14249" s="75">
        <v>11557</v>
      </c>
      <c r="C14249" s="75" t="s">
        <v>15937</v>
      </c>
      <c r="D14249" s="75" t="s">
        <v>3957</v>
      </c>
      <c r="E14249" s="171">
        <v>32.659999999999997</v>
      </c>
    </row>
    <row r="14250" spans="2:5" ht="50.1" customHeight="1">
      <c r="B14250" s="75">
        <v>2759</v>
      </c>
      <c r="C14250" s="75" t="s">
        <v>15938</v>
      </c>
      <c r="D14250" s="75" t="s">
        <v>13138</v>
      </c>
      <c r="E14250" s="171">
        <v>5.8</v>
      </c>
    </row>
    <row r="14251" spans="2:5" ht="50.1" customHeight="1">
      <c r="B14251" s="75">
        <v>38124</v>
      </c>
      <c r="C14251" s="75" t="s">
        <v>15939</v>
      </c>
      <c r="D14251" s="75" t="s">
        <v>13138</v>
      </c>
      <c r="E14251" s="171">
        <v>24.4</v>
      </c>
    </row>
    <row r="14252" spans="2:5" ht="50.1" customHeight="1">
      <c r="B14252" s="75">
        <v>38380</v>
      </c>
      <c r="C14252" s="75" t="s">
        <v>15940</v>
      </c>
      <c r="D14252" s="75" t="s">
        <v>13138</v>
      </c>
      <c r="E14252" s="171">
        <v>27.41</v>
      </c>
    </row>
    <row r="14253" spans="2:5" ht="50.1" customHeight="1">
      <c r="B14253" s="75">
        <v>20059</v>
      </c>
      <c r="C14253" s="75" t="s">
        <v>15941</v>
      </c>
      <c r="D14253" s="75" t="s">
        <v>13138</v>
      </c>
      <c r="E14253" s="171">
        <v>15.71</v>
      </c>
    </row>
    <row r="14254" spans="2:5" ht="50.1" customHeight="1">
      <c r="B14254" s="75">
        <v>42429</v>
      </c>
      <c r="C14254" s="75" t="s">
        <v>15942</v>
      </c>
      <c r="D14254" s="75" t="s">
        <v>13138</v>
      </c>
      <c r="E14254" s="172">
        <v>4775.51</v>
      </c>
    </row>
    <row r="14255" spans="2:5" ht="50.1" customHeight="1">
      <c r="B14255" s="75">
        <v>39616</v>
      </c>
      <c r="C14255" s="75" t="s">
        <v>21636</v>
      </c>
      <c r="D14255" s="75" t="s">
        <v>13138</v>
      </c>
      <c r="E14255" s="171">
        <v>479.9</v>
      </c>
    </row>
    <row r="14256" spans="2:5" ht="50.1" customHeight="1">
      <c r="B14256" s="75">
        <v>39618</v>
      </c>
      <c r="C14256" s="75" t="s">
        <v>21637</v>
      </c>
      <c r="D14256" s="75" t="s">
        <v>13138</v>
      </c>
      <c r="E14256" s="171">
        <v>870.46</v>
      </c>
    </row>
    <row r="14257" spans="2:5" ht="50.1" customHeight="1">
      <c r="B14257" s="75">
        <v>39619</v>
      </c>
      <c r="C14257" s="75" t="s">
        <v>21638</v>
      </c>
      <c r="D14257" s="75" t="s">
        <v>13138</v>
      </c>
      <c r="E14257" s="172">
        <v>1192.17</v>
      </c>
    </row>
    <row r="14258" spans="2:5" ht="50.1" customHeight="1">
      <c r="B14258" s="75">
        <v>39613</v>
      </c>
      <c r="C14258" s="75" t="s">
        <v>21639</v>
      </c>
      <c r="D14258" s="75" t="s">
        <v>13138</v>
      </c>
      <c r="E14258" s="171">
        <v>190.63</v>
      </c>
    </row>
    <row r="14259" spans="2:5" ht="50.1" customHeight="1">
      <c r="B14259" s="75">
        <v>39614</v>
      </c>
      <c r="C14259" s="75" t="s">
        <v>21640</v>
      </c>
      <c r="D14259" s="75" t="s">
        <v>13138</v>
      </c>
      <c r="E14259" s="171">
        <v>278.11</v>
      </c>
    </row>
    <row r="14260" spans="2:5" ht="50.1" customHeight="1">
      <c r="B14260" s="75">
        <v>38538</v>
      </c>
      <c r="C14260" s="75" t="s">
        <v>15943</v>
      </c>
      <c r="D14260" s="75" t="s">
        <v>13139</v>
      </c>
      <c r="E14260" s="171">
        <v>56</v>
      </c>
    </row>
    <row r="14261" spans="2:5" ht="50.1" customHeight="1">
      <c r="B14261" s="75">
        <v>38539</v>
      </c>
      <c r="C14261" s="75" t="s">
        <v>15944</v>
      </c>
      <c r="D14261" s="75" t="s">
        <v>13139</v>
      </c>
      <c r="E14261" s="171">
        <v>76.150000000000006</v>
      </c>
    </row>
    <row r="14262" spans="2:5" ht="50.1" customHeight="1">
      <c r="B14262" s="75">
        <v>38540</v>
      </c>
      <c r="C14262" s="75" t="s">
        <v>15945</v>
      </c>
      <c r="D14262" s="75" t="s">
        <v>13139</v>
      </c>
      <c r="E14262" s="171">
        <v>195.16</v>
      </c>
    </row>
    <row r="14263" spans="2:5" ht="50.1" customHeight="1">
      <c r="B14263" s="75">
        <v>38384</v>
      </c>
      <c r="C14263" s="75" t="s">
        <v>15946</v>
      </c>
      <c r="D14263" s="75" t="s">
        <v>13138</v>
      </c>
      <c r="E14263" s="171">
        <v>17.3</v>
      </c>
    </row>
    <row r="14264" spans="2:5" ht="50.1" customHeight="1">
      <c r="B14264" s="75">
        <v>13</v>
      </c>
      <c r="C14264" s="75" t="s">
        <v>15947</v>
      </c>
      <c r="D14264" s="75" t="s">
        <v>13140</v>
      </c>
      <c r="E14264" s="171">
        <v>13.08</v>
      </c>
    </row>
    <row r="14265" spans="2:5" ht="50.1" customHeight="1">
      <c r="B14265" s="75">
        <v>2762</v>
      </c>
      <c r="C14265" s="75" t="s">
        <v>15948</v>
      </c>
      <c r="D14265" s="75" t="s">
        <v>13139</v>
      </c>
      <c r="E14265" s="171">
        <v>7.25</v>
      </c>
    </row>
    <row r="14266" spans="2:5" ht="50.1" customHeight="1">
      <c r="B14266" s="75">
        <v>21142</v>
      </c>
      <c r="C14266" s="75" t="s">
        <v>15949</v>
      </c>
      <c r="D14266" s="75" t="s">
        <v>13138</v>
      </c>
      <c r="E14266" s="171">
        <v>29.93</v>
      </c>
    </row>
    <row r="14267" spans="2:5" ht="50.1" customHeight="1">
      <c r="B14267" s="75">
        <v>4223</v>
      </c>
      <c r="C14267" s="75" t="s">
        <v>15952</v>
      </c>
      <c r="D14267" s="75" t="s">
        <v>3955</v>
      </c>
      <c r="E14267" s="171">
        <v>4.08</v>
      </c>
    </row>
    <row r="14268" spans="2:5" ht="50.1" customHeight="1">
      <c r="B14268" s="75">
        <v>37372</v>
      </c>
      <c r="C14268" s="75" t="s">
        <v>15953</v>
      </c>
      <c r="D14268" s="75" t="s">
        <v>13137</v>
      </c>
      <c r="E14268" s="171">
        <v>0.55000000000000004</v>
      </c>
    </row>
    <row r="14269" spans="2:5" ht="50.1" customHeight="1">
      <c r="B14269" s="75">
        <v>40863</v>
      </c>
      <c r="C14269" s="75" t="s">
        <v>15954</v>
      </c>
      <c r="D14269" s="75" t="s">
        <v>13142</v>
      </c>
      <c r="E14269" s="171">
        <v>103.7</v>
      </c>
    </row>
    <row r="14270" spans="2:5" ht="50.1" customHeight="1">
      <c r="B14270" s="75">
        <v>38475</v>
      </c>
      <c r="C14270" s="75" t="s">
        <v>15955</v>
      </c>
      <c r="D14270" s="75" t="s">
        <v>13138</v>
      </c>
      <c r="E14270" s="171">
        <v>18.940000000000001</v>
      </c>
    </row>
    <row r="14271" spans="2:5" ht="50.1" customHeight="1">
      <c r="B14271" s="75">
        <v>38474</v>
      </c>
      <c r="C14271" s="75" t="s">
        <v>15956</v>
      </c>
      <c r="D14271" s="75" t="s">
        <v>13138</v>
      </c>
      <c r="E14271" s="171">
        <v>23.42</v>
      </c>
    </row>
    <row r="14272" spans="2:5" ht="50.1" customHeight="1">
      <c r="B14272" s="75">
        <v>10886</v>
      </c>
      <c r="C14272" s="75" t="s">
        <v>15957</v>
      </c>
      <c r="D14272" s="75" t="s">
        <v>13138</v>
      </c>
      <c r="E14272" s="171">
        <v>131.25</v>
      </c>
    </row>
    <row r="14273" spans="2:5" ht="50.1" customHeight="1">
      <c r="B14273" s="75">
        <v>10888</v>
      </c>
      <c r="C14273" s="75" t="s">
        <v>15958</v>
      </c>
      <c r="D14273" s="75" t="s">
        <v>13138</v>
      </c>
      <c r="E14273" s="171">
        <v>415.38</v>
      </c>
    </row>
    <row r="14274" spans="2:5" ht="50.1" customHeight="1">
      <c r="B14274" s="75">
        <v>10889</v>
      </c>
      <c r="C14274" s="75" t="s">
        <v>15959</v>
      </c>
      <c r="D14274" s="75" t="s">
        <v>13138</v>
      </c>
      <c r="E14274" s="171">
        <v>450</v>
      </c>
    </row>
    <row r="14275" spans="2:5" ht="50.1" customHeight="1">
      <c r="B14275" s="75">
        <v>10890</v>
      </c>
      <c r="C14275" s="75" t="s">
        <v>15960</v>
      </c>
      <c r="D14275" s="75" t="s">
        <v>13138</v>
      </c>
      <c r="E14275" s="171">
        <v>207.69</v>
      </c>
    </row>
    <row r="14276" spans="2:5" ht="50.1" customHeight="1">
      <c r="B14276" s="75">
        <v>10891</v>
      </c>
      <c r="C14276" s="75" t="s">
        <v>15961</v>
      </c>
      <c r="D14276" s="75" t="s">
        <v>13138</v>
      </c>
      <c r="E14276" s="171">
        <v>126.92</v>
      </c>
    </row>
    <row r="14277" spans="2:5" ht="50.1" customHeight="1">
      <c r="B14277" s="75">
        <v>10892</v>
      </c>
      <c r="C14277" s="75" t="s">
        <v>15962</v>
      </c>
      <c r="D14277" s="75" t="s">
        <v>13138</v>
      </c>
      <c r="E14277" s="171">
        <v>150</v>
      </c>
    </row>
    <row r="14278" spans="2:5" ht="50.1" customHeight="1">
      <c r="B14278" s="75">
        <v>20977</v>
      </c>
      <c r="C14278" s="75" t="s">
        <v>15963</v>
      </c>
      <c r="D14278" s="75" t="s">
        <v>13138</v>
      </c>
      <c r="E14278" s="171">
        <v>178.84</v>
      </c>
    </row>
    <row r="14279" spans="2:5" ht="50.1" customHeight="1">
      <c r="B14279" s="75">
        <v>3073</v>
      </c>
      <c r="C14279" s="75" t="s">
        <v>15964</v>
      </c>
      <c r="D14279" s="75" t="s">
        <v>13138</v>
      </c>
      <c r="E14279" s="171">
        <v>197.82</v>
      </c>
    </row>
    <row r="14280" spans="2:5" ht="50.1" customHeight="1">
      <c r="B14280" s="75">
        <v>3068</v>
      </c>
      <c r="C14280" s="75" t="s">
        <v>15965</v>
      </c>
      <c r="D14280" s="75" t="s">
        <v>13138</v>
      </c>
      <c r="E14280" s="171">
        <v>39.549999999999997</v>
      </c>
    </row>
    <row r="14281" spans="2:5" ht="50.1" customHeight="1">
      <c r="B14281" s="75">
        <v>3074</v>
      </c>
      <c r="C14281" s="75" t="s">
        <v>15966</v>
      </c>
      <c r="D14281" s="75" t="s">
        <v>13138</v>
      </c>
      <c r="E14281" s="171">
        <v>124.89</v>
      </c>
    </row>
    <row r="14282" spans="2:5" ht="50.1" customHeight="1">
      <c r="B14282" s="75">
        <v>3076</v>
      </c>
      <c r="C14282" s="75" t="s">
        <v>15967</v>
      </c>
      <c r="D14282" s="75" t="s">
        <v>13138</v>
      </c>
      <c r="E14282" s="171">
        <v>162.63</v>
      </c>
    </row>
    <row r="14283" spans="2:5" ht="50.1" customHeight="1">
      <c r="B14283" s="75">
        <v>3072</v>
      </c>
      <c r="C14283" s="75" t="s">
        <v>15968</v>
      </c>
      <c r="D14283" s="75" t="s">
        <v>13138</v>
      </c>
      <c r="E14283" s="171">
        <v>40.97</v>
      </c>
    </row>
    <row r="14284" spans="2:5" ht="50.1" customHeight="1">
      <c r="B14284" s="75">
        <v>3075</v>
      </c>
      <c r="C14284" s="75" t="s">
        <v>15969</v>
      </c>
      <c r="D14284" s="75" t="s">
        <v>13138</v>
      </c>
      <c r="E14284" s="171">
        <v>102.77</v>
      </c>
    </row>
    <row r="14285" spans="2:5" ht="50.1" customHeight="1">
      <c r="B14285" s="75">
        <v>10780</v>
      </c>
      <c r="C14285" s="75" t="s">
        <v>15970</v>
      </c>
      <c r="D14285" s="75" t="s">
        <v>13138</v>
      </c>
      <c r="E14285" s="171">
        <v>8.68</v>
      </c>
    </row>
    <row r="14286" spans="2:5" ht="50.1" customHeight="1">
      <c r="B14286" s="75">
        <v>10781</v>
      </c>
      <c r="C14286" s="75" t="s">
        <v>15971</v>
      </c>
      <c r="D14286" s="75" t="s">
        <v>13138</v>
      </c>
      <c r="E14286" s="171">
        <v>13.93</v>
      </c>
    </row>
    <row r="14287" spans="2:5" ht="50.1" customHeight="1">
      <c r="B14287" s="75">
        <v>20106</v>
      </c>
      <c r="C14287" s="75" t="s">
        <v>15972</v>
      </c>
      <c r="D14287" s="75" t="s">
        <v>13138</v>
      </c>
      <c r="E14287" s="171">
        <v>4.59</v>
      </c>
    </row>
    <row r="14288" spans="2:5" ht="50.1" customHeight="1">
      <c r="B14288" s="75">
        <v>20107</v>
      </c>
      <c r="C14288" s="75" t="s">
        <v>15973</v>
      </c>
      <c r="D14288" s="75" t="s">
        <v>13138</v>
      </c>
      <c r="E14288" s="171">
        <v>5.26</v>
      </c>
    </row>
    <row r="14289" spans="2:5" ht="50.1" customHeight="1">
      <c r="B14289" s="75">
        <v>20108</v>
      </c>
      <c r="C14289" s="75" t="s">
        <v>15974</v>
      </c>
      <c r="D14289" s="75" t="s">
        <v>13138</v>
      </c>
      <c r="E14289" s="171">
        <v>6.94</v>
      </c>
    </row>
    <row r="14290" spans="2:5" ht="50.1" customHeight="1">
      <c r="B14290" s="75">
        <v>20109</v>
      </c>
      <c r="C14290" s="75" t="s">
        <v>15975</v>
      </c>
      <c r="D14290" s="75" t="s">
        <v>13138</v>
      </c>
      <c r="E14290" s="171">
        <v>8.68</v>
      </c>
    </row>
    <row r="14291" spans="2:5" ht="50.1" customHeight="1">
      <c r="B14291" s="75">
        <v>43612</v>
      </c>
      <c r="C14291" s="75" t="s">
        <v>21641</v>
      </c>
      <c r="D14291" s="75" t="s">
        <v>3959</v>
      </c>
      <c r="E14291" s="171">
        <v>71.260000000000005</v>
      </c>
    </row>
    <row r="14292" spans="2:5" ht="50.1" customHeight="1">
      <c r="B14292" s="75">
        <v>43613</v>
      </c>
      <c r="C14292" s="75" t="s">
        <v>21642</v>
      </c>
      <c r="D14292" s="75" t="s">
        <v>3959</v>
      </c>
      <c r="E14292" s="171">
        <v>58.99</v>
      </c>
    </row>
    <row r="14293" spans="2:5" ht="50.1" customHeight="1">
      <c r="B14293" s="75">
        <v>11480</v>
      </c>
      <c r="C14293" s="75" t="s">
        <v>21643</v>
      </c>
      <c r="D14293" s="75" t="s">
        <v>3959</v>
      </c>
      <c r="E14293" s="171">
        <v>90.53</v>
      </c>
    </row>
    <row r="14294" spans="2:5" ht="50.1" customHeight="1">
      <c r="B14294" s="75">
        <v>11469</v>
      </c>
      <c r="C14294" s="75" t="s">
        <v>21644</v>
      </c>
      <c r="D14294" s="75" t="s">
        <v>13138</v>
      </c>
      <c r="E14294" s="171">
        <v>9.66</v>
      </c>
    </row>
    <row r="14295" spans="2:5" ht="50.1" customHeight="1">
      <c r="B14295" s="75">
        <v>11468</v>
      </c>
      <c r="C14295" s="75" t="s">
        <v>21645</v>
      </c>
      <c r="D14295" s="75" t="s">
        <v>13138</v>
      </c>
      <c r="E14295" s="171">
        <v>9.67</v>
      </c>
    </row>
    <row r="14296" spans="2:5" ht="50.1" customHeight="1">
      <c r="B14296" s="75">
        <v>11484</v>
      </c>
      <c r="C14296" s="75" t="s">
        <v>21646</v>
      </c>
      <c r="D14296" s="75" t="s">
        <v>13138</v>
      </c>
      <c r="E14296" s="171">
        <v>42.47</v>
      </c>
    </row>
    <row r="14297" spans="2:5" ht="50.1" customHeight="1">
      <c r="B14297" s="75">
        <v>38155</v>
      </c>
      <c r="C14297" s="75" t="s">
        <v>21647</v>
      </c>
      <c r="D14297" s="75" t="s">
        <v>13138</v>
      </c>
      <c r="E14297" s="171">
        <v>65.94</v>
      </c>
    </row>
    <row r="14298" spans="2:5" ht="50.1" customHeight="1">
      <c r="B14298" s="75">
        <v>11467</v>
      </c>
      <c r="C14298" s="75" t="s">
        <v>21648</v>
      </c>
      <c r="D14298" s="75" t="s">
        <v>13138</v>
      </c>
      <c r="E14298" s="171">
        <v>15.07</v>
      </c>
    </row>
    <row r="14299" spans="2:5" ht="50.1" customHeight="1">
      <c r="B14299" s="75">
        <v>38153</v>
      </c>
      <c r="C14299" s="75" t="s">
        <v>21649</v>
      </c>
      <c r="D14299" s="75" t="s">
        <v>3959</v>
      </c>
      <c r="E14299" s="171">
        <v>38.49</v>
      </c>
    </row>
    <row r="14300" spans="2:5" ht="50.1" customHeight="1">
      <c r="B14300" s="75">
        <v>43607</v>
      </c>
      <c r="C14300" s="75" t="s">
        <v>21650</v>
      </c>
      <c r="D14300" s="75" t="s">
        <v>13138</v>
      </c>
      <c r="E14300" s="171">
        <v>72.8</v>
      </c>
    </row>
    <row r="14301" spans="2:5" ht="50.1" customHeight="1">
      <c r="B14301" s="75">
        <v>3080</v>
      </c>
      <c r="C14301" s="75" t="s">
        <v>21651</v>
      </c>
      <c r="D14301" s="75" t="s">
        <v>3959</v>
      </c>
      <c r="E14301" s="171">
        <v>48.95</v>
      </c>
    </row>
    <row r="14302" spans="2:5" ht="50.1" customHeight="1">
      <c r="B14302" s="75">
        <v>3081</v>
      </c>
      <c r="C14302" s="75" t="s">
        <v>21652</v>
      </c>
      <c r="D14302" s="75" t="s">
        <v>3959</v>
      </c>
      <c r="E14302" s="171">
        <v>96.84</v>
      </c>
    </row>
    <row r="14303" spans="2:5" ht="50.1" customHeight="1">
      <c r="B14303" s="75">
        <v>3090</v>
      </c>
      <c r="C14303" s="75" t="s">
        <v>21653</v>
      </c>
      <c r="D14303" s="75" t="s">
        <v>3959</v>
      </c>
      <c r="E14303" s="171">
        <v>43.69</v>
      </c>
    </row>
    <row r="14304" spans="2:5" ht="50.1" customHeight="1">
      <c r="B14304" s="75">
        <v>43611</v>
      </c>
      <c r="C14304" s="75" t="s">
        <v>21654</v>
      </c>
      <c r="D14304" s="75" t="s">
        <v>3959</v>
      </c>
      <c r="E14304" s="171">
        <v>72.5</v>
      </c>
    </row>
    <row r="14305" spans="2:5" ht="50.1" customHeight="1">
      <c r="B14305" s="75">
        <v>3103</v>
      </c>
      <c r="C14305" s="75" t="s">
        <v>21655</v>
      </c>
      <c r="D14305" s="75" t="s">
        <v>13138</v>
      </c>
      <c r="E14305" s="171">
        <v>36.22</v>
      </c>
    </row>
    <row r="14306" spans="2:5" ht="50.1" customHeight="1">
      <c r="B14306" s="75">
        <v>3097</v>
      </c>
      <c r="C14306" s="75" t="s">
        <v>21656</v>
      </c>
      <c r="D14306" s="75" t="s">
        <v>3959</v>
      </c>
      <c r="E14306" s="171">
        <v>54.8</v>
      </c>
    </row>
    <row r="14307" spans="2:5" ht="50.1" customHeight="1">
      <c r="B14307" s="75">
        <v>3099</v>
      </c>
      <c r="C14307" s="75" t="s">
        <v>21657</v>
      </c>
      <c r="D14307" s="75" t="s">
        <v>3959</v>
      </c>
      <c r="E14307" s="171">
        <v>87.75</v>
      </c>
    </row>
    <row r="14308" spans="2:5" ht="50.1" customHeight="1">
      <c r="B14308" s="75">
        <v>38151</v>
      </c>
      <c r="C14308" s="75" t="s">
        <v>21658</v>
      </c>
      <c r="D14308" s="75" t="s">
        <v>3959</v>
      </c>
      <c r="E14308" s="171">
        <v>63.62</v>
      </c>
    </row>
    <row r="14309" spans="2:5" ht="50.1" customHeight="1">
      <c r="B14309" s="75">
        <v>38152</v>
      </c>
      <c r="C14309" s="75" t="s">
        <v>21659</v>
      </c>
      <c r="D14309" s="75" t="s">
        <v>3959</v>
      </c>
      <c r="E14309" s="171">
        <v>102.63</v>
      </c>
    </row>
    <row r="14310" spans="2:5" ht="50.1" customHeight="1">
      <c r="B14310" s="75">
        <v>43610</v>
      </c>
      <c r="C14310" s="75" t="s">
        <v>21660</v>
      </c>
      <c r="D14310" s="75" t="s">
        <v>13138</v>
      </c>
      <c r="E14310" s="171">
        <v>54.38</v>
      </c>
    </row>
    <row r="14311" spans="2:5" ht="50.1" customHeight="1">
      <c r="B14311" s="75">
        <v>3093</v>
      </c>
      <c r="C14311" s="75" t="s">
        <v>21661</v>
      </c>
      <c r="D14311" s="75" t="s">
        <v>3959</v>
      </c>
      <c r="E14311" s="171">
        <v>87.75</v>
      </c>
    </row>
    <row r="14312" spans="2:5" ht="50.1" customHeight="1">
      <c r="B14312" s="75">
        <v>38165</v>
      </c>
      <c r="C14312" s="75" t="s">
        <v>15977</v>
      </c>
      <c r="D14312" s="75" t="s">
        <v>3959</v>
      </c>
      <c r="E14312" s="171">
        <v>62.07</v>
      </c>
    </row>
    <row r="14313" spans="2:5" ht="50.1" customHeight="1">
      <c r="B14313" s="75">
        <v>38177</v>
      </c>
      <c r="C14313" s="75" t="s">
        <v>21662</v>
      </c>
      <c r="D14313" s="75" t="s">
        <v>13138</v>
      </c>
      <c r="E14313" s="171">
        <v>18.440000000000001</v>
      </c>
    </row>
    <row r="14314" spans="2:5" ht="50.1" customHeight="1">
      <c r="B14314" s="75">
        <v>11458</v>
      </c>
      <c r="C14314" s="75" t="s">
        <v>15978</v>
      </c>
      <c r="D14314" s="75" t="s">
        <v>13138</v>
      </c>
      <c r="E14314" s="171">
        <v>22.02</v>
      </c>
    </row>
    <row r="14315" spans="2:5" ht="50.1" customHeight="1">
      <c r="B14315" s="75">
        <v>3108</v>
      </c>
      <c r="C14315" s="75" t="s">
        <v>21663</v>
      </c>
      <c r="D14315" s="75" t="s">
        <v>13138</v>
      </c>
      <c r="E14315" s="171">
        <v>93.61</v>
      </c>
    </row>
    <row r="14316" spans="2:5" ht="50.1" customHeight="1">
      <c r="B14316" s="75">
        <v>3105</v>
      </c>
      <c r="C14316" s="75" t="s">
        <v>21664</v>
      </c>
      <c r="D14316" s="75" t="s">
        <v>13138</v>
      </c>
      <c r="E14316" s="171">
        <v>122.44</v>
      </c>
    </row>
    <row r="14317" spans="2:5" ht="50.1" customHeight="1">
      <c r="B14317" s="75">
        <v>38178</v>
      </c>
      <c r="C14317" s="75" t="s">
        <v>21665</v>
      </c>
      <c r="D14317" s="75" t="s">
        <v>13138</v>
      </c>
      <c r="E14317" s="171">
        <v>20.29</v>
      </c>
    </row>
    <row r="14318" spans="2:5" ht="50.1" customHeight="1">
      <c r="B14318" s="75">
        <v>43575</v>
      </c>
      <c r="C14318" s="75" t="s">
        <v>21666</v>
      </c>
      <c r="D14318" s="75" t="s">
        <v>13138</v>
      </c>
      <c r="E14318" s="171">
        <v>43.97</v>
      </c>
    </row>
    <row r="14319" spans="2:5" ht="50.1" customHeight="1">
      <c r="B14319" s="75">
        <v>43577</v>
      </c>
      <c r="C14319" s="75" t="s">
        <v>21667</v>
      </c>
      <c r="D14319" s="75" t="s">
        <v>13138</v>
      </c>
      <c r="E14319" s="171">
        <v>76.45</v>
      </c>
    </row>
    <row r="14320" spans="2:5" ht="50.1" customHeight="1">
      <c r="B14320" s="75">
        <v>42481</v>
      </c>
      <c r="C14320" s="75" t="s">
        <v>15979</v>
      </c>
      <c r="D14320" s="75" t="s">
        <v>13136</v>
      </c>
      <c r="E14320" s="171">
        <v>15.81</v>
      </c>
    </row>
    <row r="14321" spans="2:5" ht="50.1" customHeight="1">
      <c r="B14321" s="75">
        <v>43458</v>
      </c>
      <c r="C14321" s="75" t="s">
        <v>15980</v>
      </c>
      <c r="D14321" s="75" t="s">
        <v>13137</v>
      </c>
      <c r="E14321" s="171">
        <v>0.04</v>
      </c>
    </row>
    <row r="14322" spans="2:5" ht="50.1" customHeight="1">
      <c r="B14322" s="75">
        <v>43470</v>
      </c>
      <c r="C14322" s="75" t="s">
        <v>15981</v>
      </c>
      <c r="D14322" s="75" t="s">
        <v>13142</v>
      </c>
      <c r="E14322" s="171">
        <v>7.9</v>
      </c>
    </row>
    <row r="14323" spans="2:5" ht="50.1" customHeight="1">
      <c r="B14323" s="75">
        <v>43459</v>
      </c>
      <c r="C14323" s="75" t="s">
        <v>15982</v>
      </c>
      <c r="D14323" s="75" t="s">
        <v>13137</v>
      </c>
      <c r="E14323" s="171">
        <v>0.38</v>
      </c>
    </row>
    <row r="14324" spans="2:5" ht="50.1" customHeight="1">
      <c r="B14324" s="75">
        <v>43471</v>
      </c>
      <c r="C14324" s="75" t="s">
        <v>15983</v>
      </c>
      <c r="D14324" s="75" t="s">
        <v>13142</v>
      </c>
      <c r="E14324" s="171">
        <v>71.44</v>
      </c>
    </row>
    <row r="14325" spans="2:5" ht="50.1" customHeight="1">
      <c r="B14325" s="75">
        <v>43460</v>
      </c>
      <c r="C14325" s="75" t="s">
        <v>15984</v>
      </c>
      <c r="D14325" s="75" t="s">
        <v>13137</v>
      </c>
      <c r="E14325" s="171">
        <v>0.62</v>
      </c>
    </row>
    <row r="14326" spans="2:5" ht="50.1" customHeight="1">
      <c r="B14326" s="75">
        <v>43472</v>
      </c>
      <c r="C14326" s="75" t="s">
        <v>15985</v>
      </c>
      <c r="D14326" s="75" t="s">
        <v>13142</v>
      </c>
      <c r="E14326" s="171">
        <v>117.38</v>
      </c>
    </row>
    <row r="14327" spans="2:5" ht="50.1" customHeight="1">
      <c r="B14327" s="75">
        <v>43461</v>
      </c>
      <c r="C14327" s="75" t="s">
        <v>15986</v>
      </c>
      <c r="D14327" s="75" t="s">
        <v>13137</v>
      </c>
      <c r="E14327" s="171">
        <v>0.28000000000000003</v>
      </c>
    </row>
    <row r="14328" spans="2:5" ht="50.1" customHeight="1">
      <c r="B14328" s="75">
        <v>43473</v>
      </c>
      <c r="C14328" s="75" t="s">
        <v>15987</v>
      </c>
      <c r="D14328" s="75" t="s">
        <v>13142</v>
      </c>
      <c r="E14328" s="171">
        <v>53.34</v>
      </c>
    </row>
    <row r="14329" spans="2:5" ht="50.1" customHeight="1">
      <c r="B14329" s="75">
        <v>43463</v>
      </c>
      <c r="C14329" s="75" t="s">
        <v>15988</v>
      </c>
      <c r="D14329" s="75" t="s">
        <v>13137</v>
      </c>
      <c r="E14329" s="171">
        <v>0.08</v>
      </c>
    </row>
    <row r="14330" spans="2:5" ht="50.1" customHeight="1">
      <c r="B14330" s="75">
        <v>43475</v>
      </c>
      <c r="C14330" s="75" t="s">
        <v>19189</v>
      </c>
      <c r="D14330" s="75" t="s">
        <v>13142</v>
      </c>
      <c r="E14330" s="171">
        <v>14.97</v>
      </c>
    </row>
    <row r="14331" spans="2:5" ht="50.1" customHeight="1">
      <c r="B14331" s="75">
        <v>43462</v>
      </c>
      <c r="C14331" s="75" t="s">
        <v>15989</v>
      </c>
      <c r="D14331" s="75" t="s">
        <v>13137</v>
      </c>
      <c r="E14331" s="171">
        <v>0.01</v>
      </c>
    </row>
    <row r="14332" spans="2:5" ht="50.1" customHeight="1">
      <c r="B14332" s="75">
        <v>43474</v>
      </c>
      <c r="C14332" s="75" t="s">
        <v>15990</v>
      </c>
      <c r="D14332" s="75" t="s">
        <v>13142</v>
      </c>
      <c r="E14332" s="171">
        <v>1.6</v>
      </c>
    </row>
    <row r="14333" spans="2:5" ht="50.1" customHeight="1">
      <c r="B14333" s="75">
        <v>43464</v>
      </c>
      <c r="C14333" s="75" t="s">
        <v>15991</v>
      </c>
      <c r="D14333" s="75" t="s">
        <v>13137</v>
      </c>
      <c r="E14333" s="171">
        <v>0.01</v>
      </c>
    </row>
    <row r="14334" spans="2:5" ht="50.1" customHeight="1">
      <c r="B14334" s="75">
        <v>43476</v>
      </c>
      <c r="C14334" s="75" t="s">
        <v>15992</v>
      </c>
      <c r="D14334" s="75" t="s">
        <v>13142</v>
      </c>
      <c r="E14334" s="171">
        <v>0.01</v>
      </c>
    </row>
    <row r="14335" spans="2:5" ht="50.1" customHeight="1">
      <c r="B14335" s="75">
        <v>43465</v>
      </c>
      <c r="C14335" s="75" t="s">
        <v>15993</v>
      </c>
      <c r="D14335" s="75" t="s">
        <v>13137</v>
      </c>
      <c r="E14335" s="171">
        <v>0.57999999999999996</v>
      </c>
    </row>
    <row r="14336" spans="2:5" ht="50.1" customHeight="1">
      <c r="B14336" s="75">
        <v>43477</v>
      </c>
      <c r="C14336" s="75" t="s">
        <v>15994</v>
      </c>
      <c r="D14336" s="75" t="s">
        <v>13142</v>
      </c>
      <c r="E14336" s="171">
        <v>110.22</v>
      </c>
    </row>
    <row r="14337" spans="2:5" ht="50.1" customHeight="1">
      <c r="B14337" s="75">
        <v>43466</v>
      </c>
      <c r="C14337" s="75" t="s">
        <v>15995</v>
      </c>
      <c r="D14337" s="75" t="s">
        <v>13137</v>
      </c>
      <c r="E14337" s="171">
        <v>1.27</v>
      </c>
    </row>
    <row r="14338" spans="2:5" ht="50.1" customHeight="1">
      <c r="B14338" s="75">
        <v>43478</v>
      </c>
      <c r="C14338" s="75" t="s">
        <v>15996</v>
      </c>
      <c r="D14338" s="75" t="s">
        <v>13142</v>
      </c>
      <c r="E14338" s="171">
        <v>240.1</v>
      </c>
    </row>
    <row r="14339" spans="2:5" ht="50.1" customHeight="1">
      <c r="B14339" s="75">
        <v>43467</v>
      </c>
      <c r="C14339" s="75" t="s">
        <v>15997</v>
      </c>
      <c r="D14339" s="75" t="s">
        <v>13137</v>
      </c>
      <c r="E14339" s="171">
        <v>0.41</v>
      </c>
    </row>
    <row r="14340" spans="2:5" ht="50.1" customHeight="1">
      <c r="B14340" s="75">
        <v>43479</v>
      </c>
      <c r="C14340" s="75" t="s">
        <v>15998</v>
      </c>
      <c r="D14340" s="75" t="s">
        <v>13142</v>
      </c>
      <c r="E14340" s="171">
        <v>76.97</v>
      </c>
    </row>
    <row r="14341" spans="2:5" ht="50.1" customHeight="1">
      <c r="B14341" s="75">
        <v>43468</v>
      </c>
      <c r="C14341" s="75" t="s">
        <v>15999</v>
      </c>
      <c r="D14341" s="75" t="s">
        <v>13137</v>
      </c>
      <c r="E14341" s="171">
        <v>0.89</v>
      </c>
    </row>
    <row r="14342" spans="2:5" ht="50.1" customHeight="1">
      <c r="B14342" s="75">
        <v>43480</v>
      </c>
      <c r="C14342" s="75" t="s">
        <v>16000</v>
      </c>
      <c r="D14342" s="75" t="s">
        <v>13142</v>
      </c>
      <c r="E14342" s="171">
        <v>167.28</v>
      </c>
    </row>
    <row r="14343" spans="2:5" ht="50.1" customHeight="1">
      <c r="B14343" s="75">
        <v>43469</v>
      </c>
      <c r="C14343" s="75" t="s">
        <v>16001</v>
      </c>
      <c r="D14343" s="75" t="s">
        <v>13137</v>
      </c>
      <c r="E14343" s="171">
        <v>0.06</v>
      </c>
    </row>
    <row r="14344" spans="2:5" ht="50.1" customHeight="1">
      <c r="B14344" s="75">
        <v>43481</v>
      </c>
      <c r="C14344" s="75" t="s">
        <v>16002</v>
      </c>
      <c r="D14344" s="75" t="s">
        <v>13142</v>
      </c>
      <c r="E14344" s="171">
        <v>10.78</v>
      </c>
    </row>
    <row r="14345" spans="2:5" ht="50.1" customHeight="1">
      <c r="B14345" s="75">
        <v>3119</v>
      </c>
      <c r="C14345" s="75" t="s">
        <v>21668</v>
      </c>
      <c r="D14345" s="75" t="s">
        <v>13138</v>
      </c>
      <c r="E14345" s="171">
        <v>2.38</v>
      </c>
    </row>
    <row r="14346" spans="2:5" ht="50.1" customHeight="1">
      <c r="B14346" s="75">
        <v>3122</v>
      </c>
      <c r="C14346" s="75" t="s">
        <v>21669</v>
      </c>
      <c r="D14346" s="75" t="s">
        <v>13138</v>
      </c>
      <c r="E14346" s="171">
        <v>4.8499999999999996</v>
      </c>
    </row>
    <row r="14347" spans="2:5" ht="50.1" customHeight="1">
      <c r="B14347" s="75">
        <v>3121</v>
      </c>
      <c r="C14347" s="75" t="s">
        <v>21670</v>
      </c>
      <c r="D14347" s="75" t="s">
        <v>13138</v>
      </c>
      <c r="E14347" s="171">
        <v>5.5</v>
      </c>
    </row>
    <row r="14348" spans="2:5" ht="50.1" customHeight="1">
      <c r="B14348" s="75">
        <v>3120</v>
      </c>
      <c r="C14348" s="75" t="s">
        <v>21671</v>
      </c>
      <c r="D14348" s="75" t="s">
        <v>13138</v>
      </c>
      <c r="E14348" s="171">
        <v>10.42</v>
      </c>
    </row>
    <row r="14349" spans="2:5" ht="50.1" customHeight="1">
      <c r="B14349" s="75">
        <v>11455</v>
      </c>
      <c r="C14349" s="75" t="s">
        <v>21672</v>
      </c>
      <c r="D14349" s="75" t="s">
        <v>13138</v>
      </c>
      <c r="E14349" s="171">
        <v>15.07</v>
      </c>
    </row>
    <row r="14350" spans="2:5" ht="50.1" customHeight="1">
      <c r="B14350" s="75">
        <v>11456</v>
      </c>
      <c r="C14350" s="75" t="s">
        <v>21673</v>
      </c>
      <c r="D14350" s="75" t="s">
        <v>13138</v>
      </c>
      <c r="E14350" s="171">
        <v>18.02</v>
      </c>
    </row>
    <row r="14351" spans="2:5" ht="50.1" customHeight="1">
      <c r="B14351" s="75">
        <v>3107</v>
      </c>
      <c r="C14351" s="75" t="s">
        <v>21674</v>
      </c>
      <c r="D14351" s="75" t="s">
        <v>13138</v>
      </c>
      <c r="E14351" s="171">
        <v>7.6</v>
      </c>
    </row>
    <row r="14352" spans="2:5" ht="50.1" customHeight="1">
      <c r="B14352" s="75">
        <v>43583</v>
      </c>
      <c r="C14352" s="75" t="s">
        <v>21675</v>
      </c>
      <c r="D14352" s="75" t="s">
        <v>13138</v>
      </c>
      <c r="E14352" s="171">
        <v>8.57</v>
      </c>
    </row>
    <row r="14353" spans="2:5" ht="50.1" customHeight="1">
      <c r="B14353" s="75">
        <v>43586</v>
      </c>
      <c r="C14353" s="75" t="s">
        <v>21676</v>
      </c>
      <c r="D14353" s="75" t="s">
        <v>13138</v>
      </c>
      <c r="E14353" s="171">
        <v>8.7799999999999994</v>
      </c>
    </row>
    <row r="14354" spans="2:5" ht="50.1" customHeight="1">
      <c r="B14354" s="75">
        <v>11461</v>
      </c>
      <c r="C14354" s="75" t="s">
        <v>21677</v>
      </c>
      <c r="D14354" s="75" t="s">
        <v>13138</v>
      </c>
      <c r="E14354" s="171">
        <v>9.57</v>
      </c>
    </row>
    <row r="14355" spans="2:5" ht="50.1" customHeight="1">
      <c r="B14355" s="75">
        <v>43587</v>
      </c>
      <c r="C14355" s="75" t="s">
        <v>21678</v>
      </c>
      <c r="D14355" s="75" t="s">
        <v>13138</v>
      </c>
      <c r="E14355" s="171">
        <v>11.04</v>
      </c>
    </row>
    <row r="14356" spans="2:5" ht="50.1" customHeight="1">
      <c r="B14356" s="75">
        <v>3106</v>
      </c>
      <c r="C14356" s="75" t="s">
        <v>21679</v>
      </c>
      <c r="D14356" s="75" t="s">
        <v>13138</v>
      </c>
      <c r="E14356" s="171">
        <v>14.01</v>
      </c>
    </row>
    <row r="14357" spans="2:5" ht="50.1" customHeight="1">
      <c r="B14357" s="75">
        <v>25951</v>
      </c>
      <c r="C14357" s="75" t="s">
        <v>16003</v>
      </c>
      <c r="D14357" s="75" t="s">
        <v>13140</v>
      </c>
      <c r="E14357" s="171">
        <v>2.2799999999999998</v>
      </c>
    </row>
    <row r="14358" spans="2:5" ht="50.1" customHeight="1">
      <c r="B14358" s="75">
        <v>3123</v>
      </c>
      <c r="C14358" s="75" t="s">
        <v>16004</v>
      </c>
      <c r="D14358" s="75" t="s">
        <v>13140</v>
      </c>
      <c r="E14358" s="171">
        <v>2.13</v>
      </c>
    </row>
    <row r="14359" spans="2:5" ht="50.1" customHeight="1">
      <c r="B14359" s="75">
        <v>38125</v>
      </c>
      <c r="C14359" s="75" t="s">
        <v>16005</v>
      </c>
      <c r="D14359" s="75" t="s">
        <v>13140</v>
      </c>
      <c r="E14359" s="171">
        <v>0.73</v>
      </c>
    </row>
    <row r="14360" spans="2:5" ht="50.1" customHeight="1">
      <c r="B14360" s="75">
        <v>39014</v>
      </c>
      <c r="C14360" s="75" t="s">
        <v>16006</v>
      </c>
      <c r="D14360" s="75" t="s">
        <v>13140</v>
      </c>
      <c r="E14360" s="171">
        <v>11.06</v>
      </c>
    </row>
    <row r="14361" spans="2:5" ht="50.1" customHeight="1">
      <c r="B14361" s="75">
        <v>39365</v>
      </c>
      <c r="C14361" s="75" t="s">
        <v>16007</v>
      </c>
      <c r="D14361" s="75" t="s">
        <v>13138</v>
      </c>
      <c r="E14361" s="172">
        <v>1166.49</v>
      </c>
    </row>
    <row r="14362" spans="2:5" ht="50.1" customHeight="1">
      <c r="B14362" s="75">
        <v>39366</v>
      </c>
      <c r="C14362" s="75" t="s">
        <v>16008</v>
      </c>
      <c r="D14362" s="75" t="s">
        <v>13138</v>
      </c>
      <c r="E14362" s="172">
        <v>2986.7</v>
      </c>
    </row>
    <row r="14363" spans="2:5" ht="50.1" customHeight="1">
      <c r="B14363" s="75">
        <v>39367</v>
      </c>
      <c r="C14363" s="75" t="s">
        <v>16009</v>
      </c>
      <c r="D14363" s="75" t="s">
        <v>13138</v>
      </c>
      <c r="E14363" s="172">
        <v>4082.27</v>
      </c>
    </row>
    <row r="14364" spans="2:5" ht="50.1" customHeight="1">
      <c r="B14364" s="75">
        <v>37394</v>
      </c>
      <c r="C14364" s="75" t="s">
        <v>16010</v>
      </c>
      <c r="D14364" s="75" t="s">
        <v>13149</v>
      </c>
      <c r="E14364" s="171">
        <v>52.85</v>
      </c>
    </row>
    <row r="14365" spans="2:5" ht="50.1" customHeight="1">
      <c r="B14365" s="75">
        <v>14146</v>
      </c>
      <c r="C14365" s="75" t="s">
        <v>16011</v>
      </c>
      <c r="D14365" s="75" t="s">
        <v>13149</v>
      </c>
      <c r="E14365" s="171">
        <v>85</v>
      </c>
    </row>
    <row r="14366" spans="2:5" ht="50.1" customHeight="1">
      <c r="B14366" s="75">
        <v>38134</v>
      </c>
      <c r="C14366" s="75" t="s">
        <v>16012</v>
      </c>
      <c r="D14366" s="75" t="s">
        <v>13140</v>
      </c>
      <c r="E14366" s="171">
        <v>82.86</v>
      </c>
    </row>
    <row r="14367" spans="2:5" ht="50.1" customHeight="1">
      <c r="B14367" s="75">
        <v>38132</v>
      </c>
      <c r="C14367" s="75" t="s">
        <v>16013</v>
      </c>
      <c r="D14367" s="75" t="s">
        <v>13140</v>
      </c>
      <c r="E14367" s="171">
        <v>84.51</v>
      </c>
    </row>
    <row r="14368" spans="2:5" ht="50.1" customHeight="1">
      <c r="B14368" s="75">
        <v>38133</v>
      </c>
      <c r="C14368" s="75" t="s">
        <v>16014</v>
      </c>
      <c r="D14368" s="75" t="s">
        <v>13140</v>
      </c>
      <c r="E14368" s="171">
        <v>81.739999999999995</v>
      </c>
    </row>
    <row r="14369" spans="2:5" ht="50.1" customHeight="1">
      <c r="B14369" s="75">
        <v>938</v>
      </c>
      <c r="C14369" s="75" t="s">
        <v>16015</v>
      </c>
      <c r="D14369" s="75" t="s">
        <v>13139</v>
      </c>
      <c r="E14369" s="171">
        <v>1.27</v>
      </c>
    </row>
    <row r="14370" spans="2:5" ht="50.1" customHeight="1">
      <c r="B14370" s="75">
        <v>937</v>
      </c>
      <c r="C14370" s="75" t="s">
        <v>16016</v>
      </c>
      <c r="D14370" s="75" t="s">
        <v>13139</v>
      </c>
      <c r="E14370" s="171">
        <v>7.89</v>
      </c>
    </row>
    <row r="14371" spans="2:5" ht="50.1" customHeight="1">
      <c r="B14371" s="75">
        <v>939</v>
      </c>
      <c r="C14371" s="75" t="s">
        <v>16017</v>
      </c>
      <c r="D14371" s="75" t="s">
        <v>13139</v>
      </c>
      <c r="E14371" s="171">
        <v>2.04</v>
      </c>
    </row>
    <row r="14372" spans="2:5" ht="50.1" customHeight="1">
      <c r="B14372" s="75">
        <v>944</v>
      </c>
      <c r="C14372" s="75" t="s">
        <v>16018</v>
      </c>
      <c r="D14372" s="75" t="s">
        <v>13139</v>
      </c>
      <c r="E14372" s="171">
        <v>3.49</v>
      </c>
    </row>
    <row r="14373" spans="2:5" ht="50.1" customHeight="1">
      <c r="B14373" s="75">
        <v>940</v>
      </c>
      <c r="C14373" s="75" t="s">
        <v>16019</v>
      </c>
      <c r="D14373" s="75" t="s">
        <v>13139</v>
      </c>
      <c r="E14373" s="171">
        <v>4.83</v>
      </c>
    </row>
    <row r="14374" spans="2:5" ht="50.1" customHeight="1">
      <c r="B14374" s="75">
        <v>936</v>
      </c>
      <c r="C14374" s="75" t="s">
        <v>16020</v>
      </c>
      <c r="D14374" s="75" t="s">
        <v>13139</v>
      </c>
      <c r="E14374" s="171">
        <v>1.35</v>
      </c>
    </row>
    <row r="14375" spans="2:5" ht="50.1" customHeight="1">
      <c r="B14375" s="75">
        <v>935</v>
      </c>
      <c r="C14375" s="75" t="s">
        <v>16021</v>
      </c>
      <c r="D14375" s="75" t="s">
        <v>13139</v>
      </c>
      <c r="E14375" s="171">
        <v>1.02</v>
      </c>
    </row>
    <row r="14376" spans="2:5" ht="50.1" customHeight="1">
      <c r="B14376" s="75">
        <v>406</v>
      </c>
      <c r="C14376" s="75" t="s">
        <v>16022</v>
      </c>
      <c r="D14376" s="75" t="s">
        <v>13138</v>
      </c>
      <c r="E14376" s="171">
        <v>68.33</v>
      </c>
    </row>
    <row r="14377" spans="2:5" ht="50.1" customHeight="1">
      <c r="B14377" s="75">
        <v>42529</v>
      </c>
      <c r="C14377" s="75" t="s">
        <v>16023</v>
      </c>
      <c r="D14377" s="75" t="s">
        <v>13139</v>
      </c>
      <c r="E14377" s="171">
        <v>1.05</v>
      </c>
    </row>
    <row r="14378" spans="2:5" ht="50.1" customHeight="1">
      <c r="B14378" s="75">
        <v>39634</v>
      </c>
      <c r="C14378" s="75" t="s">
        <v>16024</v>
      </c>
      <c r="D14378" s="75" t="s">
        <v>13139</v>
      </c>
      <c r="E14378" s="171">
        <v>6.86</v>
      </c>
    </row>
    <row r="14379" spans="2:5" ht="50.1" customHeight="1">
      <c r="B14379" s="75">
        <v>39701</v>
      </c>
      <c r="C14379" s="75" t="s">
        <v>16025</v>
      </c>
      <c r="D14379" s="75" t="s">
        <v>13138</v>
      </c>
      <c r="E14379" s="171">
        <v>62.82</v>
      </c>
    </row>
    <row r="14380" spans="2:5" ht="50.1" customHeight="1">
      <c r="B14380" s="75">
        <v>12815</v>
      </c>
      <c r="C14380" s="75" t="s">
        <v>16026</v>
      </c>
      <c r="D14380" s="75" t="s">
        <v>13138</v>
      </c>
      <c r="E14380" s="171">
        <v>7.62</v>
      </c>
    </row>
    <row r="14381" spans="2:5" ht="50.1" customHeight="1">
      <c r="B14381" s="75">
        <v>407</v>
      </c>
      <c r="C14381" s="75" t="s">
        <v>16027</v>
      </c>
      <c r="D14381" s="75" t="s">
        <v>13140</v>
      </c>
      <c r="E14381" s="171">
        <v>78.36</v>
      </c>
    </row>
    <row r="14382" spans="2:5" ht="50.1" customHeight="1">
      <c r="B14382" s="75">
        <v>39431</v>
      </c>
      <c r="C14382" s="75" t="s">
        <v>16028</v>
      </c>
      <c r="D14382" s="75" t="s">
        <v>13139</v>
      </c>
      <c r="E14382" s="171">
        <v>0.15</v>
      </c>
    </row>
    <row r="14383" spans="2:5" ht="50.1" customHeight="1">
      <c r="B14383" s="75">
        <v>39432</v>
      </c>
      <c r="C14383" s="75" t="s">
        <v>16029</v>
      </c>
      <c r="D14383" s="75" t="s">
        <v>13139</v>
      </c>
      <c r="E14383" s="171">
        <v>2.0299999999999998</v>
      </c>
    </row>
    <row r="14384" spans="2:5" ht="50.1" customHeight="1">
      <c r="B14384" s="75">
        <v>20111</v>
      </c>
      <c r="C14384" s="75" t="s">
        <v>16030</v>
      </c>
      <c r="D14384" s="75" t="s">
        <v>13138</v>
      </c>
      <c r="E14384" s="171">
        <v>8.1999999999999993</v>
      </c>
    </row>
    <row r="14385" spans="2:5" ht="50.1" customHeight="1">
      <c r="B14385" s="75">
        <v>21127</v>
      </c>
      <c r="C14385" s="75" t="s">
        <v>16031</v>
      </c>
      <c r="D14385" s="75" t="s">
        <v>13138</v>
      </c>
      <c r="E14385" s="171">
        <v>3.1</v>
      </c>
    </row>
    <row r="14386" spans="2:5" ht="50.1" customHeight="1">
      <c r="B14386" s="75">
        <v>404</v>
      </c>
      <c r="C14386" s="75" t="s">
        <v>16032</v>
      </c>
      <c r="D14386" s="75" t="s">
        <v>13139</v>
      </c>
      <c r="E14386" s="171">
        <v>1.1100000000000001</v>
      </c>
    </row>
    <row r="14387" spans="2:5" ht="50.1" customHeight="1">
      <c r="B14387" s="75">
        <v>14151</v>
      </c>
      <c r="C14387" s="75" t="s">
        <v>16033</v>
      </c>
      <c r="D14387" s="75" t="s">
        <v>13138</v>
      </c>
      <c r="E14387" s="171">
        <v>61.09</v>
      </c>
    </row>
    <row r="14388" spans="2:5" ht="50.1" customHeight="1">
      <c r="B14388" s="75">
        <v>14153</v>
      </c>
      <c r="C14388" s="75" t="s">
        <v>16034</v>
      </c>
      <c r="D14388" s="75" t="s">
        <v>13138</v>
      </c>
      <c r="E14388" s="171">
        <v>69.06</v>
      </c>
    </row>
    <row r="14389" spans="2:5" ht="50.1" customHeight="1">
      <c r="B14389" s="75">
        <v>14152</v>
      </c>
      <c r="C14389" s="75" t="s">
        <v>16035</v>
      </c>
      <c r="D14389" s="75" t="s">
        <v>13138</v>
      </c>
      <c r="E14389" s="171">
        <v>53.01</v>
      </c>
    </row>
    <row r="14390" spans="2:5" ht="50.1" customHeight="1">
      <c r="B14390" s="75">
        <v>14154</v>
      </c>
      <c r="C14390" s="75" t="s">
        <v>16036</v>
      </c>
      <c r="D14390" s="75" t="s">
        <v>13138</v>
      </c>
      <c r="E14390" s="171">
        <v>185.56</v>
      </c>
    </row>
    <row r="14391" spans="2:5" ht="50.1" customHeight="1">
      <c r="B14391" s="75">
        <v>42015</v>
      </c>
      <c r="C14391" s="75" t="s">
        <v>16037</v>
      </c>
      <c r="D14391" s="75" t="s">
        <v>13139</v>
      </c>
      <c r="E14391" s="171">
        <v>1.31</v>
      </c>
    </row>
    <row r="14392" spans="2:5" ht="50.1" customHeight="1">
      <c r="B14392" s="75">
        <v>3146</v>
      </c>
      <c r="C14392" s="75" t="s">
        <v>16038</v>
      </c>
      <c r="D14392" s="75" t="s">
        <v>13138</v>
      </c>
      <c r="E14392" s="171">
        <v>3.52</v>
      </c>
    </row>
    <row r="14393" spans="2:5" ht="50.1" customHeight="1">
      <c r="B14393" s="75">
        <v>3143</v>
      </c>
      <c r="C14393" s="75" t="s">
        <v>16039</v>
      </c>
      <c r="D14393" s="75" t="s">
        <v>13138</v>
      </c>
      <c r="E14393" s="171">
        <v>8</v>
      </c>
    </row>
    <row r="14394" spans="2:5" ht="50.1" customHeight="1">
      <c r="B14394" s="75">
        <v>3148</v>
      </c>
      <c r="C14394" s="75" t="s">
        <v>16040</v>
      </c>
      <c r="D14394" s="75" t="s">
        <v>13138</v>
      </c>
      <c r="E14394" s="171">
        <v>12.98</v>
      </c>
    </row>
    <row r="14395" spans="2:5" ht="50.1" customHeight="1">
      <c r="B14395" s="75">
        <v>4310</v>
      </c>
      <c r="C14395" s="75" t="s">
        <v>16041</v>
      </c>
      <c r="D14395" s="75" t="s">
        <v>13138</v>
      </c>
      <c r="E14395" s="171">
        <v>2.86</v>
      </c>
    </row>
    <row r="14396" spans="2:5" ht="50.1" customHeight="1">
      <c r="B14396" s="75">
        <v>4311</v>
      </c>
      <c r="C14396" s="75" t="s">
        <v>16042</v>
      </c>
      <c r="D14396" s="75" t="s">
        <v>13138</v>
      </c>
      <c r="E14396" s="171">
        <v>2.0099999999999998</v>
      </c>
    </row>
    <row r="14397" spans="2:5" ht="50.1" customHeight="1">
      <c r="B14397" s="75">
        <v>4312</v>
      </c>
      <c r="C14397" s="75" t="s">
        <v>16043</v>
      </c>
      <c r="D14397" s="75" t="s">
        <v>13138</v>
      </c>
      <c r="E14397" s="171">
        <v>2.82</v>
      </c>
    </row>
    <row r="14398" spans="2:5" ht="50.1" customHeight="1">
      <c r="B14398" s="75">
        <v>13261</v>
      </c>
      <c r="C14398" s="75" t="s">
        <v>16044</v>
      </c>
      <c r="D14398" s="75" t="s">
        <v>13138</v>
      </c>
      <c r="E14398" s="171">
        <v>2.0099999999999998</v>
      </c>
    </row>
    <row r="14399" spans="2:5" ht="50.1" customHeight="1">
      <c r="B14399" s="75">
        <v>3255</v>
      </c>
      <c r="C14399" s="75" t="s">
        <v>16045</v>
      </c>
      <c r="D14399" s="75" t="s">
        <v>13138</v>
      </c>
      <c r="E14399" s="171">
        <v>8.5</v>
      </c>
    </row>
    <row r="14400" spans="2:5" ht="50.1" customHeight="1">
      <c r="B14400" s="75">
        <v>3254</v>
      </c>
      <c r="C14400" s="75" t="s">
        <v>16046</v>
      </c>
      <c r="D14400" s="75" t="s">
        <v>13138</v>
      </c>
      <c r="E14400" s="171">
        <v>137.99</v>
      </c>
    </row>
    <row r="14401" spans="2:5" ht="50.1" customHeight="1">
      <c r="B14401" s="75">
        <v>3259</v>
      </c>
      <c r="C14401" s="75" t="s">
        <v>16047</v>
      </c>
      <c r="D14401" s="75" t="s">
        <v>13138</v>
      </c>
      <c r="E14401" s="171">
        <v>16.579999999999998</v>
      </c>
    </row>
    <row r="14402" spans="2:5" ht="50.1" customHeight="1">
      <c r="B14402" s="75">
        <v>3258</v>
      </c>
      <c r="C14402" s="75" t="s">
        <v>16048</v>
      </c>
      <c r="D14402" s="75" t="s">
        <v>13138</v>
      </c>
      <c r="E14402" s="171">
        <v>10.02</v>
      </c>
    </row>
    <row r="14403" spans="2:5" ht="50.1" customHeight="1">
      <c r="B14403" s="75">
        <v>3251</v>
      </c>
      <c r="C14403" s="75" t="s">
        <v>16049</v>
      </c>
      <c r="D14403" s="75" t="s">
        <v>13138</v>
      </c>
      <c r="E14403" s="171">
        <v>5.91</v>
      </c>
    </row>
    <row r="14404" spans="2:5" ht="50.1" customHeight="1">
      <c r="B14404" s="75">
        <v>3256</v>
      </c>
      <c r="C14404" s="75" t="s">
        <v>16050</v>
      </c>
      <c r="D14404" s="75" t="s">
        <v>13138</v>
      </c>
      <c r="E14404" s="171">
        <v>11.19</v>
      </c>
    </row>
    <row r="14405" spans="2:5" ht="50.1" customHeight="1">
      <c r="B14405" s="75">
        <v>3261</v>
      </c>
      <c r="C14405" s="75" t="s">
        <v>16051</v>
      </c>
      <c r="D14405" s="75" t="s">
        <v>13138</v>
      </c>
      <c r="E14405" s="171">
        <v>122.04</v>
      </c>
    </row>
    <row r="14406" spans="2:5" ht="50.1" customHeight="1">
      <c r="B14406" s="75">
        <v>3260</v>
      </c>
      <c r="C14406" s="75" t="s">
        <v>16052</v>
      </c>
      <c r="D14406" s="75" t="s">
        <v>13138</v>
      </c>
      <c r="E14406" s="171">
        <v>20.96</v>
      </c>
    </row>
    <row r="14407" spans="2:5" ht="50.1" customHeight="1">
      <c r="B14407" s="75">
        <v>3272</v>
      </c>
      <c r="C14407" s="75" t="s">
        <v>16053</v>
      </c>
      <c r="D14407" s="75" t="s">
        <v>13138</v>
      </c>
      <c r="E14407" s="171">
        <v>39.049999999999997</v>
      </c>
    </row>
    <row r="14408" spans="2:5" ht="50.1" customHeight="1">
      <c r="B14408" s="75">
        <v>3265</v>
      </c>
      <c r="C14408" s="75" t="s">
        <v>16054</v>
      </c>
      <c r="D14408" s="75" t="s">
        <v>13138</v>
      </c>
      <c r="E14408" s="171">
        <v>31.03</v>
      </c>
    </row>
    <row r="14409" spans="2:5" ht="50.1" customHeight="1">
      <c r="B14409" s="75">
        <v>3262</v>
      </c>
      <c r="C14409" s="75" t="s">
        <v>16055</v>
      </c>
      <c r="D14409" s="75" t="s">
        <v>13138</v>
      </c>
      <c r="E14409" s="171">
        <v>13.58</v>
      </c>
    </row>
    <row r="14410" spans="2:5" ht="50.1" customHeight="1">
      <c r="B14410" s="75">
        <v>3264</v>
      </c>
      <c r="C14410" s="75" t="s">
        <v>16056</v>
      </c>
      <c r="D14410" s="75" t="s">
        <v>13138</v>
      </c>
      <c r="E14410" s="171">
        <v>22.31</v>
      </c>
    </row>
    <row r="14411" spans="2:5" ht="50.1" customHeight="1">
      <c r="B14411" s="75">
        <v>3267</v>
      </c>
      <c r="C14411" s="75" t="s">
        <v>16057</v>
      </c>
      <c r="D14411" s="75" t="s">
        <v>13138</v>
      </c>
      <c r="E14411" s="171">
        <v>72.86</v>
      </c>
    </row>
    <row r="14412" spans="2:5" ht="50.1" customHeight="1">
      <c r="B14412" s="75">
        <v>3266</v>
      </c>
      <c r="C14412" s="75" t="s">
        <v>16058</v>
      </c>
      <c r="D14412" s="75" t="s">
        <v>13138</v>
      </c>
      <c r="E14412" s="171">
        <v>46.36</v>
      </c>
    </row>
    <row r="14413" spans="2:5" ht="50.1" customHeight="1">
      <c r="B14413" s="75">
        <v>3263</v>
      </c>
      <c r="C14413" s="75" t="s">
        <v>16059</v>
      </c>
      <c r="D14413" s="75" t="s">
        <v>13138</v>
      </c>
      <c r="E14413" s="171">
        <v>18.55</v>
      </c>
    </row>
    <row r="14414" spans="2:5" ht="50.1" customHeight="1">
      <c r="B14414" s="75">
        <v>3268</v>
      </c>
      <c r="C14414" s="75" t="s">
        <v>16060</v>
      </c>
      <c r="D14414" s="75" t="s">
        <v>13138</v>
      </c>
      <c r="E14414" s="171">
        <v>98.51</v>
      </c>
    </row>
    <row r="14415" spans="2:5" ht="50.1" customHeight="1">
      <c r="B14415" s="75">
        <v>3271</v>
      </c>
      <c r="C14415" s="75" t="s">
        <v>16061</v>
      </c>
      <c r="D14415" s="75" t="s">
        <v>13138</v>
      </c>
      <c r="E14415" s="171">
        <v>145.63999999999999</v>
      </c>
    </row>
    <row r="14416" spans="2:5" ht="50.1" customHeight="1">
      <c r="B14416" s="75">
        <v>3270</v>
      </c>
      <c r="C14416" s="75" t="s">
        <v>16062</v>
      </c>
      <c r="D14416" s="75" t="s">
        <v>13138</v>
      </c>
      <c r="E14416" s="171">
        <v>244.69</v>
      </c>
    </row>
    <row r="14417" spans="2:5" ht="50.1" customHeight="1">
      <c r="B14417" s="75">
        <v>3275</v>
      </c>
      <c r="C14417" s="75" t="s">
        <v>16063</v>
      </c>
      <c r="D14417" s="75" t="s">
        <v>13136</v>
      </c>
      <c r="E14417" s="171">
        <v>118.01</v>
      </c>
    </row>
    <row r="14418" spans="2:5" ht="50.1" customHeight="1">
      <c r="B14418" s="75">
        <v>39512</v>
      </c>
      <c r="C14418" s="75" t="s">
        <v>16064</v>
      </c>
      <c r="D14418" s="75" t="s">
        <v>13136</v>
      </c>
      <c r="E14418" s="171">
        <v>110.96</v>
      </c>
    </row>
    <row r="14419" spans="2:5" ht="50.1" customHeight="1">
      <c r="B14419" s="75">
        <v>39511</v>
      </c>
      <c r="C14419" s="75" t="s">
        <v>16065</v>
      </c>
      <c r="D14419" s="75" t="s">
        <v>13136</v>
      </c>
      <c r="E14419" s="171">
        <v>121.03</v>
      </c>
    </row>
    <row r="14420" spans="2:5" ht="50.1" customHeight="1">
      <c r="B14420" s="75">
        <v>39513</v>
      </c>
      <c r="C14420" s="75" t="s">
        <v>16066</v>
      </c>
      <c r="D14420" s="75" t="s">
        <v>13136</v>
      </c>
      <c r="E14420" s="171">
        <v>129.81</v>
      </c>
    </row>
    <row r="14421" spans="2:5" ht="50.1" customHeight="1">
      <c r="B14421" s="75">
        <v>3286</v>
      </c>
      <c r="C14421" s="75" t="s">
        <v>16067</v>
      </c>
      <c r="D14421" s="75" t="s">
        <v>13136</v>
      </c>
      <c r="E14421" s="171">
        <v>79.41</v>
      </c>
    </row>
    <row r="14422" spans="2:5" ht="50.1" customHeight="1">
      <c r="B14422" s="75">
        <v>3287</v>
      </c>
      <c r="C14422" s="75" t="s">
        <v>16068</v>
      </c>
      <c r="D14422" s="75" t="s">
        <v>13136</v>
      </c>
      <c r="E14422" s="171">
        <v>120</v>
      </c>
    </row>
    <row r="14423" spans="2:5" ht="50.1" customHeight="1">
      <c r="B14423" s="75">
        <v>3283</v>
      </c>
      <c r="C14423" s="75" t="s">
        <v>16069</v>
      </c>
      <c r="D14423" s="75" t="s">
        <v>13136</v>
      </c>
      <c r="E14423" s="171">
        <v>25.2</v>
      </c>
    </row>
    <row r="14424" spans="2:5" ht="50.1" customHeight="1">
      <c r="B14424" s="75">
        <v>11587</v>
      </c>
      <c r="C14424" s="75" t="s">
        <v>16070</v>
      </c>
      <c r="D14424" s="75" t="s">
        <v>13136</v>
      </c>
      <c r="E14424" s="171">
        <v>80.92</v>
      </c>
    </row>
    <row r="14425" spans="2:5" ht="50.1" customHeight="1">
      <c r="B14425" s="75">
        <v>36225</v>
      </c>
      <c r="C14425" s="75" t="s">
        <v>16071</v>
      </c>
      <c r="D14425" s="75" t="s">
        <v>13136</v>
      </c>
      <c r="E14425" s="171">
        <v>32.869999999999997</v>
      </c>
    </row>
    <row r="14426" spans="2:5" ht="50.1" customHeight="1">
      <c r="B14426" s="75">
        <v>36230</v>
      </c>
      <c r="C14426" s="75" t="s">
        <v>16072</v>
      </c>
      <c r="D14426" s="75" t="s">
        <v>13136</v>
      </c>
      <c r="E14426" s="171">
        <v>24.15</v>
      </c>
    </row>
    <row r="14427" spans="2:5" ht="50.1" customHeight="1">
      <c r="B14427" s="75">
        <v>36238</v>
      </c>
      <c r="C14427" s="75" t="s">
        <v>16073</v>
      </c>
      <c r="D14427" s="75" t="s">
        <v>13136</v>
      </c>
      <c r="E14427" s="171">
        <v>23.6</v>
      </c>
    </row>
    <row r="14428" spans="2:5" ht="50.1" customHeight="1">
      <c r="B14428" s="75">
        <v>39363</v>
      </c>
      <c r="C14428" s="75" t="s">
        <v>16074</v>
      </c>
      <c r="D14428" s="75" t="s">
        <v>13138</v>
      </c>
      <c r="E14428" s="172">
        <v>4751.57</v>
      </c>
    </row>
    <row r="14429" spans="2:5" ht="50.1" customHeight="1">
      <c r="B14429" s="75">
        <v>39361</v>
      </c>
      <c r="C14429" s="75" t="s">
        <v>16075</v>
      </c>
      <c r="D14429" s="75" t="s">
        <v>13138</v>
      </c>
      <c r="E14429" s="172">
        <v>1221.83</v>
      </c>
    </row>
    <row r="14430" spans="2:5" ht="50.1" customHeight="1">
      <c r="B14430" s="75">
        <v>39362</v>
      </c>
      <c r="C14430" s="75" t="s">
        <v>16076</v>
      </c>
      <c r="D14430" s="75" t="s">
        <v>13138</v>
      </c>
      <c r="E14430" s="172">
        <v>3759.89</v>
      </c>
    </row>
    <row r="14431" spans="2:5" ht="50.1" customHeight="1">
      <c r="B14431" s="75">
        <v>39364</v>
      </c>
      <c r="C14431" s="75" t="s">
        <v>16077</v>
      </c>
      <c r="D14431" s="75" t="s">
        <v>13138</v>
      </c>
      <c r="E14431" s="172">
        <v>10860.73</v>
      </c>
    </row>
    <row r="14432" spans="2:5" ht="50.1" customHeight="1">
      <c r="B14432" s="75">
        <v>14576</v>
      </c>
      <c r="C14432" s="75" t="s">
        <v>16078</v>
      </c>
      <c r="D14432" s="75" t="s">
        <v>13138</v>
      </c>
      <c r="E14432" s="172">
        <v>4186460.85</v>
      </c>
    </row>
    <row r="14433" spans="2:5" ht="50.1" customHeight="1">
      <c r="B14433" s="75">
        <v>13877</v>
      </c>
      <c r="C14433" s="75" t="s">
        <v>16079</v>
      </c>
      <c r="D14433" s="75" t="s">
        <v>13138</v>
      </c>
      <c r="E14433" s="172">
        <v>1792161.45</v>
      </c>
    </row>
    <row r="14434" spans="2:5" ht="50.1" customHeight="1">
      <c r="B14434" s="75">
        <v>7307</v>
      </c>
      <c r="C14434" s="75" t="s">
        <v>16080</v>
      </c>
      <c r="D14434" s="75" t="s">
        <v>3955</v>
      </c>
      <c r="E14434" s="171">
        <v>29.93</v>
      </c>
    </row>
    <row r="14435" spans="2:5" ht="50.1" customHeight="1">
      <c r="B14435" s="75">
        <v>38122</v>
      </c>
      <c r="C14435" s="75" t="s">
        <v>16081</v>
      </c>
      <c r="D14435" s="75" t="s">
        <v>3955</v>
      </c>
      <c r="E14435" s="171">
        <v>12.98</v>
      </c>
    </row>
    <row r="14436" spans="2:5" ht="50.1" customHeight="1">
      <c r="B14436" s="75">
        <v>38633</v>
      </c>
      <c r="C14436" s="75" t="s">
        <v>16082</v>
      </c>
      <c r="D14436" s="75" t="s">
        <v>13138</v>
      </c>
      <c r="E14436" s="171">
        <v>9.86</v>
      </c>
    </row>
    <row r="14437" spans="2:5" ht="50.1" customHeight="1">
      <c r="B14437" s="75">
        <v>12344</v>
      </c>
      <c r="C14437" s="75" t="s">
        <v>16083</v>
      </c>
      <c r="D14437" s="75" t="s">
        <v>13138</v>
      </c>
      <c r="E14437" s="171">
        <v>5.22</v>
      </c>
    </row>
    <row r="14438" spans="2:5" ht="50.1" customHeight="1">
      <c r="B14438" s="75">
        <v>12343</v>
      </c>
      <c r="C14438" s="75" t="s">
        <v>16084</v>
      </c>
      <c r="D14438" s="75" t="s">
        <v>13138</v>
      </c>
      <c r="E14438" s="171">
        <v>8.09</v>
      </c>
    </row>
    <row r="14439" spans="2:5" ht="50.1" customHeight="1">
      <c r="B14439" s="75">
        <v>3295</v>
      </c>
      <c r="C14439" s="75" t="s">
        <v>16085</v>
      </c>
      <c r="D14439" s="75" t="s">
        <v>13138</v>
      </c>
      <c r="E14439" s="171">
        <v>28.25</v>
      </c>
    </row>
    <row r="14440" spans="2:5" ht="50.1" customHeight="1">
      <c r="B14440" s="75">
        <v>3302</v>
      </c>
      <c r="C14440" s="75" t="s">
        <v>16086</v>
      </c>
      <c r="D14440" s="75" t="s">
        <v>13138</v>
      </c>
      <c r="E14440" s="171">
        <v>29.53</v>
      </c>
    </row>
    <row r="14441" spans="2:5" ht="50.1" customHeight="1">
      <c r="B14441" s="75">
        <v>3297</v>
      </c>
      <c r="C14441" s="75" t="s">
        <v>16087</v>
      </c>
      <c r="D14441" s="75" t="s">
        <v>13138</v>
      </c>
      <c r="E14441" s="171">
        <v>31.53</v>
      </c>
    </row>
    <row r="14442" spans="2:5" ht="50.1" customHeight="1">
      <c r="B14442" s="75">
        <v>3294</v>
      </c>
      <c r="C14442" s="75" t="s">
        <v>16088</v>
      </c>
      <c r="D14442" s="75" t="s">
        <v>13138</v>
      </c>
      <c r="E14442" s="171">
        <v>32.01</v>
      </c>
    </row>
    <row r="14443" spans="2:5" ht="50.1" customHeight="1">
      <c r="B14443" s="75">
        <v>3292</v>
      </c>
      <c r="C14443" s="75" t="s">
        <v>16089</v>
      </c>
      <c r="D14443" s="75" t="s">
        <v>13138</v>
      </c>
      <c r="E14443" s="171">
        <v>30.07</v>
      </c>
    </row>
    <row r="14444" spans="2:5" ht="50.1" customHeight="1">
      <c r="B14444" s="75">
        <v>3298</v>
      </c>
      <c r="C14444" s="75" t="s">
        <v>16090</v>
      </c>
      <c r="D14444" s="75" t="s">
        <v>13138</v>
      </c>
      <c r="E14444" s="171">
        <v>70.47</v>
      </c>
    </row>
    <row r="14445" spans="2:5" ht="50.1" customHeight="1">
      <c r="B14445" s="75">
        <v>11596</v>
      </c>
      <c r="C14445" s="75" t="s">
        <v>16091</v>
      </c>
      <c r="D14445" s="75" t="s">
        <v>13138</v>
      </c>
      <c r="E14445" s="171">
        <v>427.37</v>
      </c>
    </row>
    <row r="14446" spans="2:5" ht="50.1" customHeight="1">
      <c r="B14446" s="75">
        <v>34802</v>
      </c>
      <c r="C14446" s="75" t="s">
        <v>16092</v>
      </c>
      <c r="D14446" s="75" t="s">
        <v>13138</v>
      </c>
      <c r="E14446" s="172">
        <v>1173.69</v>
      </c>
    </row>
    <row r="14447" spans="2:5" ht="50.1" customHeight="1">
      <c r="B14447" s="75">
        <v>11588</v>
      </c>
      <c r="C14447" s="75" t="s">
        <v>16093</v>
      </c>
      <c r="D14447" s="75" t="s">
        <v>13138</v>
      </c>
      <c r="E14447" s="172">
        <v>1266.23</v>
      </c>
    </row>
    <row r="14448" spans="2:5" ht="50.1" customHeight="1">
      <c r="B14448" s="75">
        <v>34383</v>
      </c>
      <c r="C14448" s="75" t="s">
        <v>16094</v>
      </c>
      <c r="D14448" s="75" t="s">
        <v>13138</v>
      </c>
      <c r="E14448" s="172">
        <v>1392.94</v>
      </c>
    </row>
    <row r="14449" spans="2:5" ht="50.1" customHeight="1">
      <c r="B14449" s="75">
        <v>40451</v>
      </c>
      <c r="C14449" s="75" t="s">
        <v>16095</v>
      </c>
      <c r="D14449" s="75" t="s">
        <v>13136</v>
      </c>
      <c r="E14449" s="171">
        <v>112.6</v>
      </c>
    </row>
    <row r="14450" spans="2:5" ht="50.1" customHeight="1">
      <c r="B14450" s="75">
        <v>40453</v>
      </c>
      <c r="C14450" s="75" t="s">
        <v>16096</v>
      </c>
      <c r="D14450" s="75" t="s">
        <v>13136</v>
      </c>
      <c r="E14450" s="171">
        <v>121.83</v>
      </c>
    </row>
    <row r="14451" spans="2:5" ht="50.1" customHeight="1">
      <c r="B14451" s="75">
        <v>40452</v>
      </c>
      <c r="C14451" s="75" t="s">
        <v>16097</v>
      </c>
      <c r="D14451" s="75" t="s">
        <v>13136</v>
      </c>
      <c r="E14451" s="171">
        <v>133.63</v>
      </c>
    </row>
    <row r="14452" spans="2:5" ht="50.1" customHeight="1">
      <c r="B14452" s="75">
        <v>11594</v>
      </c>
      <c r="C14452" s="75" t="s">
        <v>16098</v>
      </c>
      <c r="D14452" s="75" t="s">
        <v>13138</v>
      </c>
      <c r="E14452" s="171">
        <v>403.58</v>
      </c>
    </row>
    <row r="14453" spans="2:5" ht="50.1" customHeight="1">
      <c r="B14453" s="75">
        <v>3311</v>
      </c>
      <c r="C14453" s="75" t="s">
        <v>16099</v>
      </c>
      <c r="D14453" s="75" t="s">
        <v>13141</v>
      </c>
      <c r="E14453" s="171">
        <v>403.58</v>
      </c>
    </row>
    <row r="14454" spans="2:5" ht="50.1" customHeight="1">
      <c r="B14454" s="75">
        <v>11599</v>
      </c>
      <c r="C14454" s="75" t="s">
        <v>16100</v>
      </c>
      <c r="D14454" s="75" t="s">
        <v>13138</v>
      </c>
      <c r="E14454" s="171">
        <v>536.72</v>
      </c>
    </row>
    <row r="14455" spans="2:5" ht="50.1" customHeight="1">
      <c r="B14455" s="75">
        <v>11593</v>
      </c>
      <c r="C14455" s="75" t="s">
        <v>16101</v>
      </c>
      <c r="D14455" s="75" t="s">
        <v>13138</v>
      </c>
      <c r="E14455" s="171">
        <v>752.44</v>
      </c>
    </row>
    <row r="14456" spans="2:5" ht="50.1" customHeight="1">
      <c r="B14456" s="75">
        <v>3314</v>
      </c>
      <c r="C14456" s="75" t="s">
        <v>16102</v>
      </c>
      <c r="D14456" s="75" t="s">
        <v>13141</v>
      </c>
      <c r="E14456" s="171">
        <v>538.15</v>
      </c>
    </row>
    <row r="14457" spans="2:5" ht="50.1" customHeight="1">
      <c r="B14457" s="75">
        <v>11597</v>
      </c>
      <c r="C14457" s="75" t="s">
        <v>16103</v>
      </c>
      <c r="D14457" s="75" t="s">
        <v>13138</v>
      </c>
      <c r="E14457" s="171">
        <v>625.79999999999995</v>
      </c>
    </row>
    <row r="14458" spans="2:5" ht="50.1" customHeight="1">
      <c r="B14458" s="75">
        <v>3309</v>
      </c>
      <c r="C14458" s="75" t="s">
        <v>16104</v>
      </c>
      <c r="D14458" s="75" t="s">
        <v>13141</v>
      </c>
      <c r="E14458" s="171">
        <v>427.37</v>
      </c>
    </row>
    <row r="14459" spans="2:5" ht="50.1" customHeight="1">
      <c r="B14459" s="75">
        <v>34612</v>
      </c>
      <c r="C14459" s="75" t="s">
        <v>16105</v>
      </c>
      <c r="D14459" s="75" t="s">
        <v>13138</v>
      </c>
      <c r="E14459" s="171">
        <v>774.01</v>
      </c>
    </row>
    <row r="14460" spans="2:5" ht="50.1" customHeight="1">
      <c r="B14460" s="75">
        <v>34635</v>
      </c>
      <c r="C14460" s="75" t="s">
        <v>16106</v>
      </c>
      <c r="D14460" s="75" t="s">
        <v>13138</v>
      </c>
      <c r="E14460" s="171">
        <v>995.34</v>
      </c>
    </row>
    <row r="14461" spans="2:5" ht="50.1" customHeight="1">
      <c r="B14461" s="75">
        <v>34633</v>
      </c>
      <c r="C14461" s="75" t="s">
        <v>16107</v>
      </c>
      <c r="D14461" s="75" t="s">
        <v>13138</v>
      </c>
      <c r="E14461" s="172">
        <v>1097.1300000000001</v>
      </c>
    </row>
    <row r="14462" spans="2:5" ht="50.1" customHeight="1">
      <c r="B14462" s="75">
        <v>40440</v>
      </c>
      <c r="C14462" s="75" t="s">
        <v>16108</v>
      </c>
      <c r="D14462" s="75" t="s">
        <v>13141</v>
      </c>
      <c r="E14462" s="171">
        <v>560.54</v>
      </c>
    </row>
    <row r="14463" spans="2:5" ht="50.1" customHeight="1">
      <c r="B14463" s="75">
        <v>40441</v>
      </c>
      <c r="C14463" s="75" t="s">
        <v>16109</v>
      </c>
      <c r="D14463" s="75" t="s">
        <v>13141</v>
      </c>
      <c r="E14463" s="171">
        <v>357.87</v>
      </c>
    </row>
    <row r="14464" spans="2:5" ht="50.1" customHeight="1">
      <c r="B14464" s="75">
        <v>40449</v>
      </c>
      <c r="C14464" s="75" t="s">
        <v>16110</v>
      </c>
      <c r="D14464" s="75" t="s">
        <v>13141</v>
      </c>
      <c r="E14464" s="171">
        <v>300.85000000000002</v>
      </c>
    </row>
    <row r="14465" spans="2:5" ht="50.1" customHeight="1">
      <c r="B14465" s="75">
        <v>34800</v>
      </c>
      <c r="C14465" s="75" t="s">
        <v>16111</v>
      </c>
      <c r="D14465" s="75" t="s">
        <v>13141</v>
      </c>
      <c r="E14465" s="171">
        <v>376.22</v>
      </c>
    </row>
    <row r="14466" spans="2:5" ht="50.1" customHeight="1">
      <c r="B14466" s="75">
        <v>11592</v>
      </c>
      <c r="C14466" s="75" t="s">
        <v>16112</v>
      </c>
      <c r="D14466" s="75" t="s">
        <v>13138</v>
      </c>
      <c r="E14466" s="171">
        <v>538.15</v>
      </c>
    </row>
    <row r="14467" spans="2:5" ht="50.1" customHeight="1">
      <c r="B14467" s="75">
        <v>40438</v>
      </c>
      <c r="C14467" s="75" t="s">
        <v>16113</v>
      </c>
      <c r="D14467" s="75" t="s">
        <v>13141</v>
      </c>
      <c r="E14467" s="171">
        <v>250.64</v>
      </c>
    </row>
    <row r="14468" spans="2:5" ht="50.1" customHeight="1">
      <c r="B14468" s="75">
        <v>40436</v>
      </c>
      <c r="C14468" s="75" t="s">
        <v>16114</v>
      </c>
      <c r="D14468" s="75" t="s">
        <v>13141</v>
      </c>
      <c r="E14468" s="171">
        <v>312.52999999999997</v>
      </c>
    </row>
    <row r="14469" spans="2:5" ht="50.1" customHeight="1">
      <c r="B14469" s="75">
        <v>4315</v>
      </c>
      <c r="C14469" s="75" t="s">
        <v>16115</v>
      </c>
      <c r="D14469" s="75" t="s">
        <v>13138</v>
      </c>
      <c r="E14469" s="171">
        <v>2.0699999999999998</v>
      </c>
    </row>
    <row r="14470" spans="2:5" ht="50.1" customHeight="1">
      <c r="B14470" s="75">
        <v>42482</v>
      </c>
      <c r="C14470" s="75" t="s">
        <v>16116</v>
      </c>
      <c r="D14470" s="75" t="s">
        <v>13138</v>
      </c>
      <c r="E14470" s="171">
        <v>2.76</v>
      </c>
    </row>
    <row r="14471" spans="2:5" ht="50.1" customHeight="1">
      <c r="B14471" s="75">
        <v>402</v>
      </c>
      <c r="C14471" s="75" t="s">
        <v>16117</v>
      </c>
      <c r="D14471" s="75" t="s">
        <v>13138</v>
      </c>
      <c r="E14471" s="171">
        <v>10.55</v>
      </c>
    </row>
    <row r="14472" spans="2:5" ht="50.1" customHeight="1">
      <c r="B14472" s="75">
        <v>4226</v>
      </c>
      <c r="C14472" s="75" t="s">
        <v>16118</v>
      </c>
      <c r="D14472" s="75" t="s">
        <v>13140</v>
      </c>
      <c r="E14472" s="171">
        <v>6.51</v>
      </c>
    </row>
    <row r="14473" spans="2:5" ht="50.1" customHeight="1">
      <c r="B14473" s="75">
        <v>4222</v>
      </c>
      <c r="C14473" s="75" t="s">
        <v>16119</v>
      </c>
      <c r="D14473" s="75" t="s">
        <v>3955</v>
      </c>
      <c r="E14473" s="171">
        <v>5.67</v>
      </c>
    </row>
    <row r="14474" spans="2:5" ht="50.1" customHeight="1">
      <c r="B14474" s="75">
        <v>34804</v>
      </c>
      <c r="C14474" s="75" t="s">
        <v>16120</v>
      </c>
      <c r="D14474" s="75" t="s">
        <v>13136</v>
      </c>
      <c r="E14474" s="171">
        <v>45.43</v>
      </c>
    </row>
    <row r="14475" spans="2:5" ht="50.1" customHeight="1">
      <c r="B14475" s="75">
        <v>4013</v>
      </c>
      <c r="C14475" s="75" t="s">
        <v>16121</v>
      </c>
      <c r="D14475" s="75" t="s">
        <v>13136</v>
      </c>
      <c r="E14475" s="171">
        <v>4.43</v>
      </c>
    </row>
    <row r="14476" spans="2:5" ht="50.1" customHeight="1">
      <c r="B14476" s="75">
        <v>4011</v>
      </c>
      <c r="C14476" s="75" t="s">
        <v>16122</v>
      </c>
      <c r="D14476" s="75" t="s">
        <v>13136</v>
      </c>
      <c r="E14476" s="171">
        <v>4.95</v>
      </c>
    </row>
    <row r="14477" spans="2:5" ht="50.1" customHeight="1">
      <c r="B14477" s="75">
        <v>4021</v>
      </c>
      <c r="C14477" s="75" t="s">
        <v>16123</v>
      </c>
      <c r="D14477" s="75" t="s">
        <v>13136</v>
      </c>
      <c r="E14477" s="171">
        <v>6.17</v>
      </c>
    </row>
    <row r="14478" spans="2:5" ht="50.1" customHeight="1">
      <c r="B14478" s="75">
        <v>4019</v>
      </c>
      <c r="C14478" s="75" t="s">
        <v>16124</v>
      </c>
      <c r="D14478" s="75" t="s">
        <v>13136</v>
      </c>
      <c r="E14478" s="171">
        <v>7.41</v>
      </c>
    </row>
    <row r="14479" spans="2:5" ht="50.1" customHeight="1">
      <c r="B14479" s="75">
        <v>4012</v>
      </c>
      <c r="C14479" s="75" t="s">
        <v>16125</v>
      </c>
      <c r="D14479" s="75" t="s">
        <v>13136</v>
      </c>
      <c r="E14479" s="171">
        <v>9.93</v>
      </c>
    </row>
    <row r="14480" spans="2:5" ht="50.1" customHeight="1">
      <c r="B14480" s="75">
        <v>4020</v>
      </c>
      <c r="C14480" s="75" t="s">
        <v>16126</v>
      </c>
      <c r="D14480" s="75" t="s">
        <v>13136</v>
      </c>
      <c r="E14480" s="171">
        <v>12.43</v>
      </c>
    </row>
    <row r="14481" spans="2:5" ht="50.1" customHeight="1">
      <c r="B14481" s="75">
        <v>4018</v>
      </c>
      <c r="C14481" s="75" t="s">
        <v>16127</v>
      </c>
      <c r="D14481" s="75" t="s">
        <v>13136</v>
      </c>
      <c r="E14481" s="171">
        <v>14.89</v>
      </c>
    </row>
    <row r="14482" spans="2:5" ht="50.1" customHeight="1">
      <c r="B14482" s="75">
        <v>36498</v>
      </c>
      <c r="C14482" s="75" t="s">
        <v>16128</v>
      </c>
      <c r="D14482" s="75" t="s">
        <v>13138</v>
      </c>
      <c r="E14482" s="172">
        <v>3837.49</v>
      </c>
    </row>
    <row r="14483" spans="2:5" ht="50.1" customHeight="1">
      <c r="B14483" s="75">
        <v>12872</v>
      </c>
      <c r="C14483" s="75" t="s">
        <v>16129</v>
      </c>
      <c r="D14483" s="75" t="s">
        <v>13137</v>
      </c>
      <c r="E14483" s="171">
        <v>15.43</v>
      </c>
    </row>
    <row r="14484" spans="2:5" ht="50.1" customHeight="1">
      <c r="B14484" s="75">
        <v>41075</v>
      </c>
      <c r="C14484" s="75" t="s">
        <v>16130</v>
      </c>
      <c r="D14484" s="75" t="s">
        <v>13142</v>
      </c>
      <c r="E14484" s="172">
        <v>2741.92</v>
      </c>
    </row>
    <row r="14485" spans="2:5" ht="50.1" customHeight="1">
      <c r="B14485" s="75">
        <v>3315</v>
      </c>
      <c r="C14485" s="75" t="s">
        <v>21680</v>
      </c>
      <c r="D14485" s="75" t="s">
        <v>13140</v>
      </c>
      <c r="E14485" s="171">
        <v>0.39</v>
      </c>
    </row>
    <row r="14486" spans="2:5" ht="50.1" customHeight="1">
      <c r="B14486" s="75">
        <v>36870</v>
      </c>
      <c r="C14486" s="75" t="s">
        <v>16131</v>
      </c>
      <c r="D14486" s="75" t="s">
        <v>13140</v>
      </c>
      <c r="E14486" s="171">
        <v>0.57999999999999996</v>
      </c>
    </row>
    <row r="14487" spans="2:5" ht="50.1" customHeight="1">
      <c r="B14487" s="75">
        <v>5092</v>
      </c>
      <c r="C14487" s="75" t="s">
        <v>16132</v>
      </c>
      <c r="D14487" s="75" t="s">
        <v>3957</v>
      </c>
      <c r="E14487" s="171">
        <v>15.79</v>
      </c>
    </row>
    <row r="14488" spans="2:5" ht="50.1" customHeight="1">
      <c r="B14488" s="75">
        <v>11462</v>
      </c>
      <c r="C14488" s="75" t="s">
        <v>16133</v>
      </c>
      <c r="D14488" s="75" t="s">
        <v>3957</v>
      </c>
      <c r="E14488" s="171">
        <v>16.149999999999999</v>
      </c>
    </row>
    <row r="14489" spans="2:5" ht="50.1" customHeight="1">
      <c r="B14489" s="75">
        <v>36529</v>
      </c>
      <c r="C14489" s="75" t="s">
        <v>16134</v>
      </c>
      <c r="D14489" s="75" t="s">
        <v>13138</v>
      </c>
      <c r="E14489" s="172">
        <v>43367.34</v>
      </c>
    </row>
    <row r="14490" spans="2:5" ht="50.1" customHeight="1">
      <c r="B14490" s="75">
        <v>3318</v>
      </c>
      <c r="C14490" s="75" t="s">
        <v>16135</v>
      </c>
      <c r="D14490" s="75" t="s">
        <v>13138</v>
      </c>
      <c r="E14490" s="172">
        <v>34000</v>
      </c>
    </row>
    <row r="14491" spans="2:5" ht="50.1" customHeight="1">
      <c r="B14491" s="75">
        <v>3324</v>
      </c>
      <c r="C14491" s="75" t="s">
        <v>16136</v>
      </c>
      <c r="D14491" s="75" t="s">
        <v>13136</v>
      </c>
      <c r="E14491" s="171">
        <v>5.53</v>
      </c>
    </row>
    <row r="14492" spans="2:5" ht="50.1" customHeight="1">
      <c r="B14492" s="75">
        <v>3322</v>
      </c>
      <c r="C14492" s="75" t="s">
        <v>16137</v>
      </c>
      <c r="D14492" s="75" t="s">
        <v>13136</v>
      </c>
      <c r="E14492" s="171">
        <v>7.75</v>
      </c>
    </row>
    <row r="14493" spans="2:5" ht="50.1" customHeight="1">
      <c r="B14493" s="75">
        <v>5076</v>
      </c>
      <c r="C14493" s="75" t="s">
        <v>16138</v>
      </c>
      <c r="D14493" s="75" t="s">
        <v>13140</v>
      </c>
      <c r="E14493" s="171">
        <v>15.41</v>
      </c>
    </row>
    <row r="14494" spans="2:5" ht="50.1" customHeight="1">
      <c r="B14494" s="75">
        <v>5077</v>
      </c>
      <c r="C14494" s="75" t="s">
        <v>16139</v>
      </c>
      <c r="D14494" s="75" t="s">
        <v>13140</v>
      </c>
      <c r="E14494" s="171">
        <v>17.03</v>
      </c>
    </row>
    <row r="14495" spans="2:5" ht="50.1" customHeight="1">
      <c r="B14495" s="75">
        <v>11837</v>
      </c>
      <c r="C14495" s="75" t="s">
        <v>16140</v>
      </c>
      <c r="D14495" s="75" t="s">
        <v>13138</v>
      </c>
      <c r="E14495" s="171">
        <v>40.35</v>
      </c>
    </row>
    <row r="14496" spans="2:5" ht="50.1" customHeight="1">
      <c r="B14496" s="75">
        <v>38055</v>
      </c>
      <c r="C14496" s="75" t="s">
        <v>16141</v>
      </c>
      <c r="D14496" s="75" t="s">
        <v>13138</v>
      </c>
      <c r="E14496" s="171">
        <v>3.66</v>
      </c>
    </row>
    <row r="14497" spans="2:5" ht="50.1" customHeight="1">
      <c r="B14497" s="75">
        <v>415</v>
      </c>
      <c r="C14497" s="75" t="s">
        <v>16142</v>
      </c>
      <c r="D14497" s="75" t="s">
        <v>13138</v>
      </c>
      <c r="E14497" s="171">
        <v>16.54</v>
      </c>
    </row>
    <row r="14498" spans="2:5" ht="50.1" customHeight="1">
      <c r="B14498" s="75">
        <v>416</v>
      </c>
      <c r="C14498" s="75" t="s">
        <v>16143</v>
      </c>
      <c r="D14498" s="75" t="s">
        <v>13138</v>
      </c>
      <c r="E14498" s="171">
        <v>6.05</v>
      </c>
    </row>
    <row r="14499" spans="2:5" ht="50.1" customHeight="1">
      <c r="B14499" s="75">
        <v>425</v>
      </c>
      <c r="C14499" s="75" t="s">
        <v>16144</v>
      </c>
      <c r="D14499" s="75" t="s">
        <v>13138</v>
      </c>
      <c r="E14499" s="171">
        <v>3.75</v>
      </c>
    </row>
    <row r="14500" spans="2:5" ht="50.1" customHeight="1">
      <c r="B14500" s="75">
        <v>426</v>
      </c>
      <c r="C14500" s="75" t="s">
        <v>16145</v>
      </c>
      <c r="D14500" s="75" t="s">
        <v>13138</v>
      </c>
      <c r="E14500" s="171">
        <v>20.68</v>
      </c>
    </row>
    <row r="14501" spans="2:5" ht="50.1" customHeight="1">
      <c r="B14501" s="75">
        <v>38056</v>
      </c>
      <c r="C14501" s="75" t="s">
        <v>16146</v>
      </c>
      <c r="D14501" s="75" t="s">
        <v>13138</v>
      </c>
      <c r="E14501" s="171">
        <v>20.190000000000001</v>
      </c>
    </row>
    <row r="14502" spans="2:5" ht="50.1" customHeight="1">
      <c r="B14502" s="75">
        <v>1564</v>
      </c>
      <c r="C14502" s="75" t="s">
        <v>16147</v>
      </c>
      <c r="D14502" s="75" t="s">
        <v>13138</v>
      </c>
      <c r="E14502" s="171">
        <v>7.7</v>
      </c>
    </row>
    <row r="14503" spans="2:5" ht="50.1" customHeight="1">
      <c r="B14503" s="75">
        <v>11032</v>
      </c>
      <c r="C14503" s="75" t="s">
        <v>16148</v>
      </c>
      <c r="D14503" s="75" t="s">
        <v>13138</v>
      </c>
      <c r="E14503" s="171">
        <v>11.69</v>
      </c>
    </row>
    <row r="14504" spans="2:5" ht="50.1" customHeight="1">
      <c r="B14504" s="75">
        <v>36786</v>
      </c>
      <c r="C14504" s="75" t="s">
        <v>16149</v>
      </c>
      <c r="D14504" s="75" t="s">
        <v>13150</v>
      </c>
      <c r="E14504" s="171">
        <v>142.68</v>
      </c>
    </row>
    <row r="14505" spans="2:5" ht="50.1" customHeight="1">
      <c r="B14505" s="75">
        <v>36785</v>
      </c>
      <c r="C14505" s="75" t="s">
        <v>16150</v>
      </c>
      <c r="D14505" s="75" t="s">
        <v>13150</v>
      </c>
      <c r="E14505" s="171">
        <v>123.98</v>
      </c>
    </row>
    <row r="14506" spans="2:5" ht="50.1" customHeight="1">
      <c r="B14506" s="75">
        <v>36782</v>
      </c>
      <c r="C14506" s="75" t="s">
        <v>16151</v>
      </c>
      <c r="D14506" s="75" t="s">
        <v>13150</v>
      </c>
      <c r="E14506" s="171">
        <v>147.99</v>
      </c>
    </row>
    <row r="14507" spans="2:5" ht="50.1" customHeight="1">
      <c r="B14507" s="75">
        <v>25930</v>
      </c>
      <c r="C14507" s="75" t="s">
        <v>16152</v>
      </c>
      <c r="D14507" s="75" t="s">
        <v>13150</v>
      </c>
      <c r="E14507" s="171">
        <v>166.69</v>
      </c>
    </row>
    <row r="14508" spans="2:5" ht="50.1" customHeight="1">
      <c r="B14508" s="75">
        <v>4824</v>
      </c>
      <c r="C14508" s="75" t="s">
        <v>16153</v>
      </c>
      <c r="D14508" s="75" t="s">
        <v>13140</v>
      </c>
      <c r="E14508" s="171">
        <v>0.26</v>
      </c>
    </row>
    <row r="14509" spans="2:5" ht="50.1" customHeight="1">
      <c r="B14509" s="75">
        <v>11795</v>
      </c>
      <c r="C14509" s="75" t="s">
        <v>16154</v>
      </c>
      <c r="D14509" s="75" t="s">
        <v>13136</v>
      </c>
      <c r="E14509" s="171">
        <v>422.64</v>
      </c>
    </row>
    <row r="14510" spans="2:5" ht="50.1" customHeight="1">
      <c r="B14510" s="75">
        <v>134</v>
      </c>
      <c r="C14510" s="75" t="s">
        <v>16155</v>
      </c>
      <c r="D14510" s="75" t="s">
        <v>13140</v>
      </c>
      <c r="E14510" s="171">
        <v>0.85</v>
      </c>
    </row>
    <row r="14511" spans="2:5" ht="50.1" customHeight="1">
      <c r="B14511" s="75">
        <v>4229</v>
      </c>
      <c r="C14511" s="75" t="s">
        <v>16156</v>
      </c>
      <c r="D14511" s="75" t="s">
        <v>13140</v>
      </c>
      <c r="E14511" s="171">
        <v>27.16</v>
      </c>
    </row>
    <row r="14512" spans="2:5" ht="50.1" customHeight="1">
      <c r="B14512" s="75">
        <v>11244</v>
      </c>
      <c r="C14512" s="75" t="s">
        <v>16157</v>
      </c>
      <c r="D14512" s="75" t="s">
        <v>13138</v>
      </c>
      <c r="E14512" s="171">
        <v>151.63999999999999</v>
      </c>
    </row>
    <row r="14513" spans="2:5" ht="50.1" customHeight="1">
      <c r="B14513" s="75">
        <v>11245</v>
      </c>
      <c r="C14513" s="75" t="s">
        <v>16158</v>
      </c>
      <c r="D14513" s="75" t="s">
        <v>13138</v>
      </c>
      <c r="E14513" s="171">
        <v>209.74</v>
      </c>
    </row>
    <row r="14514" spans="2:5" ht="50.1" customHeight="1">
      <c r="B14514" s="75">
        <v>11235</v>
      </c>
      <c r="C14514" s="75" t="s">
        <v>16159</v>
      </c>
      <c r="D14514" s="75" t="s">
        <v>13138</v>
      </c>
      <c r="E14514" s="171">
        <v>115.72</v>
      </c>
    </row>
    <row r="14515" spans="2:5" ht="50.1" customHeight="1">
      <c r="B14515" s="75">
        <v>11236</v>
      </c>
      <c r="C14515" s="75" t="s">
        <v>16160</v>
      </c>
      <c r="D14515" s="75" t="s">
        <v>13138</v>
      </c>
      <c r="E14515" s="171">
        <v>147.06</v>
      </c>
    </row>
    <row r="14516" spans="2:5" ht="50.1" customHeight="1">
      <c r="B14516" s="75">
        <v>11731</v>
      </c>
      <c r="C14516" s="75" t="s">
        <v>16161</v>
      </c>
      <c r="D14516" s="75" t="s">
        <v>13138</v>
      </c>
      <c r="E14516" s="171">
        <v>5.45</v>
      </c>
    </row>
    <row r="14517" spans="2:5" ht="50.1" customHeight="1">
      <c r="B14517" s="75">
        <v>11732</v>
      </c>
      <c r="C14517" s="75" t="s">
        <v>16162</v>
      </c>
      <c r="D14517" s="75" t="s">
        <v>13138</v>
      </c>
      <c r="E14517" s="171">
        <v>27.71</v>
      </c>
    </row>
    <row r="14518" spans="2:5" ht="50.1" customHeight="1">
      <c r="B14518" s="75">
        <v>36494</v>
      </c>
      <c r="C14518" s="75" t="s">
        <v>16163</v>
      </c>
      <c r="D14518" s="75" t="s">
        <v>13138</v>
      </c>
      <c r="E14518" s="172">
        <v>443168.75</v>
      </c>
    </row>
    <row r="14519" spans="2:5" ht="50.1" customHeight="1">
      <c r="B14519" s="75">
        <v>36493</v>
      </c>
      <c r="C14519" s="75" t="s">
        <v>16164</v>
      </c>
      <c r="D14519" s="75" t="s">
        <v>13138</v>
      </c>
      <c r="E14519" s="172">
        <v>502092.19</v>
      </c>
    </row>
    <row r="14520" spans="2:5" ht="50.1" customHeight="1">
      <c r="B14520" s="75">
        <v>36492</v>
      </c>
      <c r="C14520" s="75" t="s">
        <v>16165</v>
      </c>
      <c r="D14520" s="75" t="s">
        <v>13138</v>
      </c>
      <c r="E14520" s="172">
        <v>932696.87</v>
      </c>
    </row>
    <row r="14521" spans="2:5" ht="50.1" customHeight="1">
      <c r="B14521" s="75">
        <v>13333</v>
      </c>
      <c r="C14521" s="75" t="s">
        <v>16166</v>
      </c>
      <c r="D14521" s="75" t="s">
        <v>13138</v>
      </c>
      <c r="E14521" s="172">
        <v>106269.13</v>
      </c>
    </row>
    <row r="14522" spans="2:5" ht="50.1" customHeight="1">
      <c r="B14522" s="75">
        <v>13533</v>
      </c>
      <c r="C14522" s="75" t="s">
        <v>16167</v>
      </c>
      <c r="D14522" s="75" t="s">
        <v>13138</v>
      </c>
      <c r="E14522" s="172">
        <v>94992.79</v>
      </c>
    </row>
    <row r="14523" spans="2:5" ht="50.1" customHeight="1">
      <c r="B14523" s="75">
        <v>36499</v>
      </c>
      <c r="C14523" s="75" t="s">
        <v>16168</v>
      </c>
      <c r="D14523" s="75" t="s">
        <v>13138</v>
      </c>
      <c r="E14523" s="172">
        <v>2072.2399999999998</v>
      </c>
    </row>
    <row r="14524" spans="2:5" ht="50.1" customHeight="1">
      <c r="B14524" s="75">
        <v>39585</v>
      </c>
      <c r="C14524" s="75" t="s">
        <v>16169</v>
      </c>
      <c r="D14524" s="75" t="s">
        <v>13138</v>
      </c>
      <c r="E14524" s="172">
        <v>68617.97</v>
      </c>
    </row>
    <row r="14525" spans="2:5" ht="50.1" customHeight="1">
      <c r="B14525" s="75">
        <v>39586</v>
      </c>
      <c r="C14525" s="75" t="s">
        <v>16170</v>
      </c>
      <c r="D14525" s="75" t="s">
        <v>13138</v>
      </c>
      <c r="E14525" s="172">
        <v>80484.23</v>
      </c>
    </row>
    <row r="14526" spans="2:5" ht="50.1" customHeight="1">
      <c r="B14526" s="75">
        <v>39587</v>
      </c>
      <c r="C14526" s="75" t="s">
        <v>16171</v>
      </c>
      <c r="D14526" s="75" t="s">
        <v>13138</v>
      </c>
      <c r="E14526" s="172">
        <v>98025.68</v>
      </c>
    </row>
    <row r="14527" spans="2:5" ht="50.1" customHeight="1">
      <c r="B14527" s="75">
        <v>39588</v>
      </c>
      <c r="C14527" s="75" t="s">
        <v>16172</v>
      </c>
      <c r="D14527" s="75" t="s">
        <v>13138</v>
      </c>
      <c r="E14527" s="172">
        <v>113503.41</v>
      </c>
    </row>
    <row r="14528" spans="2:5" ht="50.1" customHeight="1">
      <c r="B14528" s="75">
        <v>39584</v>
      </c>
      <c r="C14528" s="75" t="s">
        <v>16173</v>
      </c>
      <c r="D14528" s="75" t="s">
        <v>13138</v>
      </c>
      <c r="E14528" s="172">
        <v>61106.11</v>
      </c>
    </row>
    <row r="14529" spans="2:5" ht="50.1" customHeight="1">
      <c r="B14529" s="75">
        <v>39590</v>
      </c>
      <c r="C14529" s="75" t="s">
        <v>16174</v>
      </c>
      <c r="D14529" s="75" t="s">
        <v>13138</v>
      </c>
      <c r="E14529" s="172">
        <v>59640.88</v>
      </c>
    </row>
    <row r="14530" spans="2:5" ht="50.1" customHeight="1">
      <c r="B14530" s="75">
        <v>39592</v>
      </c>
      <c r="C14530" s="75" t="s">
        <v>16175</v>
      </c>
      <c r="D14530" s="75" t="s">
        <v>13138</v>
      </c>
      <c r="E14530" s="172">
        <v>85705.39</v>
      </c>
    </row>
    <row r="14531" spans="2:5" ht="50.1" customHeight="1">
      <c r="B14531" s="75">
        <v>39593</v>
      </c>
      <c r="C14531" s="75" t="s">
        <v>16176</v>
      </c>
      <c r="D14531" s="75" t="s">
        <v>13138</v>
      </c>
      <c r="E14531" s="172">
        <v>98025.68</v>
      </c>
    </row>
    <row r="14532" spans="2:5" ht="50.1" customHeight="1">
      <c r="B14532" s="75">
        <v>14254</v>
      </c>
      <c r="C14532" s="75" t="s">
        <v>16177</v>
      </c>
      <c r="D14532" s="75" t="s">
        <v>13138</v>
      </c>
      <c r="E14532" s="172">
        <v>55719.86</v>
      </c>
    </row>
    <row r="14533" spans="2:5" ht="50.1" customHeight="1">
      <c r="B14533" s="75">
        <v>25987</v>
      </c>
      <c r="C14533" s="75" t="s">
        <v>16178</v>
      </c>
      <c r="D14533" s="75" t="s">
        <v>13138</v>
      </c>
      <c r="E14533" s="172">
        <v>46530.52</v>
      </c>
    </row>
    <row r="14534" spans="2:5" ht="50.1" customHeight="1">
      <c r="B14534" s="75">
        <v>25019</v>
      </c>
      <c r="C14534" s="75" t="s">
        <v>16179</v>
      </c>
      <c r="D14534" s="75" t="s">
        <v>13138</v>
      </c>
      <c r="E14534" s="172">
        <v>79758.52</v>
      </c>
    </row>
    <row r="14535" spans="2:5" ht="50.1" customHeight="1">
      <c r="B14535" s="75">
        <v>36501</v>
      </c>
      <c r="C14535" s="75" t="s">
        <v>16180</v>
      </c>
      <c r="D14535" s="75" t="s">
        <v>13138</v>
      </c>
      <c r="E14535" s="172">
        <v>71012.570000000007</v>
      </c>
    </row>
    <row r="14536" spans="2:5" ht="50.1" customHeight="1">
      <c r="B14536" s="75">
        <v>25986</v>
      </c>
      <c r="C14536" s="75" t="s">
        <v>16181</v>
      </c>
      <c r="D14536" s="75" t="s">
        <v>13138</v>
      </c>
      <c r="E14536" s="172">
        <v>85370.72</v>
      </c>
    </row>
    <row r="14537" spans="2:5" ht="50.1" customHeight="1">
      <c r="B14537" s="75">
        <v>36500</v>
      </c>
      <c r="C14537" s="75" t="s">
        <v>16182</v>
      </c>
      <c r="D14537" s="75" t="s">
        <v>13138</v>
      </c>
      <c r="E14537" s="172">
        <v>50182.64</v>
      </c>
    </row>
    <row r="14538" spans="2:5" ht="50.1" customHeight="1">
      <c r="B14538" s="75">
        <v>20017</v>
      </c>
      <c r="C14538" s="75" t="s">
        <v>16183</v>
      </c>
      <c r="D14538" s="75" t="s">
        <v>13139</v>
      </c>
      <c r="E14538" s="171">
        <v>4.5599999999999996</v>
      </c>
    </row>
    <row r="14539" spans="2:5" ht="50.1" customHeight="1">
      <c r="B14539" s="75">
        <v>20007</v>
      </c>
      <c r="C14539" s="75" t="s">
        <v>16184</v>
      </c>
      <c r="D14539" s="75" t="s">
        <v>13139</v>
      </c>
      <c r="E14539" s="171">
        <v>3.5</v>
      </c>
    </row>
    <row r="14540" spans="2:5" ht="50.1" customHeight="1">
      <c r="B14540" s="75">
        <v>39836</v>
      </c>
      <c r="C14540" s="75" t="s">
        <v>16185</v>
      </c>
      <c r="D14540" s="75" t="s">
        <v>3958</v>
      </c>
      <c r="E14540" s="171">
        <v>182.12</v>
      </c>
    </row>
    <row r="14541" spans="2:5" ht="50.1" customHeight="1">
      <c r="B14541" s="75">
        <v>39830</v>
      </c>
      <c r="C14541" s="75" t="s">
        <v>16186</v>
      </c>
      <c r="D14541" s="75" t="s">
        <v>3958</v>
      </c>
      <c r="E14541" s="171">
        <v>207.7</v>
      </c>
    </row>
    <row r="14542" spans="2:5" ht="50.1" customHeight="1">
      <c r="B14542" s="75">
        <v>39831</v>
      </c>
      <c r="C14542" s="75" t="s">
        <v>16187</v>
      </c>
      <c r="D14542" s="75" t="s">
        <v>3958</v>
      </c>
      <c r="E14542" s="171">
        <v>207.26</v>
      </c>
    </row>
    <row r="14543" spans="2:5" ht="50.1" customHeight="1">
      <c r="B14543" s="75">
        <v>36888</v>
      </c>
      <c r="C14543" s="75" t="s">
        <v>16188</v>
      </c>
      <c r="D14543" s="75" t="s">
        <v>13139</v>
      </c>
      <c r="E14543" s="171">
        <v>7.48</v>
      </c>
    </row>
    <row r="14544" spans="2:5" ht="50.1" customHeight="1">
      <c r="B14544" s="75">
        <v>40527</v>
      </c>
      <c r="C14544" s="75" t="s">
        <v>16189</v>
      </c>
      <c r="D14544" s="75" t="s">
        <v>13138</v>
      </c>
      <c r="E14544" s="172">
        <v>2659.72</v>
      </c>
    </row>
    <row r="14545" spans="2:5" ht="50.1" customHeight="1">
      <c r="B14545" s="75">
        <v>36497</v>
      </c>
      <c r="C14545" s="75" t="s">
        <v>16190</v>
      </c>
      <c r="D14545" s="75" t="s">
        <v>13138</v>
      </c>
      <c r="E14545" s="172">
        <v>3036.36</v>
      </c>
    </row>
    <row r="14546" spans="2:5" ht="50.1" customHeight="1">
      <c r="B14546" s="75">
        <v>36487</v>
      </c>
      <c r="C14546" s="75" t="s">
        <v>16191</v>
      </c>
      <c r="D14546" s="75" t="s">
        <v>13138</v>
      </c>
      <c r="E14546" s="172">
        <v>5286.77</v>
      </c>
    </row>
    <row r="14547" spans="2:5" ht="50.1" customHeight="1">
      <c r="B14547" s="75">
        <v>25952</v>
      </c>
      <c r="C14547" s="75" t="s">
        <v>16192</v>
      </c>
      <c r="D14547" s="75" t="s">
        <v>13138</v>
      </c>
      <c r="E14547" s="172">
        <v>774948.69</v>
      </c>
    </row>
    <row r="14548" spans="2:5" ht="50.1" customHeight="1">
      <c r="B14548" s="75">
        <v>25954</v>
      </c>
      <c r="C14548" s="75" t="s">
        <v>16193</v>
      </c>
      <c r="D14548" s="75" t="s">
        <v>13138</v>
      </c>
      <c r="E14548" s="172">
        <v>1490285.94</v>
      </c>
    </row>
    <row r="14549" spans="2:5" ht="50.1" customHeight="1">
      <c r="B14549" s="75">
        <v>25953</v>
      </c>
      <c r="C14549" s="75" t="s">
        <v>16194</v>
      </c>
      <c r="D14549" s="75" t="s">
        <v>13138</v>
      </c>
      <c r="E14549" s="172">
        <v>2533486.09</v>
      </c>
    </row>
    <row r="14550" spans="2:5" ht="50.1" customHeight="1">
      <c r="B14550" s="75">
        <v>37776</v>
      </c>
      <c r="C14550" s="75" t="s">
        <v>16195</v>
      </c>
      <c r="D14550" s="75" t="s">
        <v>13138</v>
      </c>
      <c r="E14550" s="172">
        <v>155270.31</v>
      </c>
    </row>
    <row r="14551" spans="2:5" ht="50.1" customHeight="1">
      <c r="B14551" s="75">
        <v>37775</v>
      </c>
      <c r="C14551" s="75" t="s">
        <v>16196</v>
      </c>
      <c r="D14551" s="75" t="s">
        <v>13138</v>
      </c>
      <c r="E14551" s="172">
        <v>244562.5</v>
      </c>
    </row>
    <row r="14552" spans="2:5" ht="50.1" customHeight="1">
      <c r="B14552" s="75">
        <v>36491</v>
      </c>
      <c r="C14552" s="75" t="s">
        <v>16197</v>
      </c>
      <c r="D14552" s="75" t="s">
        <v>13138</v>
      </c>
      <c r="E14552" s="172">
        <v>905687.5</v>
      </c>
    </row>
    <row r="14553" spans="2:5" ht="50.1" customHeight="1">
      <c r="B14553" s="75">
        <v>10712</v>
      </c>
      <c r="C14553" s="75" t="s">
        <v>16198</v>
      </c>
      <c r="D14553" s="75" t="s">
        <v>13138</v>
      </c>
      <c r="E14553" s="172">
        <v>61140.62</v>
      </c>
    </row>
    <row r="14554" spans="2:5" ht="50.1" customHeight="1">
      <c r="B14554" s="75">
        <v>3363</v>
      </c>
      <c r="C14554" s="75" t="s">
        <v>16199</v>
      </c>
      <c r="D14554" s="75" t="s">
        <v>13138</v>
      </c>
      <c r="E14554" s="172">
        <v>86000</v>
      </c>
    </row>
    <row r="14555" spans="2:5" ht="50.1" customHeight="1">
      <c r="B14555" s="75">
        <v>3365</v>
      </c>
      <c r="C14555" s="75" t="s">
        <v>16200</v>
      </c>
      <c r="D14555" s="75" t="s">
        <v>13138</v>
      </c>
      <c r="E14555" s="172">
        <v>201025</v>
      </c>
    </row>
    <row r="14556" spans="2:5" ht="50.1" customHeight="1">
      <c r="B14556" s="75">
        <v>7569</v>
      </c>
      <c r="C14556" s="75" t="s">
        <v>16201</v>
      </c>
      <c r="D14556" s="75" t="s">
        <v>13138</v>
      </c>
      <c r="E14556" s="171">
        <v>49.28</v>
      </c>
    </row>
    <row r="14557" spans="2:5" ht="50.1" customHeight="1">
      <c r="B14557" s="75">
        <v>34349</v>
      </c>
      <c r="C14557" s="75" t="s">
        <v>16202</v>
      </c>
      <c r="D14557" s="75" t="s">
        <v>13138</v>
      </c>
      <c r="E14557" s="171">
        <v>28.21</v>
      </c>
    </row>
    <row r="14558" spans="2:5" ht="50.1" customHeight="1">
      <c r="B14558" s="75">
        <v>11991</v>
      </c>
      <c r="C14558" s="75" t="s">
        <v>16203</v>
      </c>
      <c r="D14558" s="75" t="s">
        <v>13138</v>
      </c>
      <c r="E14558" s="171">
        <v>45.96</v>
      </c>
    </row>
    <row r="14559" spans="2:5" ht="50.1" customHeight="1">
      <c r="B14559" s="75">
        <v>20062</v>
      </c>
      <c r="C14559" s="75" t="s">
        <v>16204</v>
      </c>
      <c r="D14559" s="75" t="s">
        <v>13138</v>
      </c>
      <c r="E14559" s="171">
        <v>13.75</v>
      </c>
    </row>
    <row r="14560" spans="2:5" ht="50.1" customHeight="1">
      <c r="B14560" s="75">
        <v>11029</v>
      </c>
      <c r="C14560" s="75" t="s">
        <v>16205</v>
      </c>
      <c r="D14560" s="75" t="s">
        <v>3959</v>
      </c>
      <c r="E14560" s="171">
        <v>1.79</v>
      </c>
    </row>
    <row r="14561" spans="2:5" ht="50.1" customHeight="1">
      <c r="B14561" s="75">
        <v>4316</v>
      </c>
      <c r="C14561" s="75" t="s">
        <v>16206</v>
      </c>
      <c r="D14561" s="75" t="s">
        <v>13138</v>
      </c>
      <c r="E14561" s="171">
        <v>1.81</v>
      </c>
    </row>
    <row r="14562" spans="2:5" ht="50.1" customHeight="1">
      <c r="B14562" s="75">
        <v>4313</v>
      </c>
      <c r="C14562" s="75" t="s">
        <v>16207</v>
      </c>
      <c r="D14562" s="75" t="s">
        <v>3959</v>
      </c>
      <c r="E14562" s="171">
        <v>2.6</v>
      </c>
    </row>
    <row r="14563" spans="2:5" ht="50.1" customHeight="1">
      <c r="B14563" s="75">
        <v>4317</v>
      </c>
      <c r="C14563" s="75" t="s">
        <v>16208</v>
      </c>
      <c r="D14563" s="75" t="s">
        <v>13138</v>
      </c>
      <c r="E14563" s="171">
        <v>2.96</v>
      </c>
    </row>
    <row r="14564" spans="2:5" ht="50.1" customHeight="1">
      <c r="B14564" s="75">
        <v>4314</v>
      </c>
      <c r="C14564" s="75" t="s">
        <v>16209</v>
      </c>
      <c r="D14564" s="75" t="s">
        <v>3959</v>
      </c>
      <c r="E14564" s="171">
        <v>3.46</v>
      </c>
    </row>
    <row r="14565" spans="2:5" ht="50.1" customHeight="1">
      <c r="B14565" s="75">
        <v>10921</v>
      </c>
      <c r="C14565" s="75" t="s">
        <v>16210</v>
      </c>
      <c r="D14565" s="75" t="s">
        <v>13138</v>
      </c>
      <c r="E14565" s="172">
        <v>4065</v>
      </c>
    </row>
    <row r="14566" spans="2:5" ht="50.1" customHeight="1">
      <c r="B14566" s="75">
        <v>10922</v>
      </c>
      <c r="C14566" s="75" t="s">
        <v>16211</v>
      </c>
      <c r="D14566" s="75" t="s">
        <v>13138</v>
      </c>
      <c r="E14566" s="172">
        <v>3681.97</v>
      </c>
    </row>
    <row r="14567" spans="2:5" ht="50.1" customHeight="1">
      <c r="B14567" s="75">
        <v>10923</v>
      </c>
      <c r="C14567" s="75" t="s">
        <v>16212</v>
      </c>
      <c r="D14567" s="75" t="s">
        <v>13138</v>
      </c>
      <c r="E14567" s="172">
        <v>2176.1999999999998</v>
      </c>
    </row>
    <row r="14568" spans="2:5" ht="50.1" customHeight="1">
      <c r="B14568" s="75">
        <v>10924</v>
      </c>
      <c r="C14568" s="75" t="s">
        <v>16213</v>
      </c>
      <c r="D14568" s="75" t="s">
        <v>13138</v>
      </c>
      <c r="E14568" s="172">
        <v>2291.96</v>
      </c>
    </row>
    <row r="14569" spans="2:5" ht="50.1" customHeight="1">
      <c r="B14569" s="75">
        <v>37772</v>
      </c>
      <c r="C14569" s="75" t="s">
        <v>16214</v>
      </c>
      <c r="D14569" s="75" t="s">
        <v>13138</v>
      </c>
      <c r="E14569" s="172">
        <v>139524.93</v>
      </c>
    </row>
    <row r="14570" spans="2:5" ht="50.1" customHeight="1">
      <c r="B14570" s="75">
        <v>37771</v>
      </c>
      <c r="C14570" s="75" t="s">
        <v>16215</v>
      </c>
      <c r="D14570" s="75" t="s">
        <v>13138</v>
      </c>
      <c r="E14570" s="172">
        <v>148432.29999999999</v>
      </c>
    </row>
    <row r="14571" spans="2:5" ht="50.1" customHeight="1">
      <c r="B14571" s="75">
        <v>12770</v>
      </c>
      <c r="C14571" s="75" t="s">
        <v>16216</v>
      </c>
      <c r="D14571" s="75" t="s">
        <v>13138</v>
      </c>
      <c r="E14571" s="171">
        <v>986.69</v>
      </c>
    </row>
    <row r="14572" spans="2:5" ht="50.1" customHeight="1">
      <c r="B14572" s="75">
        <v>12772</v>
      </c>
      <c r="C14572" s="75" t="s">
        <v>16217</v>
      </c>
      <c r="D14572" s="75" t="s">
        <v>13138</v>
      </c>
      <c r="E14572" s="172">
        <v>1639.85</v>
      </c>
    </row>
    <row r="14573" spans="2:5" ht="50.1" customHeight="1">
      <c r="B14573" s="75">
        <v>12768</v>
      </c>
      <c r="C14573" s="75" t="s">
        <v>16218</v>
      </c>
      <c r="D14573" s="75" t="s">
        <v>13138</v>
      </c>
      <c r="E14573" s="172">
        <v>2306.91</v>
      </c>
    </row>
    <row r="14574" spans="2:5" ht="50.1" customHeight="1">
      <c r="B14574" s="75">
        <v>12775</v>
      </c>
      <c r="C14574" s="75" t="s">
        <v>16219</v>
      </c>
      <c r="D14574" s="75" t="s">
        <v>13138</v>
      </c>
      <c r="E14574" s="171">
        <v>722.64</v>
      </c>
    </row>
    <row r="14575" spans="2:5" ht="50.1" customHeight="1">
      <c r="B14575" s="75">
        <v>12769</v>
      </c>
      <c r="C14575" s="75" t="s">
        <v>16220</v>
      </c>
      <c r="D14575" s="75" t="s">
        <v>13138</v>
      </c>
      <c r="E14575" s="171">
        <v>189</v>
      </c>
    </row>
    <row r="14576" spans="2:5" ht="50.1" customHeight="1">
      <c r="B14576" s="75">
        <v>12773</v>
      </c>
      <c r="C14576" s="75" t="s">
        <v>16221</v>
      </c>
      <c r="D14576" s="75" t="s">
        <v>13138</v>
      </c>
      <c r="E14576" s="171">
        <v>202.89</v>
      </c>
    </row>
    <row r="14577" spans="2:5" ht="50.1" customHeight="1">
      <c r="B14577" s="75">
        <v>12774</v>
      </c>
      <c r="C14577" s="75" t="s">
        <v>16222</v>
      </c>
      <c r="D14577" s="75" t="s">
        <v>13138</v>
      </c>
      <c r="E14577" s="171">
        <v>250.14</v>
      </c>
    </row>
    <row r="14578" spans="2:5" ht="50.1" customHeight="1">
      <c r="B14578" s="75">
        <v>12776</v>
      </c>
      <c r="C14578" s="75" t="s">
        <v>16223</v>
      </c>
      <c r="D14578" s="75" t="s">
        <v>13138</v>
      </c>
      <c r="E14578" s="172">
        <v>3724.41</v>
      </c>
    </row>
    <row r="14579" spans="2:5" ht="50.1" customHeight="1">
      <c r="B14579" s="75">
        <v>12777</v>
      </c>
      <c r="C14579" s="75" t="s">
        <v>16224</v>
      </c>
      <c r="D14579" s="75" t="s">
        <v>13138</v>
      </c>
      <c r="E14579" s="172">
        <v>4863.97</v>
      </c>
    </row>
    <row r="14580" spans="2:5" ht="50.1" customHeight="1">
      <c r="B14580" s="75">
        <v>3391</v>
      </c>
      <c r="C14580" s="75" t="s">
        <v>16225</v>
      </c>
      <c r="D14580" s="75" t="s">
        <v>13138</v>
      </c>
      <c r="E14580" s="171">
        <v>23.71</v>
      </c>
    </row>
    <row r="14581" spans="2:5" ht="50.1" customHeight="1">
      <c r="B14581" s="75">
        <v>3389</v>
      </c>
      <c r="C14581" s="75" t="s">
        <v>16226</v>
      </c>
      <c r="D14581" s="75" t="s">
        <v>13138</v>
      </c>
      <c r="E14581" s="171">
        <v>12.3</v>
      </c>
    </row>
    <row r="14582" spans="2:5" ht="50.1" customHeight="1">
      <c r="B14582" s="75">
        <v>3390</v>
      </c>
      <c r="C14582" s="75" t="s">
        <v>16227</v>
      </c>
      <c r="D14582" s="75" t="s">
        <v>13138</v>
      </c>
      <c r="E14582" s="171">
        <v>13.84</v>
      </c>
    </row>
    <row r="14583" spans="2:5" ht="50.1" customHeight="1">
      <c r="B14583" s="75">
        <v>12873</v>
      </c>
      <c r="C14583" s="75" t="s">
        <v>16228</v>
      </c>
      <c r="D14583" s="75" t="s">
        <v>13137</v>
      </c>
      <c r="E14583" s="171">
        <v>15.43</v>
      </c>
    </row>
    <row r="14584" spans="2:5" ht="50.1" customHeight="1">
      <c r="B14584" s="75">
        <v>41076</v>
      </c>
      <c r="C14584" s="75" t="s">
        <v>16229</v>
      </c>
      <c r="D14584" s="75" t="s">
        <v>13142</v>
      </c>
      <c r="E14584" s="172">
        <v>2741.92</v>
      </c>
    </row>
    <row r="14585" spans="2:5" ht="50.1" customHeight="1">
      <c r="B14585" s="75">
        <v>140</v>
      </c>
      <c r="C14585" s="75" t="s">
        <v>16230</v>
      </c>
      <c r="D14585" s="75" t="s">
        <v>13140</v>
      </c>
      <c r="E14585" s="171">
        <v>9.57</v>
      </c>
    </row>
    <row r="14586" spans="2:5" ht="50.1" customHeight="1">
      <c r="B14586" s="75">
        <v>151</v>
      </c>
      <c r="C14586" s="75" t="s">
        <v>16231</v>
      </c>
      <c r="D14586" s="75" t="s">
        <v>3955</v>
      </c>
      <c r="E14586" s="171">
        <v>14.12</v>
      </c>
    </row>
    <row r="14587" spans="2:5" ht="50.1" customHeight="1">
      <c r="B14587" s="75">
        <v>7340</v>
      </c>
      <c r="C14587" s="75" t="s">
        <v>16232</v>
      </c>
      <c r="D14587" s="75" t="s">
        <v>3955</v>
      </c>
      <c r="E14587" s="171">
        <v>19.32</v>
      </c>
    </row>
    <row r="14588" spans="2:5" ht="50.1" customHeight="1">
      <c r="B14588" s="75">
        <v>2701</v>
      </c>
      <c r="C14588" s="75" t="s">
        <v>16233</v>
      </c>
      <c r="D14588" s="75" t="s">
        <v>13137</v>
      </c>
      <c r="E14588" s="171">
        <v>18.79</v>
      </c>
    </row>
    <row r="14589" spans="2:5" ht="50.1" customHeight="1">
      <c r="B14589" s="75">
        <v>40929</v>
      </c>
      <c r="C14589" s="75" t="s">
        <v>16234</v>
      </c>
      <c r="D14589" s="75" t="s">
        <v>13142</v>
      </c>
      <c r="E14589" s="172">
        <v>3335.34</v>
      </c>
    </row>
    <row r="14590" spans="2:5" ht="50.1" customHeight="1">
      <c r="B14590" s="75">
        <v>38114</v>
      </c>
      <c r="C14590" s="75" t="s">
        <v>16235</v>
      </c>
      <c r="D14590" s="75" t="s">
        <v>13138</v>
      </c>
      <c r="E14590" s="171">
        <v>13.75</v>
      </c>
    </row>
    <row r="14591" spans="2:5" ht="50.1" customHeight="1">
      <c r="B14591" s="75">
        <v>38064</v>
      </c>
      <c r="C14591" s="75" t="s">
        <v>16236</v>
      </c>
      <c r="D14591" s="75" t="s">
        <v>13138</v>
      </c>
      <c r="E14591" s="171">
        <v>15.38</v>
      </c>
    </row>
    <row r="14592" spans="2:5" ht="50.1" customHeight="1">
      <c r="B14592" s="75">
        <v>38115</v>
      </c>
      <c r="C14592" s="75" t="s">
        <v>16237</v>
      </c>
      <c r="D14592" s="75" t="s">
        <v>13138</v>
      </c>
      <c r="E14592" s="171">
        <v>14.69</v>
      </c>
    </row>
    <row r="14593" spans="2:5" ht="50.1" customHeight="1">
      <c r="B14593" s="75">
        <v>38065</v>
      </c>
      <c r="C14593" s="75" t="s">
        <v>16238</v>
      </c>
      <c r="D14593" s="75" t="s">
        <v>13138</v>
      </c>
      <c r="E14593" s="171">
        <v>21.82</v>
      </c>
    </row>
    <row r="14594" spans="2:5" ht="50.1" customHeight="1">
      <c r="B14594" s="75">
        <v>38078</v>
      </c>
      <c r="C14594" s="75" t="s">
        <v>16239</v>
      </c>
      <c r="D14594" s="75" t="s">
        <v>13138</v>
      </c>
      <c r="E14594" s="171">
        <v>12.73</v>
      </c>
    </row>
    <row r="14595" spans="2:5" ht="50.1" customHeight="1">
      <c r="B14595" s="75">
        <v>38113</v>
      </c>
      <c r="C14595" s="75" t="s">
        <v>16240</v>
      </c>
      <c r="D14595" s="75" t="s">
        <v>13138</v>
      </c>
      <c r="E14595" s="171">
        <v>6.91</v>
      </c>
    </row>
    <row r="14596" spans="2:5" ht="50.1" customHeight="1">
      <c r="B14596" s="75">
        <v>38063</v>
      </c>
      <c r="C14596" s="75" t="s">
        <v>16241</v>
      </c>
      <c r="D14596" s="75" t="s">
        <v>13138</v>
      </c>
      <c r="E14596" s="171">
        <v>7.42</v>
      </c>
    </row>
    <row r="14597" spans="2:5" ht="50.1" customHeight="1">
      <c r="B14597" s="75">
        <v>38080</v>
      </c>
      <c r="C14597" s="75" t="s">
        <v>16242</v>
      </c>
      <c r="D14597" s="75" t="s">
        <v>13138</v>
      </c>
      <c r="E14597" s="171">
        <v>22.11</v>
      </c>
    </row>
    <row r="14598" spans="2:5" ht="50.1" customHeight="1">
      <c r="B14598" s="75">
        <v>38069</v>
      </c>
      <c r="C14598" s="75" t="s">
        <v>16243</v>
      </c>
      <c r="D14598" s="75" t="s">
        <v>13138</v>
      </c>
      <c r="E14598" s="171">
        <v>12.09</v>
      </c>
    </row>
    <row r="14599" spans="2:5" ht="50.1" customHeight="1">
      <c r="B14599" s="75">
        <v>38077</v>
      </c>
      <c r="C14599" s="75" t="s">
        <v>16244</v>
      </c>
      <c r="D14599" s="75" t="s">
        <v>13138</v>
      </c>
      <c r="E14599" s="171">
        <v>11.81</v>
      </c>
    </row>
    <row r="14600" spans="2:5" ht="50.1" customHeight="1">
      <c r="B14600" s="75">
        <v>38073</v>
      </c>
      <c r="C14600" s="75" t="s">
        <v>16245</v>
      </c>
      <c r="D14600" s="75" t="s">
        <v>13138</v>
      </c>
      <c r="E14600" s="171">
        <v>18</v>
      </c>
    </row>
    <row r="14601" spans="2:5" ht="50.1" customHeight="1">
      <c r="B14601" s="75">
        <v>38112</v>
      </c>
      <c r="C14601" s="75" t="s">
        <v>16246</v>
      </c>
      <c r="D14601" s="75" t="s">
        <v>13138</v>
      </c>
      <c r="E14601" s="171">
        <v>5.31</v>
      </c>
    </row>
    <row r="14602" spans="2:5" ht="50.1" customHeight="1">
      <c r="B14602" s="75">
        <v>38062</v>
      </c>
      <c r="C14602" s="75" t="s">
        <v>16247</v>
      </c>
      <c r="D14602" s="75" t="s">
        <v>13138</v>
      </c>
      <c r="E14602" s="171">
        <v>5.45</v>
      </c>
    </row>
    <row r="14603" spans="2:5" ht="50.1" customHeight="1">
      <c r="B14603" s="75">
        <v>12128</v>
      </c>
      <c r="C14603" s="75" t="s">
        <v>16248</v>
      </c>
      <c r="D14603" s="75" t="s">
        <v>13138</v>
      </c>
      <c r="E14603" s="171">
        <v>7.28</v>
      </c>
    </row>
    <row r="14604" spans="2:5" ht="50.1" customHeight="1">
      <c r="B14604" s="75">
        <v>12129</v>
      </c>
      <c r="C14604" s="75" t="s">
        <v>16249</v>
      </c>
      <c r="D14604" s="75" t="s">
        <v>13138</v>
      </c>
      <c r="E14604" s="171">
        <v>9.6300000000000008</v>
      </c>
    </row>
    <row r="14605" spans="2:5" ht="50.1" customHeight="1">
      <c r="B14605" s="75">
        <v>38081</v>
      </c>
      <c r="C14605" s="75" t="s">
        <v>16250</v>
      </c>
      <c r="D14605" s="75" t="s">
        <v>13138</v>
      </c>
      <c r="E14605" s="171">
        <v>18.75</v>
      </c>
    </row>
    <row r="14606" spans="2:5" ht="50.1" customHeight="1">
      <c r="B14606" s="75">
        <v>38070</v>
      </c>
      <c r="C14606" s="75" t="s">
        <v>16251</v>
      </c>
      <c r="D14606" s="75" t="s">
        <v>13138</v>
      </c>
      <c r="E14606" s="171">
        <v>12.92</v>
      </c>
    </row>
    <row r="14607" spans="2:5" ht="50.1" customHeight="1">
      <c r="B14607" s="75">
        <v>38074</v>
      </c>
      <c r="C14607" s="75" t="s">
        <v>16252</v>
      </c>
      <c r="D14607" s="75" t="s">
        <v>13138</v>
      </c>
      <c r="E14607" s="171">
        <v>19.649999999999999</v>
      </c>
    </row>
    <row r="14608" spans="2:5" ht="50.1" customHeight="1">
      <c r="B14608" s="75">
        <v>38079</v>
      </c>
      <c r="C14608" s="75" t="s">
        <v>16253</v>
      </c>
      <c r="D14608" s="75" t="s">
        <v>13138</v>
      </c>
      <c r="E14608" s="171">
        <v>16.86</v>
      </c>
    </row>
    <row r="14609" spans="2:5" ht="50.1" customHeight="1">
      <c r="B14609" s="75">
        <v>38072</v>
      </c>
      <c r="C14609" s="75" t="s">
        <v>16254</v>
      </c>
      <c r="D14609" s="75" t="s">
        <v>13138</v>
      </c>
      <c r="E14609" s="171">
        <v>16.21</v>
      </c>
    </row>
    <row r="14610" spans="2:5" ht="50.1" customHeight="1">
      <c r="B14610" s="75">
        <v>38068</v>
      </c>
      <c r="C14610" s="75" t="s">
        <v>16255</v>
      </c>
      <c r="D14610" s="75" t="s">
        <v>13138</v>
      </c>
      <c r="E14610" s="171">
        <v>11.19</v>
      </c>
    </row>
    <row r="14611" spans="2:5" ht="50.1" customHeight="1">
      <c r="B14611" s="75">
        <v>38071</v>
      </c>
      <c r="C14611" s="75" t="s">
        <v>16256</v>
      </c>
      <c r="D14611" s="75" t="s">
        <v>13138</v>
      </c>
      <c r="E14611" s="171">
        <v>13.37</v>
      </c>
    </row>
    <row r="14612" spans="2:5" ht="50.1" customHeight="1">
      <c r="B14612" s="75">
        <v>38412</v>
      </c>
      <c r="C14612" s="75" t="s">
        <v>16257</v>
      </c>
      <c r="D14612" s="75" t="s">
        <v>13138</v>
      </c>
      <c r="E14612" s="172">
        <v>1390</v>
      </c>
    </row>
    <row r="14613" spans="2:5" ht="50.1" customHeight="1">
      <c r="B14613" s="75">
        <v>3405</v>
      </c>
      <c r="C14613" s="75" t="s">
        <v>16258</v>
      </c>
      <c r="D14613" s="75" t="s">
        <v>13138</v>
      </c>
      <c r="E14613" s="171">
        <v>73.41</v>
      </c>
    </row>
    <row r="14614" spans="2:5" ht="50.1" customHeight="1">
      <c r="B14614" s="75">
        <v>3394</v>
      </c>
      <c r="C14614" s="75" t="s">
        <v>16259</v>
      </c>
      <c r="D14614" s="75" t="s">
        <v>13138</v>
      </c>
      <c r="E14614" s="171">
        <v>387.5</v>
      </c>
    </row>
    <row r="14615" spans="2:5" ht="50.1" customHeight="1">
      <c r="B14615" s="75">
        <v>3393</v>
      </c>
      <c r="C14615" s="75" t="s">
        <v>16260</v>
      </c>
      <c r="D14615" s="75" t="s">
        <v>13138</v>
      </c>
      <c r="E14615" s="171">
        <v>659.77</v>
      </c>
    </row>
    <row r="14616" spans="2:5" ht="50.1" customHeight="1">
      <c r="B14616" s="75">
        <v>3406</v>
      </c>
      <c r="C14616" s="75" t="s">
        <v>16261</v>
      </c>
      <c r="D14616" s="75" t="s">
        <v>13138</v>
      </c>
      <c r="E14616" s="171">
        <v>22.47</v>
      </c>
    </row>
    <row r="14617" spans="2:5" ht="50.1" customHeight="1">
      <c r="B14617" s="75">
        <v>3395</v>
      </c>
      <c r="C14617" s="75" t="s">
        <v>16262</v>
      </c>
      <c r="D14617" s="75" t="s">
        <v>13138</v>
      </c>
      <c r="E14617" s="171">
        <v>94.79</v>
      </c>
    </row>
    <row r="14618" spans="2:5" ht="50.1" customHeight="1">
      <c r="B14618" s="75">
        <v>3398</v>
      </c>
      <c r="C14618" s="75" t="s">
        <v>16263</v>
      </c>
      <c r="D14618" s="75" t="s">
        <v>13138</v>
      </c>
      <c r="E14618" s="171">
        <v>4.5</v>
      </c>
    </row>
    <row r="14619" spans="2:5" ht="50.1" customHeight="1">
      <c r="B14619" s="75">
        <v>34379</v>
      </c>
      <c r="C14619" s="75" t="s">
        <v>16264</v>
      </c>
      <c r="D14619" s="75" t="s">
        <v>13138</v>
      </c>
      <c r="E14619" s="171">
        <v>228.09</v>
      </c>
    </row>
    <row r="14620" spans="2:5" ht="50.1" customHeight="1">
      <c r="B14620" s="75">
        <v>34377</v>
      </c>
      <c r="C14620" s="75" t="s">
        <v>16266</v>
      </c>
      <c r="D14620" s="75" t="s">
        <v>13138</v>
      </c>
      <c r="E14620" s="171">
        <v>169.42</v>
      </c>
    </row>
    <row r="14621" spans="2:5" ht="50.1" customHeight="1">
      <c r="B14621" s="75">
        <v>40662</v>
      </c>
      <c r="C14621" s="75" t="s">
        <v>16268</v>
      </c>
      <c r="D14621" s="75" t="s">
        <v>13138</v>
      </c>
      <c r="E14621" s="171">
        <v>201.19</v>
      </c>
    </row>
    <row r="14622" spans="2:5" ht="50.1" customHeight="1">
      <c r="B14622" s="75">
        <v>3437</v>
      </c>
      <c r="C14622" s="75" t="s">
        <v>16269</v>
      </c>
      <c r="D14622" s="75" t="s">
        <v>13136</v>
      </c>
      <c r="E14622" s="171">
        <v>558.88</v>
      </c>
    </row>
    <row r="14623" spans="2:5" ht="50.1" customHeight="1">
      <c r="B14623" s="75">
        <v>11190</v>
      </c>
      <c r="C14623" s="75" t="s">
        <v>16270</v>
      </c>
      <c r="D14623" s="75" t="s">
        <v>13138</v>
      </c>
      <c r="E14623" s="171">
        <v>158</v>
      </c>
    </row>
    <row r="14624" spans="2:5" ht="50.1" customHeight="1">
      <c r="B14624" s="75">
        <v>3428</v>
      </c>
      <c r="C14624" s="75" t="s">
        <v>16271</v>
      </c>
      <c r="D14624" s="75" t="s">
        <v>13136</v>
      </c>
      <c r="E14624" s="171">
        <v>829</v>
      </c>
    </row>
    <row r="14625" spans="2:5" ht="50.1" customHeight="1">
      <c r="B14625" s="75">
        <v>3429</v>
      </c>
      <c r="C14625" s="75" t="s">
        <v>16272</v>
      </c>
      <c r="D14625" s="75" t="s">
        <v>13136</v>
      </c>
      <c r="E14625" s="171">
        <v>473.64</v>
      </c>
    </row>
    <row r="14626" spans="2:5" ht="50.1" customHeight="1">
      <c r="B14626" s="75">
        <v>34370</v>
      </c>
      <c r="C14626" s="75" t="s">
        <v>16274</v>
      </c>
      <c r="D14626" s="75" t="s">
        <v>13138</v>
      </c>
      <c r="E14626" s="171">
        <v>514.28</v>
      </c>
    </row>
    <row r="14627" spans="2:5" ht="50.1" customHeight="1">
      <c r="B14627" s="75">
        <v>34372</v>
      </c>
      <c r="C14627" s="75" t="s">
        <v>16275</v>
      </c>
      <c r="D14627" s="75" t="s">
        <v>13138</v>
      </c>
      <c r="E14627" s="171">
        <v>715.45</v>
      </c>
    </row>
    <row r="14628" spans="2:5" ht="50.1" customHeight="1">
      <c r="B14628" s="75">
        <v>36896</v>
      </c>
      <c r="C14628" s="75" t="s">
        <v>16277</v>
      </c>
      <c r="D14628" s="75" t="s">
        <v>13138</v>
      </c>
      <c r="E14628" s="171">
        <v>295.08999999999997</v>
      </c>
    </row>
    <row r="14629" spans="2:5" ht="50.1" customHeight="1">
      <c r="B14629" s="75">
        <v>34367</v>
      </c>
      <c r="C14629" s="75" t="s">
        <v>16278</v>
      </c>
      <c r="D14629" s="75" t="s">
        <v>13138</v>
      </c>
      <c r="E14629" s="171">
        <v>346.62</v>
      </c>
    </row>
    <row r="14630" spans="2:5" ht="50.1" customHeight="1">
      <c r="B14630" s="75">
        <v>36897</v>
      </c>
      <c r="C14630" s="75" t="s">
        <v>16279</v>
      </c>
      <c r="D14630" s="75" t="s">
        <v>13138</v>
      </c>
      <c r="E14630" s="171">
        <v>408.74</v>
      </c>
    </row>
    <row r="14631" spans="2:5" ht="50.1" customHeight="1">
      <c r="B14631" s="75">
        <v>597</v>
      </c>
      <c r="C14631" s="75" t="s">
        <v>16280</v>
      </c>
      <c r="D14631" s="75" t="s">
        <v>13136</v>
      </c>
      <c r="E14631" s="171">
        <v>301.91000000000003</v>
      </c>
    </row>
    <row r="14632" spans="2:5" ht="50.1" customHeight="1">
      <c r="B14632" s="75">
        <v>34369</v>
      </c>
      <c r="C14632" s="75" t="s">
        <v>16281</v>
      </c>
      <c r="D14632" s="75" t="s">
        <v>13138</v>
      </c>
      <c r="E14632" s="171">
        <v>484.28</v>
      </c>
    </row>
    <row r="14633" spans="2:5" ht="50.1" customHeight="1">
      <c r="B14633" s="75">
        <v>34362</v>
      </c>
      <c r="C14633" s="75" t="s">
        <v>16282</v>
      </c>
      <c r="D14633" s="75" t="s">
        <v>13138</v>
      </c>
      <c r="E14633" s="171">
        <v>336.03</v>
      </c>
    </row>
    <row r="14634" spans="2:5" ht="50.1" customHeight="1">
      <c r="B14634" s="75">
        <v>34364</v>
      </c>
      <c r="C14634" s="75" t="s">
        <v>16284</v>
      </c>
      <c r="D14634" s="75" t="s">
        <v>13138</v>
      </c>
      <c r="E14634" s="171">
        <v>473.69</v>
      </c>
    </row>
    <row r="14635" spans="2:5" ht="50.1" customHeight="1">
      <c r="B14635" s="75">
        <v>40659</v>
      </c>
      <c r="C14635" s="75" t="s">
        <v>16286</v>
      </c>
      <c r="D14635" s="75" t="s">
        <v>13136</v>
      </c>
      <c r="E14635" s="171">
        <v>790.73</v>
      </c>
    </row>
    <row r="14636" spans="2:5" ht="50.1" customHeight="1">
      <c r="B14636" s="75">
        <v>40660</v>
      </c>
      <c r="C14636" s="75" t="s">
        <v>16287</v>
      </c>
      <c r="D14636" s="75" t="s">
        <v>13136</v>
      </c>
      <c r="E14636" s="172">
        <v>1002.16</v>
      </c>
    </row>
    <row r="14637" spans="2:5" ht="50.1" customHeight="1">
      <c r="B14637" s="75">
        <v>40661</v>
      </c>
      <c r="C14637" s="75" t="s">
        <v>16288</v>
      </c>
      <c r="D14637" s="75" t="s">
        <v>13136</v>
      </c>
      <c r="E14637" s="171">
        <v>616.15</v>
      </c>
    </row>
    <row r="14638" spans="2:5" ht="50.1" customHeight="1">
      <c r="B14638" s="75">
        <v>3421</v>
      </c>
      <c r="C14638" s="75" t="s">
        <v>16289</v>
      </c>
      <c r="D14638" s="75" t="s">
        <v>13136</v>
      </c>
      <c r="E14638" s="171">
        <v>620.87</v>
      </c>
    </row>
    <row r="14639" spans="2:5" ht="50.1" customHeight="1">
      <c r="B14639" s="75">
        <v>599</v>
      </c>
      <c r="C14639" s="75" t="s">
        <v>16290</v>
      </c>
      <c r="D14639" s="75" t="s">
        <v>13136</v>
      </c>
      <c r="E14639" s="171">
        <v>255.9</v>
      </c>
    </row>
    <row r="14640" spans="2:5" ht="50.1" customHeight="1">
      <c r="B14640" s="75">
        <v>601</v>
      </c>
      <c r="C14640" s="75" t="s">
        <v>16292</v>
      </c>
      <c r="D14640" s="75" t="s">
        <v>13136</v>
      </c>
      <c r="E14640" s="171">
        <v>345.22</v>
      </c>
    </row>
    <row r="14641" spans="2:5" ht="50.1" customHeight="1">
      <c r="B14641" s="75">
        <v>34381</v>
      </c>
      <c r="C14641" s="75" t="s">
        <v>16292</v>
      </c>
      <c r="D14641" s="75" t="s">
        <v>13138</v>
      </c>
      <c r="E14641" s="171">
        <v>172.95</v>
      </c>
    </row>
    <row r="14642" spans="2:5" ht="50.1" customHeight="1">
      <c r="B14642" s="75">
        <v>3423</v>
      </c>
      <c r="C14642" s="75" t="s">
        <v>16293</v>
      </c>
      <c r="D14642" s="75" t="s">
        <v>13136</v>
      </c>
      <c r="E14642" s="171">
        <v>875.57</v>
      </c>
    </row>
    <row r="14643" spans="2:5" ht="50.1" customHeight="1">
      <c r="B14643" s="75">
        <v>34797</v>
      </c>
      <c r="C14643" s="75" t="s">
        <v>16294</v>
      </c>
      <c r="D14643" s="75" t="s">
        <v>13138</v>
      </c>
      <c r="E14643" s="171">
        <v>344.15</v>
      </c>
    </row>
    <row r="14644" spans="2:5" ht="50.1" customHeight="1">
      <c r="B14644" s="75">
        <v>25964</v>
      </c>
      <c r="C14644" s="75" t="s">
        <v>16295</v>
      </c>
      <c r="D14644" s="75" t="s">
        <v>13137</v>
      </c>
      <c r="E14644" s="171">
        <v>14.95</v>
      </c>
    </row>
    <row r="14645" spans="2:5" ht="50.1" customHeight="1">
      <c r="B14645" s="75">
        <v>41077</v>
      </c>
      <c r="C14645" s="75" t="s">
        <v>16296</v>
      </c>
      <c r="D14645" s="75" t="s">
        <v>13142</v>
      </c>
      <c r="E14645" s="172">
        <v>2654.09</v>
      </c>
    </row>
    <row r="14646" spans="2:5" ht="50.1" customHeight="1">
      <c r="B14646" s="75">
        <v>20159</v>
      </c>
      <c r="C14646" s="75" t="s">
        <v>21681</v>
      </c>
      <c r="D14646" s="75" t="s">
        <v>13138</v>
      </c>
      <c r="E14646" s="171">
        <v>60.55</v>
      </c>
    </row>
    <row r="14647" spans="2:5" ht="50.1" customHeight="1">
      <c r="B14647" s="75">
        <v>37963</v>
      </c>
      <c r="C14647" s="75" t="s">
        <v>16297</v>
      </c>
      <c r="D14647" s="75" t="s">
        <v>13138</v>
      </c>
      <c r="E14647" s="171">
        <v>3.64</v>
      </c>
    </row>
    <row r="14648" spans="2:5" ht="50.1" customHeight="1">
      <c r="B14648" s="75">
        <v>37964</v>
      </c>
      <c r="C14648" s="75" t="s">
        <v>16298</v>
      </c>
      <c r="D14648" s="75" t="s">
        <v>13138</v>
      </c>
      <c r="E14648" s="171">
        <v>6.06</v>
      </c>
    </row>
    <row r="14649" spans="2:5" ht="50.1" customHeight="1">
      <c r="B14649" s="75">
        <v>37965</v>
      </c>
      <c r="C14649" s="75" t="s">
        <v>16299</v>
      </c>
      <c r="D14649" s="75" t="s">
        <v>13138</v>
      </c>
      <c r="E14649" s="171">
        <v>8.7899999999999991</v>
      </c>
    </row>
    <row r="14650" spans="2:5" ht="50.1" customHeight="1">
      <c r="B14650" s="75">
        <v>37966</v>
      </c>
      <c r="C14650" s="75" t="s">
        <v>16300</v>
      </c>
      <c r="D14650" s="75" t="s">
        <v>13138</v>
      </c>
      <c r="E14650" s="171">
        <v>15.93</v>
      </c>
    </row>
    <row r="14651" spans="2:5" ht="50.1" customHeight="1">
      <c r="B14651" s="75">
        <v>37967</v>
      </c>
      <c r="C14651" s="75" t="s">
        <v>16301</v>
      </c>
      <c r="D14651" s="75" t="s">
        <v>13138</v>
      </c>
      <c r="E14651" s="171">
        <v>25.54</v>
      </c>
    </row>
    <row r="14652" spans="2:5" ht="50.1" customHeight="1">
      <c r="B14652" s="75">
        <v>37968</v>
      </c>
      <c r="C14652" s="75" t="s">
        <v>16302</v>
      </c>
      <c r="D14652" s="75" t="s">
        <v>13138</v>
      </c>
      <c r="E14652" s="171">
        <v>56.01</v>
      </c>
    </row>
    <row r="14653" spans="2:5" ht="50.1" customHeight="1">
      <c r="B14653" s="75">
        <v>37969</v>
      </c>
      <c r="C14653" s="75" t="s">
        <v>16303</v>
      </c>
      <c r="D14653" s="75" t="s">
        <v>13138</v>
      </c>
      <c r="E14653" s="171">
        <v>149.63</v>
      </c>
    </row>
    <row r="14654" spans="2:5" ht="50.1" customHeight="1">
      <c r="B14654" s="75">
        <v>37970</v>
      </c>
      <c r="C14654" s="75" t="s">
        <v>16304</v>
      </c>
      <c r="D14654" s="75" t="s">
        <v>13138</v>
      </c>
      <c r="E14654" s="171">
        <v>174.56</v>
      </c>
    </row>
    <row r="14655" spans="2:5" ht="50.1" customHeight="1">
      <c r="B14655" s="75">
        <v>21118</v>
      </c>
      <c r="C14655" s="75" t="s">
        <v>16305</v>
      </c>
      <c r="D14655" s="75" t="s">
        <v>13138</v>
      </c>
      <c r="E14655" s="171">
        <v>2.75</v>
      </c>
    </row>
    <row r="14656" spans="2:5" ht="50.1" customHeight="1">
      <c r="B14656" s="75">
        <v>37956</v>
      </c>
      <c r="C14656" s="75" t="s">
        <v>16306</v>
      </c>
      <c r="D14656" s="75" t="s">
        <v>13138</v>
      </c>
      <c r="E14656" s="171">
        <v>4.3600000000000003</v>
      </c>
    </row>
    <row r="14657" spans="2:5" ht="50.1" customHeight="1">
      <c r="B14657" s="75">
        <v>37957</v>
      </c>
      <c r="C14657" s="75" t="s">
        <v>16307</v>
      </c>
      <c r="D14657" s="75" t="s">
        <v>13138</v>
      </c>
      <c r="E14657" s="171">
        <v>9.19</v>
      </c>
    </row>
    <row r="14658" spans="2:5" ht="50.1" customHeight="1">
      <c r="B14658" s="75">
        <v>37958</v>
      </c>
      <c r="C14658" s="75" t="s">
        <v>16308</v>
      </c>
      <c r="D14658" s="75" t="s">
        <v>13138</v>
      </c>
      <c r="E14658" s="171">
        <v>15.93</v>
      </c>
    </row>
    <row r="14659" spans="2:5" ht="50.1" customHeight="1">
      <c r="B14659" s="75">
        <v>37959</v>
      </c>
      <c r="C14659" s="75" t="s">
        <v>16309</v>
      </c>
      <c r="D14659" s="75" t="s">
        <v>13138</v>
      </c>
      <c r="E14659" s="171">
        <v>25.54</v>
      </c>
    </row>
    <row r="14660" spans="2:5" ht="50.1" customHeight="1">
      <c r="B14660" s="75">
        <v>37960</v>
      </c>
      <c r="C14660" s="75" t="s">
        <v>16310</v>
      </c>
      <c r="D14660" s="75" t="s">
        <v>13138</v>
      </c>
      <c r="E14660" s="171">
        <v>55</v>
      </c>
    </row>
    <row r="14661" spans="2:5" ht="50.1" customHeight="1">
      <c r="B14661" s="75">
        <v>37961</v>
      </c>
      <c r="C14661" s="75" t="s">
        <v>16311</v>
      </c>
      <c r="D14661" s="75" t="s">
        <v>13138</v>
      </c>
      <c r="E14661" s="171">
        <v>145.91999999999999</v>
      </c>
    </row>
    <row r="14662" spans="2:5" ht="50.1" customHeight="1">
      <c r="B14662" s="75">
        <v>37962</v>
      </c>
      <c r="C14662" s="75" t="s">
        <v>16312</v>
      </c>
      <c r="D14662" s="75" t="s">
        <v>13138</v>
      </c>
      <c r="E14662" s="171">
        <v>169.55</v>
      </c>
    </row>
    <row r="14663" spans="2:5" ht="50.1" customHeight="1">
      <c r="B14663" s="75">
        <v>3533</v>
      </c>
      <c r="C14663" s="75" t="s">
        <v>16313</v>
      </c>
      <c r="D14663" s="75" t="s">
        <v>13138</v>
      </c>
      <c r="E14663" s="171">
        <v>2.54</v>
      </c>
    </row>
    <row r="14664" spans="2:5" ht="50.1" customHeight="1">
      <c r="B14664" s="75">
        <v>3538</v>
      </c>
      <c r="C14664" s="75" t="s">
        <v>16314</v>
      </c>
      <c r="D14664" s="75" t="s">
        <v>13138</v>
      </c>
      <c r="E14664" s="171">
        <v>4.3899999999999997</v>
      </c>
    </row>
    <row r="14665" spans="2:5" ht="50.1" customHeight="1">
      <c r="B14665" s="75">
        <v>3497</v>
      </c>
      <c r="C14665" s="75" t="s">
        <v>16315</v>
      </c>
      <c r="D14665" s="75" t="s">
        <v>13138</v>
      </c>
      <c r="E14665" s="171">
        <v>16.41</v>
      </c>
    </row>
    <row r="14666" spans="2:5" ht="50.1" customHeight="1">
      <c r="B14666" s="75">
        <v>3498</v>
      </c>
      <c r="C14666" s="75" t="s">
        <v>16316</v>
      </c>
      <c r="D14666" s="75" t="s">
        <v>13138</v>
      </c>
      <c r="E14666" s="171">
        <v>5.21</v>
      </c>
    </row>
    <row r="14667" spans="2:5" ht="50.1" customHeight="1">
      <c r="B14667" s="75">
        <v>3496</v>
      </c>
      <c r="C14667" s="75" t="s">
        <v>16317</v>
      </c>
      <c r="D14667" s="75" t="s">
        <v>13138</v>
      </c>
      <c r="E14667" s="171">
        <v>4.21</v>
      </c>
    </row>
    <row r="14668" spans="2:5" ht="50.1" customHeight="1">
      <c r="B14668" s="75">
        <v>38429</v>
      </c>
      <c r="C14668" s="75" t="s">
        <v>16318</v>
      </c>
      <c r="D14668" s="75" t="s">
        <v>13138</v>
      </c>
      <c r="E14668" s="171">
        <v>9.2899999999999991</v>
      </c>
    </row>
    <row r="14669" spans="2:5" ht="50.1" customHeight="1">
      <c r="B14669" s="75">
        <v>38431</v>
      </c>
      <c r="C14669" s="75" t="s">
        <v>16319</v>
      </c>
      <c r="D14669" s="75" t="s">
        <v>13138</v>
      </c>
      <c r="E14669" s="171">
        <v>14.71</v>
      </c>
    </row>
    <row r="14670" spans="2:5" ht="50.1" customHeight="1">
      <c r="B14670" s="75">
        <v>38430</v>
      </c>
      <c r="C14670" s="75" t="s">
        <v>16320</v>
      </c>
      <c r="D14670" s="75" t="s">
        <v>13138</v>
      </c>
      <c r="E14670" s="171">
        <v>18.8</v>
      </c>
    </row>
    <row r="14671" spans="2:5" ht="50.1" customHeight="1">
      <c r="B14671" s="75">
        <v>36348</v>
      </c>
      <c r="C14671" s="75" t="s">
        <v>16321</v>
      </c>
      <c r="D14671" s="75" t="s">
        <v>13138</v>
      </c>
      <c r="E14671" s="171">
        <v>0.95</v>
      </c>
    </row>
    <row r="14672" spans="2:5" ht="50.1" customHeight="1">
      <c r="B14672" s="75">
        <v>36349</v>
      </c>
      <c r="C14672" s="75" t="s">
        <v>16322</v>
      </c>
      <c r="D14672" s="75" t="s">
        <v>13138</v>
      </c>
      <c r="E14672" s="171">
        <v>1.43</v>
      </c>
    </row>
    <row r="14673" spans="2:5" ht="50.1" customHeight="1">
      <c r="B14673" s="75">
        <v>38433</v>
      </c>
      <c r="C14673" s="75" t="s">
        <v>16323</v>
      </c>
      <c r="D14673" s="75" t="s">
        <v>13138</v>
      </c>
      <c r="E14673" s="171">
        <v>2.65</v>
      </c>
    </row>
    <row r="14674" spans="2:5" ht="50.1" customHeight="1">
      <c r="B14674" s="75">
        <v>38440</v>
      </c>
      <c r="C14674" s="75" t="s">
        <v>16324</v>
      </c>
      <c r="D14674" s="75" t="s">
        <v>13138</v>
      </c>
      <c r="E14674" s="171">
        <v>91.66</v>
      </c>
    </row>
    <row r="14675" spans="2:5" ht="50.1" customHeight="1">
      <c r="B14675" s="75">
        <v>36359</v>
      </c>
      <c r="C14675" s="75" t="s">
        <v>16325</v>
      </c>
      <c r="D14675" s="75" t="s">
        <v>13138</v>
      </c>
      <c r="E14675" s="171">
        <v>1.1399999999999999</v>
      </c>
    </row>
    <row r="14676" spans="2:5" ht="50.1" customHeight="1">
      <c r="B14676" s="75">
        <v>36360</v>
      </c>
      <c r="C14676" s="75" t="s">
        <v>16326</v>
      </c>
      <c r="D14676" s="75" t="s">
        <v>13138</v>
      </c>
      <c r="E14676" s="171">
        <v>1.76</v>
      </c>
    </row>
    <row r="14677" spans="2:5" ht="50.1" customHeight="1">
      <c r="B14677" s="75">
        <v>38434</v>
      </c>
      <c r="C14677" s="75" t="s">
        <v>16327</v>
      </c>
      <c r="D14677" s="75" t="s">
        <v>13138</v>
      </c>
      <c r="E14677" s="171">
        <v>2.69</v>
      </c>
    </row>
    <row r="14678" spans="2:5" ht="50.1" customHeight="1">
      <c r="B14678" s="75">
        <v>38435</v>
      </c>
      <c r="C14678" s="75" t="s">
        <v>16328</v>
      </c>
      <c r="D14678" s="75" t="s">
        <v>13138</v>
      </c>
      <c r="E14678" s="171">
        <v>5.1100000000000003</v>
      </c>
    </row>
    <row r="14679" spans="2:5" ht="50.1" customHeight="1">
      <c r="B14679" s="75">
        <v>38436</v>
      </c>
      <c r="C14679" s="75" t="s">
        <v>16329</v>
      </c>
      <c r="D14679" s="75" t="s">
        <v>13138</v>
      </c>
      <c r="E14679" s="171">
        <v>10.56</v>
      </c>
    </row>
    <row r="14680" spans="2:5" ht="50.1" customHeight="1">
      <c r="B14680" s="75">
        <v>38437</v>
      </c>
      <c r="C14680" s="75" t="s">
        <v>16330</v>
      </c>
      <c r="D14680" s="75" t="s">
        <v>13138</v>
      </c>
      <c r="E14680" s="171">
        <v>15.87</v>
      </c>
    </row>
    <row r="14681" spans="2:5" ht="50.1" customHeight="1">
      <c r="B14681" s="75">
        <v>38438</v>
      </c>
      <c r="C14681" s="75" t="s">
        <v>16331</v>
      </c>
      <c r="D14681" s="75" t="s">
        <v>13138</v>
      </c>
      <c r="E14681" s="171">
        <v>40.090000000000003</v>
      </c>
    </row>
    <row r="14682" spans="2:5" ht="50.1" customHeight="1">
      <c r="B14682" s="75">
        <v>38439</v>
      </c>
      <c r="C14682" s="75" t="s">
        <v>16332</v>
      </c>
      <c r="D14682" s="75" t="s">
        <v>13138</v>
      </c>
      <c r="E14682" s="171">
        <v>61.11</v>
      </c>
    </row>
    <row r="14683" spans="2:5" ht="50.1" customHeight="1">
      <c r="B14683" s="75">
        <v>10836</v>
      </c>
      <c r="C14683" s="75" t="s">
        <v>16333</v>
      </c>
      <c r="D14683" s="75" t="s">
        <v>13138</v>
      </c>
      <c r="E14683" s="171">
        <v>21.22</v>
      </c>
    </row>
    <row r="14684" spans="2:5" ht="50.1" customHeight="1">
      <c r="B14684" s="75">
        <v>20128</v>
      </c>
      <c r="C14684" s="75" t="s">
        <v>16334</v>
      </c>
      <c r="D14684" s="75" t="s">
        <v>13138</v>
      </c>
      <c r="E14684" s="171">
        <v>62.2</v>
      </c>
    </row>
    <row r="14685" spans="2:5" ht="50.1" customHeight="1">
      <c r="B14685" s="75">
        <v>20131</v>
      </c>
      <c r="C14685" s="75" t="s">
        <v>16335</v>
      </c>
      <c r="D14685" s="75" t="s">
        <v>13138</v>
      </c>
      <c r="E14685" s="171">
        <v>56.78</v>
      </c>
    </row>
    <row r="14686" spans="2:5" ht="50.1" customHeight="1">
      <c r="B14686" s="75">
        <v>3521</v>
      </c>
      <c r="C14686" s="75" t="s">
        <v>16336</v>
      </c>
      <c r="D14686" s="75" t="s">
        <v>13138</v>
      </c>
      <c r="E14686" s="171">
        <v>2.21</v>
      </c>
    </row>
    <row r="14687" spans="2:5" ht="50.1" customHeight="1">
      <c r="B14687" s="75">
        <v>3531</v>
      </c>
      <c r="C14687" s="75" t="s">
        <v>16337</v>
      </c>
      <c r="D14687" s="75" t="s">
        <v>13138</v>
      </c>
      <c r="E14687" s="171">
        <v>2.5</v>
      </c>
    </row>
    <row r="14688" spans="2:5" ht="50.1" customHeight="1">
      <c r="B14688" s="75">
        <v>3522</v>
      </c>
      <c r="C14688" s="75" t="s">
        <v>16338</v>
      </c>
      <c r="D14688" s="75" t="s">
        <v>13138</v>
      </c>
      <c r="E14688" s="171">
        <v>3.72</v>
      </c>
    </row>
    <row r="14689" spans="2:5" ht="50.1" customHeight="1">
      <c r="B14689" s="75">
        <v>3527</v>
      </c>
      <c r="C14689" s="75" t="s">
        <v>16339</v>
      </c>
      <c r="D14689" s="75" t="s">
        <v>13138</v>
      </c>
      <c r="E14689" s="171">
        <v>12.81</v>
      </c>
    </row>
    <row r="14690" spans="2:5" ht="50.1" customHeight="1">
      <c r="B14690" s="75">
        <v>10835</v>
      </c>
      <c r="C14690" s="75" t="s">
        <v>16340</v>
      </c>
      <c r="D14690" s="75" t="s">
        <v>13138</v>
      </c>
      <c r="E14690" s="171">
        <v>4.4400000000000004</v>
      </c>
    </row>
    <row r="14691" spans="2:5" ht="50.1" customHeight="1">
      <c r="B14691" s="75">
        <v>3475</v>
      </c>
      <c r="C14691" s="75" t="s">
        <v>16341</v>
      </c>
      <c r="D14691" s="75" t="s">
        <v>13138</v>
      </c>
      <c r="E14691" s="171">
        <v>4.3</v>
      </c>
    </row>
    <row r="14692" spans="2:5" ht="50.1" customHeight="1">
      <c r="B14692" s="75">
        <v>3485</v>
      </c>
      <c r="C14692" s="75" t="s">
        <v>16342</v>
      </c>
      <c r="D14692" s="75" t="s">
        <v>13138</v>
      </c>
      <c r="E14692" s="171">
        <v>13.75</v>
      </c>
    </row>
    <row r="14693" spans="2:5" ht="50.1" customHeight="1">
      <c r="B14693" s="75">
        <v>3534</v>
      </c>
      <c r="C14693" s="75" t="s">
        <v>16343</v>
      </c>
      <c r="D14693" s="75" t="s">
        <v>13138</v>
      </c>
      <c r="E14693" s="171">
        <v>5.44</v>
      </c>
    </row>
    <row r="14694" spans="2:5" ht="50.1" customHeight="1">
      <c r="B14694" s="75">
        <v>3543</v>
      </c>
      <c r="C14694" s="75" t="s">
        <v>16344</v>
      </c>
      <c r="D14694" s="75" t="s">
        <v>13138</v>
      </c>
      <c r="E14694" s="171">
        <v>2.73</v>
      </c>
    </row>
    <row r="14695" spans="2:5" ht="50.1" customHeight="1">
      <c r="B14695" s="75">
        <v>3482</v>
      </c>
      <c r="C14695" s="75" t="s">
        <v>16345</v>
      </c>
      <c r="D14695" s="75" t="s">
        <v>13138</v>
      </c>
      <c r="E14695" s="171">
        <v>6.91</v>
      </c>
    </row>
    <row r="14696" spans="2:5" ht="50.1" customHeight="1">
      <c r="B14696" s="75">
        <v>3505</v>
      </c>
      <c r="C14696" s="75" t="s">
        <v>16346</v>
      </c>
      <c r="D14696" s="75" t="s">
        <v>13138</v>
      </c>
      <c r="E14696" s="171">
        <v>3.92</v>
      </c>
    </row>
    <row r="14697" spans="2:5" ht="50.1" customHeight="1">
      <c r="B14697" s="75">
        <v>3516</v>
      </c>
      <c r="C14697" s="75" t="s">
        <v>16347</v>
      </c>
      <c r="D14697" s="75" t="s">
        <v>13138</v>
      </c>
      <c r="E14697" s="171">
        <v>1.1599999999999999</v>
      </c>
    </row>
    <row r="14698" spans="2:5" ht="50.1" customHeight="1">
      <c r="B14698" s="75">
        <v>3517</v>
      </c>
      <c r="C14698" s="75" t="s">
        <v>16348</v>
      </c>
      <c r="D14698" s="75" t="s">
        <v>13138</v>
      </c>
      <c r="E14698" s="171">
        <v>4.05</v>
      </c>
    </row>
    <row r="14699" spans="2:5" ht="50.1" customHeight="1">
      <c r="B14699" s="75">
        <v>3515</v>
      </c>
      <c r="C14699" s="75" t="s">
        <v>16349</v>
      </c>
      <c r="D14699" s="75" t="s">
        <v>13138</v>
      </c>
      <c r="E14699" s="171">
        <v>6.35</v>
      </c>
    </row>
    <row r="14700" spans="2:5" ht="50.1" customHeight="1">
      <c r="B14700" s="75">
        <v>20147</v>
      </c>
      <c r="C14700" s="75" t="s">
        <v>16350</v>
      </c>
      <c r="D14700" s="75" t="s">
        <v>13138</v>
      </c>
      <c r="E14700" s="171">
        <v>6.83</v>
      </c>
    </row>
    <row r="14701" spans="2:5" ht="50.1" customHeight="1">
      <c r="B14701" s="75">
        <v>3524</v>
      </c>
      <c r="C14701" s="75" t="s">
        <v>16351</v>
      </c>
      <c r="D14701" s="75" t="s">
        <v>13138</v>
      </c>
      <c r="E14701" s="171">
        <v>8.1</v>
      </c>
    </row>
    <row r="14702" spans="2:5" ht="50.1" customHeight="1">
      <c r="B14702" s="75">
        <v>3532</v>
      </c>
      <c r="C14702" s="75" t="s">
        <v>16352</v>
      </c>
      <c r="D14702" s="75" t="s">
        <v>13138</v>
      </c>
      <c r="E14702" s="171">
        <v>14.82</v>
      </c>
    </row>
    <row r="14703" spans="2:5" ht="50.1" customHeight="1">
      <c r="B14703" s="75">
        <v>3528</v>
      </c>
      <c r="C14703" s="75" t="s">
        <v>16353</v>
      </c>
      <c r="D14703" s="75" t="s">
        <v>13138</v>
      </c>
      <c r="E14703" s="171">
        <v>9.15</v>
      </c>
    </row>
    <row r="14704" spans="2:5" ht="50.1" customHeight="1">
      <c r="B14704" s="75">
        <v>37952</v>
      </c>
      <c r="C14704" s="75" t="s">
        <v>16354</v>
      </c>
      <c r="D14704" s="75" t="s">
        <v>13138</v>
      </c>
      <c r="E14704" s="171">
        <v>65.22</v>
      </c>
    </row>
    <row r="14705" spans="2:5" ht="50.1" customHeight="1">
      <c r="B14705" s="75">
        <v>37951</v>
      </c>
      <c r="C14705" s="75" t="s">
        <v>16355</v>
      </c>
      <c r="D14705" s="75" t="s">
        <v>13138</v>
      </c>
      <c r="E14705" s="171">
        <v>2.37</v>
      </c>
    </row>
    <row r="14706" spans="2:5" ht="50.1" customHeight="1">
      <c r="B14706" s="75">
        <v>3518</v>
      </c>
      <c r="C14706" s="75" t="s">
        <v>16356</v>
      </c>
      <c r="D14706" s="75" t="s">
        <v>13138</v>
      </c>
      <c r="E14706" s="171">
        <v>3.47</v>
      </c>
    </row>
    <row r="14707" spans="2:5" ht="50.1" customHeight="1">
      <c r="B14707" s="75">
        <v>3519</v>
      </c>
      <c r="C14707" s="75" t="s">
        <v>16357</v>
      </c>
      <c r="D14707" s="75" t="s">
        <v>13138</v>
      </c>
      <c r="E14707" s="171">
        <v>8.2200000000000006</v>
      </c>
    </row>
    <row r="14708" spans="2:5" ht="50.1" customHeight="1">
      <c r="B14708" s="75">
        <v>3520</v>
      </c>
      <c r="C14708" s="75" t="s">
        <v>16358</v>
      </c>
      <c r="D14708" s="75" t="s">
        <v>13138</v>
      </c>
      <c r="E14708" s="171">
        <v>9.2100000000000009</v>
      </c>
    </row>
    <row r="14709" spans="2:5" ht="50.1" customHeight="1">
      <c r="B14709" s="75">
        <v>37950</v>
      </c>
      <c r="C14709" s="75" t="s">
        <v>16359</v>
      </c>
      <c r="D14709" s="75" t="s">
        <v>13138</v>
      </c>
      <c r="E14709" s="171">
        <v>56.78</v>
      </c>
    </row>
    <row r="14710" spans="2:5" ht="50.1" customHeight="1">
      <c r="B14710" s="75">
        <v>37949</v>
      </c>
      <c r="C14710" s="75" t="s">
        <v>16360</v>
      </c>
      <c r="D14710" s="75" t="s">
        <v>13138</v>
      </c>
      <c r="E14710" s="171">
        <v>2.08</v>
      </c>
    </row>
    <row r="14711" spans="2:5" ht="50.1" customHeight="1">
      <c r="B14711" s="75">
        <v>3526</v>
      </c>
      <c r="C14711" s="75" t="s">
        <v>16361</v>
      </c>
      <c r="D14711" s="75" t="s">
        <v>13138</v>
      </c>
      <c r="E14711" s="171">
        <v>2.79</v>
      </c>
    </row>
    <row r="14712" spans="2:5" ht="50.1" customHeight="1">
      <c r="B14712" s="75">
        <v>3509</v>
      </c>
      <c r="C14712" s="75" t="s">
        <v>16362</v>
      </c>
      <c r="D14712" s="75" t="s">
        <v>13138</v>
      </c>
      <c r="E14712" s="171">
        <v>7.25</v>
      </c>
    </row>
    <row r="14713" spans="2:5" ht="50.1" customHeight="1">
      <c r="B14713" s="75">
        <v>3530</v>
      </c>
      <c r="C14713" s="75" t="s">
        <v>16363</v>
      </c>
      <c r="D14713" s="75" t="s">
        <v>13138</v>
      </c>
      <c r="E14713" s="171">
        <v>255.18</v>
      </c>
    </row>
    <row r="14714" spans="2:5" ht="50.1" customHeight="1">
      <c r="B14714" s="75">
        <v>3542</v>
      </c>
      <c r="C14714" s="75" t="s">
        <v>16364</v>
      </c>
      <c r="D14714" s="75" t="s">
        <v>13138</v>
      </c>
      <c r="E14714" s="171">
        <v>0.59</v>
      </c>
    </row>
    <row r="14715" spans="2:5" ht="50.1" customHeight="1">
      <c r="B14715" s="75">
        <v>3529</v>
      </c>
      <c r="C14715" s="75" t="s">
        <v>16365</v>
      </c>
      <c r="D14715" s="75" t="s">
        <v>13138</v>
      </c>
      <c r="E14715" s="171">
        <v>0.82</v>
      </c>
    </row>
    <row r="14716" spans="2:5" ht="50.1" customHeight="1">
      <c r="B14716" s="75">
        <v>3536</v>
      </c>
      <c r="C14716" s="75" t="s">
        <v>16366</v>
      </c>
      <c r="D14716" s="75" t="s">
        <v>13138</v>
      </c>
      <c r="E14716" s="171">
        <v>2.44</v>
      </c>
    </row>
    <row r="14717" spans="2:5" ht="50.1" customHeight="1">
      <c r="B14717" s="75">
        <v>3535</v>
      </c>
      <c r="C14717" s="75" t="s">
        <v>16367</v>
      </c>
      <c r="D14717" s="75" t="s">
        <v>13138</v>
      </c>
      <c r="E14717" s="171">
        <v>5.79</v>
      </c>
    </row>
    <row r="14718" spans="2:5" ht="50.1" customHeight="1">
      <c r="B14718" s="75">
        <v>3540</v>
      </c>
      <c r="C14718" s="75" t="s">
        <v>16368</v>
      </c>
      <c r="D14718" s="75" t="s">
        <v>13138</v>
      </c>
      <c r="E14718" s="171">
        <v>6.27</v>
      </c>
    </row>
    <row r="14719" spans="2:5" ht="50.1" customHeight="1">
      <c r="B14719" s="75">
        <v>3539</v>
      </c>
      <c r="C14719" s="75" t="s">
        <v>16369</v>
      </c>
      <c r="D14719" s="75" t="s">
        <v>13138</v>
      </c>
      <c r="E14719" s="171">
        <v>27.22</v>
      </c>
    </row>
    <row r="14720" spans="2:5" ht="50.1" customHeight="1">
      <c r="B14720" s="75">
        <v>3513</v>
      </c>
      <c r="C14720" s="75" t="s">
        <v>16370</v>
      </c>
      <c r="D14720" s="75" t="s">
        <v>13138</v>
      </c>
      <c r="E14720" s="171">
        <v>120.96</v>
      </c>
    </row>
    <row r="14721" spans="2:5" ht="50.1" customHeight="1">
      <c r="B14721" s="75">
        <v>3492</v>
      </c>
      <c r="C14721" s="75" t="s">
        <v>16371</v>
      </c>
      <c r="D14721" s="75" t="s">
        <v>13138</v>
      </c>
      <c r="E14721" s="171">
        <v>23.28</v>
      </c>
    </row>
    <row r="14722" spans="2:5" ht="50.1" customHeight="1">
      <c r="B14722" s="75">
        <v>3491</v>
      </c>
      <c r="C14722" s="75" t="s">
        <v>16372</v>
      </c>
      <c r="D14722" s="75" t="s">
        <v>13138</v>
      </c>
      <c r="E14722" s="171">
        <v>13.28</v>
      </c>
    </row>
    <row r="14723" spans="2:5" ht="50.1" customHeight="1">
      <c r="B14723" s="75">
        <v>3493</v>
      </c>
      <c r="C14723" s="75" t="s">
        <v>16373</v>
      </c>
      <c r="D14723" s="75" t="s">
        <v>13138</v>
      </c>
      <c r="E14723" s="171">
        <v>31.83</v>
      </c>
    </row>
    <row r="14724" spans="2:5" ht="50.1" customHeight="1">
      <c r="B14724" s="75">
        <v>12628</v>
      </c>
      <c r="C14724" s="75" t="s">
        <v>16374</v>
      </c>
      <c r="D14724" s="75" t="s">
        <v>13138</v>
      </c>
      <c r="E14724" s="171">
        <v>6.97</v>
      </c>
    </row>
    <row r="14725" spans="2:5" ht="50.1" customHeight="1">
      <c r="B14725" s="75">
        <v>12629</v>
      </c>
      <c r="C14725" s="75" t="s">
        <v>16375</v>
      </c>
      <c r="D14725" s="75" t="s">
        <v>13138</v>
      </c>
      <c r="E14725" s="171">
        <v>7.56</v>
      </c>
    </row>
    <row r="14726" spans="2:5" ht="50.1" customHeight="1">
      <c r="B14726" s="75">
        <v>3481</v>
      </c>
      <c r="C14726" s="75" t="s">
        <v>16376</v>
      </c>
      <c r="D14726" s="75" t="s">
        <v>13138</v>
      </c>
      <c r="E14726" s="171">
        <v>16.13</v>
      </c>
    </row>
    <row r="14727" spans="2:5" ht="50.1" customHeight="1">
      <c r="B14727" s="75">
        <v>3510</v>
      </c>
      <c r="C14727" s="75" t="s">
        <v>16377</v>
      </c>
      <c r="D14727" s="75" t="s">
        <v>13138</v>
      </c>
      <c r="E14727" s="171">
        <v>15.07</v>
      </c>
    </row>
    <row r="14728" spans="2:5" ht="50.1" customHeight="1">
      <c r="B14728" s="75">
        <v>3508</v>
      </c>
      <c r="C14728" s="75" t="s">
        <v>16378</v>
      </c>
      <c r="D14728" s="75" t="s">
        <v>13138</v>
      </c>
      <c r="E14728" s="171">
        <v>39.4</v>
      </c>
    </row>
    <row r="14729" spans="2:5" ht="50.1" customHeight="1">
      <c r="B14729" s="75">
        <v>38939</v>
      </c>
      <c r="C14729" s="75" t="s">
        <v>16379</v>
      </c>
      <c r="D14729" s="75" t="s">
        <v>13138</v>
      </c>
      <c r="E14729" s="171">
        <v>16.45</v>
      </c>
    </row>
    <row r="14730" spans="2:5" ht="50.1" customHeight="1">
      <c r="B14730" s="75">
        <v>38940</v>
      </c>
      <c r="C14730" s="75" t="s">
        <v>16380</v>
      </c>
      <c r="D14730" s="75" t="s">
        <v>13138</v>
      </c>
      <c r="E14730" s="171">
        <v>25.12</v>
      </c>
    </row>
    <row r="14731" spans="2:5" ht="50.1" customHeight="1">
      <c r="B14731" s="75">
        <v>38941</v>
      </c>
      <c r="C14731" s="75" t="s">
        <v>16381</v>
      </c>
      <c r="D14731" s="75" t="s">
        <v>13138</v>
      </c>
      <c r="E14731" s="171">
        <v>29.67</v>
      </c>
    </row>
    <row r="14732" spans="2:5" ht="50.1" customHeight="1">
      <c r="B14732" s="75">
        <v>38942</v>
      </c>
      <c r="C14732" s="75" t="s">
        <v>16382</v>
      </c>
      <c r="D14732" s="75" t="s">
        <v>13138</v>
      </c>
      <c r="E14732" s="171">
        <v>33.24</v>
      </c>
    </row>
    <row r="14733" spans="2:5" ht="50.1" customHeight="1">
      <c r="B14733" s="75">
        <v>38987</v>
      </c>
      <c r="C14733" s="75" t="s">
        <v>16383</v>
      </c>
      <c r="D14733" s="75" t="s">
        <v>13138</v>
      </c>
      <c r="E14733" s="171">
        <v>4.75</v>
      </c>
    </row>
    <row r="14734" spans="2:5" ht="50.1" customHeight="1">
      <c r="B14734" s="75">
        <v>38988</v>
      </c>
      <c r="C14734" s="75" t="s">
        <v>16384</v>
      </c>
      <c r="D14734" s="75" t="s">
        <v>13138</v>
      </c>
      <c r="E14734" s="171">
        <v>11.05</v>
      </c>
    </row>
    <row r="14735" spans="2:5" ht="50.1" customHeight="1">
      <c r="B14735" s="75">
        <v>38989</v>
      </c>
      <c r="C14735" s="75" t="s">
        <v>16385</v>
      </c>
      <c r="D14735" s="75" t="s">
        <v>13138</v>
      </c>
      <c r="E14735" s="171">
        <v>14.68</v>
      </c>
    </row>
    <row r="14736" spans="2:5" ht="50.1" customHeight="1">
      <c r="B14736" s="75">
        <v>38990</v>
      </c>
      <c r="C14736" s="75" t="s">
        <v>16386</v>
      </c>
      <c r="D14736" s="75" t="s">
        <v>13138</v>
      </c>
      <c r="E14736" s="171">
        <v>38.700000000000003</v>
      </c>
    </row>
    <row r="14737" spans="2:5" ht="50.1" customHeight="1">
      <c r="B14737" s="75">
        <v>38991</v>
      </c>
      <c r="C14737" s="75" t="s">
        <v>16387</v>
      </c>
      <c r="D14737" s="75" t="s">
        <v>13138</v>
      </c>
      <c r="E14737" s="171">
        <v>78.2</v>
      </c>
    </row>
    <row r="14738" spans="2:5" ht="50.1" customHeight="1">
      <c r="B14738" s="75">
        <v>38913</v>
      </c>
      <c r="C14738" s="75" t="s">
        <v>16388</v>
      </c>
      <c r="D14738" s="75" t="s">
        <v>13138</v>
      </c>
      <c r="E14738" s="171">
        <v>15.27</v>
      </c>
    </row>
    <row r="14739" spans="2:5" ht="50.1" customHeight="1">
      <c r="B14739" s="75">
        <v>38914</v>
      </c>
      <c r="C14739" s="75" t="s">
        <v>16389</v>
      </c>
      <c r="D14739" s="75" t="s">
        <v>13138</v>
      </c>
      <c r="E14739" s="171">
        <v>17.71</v>
      </c>
    </row>
    <row r="14740" spans="2:5" ht="50.1" customHeight="1">
      <c r="B14740" s="75">
        <v>38915</v>
      </c>
      <c r="C14740" s="75" t="s">
        <v>16390</v>
      </c>
      <c r="D14740" s="75" t="s">
        <v>13138</v>
      </c>
      <c r="E14740" s="171">
        <v>30.75</v>
      </c>
    </row>
    <row r="14741" spans="2:5" ht="50.1" customHeight="1">
      <c r="B14741" s="75">
        <v>38916</v>
      </c>
      <c r="C14741" s="75" t="s">
        <v>16391</v>
      </c>
      <c r="D14741" s="75" t="s">
        <v>13138</v>
      </c>
      <c r="E14741" s="171">
        <v>40.56</v>
      </c>
    </row>
    <row r="14742" spans="2:5" ht="50.1" customHeight="1">
      <c r="B14742" s="75">
        <v>39300</v>
      </c>
      <c r="C14742" s="75" t="s">
        <v>16392</v>
      </c>
      <c r="D14742" s="75" t="s">
        <v>13138</v>
      </c>
      <c r="E14742" s="171">
        <v>13.79</v>
      </c>
    </row>
    <row r="14743" spans="2:5" ht="50.1" customHeight="1">
      <c r="B14743" s="75">
        <v>39301</v>
      </c>
      <c r="C14743" s="75" t="s">
        <v>16393</v>
      </c>
      <c r="D14743" s="75" t="s">
        <v>13138</v>
      </c>
      <c r="E14743" s="171">
        <v>19.14</v>
      </c>
    </row>
    <row r="14744" spans="2:5" ht="50.1" customHeight="1">
      <c r="B14744" s="75">
        <v>39302</v>
      </c>
      <c r="C14744" s="75" t="s">
        <v>16394</v>
      </c>
      <c r="D14744" s="75" t="s">
        <v>13138</v>
      </c>
      <c r="E14744" s="171">
        <v>24.05</v>
      </c>
    </row>
    <row r="14745" spans="2:5" ht="50.1" customHeight="1">
      <c r="B14745" s="75">
        <v>39303</v>
      </c>
      <c r="C14745" s="75" t="s">
        <v>16395</v>
      </c>
      <c r="D14745" s="75" t="s">
        <v>13138</v>
      </c>
      <c r="E14745" s="171">
        <v>42.28</v>
      </c>
    </row>
    <row r="14746" spans="2:5" ht="50.1" customHeight="1">
      <c r="B14746" s="75">
        <v>38923</v>
      </c>
      <c r="C14746" s="75" t="s">
        <v>16396</v>
      </c>
      <c r="D14746" s="75" t="s">
        <v>13138</v>
      </c>
      <c r="E14746" s="171">
        <v>13.47</v>
      </c>
    </row>
    <row r="14747" spans="2:5" ht="50.1" customHeight="1">
      <c r="B14747" s="75">
        <v>38925</v>
      </c>
      <c r="C14747" s="75" t="s">
        <v>16397</v>
      </c>
      <c r="D14747" s="75" t="s">
        <v>13138</v>
      </c>
      <c r="E14747" s="171">
        <v>14.47</v>
      </c>
    </row>
    <row r="14748" spans="2:5" ht="50.1" customHeight="1">
      <c r="B14748" s="75">
        <v>38926</v>
      </c>
      <c r="C14748" s="75" t="s">
        <v>16398</v>
      </c>
      <c r="D14748" s="75" t="s">
        <v>13138</v>
      </c>
      <c r="E14748" s="171">
        <v>20.67</v>
      </c>
    </row>
    <row r="14749" spans="2:5" ht="50.1" customHeight="1">
      <c r="B14749" s="75">
        <v>38927</v>
      </c>
      <c r="C14749" s="75" t="s">
        <v>16399</v>
      </c>
      <c r="D14749" s="75" t="s">
        <v>13138</v>
      </c>
      <c r="E14749" s="171">
        <v>22.11</v>
      </c>
    </row>
    <row r="14750" spans="2:5" ht="50.1" customHeight="1">
      <c r="B14750" s="75">
        <v>39304</v>
      </c>
      <c r="C14750" s="75" t="s">
        <v>16400</v>
      </c>
      <c r="D14750" s="75" t="s">
        <v>13138</v>
      </c>
      <c r="E14750" s="171">
        <v>17.03</v>
      </c>
    </row>
    <row r="14751" spans="2:5" ht="50.1" customHeight="1">
      <c r="B14751" s="75">
        <v>38924</v>
      </c>
      <c r="C14751" s="75" t="s">
        <v>16401</v>
      </c>
      <c r="D14751" s="75" t="s">
        <v>13138</v>
      </c>
      <c r="E14751" s="171">
        <v>24.27</v>
      </c>
    </row>
    <row r="14752" spans="2:5" ht="50.1" customHeight="1">
      <c r="B14752" s="75">
        <v>39305</v>
      </c>
      <c r="C14752" s="75" t="s">
        <v>16402</v>
      </c>
      <c r="D14752" s="75" t="s">
        <v>13138</v>
      </c>
      <c r="E14752" s="171">
        <v>22.3</v>
      </c>
    </row>
    <row r="14753" spans="2:5" ht="50.1" customHeight="1">
      <c r="B14753" s="75">
        <v>39306</v>
      </c>
      <c r="C14753" s="75" t="s">
        <v>16403</v>
      </c>
      <c r="D14753" s="75" t="s">
        <v>13138</v>
      </c>
      <c r="E14753" s="171">
        <v>27.9</v>
      </c>
    </row>
    <row r="14754" spans="2:5" ht="50.1" customHeight="1">
      <c r="B14754" s="75">
        <v>38928</v>
      </c>
      <c r="C14754" s="75" t="s">
        <v>16404</v>
      </c>
      <c r="D14754" s="75" t="s">
        <v>13138</v>
      </c>
      <c r="E14754" s="171">
        <v>24.5</v>
      </c>
    </row>
    <row r="14755" spans="2:5" ht="50.1" customHeight="1">
      <c r="B14755" s="75">
        <v>38929</v>
      </c>
      <c r="C14755" s="75" t="s">
        <v>16405</v>
      </c>
      <c r="D14755" s="75" t="s">
        <v>13138</v>
      </c>
      <c r="E14755" s="171">
        <v>43.45</v>
      </c>
    </row>
    <row r="14756" spans="2:5" ht="50.1" customHeight="1">
      <c r="B14756" s="75">
        <v>39307</v>
      </c>
      <c r="C14756" s="75" t="s">
        <v>16406</v>
      </c>
      <c r="D14756" s="75" t="s">
        <v>13138</v>
      </c>
      <c r="E14756" s="171">
        <v>32.11</v>
      </c>
    </row>
    <row r="14757" spans="2:5" ht="50.1" customHeight="1">
      <c r="B14757" s="75">
        <v>38930</v>
      </c>
      <c r="C14757" s="75" t="s">
        <v>16407</v>
      </c>
      <c r="D14757" s="75" t="s">
        <v>13138</v>
      </c>
      <c r="E14757" s="171">
        <v>54.58</v>
      </c>
    </row>
    <row r="14758" spans="2:5" ht="50.1" customHeight="1">
      <c r="B14758" s="75">
        <v>38931</v>
      </c>
      <c r="C14758" s="75" t="s">
        <v>16408</v>
      </c>
      <c r="D14758" s="75" t="s">
        <v>13138</v>
      </c>
      <c r="E14758" s="171">
        <v>13.74</v>
      </c>
    </row>
    <row r="14759" spans="2:5" ht="50.1" customHeight="1">
      <c r="B14759" s="75">
        <v>38932</v>
      </c>
      <c r="C14759" s="75" t="s">
        <v>16409</v>
      </c>
      <c r="D14759" s="75" t="s">
        <v>13138</v>
      </c>
      <c r="E14759" s="171">
        <v>13.88</v>
      </c>
    </row>
    <row r="14760" spans="2:5" ht="50.1" customHeight="1">
      <c r="B14760" s="75">
        <v>38934</v>
      </c>
      <c r="C14760" s="75" t="s">
        <v>16410</v>
      </c>
      <c r="D14760" s="75" t="s">
        <v>13138</v>
      </c>
      <c r="E14760" s="171">
        <v>20.51</v>
      </c>
    </row>
    <row r="14761" spans="2:5" ht="50.1" customHeight="1">
      <c r="B14761" s="75">
        <v>38935</v>
      </c>
      <c r="C14761" s="75" t="s">
        <v>16411</v>
      </c>
      <c r="D14761" s="75" t="s">
        <v>13138</v>
      </c>
      <c r="E14761" s="171">
        <v>21.95</v>
      </c>
    </row>
    <row r="14762" spans="2:5" ht="50.1" customHeight="1">
      <c r="B14762" s="75">
        <v>38936</v>
      </c>
      <c r="C14762" s="75" t="s">
        <v>16412</v>
      </c>
      <c r="D14762" s="75" t="s">
        <v>13138</v>
      </c>
      <c r="E14762" s="171">
        <v>23.51</v>
      </c>
    </row>
    <row r="14763" spans="2:5" ht="50.1" customHeight="1">
      <c r="B14763" s="75">
        <v>38937</v>
      </c>
      <c r="C14763" s="75" t="s">
        <v>16413</v>
      </c>
      <c r="D14763" s="75" t="s">
        <v>13138</v>
      </c>
      <c r="E14763" s="171">
        <v>28.65</v>
      </c>
    </row>
    <row r="14764" spans="2:5" ht="50.1" customHeight="1">
      <c r="B14764" s="75">
        <v>38938</v>
      </c>
      <c r="C14764" s="75" t="s">
        <v>16414</v>
      </c>
      <c r="D14764" s="75" t="s">
        <v>13138</v>
      </c>
      <c r="E14764" s="171">
        <v>42.6</v>
      </c>
    </row>
    <row r="14765" spans="2:5" ht="50.1" customHeight="1">
      <c r="B14765" s="75">
        <v>3489</v>
      </c>
      <c r="C14765" s="75" t="s">
        <v>16415</v>
      </c>
      <c r="D14765" s="75" t="s">
        <v>13138</v>
      </c>
      <c r="E14765" s="171">
        <v>14.89</v>
      </c>
    </row>
    <row r="14766" spans="2:5" ht="50.1" customHeight="1">
      <c r="B14766" s="75">
        <v>20151</v>
      </c>
      <c r="C14766" s="75" t="s">
        <v>21682</v>
      </c>
      <c r="D14766" s="75" t="s">
        <v>13138</v>
      </c>
      <c r="E14766" s="171">
        <v>25.57</v>
      </c>
    </row>
    <row r="14767" spans="2:5" ht="50.1" customHeight="1">
      <c r="B14767" s="75">
        <v>20152</v>
      </c>
      <c r="C14767" s="75" t="s">
        <v>21683</v>
      </c>
      <c r="D14767" s="75" t="s">
        <v>13138</v>
      </c>
      <c r="E14767" s="171">
        <v>88.97</v>
      </c>
    </row>
    <row r="14768" spans="2:5" ht="50.1" customHeight="1">
      <c r="B14768" s="75">
        <v>20148</v>
      </c>
      <c r="C14768" s="75" t="s">
        <v>21684</v>
      </c>
      <c r="D14768" s="75" t="s">
        <v>13138</v>
      </c>
      <c r="E14768" s="171">
        <v>5.08</v>
      </c>
    </row>
    <row r="14769" spans="2:5" ht="50.1" customHeight="1">
      <c r="B14769" s="75">
        <v>20149</v>
      </c>
      <c r="C14769" s="75" t="s">
        <v>21685</v>
      </c>
      <c r="D14769" s="75" t="s">
        <v>13138</v>
      </c>
      <c r="E14769" s="171">
        <v>7.87</v>
      </c>
    </row>
    <row r="14770" spans="2:5" ht="50.1" customHeight="1">
      <c r="B14770" s="75">
        <v>20150</v>
      </c>
      <c r="C14770" s="75" t="s">
        <v>21686</v>
      </c>
      <c r="D14770" s="75" t="s">
        <v>13138</v>
      </c>
      <c r="E14770" s="171">
        <v>18.36</v>
      </c>
    </row>
    <row r="14771" spans="2:5" ht="50.1" customHeight="1">
      <c r="B14771" s="75">
        <v>20157</v>
      </c>
      <c r="C14771" s="75" t="s">
        <v>21687</v>
      </c>
      <c r="D14771" s="75" t="s">
        <v>13138</v>
      </c>
      <c r="E14771" s="171">
        <v>34.5</v>
      </c>
    </row>
    <row r="14772" spans="2:5" ht="50.1" customHeight="1">
      <c r="B14772" s="75">
        <v>20158</v>
      </c>
      <c r="C14772" s="75" t="s">
        <v>21688</v>
      </c>
      <c r="D14772" s="75" t="s">
        <v>13138</v>
      </c>
      <c r="E14772" s="171">
        <v>114.61</v>
      </c>
    </row>
    <row r="14773" spans="2:5" ht="50.1" customHeight="1">
      <c r="B14773" s="75">
        <v>20154</v>
      </c>
      <c r="C14773" s="75" t="s">
        <v>21689</v>
      </c>
      <c r="D14773" s="75" t="s">
        <v>13138</v>
      </c>
      <c r="E14773" s="171">
        <v>6.54</v>
      </c>
    </row>
    <row r="14774" spans="2:5" ht="50.1" customHeight="1">
      <c r="B14774" s="75">
        <v>20155</v>
      </c>
      <c r="C14774" s="75" t="s">
        <v>21690</v>
      </c>
      <c r="D14774" s="75" t="s">
        <v>13138</v>
      </c>
      <c r="E14774" s="171">
        <v>9.7899999999999991</v>
      </c>
    </row>
    <row r="14775" spans="2:5" ht="50.1" customHeight="1">
      <c r="B14775" s="75">
        <v>20156</v>
      </c>
      <c r="C14775" s="75" t="s">
        <v>21691</v>
      </c>
      <c r="D14775" s="75" t="s">
        <v>13138</v>
      </c>
      <c r="E14775" s="171">
        <v>22.03</v>
      </c>
    </row>
    <row r="14776" spans="2:5" ht="50.1" customHeight="1">
      <c r="B14776" s="75">
        <v>3512</v>
      </c>
      <c r="C14776" s="75" t="s">
        <v>16416</v>
      </c>
      <c r="D14776" s="75" t="s">
        <v>13138</v>
      </c>
      <c r="E14776" s="171">
        <v>233.36</v>
      </c>
    </row>
    <row r="14777" spans="2:5" ht="50.1" customHeight="1">
      <c r="B14777" s="75">
        <v>3499</v>
      </c>
      <c r="C14777" s="75" t="s">
        <v>16417</v>
      </c>
      <c r="D14777" s="75" t="s">
        <v>13138</v>
      </c>
      <c r="E14777" s="171">
        <v>0.99</v>
      </c>
    </row>
    <row r="14778" spans="2:5" ht="50.1" customHeight="1">
      <c r="B14778" s="75">
        <v>3500</v>
      </c>
      <c r="C14778" s="75" t="s">
        <v>16418</v>
      </c>
      <c r="D14778" s="75" t="s">
        <v>13138</v>
      </c>
      <c r="E14778" s="171">
        <v>1.67</v>
      </c>
    </row>
    <row r="14779" spans="2:5" ht="50.1" customHeight="1">
      <c r="B14779" s="75">
        <v>3501</v>
      </c>
      <c r="C14779" s="75" t="s">
        <v>16419</v>
      </c>
      <c r="D14779" s="75" t="s">
        <v>13138</v>
      </c>
      <c r="E14779" s="171">
        <v>4.84</v>
      </c>
    </row>
    <row r="14780" spans="2:5" ht="50.1" customHeight="1">
      <c r="B14780" s="75">
        <v>3502</v>
      </c>
      <c r="C14780" s="75" t="s">
        <v>16420</v>
      </c>
      <c r="D14780" s="75" t="s">
        <v>13138</v>
      </c>
      <c r="E14780" s="171">
        <v>6.89</v>
      </c>
    </row>
    <row r="14781" spans="2:5" ht="50.1" customHeight="1">
      <c r="B14781" s="75">
        <v>3503</v>
      </c>
      <c r="C14781" s="75" t="s">
        <v>16421</v>
      </c>
      <c r="D14781" s="75" t="s">
        <v>13138</v>
      </c>
      <c r="E14781" s="171">
        <v>8.25</v>
      </c>
    </row>
    <row r="14782" spans="2:5" ht="50.1" customHeight="1">
      <c r="B14782" s="75">
        <v>3477</v>
      </c>
      <c r="C14782" s="75" t="s">
        <v>16422</v>
      </c>
      <c r="D14782" s="75" t="s">
        <v>13138</v>
      </c>
      <c r="E14782" s="171">
        <v>31.94</v>
      </c>
    </row>
    <row r="14783" spans="2:5" ht="50.1" customHeight="1">
      <c r="B14783" s="75">
        <v>3478</v>
      </c>
      <c r="C14783" s="75" t="s">
        <v>16423</v>
      </c>
      <c r="D14783" s="75" t="s">
        <v>13138</v>
      </c>
      <c r="E14783" s="171">
        <v>73.400000000000006</v>
      </c>
    </row>
    <row r="14784" spans="2:5" ht="50.1" customHeight="1">
      <c r="B14784" s="75">
        <v>3525</v>
      </c>
      <c r="C14784" s="75" t="s">
        <v>16424</v>
      </c>
      <c r="D14784" s="75" t="s">
        <v>13138</v>
      </c>
      <c r="E14784" s="171">
        <v>87.08</v>
      </c>
    </row>
    <row r="14785" spans="2:5" ht="50.1" customHeight="1">
      <c r="B14785" s="75">
        <v>3511</v>
      </c>
      <c r="C14785" s="75" t="s">
        <v>16425</v>
      </c>
      <c r="D14785" s="75" t="s">
        <v>13138</v>
      </c>
      <c r="E14785" s="171">
        <v>102.18</v>
      </c>
    </row>
    <row r="14786" spans="2:5" ht="50.1" customHeight="1">
      <c r="B14786" s="75">
        <v>38917</v>
      </c>
      <c r="C14786" s="75" t="s">
        <v>16426</v>
      </c>
      <c r="D14786" s="75" t="s">
        <v>13138</v>
      </c>
      <c r="E14786" s="171">
        <v>13.15</v>
      </c>
    </row>
    <row r="14787" spans="2:5" ht="50.1" customHeight="1">
      <c r="B14787" s="75">
        <v>38919</v>
      </c>
      <c r="C14787" s="75" t="s">
        <v>16427</v>
      </c>
      <c r="D14787" s="75" t="s">
        <v>13138</v>
      </c>
      <c r="E14787" s="171">
        <v>19.559999999999999</v>
      </c>
    </row>
    <row r="14788" spans="2:5" ht="50.1" customHeight="1">
      <c r="B14788" s="75">
        <v>38922</v>
      </c>
      <c r="C14788" s="75" t="s">
        <v>16428</v>
      </c>
      <c r="D14788" s="75" t="s">
        <v>13138</v>
      </c>
      <c r="E14788" s="171">
        <v>25.27</v>
      </c>
    </row>
    <row r="14789" spans="2:5" ht="50.1" customHeight="1">
      <c r="B14789" s="75">
        <v>38921</v>
      </c>
      <c r="C14789" s="75" t="s">
        <v>16429</v>
      </c>
      <c r="D14789" s="75" t="s">
        <v>13138</v>
      </c>
      <c r="E14789" s="171">
        <v>31.25</v>
      </c>
    </row>
    <row r="14790" spans="2:5" ht="50.1" customHeight="1">
      <c r="B14790" s="75">
        <v>38918</v>
      </c>
      <c r="C14790" s="75" t="s">
        <v>16430</v>
      </c>
      <c r="D14790" s="75" t="s">
        <v>13138</v>
      </c>
      <c r="E14790" s="171">
        <v>29.7</v>
      </c>
    </row>
    <row r="14791" spans="2:5" ht="50.1" customHeight="1">
      <c r="B14791" s="75">
        <v>38920</v>
      </c>
      <c r="C14791" s="75" t="s">
        <v>16431</v>
      </c>
      <c r="D14791" s="75" t="s">
        <v>13138</v>
      </c>
      <c r="E14791" s="171">
        <v>37.130000000000003</v>
      </c>
    </row>
    <row r="14792" spans="2:5" ht="50.1" customHeight="1">
      <c r="B14792" s="75">
        <v>12032</v>
      </c>
      <c r="C14792" s="75" t="s">
        <v>16432</v>
      </c>
      <c r="D14792" s="75" t="s">
        <v>3958</v>
      </c>
      <c r="E14792" s="171">
        <v>49.15</v>
      </c>
    </row>
    <row r="14793" spans="2:5" ht="50.1" customHeight="1">
      <c r="B14793" s="75">
        <v>12030</v>
      </c>
      <c r="C14793" s="75" t="s">
        <v>16433</v>
      </c>
      <c r="D14793" s="75" t="s">
        <v>3958</v>
      </c>
      <c r="E14793" s="171">
        <v>46.18</v>
      </c>
    </row>
    <row r="14794" spans="2:5" ht="50.1" customHeight="1">
      <c r="B14794" s="75">
        <v>10908</v>
      </c>
      <c r="C14794" s="75" t="s">
        <v>16434</v>
      </c>
      <c r="D14794" s="75" t="s">
        <v>13138</v>
      </c>
      <c r="E14794" s="171">
        <v>19.309999999999999</v>
      </c>
    </row>
    <row r="14795" spans="2:5" ht="50.1" customHeight="1">
      <c r="B14795" s="75">
        <v>10909</v>
      </c>
      <c r="C14795" s="75" t="s">
        <v>16435</v>
      </c>
      <c r="D14795" s="75" t="s">
        <v>13138</v>
      </c>
      <c r="E14795" s="171">
        <v>30.8</v>
      </c>
    </row>
    <row r="14796" spans="2:5" ht="50.1" customHeight="1">
      <c r="B14796" s="75">
        <v>3669</v>
      </c>
      <c r="C14796" s="75" t="s">
        <v>16436</v>
      </c>
      <c r="D14796" s="75" t="s">
        <v>13138</v>
      </c>
      <c r="E14796" s="171">
        <v>13.2</v>
      </c>
    </row>
    <row r="14797" spans="2:5" ht="50.1" customHeight="1">
      <c r="B14797" s="75">
        <v>20138</v>
      </c>
      <c r="C14797" s="75" t="s">
        <v>16437</v>
      </c>
      <c r="D14797" s="75" t="s">
        <v>13138</v>
      </c>
      <c r="E14797" s="171">
        <v>65.58</v>
      </c>
    </row>
    <row r="14798" spans="2:5" ht="50.1" customHeight="1">
      <c r="B14798" s="75">
        <v>20139</v>
      </c>
      <c r="C14798" s="75" t="s">
        <v>21692</v>
      </c>
      <c r="D14798" s="75" t="s">
        <v>13138</v>
      </c>
      <c r="E14798" s="171">
        <v>110.17</v>
      </c>
    </row>
    <row r="14799" spans="2:5" ht="50.1" customHeight="1">
      <c r="B14799" s="75">
        <v>3668</v>
      </c>
      <c r="C14799" s="75" t="s">
        <v>16438</v>
      </c>
      <c r="D14799" s="75" t="s">
        <v>13138</v>
      </c>
      <c r="E14799" s="171">
        <v>43.68</v>
      </c>
    </row>
    <row r="14800" spans="2:5" ht="50.1" customHeight="1">
      <c r="B14800" s="75">
        <v>3656</v>
      </c>
      <c r="C14800" s="75" t="s">
        <v>16439</v>
      </c>
      <c r="D14800" s="75" t="s">
        <v>13138</v>
      </c>
      <c r="E14800" s="171">
        <v>21.65</v>
      </c>
    </row>
    <row r="14801" spans="2:5" ht="50.1" customHeight="1">
      <c r="B14801" s="75">
        <v>10911</v>
      </c>
      <c r="C14801" s="75" t="s">
        <v>16440</v>
      </c>
      <c r="D14801" s="75" t="s">
        <v>13138</v>
      </c>
      <c r="E14801" s="171">
        <v>24.03</v>
      </c>
    </row>
    <row r="14802" spans="2:5" ht="50.1" customHeight="1">
      <c r="B14802" s="75">
        <v>3654</v>
      </c>
      <c r="C14802" s="75" t="s">
        <v>16441</v>
      </c>
      <c r="D14802" s="75" t="s">
        <v>13138</v>
      </c>
      <c r="E14802" s="171">
        <v>5.18</v>
      </c>
    </row>
    <row r="14803" spans="2:5" ht="50.1" customHeight="1">
      <c r="B14803" s="75">
        <v>3664</v>
      </c>
      <c r="C14803" s="75" t="s">
        <v>16442</v>
      </c>
      <c r="D14803" s="75" t="s">
        <v>13138</v>
      </c>
      <c r="E14803" s="171">
        <v>6.43</v>
      </c>
    </row>
    <row r="14804" spans="2:5" ht="50.1" customHeight="1">
      <c r="B14804" s="75">
        <v>3657</v>
      </c>
      <c r="C14804" s="75" t="s">
        <v>16443</v>
      </c>
      <c r="D14804" s="75" t="s">
        <v>13138</v>
      </c>
      <c r="E14804" s="171">
        <v>6.93</v>
      </c>
    </row>
    <row r="14805" spans="2:5" ht="50.1" customHeight="1">
      <c r="B14805" s="75">
        <v>12625</v>
      </c>
      <c r="C14805" s="75" t="s">
        <v>16444</v>
      </c>
      <c r="D14805" s="75" t="s">
        <v>13138</v>
      </c>
      <c r="E14805" s="171">
        <v>9.56</v>
      </c>
    </row>
    <row r="14806" spans="2:5" ht="50.1" customHeight="1">
      <c r="B14806" s="75">
        <v>20136</v>
      </c>
      <c r="C14806" s="75" t="s">
        <v>16445</v>
      </c>
      <c r="D14806" s="75" t="s">
        <v>13138</v>
      </c>
      <c r="E14806" s="171">
        <v>147.97999999999999</v>
      </c>
    </row>
    <row r="14807" spans="2:5" ht="50.1" customHeight="1">
      <c r="B14807" s="75">
        <v>20144</v>
      </c>
      <c r="C14807" s="75" t="s">
        <v>21693</v>
      </c>
      <c r="D14807" s="75" t="s">
        <v>13138</v>
      </c>
      <c r="E14807" s="171">
        <v>65</v>
      </c>
    </row>
    <row r="14808" spans="2:5" ht="50.1" customHeight="1">
      <c r="B14808" s="75">
        <v>20143</v>
      </c>
      <c r="C14808" s="75" t="s">
        <v>21694</v>
      </c>
      <c r="D14808" s="75" t="s">
        <v>13138</v>
      </c>
      <c r="E14808" s="171">
        <v>60.71</v>
      </c>
    </row>
    <row r="14809" spans="2:5" ht="50.1" customHeight="1">
      <c r="B14809" s="75">
        <v>20145</v>
      </c>
      <c r="C14809" s="75" t="s">
        <v>21695</v>
      </c>
      <c r="D14809" s="75" t="s">
        <v>13138</v>
      </c>
      <c r="E14809" s="171">
        <v>172.28</v>
      </c>
    </row>
    <row r="14810" spans="2:5" ht="50.1" customHeight="1">
      <c r="B14810" s="75">
        <v>20146</v>
      </c>
      <c r="C14810" s="75" t="s">
        <v>21696</v>
      </c>
      <c r="D14810" s="75" t="s">
        <v>13138</v>
      </c>
      <c r="E14810" s="171">
        <v>194.27</v>
      </c>
    </row>
    <row r="14811" spans="2:5" ht="50.1" customHeight="1">
      <c r="B14811" s="75">
        <v>20140</v>
      </c>
      <c r="C14811" s="75" t="s">
        <v>21697</v>
      </c>
      <c r="D14811" s="75" t="s">
        <v>13138</v>
      </c>
      <c r="E14811" s="171">
        <v>7.74</v>
      </c>
    </row>
    <row r="14812" spans="2:5" ht="50.1" customHeight="1">
      <c r="B14812" s="75">
        <v>20141</v>
      </c>
      <c r="C14812" s="75" t="s">
        <v>21698</v>
      </c>
      <c r="D14812" s="75" t="s">
        <v>13138</v>
      </c>
      <c r="E14812" s="171">
        <v>13.58</v>
      </c>
    </row>
    <row r="14813" spans="2:5" ht="50.1" customHeight="1">
      <c r="B14813" s="75">
        <v>20142</v>
      </c>
      <c r="C14813" s="75" t="s">
        <v>21699</v>
      </c>
      <c r="D14813" s="75" t="s">
        <v>13138</v>
      </c>
      <c r="E14813" s="171">
        <v>41.54</v>
      </c>
    </row>
    <row r="14814" spans="2:5" ht="50.1" customHeight="1">
      <c r="B14814" s="75">
        <v>3659</v>
      </c>
      <c r="C14814" s="75" t="s">
        <v>16446</v>
      </c>
      <c r="D14814" s="75" t="s">
        <v>13138</v>
      </c>
      <c r="E14814" s="171">
        <v>18.02</v>
      </c>
    </row>
    <row r="14815" spans="2:5" ht="50.1" customHeight="1">
      <c r="B14815" s="75">
        <v>3660</v>
      </c>
      <c r="C14815" s="75" t="s">
        <v>16447</v>
      </c>
      <c r="D14815" s="75" t="s">
        <v>13138</v>
      </c>
      <c r="E14815" s="171">
        <v>25.97</v>
      </c>
    </row>
    <row r="14816" spans="2:5" ht="50.1" customHeight="1">
      <c r="B14816" s="75">
        <v>3662</v>
      </c>
      <c r="C14816" s="75" t="s">
        <v>16448</v>
      </c>
      <c r="D14816" s="75" t="s">
        <v>13138</v>
      </c>
      <c r="E14816" s="171">
        <v>9.81</v>
      </c>
    </row>
    <row r="14817" spans="2:5" ht="50.1" customHeight="1">
      <c r="B14817" s="75">
        <v>3661</v>
      </c>
      <c r="C14817" s="75" t="s">
        <v>16449</v>
      </c>
      <c r="D14817" s="75" t="s">
        <v>13138</v>
      </c>
      <c r="E14817" s="171">
        <v>14.44</v>
      </c>
    </row>
    <row r="14818" spans="2:5" ht="50.1" customHeight="1">
      <c r="B14818" s="75">
        <v>3658</v>
      </c>
      <c r="C14818" s="75" t="s">
        <v>16450</v>
      </c>
      <c r="D14818" s="75" t="s">
        <v>13138</v>
      </c>
      <c r="E14818" s="171">
        <v>18.37</v>
      </c>
    </row>
    <row r="14819" spans="2:5" ht="50.1" customHeight="1">
      <c r="B14819" s="75">
        <v>3670</v>
      </c>
      <c r="C14819" s="75" t="s">
        <v>16451</v>
      </c>
      <c r="D14819" s="75" t="s">
        <v>13138</v>
      </c>
      <c r="E14819" s="171">
        <v>23.98</v>
      </c>
    </row>
    <row r="14820" spans="2:5" ht="50.1" customHeight="1">
      <c r="B14820" s="75">
        <v>3666</v>
      </c>
      <c r="C14820" s="75" t="s">
        <v>16452</v>
      </c>
      <c r="D14820" s="75" t="s">
        <v>13138</v>
      </c>
      <c r="E14820" s="171">
        <v>4.0599999999999996</v>
      </c>
    </row>
    <row r="14821" spans="2:5" ht="50.1" customHeight="1">
      <c r="B14821" s="75">
        <v>14157</v>
      </c>
      <c r="C14821" s="75" t="s">
        <v>16453</v>
      </c>
      <c r="D14821" s="75" t="s">
        <v>13138</v>
      </c>
      <c r="E14821" s="171">
        <v>1.58</v>
      </c>
    </row>
    <row r="14822" spans="2:5" ht="50.1" customHeight="1">
      <c r="B14822" s="75">
        <v>3653</v>
      </c>
      <c r="C14822" s="75" t="s">
        <v>16454</v>
      </c>
      <c r="D14822" s="75" t="s">
        <v>13138</v>
      </c>
      <c r="E14822" s="171">
        <v>89.51</v>
      </c>
    </row>
    <row r="14823" spans="2:5" ht="50.1" customHeight="1">
      <c r="B14823" s="75">
        <v>3649</v>
      </c>
      <c r="C14823" s="75" t="s">
        <v>16455</v>
      </c>
      <c r="D14823" s="75" t="s">
        <v>13138</v>
      </c>
      <c r="E14823" s="171">
        <v>185.41</v>
      </c>
    </row>
    <row r="14824" spans="2:5" ht="50.1" customHeight="1">
      <c r="B14824" s="75">
        <v>42696</v>
      </c>
      <c r="C14824" s="75" t="s">
        <v>16456</v>
      </c>
      <c r="D14824" s="75" t="s">
        <v>13138</v>
      </c>
      <c r="E14824" s="171">
        <v>518.76</v>
      </c>
    </row>
    <row r="14825" spans="2:5" ht="50.1" customHeight="1">
      <c r="B14825" s="75">
        <v>42697</v>
      </c>
      <c r="C14825" s="75" t="s">
        <v>16457</v>
      </c>
      <c r="D14825" s="75" t="s">
        <v>13138</v>
      </c>
      <c r="E14825" s="171">
        <v>781.27</v>
      </c>
    </row>
    <row r="14826" spans="2:5" ht="50.1" customHeight="1">
      <c r="B14826" s="75">
        <v>42698</v>
      </c>
      <c r="C14826" s="75" t="s">
        <v>16458</v>
      </c>
      <c r="D14826" s="75" t="s">
        <v>13138</v>
      </c>
      <c r="E14826" s="172">
        <v>1088.28</v>
      </c>
    </row>
    <row r="14827" spans="2:5" ht="50.1" customHeight="1">
      <c r="B14827" s="75">
        <v>39875</v>
      </c>
      <c r="C14827" s="75" t="s">
        <v>16459</v>
      </c>
      <c r="D14827" s="75" t="s">
        <v>13138</v>
      </c>
      <c r="E14827" s="171">
        <v>464.2</v>
      </c>
    </row>
    <row r="14828" spans="2:5" ht="50.1" customHeight="1">
      <c r="B14828" s="75">
        <v>39876</v>
      </c>
      <c r="C14828" s="75" t="s">
        <v>16460</v>
      </c>
      <c r="D14828" s="75" t="s">
        <v>13138</v>
      </c>
      <c r="E14828" s="171">
        <v>581.17999999999995</v>
      </c>
    </row>
    <row r="14829" spans="2:5" ht="50.1" customHeight="1">
      <c r="B14829" s="75">
        <v>39877</v>
      </c>
      <c r="C14829" s="75" t="s">
        <v>16461</v>
      </c>
      <c r="D14829" s="75" t="s">
        <v>13138</v>
      </c>
      <c r="E14829" s="171">
        <v>806.07</v>
      </c>
    </row>
    <row r="14830" spans="2:5" ht="50.1" customHeight="1">
      <c r="B14830" s="75">
        <v>39878</v>
      </c>
      <c r="C14830" s="75" t="s">
        <v>16462</v>
      </c>
      <c r="D14830" s="75" t="s">
        <v>13138</v>
      </c>
      <c r="E14830" s="172">
        <v>1064.68</v>
      </c>
    </row>
    <row r="14831" spans="2:5" ht="50.1" customHeight="1">
      <c r="B14831" s="75">
        <v>39872</v>
      </c>
      <c r="C14831" s="75" t="s">
        <v>16463</v>
      </c>
      <c r="D14831" s="75" t="s">
        <v>13138</v>
      </c>
      <c r="E14831" s="171">
        <v>318.33</v>
      </c>
    </row>
    <row r="14832" spans="2:5" ht="50.1" customHeight="1">
      <c r="B14832" s="75">
        <v>39873</v>
      </c>
      <c r="C14832" s="75" t="s">
        <v>16464</v>
      </c>
      <c r="D14832" s="75" t="s">
        <v>13138</v>
      </c>
      <c r="E14832" s="171">
        <v>369.25</v>
      </c>
    </row>
    <row r="14833" spans="2:5" ht="50.1" customHeight="1">
      <c r="B14833" s="75">
        <v>39874</v>
      </c>
      <c r="C14833" s="75" t="s">
        <v>16465</v>
      </c>
      <c r="D14833" s="75" t="s">
        <v>13138</v>
      </c>
      <c r="E14833" s="171">
        <v>405.57</v>
      </c>
    </row>
    <row r="14834" spans="2:5" ht="50.1" customHeight="1">
      <c r="B14834" s="75">
        <v>3674</v>
      </c>
      <c r="C14834" s="75" t="s">
        <v>16466</v>
      </c>
      <c r="D14834" s="75" t="s">
        <v>13139</v>
      </c>
      <c r="E14834" s="171">
        <v>53.01</v>
      </c>
    </row>
    <row r="14835" spans="2:5" ht="50.1" customHeight="1">
      <c r="B14835" s="75">
        <v>3681</v>
      </c>
      <c r="C14835" s="75" t="s">
        <v>16467</v>
      </c>
      <c r="D14835" s="75" t="s">
        <v>13139</v>
      </c>
      <c r="E14835" s="171">
        <v>78.87</v>
      </c>
    </row>
    <row r="14836" spans="2:5" ht="50.1" customHeight="1">
      <c r="B14836" s="75">
        <v>3676</v>
      </c>
      <c r="C14836" s="75" t="s">
        <v>16468</v>
      </c>
      <c r="D14836" s="75" t="s">
        <v>13139</v>
      </c>
      <c r="E14836" s="171">
        <v>296.81</v>
      </c>
    </row>
    <row r="14837" spans="2:5" ht="50.1" customHeight="1">
      <c r="B14837" s="75">
        <v>3679</v>
      </c>
      <c r="C14837" s="75" t="s">
        <v>16469</v>
      </c>
      <c r="D14837" s="75" t="s">
        <v>13139</v>
      </c>
      <c r="E14837" s="171">
        <v>245.56</v>
      </c>
    </row>
    <row r="14838" spans="2:5" ht="50.1" customHeight="1">
      <c r="B14838" s="75">
        <v>3672</v>
      </c>
      <c r="C14838" s="75" t="s">
        <v>16470</v>
      </c>
      <c r="D14838" s="75" t="s">
        <v>13139</v>
      </c>
      <c r="E14838" s="171">
        <v>0.83</v>
      </c>
    </row>
    <row r="14839" spans="2:5" ht="50.1" customHeight="1">
      <c r="B14839" s="75">
        <v>3671</v>
      </c>
      <c r="C14839" s="75" t="s">
        <v>16471</v>
      </c>
      <c r="D14839" s="75" t="s">
        <v>13139</v>
      </c>
      <c r="E14839" s="171">
        <v>0.79</v>
      </c>
    </row>
    <row r="14840" spans="2:5" ht="50.1" customHeight="1">
      <c r="B14840" s="75">
        <v>3673</v>
      </c>
      <c r="C14840" s="75" t="s">
        <v>16472</v>
      </c>
      <c r="D14840" s="75" t="s">
        <v>13139</v>
      </c>
      <c r="E14840" s="171">
        <v>1.24</v>
      </c>
    </row>
    <row r="14841" spans="2:5" ht="50.1" customHeight="1">
      <c r="B14841" s="75">
        <v>38394</v>
      </c>
      <c r="C14841" s="75" t="s">
        <v>16473</v>
      </c>
      <c r="D14841" s="75" t="s">
        <v>13138</v>
      </c>
      <c r="E14841" s="171">
        <v>273.02999999999997</v>
      </c>
    </row>
    <row r="14842" spans="2:5" ht="50.1" customHeight="1">
      <c r="B14842" s="75">
        <v>3729</v>
      </c>
      <c r="C14842" s="75" t="s">
        <v>16474</v>
      </c>
      <c r="D14842" s="75" t="s">
        <v>13138</v>
      </c>
      <c r="E14842" s="171">
        <v>86.64</v>
      </c>
    </row>
    <row r="14843" spans="2:5" ht="50.1" customHeight="1">
      <c r="B14843" s="75">
        <v>39357</v>
      </c>
      <c r="C14843" s="75" t="s">
        <v>16475</v>
      </c>
      <c r="D14843" s="75" t="s">
        <v>13138</v>
      </c>
      <c r="E14843" s="171">
        <v>119.45</v>
      </c>
    </row>
    <row r="14844" spans="2:5" ht="50.1" customHeight="1">
      <c r="B14844" s="75">
        <v>39358</v>
      </c>
      <c r="C14844" s="75" t="s">
        <v>16476</v>
      </c>
      <c r="D14844" s="75" t="s">
        <v>13138</v>
      </c>
      <c r="E14844" s="171">
        <v>130.97999999999999</v>
      </c>
    </row>
    <row r="14845" spans="2:5" ht="50.1" customHeight="1">
      <c r="B14845" s="75">
        <v>39356</v>
      </c>
      <c r="C14845" s="75" t="s">
        <v>16477</v>
      </c>
      <c r="D14845" s="75" t="s">
        <v>13138</v>
      </c>
      <c r="E14845" s="171">
        <v>223.46</v>
      </c>
    </row>
    <row r="14846" spans="2:5" ht="50.1" customHeight="1">
      <c r="B14846" s="75">
        <v>39355</v>
      </c>
      <c r="C14846" s="75" t="s">
        <v>16478</v>
      </c>
      <c r="D14846" s="75" t="s">
        <v>13138</v>
      </c>
      <c r="E14846" s="171">
        <v>192.29</v>
      </c>
    </row>
    <row r="14847" spans="2:5" ht="50.1" customHeight="1">
      <c r="B14847" s="75">
        <v>39353</v>
      </c>
      <c r="C14847" s="75" t="s">
        <v>16479</v>
      </c>
      <c r="D14847" s="75" t="s">
        <v>13138</v>
      </c>
      <c r="E14847" s="171">
        <v>263.7</v>
      </c>
    </row>
    <row r="14848" spans="2:5" ht="50.1" customHeight="1">
      <c r="B14848" s="75">
        <v>39354</v>
      </c>
      <c r="C14848" s="75" t="s">
        <v>16480</v>
      </c>
      <c r="D14848" s="75" t="s">
        <v>13138</v>
      </c>
      <c r="E14848" s="171">
        <v>262.82</v>
      </c>
    </row>
    <row r="14849" spans="2:5" ht="50.1" customHeight="1">
      <c r="B14849" s="75">
        <v>39398</v>
      </c>
      <c r="C14849" s="75" t="s">
        <v>16481</v>
      </c>
      <c r="D14849" s="75" t="s">
        <v>13138</v>
      </c>
      <c r="E14849" s="171">
        <v>65.319999999999993</v>
      </c>
    </row>
    <row r="14850" spans="2:5" ht="50.1" customHeight="1">
      <c r="B14850" s="75">
        <v>13343</v>
      </c>
      <c r="C14850" s="75" t="s">
        <v>16482</v>
      </c>
      <c r="D14850" s="75" t="s">
        <v>13138</v>
      </c>
      <c r="E14850" s="171">
        <v>46.36</v>
      </c>
    </row>
    <row r="14851" spans="2:5" ht="50.1" customHeight="1">
      <c r="B14851" s="75">
        <v>12118</v>
      </c>
      <c r="C14851" s="75" t="s">
        <v>16483</v>
      </c>
      <c r="D14851" s="75" t="s">
        <v>13138</v>
      </c>
      <c r="E14851" s="171">
        <v>17.48</v>
      </c>
    </row>
    <row r="14852" spans="2:5" ht="50.1" customHeight="1">
      <c r="B14852" s="75">
        <v>39482</v>
      </c>
      <c r="C14852" s="75" t="s">
        <v>21700</v>
      </c>
      <c r="D14852" s="75" t="s">
        <v>13138</v>
      </c>
      <c r="E14852" s="171">
        <v>444.44</v>
      </c>
    </row>
    <row r="14853" spans="2:5" ht="50.1" customHeight="1">
      <c r="B14853" s="75">
        <v>39486</v>
      </c>
      <c r="C14853" s="75" t="s">
        <v>21701</v>
      </c>
      <c r="D14853" s="75" t="s">
        <v>13138</v>
      </c>
      <c r="E14853" s="171">
        <v>362.73</v>
      </c>
    </row>
    <row r="14854" spans="2:5" ht="50.1" customHeight="1">
      <c r="B14854" s="75">
        <v>39484</v>
      </c>
      <c r="C14854" s="75" t="s">
        <v>21702</v>
      </c>
      <c r="D14854" s="75" t="s">
        <v>13138</v>
      </c>
      <c r="E14854" s="171">
        <v>444.44</v>
      </c>
    </row>
    <row r="14855" spans="2:5" ht="50.1" customHeight="1">
      <c r="B14855" s="75">
        <v>39488</v>
      </c>
      <c r="C14855" s="75" t="s">
        <v>21703</v>
      </c>
      <c r="D14855" s="75" t="s">
        <v>13138</v>
      </c>
      <c r="E14855" s="171">
        <v>368.67</v>
      </c>
    </row>
    <row r="14856" spans="2:5" ht="50.1" customHeight="1">
      <c r="B14856" s="75">
        <v>39485</v>
      </c>
      <c r="C14856" s="75" t="s">
        <v>21704</v>
      </c>
      <c r="D14856" s="75" t="s">
        <v>13138</v>
      </c>
      <c r="E14856" s="171">
        <v>444.44</v>
      </c>
    </row>
    <row r="14857" spans="2:5" ht="50.1" customHeight="1">
      <c r="B14857" s="75">
        <v>39489</v>
      </c>
      <c r="C14857" s="75" t="s">
        <v>21705</v>
      </c>
      <c r="D14857" s="75" t="s">
        <v>13138</v>
      </c>
      <c r="E14857" s="171">
        <v>374.92</v>
      </c>
    </row>
    <row r="14858" spans="2:5" ht="50.1" customHeight="1">
      <c r="B14858" s="75">
        <v>39490</v>
      </c>
      <c r="C14858" s="75" t="s">
        <v>21706</v>
      </c>
      <c r="D14858" s="75" t="s">
        <v>13138</v>
      </c>
      <c r="E14858" s="171">
        <v>558.67999999999995</v>
      </c>
    </row>
    <row r="14859" spans="2:5" ht="50.1" customHeight="1">
      <c r="B14859" s="75">
        <v>39494</v>
      </c>
      <c r="C14859" s="75" t="s">
        <v>21707</v>
      </c>
      <c r="D14859" s="75" t="s">
        <v>13138</v>
      </c>
      <c r="E14859" s="171">
        <v>401.18</v>
      </c>
    </row>
    <row r="14860" spans="2:5" ht="50.1" customHeight="1">
      <c r="B14860" s="75">
        <v>39495</v>
      </c>
      <c r="C14860" s="75" t="s">
        <v>21708</v>
      </c>
      <c r="D14860" s="75" t="s">
        <v>13138</v>
      </c>
      <c r="E14860" s="171">
        <v>452.07</v>
      </c>
    </row>
    <row r="14861" spans="2:5" ht="50.1" customHeight="1">
      <c r="B14861" s="75">
        <v>39496</v>
      </c>
      <c r="C14861" s="75" t="s">
        <v>21709</v>
      </c>
      <c r="D14861" s="75" t="s">
        <v>13138</v>
      </c>
      <c r="E14861" s="171">
        <v>497.28</v>
      </c>
    </row>
    <row r="14862" spans="2:5" ht="50.1" customHeight="1">
      <c r="B14862" s="75">
        <v>39492</v>
      </c>
      <c r="C14862" s="75" t="s">
        <v>21710</v>
      </c>
      <c r="D14862" s="75" t="s">
        <v>13138</v>
      </c>
      <c r="E14862" s="171">
        <v>575.71</v>
      </c>
    </row>
    <row r="14863" spans="2:5" ht="50.1" customHeight="1">
      <c r="B14863" s="75">
        <v>39497</v>
      </c>
      <c r="C14863" s="75" t="s">
        <v>21711</v>
      </c>
      <c r="D14863" s="75" t="s">
        <v>13138</v>
      </c>
      <c r="E14863" s="171">
        <v>520.02</v>
      </c>
    </row>
    <row r="14864" spans="2:5" ht="50.1" customHeight="1">
      <c r="B14864" s="75">
        <v>39493</v>
      </c>
      <c r="C14864" s="75" t="s">
        <v>21712</v>
      </c>
      <c r="D14864" s="75" t="s">
        <v>13138</v>
      </c>
      <c r="E14864" s="171">
        <v>617.51</v>
      </c>
    </row>
    <row r="14865" spans="2:5" ht="50.1" customHeight="1">
      <c r="B14865" s="75">
        <v>39500</v>
      </c>
      <c r="C14865" s="75" t="s">
        <v>21713</v>
      </c>
      <c r="D14865" s="75" t="s">
        <v>13138</v>
      </c>
      <c r="E14865" s="171">
        <v>673.75</v>
      </c>
    </row>
    <row r="14866" spans="2:5" ht="50.1" customHeight="1">
      <c r="B14866" s="75">
        <v>39498</v>
      </c>
      <c r="C14866" s="75" t="s">
        <v>21714</v>
      </c>
      <c r="D14866" s="75" t="s">
        <v>13138</v>
      </c>
      <c r="E14866" s="171">
        <v>830.96</v>
      </c>
    </row>
    <row r="14867" spans="2:5" ht="50.1" customHeight="1">
      <c r="B14867" s="75">
        <v>43628</v>
      </c>
      <c r="C14867" s="75" t="s">
        <v>21715</v>
      </c>
      <c r="D14867" s="75" t="s">
        <v>13138</v>
      </c>
      <c r="E14867" s="171">
        <v>654.97</v>
      </c>
    </row>
    <row r="14868" spans="2:5" ht="50.1" customHeight="1">
      <c r="B14868" s="75">
        <v>39501</v>
      </c>
      <c r="C14868" s="75" t="s">
        <v>21716</v>
      </c>
      <c r="D14868" s="75" t="s">
        <v>13138</v>
      </c>
      <c r="E14868" s="171">
        <v>692</v>
      </c>
    </row>
    <row r="14869" spans="2:5" ht="50.1" customHeight="1">
      <c r="B14869" s="75">
        <v>39499</v>
      </c>
      <c r="C14869" s="75" t="s">
        <v>21717</v>
      </c>
      <c r="D14869" s="75" t="s">
        <v>13138</v>
      </c>
      <c r="E14869" s="171">
        <v>842.76</v>
      </c>
    </row>
    <row r="14870" spans="2:5" ht="50.1" customHeight="1">
      <c r="B14870" s="75">
        <v>43621</v>
      </c>
      <c r="C14870" s="75" t="s">
        <v>21718</v>
      </c>
      <c r="D14870" s="75" t="s">
        <v>13138</v>
      </c>
      <c r="E14870" s="171">
        <v>695.91</v>
      </c>
    </row>
    <row r="14871" spans="2:5" ht="50.1" customHeight="1">
      <c r="B14871" s="75">
        <v>3733</v>
      </c>
      <c r="C14871" s="75" t="s">
        <v>16484</v>
      </c>
      <c r="D14871" s="75" t="s">
        <v>13136</v>
      </c>
      <c r="E14871" s="171">
        <v>49.12</v>
      </c>
    </row>
    <row r="14872" spans="2:5" ht="50.1" customHeight="1">
      <c r="B14872" s="75">
        <v>3731</v>
      </c>
      <c r="C14872" s="75" t="s">
        <v>16485</v>
      </c>
      <c r="D14872" s="75" t="s">
        <v>13136</v>
      </c>
      <c r="E14872" s="171">
        <v>45.6</v>
      </c>
    </row>
    <row r="14873" spans="2:5" ht="50.1" customHeight="1">
      <c r="B14873" s="75">
        <v>38137</v>
      </c>
      <c r="C14873" s="75" t="s">
        <v>16486</v>
      </c>
      <c r="D14873" s="75" t="s">
        <v>13136</v>
      </c>
      <c r="E14873" s="171">
        <v>45.87</v>
      </c>
    </row>
    <row r="14874" spans="2:5" ht="50.1" customHeight="1">
      <c r="B14874" s="75">
        <v>38135</v>
      </c>
      <c r="C14874" s="75" t="s">
        <v>16487</v>
      </c>
      <c r="D14874" s="75" t="s">
        <v>13136</v>
      </c>
      <c r="E14874" s="171">
        <v>58.14</v>
      </c>
    </row>
    <row r="14875" spans="2:5" ht="50.1" customHeight="1">
      <c r="B14875" s="75">
        <v>38138</v>
      </c>
      <c r="C14875" s="75" t="s">
        <v>16488</v>
      </c>
      <c r="D14875" s="75" t="s">
        <v>13136</v>
      </c>
      <c r="E14875" s="171">
        <v>45.04</v>
      </c>
    </row>
    <row r="14876" spans="2:5" ht="50.1" customHeight="1">
      <c r="B14876" s="75">
        <v>3736</v>
      </c>
      <c r="C14876" s="75" t="s">
        <v>16489</v>
      </c>
      <c r="D14876" s="75" t="s">
        <v>13136</v>
      </c>
      <c r="E14876" s="171">
        <v>52</v>
      </c>
    </row>
    <row r="14877" spans="2:5" ht="50.1" customHeight="1">
      <c r="B14877" s="75">
        <v>3741</v>
      </c>
      <c r="C14877" s="75" t="s">
        <v>16490</v>
      </c>
      <c r="D14877" s="75" t="s">
        <v>13136</v>
      </c>
      <c r="E14877" s="171">
        <v>54.2</v>
      </c>
    </row>
    <row r="14878" spans="2:5" ht="50.1" customHeight="1">
      <c r="B14878" s="75">
        <v>3745</v>
      </c>
      <c r="C14878" s="75" t="s">
        <v>16491</v>
      </c>
      <c r="D14878" s="75" t="s">
        <v>13136</v>
      </c>
      <c r="E14878" s="171">
        <v>58.44</v>
      </c>
    </row>
    <row r="14879" spans="2:5" ht="50.1" customHeight="1">
      <c r="B14879" s="75">
        <v>3743</v>
      </c>
      <c r="C14879" s="75" t="s">
        <v>16492</v>
      </c>
      <c r="D14879" s="75" t="s">
        <v>13136</v>
      </c>
      <c r="E14879" s="171">
        <v>54.01</v>
      </c>
    </row>
    <row r="14880" spans="2:5" ht="50.1" customHeight="1">
      <c r="B14880" s="75">
        <v>3744</v>
      </c>
      <c r="C14880" s="75" t="s">
        <v>16493</v>
      </c>
      <c r="D14880" s="75" t="s">
        <v>13136</v>
      </c>
      <c r="E14880" s="171">
        <v>59.45</v>
      </c>
    </row>
    <row r="14881" spans="2:5" ht="50.1" customHeight="1">
      <c r="B14881" s="75">
        <v>3739</v>
      </c>
      <c r="C14881" s="75" t="s">
        <v>16494</v>
      </c>
      <c r="D14881" s="75" t="s">
        <v>13136</v>
      </c>
      <c r="E14881" s="171">
        <v>62.48</v>
      </c>
    </row>
    <row r="14882" spans="2:5" ht="50.1" customHeight="1">
      <c r="B14882" s="75">
        <v>3737</v>
      </c>
      <c r="C14882" s="75" t="s">
        <v>16495</v>
      </c>
      <c r="D14882" s="75" t="s">
        <v>13136</v>
      </c>
      <c r="E14882" s="171">
        <v>65.5</v>
      </c>
    </row>
    <row r="14883" spans="2:5" ht="50.1" customHeight="1">
      <c r="B14883" s="75">
        <v>3738</v>
      </c>
      <c r="C14883" s="75" t="s">
        <v>16496</v>
      </c>
      <c r="D14883" s="75" t="s">
        <v>13136</v>
      </c>
      <c r="E14883" s="171">
        <v>75.58</v>
      </c>
    </row>
    <row r="14884" spans="2:5" ht="50.1" customHeight="1">
      <c r="B14884" s="75">
        <v>3747</v>
      </c>
      <c r="C14884" s="75" t="s">
        <v>16497</v>
      </c>
      <c r="D14884" s="75" t="s">
        <v>13136</v>
      </c>
      <c r="E14884" s="171">
        <v>59.45</v>
      </c>
    </row>
    <row r="14885" spans="2:5" ht="50.1" customHeight="1">
      <c r="B14885" s="75">
        <v>11649</v>
      </c>
      <c r="C14885" s="75" t="s">
        <v>16498</v>
      </c>
      <c r="D14885" s="75" t="s">
        <v>13138</v>
      </c>
      <c r="E14885" s="171">
        <v>431.31</v>
      </c>
    </row>
    <row r="14886" spans="2:5" ht="50.1" customHeight="1">
      <c r="B14886" s="75">
        <v>11650</v>
      </c>
      <c r="C14886" s="75" t="s">
        <v>16499</v>
      </c>
      <c r="D14886" s="75" t="s">
        <v>13138</v>
      </c>
      <c r="E14886" s="171">
        <v>735.15</v>
      </c>
    </row>
    <row r="14887" spans="2:5" ht="50.1" customHeight="1">
      <c r="B14887" s="75">
        <v>3742</v>
      </c>
      <c r="C14887" s="75" t="s">
        <v>16500</v>
      </c>
      <c r="D14887" s="75" t="s">
        <v>13136</v>
      </c>
      <c r="E14887" s="171">
        <v>78.400000000000006</v>
      </c>
    </row>
    <row r="14888" spans="2:5" ht="50.1" customHeight="1">
      <c r="B14888" s="75">
        <v>3746</v>
      </c>
      <c r="C14888" s="75" t="s">
        <v>16501</v>
      </c>
      <c r="D14888" s="75" t="s">
        <v>13136</v>
      </c>
      <c r="E14888" s="171">
        <v>91.54</v>
      </c>
    </row>
    <row r="14889" spans="2:5" ht="50.1" customHeight="1">
      <c r="B14889" s="75">
        <v>21106</v>
      </c>
      <c r="C14889" s="75" t="s">
        <v>19190</v>
      </c>
      <c r="D14889" s="75" t="s">
        <v>13140</v>
      </c>
      <c r="E14889" s="171">
        <v>43.76</v>
      </c>
    </row>
    <row r="14890" spans="2:5" ht="50.1" customHeight="1">
      <c r="B14890" s="75">
        <v>3755</v>
      </c>
      <c r="C14890" s="75" t="s">
        <v>16502</v>
      </c>
      <c r="D14890" s="75" t="s">
        <v>13138</v>
      </c>
      <c r="E14890" s="171">
        <v>23.75</v>
      </c>
    </row>
    <row r="14891" spans="2:5" ht="50.1" customHeight="1">
      <c r="B14891" s="75">
        <v>3750</v>
      </c>
      <c r="C14891" s="75" t="s">
        <v>16503</v>
      </c>
      <c r="D14891" s="75" t="s">
        <v>13138</v>
      </c>
      <c r="E14891" s="171">
        <v>31.94</v>
      </c>
    </row>
    <row r="14892" spans="2:5" ht="50.1" customHeight="1">
      <c r="B14892" s="75">
        <v>3756</v>
      </c>
      <c r="C14892" s="75" t="s">
        <v>16504</v>
      </c>
      <c r="D14892" s="75" t="s">
        <v>13138</v>
      </c>
      <c r="E14892" s="171">
        <v>59.69</v>
      </c>
    </row>
    <row r="14893" spans="2:5" ht="50.1" customHeight="1">
      <c r="B14893" s="75">
        <v>39377</v>
      </c>
      <c r="C14893" s="75" t="s">
        <v>16505</v>
      </c>
      <c r="D14893" s="75" t="s">
        <v>13138</v>
      </c>
      <c r="E14893" s="171">
        <v>176.81</v>
      </c>
    </row>
    <row r="14894" spans="2:5" ht="50.1" customHeight="1">
      <c r="B14894" s="75">
        <v>38191</v>
      </c>
      <c r="C14894" s="75" t="s">
        <v>16506</v>
      </c>
      <c r="D14894" s="75" t="s">
        <v>13138</v>
      </c>
      <c r="E14894" s="171">
        <v>13.16</v>
      </c>
    </row>
    <row r="14895" spans="2:5" ht="50.1" customHeight="1">
      <c r="B14895" s="75">
        <v>39381</v>
      </c>
      <c r="C14895" s="75" t="s">
        <v>16507</v>
      </c>
      <c r="D14895" s="75" t="s">
        <v>13138</v>
      </c>
      <c r="E14895" s="171">
        <v>12.28</v>
      </c>
    </row>
    <row r="14896" spans="2:5" ht="50.1" customHeight="1">
      <c r="B14896" s="75">
        <v>38780</v>
      </c>
      <c r="C14896" s="75" t="s">
        <v>16508</v>
      </c>
      <c r="D14896" s="75" t="s">
        <v>13138</v>
      </c>
      <c r="E14896" s="171">
        <v>15.02</v>
      </c>
    </row>
    <row r="14897" spans="2:5" ht="50.1" customHeight="1">
      <c r="B14897" s="75">
        <v>38781</v>
      </c>
      <c r="C14897" s="75" t="s">
        <v>16509</v>
      </c>
      <c r="D14897" s="75" t="s">
        <v>13138</v>
      </c>
      <c r="E14897" s="171">
        <v>50.71</v>
      </c>
    </row>
    <row r="14898" spans="2:5" ht="50.1" customHeight="1">
      <c r="B14898" s="75">
        <v>38192</v>
      </c>
      <c r="C14898" s="75" t="s">
        <v>16510</v>
      </c>
      <c r="D14898" s="75" t="s">
        <v>13138</v>
      </c>
      <c r="E14898" s="171">
        <v>91.76</v>
      </c>
    </row>
    <row r="14899" spans="2:5" ht="50.1" customHeight="1">
      <c r="B14899" s="75">
        <v>3753</v>
      </c>
      <c r="C14899" s="75" t="s">
        <v>16511</v>
      </c>
      <c r="D14899" s="75" t="s">
        <v>13138</v>
      </c>
      <c r="E14899" s="171">
        <v>8.0299999999999994</v>
      </c>
    </row>
    <row r="14900" spans="2:5" ht="50.1" customHeight="1">
      <c r="B14900" s="75">
        <v>38782</v>
      </c>
      <c r="C14900" s="75" t="s">
        <v>16512</v>
      </c>
      <c r="D14900" s="75" t="s">
        <v>13138</v>
      </c>
      <c r="E14900" s="171">
        <v>10.46</v>
      </c>
    </row>
    <row r="14901" spans="2:5" ht="50.1" customHeight="1">
      <c r="B14901" s="75">
        <v>38778</v>
      </c>
      <c r="C14901" s="75" t="s">
        <v>16513</v>
      </c>
      <c r="D14901" s="75" t="s">
        <v>13138</v>
      </c>
      <c r="E14901" s="171">
        <v>7.85</v>
      </c>
    </row>
    <row r="14902" spans="2:5" ht="50.1" customHeight="1">
      <c r="B14902" s="75">
        <v>38779</v>
      </c>
      <c r="C14902" s="75" t="s">
        <v>16514</v>
      </c>
      <c r="D14902" s="75" t="s">
        <v>13138</v>
      </c>
      <c r="E14902" s="171">
        <v>8.32</v>
      </c>
    </row>
    <row r="14903" spans="2:5" ht="50.1" customHeight="1">
      <c r="B14903" s="75">
        <v>39388</v>
      </c>
      <c r="C14903" s="75" t="s">
        <v>16515</v>
      </c>
      <c r="D14903" s="75" t="s">
        <v>13138</v>
      </c>
      <c r="E14903" s="171">
        <v>12.17</v>
      </c>
    </row>
    <row r="14904" spans="2:5" ht="50.1" customHeight="1">
      <c r="B14904" s="75">
        <v>39387</v>
      </c>
      <c r="C14904" s="75" t="s">
        <v>16516</v>
      </c>
      <c r="D14904" s="75" t="s">
        <v>13138</v>
      </c>
      <c r="E14904" s="171">
        <v>18.98</v>
      </c>
    </row>
    <row r="14905" spans="2:5" ht="50.1" customHeight="1">
      <c r="B14905" s="75">
        <v>39386</v>
      </c>
      <c r="C14905" s="75" t="s">
        <v>16517</v>
      </c>
      <c r="D14905" s="75" t="s">
        <v>13138</v>
      </c>
      <c r="E14905" s="171">
        <v>13.23</v>
      </c>
    </row>
    <row r="14906" spans="2:5" ht="50.1" customHeight="1">
      <c r="B14906" s="75">
        <v>38194</v>
      </c>
      <c r="C14906" s="75" t="s">
        <v>16518</v>
      </c>
      <c r="D14906" s="75" t="s">
        <v>13138</v>
      </c>
      <c r="E14906" s="171">
        <v>9.9</v>
      </c>
    </row>
    <row r="14907" spans="2:5" ht="50.1" customHeight="1">
      <c r="B14907" s="75">
        <v>38193</v>
      </c>
      <c r="C14907" s="75" t="s">
        <v>16519</v>
      </c>
      <c r="D14907" s="75" t="s">
        <v>13138</v>
      </c>
      <c r="E14907" s="171">
        <v>8.6</v>
      </c>
    </row>
    <row r="14908" spans="2:5" ht="50.1" customHeight="1">
      <c r="B14908" s="75">
        <v>12216</v>
      </c>
      <c r="C14908" s="75" t="s">
        <v>16520</v>
      </c>
      <c r="D14908" s="75" t="s">
        <v>13138</v>
      </c>
      <c r="E14908" s="171">
        <v>45.89</v>
      </c>
    </row>
    <row r="14909" spans="2:5" ht="50.1" customHeight="1">
      <c r="B14909" s="75">
        <v>3757</v>
      </c>
      <c r="C14909" s="75" t="s">
        <v>16521</v>
      </c>
      <c r="D14909" s="75" t="s">
        <v>13138</v>
      </c>
      <c r="E14909" s="171">
        <v>53.06</v>
      </c>
    </row>
    <row r="14910" spans="2:5" ht="50.1" customHeight="1">
      <c r="B14910" s="75">
        <v>3758</v>
      </c>
      <c r="C14910" s="75" t="s">
        <v>16522</v>
      </c>
      <c r="D14910" s="75" t="s">
        <v>13138</v>
      </c>
      <c r="E14910" s="171">
        <v>61.87</v>
      </c>
    </row>
    <row r="14911" spans="2:5" ht="50.1" customHeight="1">
      <c r="B14911" s="75">
        <v>12214</v>
      </c>
      <c r="C14911" s="75" t="s">
        <v>16523</v>
      </c>
      <c r="D14911" s="75" t="s">
        <v>13138</v>
      </c>
      <c r="E14911" s="171">
        <v>21.18</v>
      </c>
    </row>
    <row r="14912" spans="2:5" ht="50.1" customHeight="1">
      <c r="B14912" s="75">
        <v>3749</v>
      </c>
      <c r="C14912" s="75" t="s">
        <v>16524</v>
      </c>
      <c r="D14912" s="75" t="s">
        <v>13138</v>
      </c>
      <c r="E14912" s="171">
        <v>37.76</v>
      </c>
    </row>
    <row r="14913" spans="2:5" ht="50.1" customHeight="1">
      <c r="B14913" s="75">
        <v>3751</v>
      </c>
      <c r="C14913" s="75" t="s">
        <v>16525</v>
      </c>
      <c r="D14913" s="75" t="s">
        <v>13138</v>
      </c>
      <c r="E14913" s="171">
        <v>51.53</v>
      </c>
    </row>
    <row r="14914" spans="2:5" ht="50.1" customHeight="1">
      <c r="B14914" s="75">
        <v>39376</v>
      </c>
      <c r="C14914" s="75" t="s">
        <v>16526</v>
      </c>
      <c r="D14914" s="75" t="s">
        <v>13138</v>
      </c>
      <c r="E14914" s="171">
        <v>43.44</v>
      </c>
    </row>
    <row r="14915" spans="2:5" ht="50.1" customHeight="1">
      <c r="B14915" s="75">
        <v>3752</v>
      </c>
      <c r="C14915" s="75" t="s">
        <v>16527</v>
      </c>
      <c r="D14915" s="75" t="s">
        <v>13138</v>
      </c>
      <c r="E14915" s="171">
        <v>85.01</v>
      </c>
    </row>
    <row r="14916" spans="2:5" ht="50.1" customHeight="1">
      <c r="B14916" s="75">
        <v>746</v>
      </c>
      <c r="C14916" s="75" t="s">
        <v>16528</v>
      </c>
      <c r="D14916" s="75" t="s">
        <v>13138</v>
      </c>
      <c r="E14916" s="172">
        <v>2490</v>
      </c>
    </row>
    <row r="14917" spans="2:5" ht="50.1" customHeight="1">
      <c r="B14917" s="75">
        <v>36521</v>
      </c>
      <c r="C14917" s="75" t="s">
        <v>16529</v>
      </c>
      <c r="D14917" s="75" t="s">
        <v>13138</v>
      </c>
      <c r="E14917" s="171">
        <v>130.93</v>
      </c>
    </row>
    <row r="14918" spans="2:5" ht="50.1" customHeight="1">
      <c r="B14918" s="75">
        <v>36794</v>
      </c>
      <c r="C14918" s="75" t="s">
        <v>16530</v>
      </c>
      <c r="D14918" s="75" t="s">
        <v>13138</v>
      </c>
      <c r="E14918" s="171">
        <v>133.47</v>
      </c>
    </row>
    <row r="14919" spans="2:5" ht="50.1" customHeight="1">
      <c r="B14919" s="75">
        <v>10426</v>
      </c>
      <c r="C14919" s="75" t="s">
        <v>16531</v>
      </c>
      <c r="D14919" s="75" t="s">
        <v>13138</v>
      </c>
      <c r="E14919" s="171">
        <v>192.23</v>
      </c>
    </row>
    <row r="14920" spans="2:5" ht="50.1" customHeight="1">
      <c r="B14920" s="75">
        <v>10425</v>
      </c>
      <c r="C14920" s="75" t="s">
        <v>16532</v>
      </c>
      <c r="D14920" s="75" t="s">
        <v>13138</v>
      </c>
      <c r="E14920" s="171">
        <v>84.77</v>
      </c>
    </row>
    <row r="14921" spans="2:5" ht="50.1" customHeight="1">
      <c r="B14921" s="75">
        <v>10431</v>
      </c>
      <c r="C14921" s="75" t="s">
        <v>16533</v>
      </c>
      <c r="D14921" s="75" t="s">
        <v>13138</v>
      </c>
      <c r="E14921" s="171">
        <v>210.89</v>
      </c>
    </row>
    <row r="14922" spans="2:5" ht="50.1" customHeight="1">
      <c r="B14922" s="75">
        <v>10429</v>
      </c>
      <c r="C14922" s="75" t="s">
        <v>16534</v>
      </c>
      <c r="D14922" s="75" t="s">
        <v>13138</v>
      </c>
      <c r="E14922" s="171">
        <v>101.1</v>
      </c>
    </row>
    <row r="14923" spans="2:5" ht="50.1" customHeight="1">
      <c r="B14923" s="75">
        <v>20269</v>
      </c>
      <c r="C14923" s="75" t="s">
        <v>16535</v>
      </c>
      <c r="D14923" s="75" t="s">
        <v>13138</v>
      </c>
      <c r="E14923" s="171">
        <v>83.32</v>
      </c>
    </row>
    <row r="14924" spans="2:5" ht="50.1" customHeight="1">
      <c r="B14924" s="75">
        <v>20270</v>
      </c>
      <c r="C14924" s="75" t="s">
        <v>16536</v>
      </c>
      <c r="D14924" s="75" t="s">
        <v>13138</v>
      </c>
      <c r="E14924" s="171">
        <v>90.73</v>
      </c>
    </row>
    <row r="14925" spans="2:5" ht="50.1" customHeight="1">
      <c r="B14925" s="75">
        <v>11696</v>
      </c>
      <c r="C14925" s="75" t="s">
        <v>16537</v>
      </c>
      <c r="D14925" s="75" t="s">
        <v>13138</v>
      </c>
      <c r="E14925" s="171">
        <v>132.56</v>
      </c>
    </row>
    <row r="14926" spans="2:5" ht="50.1" customHeight="1">
      <c r="B14926" s="75">
        <v>10427</v>
      </c>
      <c r="C14926" s="75" t="s">
        <v>16538</v>
      </c>
      <c r="D14926" s="75" t="s">
        <v>13138</v>
      </c>
      <c r="E14926" s="171">
        <v>237.68</v>
      </c>
    </row>
    <row r="14927" spans="2:5" ht="50.1" customHeight="1">
      <c r="B14927" s="75">
        <v>10428</v>
      </c>
      <c r="C14927" s="75" t="s">
        <v>16539</v>
      </c>
      <c r="D14927" s="75" t="s">
        <v>13138</v>
      </c>
      <c r="E14927" s="171">
        <v>241.23</v>
      </c>
    </row>
    <row r="14928" spans="2:5" ht="50.1" customHeight="1">
      <c r="B14928" s="75">
        <v>2354</v>
      </c>
      <c r="C14928" s="75" t="s">
        <v>16540</v>
      </c>
      <c r="D14928" s="75" t="s">
        <v>13137</v>
      </c>
      <c r="E14928" s="171">
        <v>13.89</v>
      </c>
    </row>
    <row r="14929" spans="2:5" ht="50.1" customHeight="1">
      <c r="B14929" s="75">
        <v>40932</v>
      </c>
      <c r="C14929" s="75" t="s">
        <v>16541</v>
      </c>
      <c r="D14929" s="75" t="s">
        <v>13142</v>
      </c>
      <c r="E14929" s="172">
        <v>2466.08</v>
      </c>
    </row>
    <row r="14930" spans="2:5" ht="50.1" customHeight="1">
      <c r="B14930" s="75">
        <v>10853</v>
      </c>
      <c r="C14930" s="75" t="s">
        <v>16542</v>
      </c>
      <c r="D14930" s="75" t="s">
        <v>13138</v>
      </c>
      <c r="E14930" s="171">
        <v>80.75</v>
      </c>
    </row>
    <row r="14931" spans="2:5" ht="50.1" customHeight="1">
      <c r="B14931" s="75">
        <v>5093</v>
      </c>
      <c r="C14931" s="75" t="s">
        <v>16543</v>
      </c>
      <c r="D14931" s="75" t="s">
        <v>3957</v>
      </c>
      <c r="E14931" s="171">
        <v>15.62</v>
      </c>
    </row>
    <row r="14932" spans="2:5" ht="50.1" customHeight="1">
      <c r="B14932" s="75">
        <v>37768</v>
      </c>
      <c r="C14932" s="75" t="s">
        <v>16544</v>
      </c>
      <c r="D14932" s="75" t="s">
        <v>13138</v>
      </c>
      <c r="E14932" s="172">
        <v>120000</v>
      </c>
    </row>
    <row r="14933" spans="2:5" ht="50.1" customHeight="1">
      <c r="B14933" s="75">
        <v>37773</v>
      </c>
      <c r="C14933" s="75" t="s">
        <v>16545</v>
      </c>
      <c r="D14933" s="75" t="s">
        <v>13138</v>
      </c>
      <c r="E14933" s="172">
        <v>101900.23</v>
      </c>
    </row>
    <row r="14934" spans="2:5" ht="50.1" customHeight="1">
      <c r="B14934" s="75">
        <v>37769</v>
      </c>
      <c r="C14934" s="75" t="s">
        <v>16546</v>
      </c>
      <c r="D14934" s="75" t="s">
        <v>13138</v>
      </c>
      <c r="E14934" s="172">
        <v>170593.82</v>
      </c>
    </row>
    <row r="14935" spans="2:5" ht="50.1" customHeight="1">
      <c r="B14935" s="75">
        <v>37770</v>
      </c>
      <c r="C14935" s="75" t="s">
        <v>16547</v>
      </c>
      <c r="D14935" s="75" t="s">
        <v>13138</v>
      </c>
      <c r="E14935" s="172">
        <v>289524.93</v>
      </c>
    </row>
    <row r="14936" spans="2:5" ht="50.1" customHeight="1">
      <c r="B14936" s="75">
        <v>38382</v>
      </c>
      <c r="C14936" s="75" t="s">
        <v>16548</v>
      </c>
      <c r="D14936" s="75" t="s">
        <v>13138</v>
      </c>
      <c r="E14936" s="171">
        <v>9.93</v>
      </c>
    </row>
    <row r="14937" spans="2:5" ht="50.1" customHeight="1">
      <c r="B14937" s="75">
        <v>38383</v>
      </c>
      <c r="C14937" s="75" t="s">
        <v>16550</v>
      </c>
      <c r="D14937" s="75" t="s">
        <v>13138</v>
      </c>
      <c r="E14937" s="171">
        <v>1.86</v>
      </c>
    </row>
    <row r="14938" spans="2:5" ht="50.1" customHeight="1">
      <c r="B14938" s="75">
        <v>3768</v>
      </c>
      <c r="C14938" s="75" t="s">
        <v>16551</v>
      </c>
      <c r="D14938" s="75" t="s">
        <v>13138</v>
      </c>
      <c r="E14938" s="171">
        <v>2.68</v>
      </c>
    </row>
    <row r="14939" spans="2:5" ht="50.1" customHeight="1">
      <c r="B14939" s="75">
        <v>3767</v>
      </c>
      <c r="C14939" s="75" t="s">
        <v>16552</v>
      </c>
      <c r="D14939" s="75" t="s">
        <v>13138</v>
      </c>
      <c r="E14939" s="171">
        <v>0.63</v>
      </c>
    </row>
    <row r="14940" spans="2:5" ht="50.1" customHeight="1">
      <c r="B14940" s="75">
        <v>13192</v>
      </c>
      <c r="C14940" s="75" t="s">
        <v>16553</v>
      </c>
      <c r="D14940" s="75" t="s">
        <v>13138</v>
      </c>
      <c r="E14940" s="172">
        <v>4872.71</v>
      </c>
    </row>
    <row r="14941" spans="2:5" ht="50.1" customHeight="1">
      <c r="B14941" s="75">
        <v>38413</v>
      </c>
      <c r="C14941" s="75" t="s">
        <v>16554</v>
      </c>
      <c r="D14941" s="75" t="s">
        <v>13138</v>
      </c>
      <c r="E14941" s="171">
        <v>805.87</v>
      </c>
    </row>
    <row r="14942" spans="2:5" ht="50.1" customHeight="1">
      <c r="B14942" s="75">
        <v>42440</v>
      </c>
      <c r="C14942" s="75" t="s">
        <v>16555</v>
      </c>
      <c r="D14942" s="75" t="s">
        <v>13138</v>
      </c>
      <c r="E14942" s="171">
        <v>979.59</v>
      </c>
    </row>
    <row r="14943" spans="2:5" ht="50.1" customHeight="1">
      <c r="B14943" s="75">
        <v>20193</v>
      </c>
      <c r="C14943" s="75" t="s">
        <v>16556</v>
      </c>
      <c r="D14943" s="75" t="s">
        <v>13151</v>
      </c>
      <c r="E14943" s="171">
        <v>4.66</v>
      </c>
    </row>
    <row r="14944" spans="2:5" ht="50.1" customHeight="1">
      <c r="B14944" s="75">
        <v>10527</v>
      </c>
      <c r="C14944" s="75" t="s">
        <v>21719</v>
      </c>
      <c r="D14944" s="75" t="s">
        <v>13152</v>
      </c>
      <c r="E14944" s="171">
        <v>14</v>
      </c>
    </row>
    <row r="14945" spans="2:5" ht="50.1" customHeight="1">
      <c r="B14945" s="75">
        <v>41805</v>
      </c>
      <c r="C14945" s="75" t="s">
        <v>16557</v>
      </c>
      <c r="D14945" s="75" t="s">
        <v>13142</v>
      </c>
      <c r="E14945" s="171">
        <v>380</v>
      </c>
    </row>
    <row r="14946" spans="2:5" ht="50.1" customHeight="1">
      <c r="B14946" s="75">
        <v>40271</v>
      </c>
      <c r="C14946" s="75" t="s">
        <v>16558</v>
      </c>
      <c r="D14946" s="75" t="s">
        <v>13142</v>
      </c>
      <c r="E14946" s="171">
        <v>9.1</v>
      </c>
    </row>
    <row r="14947" spans="2:5" ht="50.1" customHeight="1">
      <c r="B14947" s="75">
        <v>40287</v>
      </c>
      <c r="C14947" s="75" t="s">
        <v>16559</v>
      </c>
      <c r="D14947" s="75" t="s">
        <v>13142</v>
      </c>
      <c r="E14947" s="171">
        <v>3.5</v>
      </c>
    </row>
    <row r="14948" spans="2:5" ht="50.1" customHeight="1">
      <c r="B14948" s="75">
        <v>40295</v>
      </c>
      <c r="C14948" s="75" t="s">
        <v>16560</v>
      </c>
      <c r="D14948" s="75" t="s">
        <v>13137</v>
      </c>
      <c r="E14948" s="171">
        <v>2.72</v>
      </c>
    </row>
    <row r="14949" spans="2:5" ht="50.1" customHeight="1">
      <c r="B14949" s="75">
        <v>745</v>
      </c>
      <c r="C14949" s="75" t="s">
        <v>16561</v>
      </c>
      <c r="D14949" s="75" t="s">
        <v>13137</v>
      </c>
      <c r="E14949" s="171">
        <v>2.88</v>
      </c>
    </row>
    <row r="14950" spans="2:5" ht="50.1" customHeight="1">
      <c r="B14950" s="75">
        <v>4084</v>
      </c>
      <c r="C14950" s="75" t="s">
        <v>16562</v>
      </c>
      <c r="D14950" s="75" t="s">
        <v>13137</v>
      </c>
      <c r="E14950" s="171">
        <v>1.17</v>
      </c>
    </row>
    <row r="14951" spans="2:5" ht="50.1" customHeight="1">
      <c r="B14951" s="75">
        <v>743</v>
      </c>
      <c r="C14951" s="75" t="s">
        <v>16563</v>
      </c>
      <c r="D14951" s="75" t="s">
        <v>13137</v>
      </c>
      <c r="E14951" s="171">
        <v>1.17</v>
      </c>
    </row>
    <row r="14952" spans="2:5" ht="50.1" customHeight="1">
      <c r="B14952" s="75">
        <v>40293</v>
      </c>
      <c r="C14952" s="75" t="s">
        <v>16564</v>
      </c>
      <c r="D14952" s="75" t="s">
        <v>13137</v>
      </c>
      <c r="E14952" s="171">
        <v>1.4</v>
      </c>
    </row>
    <row r="14953" spans="2:5" ht="50.1" customHeight="1">
      <c r="B14953" s="75">
        <v>40294</v>
      </c>
      <c r="C14953" s="75" t="s">
        <v>16565</v>
      </c>
      <c r="D14953" s="75" t="s">
        <v>13137</v>
      </c>
      <c r="E14953" s="171">
        <v>1.17</v>
      </c>
    </row>
    <row r="14954" spans="2:5" ht="50.1" customHeight="1">
      <c r="B14954" s="75">
        <v>4085</v>
      </c>
      <c r="C14954" s="75" t="s">
        <v>16566</v>
      </c>
      <c r="D14954" s="75" t="s">
        <v>13137</v>
      </c>
      <c r="E14954" s="171">
        <v>1.63</v>
      </c>
    </row>
    <row r="14955" spans="2:5" ht="50.1" customHeight="1">
      <c r="B14955" s="75">
        <v>10775</v>
      </c>
      <c r="C14955" s="75" t="s">
        <v>16567</v>
      </c>
      <c r="D14955" s="75" t="s">
        <v>13142</v>
      </c>
      <c r="E14955" s="171">
        <v>545</v>
      </c>
    </row>
    <row r="14956" spans="2:5" ht="50.1" customHeight="1">
      <c r="B14956" s="75">
        <v>10776</v>
      </c>
      <c r="C14956" s="75" t="s">
        <v>16568</v>
      </c>
      <c r="D14956" s="75" t="s">
        <v>13142</v>
      </c>
      <c r="E14956" s="171">
        <v>425.78</v>
      </c>
    </row>
    <row r="14957" spans="2:5" ht="50.1" customHeight="1">
      <c r="B14957" s="75">
        <v>10779</v>
      </c>
      <c r="C14957" s="75" t="s">
        <v>16569</v>
      </c>
      <c r="D14957" s="75" t="s">
        <v>13142</v>
      </c>
      <c r="E14957" s="171">
        <v>681.25</v>
      </c>
    </row>
    <row r="14958" spans="2:5" ht="50.1" customHeight="1">
      <c r="B14958" s="75">
        <v>10777</v>
      </c>
      <c r="C14958" s="75" t="s">
        <v>16570</v>
      </c>
      <c r="D14958" s="75" t="s">
        <v>13142</v>
      </c>
      <c r="E14958" s="171">
        <v>618.79999999999995</v>
      </c>
    </row>
    <row r="14959" spans="2:5" ht="50.1" customHeight="1">
      <c r="B14959" s="75">
        <v>10778</v>
      </c>
      <c r="C14959" s="75" t="s">
        <v>16571</v>
      </c>
      <c r="D14959" s="75" t="s">
        <v>13142</v>
      </c>
      <c r="E14959" s="171">
        <v>681.25</v>
      </c>
    </row>
    <row r="14960" spans="2:5" ht="50.1" customHeight="1">
      <c r="B14960" s="75">
        <v>40339</v>
      </c>
      <c r="C14960" s="75" t="s">
        <v>16572</v>
      </c>
      <c r="D14960" s="75" t="s">
        <v>13142</v>
      </c>
      <c r="E14960" s="171">
        <v>3.5</v>
      </c>
    </row>
    <row r="14961" spans="2:5" ht="50.1" customHeight="1">
      <c r="B14961" s="75">
        <v>3355</v>
      </c>
      <c r="C14961" s="75" t="s">
        <v>16573</v>
      </c>
      <c r="D14961" s="75" t="s">
        <v>13137</v>
      </c>
      <c r="E14961" s="171">
        <v>24.3</v>
      </c>
    </row>
    <row r="14962" spans="2:5" ht="50.1" customHeight="1">
      <c r="B14962" s="75">
        <v>39814</v>
      </c>
      <c r="C14962" s="75" t="s">
        <v>16574</v>
      </c>
      <c r="D14962" s="75" t="s">
        <v>13137</v>
      </c>
      <c r="E14962" s="171">
        <v>45.56</v>
      </c>
    </row>
    <row r="14963" spans="2:5" ht="50.1" customHeight="1">
      <c r="B14963" s="75">
        <v>10749</v>
      </c>
      <c r="C14963" s="75" t="s">
        <v>16575</v>
      </c>
      <c r="D14963" s="75" t="s">
        <v>13142</v>
      </c>
      <c r="E14963" s="171">
        <v>6.41</v>
      </c>
    </row>
    <row r="14964" spans="2:5" ht="50.1" customHeight="1">
      <c r="B14964" s="75">
        <v>40290</v>
      </c>
      <c r="C14964" s="75" t="s">
        <v>16576</v>
      </c>
      <c r="D14964" s="75" t="s">
        <v>13142</v>
      </c>
      <c r="E14964" s="171">
        <v>9.24</v>
      </c>
    </row>
    <row r="14965" spans="2:5" ht="50.1" customHeight="1">
      <c r="B14965" s="75">
        <v>3346</v>
      </c>
      <c r="C14965" s="75" t="s">
        <v>21720</v>
      </c>
      <c r="D14965" s="75" t="s">
        <v>13137</v>
      </c>
      <c r="E14965" s="171">
        <v>13.5</v>
      </c>
    </row>
    <row r="14966" spans="2:5" ht="50.1" customHeight="1">
      <c r="B14966" s="75">
        <v>3348</v>
      </c>
      <c r="C14966" s="75" t="s">
        <v>21721</v>
      </c>
      <c r="D14966" s="75" t="s">
        <v>13137</v>
      </c>
      <c r="E14966" s="171">
        <v>16.149999999999999</v>
      </c>
    </row>
    <row r="14967" spans="2:5" ht="50.1" customHeight="1">
      <c r="B14967" s="75">
        <v>39833</v>
      </c>
      <c r="C14967" s="75" t="s">
        <v>21722</v>
      </c>
      <c r="D14967" s="75" t="s">
        <v>13137</v>
      </c>
      <c r="E14967" s="171">
        <v>22.12</v>
      </c>
    </row>
    <row r="14968" spans="2:5" ht="50.1" customHeight="1">
      <c r="B14968" s="75">
        <v>7252</v>
      </c>
      <c r="C14968" s="75" t="s">
        <v>16577</v>
      </c>
      <c r="D14968" s="75" t="s">
        <v>13137</v>
      </c>
      <c r="E14968" s="171">
        <v>1.58</v>
      </c>
    </row>
    <row r="14969" spans="2:5" ht="50.1" customHeight="1">
      <c r="B14969" s="75">
        <v>4778</v>
      </c>
      <c r="C14969" s="75" t="s">
        <v>16578</v>
      </c>
      <c r="D14969" s="75" t="s">
        <v>13137</v>
      </c>
      <c r="E14969" s="171">
        <v>3.15</v>
      </c>
    </row>
    <row r="14970" spans="2:5" ht="50.1" customHeight="1">
      <c r="B14970" s="75">
        <v>4780</v>
      </c>
      <c r="C14970" s="75" t="s">
        <v>16579</v>
      </c>
      <c r="D14970" s="75" t="s">
        <v>13137</v>
      </c>
      <c r="E14970" s="171">
        <v>3.41</v>
      </c>
    </row>
    <row r="14971" spans="2:5" ht="50.1" customHeight="1">
      <c r="B14971" s="75">
        <v>10809</v>
      </c>
      <c r="C14971" s="75" t="s">
        <v>16580</v>
      </c>
      <c r="D14971" s="75" t="s">
        <v>13137</v>
      </c>
      <c r="E14971" s="171">
        <v>0.59</v>
      </c>
    </row>
    <row r="14972" spans="2:5" ht="50.1" customHeight="1">
      <c r="B14972" s="75">
        <v>10811</v>
      </c>
      <c r="C14972" s="75" t="s">
        <v>16581</v>
      </c>
      <c r="D14972" s="75" t="s">
        <v>13137</v>
      </c>
      <c r="E14972" s="171">
        <v>0.51</v>
      </c>
    </row>
    <row r="14973" spans="2:5" ht="50.1" customHeight="1">
      <c r="B14973" s="75">
        <v>7247</v>
      </c>
      <c r="C14973" s="75" t="s">
        <v>16582</v>
      </c>
      <c r="D14973" s="75" t="s">
        <v>13137</v>
      </c>
      <c r="E14973" s="171">
        <v>1.58</v>
      </c>
    </row>
    <row r="14974" spans="2:5" ht="50.1" customHeight="1">
      <c r="B14974" s="75">
        <v>40291</v>
      </c>
      <c r="C14974" s="75" t="s">
        <v>16583</v>
      </c>
      <c r="D14974" s="75" t="s">
        <v>13142</v>
      </c>
      <c r="E14974" s="171">
        <v>488.38</v>
      </c>
    </row>
    <row r="14975" spans="2:5" ht="50.1" customHeight="1">
      <c r="B14975" s="75">
        <v>40275</v>
      </c>
      <c r="C14975" s="75" t="s">
        <v>16584</v>
      </c>
      <c r="D14975" s="75" t="s">
        <v>13142</v>
      </c>
      <c r="E14975" s="171">
        <v>14</v>
      </c>
    </row>
    <row r="14976" spans="2:5" ht="50.1" customHeight="1">
      <c r="B14976" s="75">
        <v>42408</v>
      </c>
      <c r="C14976" s="75" t="s">
        <v>21723</v>
      </c>
      <c r="D14976" s="75" t="s">
        <v>13136</v>
      </c>
      <c r="E14976" s="171">
        <v>1.56</v>
      </c>
    </row>
    <row r="14977" spans="2:5" ht="50.1" customHeight="1">
      <c r="B14977" s="75">
        <v>3777</v>
      </c>
      <c r="C14977" s="75" t="s">
        <v>21724</v>
      </c>
      <c r="D14977" s="75" t="s">
        <v>13136</v>
      </c>
      <c r="E14977" s="171">
        <v>1.1299999999999999</v>
      </c>
    </row>
    <row r="14978" spans="2:5" ht="50.1" customHeight="1">
      <c r="B14978" s="75">
        <v>3798</v>
      </c>
      <c r="C14978" s="75" t="s">
        <v>16585</v>
      </c>
      <c r="D14978" s="75" t="s">
        <v>13138</v>
      </c>
      <c r="E14978" s="171">
        <v>59.19</v>
      </c>
    </row>
    <row r="14979" spans="2:5" ht="50.1" customHeight="1">
      <c r="B14979" s="75">
        <v>38769</v>
      </c>
      <c r="C14979" s="75" t="s">
        <v>16586</v>
      </c>
      <c r="D14979" s="75" t="s">
        <v>13138</v>
      </c>
      <c r="E14979" s="171">
        <v>46.22</v>
      </c>
    </row>
    <row r="14980" spans="2:5" ht="50.1" customHeight="1">
      <c r="B14980" s="75">
        <v>39510</v>
      </c>
      <c r="C14980" s="75" t="s">
        <v>16587</v>
      </c>
      <c r="D14980" s="75" t="s">
        <v>13138</v>
      </c>
      <c r="E14980" s="171">
        <v>187.08</v>
      </c>
    </row>
    <row r="14981" spans="2:5" ht="50.1" customHeight="1">
      <c r="B14981" s="75">
        <v>38776</v>
      </c>
      <c r="C14981" s="75" t="s">
        <v>16588</v>
      </c>
      <c r="D14981" s="75" t="s">
        <v>13138</v>
      </c>
      <c r="E14981" s="171">
        <v>198.55</v>
      </c>
    </row>
    <row r="14982" spans="2:5" ht="50.1" customHeight="1">
      <c r="B14982" s="75">
        <v>38774</v>
      </c>
      <c r="C14982" s="75" t="s">
        <v>16589</v>
      </c>
      <c r="D14982" s="75" t="s">
        <v>13138</v>
      </c>
      <c r="E14982" s="171">
        <v>24.87</v>
      </c>
    </row>
    <row r="14983" spans="2:5" ht="50.1" customHeight="1">
      <c r="B14983" s="75">
        <v>42247</v>
      </c>
      <c r="C14983" s="75" t="s">
        <v>21725</v>
      </c>
      <c r="D14983" s="75" t="s">
        <v>13138</v>
      </c>
      <c r="E14983" s="171">
        <v>848.91</v>
      </c>
    </row>
    <row r="14984" spans="2:5" ht="50.1" customHeight="1">
      <c r="B14984" s="75">
        <v>42248</v>
      </c>
      <c r="C14984" s="75" t="s">
        <v>21726</v>
      </c>
      <c r="D14984" s="75" t="s">
        <v>13138</v>
      </c>
      <c r="E14984" s="171">
        <v>986.07</v>
      </c>
    </row>
    <row r="14985" spans="2:5" ht="50.1" customHeight="1">
      <c r="B14985" s="75">
        <v>42249</v>
      </c>
      <c r="C14985" s="75" t="s">
        <v>21727</v>
      </c>
      <c r="D14985" s="75" t="s">
        <v>13138</v>
      </c>
      <c r="E14985" s="172">
        <v>1633.58</v>
      </c>
    </row>
    <row r="14986" spans="2:5" ht="50.1" customHeight="1">
      <c r="B14986" s="75">
        <v>42244</v>
      </c>
      <c r="C14986" s="75" t="s">
        <v>21728</v>
      </c>
      <c r="D14986" s="75" t="s">
        <v>13138</v>
      </c>
      <c r="E14986" s="171">
        <v>255.12</v>
      </c>
    </row>
    <row r="14987" spans="2:5" ht="50.1" customHeight="1">
      <c r="B14987" s="75">
        <v>42245</v>
      </c>
      <c r="C14987" s="75" t="s">
        <v>21729</v>
      </c>
      <c r="D14987" s="75" t="s">
        <v>13138</v>
      </c>
      <c r="E14987" s="171">
        <v>470.77</v>
      </c>
    </row>
    <row r="14988" spans="2:5" ht="50.1" customHeight="1">
      <c r="B14988" s="75">
        <v>42246</v>
      </c>
      <c r="C14988" s="75" t="s">
        <v>21730</v>
      </c>
      <c r="D14988" s="75" t="s">
        <v>13138</v>
      </c>
      <c r="E14988" s="171">
        <v>521.12</v>
      </c>
    </row>
    <row r="14989" spans="2:5" ht="50.1" customHeight="1">
      <c r="B14989" s="75">
        <v>42243</v>
      </c>
      <c r="C14989" s="75" t="s">
        <v>21731</v>
      </c>
      <c r="D14989" s="75" t="s">
        <v>13138</v>
      </c>
      <c r="E14989" s="171">
        <v>628.37</v>
      </c>
    </row>
    <row r="14990" spans="2:5" ht="50.1" customHeight="1">
      <c r="B14990" s="75">
        <v>38889</v>
      </c>
      <c r="C14990" s="75" t="s">
        <v>16590</v>
      </c>
      <c r="D14990" s="75" t="s">
        <v>13138</v>
      </c>
      <c r="E14990" s="171">
        <v>35.43</v>
      </c>
    </row>
    <row r="14991" spans="2:5" ht="50.1" customHeight="1">
      <c r="B14991" s="75">
        <v>38784</v>
      </c>
      <c r="C14991" s="75" t="s">
        <v>16591</v>
      </c>
      <c r="D14991" s="75" t="s">
        <v>13138</v>
      </c>
      <c r="E14991" s="171">
        <v>47.4</v>
      </c>
    </row>
    <row r="14992" spans="2:5" ht="50.1" customHeight="1">
      <c r="B14992" s="75">
        <v>3788</v>
      </c>
      <c r="C14992" s="75" t="s">
        <v>16592</v>
      </c>
      <c r="D14992" s="75" t="s">
        <v>13138</v>
      </c>
      <c r="E14992" s="171">
        <v>49.39</v>
      </c>
    </row>
    <row r="14993" spans="2:5" ht="50.1" customHeight="1">
      <c r="B14993" s="75">
        <v>12230</v>
      </c>
      <c r="C14993" s="75" t="s">
        <v>16593</v>
      </c>
      <c r="D14993" s="75" t="s">
        <v>13138</v>
      </c>
      <c r="E14993" s="171">
        <v>12.7</v>
      </c>
    </row>
    <row r="14994" spans="2:5" ht="50.1" customHeight="1">
      <c r="B14994" s="75">
        <v>3780</v>
      </c>
      <c r="C14994" s="75" t="s">
        <v>16594</v>
      </c>
      <c r="D14994" s="75" t="s">
        <v>13138</v>
      </c>
      <c r="E14994" s="171">
        <v>72.88</v>
      </c>
    </row>
    <row r="14995" spans="2:5" ht="50.1" customHeight="1">
      <c r="B14995" s="75">
        <v>12231</v>
      </c>
      <c r="C14995" s="75" t="s">
        <v>16595</v>
      </c>
      <c r="D14995" s="75" t="s">
        <v>13138</v>
      </c>
      <c r="E14995" s="171">
        <v>21.13</v>
      </c>
    </row>
    <row r="14996" spans="2:5" ht="50.1" customHeight="1">
      <c r="B14996" s="75">
        <v>3811</v>
      </c>
      <c r="C14996" s="75" t="s">
        <v>16596</v>
      </c>
      <c r="D14996" s="75" t="s">
        <v>13138</v>
      </c>
      <c r="E14996" s="171">
        <v>68.45</v>
      </c>
    </row>
    <row r="14997" spans="2:5" ht="50.1" customHeight="1">
      <c r="B14997" s="75">
        <v>12232</v>
      </c>
      <c r="C14997" s="75" t="s">
        <v>16597</v>
      </c>
      <c r="D14997" s="75" t="s">
        <v>13138</v>
      </c>
      <c r="E14997" s="171">
        <v>22.13</v>
      </c>
    </row>
    <row r="14998" spans="2:5" ht="50.1" customHeight="1">
      <c r="B14998" s="75">
        <v>3799</v>
      </c>
      <c r="C14998" s="75" t="s">
        <v>16598</v>
      </c>
      <c r="D14998" s="75" t="s">
        <v>13138</v>
      </c>
      <c r="E14998" s="171">
        <v>96.81</v>
      </c>
    </row>
    <row r="14999" spans="2:5" ht="50.1" customHeight="1">
      <c r="B14999" s="75">
        <v>12239</v>
      </c>
      <c r="C14999" s="75" t="s">
        <v>16599</v>
      </c>
      <c r="D14999" s="75" t="s">
        <v>13138</v>
      </c>
      <c r="E14999" s="171">
        <v>28.98</v>
      </c>
    </row>
    <row r="15000" spans="2:5" ht="50.1" customHeight="1">
      <c r="B15000" s="75">
        <v>38773</v>
      </c>
      <c r="C15000" s="75" t="s">
        <v>16600</v>
      </c>
      <c r="D15000" s="75" t="s">
        <v>13138</v>
      </c>
      <c r="E15000" s="171">
        <v>4.6500000000000004</v>
      </c>
    </row>
    <row r="15001" spans="2:5" ht="50.1" customHeight="1">
      <c r="B15001" s="75">
        <v>12271</v>
      </c>
      <c r="C15001" s="75" t="s">
        <v>16601</v>
      </c>
      <c r="D15001" s="75" t="s">
        <v>13138</v>
      </c>
      <c r="E15001" s="171">
        <v>259.22000000000003</v>
      </c>
    </row>
    <row r="15002" spans="2:5" ht="50.1" customHeight="1">
      <c r="B15002" s="75">
        <v>38785</v>
      </c>
      <c r="C15002" s="75" t="s">
        <v>16602</v>
      </c>
      <c r="D15002" s="75" t="s">
        <v>13138</v>
      </c>
      <c r="E15002" s="171">
        <v>122.72</v>
      </c>
    </row>
    <row r="15003" spans="2:5" ht="50.1" customHeight="1">
      <c r="B15003" s="75">
        <v>38786</v>
      </c>
      <c r="C15003" s="75" t="s">
        <v>16603</v>
      </c>
      <c r="D15003" s="75" t="s">
        <v>13138</v>
      </c>
      <c r="E15003" s="171">
        <v>151.16999999999999</v>
      </c>
    </row>
    <row r="15004" spans="2:5" ht="50.1" customHeight="1">
      <c r="B15004" s="75">
        <v>39385</v>
      </c>
      <c r="C15004" s="75" t="s">
        <v>16604</v>
      </c>
      <c r="D15004" s="75" t="s">
        <v>13138</v>
      </c>
      <c r="E15004" s="171">
        <v>22.75</v>
      </c>
    </row>
    <row r="15005" spans="2:5" ht="50.1" customHeight="1">
      <c r="B15005" s="75">
        <v>39389</v>
      </c>
      <c r="C15005" s="75" t="s">
        <v>16605</v>
      </c>
      <c r="D15005" s="75" t="s">
        <v>13138</v>
      </c>
      <c r="E15005" s="171">
        <v>24.68</v>
      </c>
    </row>
    <row r="15006" spans="2:5" ht="50.1" customHeight="1">
      <c r="B15006" s="75">
        <v>39390</v>
      </c>
      <c r="C15006" s="75" t="s">
        <v>16606</v>
      </c>
      <c r="D15006" s="75" t="s">
        <v>13138</v>
      </c>
      <c r="E15006" s="171">
        <v>51.73</v>
      </c>
    </row>
    <row r="15007" spans="2:5" ht="50.1" customHeight="1">
      <c r="B15007" s="75">
        <v>39391</v>
      </c>
      <c r="C15007" s="75" t="s">
        <v>16607</v>
      </c>
      <c r="D15007" s="75" t="s">
        <v>13138</v>
      </c>
      <c r="E15007" s="171">
        <v>58.08</v>
      </c>
    </row>
    <row r="15008" spans="2:5" ht="50.1" customHeight="1">
      <c r="B15008" s="75">
        <v>3803</v>
      </c>
      <c r="C15008" s="75" t="s">
        <v>16608</v>
      </c>
      <c r="D15008" s="75" t="s">
        <v>13138</v>
      </c>
      <c r="E15008" s="171">
        <v>43.83</v>
      </c>
    </row>
    <row r="15009" spans="2:5" ht="50.1" customHeight="1">
      <c r="B15009" s="75">
        <v>38770</v>
      </c>
      <c r="C15009" s="75" t="s">
        <v>16609</v>
      </c>
      <c r="D15009" s="75" t="s">
        <v>13138</v>
      </c>
      <c r="E15009" s="171">
        <v>50.75</v>
      </c>
    </row>
    <row r="15010" spans="2:5" ht="50.1" customHeight="1">
      <c r="B15010" s="75">
        <v>12267</v>
      </c>
      <c r="C15010" s="75" t="s">
        <v>16610</v>
      </c>
      <c r="D15010" s="75" t="s">
        <v>13138</v>
      </c>
      <c r="E15010" s="171">
        <v>148.72999999999999</v>
      </c>
    </row>
    <row r="15011" spans="2:5" ht="50.1" customHeight="1">
      <c r="B15011" s="75">
        <v>43265</v>
      </c>
      <c r="C15011" s="75" t="s">
        <v>21732</v>
      </c>
      <c r="D15011" s="75" t="s">
        <v>13138</v>
      </c>
      <c r="E15011" s="171">
        <v>71.14</v>
      </c>
    </row>
    <row r="15012" spans="2:5" ht="50.1" customHeight="1">
      <c r="B15012" s="75">
        <v>12266</v>
      </c>
      <c r="C15012" s="75" t="s">
        <v>16611</v>
      </c>
      <c r="D15012" s="75" t="s">
        <v>13138</v>
      </c>
      <c r="E15012" s="171">
        <v>76.12</v>
      </c>
    </row>
    <row r="15013" spans="2:5" ht="50.1" customHeight="1">
      <c r="B15013" s="75">
        <v>39378</v>
      </c>
      <c r="C15013" s="75" t="s">
        <v>16612</v>
      </c>
      <c r="D15013" s="75" t="s">
        <v>13138</v>
      </c>
      <c r="E15013" s="171">
        <v>53.97</v>
      </c>
    </row>
    <row r="15014" spans="2:5" ht="50.1" customHeight="1">
      <c r="B15014" s="75">
        <v>43543</v>
      </c>
      <c r="C15014" s="75" t="s">
        <v>16613</v>
      </c>
      <c r="D15014" s="75" t="s">
        <v>13138</v>
      </c>
      <c r="E15014" s="171">
        <v>112.44</v>
      </c>
    </row>
    <row r="15015" spans="2:5" ht="50.1" customHeight="1">
      <c r="B15015" s="75">
        <v>38775</v>
      </c>
      <c r="C15015" s="75" t="s">
        <v>16614</v>
      </c>
      <c r="D15015" s="75" t="s">
        <v>13138</v>
      </c>
      <c r="E15015" s="171">
        <v>57.22</v>
      </c>
    </row>
    <row r="15016" spans="2:5" ht="50.1" customHeight="1">
      <c r="B15016" s="75">
        <v>21119</v>
      </c>
      <c r="C15016" s="75" t="s">
        <v>16615</v>
      </c>
      <c r="D15016" s="75" t="s">
        <v>13138</v>
      </c>
      <c r="E15016" s="171">
        <v>1.63</v>
      </c>
    </row>
    <row r="15017" spans="2:5" ht="50.1" customHeight="1">
      <c r="B15017" s="75">
        <v>37974</v>
      </c>
      <c r="C15017" s="75" t="s">
        <v>16616</v>
      </c>
      <c r="D15017" s="75" t="s">
        <v>13138</v>
      </c>
      <c r="E15017" s="171">
        <v>2.42</v>
      </c>
    </row>
    <row r="15018" spans="2:5" ht="50.1" customHeight="1">
      <c r="B15018" s="75">
        <v>37975</v>
      </c>
      <c r="C15018" s="75" t="s">
        <v>16617</v>
      </c>
      <c r="D15018" s="75" t="s">
        <v>13138</v>
      </c>
      <c r="E15018" s="171">
        <v>4.93</v>
      </c>
    </row>
    <row r="15019" spans="2:5" ht="50.1" customHeight="1">
      <c r="B15019" s="75">
        <v>37976</v>
      </c>
      <c r="C15019" s="75" t="s">
        <v>16618</v>
      </c>
      <c r="D15019" s="75" t="s">
        <v>13138</v>
      </c>
      <c r="E15019" s="171">
        <v>10.1</v>
      </c>
    </row>
    <row r="15020" spans="2:5" ht="50.1" customHeight="1">
      <c r="B15020" s="75">
        <v>37977</v>
      </c>
      <c r="C15020" s="75" t="s">
        <v>16619</v>
      </c>
      <c r="D15020" s="75" t="s">
        <v>13138</v>
      </c>
      <c r="E15020" s="171">
        <v>13.89</v>
      </c>
    </row>
    <row r="15021" spans="2:5" ht="50.1" customHeight="1">
      <c r="B15021" s="75">
        <v>37978</v>
      </c>
      <c r="C15021" s="75" t="s">
        <v>16620</v>
      </c>
      <c r="D15021" s="75" t="s">
        <v>13138</v>
      </c>
      <c r="E15021" s="171">
        <v>28.16</v>
      </c>
    </row>
    <row r="15022" spans="2:5" ht="50.1" customHeight="1">
      <c r="B15022" s="75">
        <v>37979</v>
      </c>
      <c r="C15022" s="75" t="s">
        <v>16621</v>
      </c>
      <c r="D15022" s="75" t="s">
        <v>13138</v>
      </c>
      <c r="E15022" s="171">
        <v>121</v>
      </c>
    </row>
    <row r="15023" spans="2:5" ht="50.1" customHeight="1">
      <c r="B15023" s="75">
        <v>37980</v>
      </c>
      <c r="C15023" s="75" t="s">
        <v>16622</v>
      </c>
      <c r="D15023" s="75" t="s">
        <v>13138</v>
      </c>
      <c r="E15023" s="171">
        <v>135.97999999999999</v>
      </c>
    </row>
    <row r="15024" spans="2:5" ht="50.1" customHeight="1">
      <c r="B15024" s="75">
        <v>36147</v>
      </c>
      <c r="C15024" s="75" t="s">
        <v>16623</v>
      </c>
      <c r="D15024" s="75" t="s">
        <v>3957</v>
      </c>
      <c r="E15024" s="171">
        <v>279.45999999999998</v>
      </c>
    </row>
    <row r="15025" spans="2:5" ht="50.1" customHeight="1">
      <c r="B15025" s="75">
        <v>12731</v>
      </c>
      <c r="C15025" s="75" t="s">
        <v>16624</v>
      </c>
      <c r="D15025" s="75" t="s">
        <v>13138</v>
      </c>
      <c r="E15025" s="171">
        <v>264.91000000000003</v>
      </c>
    </row>
    <row r="15026" spans="2:5" ht="50.1" customHeight="1">
      <c r="B15026" s="75">
        <v>12723</v>
      </c>
      <c r="C15026" s="75" t="s">
        <v>16625</v>
      </c>
      <c r="D15026" s="75" t="s">
        <v>13138</v>
      </c>
      <c r="E15026" s="171">
        <v>2.0499999999999998</v>
      </c>
    </row>
    <row r="15027" spans="2:5" ht="50.1" customHeight="1">
      <c r="B15027" s="75">
        <v>12724</v>
      </c>
      <c r="C15027" s="75" t="s">
        <v>16626</v>
      </c>
      <c r="D15027" s="75" t="s">
        <v>13138</v>
      </c>
      <c r="E15027" s="171">
        <v>3.94</v>
      </c>
    </row>
    <row r="15028" spans="2:5" ht="50.1" customHeight="1">
      <c r="B15028" s="75">
        <v>12725</v>
      </c>
      <c r="C15028" s="75" t="s">
        <v>16627</v>
      </c>
      <c r="D15028" s="75" t="s">
        <v>13138</v>
      </c>
      <c r="E15028" s="171">
        <v>7.92</v>
      </c>
    </row>
    <row r="15029" spans="2:5" ht="50.1" customHeight="1">
      <c r="B15029" s="75">
        <v>12726</v>
      </c>
      <c r="C15029" s="75" t="s">
        <v>16628</v>
      </c>
      <c r="D15029" s="75" t="s">
        <v>13138</v>
      </c>
      <c r="E15029" s="171">
        <v>17.47</v>
      </c>
    </row>
    <row r="15030" spans="2:5" ht="50.1" customHeight="1">
      <c r="B15030" s="75">
        <v>12727</v>
      </c>
      <c r="C15030" s="75" t="s">
        <v>16629</v>
      </c>
      <c r="D15030" s="75" t="s">
        <v>13138</v>
      </c>
      <c r="E15030" s="171">
        <v>22.16</v>
      </c>
    </row>
    <row r="15031" spans="2:5" ht="50.1" customHeight="1">
      <c r="B15031" s="75">
        <v>12728</v>
      </c>
      <c r="C15031" s="75" t="s">
        <v>16630</v>
      </c>
      <c r="D15031" s="75" t="s">
        <v>13138</v>
      </c>
      <c r="E15031" s="171">
        <v>36.200000000000003</v>
      </c>
    </row>
    <row r="15032" spans="2:5" ht="50.1" customHeight="1">
      <c r="B15032" s="75">
        <v>12729</v>
      </c>
      <c r="C15032" s="75" t="s">
        <v>16631</v>
      </c>
      <c r="D15032" s="75" t="s">
        <v>13138</v>
      </c>
      <c r="E15032" s="171">
        <v>118.66</v>
      </c>
    </row>
    <row r="15033" spans="2:5" ht="50.1" customHeight="1">
      <c r="B15033" s="75">
        <v>12730</v>
      </c>
      <c r="C15033" s="75" t="s">
        <v>16632</v>
      </c>
      <c r="D15033" s="75" t="s">
        <v>13138</v>
      </c>
      <c r="E15033" s="171">
        <v>181.67</v>
      </c>
    </row>
    <row r="15034" spans="2:5" ht="50.1" customHeight="1">
      <c r="B15034" s="75">
        <v>3840</v>
      </c>
      <c r="C15034" s="75" t="s">
        <v>16633</v>
      </c>
      <c r="D15034" s="75" t="s">
        <v>13138</v>
      </c>
      <c r="E15034" s="171">
        <v>52</v>
      </c>
    </row>
    <row r="15035" spans="2:5" ht="50.1" customHeight="1">
      <c r="B15035" s="75">
        <v>3838</v>
      </c>
      <c r="C15035" s="75" t="s">
        <v>16634</v>
      </c>
      <c r="D15035" s="75" t="s">
        <v>13138</v>
      </c>
      <c r="E15035" s="171">
        <v>114.77</v>
      </c>
    </row>
    <row r="15036" spans="2:5" ht="50.1" customHeight="1">
      <c r="B15036" s="75">
        <v>3844</v>
      </c>
      <c r="C15036" s="75" t="s">
        <v>16635</v>
      </c>
      <c r="D15036" s="75" t="s">
        <v>13138</v>
      </c>
      <c r="E15036" s="171">
        <v>204.72</v>
      </c>
    </row>
    <row r="15037" spans="2:5" ht="50.1" customHeight="1">
      <c r="B15037" s="75">
        <v>3839</v>
      </c>
      <c r="C15037" s="75" t="s">
        <v>16636</v>
      </c>
      <c r="D15037" s="75" t="s">
        <v>13138</v>
      </c>
      <c r="E15037" s="171">
        <v>372.89</v>
      </c>
    </row>
    <row r="15038" spans="2:5" ht="50.1" customHeight="1">
      <c r="B15038" s="75">
        <v>3843</v>
      </c>
      <c r="C15038" s="75" t="s">
        <v>16637</v>
      </c>
      <c r="D15038" s="75" t="s">
        <v>13138</v>
      </c>
      <c r="E15038" s="171">
        <v>511.8</v>
      </c>
    </row>
    <row r="15039" spans="2:5" ht="50.1" customHeight="1">
      <c r="B15039" s="75">
        <v>3900</v>
      </c>
      <c r="C15039" s="75" t="s">
        <v>16638</v>
      </c>
      <c r="D15039" s="75" t="s">
        <v>13138</v>
      </c>
      <c r="E15039" s="171">
        <v>46.74</v>
      </c>
    </row>
    <row r="15040" spans="2:5" ht="50.1" customHeight="1">
      <c r="B15040" s="75">
        <v>3846</v>
      </c>
      <c r="C15040" s="75" t="s">
        <v>16639</v>
      </c>
      <c r="D15040" s="75" t="s">
        <v>13138</v>
      </c>
      <c r="E15040" s="171">
        <v>14.73</v>
      </c>
    </row>
    <row r="15041" spans="2:5" ht="50.1" customHeight="1">
      <c r="B15041" s="75">
        <v>3886</v>
      </c>
      <c r="C15041" s="75" t="s">
        <v>16640</v>
      </c>
      <c r="D15041" s="75" t="s">
        <v>13138</v>
      </c>
      <c r="E15041" s="171">
        <v>15.51</v>
      </c>
    </row>
    <row r="15042" spans="2:5" ht="50.1" customHeight="1">
      <c r="B15042" s="75">
        <v>3854</v>
      </c>
      <c r="C15042" s="75" t="s">
        <v>16641</v>
      </c>
      <c r="D15042" s="75" t="s">
        <v>13138</v>
      </c>
      <c r="E15042" s="171">
        <v>8.6199999999999992</v>
      </c>
    </row>
    <row r="15043" spans="2:5" ht="50.1" customHeight="1">
      <c r="B15043" s="75">
        <v>3873</v>
      </c>
      <c r="C15043" s="75" t="s">
        <v>16642</v>
      </c>
      <c r="D15043" s="75" t="s">
        <v>13138</v>
      </c>
      <c r="E15043" s="171">
        <v>11.41</v>
      </c>
    </row>
    <row r="15044" spans="2:5" ht="50.1" customHeight="1">
      <c r="B15044" s="75">
        <v>38021</v>
      </c>
      <c r="C15044" s="75" t="s">
        <v>16643</v>
      </c>
      <c r="D15044" s="75" t="s">
        <v>13138</v>
      </c>
      <c r="E15044" s="171">
        <v>27.29</v>
      </c>
    </row>
    <row r="15045" spans="2:5" ht="50.1" customHeight="1">
      <c r="B15045" s="75">
        <v>3847</v>
      </c>
      <c r="C15045" s="75" t="s">
        <v>16644</v>
      </c>
      <c r="D15045" s="75" t="s">
        <v>13138</v>
      </c>
      <c r="E15045" s="171">
        <v>30.98</v>
      </c>
    </row>
    <row r="15046" spans="2:5" ht="50.1" customHeight="1">
      <c r="B15046" s="75">
        <v>38022</v>
      </c>
      <c r="C15046" s="75" t="s">
        <v>16645</v>
      </c>
      <c r="D15046" s="75" t="s">
        <v>13138</v>
      </c>
      <c r="E15046" s="171">
        <v>48.39</v>
      </c>
    </row>
    <row r="15047" spans="2:5" ht="50.1" customHeight="1">
      <c r="B15047" s="75">
        <v>3833</v>
      </c>
      <c r="C15047" s="75" t="s">
        <v>16646</v>
      </c>
      <c r="D15047" s="75" t="s">
        <v>13138</v>
      </c>
      <c r="E15047" s="171">
        <v>18.78</v>
      </c>
    </row>
    <row r="15048" spans="2:5" ht="50.1" customHeight="1">
      <c r="B15048" s="75">
        <v>3835</v>
      </c>
      <c r="C15048" s="75" t="s">
        <v>16647</v>
      </c>
      <c r="D15048" s="75" t="s">
        <v>13138</v>
      </c>
      <c r="E15048" s="171">
        <v>61.16</v>
      </c>
    </row>
    <row r="15049" spans="2:5" ht="50.1" customHeight="1">
      <c r="B15049" s="75">
        <v>3836</v>
      </c>
      <c r="C15049" s="75" t="s">
        <v>16648</v>
      </c>
      <c r="D15049" s="75" t="s">
        <v>13138</v>
      </c>
      <c r="E15049" s="171">
        <v>131.63999999999999</v>
      </c>
    </row>
    <row r="15050" spans="2:5" ht="50.1" customHeight="1">
      <c r="B15050" s="75">
        <v>3830</v>
      </c>
      <c r="C15050" s="75" t="s">
        <v>16649</v>
      </c>
      <c r="D15050" s="75" t="s">
        <v>13138</v>
      </c>
      <c r="E15050" s="171">
        <v>215.23</v>
      </c>
    </row>
    <row r="15051" spans="2:5" ht="50.1" customHeight="1">
      <c r="B15051" s="75">
        <v>3831</v>
      </c>
      <c r="C15051" s="75" t="s">
        <v>16650</v>
      </c>
      <c r="D15051" s="75" t="s">
        <v>13138</v>
      </c>
      <c r="E15051" s="171">
        <v>359.79</v>
      </c>
    </row>
    <row r="15052" spans="2:5" ht="50.1" customHeight="1">
      <c r="B15052" s="75">
        <v>37981</v>
      </c>
      <c r="C15052" s="75" t="s">
        <v>16651</v>
      </c>
      <c r="D15052" s="75" t="s">
        <v>13138</v>
      </c>
      <c r="E15052" s="171">
        <v>5.54</v>
      </c>
    </row>
    <row r="15053" spans="2:5" ht="50.1" customHeight="1">
      <c r="B15053" s="75">
        <v>37982</v>
      </c>
      <c r="C15053" s="75" t="s">
        <v>16652</v>
      </c>
      <c r="D15053" s="75" t="s">
        <v>13138</v>
      </c>
      <c r="E15053" s="171">
        <v>8.42</v>
      </c>
    </row>
    <row r="15054" spans="2:5" ht="50.1" customHeight="1">
      <c r="B15054" s="75">
        <v>37983</v>
      </c>
      <c r="C15054" s="75" t="s">
        <v>16653</v>
      </c>
      <c r="D15054" s="75" t="s">
        <v>13138</v>
      </c>
      <c r="E15054" s="171">
        <v>11.79</v>
      </c>
    </row>
    <row r="15055" spans="2:5" ht="50.1" customHeight="1">
      <c r="B15055" s="75">
        <v>37984</v>
      </c>
      <c r="C15055" s="75" t="s">
        <v>16654</v>
      </c>
      <c r="D15055" s="75" t="s">
        <v>13138</v>
      </c>
      <c r="E15055" s="171">
        <v>20.36</v>
      </c>
    </row>
    <row r="15056" spans="2:5" ht="50.1" customHeight="1">
      <c r="B15056" s="75">
        <v>37985</v>
      </c>
      <c r="C15056" s="75" t="s">
        <v>16655</v>
      </c>
      <c r="D15056" s="75" t="s">
        <v>13138</v>
      </c>
      <c r="E15056" s="171">
        <v>28.51</v>
      </c>
    </row>
    <row r="15057" spans="2:5" ht="50.1" customHeight="1">
      <c r="B15057" s="75">
        <v>3826</v>
      </c>
      <c r="C15057" s="75" t="s">
        <v>16656</v>
      </c>
      <c r="D15057" s="75" t="s">
        <v>13138</v>
      </c>
      <c r="E15057" s="171">
        <v>51.6</v>
      </c>
    </row>
    <row r="15058" spans="2:5" ht="50.1" customHeight="1">
      <c r="B15058" s="75">
        <v>3825</v>
      </c>
      <c r="C15058" s="75" t="s">
        <v>16657</v>
      </c>
      <c r="D15058" s="75" t="s">
        <v>13138</v>
      </c>
      <c r="E15058" s="171">
        <v>14.84</v>
      </c>
    </row>
    <row r="15059" spans="2:5" ht="50.1" customHeight="1">
      <c r="B15059" s="75">
        <v>3827</v>
      </c>
      <c r="C15059" s="75" t="s">
        <v>16658</v>
      </c>
      <c r="D15059" s="75" t="s">
        <v>13138</v>
      </c>
      <c r="E15059" s="171">
        <v>32.42</v>
      </c>
    </row>
    <row r="15060" spans="2:5" ht="50.1" customHeight="1">
      <c r="B15060" s="75">
        <v>20165</v>
      </c>
      <c r="C15060" s="75" t="s">
        <v>21733</v>
      </c>
      <c r="D15060" s="75" t="s">
        <v>13138</v>
      </c>
      <c r="E15060" s="171">
        <v>28.58</v>
      </c>
    </row>
    <row r="15061" spans="2:5" ht="50.1" customHeight="1">
      <c r="B15061" s="75">
        <v>20166</v>
      </c>
      <c r="C15061" s="75" t="s">
        <v>21734</v>
      </c>
      <c r="D15061" s="75" t="s">
        <v>13138</v>
      </c>
      <c r="E15061" s="171">
        <v>92.37</v>
      </c>
    </row>
    <row r="15062" spans="2:5" ht="50.1" customHeight="1">
      <c r="B15062" s="75">
        <v>20164</v>
      </c>
      <c r="C15062" s="75" t="s">
        <v>21735</v>
      </c>
      <c r="D15062" s="75" t="s">
        <v>13138</v>
      </c>
      <c r="E15062" s="171">
        <v>15.1</v>
      </c>
    </row>
    <row r="15063" spans="2:5" ht="50.1" customHeight="1">
      <c r="B15063" s="75">
        <v>3893</v>
      </c>
      <c r="C15063" s="75" t="s">
        <v>16659</v>
      </c>
      <c r="D15063" s="75" t="s">
        <v>13138</v>
      </c>
      <c r="E15063" s="171">
        <v>18.73</v>
      </c>
    </row>
    <row r="15064" spans="2:5" ht="50.1" customHeight="1">
      <c r="B15064" s="75">
        <v>3848</v>
      </c>
      <c r="C15064" s="75" t="s">
        <v>16660</v>
      </c>
      <c r="D15064" s="75" t="s">
        <v>13138</v>
      </c>
      <c r="E15064" s="171">
        <v>11.38</v>
      </c>
    </row>
    <row r="15065" spans="2:5" ht="50.1" customHeight="1">
      <c r="B15065" s="75">
        <v>3895</v>
      </c>
      <c r="C15065" s="75" t="s">
        <v>16661</v>
      </c>
      <c r="D15065" s="75" t="s">
        <v>13138</v>
      </c>
      <c r="E15065" s="171">
        <v>12.38</v>
      </c>
    </row>
    <row r="15066" spans="2:5" ht="50.1" customHeight="1">
      <c r="B15066" s="75">
        <v>12404</v>
      </c>
      <c r="C15066" s="75" t="s">
        <v>16662</v>
      </c>
      <c r="D15066" s="75" t="s">
        <v>13138</v>
      </c>
      <c r="E15066" s="171">
        <v>8.2200000000000006</v>
      </c>
    </row>
    <row r="15067" spans="2:5" ht="50.1" customHeight="1">
      <c r="B15067" s="75">
        <v>3939</v>
      </c>
      <c r="C15067" s="75" t="s">
        <v>16663</v>
      </c>
      <c r="D15067" s="75" t="s">
        <v>13138</v>
      </c>
      <c r="E15067" s="171">
        <v>16.940000000000001</v>
      </c>
    </row>
    <row r="15068" spans="2:5" ht="50.1" customHeight="1">
      <c r="B15068" s="75">
        <v>3911</v>
      </c>
      <c r="C15068" s="75" t="s">
        <v>16664</v>
      </c>
      <c r="D15068" s="75" t="s">
        <v>13138</v>
      </c>
      <c r="E15068" s="171">
        <v>13.84</v>
      </c>
    </row>
    <row r="15069" spans="2:5" ht="50.1" customHeight="1">
      <c r="B15069" s="75">
        <v>3908</v>
      </c>
      <c r="C15069" s="75" t="s">
        <v>16665</v>
      </c>
      <c r="D15069" s="75" t="s">
        <v>13138</v>
      </c>
      <c r="E15069" s="171">
        <v>4.47</v>
      </c>
    </row>
    <row r="15070" spans="2:5" ht="50.1" customHeight="1">
      <c r="B15070" s="75">
        <v>3910</v>
      </c>
      <c r="C15070" s="75" t="s">
        <v>16666</v>
      </c>
      <c r="D15070" s="75" t="s">
        <v>13138</v>
      </c>
      <c r="E15070" s="171">
        <v>9.9</v>
      </c>
    </row>
    <row r="15071" spans="2:5" ht="50.1" customHeight="1">
      <c r="B15071" s="75">
        <v>3913</v>
      </c>
      <c r="C15071" s="75" t="s">
        <v>16667</v>
      </c>
      <c r="D15071" s="75" t="s">
        <v>13138</v>
      </c>
      <c r="E15071" s="171">
        <v>47.32</v>
      </c>
    </row>
    <row r="15072" spans="2:5" ht="50.1" customHeight="1">
      <c r="B15072" s="75">
        <v>3912</v>
      </c>
      <c r="C15072" s="75" t="s">
        <v>16668</v>
      </c>
      <c r="D15072" s="75" t="s">
        <v>13138</v>
      </c>
      <c r="E15072" s="171">
        <v>25.94</v>
      </c>
    </row>
    <row r="15073" spans="2:5" ht="50.1" customHeight="1">
      <c r="B15073" s="75">
        <v>3909</v>
      </c>
      <c r="C15073" s="75" t="s">
        <v>16669</v>
      </c>
      <c r="D15073" s="75" t="s">
        <v>13138</v>
      </c>
      <c r="E15073" s="171">
        <v>6.09</v>
      </c>
    </row>
    <row r="15074" spans="2:5" ht="50.1" customHeight="1">
      <c r="B15074" s="75">
        <v>3914</v>
      </c>
      <c r="C15074" s="75" t="s">
        <v>16670</v>
      </c>
      <c r="D15074" s="75" t="s">
        <v>13138</v>
      </c>
      <c r="E15074" s="171">
        <v>71.39</v>
      </c>
    </row>
    <row r="15075" spans="2:5" ht="50.1" customHeight="1">
      <c r="B15075" s="75">
        <v>3915</v>
      </c>
      <c r="C15075" s="75" t="s">
        <v>16671</v>
      </c>
      <c r="D15075" s="75" t="s">
        <v>13138</v>
      </c>
      <c r="E15075" s="171">
        <v>112.58</v>
      </c>
    </row>
    <row r="15076" spans="2:5" ht="50.1" customHeight="1">
      <c r="B15076" s="75">
        <v>3916</v>
      </c>
      <c r="C15076" s="75" t="s">
        <v>16672</v>
      </c>
      <c r="D15076" s="75" t="s">
        <v>13138</v>
      </c>
      <c r="E15076" s="171">
        <v>205.1</v>
      </c>
    </row>
    <row r="15077" spans="2:5" ht="50.1" customHeight="1">
      <c r="B15077" s="75">
        <v>3917</v>
      </c>
      <c r="C15077" s="75" t="s">
        <v>16673</v>
      </c>
      <c r="D15077" s="75" t="s">
        <v>13138</v>
      </c>
      <c r="E15077" s="171">
        <v>338.29</v>
      </c>
    </row>
    <row r="15078" spans="2:5" ht="50.1" customHeight="1">
      <c r="B15078" s="75">
        <v>1904</v>
      </c>
      <c r="C15078" s="75" t="s">
        <v>16674</v>
      </c>
      <c r="D15078" s="75" t="s">
        <v>13138</v>
      </c>
      <c r="E15078" s="171">
        <v>0.89</v>
      </c>
    </row>
    <row r="15079" spans="2:5" ht="50.1" customHeight="1">
      <c r="B15079" s="75">
        <v>1899</v>
      </c>
      <c r="C15079" s="75" t="s">
        <v>16675</v>
      </c>
      <c r="D15079" s="75" t="s">
        <v>13138</v>
      </c>
      <c r="E15079" s="171">
        <v>1.01</v>
      </c>
    </row>
    <row r="15080" spans="2:5" ht="50.1" customHeight="1">
      <c r="B15080" s="75">
        <v>1900</v>
      </c>
      <c r="C15080" s="75" t="s">
        <v>16676</v>
      </c>
      <c r="D15080" s="75" t="s">
        <v>13138</v>
      </c>
      <c r="E15080" s="171">
        <v>1.63</v>
      </c>
    </row>
    <row r="15081" spans="2:5" ht="50.1" customHeight="1">
      <c r="B15081" s="75">
        <v>12407</v>
      </c>
      <c r="C15081" s="75" t="s">
        <v>16677</v>
      </c>
      <c r="D15081" s="75" t="s">
        <v>13138</v>
      </c>
      <c r="E15081" s="171">
        <v>25.61</v>
      </c>
    </row>
    <row r="15082" spans="2:5" ht="50.1" customHeight="1">
      <c r="B15082" s="75">
        <v>12408</v>
      </c>
      <c r="C15082" s="75" t="s">
        <v>16678</v>
      </c>
      <c r="D15082" s="75" t="s">
        <v>13138</v>
      </c>
      <c r="E15082" s="171">
        <v>14.45</v>
      </c>
    </row>
    <row r="15083" spans="2:5" ht="50.1" customHeight="1">
      <c r="B15083" s="75">
        <v>12409</v>
      </c>
      <c r="C15083" s="75" t="s">
        <v>16679</v>
      </c>
      <c r="D15083" s="75" t="s">
        <v>13138</v>
      </c>
      <c r="E15083" s="171">
        <v>14.45</v>
      </c>
    </row>
    <row r="15084" spans="2:5" ht="50.1" customHeight="1">
      <c r="B15084" s="75">
        <v>12410</v>
      </c>
      <c r="C15084" s="75" t="s">
        <v>16680</v>
      </c>
      <c r="D15084" s="75" t="s">
        <v>13138</v>
      </c>
      <c r="E15084" s="171">
        <v>9.9600000000000009</v>
      </c>
    </row>
    <row r="15085" spans="2:5" ht="50.1" customHeight="1">
      <c r="B15085" s="75">
        <v>3936</v>
      </c>
      <c r="C15085" s="75" t="s">
        <v>16681</v>
      </c>
      <c r="D15085" s="75" t="s">
        <v>13138</v>
      </c>
      <c r="E15085" s="171">
        <v>17.989999999999998</v>
      </c>
    </row>
    <row r="15086" spans="2:5" ht="50.1" customHeight="1">
      <c r="B15086" s="75">
        <v>3922</v>
      </c>
      <c r="C15086" s="75" t="s">
        <v>16682</v>
      </c>
      <c r="D15086" s="75" t="s">
        <v>13138</v>
      </c>
      <c r="E15086" s="171">
        <v>16.55</v>
      </c>
    </row>
    <row r="15087" spans="2:5" ht="50.1" customHeight="1">
      <c r="B15087" s="75">
        <v>3924</v>
      </c>
      <c r="C15087" s="75" t="s">
        <v>16683</v>
      </c>
      <c r="D15087" s="75" t="s">
        <v>13138</v>
      </c>
      <c r="E15087" s="171">
        <v>17.989999999999998</v>
      </c>
    </row>
    <row r="15088" spans="2:5" ht="50.1" customHeight="1">
      <c r="B15088" s="75">
        <v>3923</v>
      </c>
      <c r="C15088" s="75" t="s">
        <v>16684</v>
      </c>
      <c r="D15088" s="75" t="s">
        <v>13138</v>
      </c>
      <c r="E15088" s="171">
        <v>17.989999999999998</v>
      </c>
    </row>
    <row r="15089" spans="2:5" ht="50.1" customHeight="1">
      <c r="B15089" s="75">
        <v>3937</v>
      </c>
      <c r="C15089" s="75" t="s">
        <v>16685</v>
      </c>
      <c r="D15089" s="75" t="s">
        <v>13138</v>
      </c>
      <c r="E15089" s="171">
        <v>14.84</v>
      </c>
    </row>
    <row r="15090" spans="2:5" ht="50.1" customHeight="1">
      <c r="B15090" s="75">
        <v>3921</v>
      </c>
      <c r="C15090" s="75" t="s">
        <v>16686</v>
      </c>
      <c r="D15090" s="75" t="s">
        <v>13138</v>
      </c>
      <c r="E15090" s="171">
        <v>14.85</v>
      </c>
    </row>
    <row r="15091" spans="2:5" ht="50.1" customHeight="1">
      <c r="B15091" s="75">
        <v>3920</v>
      </c>
      <c r="C15091" s="75" t="s">
        <v>16687</v>
      </c>
      <c r="D15091" s="75" t="s">
        <v>13138</v>
      </c>
      <c r="E15091" s="171">
        <v>14.84</v>
      </c>
    </row>
    <row r="15092" spans="2:5" ht="50.1" customHeight="1">
      <c r="B15092" s="75">
        <v>3938</v>
      </c>
      <c r="C15092" s="75" t="s">
        <v>16688</v>
      </c>
      <c r="D15092" s="75" t="s">
        <v>13138</v>
      </c>
      <c r="E15092" s="171">
        <v>9.7899999999999991</v>
      </c>
    </row>
    <row r="15093" spans="2:5" ht="50.1" customHeight="1">
      <c r="B15093" s="75">
        <v>3919</v>
      </c>
      <c r="C15093" s="75" t="s">
        <v>16689</v>
      </c>
      <c r="D15093" s="75" t="s">
        <v>13138</v>
      </c>
      <c r="E15093" s="171">
        <v>9.9700000000000006</v>
      </c>
    </row>
    <row r="15094" spans="2:5" ht="50.1" customHeight="1">
      <c r="B15094" s="75">
        <v>3927</v>
      </c>
      <c r="C15094" s="75" t="s">
        <v>16690</v>
      </c>
      <c r="D15094" s="75" t="s">
        <v>13138</v>
      </c>
      <c r="E15094" s="171">
        <v>50.53</v>
      </c>
    </row>
    <row r="15095" spans="2:5" ht="50.1" customHeight="1">
      <c r="B15095" s="75">
        <v>3928</v>
      </c>
      <c r="C15095" s="75" t="s">
        <v>16691</v>
      </c>
      <c r="D15095" s="75" t="s">
        <v>13138</v>
      </c>
      <c r="E15095" s="171">
        <v>50.53</v>
      </c>
    </row>
    <row r="15096" spans="2:5" ht="50.1" customHeight="1">
      <c r="B15096" s="75">
        <v>3926</v>
      </c>
      <c r="C15096" s="75" t="s">
        <v>16692</v>
      </c>
      <c r="D15096" s="75" t="s">
        <v>13138</v>
      </c>
      <c r="E15096" s="171">
        <v>28.81</v>
      </c>
    </row>
    <row r="15097" spans="2:5" ht="50.1" customHeight="1">
      <c r="B15097" s="75">
        <v>3935</v>
      </c>
      <c r="C15097" s="75" t="s">
        <v>16693</v>
      </c>
      <c r="D15097" s="75" t="s">
        <v>13138</v>
      </c>
      <c r="E15097" s="171">
        <v>28.81</v>
      </c>
    </row>
    <row r="15098" spans="2:5" ht="50.1" customHeight="1">
      <c r="B15098" s="75">
        <v>3925</v>
      </c>
      <c r="C15098" s="75" t="s">
        <v>16694</v>
      </c>
      <c r="D15098" s="75" t="s">
        <v>13138</v>
      </c>
      <c r="E15098" s="171">
        <v>28.81</v>
      </c>
    </row>
    <row r="15099" spans="2:5" ht="50.1" customHeight="1">
      <c r="B15099" s="75">
        <v>12406</v>
      </c>
      <c r="C15099" s="75" t="s">
        <v>16695</v>
      </c>
      <c r="D15099" s="75" t="s">
        <v>13138</v>
      </c>
      <c r="E15099" s="171">
        <v>7.07</v>
      </c>
    </row>
    <row r="15100" spans="2:5" ht="50.1" customHeight="1">
      <c r="B15100" s="75">
        <v>3929</v>
      </c>
      <c r="C15100" s="75" t="s">
        <v>16696</v>
      </c>
      <c r="D15100" s="75" t="s">
        <v>13138</v>
      </c>
      <c r="E15100" s="171">
        <v>76.989999999999995</v>
      </c>
    </row>
    <row r="15101" spans="2:5" ht="50.1" customHeight="1">
      <c r="B15101" s="75">
        <v>3931</v>
      </c>
      <c r="C15101" s="75" t="s">
        <v>16697</v>
      </c>
      <c r="D15101" s="75" t="s">
        <v>13138</v>
      </c>
      <c r="E15101" s="171">
        <v>76.989999999999995</v>
      </c>
    </row>
    <row r="15102" spans="2:5" ht="50.1" customHeight="1">
      <c r="B15102" s="75">
        <v>3930</v>
      </c>
      <c r="C15102" s="75" t="s">
        <v>16698</v>
      </c>
      <c r="D15102" s="75" t="s">
        <v>13138</v>
      </c>
      <c r="E15102" s="171">
        <v>76.989999999999995</v>
      </c>
    </row>
    <row r="15103" spans="2:5" ht="50.1" customHeight="1">
      <c r="B15103" s="75">
        <v>3932</v>
      </c>
      <c r="C15103" s="75" t="s">
        <v>16699</v>
      </c>
      <c r="D15103" s="75" t="s">
        <v>13138</v>
      </c>
      <c r="E15103" s="171">
        <v>132.94</v>
      </c>
    </row>
    <row r="15104" spans="2:5" ht="50.1" customHeight="1">
      <c r="B15104" s="75">
        <v>3933</v>
      </c>
      <c r="C15104" s="75" t="s">
        <v>16700</v>
      </c>
      <c r="D15104" s="75" t="s">
        <v>13138</v>
      </c>
      <c r="E15104" s="171">
        <v>132.94</v>
      </c>
    </row>
    <row r="15105" spans="2:5" ht="50.1" customHeight="1">
      <c r="B15105" s="75">
        <v>3934</v>
      </c>
      <c r="C15105" s="75" t="s">
        <v>16701</v>
      </c>
      <c r="D15105" s="75" t="s">
        <v>13138</v>
      </c>
      <c r="E15105" s="171">
        <v>132.94</v>
      </c>
    </row>
    <row r="15106" spans="2:5" ht="50.1" customHeight="1">
      <c r="B15106" s="75">
        <v>40355</v>
      </c>
      <c r="C15106" s="75" t="s">
        <v>16702</v>
      </c>
      <c r="D15106" s="75" t="s">
        <v>13138</v>
      </c>
      <c r="E15106" s="171">
        <v>8.94</v>
      </c>
    </row>
    <row r="15107" spans="2:5" ht="50.1" customHeight="1">
      <c r="B15107" s="75">
        <v>40364</v>
      </c>
      <c r="C15107" s="75" t="s">
        <v>16703</v>
      </c>
      <c r="D15107" s="75" t="s">
        <v>13138</v>
      </c>
      <c r="E15107" s="171">
        <v>41.86</v>
      </c>
    </row>
    <row r="15108" spans="2:5" ht="50.1" customHeight="1">
      <c r="B15108" s="75">
        <v>40361</v>
      </c>
      <c r="C15108" s="75" t="s">
        <v>16704</v>
      </c>
      <c r="D15108" s="75" t="s">
        <v>13138</v>
      </c>
      <c r="E15108" s="171">
        <v>32.729999999999997</v>
      </c>
    </row>
    <row r="15109" spans="2:5" ht="50.1" customHeight="1">
      <c r="B15109" s="75">
        <v>40358</v>
      </c>
      <c r="C15109" s="75" t="s">
        <v>16705</v>
      </c>
      <c r="D15109" s="75" t="s">
        <v>13138</v>
      </c>
      <c r="E15109" s="171">
        <v>12.48</v>
      </c>
    </row>
    <row r="15110" spans="2:5" ht="50.1" customHeight="1">
      <c r="B15110" s="75">
        <v>40370</v>
      </c>
      <c r="C15110" s="75" t="s">
        <v>16706</v>
      </c>
      <c r="D15110" s="75" t="s">
        <v>13138</v>
      </c>
      <c r="E15110" s="171">
        <v>132.84</v>
      </c>
    </row>
    <row r="15111" spans="2:5" ht="50.1" customHeight="1">
      <c r="B15111" s="75">
        <v>40367</v>
      </c>
      <c r="C15111" s="75" t="s">
        <v>16707</v>
      </c>
      <c r="D15111" s="75" t="s">
        <v>13138</v>
      </c>
      <c r="E15111" s="171">
        <v>66.02</v>
      </c>
    </row>
    <row r="15112" spans="2:5" ht="50.1" customHeight="1">
      <c r="B15112" s="75">
        <v>40373</v>
      </c>
      <c r="C15112" s="75" t="s">
        <v>16708</v>
      </c>
      <c r="D15112" s="75" t="s">
        <v>13138</v>
      </c>
      <c r="E15112" s="171">
        <v>179.63</v>
      </c>
    </row>
    <row r="15113" spans="2:5" ht="50.1" customHeight="1">
      <c r="B15113" s="75">
        <v>38947</v>
      </c>
      <c r="C15113" s="75" t="s">
        <v>16709</v>
      </c>
      <c r="D15113" s="75" t="s">
        <v>13138</v>
      </c>
      <c r="E15113" s="171">
        <v>7.73</v>
      </c>
    </row>
    <row r="15114" spans="2:5" ht="50.1" customHeight="1">
      <c r="B15114" s="75">
        <v>38948</v>
      </c>
      <c r="C15114" s="75" t="s">
        <v>16710</v>
      </c>
      <c r="D15114" s="75" t="s">
        <v>13138</v>
      </c>
      <c r="E15114" s="171">
        <v>12.34</v>
      </c>
    </row>
    <row r="15115" spans="2:5" ht="50.1" customHeight="1">
      <c r="B15115" s="75">
        <v>38949</v>
      </c>
      <c r="C15115" s="75" t="s">
        <v>16711</v>
      </c>
      <c r="D15115" s="75" t="s">
        <v>13138</v>
      </c>
      <c r="E15115" s="171">
        <v>13.69</v>
      </c>
    </row>
    <row r="15116" spans="2:5" ht="50.1" customHeight="1">
      <c r="B15116" s="75">
        <v>38951</v>
      </c>
      <c r="C15116" s="75" t="s">
        <v>16712</v>
      </c>
      <c r="D15116" s="75" t="s">
        <v>13138</v>
      </c>
      <c r="E15116" s="171">
        <v>21.66</v>
      </c>
    </row>
    <row r="15117" spans="2:5" ht="50.1" customHeight="1">
      <c r="B15117" s="75">
        <v>39312</v>
      </c>
      <c r="C15117" s="75" t="s">
        <v>16713</v>
      </c>
      <c r="D15117" s="75" t="s">
        <v>13138</v>
      </c>
      <c r="E15117" s="171">
        <v>16.8</v>
      </c>
    </row>
    <row r="15118" spans="2:5" ht="50.1" customHeight="1">
      <c r="B15118" s="75">
        <v>39313</v>
      </c>
      <c r="C15118" s="75" t="s">
        <v>16714</v>
      </c>
      <c r="D15118" s="75" t="s">
        <v>13138</v>
      </c>
      <c r="E15118" s="171">
        <v>21.92</v>
      </c>
    </row>
    <row r="15119" spans="2:5" ht="50.1" customHeight="1">
      <c r="B15119" s="75">
        <v>38950</v>
      </c>
      <c r="C15119" s="75" t="s">
        <v>16715</v>
      </c>
      <c r="D15119" s="75" t="s">
        <v>13138</v>
      </c>
      <c r="E15119" s="171">
        <v>33</v>
      </c>
    </row>
    <row r="15120" spans="2:5" ht="50.1" customHeight="1">
      <c r="B15120" s="75">
        <v>39314</v>
      </c>
      <c r="C15120" s="75" t="s">
        <v>16716</v>
      </c>
      <c r="D15120" s="75" t="s">
        <v>13138</v>
      </c>
      <c r="E15120" s="171">
        <v>34.81</v>
      </c>
    </row>
    <row r="15121" spans="2:5" ht="50.1" customHeight="1">
      <c r="B15121" s="75">
        <v>3907</v>
      </c>
      <c r="C15121" s="75" t="s">
        <v>16717</v>
      </c>
      <c r="D15121" s="75" t="s">
        <v>13138</v>
      </c>
      <c r="E15121" s="171">
        <v>4.84</v>
      </c>
    </row>
    <row r="15122" spans="2:5" ht="50.1" customHeight="1">
      <c r="B15122" s="75">
        <v>3889</v>
      </c>
      <c r="C15122" s="75" t="s">
        <v>16718</v>
      </c>
      <c r="D15122" s="75" t="s">
        <v>13138</v>
      </c>
      <c r="E15122" s="171">
        <v>3.7</v>
      </c>
    </row>
    <row r="15123" spans="2:5" ht="50.1" customHeight="1">
      <c r="B15123" s="75">
        <v>3868</v>
      </c>
      <c r="C15123" s="75" t="s">
        <v>16719</v>
      </c>
      <c r="D15123" s="75" t="s">
        <v>13138</v>
      </c>
      <c r="E15123" s="171">
        <v>1.43</v>
      </c>
    </row>
    <row r="15124" spans="2:5" ht="50.1" customHeight="1">
      <c r="B15124" s="75">
        <v>3869</v>
      </c>
      <c r="C15124" s="75" t="s">
        <v>16720</v>
      </c>
      <c r="D15124" s="75" t="s">
        <v>13138</v>
      </c>
      <c r="E15124" s="171">
        <v>4.1100000000000003</v>
      </c>
    </row>
    <row r="15125" spans="2:5" ht="50.1" customHeight="1">
      <c r="B15125" s="75">
        <v>3872</v>
      </c>
      <c r="C15125" s="75" t="s">
        <v>16721</v>
      </c>
      <c r="D15125" s="75" t="s">
        <v>13138</v>
      </c>
      <c r="E15125" s="171">
        <v>4.99</v>
      </c>
    </row>
    <row r="15126" spans="2:5" ht="50.1" customHeight="1">
      <c r="B15126" s="75">
        <v>3850</v>
      </c>
      <c r="C15126" s="75" t="s">
        <v>16722</v>
      </c>
      <c r="D15126" s="75" t="s">
        <v>13138</v>
      </c>
      <c r="E15126" s="171">
        <v>12.87</v>
      </c>
    </row>
    <row r="15127" spans="2:5" ht="50.1" customHeight="1">
      <c r="B15127" s="75">
        <v>38023</v>
      </c>
      <c r="C15127" s="75" t="s">
        <v>16723</v>
      </c>
      <c r="D15127" s="75" t="s">
        <v>13138</v>
      </c>
      <c r="E15127" s="171">
        <v>5.43</v>
      </c>
    </row>
    <row r="15128" spans="2:5" ht="50.1" customHeight="1">
      <c r="B15128" s="75">
        <v>37986</v>
      </c>
      <c r="C15128" s="75" t="s">
        <v>16724</v>
      </c>
      <c r="D15128" s="75" t="s">
        <v>13138</v>
      </c>
      <c r="E15128" s="171">
        <v>1.9</v>
      </c>
    </row>
    <row r="15129" spans="2:5" ht="50.1" customHeight="1">
      <c r="B15129" s="75">
        <v>37987</v>
      </c>
      <c r="C15129" s="75" t="s">
        <v>16725</v>
      </c>
      <c r="D15129" s="75" t="s">
        <v>13138</v>
      </c>
      <c r="E15129" s="171">
        <v>142.30000000000001</v>
      </c>
    </row>
    <row r="15130" spans="2:5" ht="50.1" customHeight="1">
      <c r="B15130" s="75">
        <v>37988</v>
      </c>
      <c r="C15130" s="75" t="s">
        <v>16726</v>
      </c>
      <c r="D15130" s="75" t="s">
        <v>13138</v>
      </c>
      <c r="E15130" s="171">
        <v>232.11</v>
      </c>
    </row>
    <row r="15131" spans="2:5" ht="50.1" customHeight="1">
      <c r="B15131" s="75">
        <v>21120</v>
      </c>
      <c r="C15131" s="75" t="s">
        <v>16727</v>
      </c>
      <c r="D15131" s="75" t="s">
        <v>13138</v>
      </c>
      <c r="E15131" s="171">
        <v>11.56</v>
      </c>
    </row>
    <row r="15132" spans="2:5" ht="50.1" customHeight="1">
      <c r="B15132" s="75">
        <v>39318</v>
      </c>
      <c r="C15132" s="75" t="s">
        <v>16728</v>
      </c>
      <c r="D15132" s="75" t="s">
        <v>13138</v>
      </c>
      <c r="E15132" s="171">
        <v>9.5399999999999991</v>
      </c>
    </row>
    <row r="15133" spans="2:5" ht="50.1" customHeight="1">
      <c r="B15133" s="75">
        <v>20162</v>
      </c>
      <c r="C15133" s="75" t="s">
        <v>16729</v>
      </c>
      <c r="D15133" s="75" t="s">
        <v>13138</v>
      </c>
      <c r="E15133" s="171">
        <v>19.850000000000001</v>
      </c>
    </row>
    <row r="15134" spans="2:5" ht="50.1" customHeight="1">
      <c r="B15134" s="75">
        <v>40366</v>
      </c>
      <c r="C15134" s="75" t="s">
        <v>16730</v>
      </c>
      <c r="D15134" s="75" t="s">
        <v>13138</v>
      </c>
      <c r="E15134" s="171">
        <v>32.65</v>
      </c>
    </row>
    <row r="15135" spans="2:5" ht="50.1" customHeight="1">
      <c r="B15135" s="75">
        <v>40363</v>
      </c>
      <c r="C15135" s="75" t="s">
        <v>16731</v>
      </c>
      <c r="D15135" s="75" t="s">
        <v>13138</v>
      </c>
      <c r="E15135" s="171">
        <v>25.54</v>
      </c>
    </row>
    <row r="15136" spans="2:5" ht="50.1" customHeight="1">
      <c r="B15136" s="75">
        <v>40354</v>
      </c>
      <c r="C15136" s="75" t="s">
        <v>16732</v>
      </c>
      <c r="D15136" s="75" t="s">
        <v>13138</v>
      </c>
      <c r="E15136" s="171">
        <v>11.12</v>
      </c>
    </row>
    <row r="15137" spans="2:5" ht="50.1" customHeight="1">
      <c r="B15137" s="75">
        <v>40360</v>
      </c>
      <c r="C15137" s="75" t="s">
        <v>16733</v>
      </c>
      <c r="D15137" s="75" t="s">
        <v>13138</v>
      </c>
      <c r="E15137" s="171">
        <v>16.739999999999998</v>
      </c>
    </row>
    <row r="15138" spans="2:5" ht="50.1" customHeight="1">
      <c r="B15138" s="75">
        <v>40372</v>
      </c>
      <c r="C15138" s="75" t="s">
        <v>16734</v>
      </c>
      <c r="D15138" s="75" t="s">
        <v>13138</v>
      </c>
      <c r="E15138" s="171">
        <v>103.4</v>
      </c>
    </row>
    <row r="15139" spans="2:5" ht="50.1" customHeight="1">
      <c r="B15139" s="75">
        <v>40369</v>
      </c>
      <c r="C15139" s="75" t="s">
        <v>16735</v>
      </c>
      <c r="D15139" s="75" t="s">
        <v>13138</v>
      </c>
      <c r="E15139" s="171">
        <v>51.46</v>
      </c>
    </row>
    <row r="15140" spans="2:5" ht="50.1" customHeight="1">
      <c r="B15140" s="75">
        <v>40357</v>
      </c>
      <c r="C15140" s="75" t="s">
        <v>16736</v>
      </c>
      <c r="D15140" s="75" t="s">
        <v>13138</v>
      </c>
      <c r="E15140" s="171">
        <v>12.48</v>
      </c>
    </row>
    <row r="15141" spans="2:5" ht="50.1" customHeight="1">
      <c r="B15141" s="75">
        <v>40375</v>
      </c>
      <c r="C15141" s="75" t="s">
        <v>16737</v>
      </c>
      <c r="D15141" s="75" t="s">
        <v>13138</v>
      </c>
      <c r="E15141" s="171">
        <v>139.97999999999999</v>
      </c>
    </row>
    <row r="15142" spans="2:5" ht="50.1" customHeight="1">
      <c r="B15142" s="75">
        <v>1893</v>
      </c>
      <c r="C15142" s="75" t="s">
        <v>16738</v>
      </c>
      <c r="D15142" s="75" t="s">
        <v>13138</v>
      </c>
      <c r="E15142" s="171">
        <v>3.36</v>
      </c>
    </row>
    <row r="15143" spans="2:5" ht="50.1" customHeight="1">
      <c r="B15143" s="75">
        <v>1902</v>
      </c>
      <c r="C15143" s="75" t="s">
        <v>16739</v>
      </c>
      <c r="D15143" s="75" t="s">
        <v>13138</v>
      </c>
      <c r="E15143" s="171">
        <v>2.4500000000000002</v>
      </c>
    </row>
    <row r="15144" spans="2:5" ht="50.1" customHeight="1">
      <c r="B15144" s="75">
        <v>1901</v>
      </c>
      <c r="C15144" s="75" t="s">
        <v>16740</v>
      </c>
      <c r="D15144" s="75" t="s">
        <v>13138</v>
      </c>
      <c r="E15144" s="171">
        <v>0.76</v>
      </c>
    </row>
    <row r="15145" spans="2:5" ht="50.1" customHeight="1">
      <c r="B15145" s="75">
        <v>1892</v>
      </c>
      <c r="C15145" s="75" t="s">
        <v>16741</v>
      </c>
      <c r="D15145" s="75" t="s">
        <v>13138</v>
      </c>
      <c r="E15145" s="171">
        <v>1.57</v>
      </c>
    </row>
    <row r="15146" spans="2:5" ht="50.1" customHeight="1">
      <c r="B15146" s="75">
        <v>1907</v>
      </c>
      <c r="C15146" s="75" t="s">
        <v>16742</v>
      </c>
      <c r="D15146" s="75" t="s">
        <v>13138</v>
      </c>
      <c r="E15146" s="171">
        <v>10.83</v>
      </c>
    </row>
    <row r="15147" spans="2:5" ht="50.1" customHeight="1">
      <c r="B15147" s="75">
        <v>1894</v>
      </c>
      <c r="C15147" s="75" t="s">
        <v>16743</v>
      </c>
      <c r="D15147" s="75" t="s">
        <v>13138</v>
      </c>
      <c r="E15147" s="171">
        <v>4.87</v>
      </c>
    </row>
    <row r="15148" spans="2:5" ht="50.1" customHeight="1">
      <c r="B15148" s="75">
        <v>1891</v>
      </c>
      <c r="C15148" s="75" t="s">
        <v>16744</v>
      </c>
      <c r="D15148" s="75" t="s">
        <v>13138</v>
      </c>
      <c r="E15148" s="171">
        <v>1.1299999999999999</v>
      </c>
    </row>
    <row r="15149" spans="2:5" ht="50.1" customHeight="1">
      <c r="B15149" s="75">
        <v>1896</v>
      </c>
      <c r="C15149" s="75" t="s">
        <v>16745</v>
      </c>
      <c r="D15149" s="75" t="s">
        <v>13138</v>
      </c>
      <c r="E15149" s="171">
        <v>14.54</v>
      </c>
    </row>
    <row r="15150" spans="2:5" ht="50.1" customHeight="1">
      <c r="B15150" s="75">
        <v>1895</v>
      </c>
      <c r="C15150" s="75" t="s">
        <v>16746</v>
      </c>
      <c r="D15150" s="75" t="s">
        <v>13138</v>
      </c>
      <c r="E15150" s="171">
        <v>25.55</v>
      </c>
    </row>
    <row r="15151" spans="2:5" ht="50.1" customHeight="1">
      <c r="B15151" s="75">
        <v>2641</v>
      </c>
      <c r="C15151" s="75" t="s">
        <v>16747</v>
      </c>
      <c r="D15151" s="75" t="s">
        <v>13138</v>
      </c>
      <c r="E15151" s="171">
        <v>27.33</v>
      </c>
    </row>
    <row r="15152" spans="2:5" ht="50.1" customHeight="1">
      <c r="B15152" s="75">
        <v>2636</v>
      </c>
      <c r="C15152" s="75" t="s">
        <v>16748</v>
      </c>
      <c r="D15152" s="75" t="s">
        <v>13138</v>
      </c>
      <c r="E15152" s="171">
        <v>1.76</v>
      </c>
    </row>
    <row r="15153" spans="2:5" ht="50.1" customHeight="1">
      <c r="B15153" s="75">
        <v>2637</v>
      </c>
      <c r="C15153" s="75" t="s">
        <v>16749</v>
      </c>
      <c r="D15153" s="75" t="s">
        <v>13138</v>
      </c>
      <c r="E15153" s="171">
        <v>1.87</v>
      </c>
    </row>
    <row r="15154" spans="2:5" ht="50.1" customHeight="1">
      <c r="B15154" s="75">
        <v>2638</v>
      </c>
      <c r="C15154" s="75" t="s">
        <v>16750</v>
      </c>
      <c r="D15154" s="75" t="s">
        <v>13138</v>
      </c>
      <c r="E15154" s="171">
        <v>2.1800000000000002</v>
      </c>
    </row>
    <row r="15155" spans="2:5" ht="50.1" customHeight="1">
      <c r="B15155" s="75">
        <v>2639</v>
      </c>
      <c r="C15155" s="75" t="s">
        <v>16751</v>
      </c>
      <c r="D15155" s="75" t="s">
        <v>13138</v>
      </c>
      <c r="E15155" s="171">
        <v>3.86</v>
      </c>
    </row>
    <row r="15156" spans="2:5" ht="50.1" customHeight="1">
      <c r="B15156" s="75">
        <v>2644</v>
      </c>
      <c r="C15156" s="75" t="s">
        <v>16752</v>
      </c>
      <c r="D15156" s="75" t="s">
        <v>13138</v>
      </c>
      <c r="E15156" s="171">
        <v>5.59</v>
      </c>
    </row>
    <row r="15157" spans="2:5" ht="50.1" customHeight="1">
      <c r="B15157" s="75">
        <v>2643</v>
      </c>
      <c r="C15157" s="75" t="s">
        <v>16753</v>
      </c>
      <c r="D15157" s="75" t="s">
        <v>13138</v>
      </c>
      <c r="E15157" s="171">
        <v>7.79</v>
      </c>
    </row>
    <row r="15158" spans="2:5" ht="50.1" customHeight="1">
      <c r="B15158" s="75">
        <v>2640</v>
      </c>
      <c r="C15158" s="75" t="s">
        <v>16754</v>
      </c>
      <c r="D15158" s="75" t="s">
        <v>13138</v>
      </c>
      <c r="E15158" s="171">
        <v>11.37</v>
      </c>
    </row>
    <row r="15159" spans="2:5" ht="50.1" customHeight="1">
      <c r="B15159" s="75">
        <v>2642</v>
      </c>
      <c r="C15159" s="75" t="s">
        <v>16755</v>
      </c>
      <c r="D15159" s="75" t="s">
        <v>13138</v>
      </c>
      <c r="E15159" s="171">
        <v>17.32</v>
      </c>
    </row>
    <row r="15160" spans="2:5" ht="50.1" customHeight="1">
      <c r="B15160" s="75">
        <v>38943</v>
      </c>
      <c r="C15160" s="75" t="s">
        <v>16756</v>
      </c>
      <c r="D15160" s="75" t="s">
        <v>13138</v>
      </c>
      <c r="E15160" s="171">
        <v>5.71</v>
      </c>
    </row>
    <row r="15161" spans="2:5" ht="50.1" customHeight="1">
      <c r="B15161" s="75">
        <v>38944</v>
      </c>
      <c r="C15161" s="75" t="s">
        <v>16757</v>
      </c>
      <c r="D15161" s="75" t="s">
        <v>13138</v>
      </c>
      <c r="E15161" s="171">
        <v>8.83</v>
      </c>
    </row>
    <row r="15162" spans="2:5" ht="50.1" customHeight="1">
      <c r="B15162" s="75">
        <v>38945</v>
      </c>
      <c r="C15162" s="75" t="s">
        <v>16758</v>
      </c>
      <c r="D15162" s="75" t="s">
        <v>13138</v>
      </c>
      <c r="E15162" s="171">
        <v>17.899999999999999</v>
      </c>
    </row>
    <row r="15163" spans="2:5" ht="50.1" customHeight="1">
      <c r="B15163" s="75">
        <v>38946</v>
      </c>
      <c r="C15163" s="75" t="s">
        <v>16759</v>
      </c>
      <c r="D15163" s="75" t="s">
        <v>13138</v>
      </c>
      <c r="E15163" s="171">
        <v>26.69</v>
      </c>
    </row>
    <row r="15164" spans="2:5" ht="50.1" customHeight="1">
      <c r="B15164" s="75">
        <v>39308</v>
      </c>
      <c r="C15164" s="75" t="s">
        <v>16760</v>
      </c>
      <c r="D15164" s="75" t="s">
        <v>13138</v>
      </c>
      <c r="E15164" s="171">
        <v>11.64</v>
      </c>
    </row>
    <row r="15165" spans="2:5" ht="50.1" customHeight="1">
      <c r="B15165" s="75">
        <v>39309</v>
      </c>
      <c r="C15165" s="75" t="s">
        <v>16761</v>
      </c>
      <c r="D15165" s="75" t="s">
        <v>13138</v>
      </c>
      <c r="E15165" s="171">
        <v>16.829999999999998</v>
      </c>
    </row>
    <row r="15166" spans="2:5" ht="50.1" customHeight="1">
      <c r="B15166" s="75">
        <v>39310</v>
      </c>
      <c r="C15166" s="75" t="s">
        <v>16762</v>
      </c>
      <c r="D15166" s="75" t="s">
        <v>13138</v>
      </c>
      <c r="E15166" s="171">
        <v>25.51</v>
      </c>
    </row>
    <row r="15167" spans="2:5" ht="50.1" customHeight="1">
      <c r="B15167" s="75">
        <v>39311</v>
      </c>
      <c r="C15167" s="75" t="s">
        <v>16763</v>
      </c>
      <c r="D15167" s="75" t="s">
        <v>13138</v>
      </c>
      <c r="E15167" s="171">
        <v>38.340000000000003</v>
      </c>
    </row>
    <row r="15168" spans="2:5" ht="50.1" customHeight="1">
      <c r="B15168" s="75">
        <v>39855</v>
      </c>
      <c r="C15168" s="75" t="s">
        <v>16764</v>
      </c>
      <c r="D15168" s="75" t="s">
        <v>13138</v>
      </c>
      <c r="E15168" s="171">
        <v>2.0699999999999998</v>
      </c>
    </row>
    <row r="15169" spans="2:5" ht="50.1" customHeight="1">
      <c r="B15169" s="75">
        <v>39856</v>
      </c>
      <c r="C15169" s="75" t="s">
        <v>16765</v>
      </c>
      <c r="D15169" s="75" t="s">
        <v>13138</v>
      </c>
      <c r="E15169" s="171">
        <v>4.8899999999999997</v>
      </c>
    </row>
    <row r="15170" spans="2:5" ht="50.1" customHeight="1">
      <c r="B15170" s="75">
        <v>39857</v>
      </c>
      <c r="C15170" s="75" t="s">
        <v>16766</v>
      </c>
      <c r="D15170" s="75" t="s">
        <v>13138</v>
      </c>
      <c r="E15170" s="171">
        <v>7.92</v>
      </c>
    </row>
    <row r="15171" spans="2:5" ht="50.1" customHeight="1">
      <c r="B15171" s="75">
        <v>39858</v>
      </c>
      <c r="C15171" s="75" t="s">
        <v>16767</v>
      </c>
      <c r="D15171" s="75" t="s">
        <v>13138</v>
      </c>
      <c r="E15171" s="171">
        <v>17.57</v>
      </c>
    </row>
    <row r="15172" spans="2:5" ht="50.1" customHeight="1">
      <c r="B15172" s="75">
        <v>39859</v>
      </c>
      <c r="C15172" s="75" t="s">
        <v>16768</v>
      </c>
      <c r="D15172" s="75" t="s">
        <v>13138</v>
      </c>
      <c r="E15172" s="171">
        <v>27.08</v>
      </c>
    </row>
    <row r="15173" spans="2:5" ht="50.1" customHeight="1">
      <c r="B15173" s="75">
        <v>39860</v>
      </c>
      <c r="C15173" s="75" t="s">
        <v>16769</v>
      </c>
      <c r="D15173" s="75" t="s">
        <v>13138</v>
      </c>
      <c r="E15173" s="171">
        <v>41.56</v>
      </c>
    </row>
    <row r="15174" spans="2:5" ht="50.1" customHeight="1">
      <c r="B15174" s="75">
        <v>39861</v>
      </c>
      <c r="C15174" s="75" t="s">
        <v>16770</v>
      </c>
      <c r="D15174" s="75" t="s">
        <v>13138</v>
      </c>
      <c r="E15174" s="171">
        <v>118.66</v>
      </c>
    </row>
    <row r="15175" spans="2:5" ht="50.1" customHeight="1">
      <c r="B15175" s="75">
        <v>38447</v>
      </c>
      <c r="C15175" s="75" t="s">
        <v>16771</v>
      </c>
      <c r="D15175" s="75" t="s">
        <v>13138</v>
      </c>
      <c r="E15175" s="171">
        <v>65.97</v>
      </c>
    </row>
    <row r="15176" spans="2:5" ht="50.1" customHeight="1">
      <c r="B15176" s="75">
        <v>36320</v>
      </c>
      <c r="C15176" s="75" t="s">
        <v>16772</v>
      </c>
      <c r="D15176" s="75" t="s">
        <v>13138</v>
      </c>
      <c r="E15176" s="171">
        <v>0.95</v>
      </c>
    </row>
    <row r="15177" spans="2:5" ht="50.1" customHeight="1">
      <c r="B15177" s="75">
        <v>36324</v>
      </c>
      <c r="C15177" s="75" t="s">
        <v>16773</v>
      </c>
      <c r="D15177" s="75" t="s">
        <v>13138</v>
      </c>
      <c r="E15177" s="171">
        <v>1.45</v>
      </c>
    </row>
    <row r="15178" spans="2:5" ht="50.1" customHeight="1">
      <c r="B15178" s="75">
        <v>38441</v>
      </c>
      <c r="C15178" s="75" t="s">
        <v>16774</v>
      </c>
      <c r="D15178" s="75" t="s">
        <v>13138</v>
      </c>
      <c r="E15178" s="171">
        <v>1.9</v>
      </c>
    </row>
    <row r="15179" spans="2:5" ht="50.1" customHeight="1">
      <c r="B15179" s="75">
        <v>38442</v>
      </c>
      <c r="C15179" s="75" t="s">
        <v>16775</v>
      </c>
      <c r="D15179" s="75" t="s">
        <v>13138</v>
      </c>
      <c r="E15179" s="171">
        <v>4.83</v>
      </c>
    </row>
    <row r="15180" spans="2:5" ht="50.1" customHeight="1">
      <c r="B15180" s="75">
        <v>38443</v>
      </c>
      <c r="C15180" s="75" t="s">
        <v>16776</v>
      </c>
      <c r="D15180" s="75" t="s">
        <v>13138</v>
      </c>
      <c r="E15180" s="171">
        <v>7.3</v>
      </c>
    </row>
    <row r="15181" spans="2:5" ht="50.1" customHeight="1">
      <c r="B15181" s="75">
        <v>38444</v>
      </c>
      <c r="C15181" s="75" t="s">
        <v>16777</v>
      </c>
      <c r="D15181" s="75" t="s">
        <v>13138</v>
      </c>
      <c r="E15181" s="171">
        <v>10.87</v>
      </c>
    </row>
    <row r="15182" spans="2:5" ht="50.1" customHeight="1">
      <c r="B15182" s="75">
        <v>38445</v>
      </c>
      <c r="C15182" s="75" t="s">
        <v>16778</v>
      </c>
      <c r="D15182" s="75" t="s">
        <v>13138</v>
      </c>
      <c r="E15182" s="171">
        <v>25.54</v>
      </c>
    </row>
    <row r="15183" spans="2:5" ht="50.1" customHeight="1">
      <c r="B15183" s="75">
        <v>38446</v>
      </c>
      <c r="C15183" s="75" t="s">
        <v>16779</v>
      </c>
      <c r="D15183" s="75" t="s">
        <v>13138</v>
      </c>
      <c r="E15183" s="171">
        <v>41.23</v>
      </c>
    </row>
    <row r="15184" spans="2:5" ht="50.1" customHeight="1">
      <c r="B15184" s="75">
        <v>3867</v>
      </c>
      <c r="C15184" s="75" t="s">
        <v>16780</v>
      </c>
      <c r="D15184" s="75" t="s">
        <v>13138</v>
      </c>
      <c r="E15184" s="171">
        <v>86.45</v>
      </c>
    </row>
    <row r="15185" spans="2:5" ht="50.1" customHeight="1">
      <c r="B15185" s="75">
        <v>3861</v>
      </c>
      <c r="C15185" s="75" t="s">
        <v>16781</v>
      </c>
      <c r="D15185" s="75" t="s">
        <v>13138</v>
      </c>
      <c r="E15185" s="171">
        <v>0.72</v>
      </c>
    </row>
    <row r="15186" spans="2:5" ht="50.1" customHeight="1">
      <c r="B15186" s="75">
        <v>3904</v>
      </c>
      <c r="C15186" s="75" t="s">
        <v>16782</v>
      </c>
      <c r="D15186" s="75" t="s">
        <v>13138</v>
      </c>
      <c r="E15186" s="171">
        <v>0.88</v>
      </c>
    </row>
    <row r="15187" spans="2:5" ht="50.1" customHeight="1">
      <c r="B15187" s="75">
        <v>3903</v>
      </c>
      <c r="C15187" s="75" t="s">
        <v>16783</v>
      </c>
      <c r="D15187" s="75" t="s">
        <v>13138</v>
      </c>
      <c r="E15187" s="171">
        <v>2.15</v>
      </c>
    </row>
    <row r="15188" spans="2:5" ht="50.1" customHeight="1">
      <c r="B15188" s="75">
        <v>3862</v>
      </c>
      <c r="C15188" s="75" t="s">
        <v>16784</v>
      </c>
      <c r="D15188" s="75" t="s">
        <v>13138</v>
      </c>
      <c r="E15188" s="171">
        <v>4.38</v>
      </c>
    </row>
    <row r="15189" spans="2:5" ht="50.1" customHeight="1">
      <c r="B15189" s="75">
        <v>3863</v>
      </c>
      <c r="C15189" s="75" t="s">
        <v>16785</v>
      </c>
      <c r="D15189" s="75" t="s">
        <v>13138</v>
      </c>
      <c r="E15189" s="171">
        <v>5.14</v>
      </c>
    </row>
    <row r="15190" spans="2:5" ht="50.1" customHeight="1">
      <c r="B15190" s="75">
        <v>3864</v>
      </c>
      <c r="C15190" s="75" t="s">
        <v>16786</v>
      </c>
      <c r="D15190" s="75" t="s">
        <v>13138</v>
      </c>
      <c r="E15190" s="171">
        <v>13.38</v>
      </c>
    </row>
    <row r="15191" spans="2:5" ht="50.1" customHeight="1">
      <c r="B15191" s="75">
        <v>3865</v>
      </c>
      <c r="C15191" s="75" t="s">
        <v>16787</v>
      </c>
      <c r="D15191" s="75" t="s">
        <v>13138</v>
      </c>
      <c r="E15191" s="171">
        <v>23.29</v>
      </c>
    </row>
    <row r="15192" spans="2:5" ht="50.1" customHeight="1">
      <c r="B15192" s="75">
        <v>3866</v>
      </c>
      <c r="C15192" s="75" t="s">
        <v>16788</v>
      </c>
      <c r="D15192" s="75" t="s">
        <v>13138</v>
      </c>
      <c r="E15192" s="171">
        <v>53.29</v>
      </c>
    </row>
    <row r="15193" spans="2:5" ht="50.1" customHeight="1">
      <c r="B15193" s="75">
        <v>3902</v>
      </c>
      <c r="C15193" s="75" t="s">
        <v>16789</v>
      </c>
      <c r="D15193" s="75" t="s">
        <v>13138</v>
      </c>
      <c r="E15193" s="171">
        <v>25.91</v>
      </c>
    </row>
    <row r="15194" spans="2:5" ht="50.1" customHeight="1">
      <c r="B15194" s="75">
        <v>3878</v>
      </c>
      <c r="C15194" s="75" t="s">
        <v>16790</v>
      </c>
      <c r="D15194" s="75" t="s">
        <v>13138</v>
      </c>
      <c r="E15194" s="171">
        <v>8.19</v>
      </c>
    </row>
    <row r="15195" spans="2:5" ht="50.1" customHeight="1">
      <c r="B15195" s="75">
        <v>3877</v>
      </c>
      <c r="C15195" s="75" t="s">
        <v>16791</v>
      </c>
      <c r="D15195" s="75" t="s">
        <v>13138</v>
      </c>
      <c r="E15195" s="171">
        <v>7.48</v>
      </c>
    </row>
    <row r="15196" spans="2:5" ht="50.1" customHeight="1">
      <c r="B15196" s="75">
        <v>3879</v>
      </c>
      <c r="C15196" s="75" t="s">
        <v>16792</v>
      </c>
      <c r="D15196" s="75" t="s">
        <v>13138</v>
      </c>
      <c r="E15196" s="171">
        <v>16.52</v>
      </c>
    </row>
    <row r="15197" spans="2:5" ht="50.1" customHeight="1">
      <c r="B15197" s="75">
        <v>3880</v>
      </c>
      <c r="C15197" s="75" t="s">
        <v>16793</v>
      </c>
      <c r="D15197" s="75" t="s">
        <v>13138</v>
      </c>
      <c r="E15197" s="171">
        <v>37.270000000000003</v>
      </c>
    </row>
    <row r="15198" spans="2:5" ht="50.1" customHeight="1">
      <c r="B15198" s="75">
        <v>12892</v>
      </c>
      <c r="C15198" s="75" t="s">
        <v>16794</v>
      </c>
      <c r="D15198" s="75" t="s">
        <v>3957</v>
      </c>
      <c r="E15198" s="171">
        <v>9.7200000000000006</v>
      </c>
    </row>
    <row r="15199" spans="2:5" ht="50.1" customHeight="1">
      <c r="B15199" s="75">
        <v>3883</v>
      </c>
      <c r="C15199" s="75" t="s">
        <v>16795</v>
      </c>
      <c r="D15199" s="75" t="s">
        <v>13138</v>
      </c>
      <c r="E15199" s="171">
        <v>1.72</v>
      </c>
    </row>
    <row r="15200" spans="2:5" ht="50.1" customHeight="1">
      <c r="B15200" s="75">
        <v>3876</v>
      </c>
      <c r="C15200" s="75" t="s">
        <v>16796</v>
      </c>
      <c r="D15200" s="75" t="s">
        <v>13138</v>
      </c>
      <c r="E15200" s="171">
        <v>4.3099999999999996</v>
      </c>
    </row>
    <row r="15201" spans="2:5" ht="50.1" customHeight="1">
      <c r="B15201" s="75">
        <v>3884</v>
      </c>
      <c r="C15201" s="75" t="s">
        <v>16797</v>
      </c>
      <c r="D15201" s="75" t="s">
        <v>13138</v>
      </c>
      <c r="E15201" s="171">
        <v>2.58</v>
      </c>
    </row>
    <row r="15202" spans="2:5" ht="50.1" customHeight="1">
      <c r="B15202" s="75">
        <v>3837</v>
      </c>
      <c r="C15202" s="75" t="s">
        <v>16798</v>
      </c>
      <c r="D15202" s="75" t="s">
        <v>13138</v>
      </c>
      <c r="E15202" s="171">
        <v>44.79</v>
      </c>
    </row>
    <row r="15203" spans="2:5" ht="50.1" customHeight="1">
      <c r="B15203" s="75">
        <v>3845</v>
      </c>
      <c r="C15203" s="75" t="s">
        <v>16799</v>
      </c>
      <c r="D15203" s="75" t="s">
        <v>13138</v>
      </c>
      <c r="E15203" s="171">
        <v>16.36</v>
      </c>
    </row>
    <row r="15204" spans="2:5" ht="50.1" customHeight="1">
      <c r="B15204" s="75">
        <v>11045</v>
      </c>
      <c r="C15204" s="75" t="s">
        <v>16800</v>
      </c>
      <c r="D15204" s="75" t="s">
        <v>13138</v>
      </c>
      <c r="E15204" s="171">
        <v>31.56</v>
      </c>
    </row>
    <row r="15205" spans="2:5" ht="50.1" customHeight="1">
      <c r="B15205" s="75">
        <v>20170</v>
      </c>
      <c r="C15205" s="75" t="s">
        <v>21736</v>
      </c>
      <c r="D15205" s="75" t="s">
        <v>13138</v>
      </c>
      <c r="E15205" s="171">
        <v>16.09</v>
      </c>
    </row>
    <row r="15206" spans="2:5" ht="50.1" customHeight="1">
      <c r="B15206" s="75">
        <v>20171</v>
      </c>
      <c r="C15206" s="75" t="s">
        <v>21737</v>
      </c>
      <c r="D15206" s="75" t="s">
        <v>13138</v>
      </c>
      <c r="E15206" s="171">
        <v>47.79</v>
      </c>
    </row>
    <row r="15207" spans="2:5" ht="50.1" customHeight="1">
      <c r="B15207" s="75">
        <v>20167</v>
      </c>
      <c r="C15207" s="75" t="s">
        <v>21738</v>
      </c>
      <c r="D15207" s="75" t="s">
        <v>13138</v>
      </c>
      <c r="E15207" s="171">
        <v>5.97</v>
      </c>
    </row>
    <row r="15208" spans="2:5" ht="50.1" customHeight="1">
      <c r="B15208" s="75">
        <v>20168</v>
      </c>
      <c r="C15208" s="75" t="s">
        <v>21739</v>
      </c>
      <c r="D15208" s="75" t="s">
        <v>13138</v>
      </c>
      <c r="E15208" s="171">
        <v>9.3699999999999992</v>
      </c>
    </row>
    <row r="15209" spans="2:5" ht="50.1" customHeight="1">
      <c r="B15209" s="75">
        <v>20169</v>
      </c>
      <c r="C15209" s="75" t="s">
        <v>21740</v>
      </c>
      <c r="D15209" s="75" t="s">
        <v>13138</v>
      </c>
      <c r="E15209" s="171">
        <v>13.27</v>
      </c>
    </row>
    <row r="15210" spans="2:5" ht="50.1" customHeight="1">
      <c r="B15210" s="75">
        <v>3899</v>
      </c>
      <c r="C15210" s="75" t="s">
        <v>16801</v>
      </c>
      <c r="D15210" s="75" t="s">
        <v>13138</v>
      </c>
      <c r="E15210" s="171">
        <v>7.02</v>
      </c>
    </row>
    <row r="15211" spans="2:5" ht="50.1" customHeight="1">
      <c r="B15211" s="75">
        <v>38676</v>
      </c>
      <c r="C15211" s="75" t="s">
        <v>16802</v>
      </c>
      <c r="D15211" s="75" t="s">
        <v>13138</v>
      </c>
      <c r="E15211" s="171">
        <v>34.01</v>
      </c>
    </row>
    <row r="15212" spans="2:5" ht="50.1" customHeight="1">
      <c r="B15212" s="75">
        <v>3897</v>
      </c>
      <c r="C15212" s="75" t="s">
        <v>16803</v>
      </c>
      <c r="D15212" s="75" t="s">
        <v>13138</v>
      </c>
      <c r="E15212" s="171">
        <v>1.48</v>
      </c>
    </row>
    <row r="15213" spans="2:5" ht="50.1" customHeight="1">
      <c r="B15213" s="75">
        <v>3875</v>
      </c>
      <c r="C15213" s="75" t="s">
        <v>16804</v>
      </c>
      <c r="D15213" s="75" t="s">
        <v>13138</v>
      </c>
      <c r="E15213" s="171">
        <v>3.2</v>
      </c>
    </row>
    <row r="15214" spans="2:5" ht="50.1" customHeight="1">
      <c r="B15214" s="75">
        <v>3898</v>
      </c>
      <c r="C15214" s="75" t="s">
        <v>16805</v>
      </c>
      <c r="D15214" s="75" t="s">
        <v>13138</v>
      </c>
      <c r="E15214" s="171">
        <v>6.06</v>
      </c>
    </row>
    <row r="15215" spans="2:5" ht="50.1" customHeight="1">
      <c r="B15215" s="75">
        <v>3855</v>
      </c>
      <c r="C15215" s="75" t="s">
        <v>16806</v>
      </c>
      <c r="D15215" s="75" t="s">
        <v>13138</v>
      </c>
      <c r="E15215" s="171">
        <v>5.72</v>
      </c>
    </row>
    <row r="15216" spans="2:5" ht="50.1" customHeight="1">
      <c r="B15216" s="75">
        <v>3874</v>
      </c>
      <c r="C15216" s="75" t="s">
        <v>16807</v>
      </c>
      <c r="D15216" s="75" t="s">
        <v>13138</v>
      </c>
      <c r="E15216" s="171">
        <v>6.07</v>
      </c>
    </row>
    <row r="15217" spans="2:5" ht="50.1" customHeight="1">
      <c r="B15217" s="75">
        <v>3870</v>
      </c>
      <c r="C15217" s="75" t="s">
        <v>16808</v>
      </c>
      <c r="D15217" s="75" t="s">
        <v>13138</v>
      </c>
      <c r="E15217" s="171">
        <v>7.54</v>
      </c>
    </row>
    <row r="15218" spans="2:5" ht="50.1" customHeight="1">
      <c r="B15218" s="75">
        <v>38678</v>
      </c>
      <c r="C15218" s="75" t="s">
        <v>16809</v>
      </c>
      <c r="D15218" s="75" t="s">
        <v>13138</v>
      </c>
      <c r="E15218" s="171">
        <v>20.52</v>
      </c>
    </row>
    <row r="15219" spans="2:5" ht="50.1" customHeight="1">
      <c r="B15219" s="75">
        <v>3859</v>
      </c>
      <c r="C15219" s="75" t="s">
        <v>16810</v>
      </c>
      <c r="D15219" s="75" t="s">
        <v>13138</v>
      </c>
      <c r="E15219" s="171">
        <v>1.52</v>
      </c>
    </row>
    <row r="15220" spans="2:5" ht="50.1" customHeight="1">
      <c r="B15220" s="75">
        <v>3856</v>
      </c>
      <c r="C15220" s="75" t="s">
        <v>16811</v>
      </c>
      <c r="D15220" s="75" t="s">
        <v>13138</v>
      </c>
      <c r="E15220" s="171">
        <v>1.93</v>
      </c>
    </row>
    <row r="15221" spans="2:5" ht="50.1" customHeight="1">
      <c r="B15221" s="75">
        <v>3906</v>
      </c>
      <c r="C15221" s="75" t="s">
        <v>16812</v>
      </c>
      <c r="D15221" s="75" t="s">
        <v>13138</v>
      </c>
      <c r="E15221" s="171">
        <v>1.82</v>
      </c>
    </row>
    <row r="15222" spans="2:5" ht="50.1" customHeight="1">
      <c r="B15222" s="75">
        <v>3860</v>
      </c>
      <c r="C15222" s="75" t="s">
        <v>16813</v>
      </c>
      <c r="D15222" s="75" t="s">
        <v>13138</v>
      </c>
      <c r="E15222" s="171">
        <v>5.97</v>
      </c>
    </row>
    <row r="15223" spans="2:5" ht="50.1" customHeight="1">
      <c r="B15223" s="75">
        <v>3905</v>
      </c>
      <c r="C15223" s="75" t="s">
        <v>16814</v>
      </c>
      <c r="D15223" s="75" t="s">
        <v>13138</v>
      </c>
      <c r="E15223" s="171">
        <v>13.2</v>
      </c>
    </row>
    <row r="15224" spans="2:5" ht="50.1" customHeight="1">
      <c r="B15224" s="75">
        <v>3871</v>
      </c>
      <c r="C15224" s="75" t="s">
        <v>16815</v>
      </c>
      <c r="D15224" s="75" t="s">
        <v>13138</v>
      </c>
      <c r="E15224" s="171">
        <v>27.41</v>
      </c>
    </row>
    <row r="15225" spans="2:5" ht="50.1" customHeight="1">
      <c r="B15225" s="75">
        <v>37429</v>
      </c>
      <c r="C15225" s="75" t="s">
        <v>16816</v>
      </c>
      <c r="D15225" s="75" t="s">
        <v>13138</v>
      </c>
      <c r="E15225" s="172">
        <v>2035.36</v>
      </c>
    </row>
    <row r="15226" spans="2:5" ht="50.1" customHeight="1">
      <c r="B15226" s="75">
        <v>37426</v>
      </c>
      <c r="C15226" s="75" t="s">
        <v>16817</v>
      </c>
      <c r="D15226" s="75" t="s">
        <v>13138</v>
      </c>
      <c r="E15226" s="171">
        <v>19.579999999999998</v>
      </c>
    </row>
    <row r="15227" spans="2:5" ht="50.1" customHeight="1">
      <c r="B15227" s="75">
        <v>37427</v>
      </c>
      <c r="C15227" s="75" t="s">
        <v>16818</v>
      </c>
      <c r="D15227" s="75" t="s">
        <v>13138</v>
      </c>
      <c r="E15227" s="171">
        <v>46.7</v>
      </c>
    </row>
    <row r="15228" spans="2:5" ht="50.1" customHeight="1">
      <c r="B15228" s="75">
        <v>37424</v>
      </c>
      <c r="C15228" s="75" t="s">
        <v>16819</v>
      </c>
      <c r="D15228" s="75" t="s">
        <v>13138</v>
      </c>
      <c r="E15228" s="171">
        <v>8.99</v>
      </c>
    </row>
    <row r="15229" spans="2:5" ht="50.1" customHeight="1">
      <c r="B15229" s="75">
        <v>37428</v>
      </c>
      <c r="C15229" s="75" t="s">
        <v>16820</v>
      </c>
      <c r="D15229" s="75" t="s">
        <v>13138</v>
      </c>
      <c r="E15229" s="171">
        <v>160.94999999999999</v>
      </c>
    </row>
    <row r="15230" spans="2:5" ht="50.1" customHeight="1">
      <c r="B15230" s="75">
        <v>37425</v>
      </c>
      <c r="C15230" s="75" t="s">
        <v>16821</v>
      </c>
      <c r="D15230" s="75" t="s">
        <v>13138</v>
      </c>
      <c r="E15230" s="171">
        <v>9.6999999999999993</v>
      </c>
    </row>
    <row r="15231" spans="2:5" ht="50.1" customHeight="1">
      <c r="B15231" s="75">
        <v>11519</v>
      </c>
      <c r="C15231" s="75" t="s">
        <v>21741</v>
      </c>
      <c r="D15231" s="75" t="s">
        <v>3957</v>
      </c>
      <c r="E15231" s="171">
        <v>36.630000000000003</v>
      </c>
    </row>
    <row r="15232" spans="2:5" ht="50.1" customHeight="1">
      <c r="B15232" s="75">
        <v>11520</v>
      </c>
      <c r="C15232" s="75" t="s">
        <v>16822</v>
      </c>
      <c r="D15232" s="75" t="s">
        <v>3957</v>
      </c>
      <c r="E15232" s="171">
        <v>16.93</v>
      </c>
    </row>
    <row r="15233" spans="2:5" ht="50.1" customHeight="1">
      <c r="B15233" s="75">
        <v>11518</v>
      </c>
      <c r="C15233" s="75" t="s">
        <v>21742</v>
      </c>
      <c r="D15233" s="75" t="s">
        <v>3957</v>
      </c>
      <c r="E15233" s="171">
        <v>61.58</v>
      </c>
    </row>
    <row r="15234" spans="2:5" ht="50.1" customHeight="1">
      <c r="B15234" s="75">
        <v>38473</v>
      </c>
      <c r="C15234" s="75" t="s">
        <v>16823</v>
      </c>
      <c r="D15234" s="75" t="s">
        <v>13138</v>
      </c>
      <c r="E15234" s="171">
        <v>78.83</v>
      </c>
    </row>
    <row r="15235" spans="2:5" ht="50.1" customHeight="1">
      <c r="B15235" s="75">
        <v>4244</v>
      </c>
      <c r="C15235" s="75" t="s">
        <v>16824</v>
      </c>
      <c r="D15235" s="75" t="s">
        <v>13137</v>
      </c>
      <c r="E15235" s="171">
        <v>13.52</v>
      </c>
    </row>
    <row r="15236" spans="2:5" ht="50.1" customHeight="1">
      <c r="B15236" s="75">
        <v>40977</v>
      </c>
      <c r="C15236" s="75" t="s">
        <v>16825</v>
      </c>
      <c r="D15236" s="75" t="s">
        <v>13142</v>
      </c>
      <c r="E15236" s="172">
        <v>2400.9899999999998</v>
      </c>
    </row>
    <row r="15237" spans="2:5" ht="50.1" customHeight="1">
      <c r="B15237" s="75">
        <v>4115</v>
      </c>
      <c r="C15237" s="75" t="s">
        <v>21743</v>
      </c>
      <c r="D15237" s="75" t="s">
        <v>13139</v>
      </c>
      <c r="E15237" s="171">
        <v>20.57</v>
      </c>
    </row>
    <row r="15238" spans="2:5" ht="50.1" customHeight="1">
      <c r="B15238" s="75">
        <v>4119</v>
      </c>
      <c r="C15238" s="75" t="s">
        <v>21744</v>
      </c>
      <c r="D15238" s="75" t="s">
        <v>13139</v>
      </c>
      <c r="E15238" s="171">
        <v>41.54</v>
      </c>
    </row>
    <row r="15239" spans="2:5" ht="50.1" customHeight="1">
      <c r="B15239" s="75">
        <v>2794</v>
      </c>
      <c r="C15239" s="75" t="s">
        <v>21745</v>
      </c>
      <c r="D15239" s="75" t="s">
        <v>13139</v>
      </c>
      <c r="E15239" s="171">
        <v>110.2</v>
      </c>
    </row>
    <row r="15240" spans="2:5" ht="50.1" customHeight="1">
      <c r="B15240" s="75">
        <v>2788</v>
      </c>
      <c r="C15240" s="75" t="s">
        <v>21746</v>
      </c>
      <c r="D15240" s="75" t="s">
        <v>13139</v>
      </c>
      <c r="E15240" s="171">
        <v>160.54</v>
      </c>
    </row>
    <row r="15241" spans="2:5" ht="50.1" customHeight="1">
      <c r="B15241" s="75">
        <v>4006</v>
      </c>
      <c r="C15241" s="75" t="s">
        <v>21747</v>
      </c>
      <c r="D15241" s="75" t="s">
        <v>13141</v>
      </c>
      <c r="E15241" s="172">
        <v>1247.46</v>
      </c>
    </row>
    <row r="15242" spans="2:5" ht="50.1" customHeight="1">
      <c r="B15242" s="75">
        <v>36151</v>
      </c>
      <c r="C15242" s="75" t="s">
        <v>16826</v>
      </c>
      <c r="D15242" s="75" t="s">
        <v>13138</v>
      </c>
      <c r="E15242" s="171">
        <v>21.6</v>
      </c>
    </row>
    <row r="15243" spans="2:5" ht="50.1" customHeight="1">
      <c r="B15243" s="75">
        <v>37457</v>
      </c>
      <c r="C15243" s="75" t="s">
        <v>16827</v>
      </c>
      <c r="D15243" s="75" t="s">
        <v>13139</v>
      </c>
      <c r="E15243" s="171">
        <v>2.59</v>
      </c>
    </row>
    <row r="15244" spans="2:5" ht="50.1" customHeight="1">
      <c r="B15244" s="75">
        <v>37456</v>
      </c>
      <c r="C15244" s="75" t="s">
        <v>16828</v>
      </c>
      <c r="D15244" s="75" t="s">
        <v>13139</v>
      </c>
      <c r="E15244" s="171">
        <v>1.36</v>
      </c>
    </row>
    <row r="15245" spans="2:5" ht="50.1" customHeight="1">
      <c r="B15245" s="75">
        <v>37461</v>
      </c>
      <c r="C15245" s="75" t="s">
        <v>16829</v>
      </c>
      <c r="D15245" s="75" t="s">
        <v>13139</v>
      </c>
      <c r="E15245" s="171">
        <v>9.6199999999999992</v>
      </c>
    </row>
    <row r="15246" spans="2:5" ht="50.1" customHeight="1">
      <c r="B15246" s="75">
        <v>37460</v>
      </c>
      <c r="C15246" s="75" t="s">
        <v>16830</v>
      </c>
      <c r="D15246" s="75" t="s">
        <v>13139</v>
      </c>
      <c r="E15246" s="171">
        <v>13.13</v>
      </c>
    </row>
    <row r="15247" spans="2:5" ht="50.1" customHeight="1">
      <c r="B15247" s="75">
        <v>37458</v>
      </c>
      <c r="C15247" s="75" t="s">
        <v>16831</v>
      </c>
      <c r="D15247" s="75" t="s">
        <v>13139</v>
      </c>
      <c r="E15247" s="171">
        <v>3.85</v>
      </c>
    </row>
    <row r="15248" spans="2:5" ht="50.1" customHeight="1">
      <c r="B15248" s="75">
        <v>37454</v>
      </c>
      <c r="C15248" s="75" t="s">
        <v>16832</v>
      </c>
      <c r="D15248" s="75" t="s">
        <v>13139</v>
      </c>
      <c r="E15248" s="171">
        <v>1.01</v>
      </c>
    </row>
    <row r="15249" spans="2:5" ht="50.1" customHeight="1">
      <c r="B15249" s="75">
        <v>37455</v>
      </c>
      <c r="C15249" s="75" t="s">
        <v>16833</v>
      </c>
      <c r="D15249" s="75" t="s">
        <v>13139</v>
      </c>
      <c r="E15249" s="171">
        <v>1.7</v>
      </c>
    </row>
    <row r="15250" spans="2:5" ht="50.1" customHeight="1">
      <c r="B15250" s="75">
        <v>37459</v>
      </c>
      <c r="C15250" s="75" t="s">
        <v>16834</v>
      </c>
      <c r="D15250" s="75" t="s">
        <v>13139</v>
      </c>
      <c r="E15250" s="171">
        <v>5.4</v>
      </c>
    </row>
    <row r="15251" spans="2:5" ht="50.1" customHeight="1">
      <c r="B15251" s="75">
        <v>21029</v>
      </c>
      <c r="C15251" s="75" t="s">
        <v>16835</v>
      </c>
      <c r="D15251" s="75" t="s">
        <v>13138</v>
      </c>
      <c r="E15251" s="171">
        <v>271.41000000000003</v>
      </c>
    </row>
    <row r="15252" spans="2:5" ht="50.1" customHeight="1">
      <c r="B15252" s="75">
        <v>21030</v>
      </c>
      <c r="C15252" s="75" t="s">
        <v>16836</v>
      </c>
      <c r="D15252" s="75" t="s">
        <v>13138</v>
      </c>
      <c r="E15252" s="171">
        <v>334.55</v>
      </c>
    </row>
    <row r="15253" spans="2:5" ht="50.1" customHeight="1">
      <c r="B15253" s="75">
        <v>21031</v>
      </c>
      <c r="C15253" s="75" t="s">
        <v>16837</v>
      </c>
      <c r="D15253" s="75" t="s">
        <v>13138</v>
      </c>
      <c r="E15253" s="171">
        <v>416.52</v>
      </c>
    </row>
    <row r="15254" spans="2:5" ht="50.1" customHeight="1">
      <c r="B15254" s="75">
        <v>21032</v>
      </c>
      <c r="C15254" s="75" t="s">
        <v>16838</v>
      </c>
      <c r="D15254" s="75" t="s">
        <v>13138</v>
      </c>
      <c r="E15254" s="171">
        <v>444.73</v>
      </c>
    </row>
    <row r="15255" spans="2:5" ht="50.1" customHeight="1">
      <c r="B15255" s="75">
        <v>37527</v>
      </c>
      <c r="C15255" s="75" t="s">
        <v>16839</v>
      </c>
      <c r="D15255" s="75" t="s">
        <v>13138</v>
      </c>
      <c r="E15255" s="171">
        <v>401.74</v>
      </c>
    </row>
    <row r="15256" spans="2:5" ht="50.1" customHeight="1">
      <c r="B15256" s="75">
        <v>37528</v>
      </c>
      <c r="C15256" s="75" t="s">
        <v>16840</v>
      </c>
      <c r="D15256" s="75" t="s">
        <v>13138</v>
      </c>
      <c r="E15256" s="171">
        <v>478.99</v>
      </c>
    </row>
    <row r="15257" spans="2:5" ht="50.1" customHeight="1">
      <c r="B15257" s="75">
        <v>37529</v>
      </c>
      <c r="C15257" s="75" t="s">
        <v>16841</v>
      </c>
      <c r="D15257" s="75" t="s">
        <v>13138</v>
      </c>
      <c r="E15257" s="171">
        <v>483.7</v>
      </c>
    </row>
    <row r="15258" spans="2:5" ht="50.1" customHeight="1">
      <c r="B15258" s="75">
        <v>37530</v>
      </c>
      <c r="C15258" s="75" t="s">
        <v>16842</v>
      </c>
      <c r="D15258" s="75" t="s">
        <v>13138</v>
      </c>
      <c r="E15258" s="171">
        <v>631.49</v>
      </c>
    </row>
    <row r="15259" spans="2:5" ht="50.1" customHeight="1">
      <c r="B15259" s="75">
        <v>21034</v>
      </c>
      <c r="C15259" s="75" t="s">
        <v>16843</v>
      </c>
      <c r="D15259" s="75" t="s">
        <v>13138</v>
      </c>
      <c r="E15259" s="171">
        <v>538.78</v>
      </c>
    </row>
    <row r="15260" spans="2:5" ht="50.1" customHeight="1">
      <c r="B15260" s="75">
        <v>37531</v>
      </c>
      <c r="C15260" s="75" t="s">
        <v>16844</v>
      </c>
      <c r="D15260" s="75" t="s">
        <v>13138</v>
      </c>
      <c r="E15260" s="171">
        <v>678.52</v>
      </c>
    </row>
    <row r="15261" spans="2:5" ht="50.1" customHeight="1">
      <c r="B15261" s="75">
        <v>21036</v>
      </c>
      <c r="C15261" s="75" t="s">
        <v>16845</v>
      </c>
      <c r="D15261" s="75" t="s">
        <v>13138</v>
      </c>
      <c r="E15261" s="171">
        <v>824.97</v>
      </c>
    </row>
    <row r="15262" spans="2:5" ht="50.1" customHeight="1">
      <c r="B15262" s="75">
        <v>21037</v>
      </c>
      <c r="C15262" s="75" t="s">
        <v>16846</v>
      </c>
      <c r="D15262" s="75" t="s">
        <v>13138</v>
      </c>
      <c r="E15262" s="171">
        <v>940.52</v>
      </c>
    </row>
    <row r="15263" spans="2:5" ht="50.1" customHeight="1">
      <c r="B15263" s="75">
        <v>20185</v>
      </c>
      <c r="C15263" s="75" t="s">
        <v>16847</v>
      </c>
      <c r="D15263" s="75" t="s">
        <v>13139</v>
      </c>
      <c r="E15263" s="171">
        <v>15.64</v>
      </c>
    </row>
    <row r="15264" spans="2:5" ht="50.1" customHeight="1">
      <c r="B15264" s="75">
        <v>20260</v>
      </c>
      <c r="C15264" s="75" t="s">
        <v>16848</v>
      </c>
      <c r="D15264" s="75" t="s">
        <v>13138</v>
      </c>
      <c r="E15264" s="171">
        <v>12.57</v>
      </c>
    </row>
    <row r="15265" spans="2:5" ht="50.1" customHeight="1">
      <c r="B15265" s="75">
        <v>37523</v>
      </c>
      <c r="C15265" s="75" t="s">
        <v>16849</v>
      </c>
      <c r="D15265" s="75" t="s">
        <v>13138</v>
      </c>
      <c r="E15265" s="172">
        <v>451380.11</v>
      </c>
    </row>
    <row r="15266" spans="2:5" ht="50.1" customHeight="1">
      <c r="B15266" s="75">
        <v>37515</v>
      </c>
      <c r="C15266" s="75" t="s">
        <v>16850</v>
      </c>
      <c r="D15266" s="75" t="s">
        <v>13138</v>
      </c>
      <c r="E15266" s="172">
        <v>401300</v>
      </c>
    </row>
    <row r="15267" spans="2:5" ht="50.1" customHeight="1">
      <c r="B15267" s="75">
        <v>12899</v>
      </c>
      <c r="C15267" s="75" t="s">
        <v>16851</v>
      </c>
      <c r="D15267" s="75" t="s">
        <v>13138</v>
      </c>
      <c r="E15267" s="171">
        <v>84.81</v>
      </c>
    </row>
    <row r="15268" spans="2:5" ht="50.1" customHeight="1">
      <c r="B15268" s="75">
        <v>12898</v>
      </c>
      <c r="C15268" s="75" t="s">
        <v>16852</v>
      </c>
      <c r="D15268" s="75" t="s">
        <v>13138</v>
      </c>
      <c r="E15268" s="171">
        <v>134.54</v>
      </c>
    </row>
    <row r="15269" spans="2:5" ht="50.1" customHeight="1">
      <c r="B15269" s="75">
        <v>42528</v>
      </c>
      <c r="C15269" s="75" t="s">
        <v>16853</v>
      </c>
      <c r="D15269" s="75" t="s">
        <v>13136</v>
      </c>
      <c r="E15269" s="171">
        <v>7.11</v>
      </c>
    </row>
    <row r="15270" spans="2:5" ht="50.1" customHeight="1">
      <c r="B15270" s="75">
        <v>39696</v>
      </c>
      <c r="C15270" s="75" t="s">
        <v>16854</v>
      </c>
      <c r="D15270" s="75" t="s">
        <v>13136</v>
      </c>
      <c r="E15270" s="171">
        <v>5</v>
      </c>
    </row>
    <row r="15271" spans="2:5" ht="50.1" customHeight="1">
      <c r="B15271" s="75">
        <v>39700</v>
      </c>
      <c r="C15271" s="75" t="s">
        <v>16855</v>
      </c>
      <c r="D15271" s="75" t="s">
        <v>13136</v>
      </c>
      <c r="E15271" s="171">
        <v>17.02</v>
      </c>
    </row>
    <row r="15272" spans="2:5" ht="50.1" customHeight="1">
      <c r="B15272" s="75">
        <v>11621</v>
      </c>
      <c r="C15272" s="75" t="s">
        <v>16856</v>
      </c>
      <c r="D15272" s="75" t="s">
        <v>13136</v>
      </c>
      <c r="E15272" s="171">
        <v>33.86</v>
      </c>
    </row>
    <row r="15273" spans="2:5" ht="50.1" customHeight="1">
      <c r="B15273" s="75">
        <v>4014</v>
      </c>
      <c r="C15273" s="75" t="s">
        <v>16857</v>
      </c>
      <c r="D15273" s="75" t="s">
        <v>13136</v>
      </c>
      <c r="E15273" s="171">
        <v>35.04</v>
      </c>
    </row>
    <row r="15274" spans="2:5" ht="50.1" customHeight="1">
      <c r="B15274" s="75">
        <v>4015</v>
      </c>
      <c r="C15274" s="75" t="s">
        <v>16858</v>
      </c>
      <c r="D15274" s="75" t="s">
        <v>13136</v>
      </c>
      <c r="E15274" s="171">
        <v>43.03</v>
      </c>
    </row>
    <row r="15275" spans="2:5" ht="50.1" customHeight="1">
      <c r="B15275" s="75">
        <v>4017</v>
      </c>
      <c r="C15275" s="75" t="s">
        <v>16859</v>
      </c>
      <c r="D15275" s="75" t="s">
        <v>13136</v>
      </c>
      <c r="E15275" s="171">
        <v>62.61</v>
      </c>
    </row>
    <row r="15276" spans="2:5" ht="50.1" customHeight="1">
      <c r="B15276" s="75">
        <v>4016</v>
      </c>
      <c r="C15276" s="75" t="s">
        <v>16860</v>
      </c>
      <c r="D15276" s="75" t="s">
        <v>13136</v>
      </c>
      <c r="E15276" s="171">
        <v>24.73</v>
      </c>
    </row>
    <row r="15277" spans="2:5" ht="50.1" customHeight="1">
      <c r="B15277" s="75">
        <v>39699</v>
      </c>
      <c r="C15277" s="75" t="s">
        <v>16861</v>
      </c>
      <c r="D15277" s="75" t="s">
        <v>13136</v>
      </c>
      <c r="E15277" s="171">
        <v>12.35</v>
      </c>
    </row>
    <row r="15278" spans="2:5" ht="50.1" customHeight="1">
      <c r="B15278" s="75">
        <v>38544</v>
      </c>
      <c r="C15278" s="75" t="s">
        <v>16862</v>
      </c>
      <c r="D15278" s="75" t="s">
        <v>13136</v>
      </c>
      <c r="E15278" s="171">
        <v>6.34</v>
      </c>
    </row>
    <row r="15279" spans="2:5" ht="50.1" customHeight="1">
      <c r="B15279" s="75">
        <v>38545</v>
      </c>
      <c r="C15279" s="75" t="s">
        <v>16863</v>
      </c>
      <c r="D15279" s="75" t="s">
        <v>13136</v>
      </c>
      <c r="E15279" s="171">
        <v>4.08</v>
      </c>
    </row>
    <row r="15280" spans="2:5" ht="50.1" customHeight="1">
      <c r="B15280" s="75">
        <v>42527</v>
      </c>
      <c r="C15280" s="75" t="s">
        <v>16864</v>
      </c>
      <c r="D15280" s="75" t="s">
        <v>13136</v>
      </c>
      <c r="E15280" s="171">
        <v>18.78</v>
      </c>
    </row>
    <row r="15281" spans="2:5" ht="50.1" customHeight="1">
      <c r="B15281" s="75">
        <v>39323</v>
      </c>
      <c r="C15281" s="75" t="s">
        <v>16865</v>
      </c>
      <c r="D15281" s="75" t="s">
        <v>13136</v>
      </c>
      <c r="E15281" s="171">
        <v>15.55</v>
      </c>
    </row>
    <row r="15282" spans="2:5" ht="50.1" customHeight="1">
      <c r="B15282" s="75">
        <v>626</v>
      </c>
      <c r="C15282" s="75" t="s">
        <v>16866</v>
      </c>
      <c r="D15282" s="75" t="s">
        <v>13140</v>
      </c>
      <c r="E15282" s="171">
        <v>12.78</v>
      </c>
    </row>
    <row r="15283" spans="2:5" ht="50.1" customHeight="1">
      <c r="B15283" s="75">
        <v>25860</v>
      </c>
      <c r="C15283" s="75" t="s">
        <v>16867</v>
      </c>
      <c r="D15283" s="75" t="s">
        <v>13136</v>
      </c>
      <c r="E15283" s="171">
        <v>10.27</v>
      </c>
    </row>
    <row r="15284" spans="2:5" ht="50.1" customHeight="1">
      <c r="B15284" s="75">
        <v>25861</v>
      </c>
      <c r="C15284" s="75" t="s">
        <v>16868</v>
      </c>
      <c r="D15284" s="75" t="s">
        <v>13136</v>
      </c>
      <c r="E15284" s="171">
        <v>15.5</v>
      </c>
    </row>
    <row r="15285" spans="2:5" ht="50.1" customHeight="1">
      <c r="B15285" s="75">
        <v>25862</v>
      </c>
      <c r="C15285" s="75" t="s">
        <v>16869</v>
      </c>
      <c r="D15285" s="75" t="s">
        <v>13136</v>
      </c>
      <c r="E15285" s="171">
        <v>16.45</v>
      </c>
    </row>
    <row r="15286" spans="2:5" ht="50.1" customHeight="1">
      <c r="B15286" s="75">
        <v>25863</v>
      </c>
      <c r="C15286" s="75" t="s">
        <v>16870</v>
      </c>
      <c r="D15286" s="75" t="s">
        <v>13136</v>
      </c>
      <c r="E15286" s="171">
        <v>20.56</v>
      </c>
    </row>
    <row r="15287" spans="2:5" ht="50.1" customHeight="1">
      <c r="B15287" s="75">
        <v>25864</v>
      </c>
      <c r="C15287" s="75" t="s">
        <v>16871</v>
      </c>
      <c r="D15287" s="75" t="s">
        <v>13136</v>
      </c>
      <c r="E15287" s="171">
        <v>30.84</v>
      </c>
    </row>
    <row r="15288" spans="2:5" ht="50.1" customHeight="1">
      <c r="B15288" s="75">
        <v>25865</v>
      </c>
      <c r="C15288" s="75" t="s">
        <v>16872</v>
      </c>
      <c r="D15288" s="75" t="s">
        <v>13136</v>
      </c>
      <c r="E15288" s="171">
        <v>41.31</v>
      </c>
    </row>
    <row r="15289" spans="2:5" ht="50.1" customHeight="1">
      <c r="B15289" s="75">
        <v>25866</v>
      </c>
      <c r="C15289" s="75" t="s">
        <v>16873</v>
      </c>
      <c r="D15289" s="75" t="s">
        <v>13136</v>
      </c>
      <c r="E15289" s="171">
        <v>51.3</v>
      </c>
    </row>
    <row r="15290" spans="2:5" ht="50.1" customHeight="1">
      <c r="B15290" s="75">
        <v>25868</v>
      </c>
      <c r="C15290" s="75" t="s">
        <v>16874</v>
      </c>
      <c r="D15290" s="75" t="s">
        <v>13136</v>
      </c>
      <c r="E15290" s="171">
        <v>11.45</v>
      </c>
    </row>
    <row r="15291" spans="2:5" ht="50.1" customHeight="1">
      <c r="B15291" s="75">
        <v>25869</v>
      </c>
      <c r="C15291" s="75" t="s">
        <v>16875</v>
      </c>
      <c r="D15291" s="75" t="s">
        <v>13136</v>
      </c>
      <c r="E15291" s="171">
        <v>16.16</v>
      </c>
    </row>
    <row r="15292" spans="2:5" ht="50.1" customHeight="1">
      <c r="B15292" s="75">
        <v>25870</v>
      </c>
      <c r="C15292" s="75" t="s">
        <v>16876</v>
      </c>
      <c r="D15292" s="75" t="s">
        <v>13136</v>
      </c>
      <c r="E15292" s="171">
        <v>18.32</v>
      </c>
    </row>
    <row r="15293" spans="2:5" ht="50.1" customHeight="1">
      <c r="B15293" s="75">
        <v>25871</v>
      </c>
      <c r="C15293" s="75" t="s">
        <v>16877</v>
      </c>
      <c r="D15293" s="75" t="s">
        <v>13136</v>
      </c>
      <c r="E15293" s="171">
        <v>22.49</v>
      </c>
    </row>
    <row r="15294" spans="2:5" ht="50.1" customHeight="1">
      <c r="B15294" s="75">
        <v>25867</v>
      </c>
      <c r="C15294" s="75" t="s">
        <v>16878</v>
      </c>
      <c r="D15294" s="75" t="s">
        <v>13136</v>
      </c>
      <c r="E15294" s="171">
        <v>33.299999999999997</v>
      </c>
    </row>
    <row r="15295" spans="2:5" ht="50.1" customHeight="1">
      <c r="B15295" s="75">
        <v>25872</v>
      </c>
      <c r="C15295" s="75" t="s">
        <v>16879</v>
      </c>
      <c r="D15295" s="75" t="s">
        <v>13136</v>
      </c>
      <c r="E15295" s="171">
        <v>45</v>
      </c>
    </row>
    <row r="15296" spans="2:5" ht="50.1" customHeight="1">
      <c r="B15296" s="75">
        <v>25873</v>
      </c>
      <c r="C15296" s="75" t="s">
        <v>16880</v>
      </c>
      <c r="D15296" s="75" t="s">
        <v>13136</v>
      </c>
      <c r="E15296" s="171">
        <v>56.13</v>
      </c>
    </row>
    <row r="15297" spans="2:5" ht="50.1" customHeight="1">
      <c r="B15297" s="75">
        <v>11479</v>
      </c>
      <c r="C15297" s="75" t="s">
        <v>21748</v>
      </c>
      <c r="D15297" s="75" t="s">
        <v>13138</v>
      </c>
      <c r="E15297" s="171">
        <v>25.72</v>
      </c>
    </row>
    <row r="15298" spans="2:5" ht="50.1" customHeight="1">
      <c r="B15298" s="75">
        <v>11481</v>
      </c>
      <c r="C15298" s="75" t="s">
        <v>21749</v>
      </c>
      <c r="D15298" s="75" t="s">
        <v>13138</v>
      </c>
      <c r="E15298" s="171">
        <v>23.27</v>
      </c>
    </row>
    <row r="15299" spans="2:5" ht="50.1" customHeight="1">
      <c r="B15299" s="75">
        <v>43609</v>
      </c>
      <c r="C15299" s="75" t="s">
        <v>21750</v>
      </c>
      <c r="D15299" s="75" t="s">
        <v>13138</v>
      </c>
      <c r="E15299" s="171">
        <v>23.27</v>
      </c>
    </row>
    <row r="15300" spans="2:5" ht="50.1" customHeight="1">
      <c r="B15300" s="75">
        <v>11478</v>
      </c>
      <c r="C15300" s="75" t="s">
        <v>21751</v>
      </c>
      <c r="D15300" s="75" t="s">
        <v>13138</v>
      </c>
      <c r="E15300" s="171">
        <v>44.13</v>
      </c>
    </row>
    <row r="15301" spans="2:5" ht="50.1" customHeight="1">
      <c r="B15301" s="75">
        <v>43608</v>
      </c>
      <c r="C15301" s="75" t="s">
        <v>21752</v>
      </c>
      <c r="D15301" s="75" t="s">
        <v>13138</v>
      </c>
      <c r="E15301" s="171">
        <v>33.68</v>
      </c>
    </row>
    <row r="15302" spans="2:5" ht="50.1" customHeight="1">
      <c r="B15302" s="75">
        <v>11476</v>
      </c>
      <c r="C15302" s="75" t="s">
        <v>21753</v>
      </c>
      <c r="D15302" s="75" t="s">
        <v>13138</v>
      </c>
      <c r="E15302" s="171">
        <v>33.68</v>
      </c>
    </row>
    <row r="15303" spans="2:5" ht="50.1" customHeight="1">
      <c r="B15303" s="75">
        <v>40637</v>
      </c>
      <c r="C15303" s="75" t="s">
        <v>16881</v>
      </c>
      <c r="D15303" s="75" t="s">
        <v>13138</v>
      </c>
      <c r="E15303" s="172">
        <v>572242.47</v>
      </c>
    </row>
    <row r="15304" spans="2:5" ht="50.1" customHeight="1">
      <c r="B15304" s="75">
        <v>13836</v>
      </c>
      <c r="C15304" s="75" t="s">
        <v>16882</v>
      </c>
      <c r="D15304" s="75" t="s">
        <v>13138</v>
      </c>
      <c r="E15304" s="172">
        <v>33448.839999999997</v>
      </c>
    </row>
    <row r="15305" spans="2:5" ht="50.1" customHeight="1">
      <c r="B15305" s="75">
        <v>14534</v>
      </c>
      <c r="C15305" s="75" t="s">
        <v>16883</v>
      </c>
      <c r="D15305" s="75" t="s">
        <v>13138</v>
      </c>
      <c r="E15305" s="172">
        <v>14002.57</v>
      </c>
    </row>
    <row r="15306" spans="2:5" ht="50.1" customHeight="1">
      <c r="B15306" s="75">
        <v>14619</v>
      </c>
      <c r="C15306" s="75" t="s">
        <v>16884</v>
      </c>
      <c r="D15306" s="75" t="s">
        <v>13138</v>
      </c>
      <c r="E15306" s="172">
        <v>13773.8</v>
      </c>
    </row>
    <row r="15307" spans="2:5" ht="50.1" customHeight="1">
      <c r="B15307" s="75">
        <v>14535</v>
      </c>
      <c r="C15307" s="75" t="s">
        <v>16885</v>
      </c>
      <c r="D15307" s="75" t="s">
        <v>13138</v>
      </c>
      <c r="E15307" s="172">
        <v>138976.87</v>
      </c>
    </row>
    <row r="15308" spans="2:5" ht="50.1" customHeight="1">
      <c r="B15308" s="75">
        <v>39813</v>
      </c>
      <c r="C15308" s="75" t="s">
        <v>16886</v>
      </c>
      <c r="D15308" s="75" t="s">
        <v>13138</v>
      </c>
      <c r="E15308" s="172">
        <v>21768.41</v>
      </c>
    </row>
    <row r="15309" spans="2:5" ht="50.1" customHeight="1">
      <c r="B15309" s="75">
        <v>40403</v>
      </c>
      <c r="C15309" s="75" t="s">
        <v>16887</v>
      </c>
      <c r="D15309" s="75" t="s">
        <v>13138</v>
      </c>
      <c r="E15309" s="171">
        <v>674.62</v>
      </c>
    </row>
    <row r="15310" spans="2:5" ht="50.1" customHeight="1">
      <c r="B15310" s="75">
        <v>12868</v>
      </c>
      <c r="C15310" s="75" t="s">
        <v>16888</v>
      </c>
      <c r="D15310" s="75" t="s">
        <v>13137</v>
      </c>
      <c r="E15310" s="171">
        <v>15.79</v>
      </c>
    </row>
    <row r="15311" spans="2:5" ht="50.1" customHeight="1">
      <c r="B15311" s="75">
        <v>40916</v>
      </c>
      <c r="C15311" s="75" t="s">
        <v>16889</v>
      </c>
      <c r="D15311" s="75" t="s">
        <v>13142</v>
      </c>
      <c r="E15311" s="172">
        <v>2802.82</v>
      </c>
    </row>
    <row r="15312" spans="2:5" ht="50.1" customHeight="1">
      <c r="B15312" s="75">
        <v>4755</v>
      </c>
      <c r="C15312" s="75" t="s">
        <v>16890</v>
      </c>
      <c r="D15312" s="75" t="s">
        <v>13137</v>
      </c>
      <c r="E15312" s="171">
        <v>15.79</v>
      </c>
    </row>
    <row r="15313" spans="2:5" ht="50.1" customHeight="1">
      <c r="B15313" s="75">
        <v>41067</v>
      </c>
      <c r="C15313" s="75" t="s">
        <v>16891</v>
      </c>
      <c r="D15313" s="75" t="s">
        <v>13142</v>
      </c>
      <c r="E15313" s="172">
        <v>2801.8</v>
      </c>
    </row>
    <row r="15314" spans="2:5" ht="50.1" customHeight="1">
      <c r="B15314" s="75">
        <v>38463</v>
      </c>
      <c r="C15314" s="75" t="s">
        <v>16892</v>
      </c>
      <c r="D15314" s="75" t="s">
        <v>13138</v>
      </c>
      <c r="E15314" s="171">
        <v>19.149999999999999</v>
      </c>
    </row>
    <row r="15315" spans="2:5" ht="50.1" customHeight="1">
      <c r="B15315" s="75">
        <v>40703</v>
      </c>
      <c r="C15315" s="75" t="s">
        <v>16893</v>
      </c>
      <c r="D15315" s="75" t="s">
        <v>13138</v>
      </c>
      <c r="E15315" s="172">
        <v>5720</v>
      </c>
    </row>
    <row r="15316" spans="2:5" ht="50.1" customHeight="1">
      <c r="B15316" s="75">
        <v>14531</v>
      </c>
      <c r="C15316" s="75" t="s">
        <v>16894</v>
      </c>
      <c r="D15316" s="75" t="s">
        <v>13138</v>
      </c>
      <c r="E15316" s="172">
        <v>10664.23</v>
      </c>
    </row>
    <row r="15317" spans="2:5" ht="50.1" customHeight="1">
      <c r="B15317" s="75">
        <v>36533</v>
      </c>
      <c r="C15317" s="75" t="s">
        <v>16895</v>
      </c>
      <c r="D15317" s="75" t="s">
        <v>13138</v>
      </c>
      <c r="E15317" s="172">
        <v>12271.81</v>
      </c>
    </row>
    <row r="15318" spans="2:5" ht="50.1" customHeight="1">
      <c r="B15318" s="75">
        <v>11616</v>
      </c>
      <c r="C15318" s="75" t="s">
        <v>16896</v>
      </c>
      <c r="D15318" s="75" t="s">
        <v>13138</v>
      </c>
      <c r="E15318" s="172">
        <v>11590.54</v>
      </c>
    </row>
    <row r="15319" spans="2:5" ht="50.1" customHeight="1">
      <c r="B15319" s="75">
        <v>41898</v>
      </c>
      <c r="C15319" s="75" t="s">
        <v>16897</v>
      </c>
      <c r="D15319" s="75" t="s">
        <v>13138</v>
      </c>
      <c r="E15319" s="172">
        <v>13040.93</v>
      </c>
    </row>
    <row r="15320" spans="2:5" ht="50.1" customHeight="1">
      <c r="B15320" s="75">
        <v>13447</v>
      </c>
      <c r="C15320" s="75" t="s">
        <v>16898</v>
      </c>
      <c r="D15320" s="75" t="s">
        <v>13138</v>
      </c>
      <c r="E15320" s="172">
        <v>23996.21</v>
      </c>
    </row>
    <row r="15321" spans="2:5" ht="50.1" customHeight="1">
      <c r="B15321" s="75">
        <v>14529</v>
      </c>
      <c r="C15321" s="75" t="s">
        <v>16899</v>
      </c>
      <c r="D15321" s="75" t="s">
        <v>13138</v>
      </c>
      <c r="E15321" s="172">
        <v>13420.47</v>
      </c>
    </row>
    <row r="15322" spans="2:5" ht="50.1" customHeight="1">
      <c r="B15322" s="75">
        <v>10747</v>
      </c>
      <c r="C15322" s="75" t="s">
        <v>16900</v>
      </c>
      <c r="D15322" s="75" t="s">
        <v>13138</v>
      </c>
      <c r="E15322" s="172">
        <v>13167.53</v>
      </c>
    </row>
    <row r="15323" spans="2:5" ht="50.1" customHeight="1">
      <c r="B15323" s="75">
        <v>36141</v>
      </c>
      <c r="C15323" s="75" t="s">
        <v>16901</v>
      </c>
      <c r="D15323" s="75" t="s">
        <v>13138</v>
      </c>
      <c r="E15323" s="171">
        <v>29.16</v>
      </c>
    </row>
    <row r="15324" spans="2:5" ht="50.1" customHeight="1">
      <c r="B15324" s="75">
        <v>39434</v>
      </c>
      <c r="C15324" s="75" t="s">
        <v>21754</v>
      </c>
      <c r="D15324" s="75" t="s">
        <v>13140</v>
      </c>
      <c r="E15324" s="171">
        <v>2.73</v>
      </c>
    </row>
    <row r="15325" spans="2:5" ht="50.1" customHeight="1">
      <c r="B15325" s="75">
        <v>39433</v>
      </c>
      <c r="C15325" s="75" t="s">
        <v>16902</v>
      </c>
      <c r="D15325" s="75" t="s">
        <v>13140</v>
      </c>
      <c r="E15325" s="171">
        <v>1.96</v>
      </c>
    </row>
    <row r="15326" spans="2:5" ht="50.1" customHeight="1">
      <c r="B15326" s="75">
        <v>4049</v>
      </c>
      <c r="C15326" s="75" t="s">
        <v>16903</v>
      </c>
      <c r="D15326" s="75" t="s">
        <v>3955</v>
      </c>
      <c r="E15326" s="171">
        <v>45.7</v>
      </c>
    </row>
    <row r="15327" spans="2:5" ht="50.1" customHeight="1">
      <c r="B15327" s="75">
        <v>38120</v>
      </c>
      <c r="C15327" s="75" t="s">
        <v>16904</v>
      </c>
      <c r="D15327" s="75" t="s">
        <v>13140</v>
      </c>
      <c r="E15327" s="171">
        <v>90.95</v>
      </c>
    </row>
    <row r="15328" spans="2:5" ht="50.1" customHeight="1">
      <c r="B15328" s="75">
        <v>38877</v>
      </c>
      <c r="C15328" s="75" t="s">
        <v>16905</v>
      </c>
      <c r="D15328" s="75" t="s">
        <v>13140</v>
      </c>
      <c r="E15328" s="171">
        <v>5.9</v>
      </c>
    </row>
    <row r="15329" spans="2:5" ht="50.1" customHeight="1">
      <c r="B15329" s="75">
        <v>34546</v>
      </c>
      <c r="C15329" s="75" t="s">
        <v>16906</v>
      </c>
      <c r="D15329" s="75" t="s">
        <v>13140</v>
      </c>
      <c r="E15329" s="171">
        <v>5.94</v>
      </c>
    </row>
    <row r="15330" spans="2:5" ht="50.1" customHeight="1">
      <c r="B15330" s="75">
        <v>10498</v>
      </c>
      <c r="C15330" s="75" t="s">
        <v>16907</v>
      </c>
      <c r="D15330" s="75" t="s">
        <v>13140</v>
      </c>
      <c r="E15330" s="171">
        <v>7.63</v>
      </c>
    </row>
    <row r="15331" spans="2:5" ht="50.1" customHeight="1">
      <c r="B15331" s="75">
        <v>4823</v>
      </c>
      <c r="C15331" s="75" t="s">
        <v>16908</v>
      </c>
      <c r="D15331" s="75" t="s">
        <v>13140</v>
      </c>
      <c r="E15331" s="171">
        <v>31.16</v>
      </c>
    </row>
    <row r="15332" spans="2:5" ht="50.1" customHeight="1">
      <c r="B15332" s="75">
        <v>12357</v>
      </c>
      <c r="C15332" s="75" t="s">
        <v>16909</v>
      </c>
      <c r="D15332" s="75" t="s">
        <v>13138</v>
      </c>
      <c r="E15332" s="171">
        <v>163.80000000000001</v>
      </c>
    </row>
    <row r="15333" spans="2:5" ht="50.1" customHeight="1">
      <c r="B15333" s="75">
        <v>12358</v>
      </c>
      <c r="C15333" s="75" t="s">
        <v>16910</v>
      </c>
      <c r="D15333" s="75" t="s">
        <v>13138</v>
      </c>
      <c r="E15333" s="171">
        <v>184.24</v>
      </c>
    </row>
    <row r="15334" spans="2:5" ht="50.1" customHeight="1">
      <c r="B15334" s="75">
        <v>11079</v>
      </c>
      <c r="C15334" s="75" t="s">
        <v>16911</v>
      </c>
      <c r="D15334" s="75" t="s">
        <v>13141</v>
      </c>
      <c r="E15334" s="172">
        <v>1681.36</v>
      </c>
    </row>
    <row r="15335" spans="2:5" ht="50.1" customHeight="1">
      <c r="B15335" s="75">
        <v>11082</v>
      </c>
      <c r="C15335" s="75" t="s">
        <v>16912</v>
      </c>
      <c r="D15335" s="75" t="s">
        <v>13141</v>
      </c>
      <c r="E15335" s="172">
        <v>1681.36</v>
      </c>
    </row>
    <row r="15336" spans="2:5" ht="50.1" customHeight="1">
      <c r="B15336" s="75">
        <v>4058</v>
      </c>
      <c r="C15336" s="75" t="s">
        <v>16913</v>
      </c>
      <c r="D15336" s="75" t="s">
        <v>13137</v>
      </c>
      <c r="E15336" s="171">
        <v>23.63</v>
      </c>
    </row>
    <row r="15337" spans="2:5" ht="50.1" customHeight="1">
      <c r="B15337" s="75">
        <v>40974</v>
      </c>
      <c r="C15337" s="75" t="s">
        <v>16914</v>
      </c>
      <c r="D15337" s="75" t="s">
        <v>13142</v>
      </c>
      <c r="E15337" s="172">
        <v>4196.9799999999996</v>
      </c>
    </row>
    <row r="15338" spans="2:5" ht="50.1" customHeight="1">
      <c r="B15338" s="75">
        <v>34794</v>
      </c>
      <c r="C15338" s="75" t="s">
        <v>16915</v>
      </c>
      <c r="D15338" s="75" t="s">
        <v>13137</v>
      </c>
      <c r="E15338" s="171">
        <v>16.170000000000002</v>
      </c>
    </row>
    <row r="15339" spans="2:5" ht="50.1" customHeight="1">
      <c r="B15339" s="75">
        <v>40925</v>
      </c>
      <c r="C15339" s="75" t="s">
        <v>16916</v>
      </c>
      <c r="D15339" s="75" t="s">
        <v>13142</v>
      </c>
      <c r="E15339" s="172">
        <v>2871.59</v>
      </c>
    </row>
    <row r="15340" spans="2:5" ht="50.1" customHeight="1">
      <c r="B15340" s="75">
        <v>13741</v>
      </c>
      <c r="C15340" s="75" t="s">
        <v>16917</v>
      </c>
      <c r="D15340" s="75" t="s">
        <v>13138</v>
      </c>
      <c r="E15340" s="172">
        <v>2384.9499999999998</v>
      </c>
    </row>
    <row r="15341" spans="2:5" ht="50.1" customHeight="1">
      <c r="B15341" s="75">
        <v>3288</v>
      </c>
      <c r="C15341" s="75" t="s">
        <v>16918</v>
      </c>
      <c r="D15341" s="75" t="s">
        <v>13139</v>
      </c>
      <c r="E15341" s="171">
        <v>6</v>
      </c>
    </row>
    <row r="15342" spans="2:5" ht="50.1" customHeight="1">
      <c r="B15342" s="75">
        <v>13587</v>
      </c>
      <c r="C15342" s="75" t="s">
        <v>16919</v>
      </c>
      <c r="D15342" s="75" t="s">
        <v>13139</v>
      </c>
      <c r="E15342" s="171">
        <v>3.62</v>
      </c>
    </row>
    <row r="15343" spans="2:5" ht="50.1" customHeight="1">
      <c r="B15343" s="75">
        <v>38598</v>
      </c>
      <c r="C15343" s="75" t="s">
        <v>21755</v>
      </c>
      <c r="D15343" s="75" t="s">
        <v>13138</v>
      </c>
      <c r="E15343" s="171">
        <v>2.1</v>
      </c>
    </row>
    <row r="15344" spans="2:5" ht="50.1" customHeight="1">
      <c r="B15344" s="75">
        <v>38595</v>
      </c>
      <c r="C15344" s="75" t="s">
        <v>21756</v>
      </c>
      <c r="D15344" s="75" t="s">
        <v>13138</v>
      </c>
      <c r="E15344" s="171">
        <v>1.78</v>
      </c>
    </row>
    <row r="15345" spans="2:5" ht="50.1" customHeight="1">
      <c r="B15345" s="75">
        <v>38592</v>
      </c>
      <c r="C15345" s="75" t="s">
        <v>21757</v>
      </c>
      <c r="D15345" s="75" t="s">
        <v>13138</v>
      </c>
      <c r="E15345" s="171">
        <v>1.79</v>
      </c>
    </row>
    <row r="15346" spans="2:5" ht="50.1" customHeight="1">
      <c r="B15346" s="75">
        <v>38588</v>
      </c>
      <c r="C15346" s="75" t="s">
        <v>21758</v>
      </c>
      <c r="D15346" s="75" t="s">
        <v>13138</v>
      </c>
      <c r="E15346" s="171">
        <v>1.44</v>
      </c>
    </row>
    <row r="15347" spans="2:5" ht="50.1" customHeight="1">
      <c r="B15347" s="75">
        <v>38593</v>
      </c>
      <c r="C15347" s="75" t="s">
        <v>21759</v>
      </c>
      <c r="D15347" s="75" t="s">
        <v>13138</v>
      </c>
      <c r="E15347" s="171">
        <v>1.98</v>
      </c>
    </row>
    <row r="15348" spans="2:5" ht="50.1" customHeight="1">
      <c r="B15348" s="75">
        <v>38589</v>
      </c>
      <c r="C15348" s="75" t="s">
        <v>21760</v>
      </c>
      <c r="D15348" s="75" t="s">
        <v>13138</v>
      </c>
      <c r="E15348" s="171">
        <v>1.51</v>
      </c>
    </row>
    <row r="15349" spans="2:5" ht="50.1" customHeight="1">
      <c r="B15349" s="75">
        <v>38594</v>
      </c>
      <c r="C15349" s="75" t="s">
        <v>21761</v>
      </c>
      <c r="D15349" s="75" t="s">
        <v>13138</v>
      </c>
      <c r="E15349" s="171">
        <v>3.13</v>
      </c>
    </row>
    <row r="15350" spans="2:5" ht="50.1" customHeight="1">
      <c r="B15350" s="75">
        <v>34773</v>
      </c>
      <c r="C15350" s="75" t="s">
        <v>21762</v>
      </c>
      <c r="D15350" s="75" t="s">
        <v>13138</v>
      </c>
      <c r="E15350" s="171">
        <v>1.48</v>
      </c>
    </row>
    <row r="15351" spans="2:5" ht="50.1" customHeight="1">
      <c r="B15351" s="75">
        <v>34769</v>
      </c>
      <c r="C15351" s="75" t="s">
        <v>21763</v>
      </c>
      <c r="D15351" s="75" t="s">
        <v>13138</v>
      </c>
      <c r="E15351" s="171">
        <v>1.83</v>
      </c>
    </row>
    <row r="15352" spans="2:5" ht="50.1" customHeight="1">
      <c r="B15352" s="75">
        <v>34763</v>
      </c>
      <c r="C15352" s="75" t="s">
        <v>21764</v>
      </c>
      <c r="D15352" s="75" t="s">
        <v>13138</v>
      </c>
      <c r="E15352" s="171">
        <v>1.1299999999999999</v>
      </c>
    </row>
    <row r="15353" spans="2:5" ht="50.1" customHeight="1">
      <c r="B15353" s="75">
        <v>34774</v>
      </c>
      <c r="C15353" s="75" t="s">
        <v>21765</v>
      </c>
      <c r="D15353" s="75" t="s">
        <v>13138</v>
      </c>
      <c r="E15353" s="171">
        <v>1.4</v>
      </c>
    </row>
    <row r="15354" spans="2:5" ht="50.1" customHeight="1">
      <c r="B15354" s="75">
        <v>34771</v>
      </c>
      <c r="C15354" s="75" t="s">
        <v>21766</v>
      </c>
      <c r="D15354" s="75" t="s">
        <v>13138</v>
      </c>
      <c r="E15354" s="171">
        <v>1.69</v>
      </c>
    </row>
    <row r="15355" spans="2:5" ht="50.1" customHeight="1">
      <c r="B15355" s="75">
        <v>34764</v>
      </c>
      <c r="C15355" s="75" t="s">
        <v>21767</v>
      </c>
      <c r="D15355" s="75" t="s">
        <v>13138</v>
      </c>
      <c r="E15355" s="171">
        <v>1.1100000000000001</v>
      </c>
    </row>
    <row r="15356" spans="2:5" ht="50.1" customHeight="1">
      <c r="B15356" s="75">
        <v>34788</v>
      </c>
      <c r="C15356" s="75" t="s">
        <v>16920</v>
      </c>
      <c r="D15356" s="75" t="s">
        <v>13138</v>
      </c>
      <c r="E15356" s="171">
        <v>1.21</v>
      </c>
    </row>
    <row r="15357" spans="2:5" ht="50.1" customHeight="1">
      <c r="B15357" s="75">
        <v>34781</v>
      </c>
      <c r="C15357" s="75" t="s">
        <v>16921</v>
      </c>
      <c r="D15357" s="75" t="s">
        <v>13138</v>
      </c>
      <c r="E15357" s="171">
        <v>1.37</v>
      </c>
    </row>
    <row r="15358" spans="2:5" ht="50.1" customHeight="1">
      <c r="B15358" s="75">
        <v>41682</v>
      </c>
      <c r="C15358" s="75" t="s">
        <v>21768</v>
      </c>
      <c r="D15358" s="75" t="s">
        <v>13138</v>
      </c>
      <c r="E15358" s="171">
        <v>21.94</v>
      </c>
    </row>
    <row r="15359" spans="2:5" ht="50.1" customHeight="1">
      <c r="B15359" s="75">
        <v>41683</v>
      </c>
      <c r="C15359" s="75" t="s">
        <v>21769</v>
      </c>
      <c r="D15359" s="75" t="s">
        <v>13138</v>
      </c>
      <c r="E15359" s="171">
        <v>16.14</v>
      </c>
    </row>
    <row r="15360" spans="2:5" ht="50.1" customHeight="1">
      <c r="B15360" s="75">
        <v>41680</v>
      </c>
      <c r="C15360" s="75" t="s">
        <v>21770</v>
      </c>
      <c r="D15360" s="75" t="s">
        <v>13138</v>
      </c>
      <c r="E15360" s="171">
        <v>8.69</v>
      </c>
    </row>
    <row r="15361" spans="2:5" ht="50.1" customHeight="1">
      <c r="B15361" s="75">
        <v>41679</v>
      </c>
      <c r="C15361" s="75" t="s">
        <v>21771</v>
      </c>
      <c r="D15361" s="75" t="s">
        <v>13138</v>
      </c>
      <c r="E15361" s="171">
        <v>19.87</v>
      </c>
    </row>
    <row r="15362" spans="2:5" ht="50.1" customHeight="1">
      <c r="B15362" s="75">
        <v>41681</v>
      </c>
      <c r="C15362" s="75" t="s">
        <v>21772</v>
      </c>
      <c r="D15362" s="75" t="s">
        <v>13138</v>
      </c>
      <c r="E15362" s="171">
        <v>13.59</v>
      </c>
    </row>
    <row r="15363" spans="2:5" ht="50.1" customHeight="1">
      <c r="B15363" s="75">
        <v>43386</v>
      </c>
      <c r="C15363" s="75" t="s">
        <v>21773</v>
      </c>
      <c r="D15363" s="75" t="s">
        <v>13138</v>
      </c>
      <c r="E15363" s="171">
        <v>31.04</v>
      </c>
    </row>
    <row r="15364" spans="2:5" ht="50.1" customHeight="1">
      <c r="B15364" s="75">
        <v>4059</v>
      </c>
      <c r="C15364" s="75" t="s">
        <v>21774</v>
      </c>
      <c r="D15364" s="75" t="s">
        <v>13139</v>
      </c>
      <c r="E15364" s="171">
        <v>21.94</v>
      </c>
    </row>
    <row r="15365" spans="2:5" ht="50.1" customHeight="1">
      <c r="B15365" s="75">
        <v>4062</v>
      </c>
      <c r="C15365" s="75" t="s">
        <v>16922</v>
      </c>
      <c r="D15365" s="75" t="s">
        <v>13138</v>
      </c>
      <c r="E15365" s="171">
        <v>21.94</v>
      </c>
    </row>
    <row r="15366" spans="2:5" ht="50.1" customHeight="1">
      <c r="B15366" s="75">
        <v>4061</v>
      </c>
      <c r="C15366" s="75" t="s">
        <v>21775</v>
      </c>
      <c r="D15366" s="75" t="s">
        <v>13138</v>
      </c>
      <c r="E15366" s="171">
        <v>27.32</v>
      </c>
    </row>
    <row r="15367" spans="2:5" ht="50.1" customHeight="1">
      <c r="B15367" s="75">
        <v>41315</v>
      </c>
      <c r="C15367" s="75" t="s">
        <v>19191</v>
      </c>
      <c r="D15367" s="75" t="s">
        <v>13140</v>
      </c>
      <c r="E15367" s="171">
        <v>44.6</v>
      </c>
    </row>
    <row r="15368" spans="2:5" ht="50.1" customHeight="1">
      <c r="B15368" s="75">
        <v>43148</v>
      </c>
      <c r="C15368" s="75" t="s">
        <v>19192</v>
      </c>
      <c r="D15368" s="75" t="s">
        <v>13140</v>
      </c>
      <c r="E15368" s="171">
        <v>30.27</v>
      </c>
    </row>
    <row r="15369" spans="2:5" ht="50.1" customHeight="1">
      <c r="B15369" s="75">
        <v>43147</v>
      </c>
      <c r="C15369" s="75" t="s">
        <v>19193</v>
      </c>
      <c r="D15369" s="75" t="s">
        <v>13140</v>
      </c>
      <c r="E15369" s="171">
        <v>11.72</v>
      </c>
    </row>
    <row r="15370" spans="2:5" ht="50.1" customHeight="1">
      <c r="B15370" s="75">
        <v>10608</v>
      </c>
      <c r="C15370" s="75" t="s">
        <v>16923</v>
      </c>
      <c r="D15370" s="75" t="s">
        <v>13138</v>
      </c>
      <c r="E15370" s="172">
        <v>4785</v>
      </c>
    </row>
    <row r="15371" spans="2:5" ht="50.1" customHeight="1">
      <c r="B15371" s="75">
        <v>4069</v>
      </c>
      <c r="C15371" s="75" t="s">
        <v>16924</v>
      </c>
      <c r="D15371" s="75" t="s">
        <v>13137</v>
      </c>
      <c r="E15371" s="171">
        <v>57.22</v>
      </c>
    </row>
    <row r="15372" spans="2:5" ht="50.1" customHeight="1">
      <c r="B15372" s="75">
        <v>40819</v>
      </c>
      <c r="C15372" s="75" t="s">
        <v>16925</v>
      </c>
      <c r="D15372" s="75" t="s">
        <v>13142</v>
      </c>
      <c r="E15372" s="172">
        <v>10152.299999999999</v>
      </c>
    </row>
    <row r="15373" spans="2:5" ht="50.1" customHeight="1">
      <c r="B15373" s="75">
        <v>34361</v>
      </c>
      <c r="C15373" s="75" t="s">
        <v>16926</v>
      </c>
      <c r="D15373" s="75" t="s">
        <v>13140</v>
      </c>
      <c r="E15373" s="171">
        <v>8.5299999999999994</v>
      </c>
    </row>
    <row r="15374" spans="2:5" ht="50.1" customHeight="1">
      <c r="B15374" s="75">
        <v>36512</v>
      </c>
      <c r="C15374" s="75" t="s">
        <v>16927</v>
      </c>
      <c r="D15374" s="75" t="s">
        <v>13138</v>
      </c>
      <c r="E15374" s="172">
        <v>13851.62</v>
      </c>
    </row>
    <row r="15375" spans="2:5" ht="50.1" customHeight="1">
      <c r="B15375" s="75">
        <v>25972</v>
      </c>
      <c r="C15375" s="75" t="s">
        <v>16928</v>
      </c>
      <c r="D15375" s="75" t="s">
        <v>13140</v>
      </c>
      <c r="E15375" s="171">
        <v>9.99</v>
      </c>
    </row>
    <row r="15376" spans="2:5" ht="50.1" customHeight="1">
      <c r="B15376" s="75">
        <v>25973</v>
      </c>
      <c r="C15376" s="75" t="s">
        <v>16929</v>
      </c>
      <c r="D15376" s="75" t="s">
        <v>13140</v>
      </c>
      <c r="E15376" s="171">
        <v>9.99</v>
      </c>
    </row>
    <row r="15377" spans="2:5" ht="50.1" customHeight="1">
      <c r="B15377" s="75">
        <v>11697</v>
      </c>
      <c r="C15377" s="75" t="s">
        <v>16930</v>
      </c>
      <c r="D15377" s="75" t="s">
        <v>13138</v>
      </c>
      <c r="E15377" s="171">
        <v>552.5</v>
      </c>
    </row>
    <row r="15378" spans="2:5" ht="50.1" customHeight="1">
      <c r="B15378" s="75">
        <v>11698</v>
      </c>
      <c r="C15378" s="75" t="s">
        <v>16931</v>
      </c>
      <c r="D15378" s="75" t="s">
        <v>13138</v>
      </c>
      <c r="E15378" s="171">
        <v>659.1</v>
      </c>
    </row>
    <row r="15379" spans="2:5" ht="50.1" customHeight="1">
      <c r="B15379" s="75">
        <v>11699</v>
      </c>
      <c r="C15379" s="75" t="s">
        <v>16932</v>
      </c>
      <c r="D15379" s="75" t="s">
        <v>13138</v>
      </c>
      <c r="E15379" s="171">
        <v>728.46</v>
      </c>
    </row>
    <row r="15380" spans="2:5" ht="50.1" customHeight="1">
      <c r="B15380" s="75">
        <v>10432</v>
      </c>
      <c r="C15380" s="75" t="s">
        <v>16933</v>
      </c>
      <c r="D15380" s="75" t="s">
        <v>13138</v>
      </c>
      <c r="E15380" s="171">
        <v>295.31</v>
      </c>
    </row>
    <row r="15381" spans="2:5" ht="50.1" customHeight="1">
      <c r="B15381" s="75">
        <v>10430</v>
      </c>
      <c r="C15381" s="75" t="s">
        <v>16934</v>
      </c>
      <c r="D15381" s="75" t="s">
        <v>13138</v>
      </c>
      <c r="E15381" s="171">
        <v>318.04000000000002</v>
      </c>
    </row>
    <row r="15382" spans="2:5" ht="50.1" customHeight="1">
      <c r="B15382" s="75">
        <v>37514</v>
      </c>
      <c r="C15382" s="75" t="s">
        <v>16935</v>
      </c>
      <c r="D15382" s="75" t="s">
        <v>13138</v>
      </c>
      <c r="E15382" s="172">
        <v>255000</v>
      </c>
    </row>
    <row r="15383" spans="2:5" ht="50.1" customHeight="1">
      <c r="B15383" s="75">
        <v>37519</v>
      </c>
      <c r="C15383" s="75" t="s">
        <v>16936</v>
      </c>
      <c r="D15383" s="75" t="s">
        <v>13138</v>
      </c>
      <c r="E15383" s="172">
        <v>393539.81</v>
      </c>
    </row>
    <row r="15384" spans="2:5" ht="50.1" customHeight="1">
      <c r="B15384" s="75">
        <v>37520</v>
      </c>
      <c r="C15384" s="75" t="s">
        <v>16937</v>
      </c>
      <c r="D15384" s="75" t="s">
        <v>13138</v>
      </c>
      <c r="E15384" s="172">
        <v>387088.34</v>
      </c>
    </row>
    <row r="15385" spans="2:5" ht="50.1" customHeight="1">
      <c r="B15385" s="75">
        <v>37521</v>
      </c>
      <c r="C15385" s="75" t="s">
        <v>16938</v>
      </c>
      <c r="D15385" s="75" t="s">
        <v>13138</v>
      </c>
      <c r="E15385" s="172">
        <v>472247.78</v>
      </c>
    </row>
    <row r="15386" spans="2:5" ht="50.1" customHeight="1">
      <c r="B15386" s="75">
        <v>37522</v>
      </c>
      <c r="C15386" s="75" t="s">
        <v>16939</v>
      </c>
      <c r="D15386" s="75" t="s">
        <v>13138</v>
      </c>
      <c r="E15386" s="172">
        <v>486455.72</v>
      </c>
    </row>
    <row r="15387" spans="2:5" ht="50.1" customHeight="1">
      <c r="B15387" s="75">
        <v>21109</v>
      </c>
      <c r="C15387" s="75" t="s">
        <v>16940</v>
      </c>
      <c r="D15387" s="75" t="s">
        <v>13138</v>
      </c>
      <c r="E15387" s="171">
        <v>31.97</v>
      </c>
    </row>
    <row r="15388" spans="2:5" ht="50.1" customHeight="1">
      <c r="B15388" s="75">
        <v>36800</v>
      </c>
      <c r="C15388" s="75" t="s">
        <v>16941</v>
      </c>
      <c r="D15388" s="75" t="s">
        <v>13138</v>
      </c>
      <c r="E15388" s="171">
        <v>86.33</v>
      </c>
    </row>
    <row r="15389" spans="2:5" ht="50.1" customHeight="1">
      <c r="B15389" s="75">
        <v>11769</v>
      </c>
      <c r="C15389" s="75" t="s">
        <v>16942</v>
      </c>
      <c r="D15389" s="75" t="s">
        <v>13138</v>
      </c>
      <c r="E15389" s="171">
        <v>211.56</v>
      </c>
    </row>
    <row r="15390" spans="2:5" ht="50.1" customHeight="1">
      <c r="B15390" s="75">
        <v>36793</v>
      </c>
      <c r="C15390" s="75" t="s">
        <v>16943</v>
      </c>
      <c r="D15390" s="75" t="s">
        <v>13138</v>
      </c>
      <c r="E15390" s="171">
        <v>342.53</v>
      </c>
    </row>
    <row r="15391" spans="2:5" ht="50.1" customHeight="1">
      <c r="B15391" s="75">
        <v>37546</v>
      </c>
      <c r="C15391" s="75" t="s">
        <v>16944</v>
      </c>
      <c r="D15391" s="75" t="s">
        <v>13138</v>
      </c>
      <c r="E15391" s="172">
        <v>11527.46</v>
      </c>
    </row>
    <row r="15392" spans="2:5" ht="50.1" customHeight="1">
      <c r="B15392" s="75">
        <v>37544</v>
      </c>
      <c r="C15392" s="75" t="s">
        <v>16945</v>
      </c>
      <c r="D15392" s="75" t="s">
        <v>13138</v>
      </c>
      <c r="E15392" s="172">
        <v>12192.23</v>
      </c>
    </row>
    <row r="15393" spans="2:5" ht="50.1" customHeight="1">
      <c r="B15393" s="75">
        <v>37545</v>
      </c>
      <c r="C15393" s="75" t="s">
        <v>16946</v>
      </c>
      <c r="D15393" s="75" t="s">
        <v>13138</v>
      </c>
      <c r="E15393" s="172">
        <v>14507.11</v>
      </c>
    </row>
    <row r="15394" spans="2:5" ht="50.1" customHeight="1">
      <c r="B15394" s="75">
        <v>11771</v>
      </c>
      <c r="C15394" s="75" t="s">
        <v>16947</v>
      </c>
      <c r="D15394" s="75" t="s">
        <v>13138</v>
      </c>
      <c r="E15394" s="171">
        <v>262.42</v>
      </c>
    </row>
    <row r="15395" spans="2:5" ht="50.1" customHeight="1">
      <c r="B15395" s="75">
        <v>39919</v>
      </c>
      <c r="C15395" s="75" t="s">
        <v>16948</v>
      </c>
      <c r="D15395" s="75" t="s">
        <v>13138</v>
      </c>
      <c r="E15395" s="172">
        <v>57701.33</v>
      </c>
    </row>
    <row r="15396" spans="2:5" ht="50.1" customHeight="1">
      <c r="B15396" s="75">
        <v>38385</v>
      </c>
      <c r="C15396" s="75" t="s">
        <v>16949</v>
      </c>
      <c r="D15396" s="75" t="s">
        <v>13138</v>
      </c>
      <c r="E15396" s="171">
        <v>40.72</v>
      </c>
    </row>
    <row r="15397" spans="2:5" ht="50.1" customHeight="1">
      <c r="B15397" s="75">
        <v>37587</v>
      </c>
      <c r="C15397" s="75" t="s">
        <v>16950</v>
      </c>
      <c r="D15397" s="75" t="s">
        <v>13138</v>
      </c>
      <c r="E15397" s="171">
        <v>238.68</v>
      </c>
    </row>
    <row r="15398" spans="2:5" ht="50.1" customHeight="1">
      <c r="B15398" s="75">
        <v>11561</v>
      </c>
      <c r="C15398" s="75" t="s">
        <v>21776</v>
      </c>
      <c r="D15398" s="75" t="s">
        <v>13138</v>
      </c>
      <c r="E15398" s="171">
        <v>208.43</v>
      </c>
    </row>
    <row r="15399" spans="2:5" ht="50.1" customHeight="1">
      <c r="B15399" s="75">
        <v>43604</v>
      </c>
      <c r="C15399" s="75" t="s">
        <v>21777</v>
      </c>
      <c r="D15399" s="75" t="s">
        <v>13138</v>
      </c>
      <c r="E15399" s="171">
        <v>111.12</v>
      </c>
    </row>
    <row r="15400" spans="2:5" ht="50.1" customHeight="1">
      <c r="B15400" s="75">
        <v>11560</v>
      </c>
      <c r="C15400" s="75" t="s">
        <v>21778</v>
      </c>
      <c r="D15400" s="75" t="s">
        <v>13138</v>
      </c>
      <c r="E15400" s="171">
        <v>160.88</v>
      </c>
    </row>
    <row r="15401" spans="2:5" ht="50.1" customHeight="1">
      <c r="B15401" s="75">
        <v>11499</v>
      </c>
      <c r="C15401" s="75" t="s">
        <v>21779</v>
      </c>
      <c r="D15401" s="75" t="s">
        <v>13138</v>
      </c>
      <c r="E15401" s="171">
        <v>608.01</v>
      </c>
    </row>
    <row r="15402" spans="2:5" ht="50.1" customHeight="1">
      <c r="B15402" s="75">
        <v>34761</v>
      </c>
      <c r="C15402" s="75" t="s">
        <v>16951</v>
      </c>
      <c r="D15402" s="75" t="s">
        <v>13137</v>
      </c>
      <c r="E15402" s="171">
        <v>14</v>
      </c>
    </row>
    <row r="15403" spans="2:5" ht="50.1" customHeight="1">
      <c r="B15403" s="75">
        <v>40924</v>
      </c>
      <c r="C15403" s="75" t="s">
        <v>16952</v>
      </c>
      <c r="D15403" s="75" t="s">
        <v>13142</v>
      </c>
      <c r="E15403" s="172">
        <v>2485.9</v>
      </c>
    </row>
    <row r="15404" spans="2:5" ht="50.1" customHeight="1">
      <c r="B15404" s="75">
        <v>25957</v>
      </c>
      <c r="C15404" s="75" t="s">
        <v>16953</v>
      </c>
      <c r="D15404" s="75" t="s">
        <v>13137</v>
      </c>
      <c r="E15404" s="171">
        <v>16.84</v>
      </c>
    </row>
    <row r="15405" spans="2:5" ht="50.1" customHeight="1">
      <c r="B15405" s="75">
        <v>40983</v>
      </c>
      <c r="C15405" s="75" t="s">
        <v>16954</v>
      </c>
      <c r="D15405" s="75" t="s">
        <v>13142</v>
      </c>
      <c r="E15405" s="172">
        <v>2989.06</v>
      </c>
    </row>
    <row r="15406" spans="2:5" ht="50.1" customHeight="1">
      <c r="B15406" s="75">
        <v>2437</v>
      </c>
      <c r="C15406" s="75" t="s">
        <v>16955</v>
      </c>
      <c r="D15406" s="75" t="s">
        <v>13137</v>
      </c>
      <c r="E15406" s="171">
        <v>16.88</v>
      </c>
    </row>
    <row r="15407" spans="2:5" ht="50.1" customHeight="1">
      <c r="B15407" s="75">
        <v>40921</v>
      </c>
      <c r="C15407" s="75" t="s">
        <v>16956</v>
      </c>
      <c r="D15407" s="75" t="s">
        <v>13142</v>
      </c>
      <c r="E15407" s="172">
        <v>2997.28</v>
      </c>
    </row>
    <row r="15408" spans="2:5" ht="50.1" customHeight="1">
      <c r="B15408" s="75">
        <v>14252</v>
      </c>
      <c r="C15408" s="75" t="s">
        <v>16957</v>
      </c>
      <c r="D15408" s="75" t="s">
        <v>13138</v>
      </c>
      <c r="E15408" s="172">
        <v>2532.08</v>
      </c>
    </row>
    <row r="15409" spans="2:5" ht="50.1" customHeight="1">
      <c r="B15409" s="75">
        <v>730</v>
      </c>
      <c r="C15409" s="75" t="s">
        <v>16958</v>
      </c>
      <c r="D15409" s="75" t="s">
        <v>13138</v>
      </c>
      <c r="E15409" s="172">
        <v>6765.24</v>
      </c>
    </row>
    <row r="15410" spans="2:5" ht="50.1" customHeight="1">
      <c r="B15410" s="75">
        <v>723</v>
      </c>
      <c r="C15410" s="75" t="s">
        <v>16959</v>
      </c>
      <c r="D15410" s="75" t="s">
        <v>13138</v>
      </c>
      <c r="E15410" s="172">
        <v>3362.56</v>
      </c>
    </row>
    <row r="15411" spans="2:5" ht="50.1" customHeight="1">
      <c r="B15411" s="75">
        <v>36502</v>
      </c>
      <c r="C15411" s="75" t="s">
        <v>16960</v>
      </c>
      <c r="D15411" s="75" t="s">
        <v>13138</v>
      </c>
      <c r="E15411" s="172">
        <v>3160.41</v>
      </c>
    </row>
    <row r="15412" spans="2:5" ht="50.1" customHeight="1">
      <c r="B15412" s="75">
        <v>36503</v>
      </c>
      <c r="C15412" s="75" t="s">
        <v>16961</v>
      </c>
      <c r="D15412" s="75" t="s">
        <v>13138</v>
      </c>
      <c r="E15412" s="172">
        <v>3897.15</v>
      </c>
    </row>
    <row r="15413" spans="2:5" ht="50.1" customHeight="1">
      <c r="B15413" s="75">
        <v>4090</v>
      </c>
      <c r="C15413" s="75" t="s">
        <v>16962</v>
      </c>
      <c r="D15413" s="75" t="s">
        <v>13138</v>
      </c>
      <c r="E15413" s="172">
        <v>712500</v>
      </c>
    </row>
    <row r="15414" spans="2:5" ht="50.1" customHeight="1">
      <c r="B15414" s="75">
        <v>13227</v>
      </c>
      <c r="C15414" s="75" t="s">
        <v>16963</v>
      </c>
      <c r="D15414" s="75" t="s">
        <v>13138</v>
      </c>
      <c r="E15414" s="172">
        <v>885370.09</v>
      </c>
    </row>
    <row r="15415" spans="2:5" ht="50.1" customHeight="1">
      <c r="B15415" s="75">
        <v>10597</v>
      </c>
      <c r="C15415" s="75" t="s">
        <v>16964</v>
      </c>
      <c r="D15415" s="75" t="s">
        <v>13138</v>
      </c>
      <c r="E15415" s="172">
        <v>931966.24</v>
      </c>
    </row>
    <row r="15416" spans="2:5" ht="50.1" customHeight="1">
      <c r="B15416" s="75">
        <v>39628</v>
      </c>
      <c r="C15416" s="75" t="s">
        <v>16965</v>
      </c>
      <c r="D15416" s="75" t="s">
        <v>13138</v>
      </c>
      <c r="E15416" s="172">
        <v>3854.78</v>
      </c>
    </row>
    <row r="15417" spans="2:5" ht="50.1" customHeight="1">
      <c r="B15417" s="75">
        <v>39404</v>
      </c>
      <c r="C15417" s="75" t="s">
        <v>16966</v>
      </c>
      <c r="D15417" s="75" t="s">
        <v>13138</v>
      </c>
      <c r="E15417" s="172">
        <v>1911.46</v>
      </c>
    </row>
    <row r="15418" spans="2:5" ht="50.1" customHeight="1">
      <c r="B15418" s="75">
        <v>39402</v>
      </c>
      <c r="C15418" s="75" t="s">
        <v>16967</v>
      </c>
      <c r="D15418" s="75" t="s">
        <v>13138</v>
      </c>
      <c r="E15418" s="172">
        <v>1574.68</v>
      </c>
    </row>
    <row r="15419" spans="2:5" ht="50.1" customHeight="1">
      <c r="B15419" s="75">
        <v>39403</v>
      </c>
      <c r="C15419" s="75" t="s">
        <v>16968</v>
      </c>
      <c r="D15419" s="75" t="s">
        <v>13138</v>
      </c>
      <c r="E15419" s="172">
        <v>1540.43</v>
      </c>
    </row>
    <row r="15420" spans="2:5" ht="50.1" customHeight="1">
      <c r="B15420" s="75">
        <v>4093</v>
      </c>
      <c r="C15420" s="75" t="s">
        <v>16969</v>
      </c>
      <c r="D15420" s="75" t="s">
        <v>13137</v>
      </c>
      <c r="E15420" s="171">
        <v>17.16</v>
      </c>
    </row>
    <row r="15421" spans="2:5" ht="50.1" customHeight="1">
      <c r="B15421" s="75">
        <v>10512</v>
      </c>
      <c r="C15421" s="75" t="s">
        <v>16970</v>
      </c>
      <c r="D15421" s="75" t="s">
        <v>13142</v>
      </c>
      <c r="E15421" s="172">
        <v>3046.4</v>
      </c>
    </row>
    <row r="15422" spans="2:5" ht="50.1" customHeight="1">
      <c r="B15422" s="75">
        <v>20020</v>
      </c>
      <c r="C15422" s="75" t="s">
        <v>16971</v>
      </c>
      <c r="D15422" s="75" t="s">
        <v>13137</v>
      </c>
      <c r="E15422" s="171">
        <v>16.170000000000002</v>
      </c>
    </row>
    <row r="15423" spans="2:5" ht="50.1" customHeight="1">
      <c r="B15423" s="75">
        <v>41038</v>
      </c>
      <c r="C15423" s="75" t="s">
        <v>16972</v>
      </c>
      <c r="D15423" s="75" t="s">
        <v>13142</v>
      </c>
      <c r="E15423" s="172">
        <v>2873.53</v>
      </c>
    </row>
    <row r="15424" spans="2:5" ht="50.1" customHeight="1">
      <c r="B15424" s="75">
        <v>4094</v>
      </c>
      <c r="C15424" s="75" t="s">
        <v>16973</v>
      </c>
      <c r="D15424" s="75" t="s">
        <v>13137</v>
      </c>
      <c r="E15424" s="171">
        <v>22.91</v>
      </c>
    </row>
    <row r="15425" spans="2:5" ht="50.1" customHeight="1">
      <c r="B15425" s="75">
        <v>40988</v>
      </c>
      <c r="C15425" s="75" t="s">
        <v>16974</v>
      </c>
      <c r="D15425" s="75" t="s">
        <v>13142</v>
      </c>
      <c r="E15425" s="172">
        <v>4068.29</v>
      </c>
    </row>
    <row r="15426" spans="2:5" ht="50.1" customHeight="1">
      <c r="B15426" s="75">
        <v>4095</v>
      </c>
      <c r="C15426" s="75" t="s">
        <v>16975</v>
      </c>
      <c r="D15426" s="75" t="s">
        <v>13137</v>
      </c>
      <c r="E15426" s="171">
        <v>15.51</v>
      </c>
    </row>
    <row r="15427" spans="2:5" ht="50.1" customHeight="1">
      <c r="B15427" s="75">
        <v>40990</v>
      </c>
      <c r="C15427" s="75" t="s">
        <v>16976</v>
      </c>
      <c r="D15427" s="75" t="s">
        <v>13142</v>
      </c>
      <c r="E15427" s="172">
        <v>2755.27</v>
      </c>
    </row>
    <row r="15428" spans="2:5" ht="50.1" customHeight="1">
      <c r="B15428" s="75">
        <v>4097</v>
      </c>
      <c r="C15428" s="75" t="s">
        <v>16977</v>
      </c>
      <c r="D15428" s="75" t="s">
        <v>13137</v>
      </c>
      <c r="E15428" s="171">
        <v>20.239999999999998</v>
      </c>
    </row>
    <row r="15429" spans="2:5" ht="50.1" customHeight="1">
      <c r="B15429" s="75">
        <v>40994</v>
      </c>
      <c r="C15429" s="75" t="s">
        <v>16978</v>
      </c>
      <c r="D15429" s="75" t="s">
        <v>13142</v>
      </c>
      <c r="E15429" s="172">
        <v>3593.54</v>
      </c>
    </row>
    <row r="15430" spans="2:5" ht="50.1" customHeight="1">
      <c r="B15430" s="75">
        <v>4096</v>
      </c>
      <c r="C15430" s="75" t="s">
        <v>16979</v>
      </c>
      <c r="D15430" s="75" t="s">
        <v>13137</v>
      </c>
      <c r="E15430" s="171">
        <v>17.7</v>
      </c>
    </row>
    <row r="15431" spans="2:5" ht="50.1" customHeight="1">
      <c r="B15431" s="75">
        <v>40992</v>
      </c>
      <c r="C15431" s="75" t="s">
        <v>16980</v>
      </c>
      <c r="D15431" s="75" t="s">
        <v>13142</v>
      </c>
      <c r="E15431" s="172">
        <v>3142.6</v>
      </c>
    </row>
    <row r="15432" spans="2:5" ht="50.1" customHeight="1">
      <c r="B15432" s="75">
        <v>13955</v>
      </c>
      <c r="C15432" s="75" t="s">
        <v>16981</v>
      </c>
      <c r="D15432" s="75" t="s">
        <v>13138</v>
      </c>
      <c r="E15432" s="172">
        <v>2408.98</v>
      </c>
    </row>
    <row r="15433" spans="2:5" ht="50.1" customHeight="1">
      <c r="B15433" s="75">
        <v>4114</v>
      </c>
      <c r="C15433" s="75" t="s">
        <v>16982</v>
      </c>
      <c r="D15433" s="75" t="s">
        <v>13138</v>
      </c>
      <c r="E15433" s="171">
        <v>50.29</v>
      </c>
    </row>
    <row r="15434" spans="2:5" ht="50.1" customHeight="1">
      <c r="B15434" s="75">
        <v>36797</v>
      </c>
      <c r="C15434" s="75" t="s">
        <v>21780</v>
      </c>
      <c r="D15434" s="75" t="s">
        <v>13138</v>
      </c>
      <c r="E15434" s="171">
        <v>44.78</v>
      </c>
    </row>
    <row r="15435" spans="2:5" ht="50.1" customHeight="1">
      <c r="B15435" s="75">
        <v>4107</v>
      </c>
      <c r="C15435" s="75" t="s">
        <v>21781</v>
      </c>
      <c r="D15435" s="75" t="s">
        <v>13138</v>
      </c>
      <c r="E15435" s="171">
        <v>42.22</v>
      </c>
    </row>
    <row r="15436" spans="2:5" ht="50.1" customHeight="1">
      <c r="B15436" s="75">
        <v>4102</v>
      </c>
      <c r="C15436" s="75" t="s">
        <v>21782</v>
      </c>
      <c r="D15436" s="75" t="s">
        <v>13138</v>
      </c>
      <c r="E15436" s="171">
        <v>51.54</v>
      </c>
    </row>
    <row r="15437" spans="2:5" ht="50.1" customHeight="1">
      <c r="B15437" s="75">
        <v>36799</v>
      </c>
      <c r="C15437" s="75" t="s">
        <v>16983</v>
      </c>
      <c r="D15437" s="75" t="s">
        <v>13138</v>
      </c>
      <c r="E15437" s="171">
        <v>43.46</v>
      </c>
    </row>
    <row r="15438" spans="2:5" ht="50.1" customHeight="1">
      <c r="B15438" s="75">
        <v>2747</v>
      </c>
      <c r="C15438" s="75" t="s">
        <v>21783</v>
      </c>
      <c r="D15438" s="75" t="s">
        <v>13139</v>
      </c>
      <c r="E15438" s="171">
        <v>23.31</v>
      </c>
    </row>
    <row r="15439" spans="2:5" ht="50.1" customHeight="1">
      <c r="B15439" s="75">
        <v>21138</v>
      </c>
      <c r="C15439" s="75" t="s">
        <v>21784</v>
      </c>
      <c r="D15439" s="75" t="s">
        <v>13139</v>
      </c>
      <c r="E15439" s="171">
        <v>7.39</v>
      </c>
    </row>
    <row r="15440" spans="2:5" ht="50.1" customHeight="1">
      <c r="B15440" s="75">
        <v>10826</v>
      </c>
      <c r="C15440" s="75" t="s">
        <v>16984</v>
      </c>
      <c r="D15440" s="75" t="s">
        <v>13138</v>
      </c>
      <c r="E15440" s="171">
        <v>64.650000000000006</v>
      </c>
    </row>
    <row r="15441" spans="2:5" ht="50.1" customHeight="1">
      <c r="B15441" s="75">
        <v>365</v>
      </c>
      <c r="C15441" s="75" t="s">
        <v>16985</v>
      </c>
      <c r="D15441" s="75" t="s">
        <v>13138</v>
      </c>
      <c r="E15441" s="171">
        <v>40.08</v>
      </c>
    </row>
    <row r="15442" spans="2:5" ht="50.1" customHeight="1">
      <c r="B15442" s="75">
        <v>38639</v>
      </c>
      <c r="C15442" s="75" t="s">
        <v>16986</v>
      </c>
      <c r="D15442" s="75" t="s">
        <v>13138</v>
      </c>
      <c r="E15442" s="171">
        <v>155.16999999999999</v>
      </c>
    </row>
    <row r="15443" spans="2:5" ht="50.1" customHeight="1">
      <c r="B15443" s="75">
        <v>38640</v>
      </c>
      <c r="C15443" s="75" t="s">
        <v>16987</v>
      </c>
      <c r="D15443" s="75" t="s">
        <v>13138</v>
      </c>
      <c r="E15443" s="171">
        <v>2.3199999999999998</v>
      </c>
    </row>
    <row r="15444" spans="2:5" ht="50.1" customHeight="1">
      <c r="B15444" s="75">
        <v>358</v>
      </c>
      <c r="C15444" s="75" t="s">
        <v>16988</v>
      </c>
      <c r="D15444" s="75" t="s">
        <v>13138</v>
      </c>
      <c r="E15444" s="171">
        <v>47.84</v>
      </c>
    </row>
    <row r="15445" spans="2:5" ht="50.1" customHeight="1">
      <c r="B15445" s="75">
        <v>359</v>
      </c>
      <c r="C15445" s="75" t="s">
        <v>16989</v>
      </c>
      <c r="D15445" s="75" t="s">
        <v>13138</v>
      </c>
      <c r="E15445" s="171">
        <v>98.27</v>
      </c>
    </row>
    <row r="15446" spans="2:5" ht="50.1" customHeight="1">
      <c r="B15446" s="75">
        <v>38641</v>
      </c>
      <c r="C15446" s="75" t="s">
        <v>16990</v>
      </c>
      <c r="D15446" s="75" t="s">
        <v>13138</v>
      </c>
      <c r="E15446" s="171">
        <v>96.98</v>
      </c>
    </row>
    <row r="15447" spans="2:5" ht="50.1" customHeight="1">
      <c r="B15447" s="75">
        <v>360</v>
      </c>
      <c r="C15447" s="75" t="s">
        <v>16991</v>
      </c>
      <c r="D15447" s="75" t="s">
        <v>13138</v>
      </c>
      <c r="E15447" s="171">
        <v>2.25</v>
      </c>
    </row>
    <row r="15448" spans="2:5" ht="50.1" customHeight="1">
      <c r="B15448" s="75">
        <v>42430</v>
      </c>
      <c r="C15448" s="75" t="s">
        <v>16992</v>
      </c>
      <c r="D15448" s="75" t="s">
        <v>13138</v>
      </c>
      <c r="E15448" s="172">
        <v>5099.7700000000004</v>
      </c>
    </row>
    <row r="15449" spans="2:5" ht="50.1" customHeight="1">
      <c r="B15449" s="75">
        <v>4214</v>
      </c>
      <c r="C15449" s="75" t="s">
        <v>16993</v>
      </c>
      <c r="D15449" s="75" t="s">
        <v>13138</v>
      </c>
      <c r="E15449" s="171">
        <v>10.25</v>
      </c>
    </row>
    <row r="15450" spans="2:5" ht="50.1" customHeight="1">
      <c r="B15450" s="75">
        <v>4215</v>
      </c>
      <c r="C15450" s="75" t="s">
        <v>16994</v>
      </c>
      <c r="D15450" s="75" t="s">
        <v>13138</v>
      </c>
      <c r="E15450" s="171">
        <v>6.74</v>
      </c>
    </row>
    <row r="15451" spans="2:5" ht="50.1" customHeight="1">
      <c r="B15451" s="75">
        <v>4210</v>
      </c>
      <c r="C15451" s="75" t="s">
        <v>16995</v>
      </c>
      <c r="D15451" s="75" t="s">
        <v>13138</v>
      </c>
      <c r="E15451" s="171">
        <v>1.1299999999999999</v>
      </c>
    </row>
    <row r="15452" spans="2:5" ht="50.1" customHeight="1">
      <c r="B15452" s="75">
        <v>4212</v>
      </c>
      <c r="C15452" s="75" t="s">
        <v>16996</v>
      </c>
      <c r="D15452" s="75" t="s">
        <v>13138</v>
      </c>
      <c r="E15452" s="171">
        <v>3.25</v>
      </c>
    </row>
    <row r="15453" spans="2:5" ht="50.1" customHeight="1">
      <c r="B15453" s="75">
        <v>4213</v>
      </c>
      <c r="C15453" s="75" t="s">
        <v>16997</v>
      </c>
      <c r="D15453" s="75" t="s">
        <v>13138</v>
      </c>
      <c r="E15453" s="171">
        <v>14.56</v>
      </c>
    </row>
    <row r="15454" spans="2:5" ht="50.1" customHeight="1">
      <c r="B15454" s="75">
        <v>4211</v>
      </c>
      <c r="C15454" s="75" t="s">
        <v>16998</v>
      </c>
      <c r="D15454" s="75" t="s">
        <v>13138</v>
      </c>
      <c r="E15454" s="171">
        <v>1.63</v>
      </c>
    </row>
    <row r="15455" spans="2:5" ht="50.1" customHeight="1">
      <c r="B15455" s="75">
        <v>4209</v>
      </c>
      <c r="C15455" s="75" t="s">
        <v>16999</v>
      </c>
      <c r="D15455" s="75" t="s">
        <v>13138</v>
      </c>
      <c r="E15455" s="171">
        <v>16.690000000000001</v>
      </c>
    </row>
    <row r="15456" spans="2:5" ht="50.1" customHeight="1">
      <c r="B15456" s="75">
        <v>4180</v>
      </c>
      <c r="C15456" s="75" t="s">
        <v>17000</v>
      </c>
      <c r="D15456" s="75" t="s">
        <v>13138</v>
      </c>
      <c r="E15456" s="171">
        <v>12.56</v>
      </c>
    </row>
    <row r="15457" spans="2:5" ht="50.1" customHeight="1">
      <c r="B15457" s="75">
        <v>4177</v>
      </c>
      <c r="C15457" s="75" t="s">
        <v>17001</v>
      </c>
      <c r="D15457" s="75" t="s">
        <v>13138</v>
      </c>
      <c r="E15457" s="171">
        <v>4.17</v>
      </c>
    </row>
    <row r="15458" spans="2:5" ht="50.1" customHeight="1">
      <c r="B15458" s="75">
        <v>4179</v>
      </c>
      <c r="C15458" s="75" t="s">
        <v>17002</v>
      </c>
      <c r="D15458" s="75" t="s">
        <v>13138</v>
      </c>
      <c r="E15458" s="171">
        <v>8.5299999999999994</v>
      </c>
    </row>
    <row r="15459" spans="2:5" ht="50.1" customHeight="1">
      <c r="B15459" s="75">
        <v>4208</v>
      </c>
      <c r="C15459" s="75" t="s">
        <v>17003</v>
      </c>
      <c r="D15459" s="75" t="s">
        <v>13138</v>
      </c>
      <c r="E15459" s="171">
        <v>39.729999999999997</v>
      </c>
    </row>
    <row r="15460" spans="2:5" ht="50.1" customHeight="1">
      <c r="B15460" s="75">
        <v>4181</v>
      </c>
      <c r="C15460" s="75" t="s">
        <v>17004</v>
      </c>
      <c r="D15460" s="75" t="s">
        <v>13138</v>
      </c>
      <c r="E15460" s="171">
        <v>25.96</v>
      </c>
    </row>
    <row r="15461" spans="2:5" ht="50.1" customHeight="1">
      <c r="B15461" s="75">
        <v>4178</v>
      </c>
      <c r="C15461" s="75" t="s">
        <v>17005</v>
      </c>
      <c r="D15461" s="75" t="s">
        <v>13138</v>
      </c>
      <c r="E15461" s="171">
        <v>5.78</v>
      </c>
    </row>
    <row r="15462" spans="2:5" ht="50.1" customHeight="1">
      <c r="B15462" s="75">
        <v>4182</v>
      </c>
      <c r="C15462" s="75" t="s">
        <v>17006</v>
      </c>
      <c r="D15462" s="75" t="s">
        <v>13138</v>
      </c>
      <c r="E15462" s="171">
        <v>64.64</v>
      </c>
    </row>
    <row r="15463" spans="2:5" ht="50.1" customHeight="1">
      <c r="B15463" s="75">
        <v>4183</v>
      </c>
      <c r="C15463" s="75" t="s">
        <v>17007</v>
      </c>
      <c r="D15463" s="75" t="s">
        <v>13138</v>
      </c>
      <c r="E15463" s="171">
        <v>104.06</v>
      </c>
    </row>
    <row r="15464" spans="2:5" ht="50.1" customHeight="1">
      <c r="B15464" s="75">
        <v>4184</v>
      </c>
      <c r="C15464" s="75" t="s">
        <v>17008</v>
      </c>
      <c r="D15464" s="75" t="s">
        <v>13138</v>
      </c>
      <c r="E15464" s="171">
        <v>229.71</v>
      </c>
    </row>
    <row r="15465" spans="2:5" ht="50.1" customHeight="1">
      <c r="B15465" s="75">
        <v>4185</v>
      </c>
      <c r="C15465" s="75" t="s">
        <v>17009</v>
      </c>
      <c r="D15465" s="75" t="s">
        <v>13138</v>
      </c>
      <c r="E15465" s="171">
        <v>381.68</v>
      </c>
    </row>
    <row r="15466" spans="2:5" ht="50.1" customHeight="1">
      <c r="B15466" s="75">
        <v>4205</v>
      </c>
      <c r="C15466" s="75" t="s">
        <v>17010</v>
      </c>
      <c r="D15466" s="75" t="s">
        <v>13138</v>
      </c>
      <c r="E15466" s="171">
        <v>22.04</v>
      </c>
    </row>
    <row r="15467" spans="2:5" ht="50.1" customHeight="1">
      <c r="B15467" s="75">
        <v>4192</v>
      </c>
      <c r="C15467" s="75" t="s">
        <v>17011</v>
      </c>
      <c r="D15467" s="75" t="s">
        <v>13138</v>
      </c>
      <c r="E15467" s="171">
        <v>22.04</v>
      </c>
    </row>
    <row r="15468" spans="2:5" ht="50.1" customHeight="1">
      <c r="B15468" s="75">
        <v>4191</v>
      </c>
      <c r="C15468" s="75" t="s">
        <v>17012</v>
      </c>
      <c r="D15468" s="75" t="s">
        <v>13138</v>
      </c>
      <c r="E15468" s="171">
        <v>22.04</v>
      </c>
    </row>
    <row r="15469" spans="2:5" ht="50.1" customHeight="1">
      <c r="B15469" s="75">
        <v>4207</v>
      </c>
      <c r="C15469" s="75" t="s">
        <v>17013</v>
      </c>
      <c r="D15469" s="75" t="s">
        <v>13138</v>
      </c>
      <c r="E15469" s="171">
        <v>17.73</v>
      </c>
    </row>
    <row r="15470" spans="2:5" ht="50.1" customHeight="1">
      <c r="B15470" s="75">
        <v>4206</v>
      </c>
      <c r="C15470" s="75" t="s">
        <v>17014</v>
      </c>
      <c r="D15470" s="75" t="s">
        <v>13138</v>
      </c>
      <c r="E15470" s="171">
        <v>17.22</v>
      </c>
    </row>
    <row r="15471" spans="2:5" ht="50.1" customHeight="1">
      <c r="B15471" s="75">
        <v>4190</v>
      </c>
      <c r="C15471" s="75" t="s">
        <v>17015</v>
      </c>
      <c r="D15471" s="75" t="s">
        <v>13138</v>
      </c>
      <c r="E15471" s="171">
        <v>17.22</v>
      </c>
    </row>
    <row r="15472" spans="2:5" ht="50.1" customHeight="1">
      <c r="B15472" s="75">
        <v>4186</v>
      </c>
      <c r="C15472" s="75" t="s">
        <v>17016</v>
      </c>
      <c r="D15472" s="75" t="s">
        <v>13138</v>
      </c>
      <c r="E15472" s="171">
        <v>5.09</v>
      </c>
    </row>
    <row r="15473" spans="2:5" ht="50.1" customHeight="1">
      <c r="B15473" s="75">
        <v>4188</v>
      </c>
      <c r="C15473" s="75" t="s">
        <v>17017</v>
      </c>
      <c r="D15473" s="75" t="s">
        <v>13138</v>
      </c>
      <c r="E15473" s="171">
        <v>10.39</v>
      </c>
    </row>
    <row r="15474" spans="2:5" ht="50.1" customHeight="1">
      <c r="B15474" s="75">
        <v>4189</v>
      </c>
      <c r="C15474" s="75" t="s">
        <v>17018</v>
      </c>
      <c r="D15474" s="75" t="s">
        <v>13138</v>
      </c>
      <c r="E15474" s="171">
        <v>10.39</v>
      </c>
    </row>
    <row r="15475" spans="2:5" ht="50.1" customHeight="1">
      <c r="B15475" s="75">
        <v>4197</v>
      </c>
      <c r="C15475" s="75" t="s">
        <v>17019</v>
      </c>
      <c r="D15475" s="75" t="s">
        <v>13138</v>
      </c>
      <c r="E15475" s="171">
        <v>55.04</v>
      </c>
    </row>
    <row r="15476" spans="2:5" ht="50.1" customHeight="1">
      <c r="B15476" s="75">
        <v>4194</v>
      </c>
      <c r="C15476" s="75" t="s">
        <v>17020</v>
      </c>
      <c r="D15476" s="75" t="s">
        <v>13138</v>
      </c>
      <c r="E15476" s="171">
        <v>33.25</v>
      </c>
    </row>
    <row r="15477" spans="2:5" ht="50.1" customHeight="1">
      <c r="B15477" s="75">
        <v>4193</v>
      </c>
      <c r="C15477" s="75" t="s">
        <v>17021</v>
      </c>
      <c r="D15477" s="75" t="s">
        <v>13138</v>
      </c>
      <c r="E15477" s="171">
        <v>33.25</v>
      </c>
    </row>
    <row r="15478" spans="2:5" ht="50.1" customHeight="1">
      <c r="B15478" s="75">
        <v>4204</v>
      </c>
      <c r="C15478" s="75" t="s">
        <v>17022</v>
      </c>
      <c r="D15478" s="75" t="s">
        <v>13138</v>
      </c>
      <c r="E15478" s="171">
        <v>33.25</v>
      </c>
    </row>
    <row r="15479" spans="2:5" ht="50.1" customHeight="1">
      <c r="B15479" s="75">
        <v>4187</v>
      </c>
      <c r="C15479" s="75" t="s">
        <v>17023</v>
      </c>
      <c r="D15479" s="75" t="s">
        <v>13138</v>
      </c>
      <c r="E15479" s="171">
        <v>6.63</v>
      </c>
    </row>
    <row r="15480" spans="2:5" ht="50.1" customHeight="1">
      <c r="B15480" s="75">
        <v>4202</v>
      </c>
      <c r="C15480" s="75" t="s">
        <v>17024</v>
      </c>
      <c r="D15480" s="75" t="s">
        <v>13138</v>
      </c>
      <c r="E15480" s="171">
        <v>100.51</v>
      </c>
    </row>
    <row r="15481" spans="2:5" ht="50.1" customHeight="1">
      <c r="B15481" s="75">
        <v>4203</v>
      </c>
      <c r="C15481" s="75" t="s">
        <v>17025</v>
      </c>
      <c r="D15481" s="75" t="s">
        <v>13138</v>
      </c>
      <c r="E15481" s="171">
        <v>88.77</v>
      </c>
    </row>
    <row r="15482" spans="2:5" ht="50.1" customHeight="1">
      <c r="B15482" s="75">
        <v>40368</v>
      </c>
      <c r="C15482" s="75" t="s">
        <v>17026</v>
      </c>
      <c r="D15482" s="75" t="s">
        <v>13138</v>
      </c>
      <c r="E15482" s="171">
        <v>40</v>
      </c>
    </row>
    <row r="15483" spans="2:5" ht="50.1" customHeight="1">
      <c r="B15483" s="75">
        <v>40365</v>
      </c>
      <c r="C15483" s="75" t="s">
        <v>17027</v>
      </c>
      <c r="D15483" s="75" t="s">
        <v>13138</v>
      </c>
      <c r="E15483" s="171">
        <v>26.99</v>
      </c>
    </row>
    <row r="15484" spans="2:5" ht="50.1" customHeight="1">
      <c r="B15484" s="75">
        <v>40356</v>
      </c>
      <c r="C15484" s="75" t="s">
        <v>17028</v>
      </c>
      <c r="D15484" s="75" t="s">
        <v>13138</v>
      </c>
      <c r="E15484" s="171">
        <v>9.2200000000000006</v>
      </c>
    </row>
    <row r="15485" spans="2:5" ht="50.1" customHeight="1">
      <c r="B15485" s="75">
        <v>40362</v>
      </c>
      <c r="C15485" s="75" t="s">
        <v>17029</v>
      </c>
      <c r="D15485" s="75" t="s">
        <v>13138</v>
      </c>
      <c r="E15485" s="171">
        <v>17.88</v>
      </c>
    </row>
    <row r="15486" spans="2:5" ht="50.1" customHeight="1">
      <c r="B15486" s="75">
        <v>40374</v>
      </c>
      <c r="C15486" s="75" t="s">
        <v>17030</v>
      </c>
      <c r="D15486" s="75" t="s">
        <v>13138</v>
      </c>
      <c r="E15486" s="171">
        <v>104.56</v>
      </c>
    </row>
    <row r="15487" spans="2:5" ht="50.1" customHeight="1">
      <c r="B15487" s="75">
        <v>40371</v>
      </c>
      <c r="C15487" s="75" t="s">
        <v>17031</v>
      </c>
      <c r="D15487" s="75" t="s">
        <v>13138</v>
      </c>
      <c r="E15487" s="171">
        <v>65.819999999999993</v>
      </c>
    </row>
    <row r="15488" spans="2:5" ht="50.1" customHeight="1">
      <c r="B15488" s="75">
        <v>40359</v>
      </c>
      <c r="C15488" s="75" t="s">
        <v>17032</v>
      </c>
      <c r="D15488" s="75" t="s">
        <v>13138</v>
      </c>
      <c r="E15488" s="171">
        <v>11.91</v>
      </c>
    </row>
    <row r="15489" spans="2:5" ht="50.1" customHeight="1">
      <c r="B15489" s="75">
        <v>7595</v>
      </c>
      <c r="C15489" s="75" t="s">
        <v>17033</v>
      </c>
      <c r="D15489" s="75" t="s">
        <v>13137</v>
      </c>
      <c r="E15489" s="171">
        <v>15.06</v>
      </c>
    </row>
    <row r="15490" spans="2:5" ht="50.1" customHeight="1">
      <c r="B15490" s="75">
        <v>41094</v>
      </c>
      <c r="C15490" s="75" t="s">
        <v>17034</v>
      </c>
      <c r="D15490" s="75" t="s">
        <v>13142</v>
      </c>
      <c r="E15490" s="172">
        <v>2674.74</v>
      </c>
    </row>
    <row r="15491" spans="2:5" ht="50.1" customHeight="1">
      <c r="B15491" s="75">
        <v>39609</v>
      </c>
      <c r="C15491" s="75" t="s">
        <v>21785</v>
      </c>
      <c r="D15491" s="75" t="s">
        <v>13138</v>
      </c>
      <c r="E15491" s="172">
        <v>66471.62</v>
      </c>
    </row>
    <row r="15492" spans="2:5" ht="50.1" customHeight="1">
      <c r="B15492" s="75">
        <v>39610</v>
      </c>
      <c r="C15492" s="75" t="s">
        <v>21786</v>
      </c>
      <c r="D15492" s="75" t="s">
        <v>13138</v>
      </c>
      <c r="E15492" s="172">
        <v>97027.82</v>
      </c>
    </row>
    <row r="15493" spans="2:5" ht="50.1" customHeight="1">
      <c r="B15493" s="75">
        <v>39611</v>
      </c>
      <c r="C15493" s="75" t="s">
        <v>21787</v>
      </c>
      <c r="D15493" s="75" t="s">
        <v>13138</v>
      </c>
      <c r="E15493" s="172">
        <v>117419.55</v>
      </c>
    </row>
    <row r="15494" spans="2:5" ht="50.1" customHeight="1">
      <c r="B15494" s="75">
        <v>39612</v>
      </c>
      <c r="C15494" s="75" t="s">
        <v>21788</v>
      </c>
      <c r="D15494" s="75" t="s">
        <v>13138</v>
      </c>
      <c r="E15494" s="172">
        <v>183940.37</v>
      </c>
    </row>
    <row r="15495" spans="2:5" ht="50.1" customHeight="1">
      <c r="B15495" s="75">
        <v>39608</v>
      </c>
      <c r="C15495" s="75" t="s">
        <v>21789</v>
      </c>
      <c r="D15495" s="75" t="s">
        <v>13138</v>
      </c>
      <c r="E15495" s="172">
        <v>53150</v>
      </c>
    </row>
    <row r="15496" spans="2:5" ht="50.1" customHeight="1">
      <c r="B15496" s="75">
        <v>38175</v>
      </c>
      <c r="C15496" s="75" t="s">
        <v>21790</v>
      </c>
      <c r="D15496" s="75" t="s">
        <v>13138</v>
      </c>
      <c r="E15496" s="171">
        <v>4.18</v>
      </c>
    </row>
    <row r="15497" spans="2:5" ht="50.1" customHeight="1">
      <c r="B15497" s="75">
        <v>38176</v>
      </c>
      <c r="C15497" s="75" t="s">
        <v>21791</v>
      </c>
      <c r="D15497" s="75" t="s">
        <v>13138</v>
      </c>
      <c r="E15497" s="171">
        <v>12.29</v>
      </c>
    </row>
    <row r="15498" spans="2:5" ht="50.1" customHeight="1">
      <c r="B15498" s="75">
        <v>36152</v>
      </c>
      <c r="C15498" s="75" t="s">
        <v>17035</v>
      </c>
      <c r="D15498" s="75" t="s">
        <v>13138</v>
      </c>
      <c r="E15498" s="171">
        <v>4.21</v>
      </c>
    </row>
    <row r="15499" spans="2:5" ht="50.1" customHeight="1">
      <c r="B15499" s="75">
        <v>11138</v>
      </c>
      <c r="C15499" s="75" t="s">
        <v>17036</v>
      </c>
      <c r="D15499" s="75" t="s">
        <v>3955</v>
      </c>
      <c r="E15499" s="171">
        <v>2.75</v>
      </c>
    </row>
    <row r="15500" spans="2:5" ht="50.1" customHeight="1">
      <c r="B15500" s="75">
        <v>5333</v>
      </c>
      <c r="C15500" s="75" t="s">
        <v>17037</v>
      </c>
      <c r="D15500" s="75" t="s">
        <v>3955</v>
      </c>
      <c r="E15500" s="171">
        <v>23.25</v>
      </c>
    </row>
    <row r="15501" spans="2:5" ht="50.1" customHeight="1">
      <c r="B15501" s="75">
        <v>4221</v>
      </c>
      <c r="C15501" s="75" t="s">
        <v>17038</v>
      </c>
      <c r="D15501" s="75" t="s">
        <v>3955</v>
      </c>
      <c r="E15501" s="171">
        <v>4.2699999999999996</v>
      </c>
    </row>
    <row r="15502" spans="2:5" ht="50.1" customHeight="1">
      <c r="B15502" s="75">
        <v>4227</v>
      </c>
      <c r="C15502" s="75" t="s">
        <v>17039</v>
      </c>
      <c r="D15502" s="75" t="s">
        <v>3955</v>
      </c>
      <c r="E15502" s="171">
        <v>18.5</v>
      </c>
    </row>
    <row r="15503" spans="2:5" ht="50.1" customHeight="1">
      <c r="B15503" s="75">
        <v>38170</v>
      </c>
      <c r="C15503" s="75" t="s">
        <v>21792</v>
      </c>
      <c r="D15503" s="75" t="s">
        <v>13138</v>
      </c>
      <c r="E15503" s="171">
        <v>18.27</v>
      </c>
    </row>
    <row r="15504" spans="2:5" ht="50.1" customHeight="1">
      <c r="B15504" s="75">
        <v>4252</v>
      </c>
      <c r="C15504" s="75" t="s">
        <v>17040</v>
      </c>
      <c r="D15504" s="75" t="s">
        <v>13137</v>
      </c>
      <c r="E15504" s="171">
        <v>21.28</v>
      </c>
    </row>
    <row r="15505" spans="2:5" ht="50.1" customHeight="1">
      <c r="B15505" s="75">
        <v>40980</v>
      </c>
      <c r="C15505" s="75" t="s">
        <v>17041</v>
      </c>
      <c r="D15505" s="75" t="s">
        <v>13142</v>
      </c>
      <c r="E15505" s="172">
        <v>3777.85</v>
      </c>
    </row>
    <row r="15506" spans="2:5" ht="50.1" customHeight="1">
      <c r="B15506" s="75">
        <v>4243</v>
      </c>
      <c r="C15506" s="75" t="s">
        <v>17042</v>
      </c>
      <c r="D15506" s="75" t="s">
        <v>13137</v>
      </c>
      <c r="E15506" s="171">
        <v>15.47</v>
      </c>
    </row>
    <row r="15507" spans="2:5" ht="50.1" customHeight="1">
      <c r="B15507" s="75">
        <v>41031</v>
      </c>
      <c r="C15507" s="75" t="s">
        <v>17043</v>
      </c>
      <c r="D15507" s="75" t="s">
        <v>13142</v>
      </c>
      <c r="E15507" s="172">
        <v>2746.77</v>
      </c>
    </row>
    <row r="15508" spans="2:5" ht="50.1" customHeight="1">
      <c r="B15508" s="75">
        <v>37666</v>
      </c>
      <c r="C15508" s="75" t="s">
        <v>21793</v>
      </c>
      <c r="D15508" s="75" t="s">
        <v>13137</v>
      </c>
      <c r="E15508" s="171">
        <v>14.93</v>
      </c>
    </row>
    <row r="15509" spans="2:5" ht="50.1" customHeight="1">
      <c r="B15509" s="75">
        <v>40986</v>
      </c>
      <c r="C15509" s="75" t="s">
        <v>17044</v>
      </c>
      <c r="D15509" s="75" t="s">
        <v>13142</v>
      </c>
      <c r="E15509" s="172">
        <v>2650.72</v>
      </c>
    </row>
    <row r="15510" spans="2:5" ht="50.1" customHeight="1">
      <c r="B15510" s="75">
        <v>4250</v>
      </c>
      <c r="C15510" s="75" t="s">
        <v>17045</v>
      </c>
      <c r="D15510" s="75" t="s">
        <v>13137</v>
      </c>
      <c r="E15510" s="171">
        <v>16.53</v>
      </c>
    </row>
    <row r="15511" spans="2:5" ht="50.1" customHeight="1">
      <c r="B15511" s="75">
        <v>40978</v>
      </c>
      <c r="C15511" s="75" t="s">
        <v>17046</v>
      </c>
      <c r="D15511" s="75" t="s">
        <v>13142</v>
      </c>
      <c r="E15511" s="172">
        <v>2935.09</v>
      </c>
    </row>
    <row r="15512" spans="2:5" ht="50.1" customHeight="1">
      <c r="B15512" s="75">
        <v>25960</v>
      </c>
      <c r="C15512" s="75" t="s">
        <v>17047</v>
      </c>
      <c r="D15512" s="75" t="s">
        <v>13137</v>
      </c>
      <c r="E15512" s="171">
        <v>19.03</v>
      </c>
    </row>
    <row r="15513" spans="2:5" ht="50.1" customHeight="1">
      <c r="B15513" s="75">
        <v>41043</v>
      </c>
      <c r="C15513" s="75" t="s">
        <v>17048</v>
      </c>
      <c r="D15513" s="75" t="s">
        <v>13142</v>
      </c>
      <c r="E15513" s="172">
        <v>3380.63</v>
      </c>
    </row>
    <row r="15514" spans="2:5" ht="50.1" customHeight="1">
      <c r="B15514" s="75">
        <v>4234</v>
      </c>
      <c r="C15514" s="75" t="s">
        <v>17049</v>
      </c>
      <c r="D15514" s="75" t="s">
        <v>13137</v>
      </c>
      <c r="E15514" s="171">
        <v>20.87</v>
      </c>
    </row>
    <row r="15515" spans="2:5" ht="50.1" customHeight="1">
      <c r="B15515" s="75">
        <v>40987</v>
      </c>
      <c r="C15515" s="75" t="s">
        <v>17050</v>
      </c>
      <c r="D15515" s="75" t="s">
        <v>13142</v>
      </c>
      <c r="E15515" s="172">
        <v>3703.34</v>
      </c>
    </row>
    <row r="15516" spans="2:5" ht="50.1" customHeight="1">
      <c r="B15516" s="75">
        <v>4253</v>
      </c>
      <c r="C15516" s="75" t="s">
        <v>21794</v>
      </c>
      <c r="D15516" s="75" t="s">
        <v>13137</v>
      </c>
      <c r="E15516" s="171">
        <v>16.84</v>
      </c>
    </row>
    <row r="15517" spans="2:5" ht="50.1" customHeight="1">
      <c r="B15517" s="75">
        <v>40981</v>
      </c>
      <c r="C15517" s="75" t="s">
        <v>17051</v>
      </c>
      <c r="D15517" s="75" t="s">
        <v>13142</v>
      </c>
      <c r="E15517" s="172">
        <v>2989.06</v>
      </c>
    </row>
    <row r="15518" spans="2:5" ht="50.1" customHeight="1">
      <c r="B15518" s="75">
        <v>4254</v>
      </c>
      <c r="C15518" s="75" t="s">
        <v>17052</v>
      </c>
      <c r="D15518" s="75" t="s">
        <v>13137</v>
      </c>
      <c r="E15518" s="171">
        <v>15.71</v>
      </c>
    </row>
    <row r="15519" spans="2:5" ht="50.1" customHeight="1">
      <c r="B15519" s="75">
        <v>41036</v>
      </c>
      <c r="C15519" s="75" t="s">
        <v>17053</v>
      </c>
      <c r="D15519" s="75" t="s">
        <v>13142</v>
      </c>
      <c r="E15519" s="172">
        <v>2789.79</v>
      </c>
    </row>
    <row r="15520" spans="2:5" ht="50.1" customHeight="1">
      <c r="B15520" s="75">
        <v>4251</v>
      </c>
      <c r="C15520" s="75" t="s">
        <v>17054</v>
      </c>
      <c r="D15520" s="75" t="s">
        <v>13137</v>
      </c>
      <c r="E15520" s="171">
        <v>18.68</v>
      </c>
    </row>
    <row r="15521" spans="2:5" ht="50.1" customHeight="1">
      <c r="B15521" s="75">
        <v>40979</v>
      </c>
      <c r="C15521" s="75" t="s">
        <v>17055</v>
      </c>
      <c r="D15521" s="75" t="s">
        <v>13142</v>
      </c>
      <c r="E15521" s="172">
        <v>3315.32</v>
      </c>
    </row>
    <row r="15522" spans="2:5" ht="50.1" customHeight="1">
      <c r="B15522" s="75">
        <v>4230</v>
      </c>
      <c r="C15522" s="75" t="s">
        <v>17056</v>
      </c>
      <c r="D15522" s="75" t="s">
        <v>13137</v>
      </c>
      <c r="E15522" s="171">
        <v>17.79</v>
      </c>
    </row>
    <row r="15523" spans="2:5" ht="50.1" customHeight="1">
      <c r="B15523" s="75">
        <v>40998</v>
      </c>
      <c r="C15523" s="75" t="s">
        <v>17057</v>
      </c>
      <c r="D15523" s="75" t="s">
        <v>13142</v>
      </c>
      <c r="E15523" s="172">
        <v>3159.28</v>
      </c>
    </row>
    <row r="15524" spans="2:5" ht="50.1" customHeight="1">
      <c r="B15524" s="75">
        <v>4257</v>
      </c>
      <c r="C15524" s="75" t="s">
        <v>17058</v>
      </c>
      <c r="D15524" s="75" t="s">
        <v>13137</v>
      </c>
      <c r="E15524" s="171">
        <v>14.78</v>
      </c>
    </row>
    <row r="15525" spans="2:5" ht="50.1" customHeight="1">
      <c r="B15525" s="75">
        <v>40982</v>
      </c>
      <c r="C15525" s="75" t="s">
        <v>17059</v>
      </c>
      <c r="D15525" s="75" t="s">
        <v>13142</v>
      </c>
      <c r="E15525" s="172">
        <v>2623.73</v>
      </c>
    </row>
    <row r="15526" spans="2:5" ht="50.1" customHeight="1">
      <c r="B15526" s="75">
        <v>4240</v>
      </c>
      <c r="C15526" s="75" t="s">
        <v>17060</v>
      </c>
      <c r="D15526" s="75" t="s">
        <v>13137</v>
      </c>
      <c r="E15526" s="171">
        <v>19.37</v>
      </c>
    </row>
    <row r="15527" spans="2:5" ht="50.1" customHeight="1">
      <c r="B15527" s="75">
        <v>41026</v>
      </c>
      <c r="C15527" s="75" t="s">
        <v>17061</v>
      </c>
      <c r="D15527" s="75" t="s">
        <v>13142</v>
      </c>
      <c r="E15527" s="172">
        <v>3438.25</v>
      </c>
    </row>
    <row r="15528" spans="2:5" ht="50.1" customHeight="1">
      <c r="B15528" s="75">
        <v>4239</v>
      </c>
      <c r="C15528" s="75" t="s">
        <v>17062</v>
      </c>
      <c r="D15528" s="75" t="s">
        <v>13137</v>
      </c>
      <c r="E15528" s="171">
        <v>23.76</v>
      </c>
    </row>
    <row r="15529" spans="2:5" ht="50.1" customHeight="1">
      <c r="B15529" s="75">
        <v>41024</v>
      </c>
      <c r="C15529" s="75" t="s">
        <v>17063</v>
      </c>
      <c r="D15529" s="75" t="s">
        <v>13142</v>
      </c>
      <c r="E15529" s="172">
        <v>4218.1099999999997</v>
      </c>
    </row>
    <row r="15530" spans="2:5" ht="50.1" customHeight="1">
      <c r="B15530" s="75">
        <v>4248</v>
      </c>
      <c r="C15530" s="75" t="s">
        <v>17064</v>
      </c>
      <c r="D15530" s="75" t="s">
        <v>13137</v>
      </c>
      <c r="E15530" s="171">
        <v>20.78</v>
      </c>
    </row>
    <row r="15531" spans="2:5" ht="50.1" customHeight="1">
      <c r="B15531" s="75">
        <v>41033</v>
      </c>
      <c r="C15531" s="75" t="s">
        <v>17065</v>
      </c>
      <c r="D15531" s="75" t="s">
        <v>13142</v>
      </c>
      <c r="E15531" s="172">
        <v>3689.15</v>
      </c>
    </row>
    <row r="15532" spans="2:5" ht="50.1" customHeight="1">
      <c r="B15532" s="75">
        <v>25959</v>
      </c>
      <c r="C15532" s="75" t="s">
        <v>21795</v>
      </c>
      <c r="D15532" s="75" t="s">
        <v>13137</v>
      </c>
      <c r="E15532" s="171">
        <v>20</v>
      </c>
    </row>
    <row r="15533" spans="2:5" ht="50.1" customHeight="1">
      <c r="B15533" s="75">
        <v>41040</v>
      </c>
      <c r="C15533" s="75" t="s">
        <v>21796</v>
      </c>
      <c r="D15533" s="75" t="s">
        <v>13142</v>
      </c>
      <c r="E15533" s="172">
        <v>3549.67</v>
      </c>
    </row>
    <row r="15534" spans="2:5" ht="50.1" customHeight="1">
      <c r="B15534" s="75">
        <v>4238</v>
      </c>
      <c r="C15534" s="75" t="s">
        <v>17066</v>
      </c>
      <c r="D15534" s="75" t="s">
        <v>13137</v>
      </c>
      <c r="E15534" s="171">
        <v>15.38</v>
      </c>
    </row>
    <row r="15535" spans="2:5" ht="50.1" customHeight="1">
      <c r="B15535" s="75">
        <v>41012</v>
      </c>
      <c r="C15535" s="75" t="s">
        <v>17067</v>
      </c>
      <c r="D15535" s="75" t="s">
        <v>13142</v>
      </c>
      <c r="E15535" s="172">
        <v>2730.92</v>
      </c>
    </row>
    <row r="15536" spans="2:5" ht="50.1" customHeight="1">
      <c r="B15536" s="75">
        <v>4237</v>
      </c>
      <c r="C15536" s="75" t="s">
        <v>17068</v>
      </c>
      <c r="D15536" s="75" t="s">
        <v>13137</v>
      </c>
      <c r="E15536" s="171">
        <v>18.7</v>
      </c>
    </row>
    <row r="15537" spans="2:5" ht="50.1" customHeight="1">
      <c r="B15537" s="75">
        <v>41002</v>
      </c>
      <c r="C15537" s="75" t="s">
        <v>17069</v>
      </c>
      <c r="D15537" s="75" t="s">
        <v>13142</v>
      </c>
      <c r="E15537" s="172">
        <v>3321.18</v>
      </c>
    </row>
    <row r="15538" spans="2:5" ht="50.1" customHeight="1">
      <c r="B15538" s="75">
        <v>4233</v>
      </c>
      <c r="C15538" s="75" t="s">
        <v>17070</v>
      </c>
      <c r="D15538" s="75" t="s">
        <v>13137</v>
      </c>
      <c r="E15538" s="171">
        <v>17.18</v>
      </c>
    </row>
    <row r="15539" spans="2:5" ht="50.1" customHeight="1">
      <c r="B15539" s="75">
        <v>41001</v>
      </c>
      <c r="C15539" s="75" t="s">
        <v>17071</v>
      </c>
      <c r="D15539" s="75" t="s">
        <v>13142</v>
      </c>
      <c r="E15539" s="172">
        <v>3048.33</v>
      </c>
    </row>
    <row r="15540" spans="2:5" ht="50.1" customHeight="1">
      <c r="B15540" s="75">
        <v>2</v>
      </c>
      <c r="C15540" s="75" t="s">
        <v>17072</v>
      </c>
      <c r="D15540" s="75" t="s">
        <v>13141</v>
      </c>
      <c r="E15540" s="171">
        <v>14.19</v>
      </c>
    </row>
    <row r="15541" spans="2:5" ht="50.1" customHeight="1">
      <c r="B15541" s="75">
        <v>36517</v>
      </c>
      <c r="C15541" s="75" t="s">
        <v>21797</v>
      </c>
      <c r="D15541" s="75" t="s">
        <v>13138</v>
      </c>
      <c r="E15541" s="172">
        <v>426240</v>
      </c>
    </row>
    <row r="15542" spans="2:5" ht="50.1" customHeight="1">
      <c r="B15542" s="75">
        <v>4262</v>
      </c>
      <c r="C15542" s="75" t="s">
        <v>21798</v>
      </c>
      <c r="D15542" s="75" t="s">
        <v>13138</v>
      </c>
      <c r="E15542" s="172">
        <v>480000</v>
      </c>
    </row>
    <row r="15543" spans="2:5" ht="50.1" customHeight="1">
      <c r="B15543" s="75">
        <v>4263</v>
      </c>
      <c r="C15543" s="75" t="s">
        <v>21799</v>
      </c>
      <c r="D15543" s="75" t="s">
        <v>13138</v>
      </c>
      <c r="E15543" s="172">
        <v>665599.96</v>
      </c>
    </row>
    <row r="15544" spans="2:5" ht="50.1" customHeight="1">
      <c r="B15544" s="75">
        <v>36518</v>
      </c>
      <c r="C15544" s="75" t="s">
        <v>21800</v>
      </c>
      <c r="D15544" s="75" t="s">
        <v>13138</v>
      </c>
      <c r="E15544" s="172">
        <v>757759.96</v>
      </c>
    </row>
    <row r="15545" spans="2:5" ht="50.1" customHeight="1">
      <c r="B15545" s="75">
        <v>14221</v>
      </c>
      <c r="C15545" s="75" t="s">
        <v>21801</v>
      </c>
      <c r="D15545" s="75" t="s">
        <v>13138</v>
      </c>
      <c r="E15545" s="172">
        <v>442239.98</v>
      </c>
    </row>
    <row r="15546" spans="2:5" ht="50.1" customHeight="1">
      <c r="B15546" s="75">
        <v>38402</v>
      </c>
      <c r="C15546" s="75" t="s">
        <v>17073</v>
      </c>
      <c r="D15546" s="75" t="s">
        <v>13138</v>
      </c>
      <c r="E15546" s="171">
        <v>8.23</v>
      </c>
    </row>
    <row r="15547" spans="2:5" ht="50.1" customHeight="1">
      <c r="B15547" s="75">
        <v>3412</v>
      </c>
      <c r="C15547" s="75" t="s">
        <v>17074</v>
      </c>
      <c r="D15547" s="75" t="s">
        <v>13136</v>
      </c>
      <c r="E15547" s="171">
        <v>10.27</v>
      </c>
    </row>
    <row r="15548" spans="2:5" ht="50.1" customHeight="1">
      <c r="B15548" s="75">
        <v>3413</v>
      </c>
      <c r="C15548" s="75" t="s">
        <v>17075</v>
      </c>
      <c r="D15548" s="75" t="s">
        <v>13136</v>
      </c>
      <c r="E15548" s="171">
        <v>23.14</v>
      </c>
    </row>
    <row r="15549" spans="2:5" ht="50.1" customHeight="1">
      <c r="B15549" s="75">
        <v>39744</v>
      </c>
      <c r="C15549" s="75" t="s">
        <v>17076</v>
      </c>
      <c r="D15549" s="75" t="s">
        <v>13136</v>
      </c>
      <c r="E15549" s="171">
        <v>17.96</v>
      </c>
    </row>
    <row r="15550" spans="2:5" ht="50.1" customHeight="1">
      <c r="B15550" s="75">
        <v>39745</v>
      </c>
      <c r="C15550" s="75" t="s">
        <v>17077</v>
      </c>
      <c r="D15550" s="75" t="s">
        <v>13136</v>
      </c>
      <c r="E15550" s="171">
        <v>37.92</v>
      </c>
    </row>
    <row r="15551" spans="2:5" ht="50.1" customHeight="1">
      <c r="B15551" s="75">
        <v>39637</v>
      </c>
      <c r="C15551" s="75" t="s">
        <v>17078</v>
      </c>
      <c r="D15551" s="75" t="s">
        <v>13136</v>
      </c>
      <c r="E15551" s="171">
        <v>70.260000000000005</v>
      </c>
    </row>
    <row r="15552" spans="2:5" ht="50.1" customHeight="1">
      <c r="B15552" s="75">
        <v>39638</v>
      </c>
      <c r="C15552" s="75" t="s">
        <v>17079</v>
      </c>
      <c r="D15552" s="75" t="s">
        <v>13136</v>
      </c>
      <c r="E15552" s="171">
        <v>130.83000000000001</v>
      </c>
    </row>
    <row r="15553" spans="2:5" ht="50.1" customHeight="1">
      <c r="B15553" s="75">
        <v>39639</v>
      </c>
      <c r="C15553" s="75" t="s">
        <v>17080</v>
      </c>
      <c r="D15553" s="75" t="s">
        <v>13136</v>
      </c>
      <c r="E15553" s="171">
        <v>172.48</v>
      </c>
    </row>
    <row r="15554" spans="2:5" ht="50.1" customHeight="1">
      <c r="B15554" s="75">
        <v>39517</v>
      </c>
      <c r="C15554" s="75" t="s">
        <v>19194</v>
      </c>
      <c r="D15554" s="75" t="s">
        <v>13136</v>
      </c>
      <c r="E15554" s="171">
        <v>233.78</v>
      </c>
    </row>
    <row r="15555" spans="2:5" ht="50.1" customHeight="1">
      <c r="B15555" s="75">
        <v>39518</v>
      </c>
      <c r="C15555" s="75" t="s">
        <v>19195</v>
      </c>
      <c r="D15555" s="75" t="s">
        <v>13136</v>
      </c>
      <c r="E15555" s="171">
        <v>277.16000000000003</v>
      </c>
    </row>
    <row r="15556" spans="2:5" ht="50.1" customHeight="1">
      <c r="B15556" s="75">
        <v>38366</v>
      </c>
      <c r="C15556" s="75" t="s">
        <v>17081</v>
      </c>
      <c r="D15556" s="75" t="s">
        <v>13136</v>
      </c>
      <c r="E15556" s="171">
        <v>3.59</v>
      </c>
    </row>
    <row r="15557" spans="2:5" ht="50.1" customHeight="1">
      <c r="B15557" s="75">
        <v>11703</v>
      </c>
      <c r="C15557" s="75" t="s">
        <v>17082</v>
      </c>
      <c r="D15557" s="75" t="s">
        <v>13138</v>
      </c>
      <c r="E15557" s="171">
        <v>25.42</v>
      </c>
    </row>
    <row r="15558" spans="2:5" ht="50.1" customHeight="1">
      <c r="B15558" s="75">
        <v>37400</v>
      </c>
      <c r="C15558" s="75" t="s">
        <v>4349</v>
      </c>
      <c r="D15558" s="75" t="s">
        <v>13138</v>
      </c>
      <c r="E15558" s="171">
        <v>41.06</v>
      </c>
    </row>
    <row r="15559" spans="2:5" ht="50.1" customHeight="1">
      <c r="B15559" s="75">
        <v>25400</v>
      </c>
      <c r="C15559" s="75" t="s">
        <v>17083</v>
      </c>
      <c r="D15559" s="75" t="s">
        <v>13138</v>
      </c>
      <c r="E15559" s="172">
        <v>1647.05</v>
      </c>
    </row>
    <row r="15560" spans="2:5" ht="50.1" customHeight="1">
      <c r="B15560" s="75">
        <v>4276</v>
      </c>
      <c r="C15560" s="75" t="s">
        <v>17085</v>
      </c>
      <c r="D15560" s="75" t="s">
        <v>13138</v>
      </c>
      <c r="E15560" s="171">
        <v>277.57</v>
      </c>
    </row>
    <row r="15561" spans="2:5" ht="50.1" customHeight="1">
      <c r="B15561" s="75">
        <v>4273</v>
      </c>
      <c r="C15561" s="75" t="s">
        <v>17086</v>
      </c>
      <c r="D15561" s="75" t="s">
        <v>13138</v>
      </c>
      <c r="E15561" s="171">
        <v>461.09</v>
      </c>
    </row>
    <row r="15562" spans="2:5" ht="50.1" customHeight="1">
      <c r="B15562" s="75">
        <v>4274</v>
      </c>
      <c r="C15562" s="75" t="s">
        <v>17087</v>
      </c>
      <c r="D15562" s="75" t="s">
        <v>13138</v>
      </c>
      <c r="E15562" s="171">
        <v>106.92</v>
      </c>
    </row>
    <row r="15563" spans="2:5" ht="50.1" customHeight="1">
      <c r="B15563" s="75">
        <v>39438</v>
      </c>
      <c r="C15563" s="75" t="s">
        <v>17088</v>
      </c>
      <c r="D15563" s="75" t="s">
        <v>13138</v>
      </c>
      <c r="E15563" s="171">
        <v>0.27</v>
      </c>
    </row>
    <row r="15564" spans="2:5" ht="50.1" customHeight="1">
      <c r="B15564" s="75">
        <v>11963</v>
      </c>
      <c r="C15564" s="75" t="s">
        <v>17089</v>
      </c>
      <c r="D15564" s="75" t="s">
        <v>13138</v>
      </c>
      <c r="E15564" s="171">
        <v>9.84</v>
      </c>
    </row>
    <row r="15565" spans="2:5" ht="50.1" customHeight="1">
      <c r="B15565" s="75">
        <v>11964</v>
      </c>
      <c r="C15565" s="75" t="s">
        <v>17090</v>
      </c>
      <c r="D15565" s="75" t="s">
        <v>13138</v>
      </c>
      <c r="E15565" s="171">
        <v>2.48</v>
      </c>
    </row>
    <row r="15566" spans="2:5" ht="50.1" customHeight="1">
      <c r="B15566" s="75">
        <v>4379</v>
      </c>
      <c r="C15566" s="75" t="s">
        <v>17091</v>
      </c>
      <c r="D15566" s="75" t="s">
        <v>13138</v>
      </c>
      <c r="E15566" s="171">
        <v>0.05</v>
      </c>
    </row>
    <row r="15567" spans="2:5" ht="50.1" customHeight="1">
      <c r="B15567" s="75">
        <v>4377</v>
      </c>
      <c r="C15567" s="75" t="s">
        <v>17092</v>
      </c>
      <c r="D15567" s="75" t="s">
        <v>13138</v>
      </c>
      <c r="E15567" s="171">
        <v>0.19</v>
      </c>
    </row>
    <row r="15568" spans="2:5" ht="50.1" customHeight="1">
      <c r="B15568" s="75">
        <v>4356</v>
      </c>
      <c r="C15568" s="75" t="s">
        <v>17093</v>
      </c>
      <c r="D15568" s="75" t="s">
        <v>13138</v>
      </c>
      <c r="E15568" s="171">
        <v>0.27</v>
      </c>
    </row>
    <row r="15569" spans="2:5" ht="50.1" customHeight="1">
      <c r="B15569" s="75">
        <v>13246</v>
      </c>
      <c r="C15569" s="75" t="s">
        <v>17094</v>
      </c>
      <c r="D15569" s="75" t="s">
        <v>13138</v>
      </c>
      <c r="E15569" s="171">
        <v>0.46</v>
      </c>
    </row>
    <row r="15570" spans="2:5" ht="50.1" customHeight="1">
      <c r="B15570" s="75">
        <v>4346</v>
      </c>
      <c r="C15570" s="75" t="s">
        <v>17095</v>
      </c>
      <c r="D15570" s="75" t="s">
        <v>13138</v>
      </c>
      <c r="E15570" s="171">
        <v>10.54</v>
      </c>
    </row>
    <row r="15571" spans="2:5" ht="50.1" customHeight="1">
      <c r="B15571" s="75">
        <v>11955</v>
      </c>
      <c r="C15571" s="75" t="s">
        <v>17096</v>
      </c>
      <c r="D15571" s="75" t="s">
        <v>13138</v>
      </c>
      <c r="E15571" s="171">
        <v>4.6100000000000003</v>
      </c>
    </row>
    <row r="15572" spans="2:5" ht="50.1" customHeight="1">
      <c r="B15572" s="75">
        <v>11960</v>
      </c>
      <c r="C15572" s="75" t="s">
        <v>17097</v>
      </c>
      <c r="D15572" s="75" t="s">
        <v>13138</v>
      </c>
      <c r="E15572" s="171">
        <v>0.15</v>
      </c>
    </row>
    <row r="15573" spans="2:5" ht="50.1" customHeight="1">
      <c r="B15573" s="75">
        <v>4333</v>
      </c>
      <c r="C15573" s="75" t="s">
        <v>17098</v>
      </c>
      <c r="D15573" s="75" t="s">
        <v>13138</v>
      </c>
      <c r="E15573" s="171">
        <v>0.27</v>
      </c>
    </row>
    <row r="15574" spans="2:5" ht="50.1" customHeight="1">
      <c r="B15574" s="75">
        <v>4358</v>
      </c>
      <c r="C15574" s="75" t="s">
        <v>17099</v>
      </c>
      <c r="D15574" s="75" t="s">
        <v>13138</v>
      </c>
      <c r="E15574" s="171">
        <v>2.11</v>
      </c>
    </row>
    <row r="15575" spans="2:5" ht="50.1" customHeight="1">
      <c r="B15575" s="75">
        <v>39435</v>
      </c>
      <c r="C15575" s="75" t="s">
        <v>17100</v>
      </c>
      <c r="D15575" s="75" t="s">
        <v>13138</v>
      </c>
      <c r="E15575" s="171">
        <v>0.1</v>
      </c>
    </row>
    <row r="15576" spans="2:5" ht="50.1" customHeight="1">
      <c r="B15576" s="75">
        <v>39436</v>
      </c>
      <c r="C15576" s="75" t="s">
        <v>17101</v>
      </c>
      <c r="D15576" s="75" t="s">
        <v>13138</v>
      </c>
      <c r="E15576" s="171">
        <v>0.18</v>
      </c>
    </row>
    <row r="15577" spans="2:5" ht="50.1" customHeight="1">
      <c r="B15577" s="75">
        <v>39437</v>
      </c>
      <c r="C15577" s="75" t="s">
        <v>17102</v>
      </c>
      <c r="D15577" s="75" t="s">
        <v>13138</v>
      </c>
      <c r="E15577" s="171">
        <v>0.24</v>
      </c>
    </row>
    <row r="15578" spans="2:5" ht="50.1" customHeight="1">
      <c r="B15578" s="75">
        <v>39439</v>
      </c>
      <c r="C15578" s="75" t="s">
        <v>17103</v>
      </c>
      <c r="D15578" s="75" t="s">
        <v>13138</v>
      </c>
      <c r="E15578" s="171">
        <v>0.16</v>
      </c>
    </row>
    <row r="15579" spans="2:5" ht="50.1" customHeight="1">
      <c r="B15579" s="75">
        <v>39440</v>
      </c>
      <c r="C15579" s="75" t="s">
        <v>17104</v>
      </c>
      <c r="D15579" s="75" t="s">
        <v>13138</v>
      </c>
      <c r="E15579" s="171">
        <v>0.21</v>
      </c>
    </row>
    <row r="15580" spans="2:5" ht="50.1" customHeight="1">
      <c r="B15580" s="75">
        <v>39441</v>
      </c>
      <c r="C15580" s="75" t="s">
        <v>17105</v>
      </c>
      <c r="D15580" s="75" t="s">
        <v>13138</v>
      </c>
      <c r="E15580" s="171">
        <v>0.26</v>
      </c>
    </row>
    <row r="15581" spans="2:5" ht="50.1" customHeight="1">
      <c r="B15581" s="75">
        <v>39442</v>
      </c>
      <c r="C15581" s="75" t="s">
        <v>17106</v>
      </c>
      <c r="D15581" s="75" t="s">
        <v>13138</v>
      </c>
      <c r="E15581" s="171">
        <v>0.19</v>
      </c>
    </row>
    <row r="15582" spans="2:5" ht="50.1" customHeight="1">
      <c r="B15582" s="75">
        <v>39443</v>
      </c>
      <c r="C15582" s="75" t="s">
        <v>17107</v>
      </c>
      <c r="D15582" s="75" t="s">
        <v>13138</v>
      </c>
      <c r="E15582" s="171">
        <v>0.25</v>
      </c>
    </row>
    <row r="15583" spans="2:5" ht="50.1" customHeight="1">
      <c r="B15583" s="75">
        <v>4329</v>
      </c>
      <c r="C15583" s="75" t="s">
        <v>17108</v>
      </c>
      <c r="D15583" s="75" t="s">
        <v>13138</v>
      </c>
      <c r="E15583" s="171">
        <v>2.25</v>
      </c>
    </row>
    <row r="15584" spans="2:5" ht="50.1" customHeight="1">
      <c r="B15584" s="75">
        <v>4383</v>
      </c>
      <c r="C15584" s="75" t="s">
        <v>17109</v>
      </c>
      <c r="D15584" s="75" t="s">
        <v>13138</v>
      </c>
      <c r="E15584" s="171">
        <v>20.34</v>
      </c>
    </row>
    <row r="15585" spans="2:5" ht="50.1" customHeight="1">
      <c r="B15585" s="75">
        <v>4344</v>
      </c>
      <c r="C15585" s="75" t="s">
        <v>17110</v>
      </c>
      <c r="D15585" s="75" t="s">
        <v>13138</v>
      </c>
      <c r="E15585" s="171">
        <v>21.32</v>
      </c>
    </row>
    <row r="15586" spans="2:5" ht="50.1" customHeight="1">
      <c r="B15586" s="75">
        <v>436</v>
      </c>
      <c r="C15586" s="75" t="s">
        <v>17111</v>
      </c>
      <c r="D15586" s="75" t="s">
        <v>13138</v>
      </c>
      <c r="E15586" s="171">
        <v>6.7</v>
      </c>
    </row>
    <row r="15587" spans="2:5" ht="50.1" customHeight="1">
      <c r="B15587" s="75">
        <v>442</v>
      </c>
      <c r="C15587" s="75" t="s">
        <v>17112</v>
      </c>
      <c r="D15587" s="75" t="s">
        <v>13138</v>
      </c>
      <c r="E15587" s="171">
        <v>3.96</v>
      </c>
    </row>
    <row r="15588" spans="2:5" ht="50.1" customHeight="1">
      <c r="B15588" s="75">
        <v>11953</v>
      </c>
      <c r="C15588" s="75" t="s">
        <v>17113</v>
      </c>
      <c r="D15588" s="75" t="s">
        <v>13138</v>
      </c>
      <c r="E15588" s="171">
        <v>3.38</v>
      </c>
    </row>
    <row r="15589" spans="2:5" ht="50.1" customHeight="1">
      <c r="B15589" s="75">
        <v>4335</v>
      </c>
      <c r="C15589" s="75" t="s">
        <v>17114</v>
      </c>
      <c r="D15589" s="75" t="s">
        <v>13138</v>
      </c>
      <c r="E15589" s="171">
        <v>14.32</v>
      </c>
    </row>
    <row r="15590" spans="2:5" ht="50.1" customHeight="1">
      <c r="B15590" s="75">
        <v>4334</v>
      </c>
      <c r="C15590" s="75" t="s">
        <v>17115</v>
      </c>
      <c r="D15590" s="75" t="s">
        <v>13138</v>
      </c>
      <c r="E15590" s="171">
        <v>19.64</v>
      </c>
    </row>
    <row r="15591" spans="2:5" ht="50.1" customHeight="1">
      <c r="B15591" s="75">
        <v>4343</v>
      </c>
      <c r="C15591" s="75" t="s">
        <v>17116</v>
      </c>
      <c r="D15591" s="75" t="s">
        <v>13138</v>
      </c>
      <c r="E15591" s="171">
        <v>4.83</v>
      </c>
    </row>
    <row r="15592" spans="2:5" ht="50.1" customHeight="1">
      <c r="B15592" s="75">
        <v>430</v>
      </c>
      <c r="C15592" s="75" t="s">
        <v>17117</v>
      </c>
      <c r="D15592" s="75" t="s">
        <v>13138</v>
      </c>
      <c r="E15592" s="171">
        <v>5.99</v>
      </c>
    </row>
    <row r="15593" spans="2:5" ht="50.1" customHeight="1">
      <c r="B15593" s="75">
        <v>441</v>
      </c>
      <c r="C15593" s="75" t="s">
        <v>17118</v>
      </c>
      <c r="D15593" s="75" t="s">
        <v>13138</v>
      </c>
      <c r="E15593" s="171">
        <v>6.6</v>
      </c>
    </row>
    <row r="15594" spans="2:5" ht="50.1" customHeight="1">
      <c r="B15594" s="75">
        <v>431</v>
      </c>
      <c r="C15594" s="75" t="s">
        <v>17119</v>
      </c>
      <c r="D15594" s="75" t="s">
        <v>13138</v>
      </c>
      <c r="E15594" s="171">
        <v>7.96</v>
      </c>
    </row>
    <row r="15595" spans="2:5" ht="50.1" customHeight="1">
      <c r="B15595" s="75">
        <v>432</v>
      </c>
      <c r="C15595" s="75" t="s">
        <v>17120</v>
      </c>
      <c r="D15595" s="75" t="s">
        <v>13138</v>
      </c>
      <c r="E15595" s="171">
        <v>8.7899999999999991</v>
      </c>
    </row>
    <row r="15596" spans="2:5" ht="50.1" customHeight="1">
      <c r="B15596" s="75">
        <v>429</v>
      </c>
      <c r="C15596" s="75" t="s">
        <v>17121</v>
      </c>
      <c r="D15596" s="75" t="s">
        <v>13138</v>
      </c>
      <c r="E15596" s="171">
        <v>11.85</v>
      </c>
    </row>
    <row r="15597" spans="2:5" ht="50.1" customHeight="1">
      <c r="B15597" s="75">
        <v>439</v>
      </c>
      <c r="C15597" s="75" t="s">
        <v>17122</v>
      </c>
      <c r="D15597" s="75" t="s">
        <v>13138</v>
      </c>
      <c r="E15597" s="171">
        <v>10.1</v>
      </c>
    </row>
    <row r="15598" spans="2:5" ht="50.1" customHeight="1">
      <c r="B15598" s="75">
        <v>433</v>
      </c>
      <c r="C15598" s="75" t="s">
        <v>17123</v>
      </c>
      <c r="D15598" s="75" t="s">
        <v>13138</v>
      </c>
      <c r="E15598" s="171">
        <v>11.79</v>
      </c>
    </row>
    <row r="15599" spans="2:5" ht="50.1" customHeight="1">
      <c r="B15599" s="75">
        <v>437</v>
      </c>
      <c r="C15599" s="75" t="s">
        <v>17124</v>
      </c>
      <c r="D15599" s="75" t="s">
        <v>13138</v>
      </c>
      <c r="E15599" s="171">
        <v>15.66</v>
      </c>
    </row>
    <row r="15600" spans="2:5" ht="50.1" customHeight="1">
      <c r="B15600" s="75">
        <v>11790</v>
      </c>
      <c r="C15600" s="75" t="s">
        <v>17125</v>
      </c>
      <c r="D15600" s="75" t="s">
        <v>13138</v>
      </c>
      <c r="E15600" s="171">
        <v>17.77</v>
      </c>
    </row>
    <row r="15601" spans="2:5" ht="50.1" customHeight="1">
      <c r="B15601" s="75">
        <v>428</v>
      </c>
      <c r="C15601" s="75" t="s">
        <v>17126</v>
      </c>
      <c r="D15601" s="75" t="s">
        <v>13138</v>
      </c>
      <c r="E15601" s="171">
        <v>19.32</v>
      </c>
    </row>
    <row r="15602" spans="2:5" ht="50.1" customHeight="1">
      <c r="B15602" s="75">
        <v>4384</v>
      </c>
      <c r="C15602" s="75" t="s">
        <v>17127</v>
      </c>
      <c r="D15602" s="75" t="s">
        <v>13138</v>
      </c>
      <c r="E15602" s="171">
        <v>23.38</v>
      </c>
    </row>
    <row r="15603" spans="2:5" ht="50.1" customHeight="1">
      <c r="B15603" s="75">
        <v>4351</v>
      </c>
      <c r="C15603" s="75" t="s">
        <v>17128</v>
      </c>
      <c r="D15603" s="75" t="s">
        <v>13138</v>
      </c>
      <c r="E15603" s="171">
        <v>17.329999999999998</v>
      </c>
    </row>
    <row r="15604" spans="2:5" ht="50.1" customHeight="1">
      <c r="B15604" s="75">
        <v>11054</v>
      </c>
      <c r="C15604" s="75" t="s">
        <v>17129</v>
      </c>
      <c r="D15604" s="75" t="s">
        <v>13138</v>
      </c>
      <c r="E15604" s="171">
        <v>0.04</v>
      </c>
    </row>
    <row r="15605" spans="2:5" ht="50.1" customHeight="1">
      <c r="B15605" s="75">
        <v>11055</v>
      </c>
      <c r="C15605" s="75" t="s">
        <v>17130</v>
      </c>
      <c r="D15605" s="75" t="s">
        <v>13138</v>
      </c>
      <c r="E15605" s="171">
        <v>7.0000000000000007E-2</v>
      </c>
    </row>
    <row r="15606" spans="2:5" ht="50.1" customHeight="1">
      <c r="B15606" s="75">
        <v>11056</v>
      </c>
      <c r="C15606" s="75" t="s">
        <v>17131</v>
      </c>
      <c r="D15606" s="75" t="s">
        <v>13138</v>
      </c>
      <c r="E15606" s="171">
        <v>0.08</v>
      </c>
    </row>
    <row r="15607" spans="2:5" ht="50.1" customHeight="1">
      <c r="B15607" s="75">
        <v>11057</v>
      </c>
      <c r="C15607" s="75" t="s">
        <v>17132</v>
      </c>
      <c r="D15607" s="75" t="s">
        <v>13138</v>
      </c>
      <c r="E15607" s="171">
        <v>0.16</v>
      </c>
    </row>
    <row r="15608" spans="2:5" ht="50.1" customHeight="1">
      <c r="B15608" s="75">
        <v>11059</v>
      </c>
      <c r="C15608" s="75" t="s">
        <v>17133</v>
      </c>
      <c r="D15608" s="75" t="s">
        <v>13138</v>
      </c>
      <c r="E15608" s="171">
        <v>0.31</v>
      </c>
    </row>
    <row r="15609" spans="2:5" ht="50.1" customHeight="1">
      <c r="B15609" s="75">
        <v>11058</v>
      </c>
      <c r="C15609" s="75" t="s">
        <v>17134</v>
      </c>
      <c r="D15609" s="75" t="s">
        <v>13138</v>
      </c>
      <c r="E15609" s="171">
        <v>0.4</v>
      </c>
    </row>
    <row r="15610" spans="2:5" ht="50.1" customHeight="1">
      <c r="B15610" s="75">
        <v>4380</v>
      </c>
      <c r="C15610" s="75" t="s">
        <v>17135</v>
      </c>
      <c r="D15610" s="75" t="s">
        <v>13138</v>
      </c>
      <c r="E15610" s="171">
        <v>1.35</v>
      </c>
    </row>
    <row r="15611" spans="2:5" ht="50.1" customHeight="1">
      <c r="B15611" s="75">
        <v>4299</v>
      </c>
      <c r="C15611" s="75" t="s">
        <v>17136</v>
      </c>
      <c r="D15611" s="75" t="s">
        <v>13138</v>
      </c>
      <c r="E15611" s="171">
        <v>1.27</v>
      </c>
    </row>
    <row r="15612" spans="2:5" ht="50.1" customHeight="1">
      <c r="B15612" s="75">
        <v>4304</v>
      </c>
      <c r="C15612" s="75" t="s">
        <v>17137</v>
      </c>
      <c r="D15612" s="75" t="s">
        <v>13138</v>
      </c>
      <c r="E15612" s="171">
        <v>1.73</v>
      </c>
    </row>
    <row r="15613" spans="2:5" ht="50.1" customHeight="1">
      <c r="B15613" s="75">
        <v>4305</v>
      </c>
      <c r="C15613" s="75" t="s">
        <v>17138</v>
      </c>
      <c r="D15613" s="75" t="s">
        <v>13138</v>
      </c>
      <c r="E15613" s="171">
        <v>2.0099999999999998</v>
      </c>
    </row>
    <row r="15614" spans="2:5" ht="50.1" customHeight="1">
      <c r="B15614" s="75">
        <v>4306</v>
      </c>
      <c r="C15614" s="75" t="s">
        <v>17139</v>
      </c>
      <c r="D15614" s="75" t="s">
        <v>13138</v>
      </c>
      <c r="E15614" s="171">
        <v>2.33</v>
      </c>
    </row>
    <row r="15615" spans="2:5" ht="50.1" customHeight="1">
      <c r="B15615" s="75">
        <v>4308</v>
      </c>
      <c r="C15615" s="75" t="s">
        <v>17140</v>
      </c>
      <c r="D15615" s="75" t="s">
        <v>13138</v>
      </c>
      <c r="E15615" s="171">
        <v>4.83</v>
      </c>
    </row>
    <row r="15616" spans="2:5" ht="50.1" customHeight="1">
      <c r="B15616" s="75">
        <v>4302</v>
      </c>
      <c r="C15616" s="75" t="s">
        <v>17141</v>
      </c>
      <c r="D15616" s="75" t="s">
        <v>13138</v>
      </c>
      <c r="E15616" s="171">
        <v>3.62</v>
      </c>
    </row>
    <row r="15617" spans="2:5" ht="50.1" customHeight="1">
      <c r="B15617" s="75">
        <v>4300</v>
      </c>
      <c r="C15617" s="75" t="s">
        <v>17142</v>
      </c>
      <c r="D15617" s="75" t="s">
        <v>13138</v>
      </c>
      <c r="E15617" s="171">
        <v>0.86</v>
      </c>
    </row>
    <row r="15618" spans="2:5" ht="50.1" customHeight="1">
      <c r="B15618" s="75">
        <v>4301</v>
      </c>
      <c r="C15618" s="75" t="s">
        <v>17143</v>
      </c>
      <c r="D15618" s="75" t="s">
        <v>13138</v>
      </c>
      <c r="E15618" s="171">
        <v>1.05</v>
      </c>
    </row>
    <row r="15619" spans="2:5" ht="50.1" customHeight="1">
      <c r="B15619" s="75">
        <v>4320</v>
      </c>
      <c r="C15619" s="75" t="s">
        <v>17144</v>
      </c>
      <c r="D15619" s="75" t="s">
        <v>13138</v>
      </c>
      <c r="E15619" s="171">
        <v>3.2</v>
      </c>
    </row>
    <row r="15620" spans="2:5" ht="50.1" customHeight="1">
      <c r="B15620" s="75">
        <v>4318</v>
      </c>
      <c r="C15620" s="75" t="s">
        <v>17145</v>
      </c>
      <c r="D15620" s="75" t="s">
        <v>13138</v>
      </c>
      <c r="E15620" s="171">
        <v>1.56</v>
      </c>
    </row>
    <row r="15621" spans="2:5" ht="50.1" customHeight="1">
      <c r="B15621" s="75">
        <v>40547</v>
      </c>
      <c r="C15621" s="75" t="s">
        <v>17146</v>
      </c>
      <c r="D15621" s="75" t="s">
        <v>13149</v>
      </c>
      <c r="E15621" s="171">
        <v>28.4</v>
      </c>
    </row>
    <row r="15622" spans="2:5" ht="50.1" customHeight="1">
      <c r="B15622" s="75">
        <v>11962</v>
      </c>
      <c r="C15622" s="75" t="s">
        <v>17147</v>
      </c>
      <c r="D15622" s="75" t="s">
        <v>13138</v>
      </c>
      <c r="E15622" s="171">
        <v>0.23</v>
      </c>
    </row>
    <row r="15623" spans="2:5" ht="50.1" customHeight="1">
      <c r="B15623" s="75">
        <v>4332</v>
      </c>
      <c r="C15623" s="75" t="s">
        <v>17148</v>
      </c>
      <c r="D15623" s="75" t="s">
        <v>13138</v>
      </c>
      <c r="E15623" s="171">
        <v>1.1299999999999999</v>
      </c>
    </row>
    <row r="15624" spans="2:5" ht="50.1" customHeight="1">
      <c r="B15624" s="75">
        <v>4331</v>
      </c>
      <c r="C15624" s="75" t="s">
        <v>17149</v>
      </c>
      <c r="D15624" s="75" t="s">
        <v>13138</v>
      </c>
      <c r="E15624" s="171">
        <v>4.26</v>
      </c>
    </row>
    <row r="15625" spans="2:5" ht="50.1" customHeight="1">
      <c r="B15625" s="75">
        <v>4336</v>
      </c>
      <c r="C15625" s="75" t="s">
        <v>17150</v>
      </c>
      <c r="D15625" s="75" t="s">
        <v>13138</v>
      </c>
      <c r="E15625" s="171">
        <v>5.45</v>
      </c>
    </row>
    <row r="15626" spans="2:5" ht="50.1" customHeight="1">
      <c r="B15626" s="75">
        <v>13294</v>
      </c>
      <c r="C15626" s="75" t="s">
        <v>17151</v>
      </c>
      <c r="D15626" s="75" t="s">
        <v>13138</v>
      </c>
      <c r="E15626" s="171">
        <v>1.56</v>
      </c>
    </row>
    <row r="15627" spans="2:5" ht="50.1" customHeight="1">
      <c r="B15627" s="75">
        <v>11948</v>
      </c>
      <c r="C15627" s="75" t="s">
        <v>17152</v>
      </c>
      <c r="D15627" s="75" t="s">
        <v>13138</v>
      </c>
      <c r="E15627" s="171">
        <v>0.7</v>
      </c>
    </row>
    <row r="15628" spans="2:5" ht="50.1" customHeight="1">
      <c r="B15628" s="75">
        <v>4382</v>
      </c>
      <c r="C15628" s="75" t="s">
        <v>17153</v>
      </c>
      <c r="D15628" s="75" t="s">
        <v>13138</v>
      </c>
      <c r="E15628" s="171">
        <v>1.17</v>
      </c>
    </row>
    <row r="15629" spans="2:5" ht="50.1" customHeight="1">
      <c r="B15629" s="75">
        <v>4354</v>
      </c>
      <c r="C15629" s="75" t="s">
        <v>17154</v>
      </c>
      <c r="D15629" s="75" t="s">
        <v>13138</v>
      </c>
      <c r="E15629" s="171">
        <v>48.91</v>
      </c>
    </row>
    <row r="15630" spans="2:5" ht="50.1" customHeight="1">
      <c r="B15630" s="75">
        <v>40839</v>
      </c>
      <c r="C15630" s="75" t="s">
        <v>17155</v>
      </c>
      <c r="D15630" s="75" t="s">
        <v>13149</v>
      </c>
      <c r="E15630" s="171">
        <v>117.69</v>
      </c>
    </row>
    <row r="15631" spans="2:5" ht="50.1" customHeight="1">
      <c r="B15631" s="75">
        <v>40552</v>
      </c>
      <c r="C15631" s="75" t="s">
        <v>17156</v>
      </c>
      <c r="D15631" s="75" t="s">
        <v>13149</v>
      </c>
      <c r="E15631" s="171">
        <v>48.7</v>
      </c>
    </row>
    <row r="15632" spans="2:5" ht="50.1" customHeight="1">
      <c r="B15632" s="75">
        <v>40549</v>
      </c>
      <c r="C15632" s="75" t="s">
        <v>17157</v>
      </c>
      <c r="D15632" s="75" t="s">
        <v>13149</v>
      </c>
      <c r="E15632" s="171">
        <v>192.77</v>
      </c>
    </row>
    <row r="15633" spans="2:5" ht="50.1" customHeight="1">
      <c r="B15633" s="75">
        <v>4385</v>
      </c>
      <c r="C15633" s="75" t="s">
        <v>21802</v>
      </c>
      <c r="D15633" s="75" t="s">
        <v>13144</v>
      </c>
      <c r="E15633" s="172">
        <v>3012.52</v>
      </c>
    </row>
    <row r="15634" spans="2:5" ht="50.1" customHeight="1">
      <c r="B15634" s="75">
        <v>20078</v>
      </c>
      <c r="C15634" s="75" t="s">
        <v>17158</v>
      </c>
      <c r="D15634" s="75" t="s">
        <v>13138</v>
      </c>
      <c r="E15634" s="171">
        <v>21.5</v>
      </c>
    </row>
    <row r="15635" spans="2:5" ht="50.1" customHeight="1">
      <c r="B15635" s="75">
        <v>20079</v>
      </c>
      <c r="C15635" s="75" t="s">
        <v>17159</v>
      </c>
      <c r="D15635" s="75" t="s">
        <v>13138</v>
      </c>
      <c r="E15635" s="171">
        <v>134.08000000000001</v>
      </c>
    </row>
    <row r="15636" spans="2:5" ht="50.1" customHeight="1">
      <c r="B15636" s="75">
        <v>39897</v>
      </c>
      <c r="C15636" s="75" t="s">
        <v>17160</v>
      </c>
      <c r="D15636" s="75" t="s">
        <v>13138</v>
      </c>
      <c r="E15636" s="171">
        <v>38.090000000000003</v>
      </c>
    </row>
    <row r="15637" spans="2:5" ht="50.1" customHeight="1">
      <c r="B15637" s="75">
        <v>118</v>
      </c>
      <c r="C15637" s="75" t="s">
        <v>17161</v>
      </c>
      <c r="D15637" s="75" t="s">
        <v>13138</v>
      </c>
      <c r="E15637" s="171">
        <v>81.27</v>
      </c>
    </row>
    <row r="15638" spans="2:5" ht="50.1" customHeight="1">
      <c r="B15638" s="75">
        <v>4396</v>
      </c>
      <c r="C15638" s="75" t="s">
        <v>17162</v>
      </c>
      <c r="D15638" s="75" t="s">
        <v>13136</v>
      </c>
      <c r="E15638" s="171">
        <v>198.1</v>
      </c>
    </row>
    <row r="15639" spans="2:5" ht="50.1" customHeight="1">
      <c r="B15639" s="75">
        <v>36881</v>
      </c>
      <c r="C15639" s="75" t="s">
        <v>17163</v>
      </c>
      <c r="D15639" s="75" t="s">
        <v>13136</v>
      </c>
      <c r="E15639" s="171">
        <v>177.02</v>
      </c>
    </row>
    <row r="15640" spans="2:5" ht="50.1" customHeight="1">
      <c r="B15640" s="75">
        <v>36882</v>
      </c>
      <c r="C15640" s="75" t="s">
        <v>17164</v>
      </c>
      <c r="D15640" s="75" t="s">
        <v>13136</v>
      </c>
      <c r="E15640" s="171">
        <v>206.52</v>
      </c>
    </row>
    <row r="15641" spans="2:5" ht="50.1" customHeight="1">
      <c r="B15641" s="75">
        <v>4397</v>
      </c>
      <c r="C15641" s="75" t="s">
        <v>17165</v>
      </c>
      <c r="D15641" s="75" t="s">
        <v>13136</v>
      </c>
      <c r="E15641" s="171">
        <v>321.24</v>
      </c>
    </row>
    <row r="15642" spans="2:5" ht="50.1" customHeight="1">
      <c r="B15642" s="75">
        <v>4751</v>
      </c>
      <c r="C15642" s="75" t="s">
        <v>17169</v>
      </c>
      <c r="D15642" s="75" t="s">
        <v>13137</v>
      </c>
      <c r="E15642" s="171">
        <v>17.309999999999999</v>
      </c>
    </row>
    <row r="15643" spans="2:5" ht="50.1" customHeight="1">
      <c r="B15643" s="75">
        <v>41066</v>
      </c>
      <c r="C15643" s="75" t="s">
        <v>17170</v>
      </c>
      <c r="D15643" s="75" t="s">
        <v>13142</v>
      </c>
      <c r="E15643" s="172">
        <v>3074.16</v>
      </c>
    </row>
    <row r="15644" spans="2:5" ht="50.1" customHeight="1">
      <c r="B15644" s="75">
        <v>39604</v>
      </c>
      <c r="C15644" s="75" t="s">
        <v>17171</v>
      </c>
      <c r="D15644" s="75" t="s">
        <v>13138</v>
      </c>
      <c r="E15644" s="171">
        <v>10.55</v>
      </c>
    </row>
    <row r="15645" spans="2:5" ht="50.1" customHeight="1">
      <c r="B15645" s="75">
        <v>39605</v>
      </c>
      <c r="C15645" s="75" t="s">
        <v>17172</v>
      </c>
      <c r="D15645" s="75" t="s">
        <v>13138</v>
      </c>
      <c r="E15645" s="171">
        <v>14.64</v>
      </c>
    </row>
    <row r="15646" spans="2:5" ht="50.1" customHeight="1">
      <c r="B15646" s="75">
        <v>39606</v>
      </c>
      <c r="C15646" s="75" t="s">
        <v>17173</v>
      </c>
      <c r="D15646" s="75" t="s">
        <v>13138</v>
      </c>
      <c r="E15646" s="171">
        <v>18.59</v>
      </c>
    </row>
    <row r="15647" spans="2:5" ht="50.1" customHeight="1">
      <c r="B15647" s="75">
        <v>39607</v>
      </c>
      <c r="C15647" s="75" t="s">
        <v>17174</v>
      </c>
      <c r="D15647" s="75" t="s">
        <v>13138</v>
      </c>
      <c r="E15647" s="171">
        <v>21.33</v>
      </c>
    </row>
    <row r="15648" spans="2:5" ht="50.1" customHeight="1">
      <c r="B15648" s="75">
        <v>39594</v>
      </c>
      <c r="C15648" s="75" t="s">
        <v>17175</v>
      </c>
      <c r="D15648" s="75" t="s">
        <v>13138</v>
      </c>
      <c r="E15648" s="171">
        <v>201.94</v>
      </c>
    </row>
    <row r="15649" spans="2:5" ht="50.1" customHeight="1">
      <c r="B15649" s="75">
        <v>39596</v>
      </c>
      <c r="C15649" s="75" t="s">
        <v>17176</v>
      </c>
      <c r="D15649" s="75" t="s">
        <v>13138</v>
      </c>
      <c r="E15649" s="171">
        <v>351.97</v>
      </c>
    </row>
    <row r="15650" spans="2:5" ht="50.1" customHeight="1">
      <c r="B15650" s="75">
        <v>39595</v>
      </c>
      <c r="C15650" s="75" t="s">
        <v>17177</v>
      </c>
      <c r="D15650" s="75" t="s">
        <v>13138</v>
      </c>
      <c r="E15650" s="171">
        <v>295.45</v>
      </c>
    </row>
    <row r="15651" spans="2:5" ht="50.1" customHeight="1">
      <c r="B15651" s="75">
        <v>39597</v>
      </c>
      <c r="C15651" s="75" t="s">
        <v>17178</v>
      </c>
      <c r="D15651" s="75" t="s">
        <v>13138</v>
      </c>
      <c r="E15651" s="171">
        <v>474.65</v>
      </c>
    </row>
    <row r="15652" spans="2:5" ht="50.1" customHeight="1">
      <c r="B15652" s="75">
        <v>10731</v>
      </c>
      <c r="C15652" s="75" t="s">
        <v>17179</v>
      </c>
      <c r="D15652" s="75" t="s">
        <v>13136</v>
      </c>
      <c r="E15652" s="171">
        <v>16.899999999999999</v>
      </c>
    </row>
    <row r="15653" spans="2:5" ht="50.1" customHeight="1">
      <c r="B15653" s="75">
        <v>4704</v>
      </c>
      <c r="C15653" s="75" t="s">
        <v>17180</v>
      </c>
      <c r="D15653" s="75" t="s">
        <v>13136</v>
      </c>
      <c r="E15653" s="171">
        <v>15.25</v>
      </c>
    </row>
    <row r="15654" spans="2:5" ht="50.1" customHeight="1">
      <c r="B15654" s="75">
        <v>10730</v>
      </c>
      <c r="C15654" s="75" t="s">
        <v>17181</v>
      </c>
      <c r="D15654" s="75" t="s">
        <v>13136</v>
      </c>
      <c r="E15654" s="171">
        <v>16.34</v>
      </c>
    </row>
    <row r="15655" spans="2:5" ht="50.1" customHeight="1">
      <c r="B15655" s="75">
        <v>4729</v>
      </c>
      <c r="C15655" s="75" t="s">
        <v>17182</v>
      </c>
      <c r="D15655" s="75" t="s">
        <v>13141</v>
      </c>
      <c r="E15655" s="171">
        <v>81.33</v>
      </c>
    </row>
    <row r="15656" spans="2:5" ht="50.1" customHeight="1">
      <c r="B15656" s="75">
        <v>4720</v>
      </c>
      <c r="C15656" s="75" t="s">
        <v>17183</v>
      </c>
      <c r="D15656" s="75" t="s">
        <v>13141</v>
      </c>
      <c r="E15656" s="171">
        <v>93.2</v>
      </c>
    </row>
    <row r="15657" spans="2:5" ht="50.1" customHeight="1">
      <c r="B15657" s="75">
        <v>4721</v>
      </c>
      <c r="C15657" s="75" t="s">
        <v>17184</v>
      </c>
      <c r="D15657" s="75" t="s">
        <v>13141</v>
      </c>
      <c r="E15657" s="171">
        <v>80.72</v>
      </c>
    </row>
    <row r="15658" spans="2:5" ht="50.1" customHeight="1">
      <c r="B15658" s="75">
        <v>4718</v>
      </c>
      <c r="C15658" s="75" t="s">
        <v>17185</v>
      </c>
      <c r="D15658" s="75" t="s">
        <v>13141</v>
      </c>
      <c r="E15658" s="171">
        <v>81.150000000000006</v>
      </c>
    </row>
    <row r="15659" spans="2:5" ht="50.1" customHeight="1">
      <c r="B15659" s="75">
        <v>4722</v>
      </c>
      <c r="C15659" s="75" t="s">
        <v>17186</v>
      </c>
      <c r="D15659" s="75" t="s">
        <v>13141</v>
      </c>
      <c r="E15659" s="171">
        <v>76.25</v>
      </c>
    </row>
    <row r="15660" spans="2:5" ht="50.1" customHeight="1">
      <c r="B15660" s="75">
        <v>4723</v>
      </c>
      <c r="C15660" s="75" t="s">
        <v>17187</v>
      </c>
      <c r="D15660" s="75" t="s">
        <v>13141</v>
      </c>
      <c r="E15660" s="171">
        <v>75.59</v>
      </c>
    </row>
    <row r="15661" spans="2:5" ht="50.1" customHeight="1">
      <c r="B15661" s="75">
        <v>4727</v>
      </c>
      <c r="C15661" s="75" t="s">
        <v>17188</v>
      </c>
      <c r="D15661" s="75" t="s">
        <v>13141</v>
      </c>
      <c r="E15661" s="171">
        <v>69.19</v>
      </c>
    </row>
    <row r="15662" spans="2:5" ht="50.1" customHeight="1">
      <c r="B15662" s="75">
        <v>4748</v>
      </c>
      <c r="C15662" s="75" t="s">
        <v>17189</v>
      </c>
      <c r="D15662" s="75" t="s">
        <v>13141</v>
      </c>
      <c r="E15662" s="171">
        <v>74.56</v>
      </c>
    </row>
    <row r="15663" spans="2:5" ht="50.1" customHeight="1">
      <c r="B15663" s="75">
        <v>4730</v>
      </c>
      <c r="C15663" s="75" t="s">
        <v>17190</v>
      </c>
      <c r="D15663" s="75" t="s">
        <v>13141</v>
      </c>
      <c r="E15663" s="171">
        <v>75.87</v>
      </c>
    </row>
    <row r="15664" spans="2:5" ht="50.1" customHeight="1">
      <c r="B15664" s="75">
        <v>13186</v>
      </c>
      <c r="C15664" s="75" t="s">
        <v>17191</v>
      </c>
      <c r="D15664" s="75" t="s">
        <v>13141</v>
      </c>
      <c r="E15664" s="171">
        <v>59.77</v>
      </c>
    </row>
    <row r="15665" spans="2:5" ht="50.1" customHeight="1">
      <c r="B15665" s="75">
        <v>10737</v>
      </c>
      <c r="C15665" s="75" t="s">
        <v>17192</v>
      </c>
      <c r="D15665" s="75" t="s">
        <v>13136</v>
      </c>
      <c r="E15665" s="171">
        <v>53.11</v>
      </c>
    </row>
    <row r="15666" spans="2:5" ht="50.1" customHeight="1">
      <c r="B15666" s="75">
        <v>10734</v>
      </c>
      <c r="C15666" s="75" t="s">
        <v>17193</v>
      </c>
      <c r="D15666" s="75" t="s">
        <v>13136</v>
      </c>
      <c r="E15666" s="171">
        <v>31.59</v>
      </c>
    </row>
    <row r="15667" spans="2:5" ht="50.1" customHeight="1">
      <c r="B15667" s="75">
        <v>4708</v>
      </c>
      <c r="C15667" s="75" t="s">
        <v>17194</v>
      </c>
      <c r="D15667" s="75" t="s">
        <v>13136</v>
      </c>
      <c r="E15667" s="171">
        <v>61.28</v>
      </c>
    </row>
    <row r="15668" spans="2:5" ht="50.1" customHeight="1">
      <c r="B15668" s="75">
        <v>4712</v>
      </c>
      <c r="C15668" s="75" t="s">
        <v>17195</v>
      </c>
      <c r="D15668" s="75" t="s">
        <v>13136</v>
      </c>
      <c r="E15668" s="171">
        <v>29.95</v>
      </c>
    </row>
    <row r="15669" spans="2:5" ht="50.1" customHeight="1">
      <c r="B15669" s="75">
        <v>4710</v>
      </c>
      <c r="C15669" s="75" t="s">
        <v>17196</v>
      </c>
      <c r="D15669" s="75" t="s">
        <v>13136</v>
      </c>
      <c r="E15669" s="171">
        <v>96.07</v>
      </c>
    </row>
    <row r="15670" spans="2:5" ht="50.1" customHeight="1">
      <c r="B15670" s="75">
        <v>4746</v>
      </c>
      <c r="C15670" s="75" t="s">
        <v>17197</v>
      </c>
      <c r="D15670" s="75" t="s">
        <v>13141</v>
      </c>
      <c r="E15670" s="171">
        <v>56.67</v>
      </c>
    </row>
    <row r="15671" spans="2:5" ht="50.1" customHeight="1">
      <c r="B15671" s="75">
        <v>4750</v>
      </c>
      <c r="C15671" s="75" t="s">
        <v>17198</v>
      </c>
      <c r="D15671" s="75" t="s">
        <v>13137</v>
      </c>
      <c r="E15671" s="171">
        <v>15.45</v>
      </c>
    </row>
    <row r="15672" spans="2:5" ht="50.1" customHeight="1">
      <c r="B15672" s="75">
        <v>41065</v>
      </c>
      <c r="C15672" s="75" t="s">
        <v>17199</v>
      </c>
      <c r="D15672" s="75" t="s">
        <v>13142</v>
      </c>
      <c r="E15672" s="172">
        <v>2742.11</v>
      </c>
    </row>
    <row r="15673" spans="2:5" ht="50.1" customHeight="1">
      <c r="B15673" s="75">
        <v>34747</v>
      </c>
      <c r="C15673" s="75" t="s">
        <v>17200</v>
      </c>
      <c r="D15673" s="75" t="s">
        <v>13139</v>
      </c>
      <c r="E15673" s="171">
        <v>43.68</v>
      </c>
    </row>
    <row r="15674" spans="2:5" ht="50.1" customHeight="1">
      <c r="B15674" s="75">
        <v>4826</v>
      </c>
      <c r="C15674" s="75" t="s">
        <v>17201</v>
      </c>
      <c r="D15674" s="75" t="s">
        <v>13139</v>
      </c>
      <c r="E15674" s="171">
        <v>46.97</v>
      </c>
    </row>
    <row r="15675" spans="2:5" ht="50.1" customHeight="1">
      <c r="B15675" s="75">
        <v>41975</v>
      </c>
      <c r="C15675" s="75" t="s">
        <v>17202</v>
      </c>
      <c r="D15675" s="75" t="s">
        <v>13136</v>
      </c>
      <c r="E15675" s="171">
        <v>72.17</v>
      </c>
    </row>
    <row r="15676" spans="2:5" ht="50.1" customHeight="1">
      <c r="B15676" s="75">
        <v>4825</v>
      </c>
      <c r="C15676" s="75" t="s">
        <v>17203</v>
      </c>
      <c r="D15676" s="75" t="s">
        <v>13139</v>
      </c>
      <c r="E15676" s="171">
        <v>65.02</v>
      </c>
    </row>
    <row r="15677" spans="2:5" ht="50.1" customHeight="1">
      <c r="B15677" s="75">
        <v>34744</v>
      </c>
      <c r="C15677" s="75" t="s">
        <v>17204</v>
      </c>
      <c r="D15677" s="75" t="s">
        <v>13136</v>
      </c>
      <c r="E15677" s="171">
        <v>31.15</v>
      </c>
    </row>
    <row r="15678" spans="2:5" ht="50.1" customHeight="1">
      <c r="B15678" s="75">
        <v>39430</v>
      </c>
      <c r="C15678" s="75" t="s">
        <v>17205</v>
      </c>
      <c r="D15678" s="75" t="s">
        <v>13138</v>
      </c>
      <c r="E15678" s="171">
        <v>1.86</v>
      </c>
    </row>
    <row r="15679" spans="2:5" ht="50.1" customHeight="1">
      <c r="B15679" s="75">
        <v>39573</v>
      </c>
      <c r="C15679" s="75" t="s">
        <v>17206</v>
      </c>
      <c r="D15679" s="75" t="s">
        <v>13138</v>
      </c>
      <c r="E15679" s="171">
        <v>1.83</v>
      </c>
    </row>
    <row r="15680" spans="2:5" ht="50.1" customHeight="1">
      <c r="B15680" s="75">
        <v>38410</v>
      </c>
      <c r="C15680" s="75" t="s">
        <v>17207</v>
      </c>
      <c r="D15680" s="75" t="s">
        <v>13138</v>
      </c>
      <c r="E15680" s="172">
        <v>13498.49</v>
      </c>
    </row>
    <row r="15681" spans="2:5" ht="50.1" customHeight="1">
      <c r="B15681" s="75">
        <v>41596</v>
      </c>
      <c r="C15681" s="75" t="s">
        <v>19196</v>
      </c>
      <c r="D15681" s="75" t="s">
        <v>13140</v>
      </c>
      <c r="E15681" s="171">
        <v>10.52</v>
      </c>
    </row>
    <row r="15682" spans="2:5" ht="50.1" customHeight="1">
      <c r="B15682" s="75">
        <v>41598</v>
      </c>
      <c r="C15682" s="75" t="s">
        <v>19197</v>
      </c>
      <c r="D15682" s="75" t="s">
        <v>13140</v>
      </c>
      <c r="E15682" s="171">
        <v>10.52</v>
      </c>
    </row>
    <row r="15683" spans="2:5" ht="50.1" customHeight="1">
      <c r="B15683" s="75">
        <v>41594</v>
      </c>
      <c r="C15683" s="75" t="s">
        <v>19198</v>
      </c>
      <c r="D15683" s="75" t="s">
        <v>13140</v>
      </c>
      <c r="E15683" s="171">
        <v>10.69</v>
      </c>
    </row>
    <row r="15684" spans="2:5" ht="50.1" customHeight="1">
      <c r="B15684" s="75">
        <v>43663</v>
      </c>
      <c r="C15684" s="75" t="s">
        <v>19199</v>
      </c>
      <c r="D15684" s="75" t="s">
        <v>13140</v>
      </c>
      <c r="E15684" s="171">
        <v>8.81</v>
      </c>
    </row>
    <row r="15685" spans="2:5" ht="50.1" customHeight="1">
      <c r="B15685" s="75">
        <v>4766</v>
      </c>
      <c r="C15685" s="75" t="s">
        <v>19200</v>
      </c>
      <c r="D15685" s="75" t="s">
        <v>13140</v>
      </c>
      <c r="E15685" s="171">
        <v>8.2899999999999991</v>
      </c>
    </row>
    <row r="15686" spans="2:5" ht="50.1" customHeight="1">
      <c r="B15686" s="75">
        <v>43664</v>
      </c>
      <c r="C15686" s="75" t="s">
        <v>19201</v>
      </c>
      <c r="D15686" s="75" t="s">
        <v>13140</v>
      </c>
      <c r="E15686" s="171">
        <v>8.85</v>
      </c>
    </row>
    <row r="15687" spans="2:5" ht="50.1" customHeight="1">
      <c r="B15687" s="75">
        <v>43082</v>
      </c>
      <c r="C15687" s="75" t="s">
        <v>19202</v>
      </c>
      <c r="D15687" s="75" t="s">
        <v>13140</v>
      </c>
      <c r="E15687" s="171">
        <v>9.65</v>
      </c>
    </row>
    <row r="15688" spans="2:5" ht="50.1" customHeight="1">
      <c r="B15688" s="75">
        <v>43665</v>
      </c>
      <c r="C15688" s="75" t="s">
        <v>17208</v>
      </c>
      <c r="D15688" s="75" t="s">
        <v>13140</v>
      </c>
      <c r="E15688" s="171">
        <v>8.2899999999999991</v>
      </c>
    </row>
    <row r="15689" spans="2:5" ht="50.1" customHeight="1">
      <c r="B15689" s="75">
        <v>10966</v>
      </c>
      <c r="C15689" s="75" t="s">
        <v>17209</v>
      </c>
      <c r="D15689" s="75" t="s">
        <v>13140</v>
      </c>
      <c r="E15689" s="171">
        <v>8.81</v>
      </c>
    </row>
    <row r="15690" spans="2:5" ht="50.1" customHeight="1">
      <c r="B15690" s="75">
        <v>43692</v>
      </c>
      <c r="C15690" s="75" t="s">
        <v>19203</v>
      </c>
      <c r="D15690" s="75" t="s">
        <v>13140</v>
      </c>
      <c r="E15690" s="171">
        <v>8.81</v>
      </c>
    </row>
    <row r="15691" spans="2:5" ht="50.1" customHeight="1">
      <c r="B15691" s="75">
        <v>43083</v>
      </c>
      <c r="C15691" s="75" t="s">
        <v>19204</v>
      </c>
      <c r="D15691" s="75" t="s">
        <v>13140</v>
      </c>
      <c r="E15691" s="171">
        <v>8.36</v>
      </c>
    </row>
    <row r="15692" spans="2:5" ht="50.1" customHeight="1">
      <c r="B15692" s="75">
        <v>40535</v>
      </c>
      <c r="C15692" s="75" t="s">
        <v>17210</v>
      </c>
      <c r="D15692" s="75" t="s">
        <v>13140</v>
      </c>
      <c r="E15692" s="171">
        <v>8.36</v>
      </c>
    </row>
    <row r="15693" spans="2:5" ht="50.1" customHeight="1">
      <c r="B15693" s="75">
        <v>39427</v>
      </c>
      <c r="C15693" s="75" t="s">
        <v>17211</v>
      </c>
      <c r="D15693" s="75" t="s">
        <v>13139</v>
      </c>
      <c r="E15693" s="171">
        <v>4.95</v>
      </c>
    </row>
    <row r="15694" spans="2:5" ht="50.1" customHeight="1">
      <c r="B15694" s="75">
        <v>39424</v>
      </c>
      <c r="C15694" s="75" t="s">
        <v>17212</v>
      </c>
      <c r="D15694" s="75" t="s">
        <v>13139</v>
      </c>
      <c r="E15694" s="171">
        <v>2.94</v>
      </c>
    </row>
    <row r="15695" spans="2:5" ht="50.1" customHeight="1">
      <c r="B15695" s="75">
        <v>39425</v>
      </c>
      <c r="C15695" s="75" t="s">
        <v>17213</v>
      </c>
      <c r="D15695" s="75" t="s">
        <v>13139</v>
      </c>
      <c r="E15695" s="171">
        <v>2.9</v>
      </c>
    </row>
    <row r="15696" spans="2:5" ht="50.1" customHeight="1">
      <c r="B15696" s="75">
        <v>40664</v>
      </c>
      <c r="C15696" s="75" t="s">
        <v>17214</v>
      </c>
      <c r="D15696" s="75" t="s">
        <v>13140</v>
      </c>
      <c r="E15696" s="171">
        <v>17.149999999999999</v>
      </c>
    </row>
    <row r="15697" spans="2:5" ht="50.1" customHeight="1">
      <c r="B15697" s="75">
        <v>34360</v>
      </c>
      <c r="C15697" s="75" t="s">
        <v>17215</v>
      </c>
      <c r="D15697" s="75" t="s">
        <v>13140</v>
      </c>
      <c r="E15697" s="171">
        <v>57.14</v>
      </c>
    </row>
    <row r="15698" spans="2:5" ht="50.1" customHeight="1">
      <c r="B15698" s="75">
        <v>20259</v>
      </c>
      <c r="C15698" s="75" t="s">
        <v>17216</v>
      </c>
      <c r="D15698" s="75" t="s">
        <v>13139</v>
      </c>
      <c r="E15698" s="171">
        <v>7.9</v>
      </c>
    </row>
    <row r="15699" spans="2:5" ht="50.1" customHeight="1">
      <c r="B15699" s="75">
        <v>14077</v>
      </c>
      <c r="C15699" s="75" t="s">
        <v>17217</v>
      </c>
      <c r="D15699" s="75" t="s">
        <v>13139</v>
      </c>
      <c r="E15699" s="171">
        <v>120.91</v>
      </c>
    </row>
    <row r="15700" spans="2:5" ht="50.1" customHeight="1">
      <c r="B15700" s="75">
        <v>3678</v>
      </c>
      <c r="C15700" s="75" t="s">
        <v>17218</v>
      </c>
      <c r="D15700" s="75" t="s">
        <v>13139</v>
      </c>
      <c r="E15700" s="171">
        <v>54.65</v>
      </c>
    </row>
    <row r="15701" spans="2:5" ht="50.1" customHeight="1">
      <c r="B15701" s="75">
        <v>39418</v>
      </c>
      <c r="C15701" s="75" t="s">
        <v>17219</v>
      </c>
      <c r="D15701" s="75" t="s">
        <v>13139</v>
      </c>
      <c r="E15701" s="171">
        <v>5.52</v>
      </c>
    </row>
    <row r="15702" spans="2:5" ht="50.1" customHeight="1">
      <c r="B15702" s="75">
        <v>39419</v>
      </c>
      <c r="C15702" s="75" t="s">
        <v>17220</v>
      </c>
      <c r="D15702" s="75" t="s">
        <v>13139</v>
      </c>
      <c r="E15702" s="171">
        <v>6.72</v>
      </c>
    </row>
    <row r="15703" spans="2:5" ht="50.1" customHeight="1">
      <c r="B15703" s="75">
        <v>39420</v>
      </c>
      <c r="C15703" s="75" t="s">
        <v>17221</v>
      </c>
      <c r="D15703" s="75" t="s">
        <v>13139</v>
      </c>
      <c r="E15703" s="171">
        <v>7.42</v>
      </c>
    </row>
    <row r="15704" spans="2:5" ht="50.1" customHeight="1">
      <c r="B15704" s="75">
        <v>39571</v>
      </c>
      <c r="C15704" s="75" t="s">
        <v>17222</v>
      </c>
      <c r="D15704" s="75" t="s">
        <v>13139</v>
      </c>
      <c r="E15704" s="171">
        <v>4.4800000000000004</v>
      </c>
    </row>
    <row r="15705" spans="2:5" ht="50.1" customHeight="1">
      <c r="B15705" s="75">
        <v>39421</v>
      </c>
      <c r="C15705" s="75" t="s">
        <v>17223</v>
      </c>
      <c r="D15705" s="75" t="s">
        <v>13139</v>
      </c>
      <c r="E15705" s="171">
        <v>6.53</v>
      </c>
    </row>
    <row r="15706" spans="2:5" ht="50.1" customHeight="1">
      <c r="B15706" s="75">
        <v>39422</v>
      </c>
      <c r="C15706" s="75" t="s">
        <v>17224</v>
      </c>
      <c r="D15706" s="75" t="s">
        <v>13139</v>
      </c>
      <c r="E15706" s="171">
        <v>7.63</v>
      </c>
    </row>
    <row r="15707" spans="2:5" ht="50.1" customHeight="1">
      <c r="B15707" s="75">
        <v>39423</v>
      </c>
      <c r="C15707" s="75" t="s">
        <v>17225</v>
      </c>
      <c r="D15707" s="75" t="s">
        <v>13139</v>
      </c>
      <c r="E15707" s="171">
        <v>8.86</v>
      </c>
    </row>
    <row r="15708" spans="2:5" ht="50.1" customHeight="1">
      <c r="B15708" s="75">
        <v>39426</v>
      </c>
      <c r="C15708" s="75" t="s">
        <v>17226</v>
      </c>
      <c r="D15708" s="75" t="s">
        <v>13139</v>
      </c>
      <c r="E15708" s="171">
        <v>19.91</v>
      </c>
    </row>
    <row r="15709" spans="2:5" ht="50.1" customHeight="1">
      <c r="B15709" s="75">
        <v>39429</v>
      </c>
      <c r="C15709" s="75" t="s">
        <v>17227</v>
      </c>
      <c r="D15709" s="75" t="s">
        <v>13139</v>
      </c>
      <c r="E15709" s="171">
        <v>6.28</v>
      </c>
    </row>
    <row r="15710" spans="2:5" ht="50.1" customHeight="1">
      <c r="B15710" s="75">
        <v>39428</v>
      </c>
      <c r="C15710" s="75" t="s">
        <v>17228</v>
      </c>
      <c r="D15710" s="75" t="s">
        <v>13139</v>
      </c>
      <c r="E15710" s="171">
        <v>4.8</v>
      </c>
    </row>
    <row r="15711" spans="2:5" ht="50.1" customHeight="1">
      <c r="B15711" s="75">
        <v>39572</v>
      </c>
      <c r="C15711" s="75" t="s">
        <v>17229</v>
      </c>
      <c r="D15711" s="75" t="s">
        <v>13139</v>
      </c>
      <c r="E15711" s="171">
        <v>4.1500000000000004</v>
      </c>
    </row>
    <row r="15712" spans="2:5" ht="50.1" customHeight="1">
      <c r="B15712" s="75">
        <v>39570</v>
      </c>
      <c r="C15712" s="75" t="s">
        <v>17230</v>
      </c>
      <c r="D15712" s="75" t="s">
        <v>13139</v>
      </c>
      <c r="E15712" s="171">
        <v>4.41</v>
      </c>
    </row>
    <row r="15713" spans="2:5" ht="50.1" customHeight="1">
      <c r="B15713" s="75">
        <v>39569</v>
      </c>
      <c r="C15713" s="75" t="s">
        <v>17231</v>
      </c>
      <c r="D15713" s="75" t="s">
        <v>13139</v>
      </c>
      <c r="E15713" s="171">
        <v>4.3499999999999996</v>
      </c>
    </row>
    <row r="15714" spans="2:5" ht="50.1" customHeight="1">
      <c r="B15714" s="75">
        <v>11552</v>
      </c>
      <c r="C15714" s="75" t="s">
        <v>21803</v>
      </c>
      <c r="D15714" s="75" t="s">
        <v>13139</v>
      </c>
      <c r="E15714" s="171">
        <v>6.44</v>
      </c>
    </row>
    <row r="15715" spans="2:5" ht="50.1" customHeight="1">
      <c r="B15715" s="75">
        <v>40598</v>
      </c>
      <c r="C15715" s="75" t="s">
        <v>17232</v>
      </c>
      <c r="D15715" s="75" t="s">
        <v>13140</v>
      </c>
      <c r="E15715" s="171">
        <v>8.15</v>
      </c>
    </row>
    <row r="15716" spans="2:5" ht="50.1" customHeight="1">
      <c r="B15716" s="75">
        <v>39029</v>
      </c>
      <c r="C15716" s="75" t="s">
        <v>17233</v>
      </c>
      <c r="D15716" s="75" t="s">
        <v>13139</v>
      </c>
      <c r="E15716" s="171">
        <v>14.06</v>
      </c>
    </row>
    <row r="15717" spans="2:5" ht="50.1" customHeight="1">
      <c r="B15717" s="75">
        <v>39028</v>
      </c>
      <c r="C15717" s="75" t="s">
        <v>17234</v>
      </c>
      <c r="D15717" s="75" t="s">
        <v>13139</v>
      </c>
      <c r="E15717" s="171">
        <v>8.18</v>
      </c>
    </row>
    <row r="15718" spans="2:5" ht="50.1" customHeight="1">
      <c r="B15718" s="75">
        <v>39328</v>
      </c>
      <c r="C15718" s="75" t="s">
        <v>17235</v>
      </c>
      <c r="D15718" s="75" t="s">
        <v>13139</v>
      </c>
      <c r="E15718" s="171">
        <v>4.5</v>
      </c>
    </row>
    <row r="15719" spans="2:5" ht="50.1" customHeight="1">
      <c r="B15719" s="75">
        <v>38541</v>
      </c>
      <c r="C15719" s="75" t="s">
        <v>17236</v>
      </c>
      <c r="D15719" s="75" t="s">
        <v>13138</v>
      </c>
      <c r="E15719" s="172">
        <v>2699342.08</v>
      </c>
    </row>
    <row r="15720" spans="2:5" ht="50.1" customHeight="1">
      <c r="B15720" s="75">
        <v>38542</v>
      </c>
      <c r="C15720" s="75" t="s">
        <v>17237</v>
      </c>
      <c r="D15720" s="75" t="s">
        <v>13138</v>
      </c>
      <c r="E15720" s="172">
        <v>4197368.3899999997</v>
      </c>
    </row>
    <row r="15721" spans="2:5" ht="50.1" customHeight="1">
      <c r="B15721" s="75">
        <v>38543</v>
      </c>
      <c r="C15721" s="75" t="s">
        <v>17238</v>
      </c>
      <c r="D15721" s="75" t="s">
        <v>13138</v>
      </c>
      <c r="E15721" s="172">
        <v>1027631.6</v>
      </c>
    </row>
    <row r="15722" spans="2:5" ht="50.1" customHeight="1">
      <c r="B15722" s="75">
        <v>40406</v>
      </c>
      <c r="C15722" s="75" t="s">
        <v>17239</v>
      </c>
      <c r="D15722" s="75" t="s">
        <v>13138</v>
      </c>
      <c r="E15722" s="172">
        <v>38519.81</v>
      </c>
    </row>
    <row r="15723" spans="2:5" ht="50.1" customHeight="1">
      <c r="B15723" s="75">
        <v>40789</v>
      </c>
      <c r="C15723" s="75" t="s">
        <v>17240</v>
      </c>
      <c r="D15723" s="75" t="s">
        <v>13138</v>
      </c>
      <c r="E15723" s="172">
        <v>5551.1</v>
      </c>
    </row>
    <row r="15724" spans="2:5" ht="50.1" customHeight="1">
      <c r="B15724" s="75">
        <v>40791</v>
      </c>
      <c r="C15724" s="75" t="s">
        <v>17241</v>
      </c>
      <c r="D15724" s="75" t="s">
        <v>13138</v>
      </c>
      <c r="E15724" s="172">
        <v>17377.36</v>
      </c>
    </row>
    <row r="15725" spans="2:5" ht="50.1" customHeight="1">
      <c r="B15725" s="75">
        <v>11651</v>
      </c>
      <c r="C15725" s="75" t="s">
        <v>17242</v>
      </c>
      <c r="D15725" s="75" t="s">
        <v>13138</v>
      </c>
      <c r="E15725" s="172">
        <v>9503.92</v>
      </c>
    </row>
    <row r="15726" spans="2:5" ht="50.1" customHeight="1">
      <c r="B15726" s="75">
        <v>42002</v>
      </c>
      <c r="C15726" s="75" t="s">
        <v>17243</v>
      </c>
      <c r="D15726" s="75" t="s">
        <v>13138</v>
      </c>
      <c r="E15726" s="172">
        <v>880141.13</v>
      </c>
    </row>
    <row r="15727" spans="2:5" ht="50.1" customHeight="1">
      <c r="B15727" s="75">
        <v>40435</v>
      </c>
      <c r="C15727" s="75" t="s">
        <v>17244</v>
      </c>
      <c r="D15727" s="75" t="s">
        <v>13138</v>
      </c>
      <c r="E15727" s="172">
        <v>563750</v>
      </c>
    </row>
    <row r="15728" spans="2:5" ht="50.1" customHeight="1">
      <c r="B15728" s="75">
        <v>39012</v>
      </c>
      <c r="C15728" s="75" t="s">
        <v>17245</v>
      </c>
      <c r="D15728" s="75" t="s">
        <v>13138</v>
      </c>
      <c r="E15728" s="172">
        <v>588195.18999999994</v>
      </c>
    </row>
    <row r="15729" spans="2:5" ht="50.1" customHeight="1">
      <c r="B15729" s="75">
        <v>13617</v>
      </c>
      <c r="C15729" s="75" t="s">
        <v>17246</v>
      </c>
      <c r="D15729" s="75" t="s">
        <v>13138</v>
      </c>
      <c r="E15729" s="172">
        <v>57862.27</v>
      </c>
    </row>
    <row r="15730" spans="2:5" ht="50.1" customHeight="1">
      <c r="B15730" s="75">
        <v>35274</v>
      </c>
      <c r="C15730" s="75" t="s">
        <v>21804</v>
      </c>
      <c r="D15730" s="75" t="s">
        <v>13139</v>
      </c>
      <c r="E15730" s="171">
        <v>63.94</v>
      </c>
    </row>
    <row r="15731" spans="2:5" ht="50.1" customHeight="1">
      <c r="B15731" s="75">
        <v>35275</v>
      </c>
      <c r="C15731" s="75" t="s">
        <v>21805</v>
      </c>
      <c r="D15731" s="75" t="s">
        <v>13139</v>
      </c>
      <c r="E15731" s="171">
        <v>135.72</v>
      </c>
    </row>
    <row r="15732" spans="2:5" ht="50.1" customHeight="1">
      <c r="B15732" s="75">
        <v>35276</v>
      </c>
      <c r="C15732" s="75" t="s">
        <v>21806</v>
      </c>
      <c r="D15732" s="75" t="s">
        <v>13139</v>
      </c>
      <c r="E15732" s="171">
        <v>236.14</v>
      </c>
    </row>
    <row r="15733" spans="2:5" ht="50.1" customHeight="1">
      <c r="B15733" s="75">
        <v>38386</v>
      </c>
      <c r="C15733" s="75" t="s">
        <v>17248</v>
      </c>
      <c r="D15733" s="75" t="s">
        <v>13138</v>
      </c>
      <c r="E15733" s="171">
        <v>4.37</v>
      </c>
    </row>
    <row r="15734" spans="2:5" ht="50.1" customHeight="1">
      <c r="B15734" s="75">
        <v>11091</v>
      </c>
      <c r="C15734" s="75" t="s">
        <v>17249</v>
      </c>
      <c r="D15734" s="75" t="s">
        <v>13138</v>
      </c>
      <c r="E15734" s="171">
        <v>1.55</v>
      </c>
    </row>
    <row r="15735" spans="2:5" ht="50.1" customHeight="1">
      <c r="B15735" s="75">
        <v>37586</v>
      </c>
      <c r="C15735" s="75" t="s">
        <v>17250</v>
      </c>
      <c r="D15735" s="75" t="s">
        <v>13149</v>
      </c>
      <c r="E15735" s="171">
        <v>58.38</v>
      </c>
    </row>
    <row r="15736" spans="2:5" ht="50.1" customHeight="1">
      <c r="B15736" s="75">
        <v>37395</v>
      </c>
      <c r="C15736" s="75" t="s">
        <v>17251</v>
      </c>
      <c r="D15736" s="75" t="s">
        <v>13149</v>
      </c>
      <c r="E15736" s="171">
        <v>50.2</v>
      </c>
    </row>
    <row r="15737" spans="2:5" ht="50.1" customHeight="1">
      <c r="B15737" s="75">
        <v>14147</v>
      </c>
      <c r="C15737" s="75" t="s">
        <v>17252</v>
      </c>
      <c r="D15737" s="75" t="s">
        <v>13149</v>
      </c>
      <c r="E15737" s="171">
        <v>66.59</v>
      </c>
    </row>
    <row r="15738" spans="2:5" ht="50.1" customHeight="1">
      <c r="B15738" s="75">
        <v>37396</v>
      </c>
      <c r="C15738" s="75" t="s">
        <v>17253</v>
      </c>
      <c r="D15738" s="75" t="s">
        <v>13149</v>
      </c>
      <c r="E15738" s="171">
        <v>41.07</v>
      </c>
    </row>
    <row r="15739" spans="2:5" ht="50.1" customHeight="1">
      <c r="B15739" s="75">
        <v>37397</v>
      </c>
      <c r="C15739" s="75" t="s">
        <v>17254</v>
      </c>
      <c r="D15739" s="75" t="s">
        <v>13149</v>
      </c>
      <c r="E15739" s="171">
        <v>43.03</v>
      </c>
    </row>
    <row r="15740" spans="2:5" ht="50.1" customHeight="1">
      <c r="B15740" s="75">
        <v>43606</v>
      </c>
      <c r="C15740" s="75" t="s">
        <v>21807</v>
      </c>
      <c r="D15740" s="75" t="s">
        <v>13138</v>
      </c>
      <c r="E15740" s="171">
        <v>7.72</v>
      </c>
    </row>
    <row r="15741" spans="2:5" ht="50.1" customHeight="1">
      <c r="B15741" s="75">
        <v>444</v>
      </c>
      <c r="C15741" s="75" t="s">
        <v>17255</v>
      </c>
      <c r="D15741" s="75" t="s">
        <v>13138</v>
      </c>
      <c r="E15741" s="171">
        <v>20.9</v>
      </c>
    </row>
    <row r="15742" spans="2:5" ht="50.1" customHeight="1">
      <c r="B15742" s="75">
        <v>445</v>
      </c>
      <c r="C15742" s="75" t="s">
        <v>17256</v>
      </c>
      <c r="D15742" s="75" t="s">
        <v>13138</v>
      </c>
      <c r="E15742" s="171">
        <v>28.61</v>
      </c>
    </row>
    <row r="15743" spans="2:5" ht="50.1" customHeight="1">
      <c r="B15743" s="75">
        <v>4783</v>
      </c>
      <c r="C15743" s="75" t="s">
        <v>17257</v>
      </c>
      <c r="D15743" s="75" t="s">
        <v>13137</v>
      </c>
      <c r="E15743" s="171">
        <v>15.45</v>
      </c>
    </row>
    <row r="15744" spans="2:5" ht="50.1" customHeight="1">
      <c r="B15744" s="75">
        <v>41079</v>
      </c>
      <c r="C15744" s="75" t="s">
        <v>17258</v>
      </c>
      <c r="D15744" s="75" t="s">
        <v>13142</v>
      </c>
      <c r="E15744" s="172">
        <v>2742.11</v>
      </c>
    </row>
    <row r="15745" spans="2:5" ht="50.1" customHeight="1">
      <c r="B15745" s="75">
        <v>12874</v>
      </c>
      <c r="C15745" s="75" t="s">
        <v>17259</v>
      </c>
      <c r="D15745" s="75" t="s">
        <v>13137</v>
      </c>
      <c r="E15745" s="171">
        <v>15.45</v>
      </c>
    </row>
    <row r="15746" spans="2:5" ht="50.1" customHeight="1">
      <c r="B15746" s="75">
        <v>41082</v>
      </c>
      <c r="C15746" s="75" t="s">
        <v>17260</v>
      </c>
      <c r="D15746" s="75" t="s">
        <v>13142</v>
      </c>
      <c r="E15746" s="172">
        <v>2742.11</v>
      </c>
    </row>
    <row r="15747" spans="2:5" ht="50.1" customHeight="1">
      <c r="B15747" s="75">
        <v>4785</v>
      </c>
      <c r="C15747" s="75" t="s">
        <v>17261</v>
      </c>
      <c r="D15747" s="75" t="s">
        <v>13137</v>
      </c>
      <c r="E15747" s="171">
        <v>16.600000000000001</v>
      </c>
    </row>
    <row r="15748" spans="2:5" ht="50.1" customHeight="1">
      <c r="B15748" s="75">
        <v>41081</v>
      </c>
      <c r="C15748" s="75" t="s">
        <v>17262</v>
      </c>
      <c r="D15748" s="75" t="s">
        <v>13142</v>
      </c>
      <c r="E15748" s="172">
        <v>2949.43</v>
      </c>
    </row>
    <row r="15749" spans="2:5" ht="50.1" customHeight="1">
      <c r="B15749" s="75">
        <v>4801</v>
      </c>
      <c r="C15749" s="75" t="s">
        <v>17263</v>
      </c>
      <c r="D15749" s="75" t="s">
        <v>13136</v>
      </c>
      <c r="E15749" s="171">
        <v>58.86</v>
      </c>
    </row>
    <row r="15750" spans="2:5" ht="50.1" customHeight="1">
      <c r="B15750" s="75">
        <v>4794</v>
      </c>
      <c r="C15750" s="75" t="s">
        <v>17264</v>
      </c>
      <c r="D15750" s="75" t="s">
        <v>13136</v>
      </c>
      <c r="E15750" s="171">
        <v>268.10000000000002</v>
      </c>
    </row>
    <row r="15751" spans="2:5" ht="50.1" customHeight="1">
      <c r="B15751" s="75">
        <v>4796</v>
      </c>
      <c r="C15751" s="75" t="s">
        <v>17265</v>
      </c>
      <c r="D15751" s="75" t="s">
        <v>13136</v>
      </c>
      <c r="E15751" s="171">
        <v>162.84</v>
      </c>
    </row>
    <row r="15752" spans="2:5" ht="50.1" customHeight="1">
      <c r="B15752" s="75">
        <v>4800</v>
      </c>
      <c r="C15752" s="75" t="s">
        <v>17266</v>
      </c>
      <c r="D15752" s="75" t="s">
        <v>13136</v>
      </c>
      <c r="E15752" s="171">
        <v>44.78</v>
      </c>
    </row>
    <row r="15753" spans="2:5" ht="50.1" customHeight="1">
      <c r="B15753" s="75">
        <v>4795</v>
      </c>
      <c r="C15753" s="75" t="s">
        <v>17267</v>
      </c>
      <c r="D15753" s="75" t="s">
        <v>13136</v>
      </c>
      <c r="E15753" s="171">
        <v>260.98</v>
      </c>
    </row>
    <row r="15754" spans="2:5" ht="50.1" customHeight="1">
      <c r="B15754" s="75">
        <v>39694</v>
      </c>
      <c r="C15754" s="75" t="s">
        <v>17268</v>
      </c>
      <c r="D15754" s="75" t="s">
        <v>13136</v>
      </c>
      <c r="E15754" s="171">
        <v>379.31</v>
      </c>
    </row>
    <row r="15755" spans="2:5" ht="50.1" customHeight="1">
      <c r="B15755" s="75">
        <v>1292</v>
      </c>
      <c r="C15755" s="75" t="s">
        <v>17269</v>
      </c>
      <c r="D15755" s="75" t="s">
        <v>13136</v>
      </c>
      <c r="E15755" s="171">
        <v>55.73</v>
      </c>
    </row>
    <row r="15756" spans="2:5" ht="50.1" customHeight="1">
      <c r="B15756" s="75">
        <v>1287</v>
      </c>
      <c r="C15756" s="75" t="s">
        <v>17270</v>
      </c>
      <c r="D15756" s="75" t="s">
        <v>13136</v>
      </c>
      <c r="E15756" s="171">
        <v>27.34</v>
      </c>
    </row>
    <row r="15757" spans="2:5" ht="50.1" customHeight="1">
      <c r="B15757" s="75">
        <v>1297</v>
      </c>
      <c r="C15757" s="75" t="s">
        <v>17271</v>
      </c>
      <c r="D15757" s="75" t="s">
        <v>13136</v>
      </c>
      <c r="E15757" s="171">
        <v>22.68</v>
      </c>
    </row>
    <row r="15758" spans="2:5" ht="50.1" customHeight="1">
      <c r="B15758" s="75">
        <v>4786</v>
      </c>
      <c r="C15758" s="75" t="s">
        <v>17272</v>
      </c>
      <c r="D15758" s="75" t="s">
        <v>13136</v>
      </c>
      <c r="E15758" s="171">
        <v>83</v>
      </c>
    </row>
    <row r="15759" spans="2:5" ht="50.1" customHeight="1">
      <c r="B15759" s="75">
        <v>10840</v>
      </c>
      <c r="C15759" s="75" t="s">
        <v>17273</v>
      </c>
      <c r="D15759" s="75" t="s">
        <v>13136</v>
      </c>
      <c r="E15759" s="171">
        <v>280</v>
      </c>
    </row>
    <row r="15760" spans="2:5" ht="50.1" customHeight="1">
      <c r="B15760" s="75">
        <v>10841</v>
      </c>
      <c r="C15760" s="75" t="s">
        <v>17274</v>
      </c>
      <c r="D15760" s="75" t="s">
        <v>13136</v>
      </c>
      <c r="E15760" s="171">
        <v>211.32</v>
      </c>
    </row>
    <row r="15761" spans="2:5" ht="50.1" customHeight="1">
      <c r="B15761" s="75">
        <v>25980</v>
      </c>
      <c r="C15761" s="75" t="s">
        <v>17275</v>
      </c>
      <c r="D15761" s="75" t="s">
        <v>13136</v>
      </c>
      <c r="E15761" s="171">
        <v>270.02</v>
      </c>
    </row>
    <row r="15762" spans="2:5" ht="50.1" customHeight="1">
      <c r="B15762" s="75">
        <v>10842</v>
      </c>
      <c r="C15762" s="75" t="s">
        <v>17276</v>
      </c>
      <c r="D15762" s="75" t="s">
        <v>13136</v>
      </c>
      <c r="E15762" s="171">
        <v>305.24</v>
      </c>
    </row>
    <row r="15763" spans="2:5" ht="50.1" customHeight="1">
      <c r="B15763" s="75">
        <v>21108</v>
      </c>
      <c r="C15763" s="75" t="s">
        <v>17277</v>
      </c>
      <c r="D15763" s="75" t="s">
        <v>13136</v>
      </c>
      <c r="E15763" s="171">
        <v>74.28</v>
      </c>
    </row>
    <row r="15764" spans="2:5" ht="50.1" customHeight="1">
      <c r="B15764" s="75">
        <v>38180</v>
      </c>
      <c r="C15764" s="75" t="s">
        <v>17278</v>
      </c>
      <c r="D15764" s="75" t="s">
        <v>13136</v>
      </c>
      <c r="E15764" s="171">
        <v>131.1</v>
      </c>
    </row>
    <row r="15765" spans="2:5" ht="50.1" customHeight="1">
      <c r="B15765" s="75">
        <v>40648</v>
      </c>
      <c r="C15765" s="75" t="s">
        <v>17279</v>
      </c>
      <c r="D15765" s="75" t="s">
        <v>13136</v>
      </c>
      <c r="E15765" s="171">
        <v>159.36000000000001</v>
      </c>
    </row>
    <row r="15766" spans="2:5" ht="50.1" customHeight="1">
      <c r="B15766" s="75">
        <v>40649</v>
      </c>
      <c r="C15766" s="75" t="s">
        <v>17280</v>
      </c>
      <c r="D15766" s="75" t="s">
        <v>13136</v>
      </c>
      <c r="E15766" s="171">
        <v>92.82</v>
      </c>
    </row>
    <row r="15767" spans="2:5" ht="50.1" customHeight="1">
      <c r="B15767" s="75">
        <v>40650</v>
      </c>
      <c r="C15767" s="75" t="s">
        <v>17281</v>
      </c>
      <c r="D15767" s="75" t="s">
        <v>13136</v>
      </c>
      <c r="E15767" s="171">
        <v>119.52</v>
      </c>
    </row>
    <row r="15768" spans="2:5" ht="50.1" customHeight="1">
      <c r="B15768" s="75">
        <v>40651</v>
      </c>
      <c r="C15768" s="75" t="s">
        <v>17282</v>
      </c>
      <c r="D15768" s="75" t="s">
        <v>13136</v>
      </c>
      <c r="E15768" s="171">
        <v>220.44</v>
      </c>
    </row>
    <row r="15769" spans="2:5" ht="50.1" customHeight="1">
      <c r="B15769" s="75">
        <v>40652</v>
      </c>
      <c r="C15769" s="75" t="s">
        <v>17283</v>
      </c>
      <c r="D15769" s="75" t="s">
        <v>13136</v>
      </c>
      <c r="E15769" s="171">
        <v>118.19</v>
      </c>
    </row>
    <row r="15770" spans="2:5" ht="50.1" customHeight="1">
      <c r="B15770" s="75">
        <v>40647</v>
      </c>
      <c r="C15770" s="75" t="s">
        <v>17284</v>
      </c>
      <c r="D15770" s="75" t="s">
        <v>13136</v>
      </c>
      <c r="E15770" s="171">
        <v>130.13999999999999</v>
      </c>
    </row>
    <row r="15771" spans="2:5" ht="50.1" customHeight="1">
      <c r="B15771" s="75">
        <v>40653</v>
      </c>
      <c r="C15771" s="75" t="s">
        <v>17285</v>
      </c>
      <c r="D15771" s="75" t="s">
        <v>13136</v>
      </c>
      <c r="E15771" s="171">
        <v>99.6</v>
      </c>
    </row>
    <row r="15772" spans="2:5" ht="50.1" customHeight="1">
      <c r="B15772" s="75">
        <v>36178</v>
      </c>
      <c r="C15772" s="75" t="s">
        <v>17286</v>
      </c>
      <c r="D15772" s="75" t="s">
        <v>13138</v>
      </c>
      <c r="E15772" s="171">
        <v>10.48</v>
      </c>
    </row>
    <row r="15773" spans="2:5" ht="50.1" customHeight="1">
      <c r="B15773" s="75">
        <v>38195</v>
      </c>
      <c r="C15773" s="75" t="s">
        <v>17287</v>
      </c>
      <c r="D15773" s="75" t="s">
        <v>13136</v>
      </c>
      <c r="E15773" s="171">
        <v>87.73</v>
      </c>
    </row>
    <row r="15774" spans="2:5" ht="50.1" customHeight="1">
      <c r="B15774" s="75">
        <v>38181</v>
      </c>
      <c r="C15774" s="75" t="s">
        <v>17288</v>
      </c>
      <c r="D15774" s="75" t="s">
        <v>13136</v>
      </c>
      <c r="E15774" s="171">
        <v>178.98</v>
      </c>
    </row>
    <row r="15775" spans="2:5" ht="50.1" customHeight="1">
      <c r="B15775" s="75">
        <v>38182</v>
      </c>
      <c r="C15775" s="75" t="s">
        <v>17289</v>
      </c>
      <c r="D15775" s="75" t="s">
        <v>13136</v>
      </c>
      <c r="E15775" s="171">
        <v>170.48</v>
      </c>
    </row>
    <row r="15776" spans="2:5" ht="50.1" customHeight="1">
      <c r="B15776" s="75">
        <v>38186</v>
      </c>
      <c r="C15776" s="75" t="s">
        <v>17290</v>
      </c>
      <c r="D15776" s="75" t="s">
        <v>13136</v>
      </c>
      <c r="E15776" s="171">
        <v>443.15</v>
      </c>
    </row>
    <row r="15777" spans="2:5" ht="50.1" customHeight="1">
      <c r="B15777" s="75">
        <v>38185</v>
      </c>
      <c r="C15777" s="75" t="s">
        <v>17291</v>
      </c>
      <c r="D15777" s="75" t="s">
        <v>13136</v>
      </c>
      <c r="E15777" s="171">
        <v>394.56</v>
      </c>
    </row>
    <row r="15778" spans="2:5" ht="50.1" customHeight="1">
      <c r="B15778" s="75">
        <v>40654</v>
      </c>
      <c r="C15778" s="75" t="s">
        <v>17292</v>
      </c>
      <c r="D15778" s="75" t="s">
        <v>13136</v>
      </c>
      <c r="E15778" s="171">
        <v>154.71</v>
      </c>
    </row>
    <row r="15779" spans="2:5" ht="50.1" customHeight="1">
      <c r="B15779" s="75">
        <v>25981</v>
      </c>
      <c r="C15779" s="75" t="s">
        <v>17293</v>
      </c>
      <c r="D15779" s="75" t="s">
        <v>13136</v>
      </c>
      <c r="E15779" s="171">
        <v>223.06</v>
      </c>
    </row>
    <row r="15780" spans="2:5" ht="50.1" customHeight="1">
      <c r="B15780" s="75">
        <v>4822</v>
      </c>
      <c r="C15780" s="75" t="s">
        <v>17294</v>
      </c>
      <c r="D15780" s="75" t="s">
        <v>13136</v>
      </c>
      <c r="E15780" s="171">
        <v>179.98</v>
      </c>
    </row>
    <row r="15781" spans="2:5" ht="50.1" customHeight="1">
      <c r="B15781" s="75">
        <v>4818</v>
      </c>
      <c r="C15781" s="75" t="s">
        <v>17295</v>
      </c>
      <c r="D15781" s="75" t="s">
        <v>13136</v>
      </c>
      <c r="E15781" s="171">
        <v>185</v>
      </c>
    </row>
    <row r="15782" spans="2:5" ht="50.1" customHeight="1">
      <c r="B15782" s="75">
        <v>39567</v>
      </c>
      <c r="C15782" s="75" t="s">
        <v>21808</v>
      </c>
      <c r="D15782" s="75" t="s">
        <v>13136</v>
      </c>
      <c r="E15782" s="171">
        <v>32.549999999999997</v>
      </c>
    </row>
    <row r="15783" spans="2:5" ht="50.1" customHeight="1">
      <c r="B15783" s="75">
        <v>39566</v>
      </c>
      <c r="C15783" s="75" t="s">
        <v>21809</v>
      </c>
      <c r="D15783" s="75" t="s">
        <v>13136</v>
      </c>
      <c r="E15783" s="171">
        <v>37.6</v>
      </c>
    </row>
    <row r="15784" spans="2:5" ht="50.1" customHeight="1">
      <c r="B15784" s="75">
        <v>39416</v>
      </c>
      <c r="C15784" s="75" t="s">
        <v>21810</v>
      </c>
      <c r="D15784" s="75" t="s">
        <v>13136</v>
      </c>
      <c r="E15784" s="171">
        <v>19.64</v>
      </c>
    </row>
    <row r="15785" spans="2:5" ht="50.1" customHeight="1">
      <c r="B15785" s="75">
        <v>39417</v>
      </c>
      <c r="C15785" s="75" t="s">
        <v>21811</v>
      </c>
      <c r="D15785" s="75" t="s">
        <v>13136</v>
      </c>
      <c r="E15785" s="171">
        <v>20.59</v>
      </c>
    </row>
    <row r="15786" spans="2:5" ht="50.1" customHeight="1">
      <c r="B15786" s="75">
        <v>39414</v>
      </c>
      <c r="C15786" s="75" t="s">
        <v>21812</v>
      </c>
      <c r="D15786" s="75" t="s">
        <v>13136</v>
      </c>
      <c r="E15786" s="171">
        <v>18.440000000000001</v>
      </c>
    </row>
    <row r="15787" spans="2:5" ht="50.1" customHeight="1">
      <c r="B15787" s="75">
        <v>39415</v>
      </c>
      <c r="C15787" s="75" t="s">
        <v>21813</v>
      </c>
      <c r="D15787" s="75" t="s">
        <v>13136</v>
      </c>
      <c r="E15787" s="171">
        <v>19.55</v>
      </c>
    </row>
    <row r="15788" spans="2:5" ht="50.1" customHeight="1">
      <c r="B15788" s="75">
        <v>39412</v>
      </c>
      <c r="C15788" s="75" t="s">
        <v>21814</v>
      </c>
      <c r="D15788" s="75" t="s">
        <v>13136</v>
      </c>
      <c r="E15788" s="171">
        <v>13.89</v>
      </c>
    </row>
    <row r="15789" spans="2:5" ht="50.1" customHeight="1">
      <c r="B15789" s="75">
        <v>39413</v>
      </c>
      <c r="C15789" s="75" t="s">
        <v>21815</v>
      </c>
      <c r="D15789" s="75" t="s">
        <v>13136</v>
      </c>
      <c r="E15789" s="171">
        <v>13.75</v>
      </c>
    </row>
    <row r="15790" spans="2:5" ht="50.1" customHeight="1">
      <c r="B15790" s="75">
        <v>11062</v>
      </c>
      <c r="C15790" s="75" t="s">
        <v>17296</v>
      </c>
      <c r="D15790" s="75" t="s">
        <v>13136</v>
      </c>
      <c r="E15790" s="171">
        <v>50.24</v>
      </c>
    </row>
    <row r="15791" spans="2:5" ht="50.1" customHeight="1">
      <c r="B15791" s="75">
        <v>11063</v>
      </c>
      <c r="C15791" s="75" t="s">
        <v>17297</v>
      </c>
      <c r="D15791" s="75" t="s">
        <v>13136</v>
      </c>
      <c r="E15791" s="171">
        <v>48.64</v>
      </c>
    </row>
    <row r="15792" spans="2:5" ht="50.1" customHeight="1">
      <c r="B15792" s="75">
        <v>13521</v>
      </c>
      <c r="C15792" s="75" t="s">
        <v>17298</v>
      </c>
      <c r="D15792" s="75" t="s">
        <v>13138</v>
      </c>
      <c r="E15792" s="171">
        <v>110.55</v>
      </c>
    </row>
    <row r="15793" spans="2:5" ht="50.1" customHeight="1">
      <c r="B15793" s="75">
        <v>10851</v>
      </c>
      <c r="C15793" s="75" t="s">
        <v>17299</v>
      </c>
      <c r="D15793" s="75" t="s">
        <v>13138</v>
      </c>
      <c r="E15793" s="171">
        <v>48.94</v>
      </c>
    </row>
    <row r="15794" spans="2:5" ht="50.1" customHeight="1">
      <c r="B15794" s="75">
        <v>39515</v>
      </c>
      <c r="C15794" s="75" t="s">
        <v>17300</v>
      </c>
      <c r="D15794" s="75" t="s">
        <v>13138</v>
      </c>
      <c r="E15794" s="171">
        <v>51.4</v>
      </c>
    </row>
    <row r="15795" spans="2:5" ht="50.1" customHeight="1">
      <c r="B15795" s="75">
        <v>39516</v>
      </c>
      <c r="C15795" s="75" t="s">
        <v>17301</v>
      </c>
      <c r="D15795" s="75" t="s">
        <v>13138</v>
      </c>
      <c r="E15795" s="171">
        <v>43.33</v>
      </c>
    </row>
    <row r="15796" spans="2:5" ht="50.1" customHeight="1">
      <c r="B15796" s="75">
        <v>39514</v>
      </c>
      <c r="C15796" s="75" t="s">
        <v>17302</v>
      </c>
      <c r="D15796" s="75" t="s">
        <v>13138</v>
      </c>
      <c r="E15796" s="171">
        <v>26.96</v>
      </c>
    </row>
    <row r="15797" spans="2:5" ht="50.1" customHeight="1">
      <c r="B15797" s="75">
        <v>4812</v>
      </c>
      <c r="C15797" s="75" t="s">
        <v>21816</v>
      </c>
      <c r="D15797" s="75" t="s">
        <v>13136</v>
      </c>
      <c r="E15797" s="171">
        <v>8.99</v>
      </c>
    </row>
    <row r="15798" spans="2:5" ht="50.1" customHeight="1">
      <c r="B15798" s="75">
        <v>10849</v>
      </c>
      <c r="C15798" s="75" t="s">
        <v>17303</v>
      </c>
      <c r="D15798" s="75" t="s">
        <v>13138</v>
      </c>
      <c r="E15798" s="172">
        <v>1608.01</v>
      </c>
    </row>
    <row r="15799" spans="2:5" ht="50.1" customHeight="1">
      <c r="B15799" s="75">
        <v>10848</v>
      </c>
      <c r="C15799" s="75" t="s">
        <v>17304</v>
      </c>
      <c r="D15799" s="75" t="s">
        <v>13138</v>
      </c>
      <c r="E15799" s="172">
        <v>1010.03</v>
      </c>
    </row>
    <row r="15800" spans="2:5" ht="50.1" customHeight="1">
      <c r="B15800" s="75">
        <v>4813</v>
      </c>
      <c r="C15800" s="75" t="s">
        <v>17305</v>
      </c>
      <c r="D15800" s="75" t="s">
        <v>13136</v>
      </c>
      <c r="E15800" s="171">
        <v>335</v>
      </c>
    </row>
    <row r="15801" spans="2:5" ht="50.1" customHeight="1">
      <c r="B15801" s="75">
        <v>37560</v>
      </c>
      <c r="C15801" s="75" t="s">
        <v>17306</v>
      </c>
      <c r="D15801" s="75" t="s">
        <v>13138</v>
      </c>
      <c r="E15801" s="171">
        <v>44.11</v>
      </c>
    </row>
    <row r="15802" spans="2:5" ht="50.1" customHeight="1">
      <c r="B15802" s="75">
        <v>37557</v>
      </c>
      <c r="C15802" s="75" t="s">
        <v>17307</v>
      </c>
      <c r="D15802" s="75" t="s">
        <v>13138</v>
      </c>
      <c r="E15802" s="171">
        <v>13.39</v>
      </c>
    </row>
    <row r="15803" spans="2:5" ht="50.1" customHeight="1">
      <c r="B15803" s="75">
        <v>37556</v>
      </c>
      <c r="C15803" s="75" t="s">
        <v>17308</v>
      </c>
      <c r="D15803" s="75" t="s">
        <v>13138</v>
      </c>
      <c r="E15803" s="171">
        <v>25.92</v>
      </c>
    </row>
    <row r="15804" spans="2:5" ht="50.1" customHeight="1">
      <c r="B15804" s="75">
        <v>37559</v>
      </c>
      <c r="C15804" s="75" t="s">
        <v>17309</v>
      </c>
      <c r="D15804" s="75" t="s">
        <v>13138</v>
      </c>
      <c r="E15804" s="171">
        <v>31.79</v>
      </c>
    </row>
    <row r="15805" spans="2:5" ht="50.1" customHeight="1">
      <c r="B15805" s="75">
        <v>37539</v>
      </c>
      <c r="C15805" s="75" t="s">
        <v>17310</v>
      </c>
      <c r="D15805" s="75" t="s">
        <v>13138</v>
      </c>
      <c r="E15805" s="171">
        <v>22.41</v>
      </c>
    </row>
    <row r="15806" spans="2:5" ht="50.1" customHeight="1">
      <c r="B15806" s="75">
        <v>37558</v>
      </c>
      <c r="C15806" s="75" t="s">
        <v>17311</v>
      </c>
      <c r="D15806" s="75" t="s">
        <v>13138</v>
      </c>
      <c r="E15806" s="171">
        <v>41.78</v>
      </c>
    </row>
    <row r="15807" spans="2:5" ht="50.1" customHeight="1">
      <c r="B15807" s="75">
        <v>34723</v>
      </c>
      <c r="C15807" s="75" t="s">
        <v>17312</v>
      </c>
      <c r="D15807" s="75" t="s">
        <v>13136</v>
      </c>
      <c r="E15807" s="171">
        <v>773.85</v>
      </c>
    </row>
    <row r="15808" spans="2:5" ht="50.1" customHeight="1">
      <c r="B15808" s="75">
        <v>34721</v>
      </c>
      <c r="C15808" s="75" t="s">
        <v>17313</v>
      </c>
      <c r="D15808" s="75" t="s">
        <v>13136</v>
      </c>
      <c r="E15808" s="171">
        <v>964.8</v>
      </c>
    </row>
    <row r="15809" spans="2:5" ht="50.1" customHeight="1">
      <c r="B15809" s="75">
        <v>4309</v>
      </c>
      <c r="C15809" s="75" t="s">
        <v>17314</v>
      </c>
      <c r="D15809" s="75" t="s">
        <v>13138</v>
      </c>
      <c r="E15809" s="171">
        <v>6.95</v>
      </c>
    </row>
    <row r="15810" spans="2:5" ht="50.1" customHeight="1">
      <c r="B15810" s="75">
        <v>4307</v>
      </c>
      <c r="C15810" s="75" t="s">
        <v>17315</v>
      </c>
      <c r="D15810" s="75" t="s">
        <v>13138</v>
      </c>
      <c r="E15810" s="171">
        <v>11.89</v>
      </c>
    </row>
    <row r="15811" spans="2:5" ht="50.1" customHeight="1">
      <c r="B15811" s="75">
        <v>10850</v>
      </c>
      <c r="C15811" s="75" t="s">
        <v>17316</v>
      </c>
      <c r="D15811" s="75" t="s">
        <v>13138</v>
      </c>
      <c r="E15811" s="171">
        <v>50.25</v>
      </c>
    </row>
    <row r="15812" spans="2:5" ht="50.1" customHeight="1">
      <c r="B15812" s="75">
        <v>42438</v>
      </c>
      <c r="C15812" s="75" t="s">
        <v>17317</v>
      </c>
      <c r="D15812" s="75" t="s">
        <v>13138</v>
      </c>
      <c r="E15812" s="172">
        <v>1657.13</v>
      </c>
    </row>
    <row r="15813" spans="2:5" ht="50.1" customHeight="1">
      <c r="B15813" s="75">
        <v>4792</v>
      </c>
      <c r="C15813" s="75" t="s">
        <v>17318</v>
      </c>
      <c r="D15813" s="75" t="s">
        <v>13136</v>
      </c>
      <c r="E15813" s="171">
        <v>125.85</v>
      </c>
    </row>
    <row r="15814" spans="2:5" ht="50.1" customHeight="1">
      <c r="B15814" s="75">
        <v>4790</v>
      </c>
      <c r="C15814" s="75" t="s">
        <v>17319</v>
      </c>
      <c r="D15814" s="75" t="s">
        <v>13136</v>
      </c>
      <c r="E15814" s="171">
        <v>75.67</v>
      </c>
    </row>
    <row r="15815" spans="2:5" ht="50.1" customHeight="1">
      <c r="B15815" s="75">
        <v>40671</v>
      </c>
      <c r="C15815" s="75" t="s">
        <v>17320</v>
      </c>
      <c r="D15815" s="75" t="s">
        <v>13136</v>
      </c>
      <c r="E15815" s="171">
        <v>68.78</v>
      </c>
    </row>
    <row r="15816" spans="2:5" ht="50.1" customHeight="1">
      <c r="B15816" s="75">
        <v>7552</v>
      </c>
      <c r="C15816" s="75" t="s">
        <v>17321</v>
      </c>
      <c r="D15816" s="75" t="s">
        <v>13138</v>
      </c>
      <c r="E15816" s="171">
        <v>25.42</v>
      </c>
    </row>
    <row r="15817" spans="2:5" ht="50.1" customHeight="1">
      <c r="B15817" s="75">
        <v>4893</v>
      </c>
      <c r="C15817" s="75" t="s">
        <v>17322</v>
      </c>
      <c r="D15817" s="75" t="s">
        <v>13138</v>
      </c>
      <c r="E15817" s="171">
        <v>10.41</v>
      </c>
    </row>
    <row r="15818" spans="2:5" ht="50.1" customHeight="1">
      <c r="B15818" s="75">
        <v>4894</v>
      </c>
      <c r="C15818" s="75" t="s">
        <v>17323</v>
      </c>
      <c r="D15818" s="75" t="s">
        <v>13138</v>
      </c>
      <c r="E15818" s="171">
        <v>8.93</v>
      </c>
    </row>
    <row r="15819" spans="2:5" ht="50.1" customHeight="1">
      <c r="B15819" s="75">
        <v>4888</v>
      </c>
      <c r="C15819" s="75" t="s">
        <v>17324</v>
      </c>
      <c r="D15819" s="75" t="s">
        <v>13138</v>
      </c>
      <c r="E15819" s="171">
        <v>3.04</v>
      </c>
    </row>
    <row r="15820" spans="2:5" ht="50.1" customHeight="1">
      <c r="B15820" s="75">
        <v>4890</v>
      </c>
      <c r="C15820" s="75" t="s">
        <v>17325</v>
      </c>
      <c r="D15820" s="75" t="s">
        <v>13138</v>
      </c>
      <c r="E15820" s="171">
        <v>5.72</v>
      </c>
    </row>
    <row r="15821" spans="2:5" ht="50.1" customHeight="1">
      <c r="B15821" s="75">
        <v>12411</v>
      </c>
      <c r="C15821" s="75" t="s">
        <v>17326</v>
      </c>
      <c r="D15821" s="75" t="s">
        <v>13138</v>
      </c>
      <c r="E15821" s="171">
        <v>30.79</v>
      </c>
    </row>
    <row r="15822" spans="2:5" ht="50.1" customHeight="1">
      <c r="B15822" s="75">
        <v>4891</v>
      </c>
      <c r="C15822" s="75" t="s">
        <v>17327</v>
      </c>
      <c r="D15822" s="75" t="s">
        <v>13138</v>
      </c>
      <c r="E15822" s="171">
        <v>15.39</v>
      </c>
    </row>
    <row r="15823" spans="2:5" ht="50.1" customHeight="1">
      <c r="B15823" s="75">
        <v>4889</v>
      </c>
      <c r="C15823" s="75" t="s">
        <v>17328</v>
      </c>
      <c r="D15823" s="75" t="s">
        <v>13138</v>
      </c>
      <c r="E15823" s="171">
        <v>4.1100000000000003</v>
      </c>
    </row>
    <row r="15824" spans="2:5" ht="50.1" customHeight="1">
      <c r="B15824" s="75">
        <v>4892</v>
      </c>
      <c r="C15824" s="75" t="s">
        <v>17329</v>
      </c>
      <c r="D15824" s="75" t="s">
        <v>13138</v>
      </c>
      <c r="E15824" s="171">
        <v>43.11</v>
      </c>
    </row>
    <row r="15825" spans="2:5" ht="50.1" customHeight="1">
      <c r="B15825" s="75">
        <v>12412</v>
      </c>
      <c r="C15825" s="75" t="s">
        <v>17330</v>
      </c>
      <c r="D15825" s="75" t="s">
        <v>13138</v>
      </c>
      <c r="E15825" s="171">
        <v>80.13</v>
      </c>
    </row>
    <row r="15826" spans="2:5" ht="50.1" customHeight="1">
      <c r="B15826" s="75">
        <v>11073</v>
      </c>
      <c r="C15826" s="75" t="s">
        <v>17331</v>
      </c>
      <c r="D15826" s="75" t="s">
        <v>13138</v>
      </c>
      <c r="E15826" s="171">
        <v>6.04</v>
      </c>
    </row>
    <row r="15827" spans="2:5" ht="50.1" customHeight="1">
      <c r="B15827" s="75">
        <v>11071</v>
      </c>
      <c r="C15827" s="75" t="s">
        <v>17332</v>
      </c>
      <c r="D15827" s="75" t="s">
        <v>13138</v>
      </c>
      <c r="E15827" s="171">
        <v>9.7899999999999991</v>
      </c>
    </row>
    <row r="15828" spans="2:5" ht="50.1" customHeight="1">
      <c r="B15828" s="75">
        <v>11072</v>
      </c>
      <c r="C15828" s="75" t="s">
        <v>17333</v>
      </c>
      <c r="D15828" s="75" t="s">
        <v>13138</v>
      </c>
      <c r="E15828" s="171">
        <v>3.42</v>
      </c>
    </row>
    <row r="15829" spans="2:5" ht="50.1" customHeight="1">
      <c r="B15829" s="75">
        <v>4895</v>
      </c>
      <c r="C15829" s="75" t="s">
        <v>17334</v>
      </c>
      <c r="D15829" s="75" t="s">
        <v>13138</v>
      </c>
      <c r="E15829" s="171">
        <v>0.61</v>
      </c>
    </row>
    <row r="15830" spans="2:5" ht="50.1" customHeight="1">
      <c r="B15830" s="75">
        <v>4907</v>
      </c>
      <c r="C15830" s="75" t="s">
        <v>17335</v>
      </c>
      <c r="D15830" s="75" t="s">
        <v>13138</v>
      </c>
      <c r="E15830" s="171">
        <v>26.18</v>
      </c>
    </row>
    <row r="15831" spans="2:5" ht="50.1" customHeight="1">
      <c r="B15831" s="75">
        <v>4902</v>
      </c>
      <c r="C15831" s="75" t="s">
        <v>17336</v>
      </c>
      <c r="D15831" s="75" t="s">
        <v>13138</v>
      </c>
      <c r="E15831" s="171">
        <v>59.27</v>
      </c>
    </row>
    <row r="15832" spans="2:5" ht="50.1" customHeight="1">
      <c r="B15832" s="75">
        <v>4908</v>
      </c>
      <c r="C15832" s="75" t="s">
        <v>17337</v>
      </c>
      <c r="D15832" s="75" t="s">
        <v>13138</v>
      </c>
      <c r="E15832" s="171">
        <v>120.35</v>
      </c>
    </row>
    <row r="15833" spans="2:5" ht="50.1" customHeight="1">
      <c r="B15833" s="75">
        <v>4909</v>
      </c>
      <c r="C15833" s="75" t="s">
        <v>17338</v>
      </c>
      <c r="D15833" s="75" t="s">
        <v>13138</v>
      </c>
      <c r="E15833" s="171">
        <v>232.42</v>
      </c>
    </row>
    <row r="15834" spans="2:5" ht="50.1" customHeight="1">
      <c r="B15834" s="75">
        <v>4903</v>
      </c>
      <c r="C15834" s="75" t="s">
        <v>17339</v>
      </c>
      <c r="D15834" s="75" t="s">
        <v>13138</v>
      </c>
      <c r="E15834" s="171">
        <v>683.42</v>
      </c>
    </row>
    <row r="15835" spans="2:5" ht="50.1" customHeight="1">
      <c r="B15835" s="75">
        <v>4897</v>
      </c>
      <c r="C15835" s="75" t="s">
        <v>17340</v>
      </c>
      <c r="D15835" s="75" t="s">
        <v>13138</v>
      </c>
      <c r="E15835" s="171">
        <v>2.58</v>
      </c>
    </row>
    <row r="15836" spans="2:5" ht="50.1" customHeight="1">
      <c r="B15836" s="75">
        <v>4896</v>
      </c>
      <c r="C15836" s="75" t="s">
        <v>17341</v>
      </c>
      <c r="D15836" s="75" t="s">
        <v>13138</v>
      </c>
      <c r="E15836" s="171">
        <v>0.92</v>
      </c>
    </row>
    <row r="15837" spans="2:5" ht="50.1" customHeight="1">
      <c r="B15837" s="75">
        <v>4900</v>
      </c>
      <c r="C15837" s="75" t="s">
        <v>17342</v>
      </c>
      <c r="D15837" s="75" t="s">
        <v>13138</v>
      </c>
      <c r="E15837" s="171">
        <v>7.69</v>
      </c>
    </row>
    <row r="15838" spans="2:5" ht="50.1" customHeight="1">
      <c r="B15838" s="75">
        <v>4898</v>
      </c>
      <c r="C15838" s="75" t="s">
        <v>17343</v>
      </c>
      <c r="D15838" s="75" t="s">
        <v>13138</v>
      </c>
      <c r="E15838" s="171">
        <v>2.88</v>
      </c>
    </row>
    <row r="15839" spans="2:5" ht="50.1" customHeight="1">
      <c r="B15839" s="75">
        <v>4899</v>
      </c>
      <c r="C15839" s="75" t="s">
        <v>17344</v>
      </c>
      <c r="D15839" s="75" t="s">
        <v>13138</v>
      </c>
      <c r="E15839" s="171">
        <v>10.56</v>
      </c>
    </row>
    <row r="15840" spans="2:5" ht="50.1" customHeight="1">
      <c r="B15840" s="75">
        <v>11096</v>
      </c>
      <c r="C15840" s="75" t="s">
        <v>17345</v>
      </c>
      <c r="D15840" s="75" t="s">
        <v>13140</v>
      </c>
      <c r="E15840" s="171">
        <v>0.41</v>
      </c>
    </row>
    <row r="15841" spans="2:5" ht="50.1" customHeight="1">
      <c r="B15841" s="75">
        <v>4741</v>
      </c>
      <c r="C15841" s="75" t="s">
        <v>17346</v>
      </c>
      <c r="D15841" s="75" t="s">
        <v>13141</v>
      </c>
      <c r="E15841" s="171">
        <v>76.25</v>
      </c>
    </row>
    <row r="15842" spans="2:5" ht="50.1" customHeight="1">
      <c r="B15842" s="75">
        <v>4752</v>
      </c>
      <c r="C15842" s="75" t="s">
        <v>17347</v>
      </c>
      <c r="D15842" s="75" t="s">
        <v>13137</v>
      </c>
      <c r="E15842" s="171">
        <v>15.71</v>
      </c>
    </row>
    <row r="15843" spans="2:5" ht="50.1" customHeight="1">
      <c r="B15843" s="75">
        <v>41091</v>
      </c>
      <c r="C15843" s="75" t="s">
        <v>17348</v>
      </c>
      <c r="D15843" s="75" t="s">
        <v>13142</v>
      </c>
      <c r="E15843" s="172">
        <v>2789.79</v>
      </c>
    </row>
    <row r="15844" spans="2:5" ht="50.1" customHeight="1">
      <c r="B15844" s="75">
        <v>13954</v>
      </c>
      <c r="C15844" s="75" t="s">
        <v>17349</v>
      </c>
      <c r="D15844" s="75" t="s">
        <v>13138</v>
      </c>
      <c r="E15844" s="172">
        <v>6328.18</v>
      </c>
    </row>
    <row r="15845" spans="2:5" ht="50.1" customHeight="1">
      <c r="B15845" s="75">
        <v>3411</v>
      </c>
      <c r="C15845" s="75" t="s">
        <v>17350</v>
      </c>
      <c r="D15845" s="75" t="s">
        <v>13140</v>
      </c>
      <c r="E15845" s="171">
        <v>28.85</v>
      </c>
    </row>
    <row r="15846" spans="2:5" ht="50.1" customHeight="1">
      <c r="B15846" s="75">
        <v>39995</v>
      </c>
      <c r="C15846" s="75" t="s">
        <v>17351</v>
      </c>
      <c r="D15846" s="75" t="s">
        <v>13141</v>
      </c>
      <c r="E15846" s="171">
        <v>221.96</v>
      </c>
    </row>
    <row r="15847" spans="2:5" ht="50.1" customHeight="1">
      <c r="B15847" s="75">
        <v>11615</v>
      </c>
      <c r="C15847" s="75" t="s">
        <v>17352</v>
      </c>
      <c r="D15847" s="75" t="s">
        <v>13136</v>
      </c>
      <c r="E15847" s="171">
        <v>1.88</v>
      </c>
    </row>
    <row r="15848" spans="2:5" ht="50.1" customHeight="1">
      <c r="B15848" s="75">
        <v>3408</v>
      </c>
      <c r="C15848" s="75" t="s">
        <v>17353</v>
      </c>
      <c r="D15848" s="75" t="s">
        <v>13136</v>
      </c>
      <c r="E15848" s="171">
        <v>5</v>
      </c>
    </row>
    <row r="15849" spans="2:5" ht="50.1" customHeight="1">
      <c r="B15849" s="75">
        <v>3409</v>
      </c>
      <c r="C15849" s="75" t="s">
        <v>17354</v>
      </c>
      <c r="D15849" s="75" t="s">
        <v>13136</v>
      </c>
      <c r="E15849" s="171">
        <v>12.5</v>
      </c>
    </row>
    <row r="15850" spans="2:5" ht="50.1" customHeight="1">
      <c r="B15850" s="75">
        <v>11427</v>
      </c>
      <c r="C15850" s="75" t="s">
        <v>17355</v>
      </c>
      <c r="D15850" s="75" t="s">
        <v>13140</v>
      </c>
      <c r="E15850" s="171">
        <v>76.66</v>
      </c>
    </row>
    <row r="15851" spans="2:5" ht="50.1" customHeight="1">
      <c r="B15851" s="75">
        <v>4491</v>
      </c>
      <c r="C15851" s="75" t="s">
        <v>21817</v>
      </c>
      <c r="D15851" s="75" t="s">
        <v>13139</v>
      </c>
      <c r="E15851" s="171">
        <v>5.54</v>
      </c>
    </row>
    <row r="15852" spans="2:5" ht="50.1" customHeight="1">
      <c r="B15852" s="75">
        <v>2745</v>
      </c>
      <c r="C15852" s="75" t="s">
        <v>21818</v>
      </c>
      <c r="D15852" s="75" t="s">
        <v>13139</v>
      </c>
      <c r="E15852" s="171">
        <v>2.72</v>
      </c>
    </row>
    <row r="15853" spans="2:5" ht="50.1" customHeight="1">
      <c r="B15853" s="75">
        <v>14439</v>
      </c>
      <c r="C15853" s="75" t="s">
        <v>21819</v>
      </c>
      <c r="D15853" s="75" t="s">
        <v>13139</v>
      </c>
      <c r="E15853" s="171">
        <v>3.37</v>
      </c>
    </row>
    <row r="15854" spans="2:5" ht="50.1" customHeight="1">
      <c r="B15854" s="75">
        <v>26022</v>
      </c>
      <c r="C15854" s="75" t="s">
        <v>17356</v>
      </c>
      <c r="D15854" s="75" t="s">
        <v>13138</v>
      </c>
      <c r="E15854" s="171">
        <v>169.33</v>
      </c>
    </row>
    <row r="15855" spans="2:5" ht="50.1" customHeight="1">
      <c r="B15855" s="75">
        <v>421</v>
      </c>
      <c r="C15855" s="75" t="s">
        <v>17357</v>
      </c>
      <c r="D15855" s="75" t="s">
        <v>13138</v>
      </c>
      <c r="E15855" s="171">
        <v>11.67</v>
      </c>
    </row>
    <row r="15856" spans="2:5" ht="50.1" customHeight="1">
      <c r="B15856" s="75">
        <v>12362</v>
      </c>
      <c r="C15856" s="75" t="s">
        <v>17358</v>
      </c>
      <c r="D15856" s="75" t="s">
        <v>13138</v>
      </c>
      <c r="E15856" s="171">
        <v>11.36</v>
      </c>
    </row>
    <row r="15857" spans="2:5" ht="50.1" customHeight="1">
      <c r="B15857" s="75">
        <v>14148</v>
      </c>
      <c r="C15857" s="75" t="s">
        <v>17359</v>
      </c>
      <c r="D15857" s="75" t="s">
        <v>13138</v>
      </c>
      <c r="E15857" s="171">
        <v>1.1299999999999999</v>
      </c>
    </row>
    <row r="15858" spans="2:5" ht="50.1" customHeight="1">
      <c r="B15858" s="75">
        <v>4341</v>
      </c>
      <c r="C15858" s="75" t="s">
        <v>17360</v>
      </c>
      <c r="D15858" s="75" t="s">
        <v>13138</v>
      </c>
      <c r="E15858" s="171">
        <v>1.05</v>
      </c>
    </row>
    <row r="15859" spans="2:5" ht="50.1" customHeight="1">
      <c r="B15859" s="75">
        <v>4337</v>
      </c>
      <c r="C15859" s="75" t="s">
        <v>17361</v>
      </c>
      <c r="D15859" s="75" t="s">
        <v>13138</v>
      </c>
      <c r="E15859" s="171">
        <v>2.66</v>
      </c>
    </row>
    <row r="15860" spans="2:5" ht="50.1" customHeight="1">
      <c r="B15860" s="75">
        <v>4339</v>
      </c>
      <c r="C15860" s="75" t="s">
        <v>17362</v>
      </c>
      <c r="D15860" s="75" t="s">
        <v>13138</v>
      </c>
      <c r="E15860" s="171">
        <v>0.56000000000000005</v>
      </c>
    </row>
    <row r="15861" spans="2:5" ht="50.1" customHeight="1">
      <c r="B15861" s="75">
        <v>39997</v>
      </c>
      <c r="C15861" s="75" t="s">
        <v>17363</v>
      </c>
      <c r="D15861" s="75" t="s">
        <v>13138</v>
      </c>
      <c r="E15861" s="171">
        <v>0.31</v>
      </c>
    </row>
    <row r="15862" spans="2:5" ht="50.1" customHeight="1">
      <c r="B15862" s="75">
        <v>11971</v>
      </c>
      <c r="C15862" s="75" t="s">
        <v>17364</v>
      </c>
      <c r="D15862" s="75" t="s">
        <v>13138</v>
      </c>
      <c r="E15862" s="171">
        <v>4.4000000000000004</v>
      </c>
    </row>
    <row r="15863" spans="2:5" ht="50.1" customHeight="1">
      <c r="B15863" s="75">
        <v>4342</v>
      </c>
      <c r="C15863" s="75" t="s">
        <v>17365</v>
      </c>
      <c r="D15863" s="75" t="s">
        <v>13138</v>
      </c>
      <c r="E15863" s="171">
        <v>0.23</v>
      </c>
    </row>
    <row r="15864" spans="2:5" ht="50.1" customHeight="1">
      <c r="B15864" s="75">
        <v>4330</v>
      </c>
      <c r="C15864" s="75" t="s">
        <v>17366</v>
      </c>
      <c r="D15864" s="75" t="s">
        <v>13138</v>
      </c>
      <c r="E15864" s="171">
        <v>0.15</v>
      </c>
    </row>
    <row r="15865" spans="2:5" ht="50.1" customHeight="1">
      <c r="B15865" s="75">
        <v>4340</v>
      </c>
      <c r="C15865" s="75" t="s">
        <v>17367</v>
      </c>
      <c r="D15865" s="75" t="s">
        <v>13138</v>
      </c>
      <c r="E15865" s="171">
        <v>1.23</v>
      </c>
    </row>
    <row r="15866" spans="2:5" ht="50.1" customHeight="1">
      <c r="B15866" s="75">
        <v>5088</v>
      </c>
      <c r="C15866" s="75" t="s">
        <v>21820</v>
      </c>
      <c r="D15866" s="75" t="s">
        <v>13138</v>
      </c>
      <c r="E15866" s="171">
        <v>6.03</v>
      </c>
    </row>
    <row r="15867" spans="2:5" ht="50.1" customHeight="1">
      <c r="B15867" s="75">
        <v>11154</v>
      </c>
      <c r="C15867" s="75" t="s">
        <v>17368</v>
      </c>
      <c r="D15867" s="75" t="s">
        <v>13138</v>
      </c>
      <c r="E15867" s="171">
        <v>800.8</v>
      </c>
    </row>
    <row r="15868" spans="2:5" ht="50.1" customHeight="1">
      <c r="B15868" s="75">
        <v>4989</v>
      </c>
      <c r="C15868" s="75" t="s">
        <v>21821</v>
      </c>
      <c r="D15868" s="75" t="s">
        <v>13138</v>
      </c>
      <c r="E15868" s="171">
        <v>234.89</v>
      </c>
    </row>
    <row r="15869" spans="2:5" ht="50.1" customHeight="1">
      <c r="B15869" s="75">
        <v>4982</v>
      </c>
      <c r="C15869" s="75" t="s">
        <v>21822</v>
      </c>
      <c r="D15869" s="75" t="s">
        <v>13138</v>
      </c>
      <c r="E15869" s="171">
        <v>220.32</v>
      </c>
    </row>
    <row r="15870" spans="2:5" ht="50.1" customHeight="1">
      <c r="B15870" s="75">
        <v>4962</v>
      </c>
      <c r="C15870" s="75" t="s">
        <v>21823</v>
      </c>
      <c r="D15870" s="75" t="s">
        <v>13138</v>
      </c>
      <c r="E15870" s="171">
        <v>173.75</v>
      </c>
    </row>
    <row r="15871" spans="2:5" ht="50.1" customHeight="1">
      <c r="B15871" s="75">
        <v>4981</v>
      </c>
      <c r="C15871" s="75" t="s">
        <v>21824</v>
      </c>
      <c r="D15871" s="75" t="s">
        <v>13138</v>
      </c>
      <c r="E15871" s="171">
        <v>154.68</v>
      </c>
    </row>
    <row r="15872" spans="2:5" ht="50.1" customHeight="1">
      <c r="B15872" s="75">
        <v>4964</v>
      </c>
      <c r="C15872" s="75" t="s">
        <v>21825</v>
      </c>
      <c r="D15872" s="75" t="s">
        <v>13138</v>
      </c>
      <c r="E15872" s="171">
        <v>196.23</v>
      </c>
    </row>
    <row r="15873" spans="2:5" ht="50.1" customHeight="1">
      <c r="B15873" s="75">
        <v>4992</v>
      </c>
      <c r="C15873" s="75" t="s">
        <v>21826</v>
      </c>
      <c r="D15873" s="75" t="s">
        <v>13138</v>
      </c>
      <c r="E15873" s="171">
        <v>191.68</v>
      </c>
    </row>
    <row r="15874" spans="2:5" ht="50.1" customHeight="1">
      <c r="B15874" s="75">
        <v>4987</v>
      </c>
      <c r="C15874" s="75" t="s">
        <v>21827</v>
      </c>
      <c r="D15874" s="75" t="s">
        <v>13138</v>
      </c>
      <c r="E15874" s="171">
        <v>219.3</v>
      </c>
    </row>
    <row r="15875" spans="2:5" ht="50.1" customHeight="1">
      <c r="B15875" s="75">
        <v>39021</v>
      </c>
      <c r="C15875" s="75" t="s">
        <v>17369</v>
      </c>
      <c r="D15875" s="75" t="s">
        <v>13138</v>
      </c>
      <c r="E15875" s="171">
        <v>360.2</v>
      </c>
    </row>
    <row r="15876" spans="2:5" ht="50.1" customHeight="1">
      <c r="B15876" s="75">
        <v>39022</v>
      </c>
      <c r="C15876" s="75" t="s">
        <v>17370</v>
      </c>
      <c r="D15876" s="75" t="s">
        <v>13138</v>
      </c>
      <c r="E15876" s="171">
        <v>445.46</v>
      </c>
    </row>
    <row r="15877" spans="2:5" ht="50.1" customHeight="1">
      <c r="B15877" s="75">
        <v>39024</v>
      </c>
      <c r="C15877" s="75" t="s">
        <v>17371</v>
      </c>
      <c r="D15877" s="75" t="s">
        <v>13138</v>
      </c>
      <c r="E15877" s="171">
        <v>712.87</v>
      </c>
    </row>
    <row r="15878" spans="2:5" ht="50.1" customHeight="1">
      <c r="B15878" s="75">
        <v>4914</v>
      </c>
      <c r="C15878" s="75" t="s">
        <v>17372</v>
      </c>
      <c r="D15878" s="75" t="s">
        <v>13136</v>
      </c>
      <c r="E15878" s="171">
        <v>578.01</v>
      </c>
    </row>
    <row r="15879" spans="2:5" ht="50.1" customHeight="1">
      <c r="B15879" s="75">
        <v>4917</v>
      </c>
      <c r="C15879" s="75" t="s">
        <v>17373</v>
      </c>
      <c r="D15879" s="75" t="s">
        <v>13136</v>
      </c>
      <c r="E15879" s="171">
        <v>399.18</v>
      </c>
    </row>
    <row r="15880" spans="2:5" ht="50.1" customHeight="1">
      <c r="B15880" s="75">
        <v>39025</v>
      </c>
      <c r="C15880" s="75" t="s">
        <v>17374</v>
      </c>
      <c r="D15880" s="75" t="s">
        <v>13138</v>
      </c>
      <c r="E15880" s="171">
        <v>730.97</v>
      </c>
    </row>
    <row r="15881" spans="2:5" ht="50.1" customHeight="1">
      <c r="B15881" s="75">
        <v>4930</v>
      </c>
      <c r="C15881" s="75" t="s">
        <v>17375</v>
      </c>
      <c r="D15881" s="75" t="s">
        <v>13136</v>
      </c>
      <c r="E15881" s="171">
        <v>387.11</v>
      </c>
    </row>
    <row r="15882" spans="2:5" ht="50.1" customHeight="1">
      <c r="B15882" s="75">
        <v>4922</v>
      </c>
      <c r="C15882" s="75" t="s">
        <v>17376</v>
      </c>
      <c r="D15882" s="75" t="s">
        <v>13136</v>
      </c>
      <c r="E15882" s="171">
        <v>370.27</v>
      </c>
    </row>
    <row r="15883" spans="2:5" ht="50.1" customHeight="1">
      <c r="B15883" s="75">
        <v>4911</v>
      </c>
      <c r="C15883" s="75" t="s">
        <v>17377</v>
      </c>
      <c r="D15883" s="75" t="s">
        <v>13136</v>
      </c>
      <c r="E15883" s="171">
        <v>392</v>
      </c>
    </row>
    <row r="15884" spans="2:5" ht="50.1" customHeight="1">
      <c r="B15884" s="75">
        <v>37518</v>
      </c>
      <c r="C15884" s="75" t="s">
        <v>17378</v>
      </c>
      <c r="D15884" s="75" t="s">
        <v>13136</v>
      </c>
      <c r="E15884" s="171">
        <v>637</v>
      </c>
    </row>
    <row r="15885" spans="2:5" ht="50.1" customHeight="1">
      <c r="B15885" s="75">
        <v>4910</v>
      </c>
      <c r="C15885" s="75" t="s">
        <v>17379</v>
      </c>
      <c r="D15885" s="75" t="s">
        <v>13136</v>
      </c>
      <c r="E15885" s="171">
        <v>537</v>
      </c>
    </row>
    <row r="15886" spans="2:5" ht="50.1" customHeight="1">
      <c r="B15886" s="75">
        <v>4943</v>
      </c>
      <c r="C15886" s="75" t="s">
        <v>17380</v>
      </c>
      <c r="D15886" s="75" t="s">
        <v>13136</v>
      </c>
      <c r="E15886" s="171">
        <v>799.99</v>
      </c>
    </row>
    <row r="15887" spans="2:5" ht="50.1" customHeight="1">
      <c r="B15887" s="75">
        <v>5002</v>
      </c>
      <c r="C15887" s="75" t="s">
        <v>17381</v>
      </c>
      <c r="D15887" s="75" t="s">
        <v>13136</v>
      </c>
      <c r="E15887" s="171">
        <v>505.92</v>
      </c>
    </row>
    <row r="15888" spans="2:5" ht="50.1" customHeight="1">
      <c r="B15888" s="75">
        <v>4977</v>
      </c>
      <c r="C15888" s="75" t="s">
        <v>17382</v>
      </c>
      <c r="D15888" s="75" t="s">
        <v>13136</v>
      </c>
      <c r="E15888" s="171">
        <v>341.52</v>
      </c>
    </row>
    <row r="15889" spans="2:5" ht="50.1" customHeight="1">
      <c r="B15889" s="75">
        <v>5028</v>
      </c>
      <c r="C15889" s="75" t="s">
        <v>17383</v>
      </c>
      <c r="D15889" s="75" t="s">
        <v>13136</v>
      </c>
      <c r="E15889" s="171">
        <v>835.64</v>
      </c>
    </row>
    <row r="15890" spans="2:5" ht="50.1" customHeight="1">
      <c r="B15890" s="75">
        <v>4998</v>
      </c>
      <c r="C15890" s="75" t="s">
        <v>17384</v>
      </c>
      <c r="D15890" s="75" t="s">
        <v>13136</v>
      </c>
      <c r="E15890" s="171">
        <v>694.02</v>
      </c>
    </row>
    <row r="15891" spans="2:5" ht="50.1" customHeight="1">
      <c r="B15891" s="75">
        <v>4969</v>
      </c>
      <c r="C15891" s="75" t="s">
        <v>17385</v>
      </c>
      <c r="D15891" s="75" t="s">
        <v>13136</v>
      </c>
      <c r="E15891" s="171">
        <v>483.01</v>
      </c>
    </row>
    <row r="15892" spans="2:5" ht="50.1" customHeight="1">
      <c r="B15892" s="75">
        <v>11364</v>
      </c>
      <c r="C15892" s="75" t="s">
        <v>21828</v>
      </c>
      <c r="D15892" s="75" t="s">
        <v>13138</v>
      </c>
      <c r="E15892" s="171">
        <v>132.88</v>
      </c>
    </row>
    <row r="15893" spans="2:5" ht="50.1" customHeight="1">
      <c r="B15893" s="75">
        <v>11365</v>
      </c>
      <c r="C15893" s="75" t="s">
        <v>21829</v>
      </c>
      <c r="D15893" s="75" t="s">
        <v>13138</v>
      </c>
      <c r="E15893" s="171">
        <v>137.9</v>
      </c>
    </row>
    <row r="15894" spans="2:5" ht="50.1" customHeight="1">
      <c r="B15894" s="75">
        <v>11366</v>
      </c>
      <c r="C15894" s="75" t="s">
        <v>21830</v>
      </c>
      <c r="D15894" s="75" t="s">
        <v>13138</v>
      </c>
      <c r="E15894" s="171">
        <v>146.59</v>
      </c>
    </row>
    <row r="15895" spans="2:5" ht="50.1" customHeight="1">
      <c r="B15895" s="75">
        <v>43777</v>
      </c>
      <c r="C15895" s="75" t="s">
        <v>21831</v>
      </c>
      <c r="D15895" s="75" t="s">
        <v>13138</v>
      </c>
      <c r="E15895" s="171">
        <v>172.19</v>
      </c>
    </row>
    <row r="15896" spans="2:5" ht="50.1" customHeight="1">
      <c r="B15896" s="75">
        <v>20322</v>
      </c>
      <c r="C15896" s="75" t="s">
        <v>21832</v>
      </c>
      <c r="D15896" s="75" t="s">
        <v>13138</v>
      </c>
      <c r="E15896" s="171">
        <v>159.84</v>
      </c>
    </row>
    <row r="15897" spans="2:5" ht="50.1" customHeight="1">
      <c r="B15897" s="75">
        <v>10553</v>
      </c>
      <c r="C15897" s="75" t="s">
        <v>21833</v>
      </c>
      <c r="D15897" s="75" t="s">
        <v>13138</v>
      </c>
      <c r="E15897" s="171">
        <v>145.13999999999999</v>
      </c>
    </row>
    <row r="15898" spans="2:5" ht="50.1" customHeight="1">
      <c r="B15898" s="75">
        <v>5020</v>
      </c>
      <c r="C15898" s="75" t="s">
        <v>21834</v>
      </c>
      <c r="D15898" s="75" t="s">
        <v>13138</v>
      </c>
      <c r="E15898" s="171">
        <v>153.02000000000001</v>
      </c>
    </row>
    <row r="15899" spans="2:5" ht="50.1" customHeight="1">
      <c r="B15899" s="75">
        <v>10554</v>
      </c>
      <c r="C15899" s="75" t="s">
        <v>21835</v>
      </c>
      <c r="D15899" s="75" t="s">
        <v>13138</v>
      </c>
      <c r="E15899" s="171">
        <v>146.41999999999999</v>
      </c>
    </row>
    <row r="15900" spans="2:5" ht="50.1" customHeight="1">
      <c r="B15900" s="75">
        <v>10555</v>
      </c>
      <c r="C15900" s="75" t="s">
        <v>21836</v>
      </c>
      <c r="D15900" s="75" t="s">
        <v>13138</v>
      </c>
      <c r="E15900" s="171">
        <v>159.68</v>
      </c>
    </row>
    <row r="15901" spans="2:5" ht="50.1" customHeight="1">
      <c r="B15901" s="75">
        <v>10556</v>
      </c>
      <c r="C15901" s="75" t="s">
        <v>21837</v>
      </c>
      <c r="D15901" s="75" t="s">
        <v>13138</v>
      </c>
      <c r="E15901" s="171">
        <v>212.31</v>
      </c>
    </row>
    <row r="15902" spans="2:5" ht="50.1" customHeight="1">
      <c r="B15902" s="75">
        <v>39502</v>
      </c>
      <c r="C15902" s="75" t="s">
        <v>21838</v>
      </c>
      <c r="D15902" s="75" t="s">
        <v>13138</v>
      </c>
      <c r="E15902" s="171">
        <v>298.13</v>
      </c>
    </row>
    <row r="15903" spans="2:5" ht="50.1" customHeight="1">
      <c r="B15903" s="75">
        <v>39504</v>
      </c>
      <c r="C15903" s="75" t="s">
        <v>21839</v>
      </c>
      <c r="D15903" s="75" t="s">
        <v>13138</v>
      </c>
      <c r="E15903" s="171">
        <v>329.68</v>
      </c>
    </row>
    <row r="15904" spans="2:5" ht="50.1" customHeight="1">
      <c r="B15904" s="75">
        <v>39503</v>
      </c>
      <c r="C15904" s="75" t="s">
        <v>21840</v>
      </c>
      <c r="D15904" s="75" t="s">
        <v>13138</v>
      </c>
      <c r="E15904" s="171">
        <v>346.98</v>
      </c>
    </row>
    <row r="15905" spans="2:5" ht="50.1" customHeight="1">
      <c r="B15905" s="75">
        <v>39505</v>
      </c>
      <c r="C15905" s="75" t="s">
        <v>21841</v>
      </c>
      <c r="D15905" s="75" t="s">
        <v>13138</v>
      </c>
      <c r="E15905" s="171">
        <v>373.92</v>
      </c>
    </row>
    <row r="15906" spans="2:5" ht="50.1" customHeight="1">
      <c r="B15906" s="75">
        <v>25969</v>
      </c>
      <c r="C15906" s="75" t="s">
        <v>17386</v>
      </c>
      <c r="D15906" s="75" t="s">
        <v>13138</v>
      </c>
      <c r="E15906" s="171">
        <v>360.15</v>
      </c>
    </row>
    <row r="15907" spans="2:5" ht="50.1" customHeight="1">
      <c r="B15907" s="75">
        <v>4944</v>
      </c>
      <c r="C15907" s="75" t="s">
        <v>17387</v>
      </c>
      <c r="D15907" s="75" t="s">
        <v>13136</v>
      </c>
      <c r="E15907" s="172">
        <v>1195.99</v>
      </c>
    </row>
    <row r="15908" spans="2:5" ht="50.1" customHeight="1">
      <c r="B15908" s="75">
        <v>21102</v>
      </c>
      <c r="C15908" s="75" t="s">
        <v>17388</v>
      </c>
      <c r="D15908" s="75" t="s">
        <v>13138</v>
      </c>
      <c r="E15908" s="171">
        <v>30.24</v>
      </c>
    </row>
    <row r="15909" spans="2:5" ht="50.1" customHeight="1">
      <c r="B15909" s="75">
        <v>21101</v>
      </c>
      <c r="C15909" s="75" t="s">
        <v>17389</v>
      </c>
      <c r="D15909" s="75" t="s">
        <v>13138</v>
      </c>
      <c r="E15909" s="171">
        <v>19.420000000000002</v>
      </c>
    </row>
    <row r="15910" spans="2:5" ht="50.1" customHeight="1">
      <c r="B15910" s="75">
        <v>34713</v>
      </c>
      <c r="C15910" s="75" t="s">
        <v>17390</v>
      </c>
      <c r="D15910" s="75" t="s">
        <v>13136</v>
      </c>
      <c r="E15910" s="171">
        <v>241.73</v>
      </c>
    </row>
    <row r="15911" spans="2:5" ht="50.1" customHeight="1">
      <c r="B15911" s="75">
        <v>4947</v>
      </c>
      <c r="C15911" s="75" t="s">
        <v>17391</v>
      </c>
      <c r="D15911" s="75" t="s">
        <v>13136</v>
      </c>
      <c r="E15911" s="171">
        <v>497.47</v>
      </c>
    </row>
    <row r="15912" spans="2:5" ht="50.1" customHeight="1">
      <c r="B15912" s="75">
        <v>37563</v>
      </c>
      <c r="C15912" s="75" t="s">
        <v>17392</v>
      </c>
      <c r="D15912" s="75" t="s">
        <v>13136</v>
      </c>
      <c r="E15912" s="171">
        <v>381.97</v>
      </c>
    </row>
    <row r="15913" spans="2:5" ht="50.1" customHeight="1">
      <c r="B15913" s="75">
        <v>4948</v>
      </c>
      <c r="C15913" s="75" t="s">
        <v>17393</v>
      </c>
      <c r="D15913" s="75" t="s">
        <v>13136</v>
      </c>
      <c r="E15913" s="171">
        <v>346.66</v>
      </c>
    </row>
    <row r="15914" spans="2:5" ht="50.1" customHeight="1">
      <c r="B15914" s="75">
        <v>37561</v>
      </c>
      <c r="C15914" s="75" t="s">
        <v>17394</v>
      </c>
      <c r="D15914" s="75" t="s">
        <v>13136</v>
      </c>
      <c r="E15914" s="171">
        <v>713.05</v>
      </c>
    </row>
    <row r="15915" spans="2:5" ht="50.1" customHeight="1">
      <c r="B15915" s="75">
        <v>37562</v>
      </c>
      <c r="C15915" s="75" t="s">
        <v>17395</v>
      </c>
      <c r="D15915" s="75" t="s">
        <v>13136</v>
      </c>
      <c r="E15915" s="171">
        <v>457.35</v>
      </c>
    </row>
    <row r="15916" spans="2:5" ht="50.1" customHeight="1">
      <c r="B15916" s="75">
        <v>14164</v>
      </c>
      <c r="C15916" s="75" t="s">
        <v>17397</v>
      </c>
      <c r="D15916" s="75" t="s">
        <v>13138</v>
      </c>
      <c r="E15916" s="172">
        <v>1666.21</v>
      </c>
    </row>
    <row r="15917" spans="2:5" ht="50.1" customHeight="1">
      <c r="B15917" s="75">
        <v>14163</v>
      </c>
      <c r="C15917" s="75" t="s">
        <v>17398</v>
      </c>
      <c r="D15917" s="75" t="s">
        <v>13138</v>
      </c>
      <c r="E15917" s="172">
        <v>1893.75</v>
      </c>
    </row>
    <row r="15918" spans="2:5" ht="50.1" customHeight="1">
      <c r="B15918" s="75">
        <v>5051</v>
      </c>
      <c r="C15918" s="75" t="s">
        <v>17399</v>
      </c>
      <c r="D15918" s="75" t="s">
        <v>13138</v>
      </c>
      <c r="E15918" s="172">
        <v>1610.61</v>
      </c>
    </row>
    <row r="15919" spans="2:5" ht="50.1" customHeight="1">
      <c r="B15919" s="75">
        <v>14162</v>
      </c>
      <c r="C15919" s="75" t="s">
        <v>17400</v>
      </c>
      <c r="D15919" s="75" t="s">
        <v>13138</v>
      </c>
      <c r="E15919" s="172">
        <v>1608.27</v>
      </c>
    </row>
    <row r="15920" spans="2:5" ht="50.1" customHeight="1">
      <c r="B15920" s="75">
        <v>5052</v>
      </c>
      <c r="C15920" s="75" t="s">
        <v>17401</v>
      </c>
      <c r="D15920" s="75" t="s">
        <v>13138</v>
      </c>
      <c r="E15920" s="172">
        <v>1200</v>
      </c>
    </row>
    <row r="15921" spans="2:5" ht="50.1" customHeight="1">
      <c r="B15921" s="75">
        <v>14166</v>
      </c>
      <c r="C15921" s="75" t="s">
        <v>17402</v>
      </c>
      <c r="D15921" s="75" t="s">
        <v>13138</v>
      </c>
      <c r="E15921" s="172">
        <v>1215.23</v>
      </c>
    </row>
    <row r="15922" spans="2:5" ht="50.1" customHeight="1">
      <c r="B15922" s="75">
        <v>14165</v>
      </c>
      <c r="C15922" s="75" t="s">
        <v>17403</v>
      </c>
      <c r="D15922" s="75" t="s">
        <v>13138</v>
      </c>
      <c r="E15922" s="172">
        <v>1683.54</v>
      </c>
    </row>
    <row r="15923" spans="2:5" ht="50.1" customHeight="1">
      <c r="B15923" s="75">
        <v>5050</v>
      </c>
      <c r="C15923" s="75" t="s">
        <v>17404</v>
      </c>
      <c r="D15923" s="75" t="s">
        <v>13138</v>
      </c>
      <c r="E15923" s="171">
        <v>414.36</v>
      </c>
    </row>
    <row r="15924" spans="2:5" ht="50.1" customHeight="1">
      <c r="B15924" s="75">
        <v>12378</v>
      </c>
      <c r="C15924" s="75" t="s">
        <v>17405</v>
      </c>
      <c r="D15924" s="75" t="s">
        <v>13138</v>
      </c>
      <c r="E15924" s="171">
        <v>984.91</v>
      </c>
    </row>
    <row r="15925" spans="2:5" ht="50.1" customHeight="1">
      <c r="B15925" s="75">
        <v>12366</v>
      </c>
      <c r="C15925" s="75" t="s">
        <v>17406</v>
      </c>
      <c r="D15925" s="75" t="s">
        <v>13138</v>
      </c>
      <c r="E15925" s="171">
        <v>791.02</v>
      </c>
    </row>
    <row r="15926" spans="2:5" ht="50.1" customHeight="1">
      <c r="B15926" s="75">
        <v>5045</v>
      </c>
      <c r="C15926" s="75" t="s">
        <v>17407</v>
      </c>
      <c r="D15926" s="75" t="s">
        <v>13138</v>
      </c>
      <c r="E15926" s="172">
        <v>1101.54</v>
      </c>
    </row>
    <row r="15927" spans="2:5" ht="50.1" customHeight="1">
      <c r="B15927" s="75">
        <v>5044</v>
      </c>
      <c r="C15927" s="75" t="s">
        <v>17408</v>
      </c>
      <c r="D15927" s="75" t="s">
        <v>13138</v>
      </c>
      <c r="E15927" s="171">
        <v>777.15</v>
      </c>
    </row>
    <row r="15928" spans="2:5" ht="50.1" customHeight="1">
      <c r="B15928" s="75">
        <v>5055</v>
      </c>
      <c r="C15928" s="75" t="s">
        <v>17409</v>
      </c>
      <c r="D15928" s="75" t="s">
        <v>13138</v>
      </c>
      <c r="E15928" s="172">
        <v>1104.9000000000001</v>
      </c>
    </row>
    <row r="15929" spans="2:5" ht="50.1" customHeight="1">
      <c r="B15929" s="75">
        <v>5053</v>
      </c>
      <c r="C15929" s="75" t="s">
        <v>17410</v>
      </c>
      <c r="D15929" s="75" t="s">
        <v>13138</v>
      </c>
      <c r="E15929" s="171">
        <v>859.98</v>
      </c>
    </row>
    <row r="15930" spans="2:5" ht="50.1" customHeight="1">
      <c r="B15930" s="75">
        <v>5035</v>
      </c>
      <c r="C15930" s="75" t="s">
        <v>17411</v>
      </c>
      <c r="D15930" s="75" t="s">
        <v>13138</v>
      </c>
      <c r="E15930" s="172">
        <v>1406.04</v>
      </c>
    </row>
    <row r="15931" spans="2:5" ht="50.1" customHeight="1">
      <c r="B15931" s="75">
        <v>5036</v>
      </c>
      <c r="C15931" s="75" t="s">
        <v>17412</v>
      </c>
      <c r="D15931" s="75" t="s">
        <v>13138</v>
      </c>
      <c r="E15931" s="172">
        <v>2347.15</v>
      </c>
    </row>
    <row r="15932" spans="2:5" ht="50.1" customHeight="1">
      <c r="B15932" s="75">
        <v>5059</v>
      </c>
      <c r="C15932" s="75" t="s">
        <v>17413</v>
      </c>
      <c r="D15932" s="75" t="s">
        <v>13138</v>
      </c>
      <c r="E15932" s="172">
        <v>1099.6500000000001</v>
      </c>
    </row>
    <row r="15933" spans="2:5" ht="50.1" customHeight="1">
      <c r="B15933" s="75">
        <v>5057</v>
      </c>
      <c r="C15933" s="75" t="s">
        <v>17416</v>
      </c>
      <c r="D15933" s="75" t="s">
        <v>13138</v>
      </c>
      <c r="E15933" s="171">
        <v>945.61</v>
      </c>
    </row>
    <row r="15934" spans="2:5" ht="50.1" customHeight="1">
      <c r="B15934" s="75">
        <v>5033</v>
      </c>
      <c r="C15934" s="75" t="s">
        <v>17417</v>
      </c>
      <c r="D15934" s="75" t="s">
        <v>13138</v>
      </c>
      <c r="E15934" s="171">
        <v>785</v>
      </c>
    </row>
    <row r="15935" spans="2:5" ht="50.1" customHeight="1">
      <c r="B15935" s="75">
        <v>5038</v>
      </c>
      <c r="C15935" s="75" t="s">
        <v>17418</v>
      </c>
      <c r="D15935" s="75" t="s">
        <v>13138</v>
      </c>
      <c r="E15935" s="171">
        <v>639.77</v>
      </c>
    </row>
    <row r="15936" spans="2:5" ht="50.1" customHeight="1">
      <c r="B15936" s="75">
        <v>12372</v>
      </c>
      <c r="C15936" s="75" t="s">
        <v>17419</v>
      </c>
      <c r="D15936" s="75" t="s">
        <v>13138</v>
      </c>
      <c r="E15936" s="171">
        <v>843.09</v>
      </c>
    </row>
    <row r="15937" spans="2:5" ht="50.1" customHeight="1">
      <c r="B15937" s="75">
        <v>13339</v>
      </c>
      <c r="C15937" s="75" t="s">
        <v>17420</v>
      </c>
      <c r="D15937" s="75" t="s">
        <v>13138</v>
      </c>
      <c r="E15937" s="172">
        <v>1253.3399999999999</v>
      </c>
    </row>
    <row r="15938" spans="2:5" ht="50.1" customHeight="1">
      <c r="B15938" s="75">
        <v>12373</v>
      </c>
      <c r="C15938" s="75" t="s">
        <v>17421</v>
      </c>
      <c r="D15938" s="75" t="s">
        <v>13138</v>
      </c>
      <c r="E15938" s="172">
        <v>1312.52</v>
      </c>
    </row>
    <row r="15939" spans="2:5" ht="50.1" customHeight="1">
      <c r="B15939" s="75">
        <v>12388</v>
      </c>
      <c r="C15939" s="75" t="s">
        <v>17422</v>
      </c>
      <c r="D15939" s="75" t="s">
        <v>13138</v>
      </c>
      <c r="E15939" s="171">
        <v>245.27</v>
      </c>
    </row>
    <row r="15940" spans="2:5" ht="50.1" customHeight="1">
      <c r="B15940" s="75">
        <v>34695</v>
      </c>
      <c r="C15940" s="75" t="s">
        <v>17423</v>
      </c>
      <c r="D15940" s="75" t="s">
        <v>13138</v>
      </c>
      <c r="E15940" s="171">
        <v>902.75</v>
      </c>
    </row>
    <row r="15941" spans="2:5" ht="50.1" customHeight="1">
      <c r="B15941" s="75">
        <v>34692</v>
      </c>
      <c r="C15941" s="75" t="s">
        <v>17424</v>
      </c>
      <c r="D15941" s="75" t="s">
        <v>13138</v>
      </c>
      <c r="E15941" s="172">
        <v>2166.6</v>
      </c>
    </row>
    <row r="15942" spans="2:5" ht="50.1" customHeight="1">
      <c r="B15942" s="75">
        <v>2731</v>
      </c>
      <c r="C15942" s="75" t="s">
        <v>21842</v>
      </c>
      <c r="D15942" s="75" t="s">
        <v>13139</v>
      </c>
      <c r="E15942" s="171">
        <v>77.650000000000006</v>
      </c>
    </row>
    <row r="15943" spans="2:5" ht="50.1" customHeight="1">
      <c r="B15943" s="75">
        <v>26028</v>
      </c>
      <c r="C15943" s="75" t="s">
        <v>17425</v>
      </c>
      <c r="D15943" s="75" t="s">
        <v>13145</v>
      </c>
      <c r="E15943" s="171">
        <v>177.27</v>
      </c>
    </row>
    <row r="15944" spans="2:5" ht="50.1" customHeight="1">
      <c r="B15944" s="75">
        <v>11844</v>
      </c>
      <c r="C15944" s="75" t="s">
        <v>21843</v>
      </c>
      <c r="D15944" s="75" t="s">
        <v>13139</v>
      </c>
      <c r="E15944" s="171">
        <v>66.959999999999994</v>
      </c>
    </row>
    <row r="15945" spans="2:5" ht="50.1" customHeight="1">
      <c r="B15945" s="75">
        <v>4465</v>
      </c>
      <c r="C15945" s="75" t="s">
        <v>21844</v>
      </c>
      <c r="D15945" s="75" t="s">
        <v>13139</v>
      </c>
      <c r="E15945" s="171">
        <v>55.64</v>
      </c>
    </row>
    <row r="15946" spans="2:5" ht="50.1" customHeight="1">
      <c r="B15946" s="75">
        <v>35273</v>
      </c>
      <c r="C15946" s="75" t="s">
        <v>21845</v>
      </c>
      <c r="D15946" s="75" t="s">
        <v>13139</v>
      </c>
      <c r="E15946" s="171">
        <v>66.73</v>
      </c>
    </row>
    <row r="15947" spans="2:5" ht="50.1" customHeight="1">
      <c r="B15947" s="75">
        <v>4470</v>
      </c>
      <c r="C15947" s="75" t="s">
        <v>21846</v>
      </c>
      <c r="D15947" s="75" t="s">
        <v>13139</v>
      </c>
      <c r="E15947" s="171">
        <v>154.01</v>
      </c>
    </row>
    <row r="15948" spans="2:5" ht="50.1" customHeight="1">
      <c r="B15948" s="75">
        <v>20208</v>
      </c>
      <c r="C15948" s="75" t="s">
        <v>21847</v>
      </c>
      <c r="D15948" s="75" t="s">
        <v>13139</v>
      </c>
      <c r="E15948" s="171">
        <v>138.6</v>
      </c>
    </row>
    <row r="15949" spans="2:5" ht="50.1" customHeight="1">
      <c r="B15949" s="75">
        <v>20204</v>
      </c>
      <c r="C15949" s="75" t="s">
        <v>21848</v>
      </c>
      <c r="D15949" s="75" t="s">
        <v>13139</v>
      </c>
      <c r="E15949" s="171">
        <v>102.67</v>
      </c>
    </row>
    <row r="15950" spans="2:5" ht="50.1" customHeight="1">
      <c r="B15950" s="75">
        <v>4437</v>
      </c>
      <c r="C15950" s="75" t="s">
        <v>21849</v>
      </c>
      <c r="D15950" s="75" t="s">
        <v>13139</v>
      </c>
      <c r="E15950" s="171">
        <v>115.5</v>
      </c>
    </row>
    <row r="15951" spans="2:5" ht="50.1" customHeight="1">
      <c r="B15951" s="75">
        <v>14580</v>
      </c>
      <c r="C15951" s="75" t="s">
        <v>21850</v>
      </c>
      <c r="D15951" s="75" t="s">
        <v>13139</v>
      </c>
      <c r="E15951" s="171">
        <v>115.5</v>
      </c>
    </row>
    <row r="15952" spans="2:5" ht="50.1" customHeight="1">
      <c r="B15952" s="75">
        <v>40304</v>
      </c>
      <c r="C15952" s="75" t="s">
        <v>17426</v>
      </c>
      <c r="D15952" s="75" t="s">
        <v>13140</v>
      </c>
      <c r="E15952" s="171">
        <v>18.829999999999998</v>
      </c>
    </row>
    <row r="15953" spans="2:5" ht="50.1" customHeight="1">
      <c r="B15953" s="75">
        <v>5065</v>
      </c>
      <c r="C15953" s="75" t="s">
        <v>17427</v>
      </c>
      <c r="D15953" s="75" t="s">
        <v>13140</v>
      </c>
      <c r="E15953" s="171">
        <v>29.02</v>
      </c>
    </row>
    <row r="15954" spans="2:5" ht="50.1" customHeight="1">
      <c r="B15954" s="75">
        <v>5072</v>
      </c>
      <c r="C15954" s="75" t="s">
        <v>17428</v>
      </c>
      <c r="D15954" s="75" t="s">
        <v>13140</v>
      </c>
      <c r="E15954" s="171">
        <v>26.85</v>
      </c>
    </row>
    <row r="15955" spans="2:5" ht="50.1" customHeight="1">
      <c r="B15955" s="75">
        <v>5066</v>
      </c>
      <c r="C15955" s="75" t="s">
        <v>17429</v>
      </c>
      <c r="D15955" s="75" t="s">
        <v>13140</v>
      </c>
      <c r="E15955" s="171">
        <v>20.100000000000001</v>
      </c>
    </row>
    <row r="15956" spans="2:5" ht="50.1" customHeight="1">
      <c r="B15956" s="75">
        <v>5063</v>
      </c>
      <c r="C15956" s="75" t="s">
        <v>17430</v>
      </c>
      <c r="D15956" s="75" t="s">
        <v>13140</v>
      </c>
      <c r="E15956" s="171">
        <v>18.2</v>
      </c>
    </row>
    <row r="15957" spans="2:5" ht="50.1" customHeight="1">
      <c r="B15957" s="75">
        <v>20247</v>
      </c>
      <c r="C15957" s="75" t="s">
        <v>17431</v>
      </c>
      <c r="D15957" s="75" t="s">
        <v>13140</v>
      </c>
      <c r="E15957" s="171">
        <v>16.89</v>
      </c>
    </row>
    <row r="15958" spans="2:5" ht="50.1" customHeight="1">
      <c r="B15958" s="75">
        <v>5074</v>
      </c>
      <c r="C15958" s="75" t="s">
        <v>17432</v>
      </c>
      <c r="D15958" s="75" t="s">
        <v>13140</v>
      </c>
      <c r="E15958" s="171">
        <v>17.09</v>
      </c>
    </row>
    <row r="15959" spans="2:5" ht="50.1" customHeight="1">
      <c r="B15959" s="75">
        <v>5067</v>
      </c>
      <c r="C15959" s="75" t="s">
        <v>17433</v>
      </c>
      <c r="D15959" s="75" t="s">
        <v>13140</v>
      </c>
      <c r="E15959" s="171">
        <v>16.260000000000002</v>
      </c>
    </row>
    <row r="15960" spans="2:5" ht="50.1" customHeight="1">
      <c r="B15960" s="75">
        <v>5078</v>
      </c>
      <c r="C15960" s="75" t="s">
        <v>17434</v>
      </c>
      <c r="D15960" s="75" t="s">
        <v>13140</v>
      </c>
      <c r="E15960" s="171">
        <v>16.079999999999998</v>
      </c>
    </row>
    <row r="15961" spans="2:5" ht="50.1" customHeight="1">
      <c r="B15961" s="75">
        <v>5068</v>
      </c>
      <c r="C15961" s="75" t="s">
        <v>17435</v>
      </c>
      <c r="D15961" s="75" t="s">
        <v>13140</v>
      </c>
      <c r="E15961" s="171">
        <v>15.26</v>
      </c>
    </row>
    <row r="15962" spans="2:5" ht="50.1" customHeight="1">
      <c r="B15962" s="75">
        <v>5073</v>
      </c>
      <c r="C15962" s="75" t="s">
        <v>17436</v>
      </c>
      <c r="D15962" s="75" t="s">
        <v>13140</v>
      </c>
      <c r="E15962" s="171">
        <v>15.55</v>
      </c>
    </row>
    <row r="15963" spans="2:5" ht="50.1" customHeight="1">
      <c r="B15963" s="75">
        <v>5069</v>
      </c>
      <c r="C15963" s="75" t="s">
        <v>17437</v>
      </c>
      <c r="D15963" s="75" t="s">
        <v>13140</v>
      </c>
      <c r="E15963" s="171">
        <v>15.55</v>
      </c>
    </row>
    <row r="15964" spans="2:5" ht="50.1" customHeight="1">
      <c r="B15964" s="75">
        <v>5070</v>
      </c>
      <c r="C15964" s="75" t="s">
        <v>17438</v>
      </c>
      <c r="D15964" s="75" t="s">
        <v>13140</v>
      </c>
      <c r="E15964" s="171">
        <v>15.72</v>
      </c>
    </row>
    <row r="15965" spans="2:5" ht="50.1" customHeight="1">
      <c r="B15965" s="75">
        <v>5071</v>
      </c>
      <c r="C15965" s="75" t="s">
        <v>17439</v>
      </c>
      <c r="D15965" s="75" t="s">
        <v>13140</v>
      </c>
      <c r="E15965" s="171">
        <v>15.26</v>
      </c>
    </row>
    <row r="15966" spans="2:5" ht="50.1" customHeight="1">
      <c r="B15966" s="75">
        <v>5061</v>
      </c>
      <c r="C15966" s="75" t="s">
        <v>17440</v>
      </c>
      <c r="D15966" s="75" t="s">
        <v>13140</v>
      </c>
      <c r="E15966" s="171">
        <v>15</v>
      </c>
    </row>
    <row r="15967" spans="2:5" ht="50.1" customHeight="1">
      <c r="B15967" s="75">
        <v>5075</v>
      </c>
      <c r="C15967" s="75" t="s">
        <v>17441</v>
      </c>
      <c r="D15967" s="75" t="s">
        <v>13140</v>
      </c>
      <c r="E15967" s="171">
        <v>15.26</v>
      </c>
    </row>
    <row r="15968" spans="2:5" ht="50.1" customHeight="1">
      <c r="B15968" s="75">
        <v>39027</v>
      </c>
      <c r="C15968" s="75" t="s">
        <v>17442</v>
      </c>
      <c r="D15968" s="75" t="s">
        <v>13140</v>
      </c>
      <c r="E15968" s="171">
        <v>15.24</v>
      </c>
    </row>
    <row r="15969" spans="2:5" ht="50.1" customHeight="1">
      <c r="B15969" s="75">
        <v>5062</v>
      </c>
      <c r="C15969" s="75" t="s">
        <v>17443</v>
      </c>
      <c r="D15969" s="75" t="s">
        <v>13140</v>
      </c>
      <c r="E15969" s="171">
        <v>15.46</v>
      </c>
    </row>
    <row r="15970" spans="2:5" ht="50.1" customHeight="1">
      <c r="B15970" s="75">
        <v>40568</v>
      </c>
      <c r="C15970" s="75" t="s">
        <v>17444</v>
      </c>
      <c r="D15970" s="75" t="s">
        <v>13140</v>
      </c>
      <c r="E15970" s="171">
        <v>15.37</v>
      </c>
    </row>
    <row r="15971" spans="2:5" ht="50.1" customHeight="1">
      <c r="B15971" s="75">
        <v>39026</v>
      </c>
      <c r="C15971" s="75" t="s">
        <v>17445</v>
      </c>
      <c r="D15971" s="75" t="s">
        <v>13140</v>
      </c>
      <c r="E15971" s="171">
        <v>17.16</v>
      </c>
    </row>
    <row r="15972" spans="2:5" ht="50.1" customHeight="1">
      <c r="B15972" s="75">
        <v>42431</v>
      </c>
      <c r="C15972" s="75" t="s">
        <v>17446</v>
      </c>
      <c r="D15972" s="75" t="s">
        <v>13138</v>
      </c>
      <c r="E15972" s="172">
        <v>3137</v>
      </c>
    </row>
    <row r="15973" spans="2:5" ht="50.1" customHeight="1">
      <c r="B15973" s="75">
        <v>11149</v>
      </c>
      <c r="C15973" s="75" t="s">
        <v>17447</v>
      </c>
      <c r="D15973" s="75" t="s">
        <v>3960</v>
      </c>
      <c r="E15973" s="171">
        <v>216.45</v>
      </c>
    </row>
    <row r="15974" spans="2:5" ht="50.1" customHeight="1">
      <c r="B15974" s="75">
        <v>511</v>
      </c>
      <c r="C15974" s="75" t="s">
        <v>17448</v>
      </c>
      <c r="D15974" s="75" t="s">
        <v>3955</v>
      </c>
      <c r="E15974" s="171">
        <v>12.68</v>
      </c>
    </row>
    <row r="15975" spans="2:5" ht="50.1" customHeight="1">
      <c r="B15975" s="75">
        <v>11174</v>
      </c>
      <c r="C15975" s="75" t="s">
        <v>17449</v>
      </c>
      <c r="D15975" s="75" t="s">
        <v>3956</v>
      </c>
      <c r="E15975" s="171">
        <v>614.54999999999995</v>
      </c>
    </row>
    <row r="15976" spans="2:5" ht="50.1" customHeight="1">
      <c r="B15976" s="75">
        <v>37540</v>
      </c>
      <c r="C15976" s="75" t="s">
        <v>17450</v>
      </c>
      <c r="D15976" s="75" t="s">
        <v>13138</v>
      </c>
      <c r="E15976" s="172">
        <v>75004.56</v>
      </c>
    </row>
    <row r="15977" spans="2:5" ht="50.1" customHeight="1">
      <c r="B15977" s="75">
        <v>37548</v>
      </c>
      <c r="C15977" s="75" t="s">
        <v>17451</v>
      </c>
      <c r="D15977" s="75" t="s">
        <v>13138</v>
      </c>
      <c r="E15977" s="172">
        <v>99418.16</v>
      </c>
    </row>
    <row r="15978" spans="2:5" ht="50.1" customHeight="1">
      <c r="B15978" s="75">
        <v>39828</v>
      </c>
      <c r="C15978" s="75" t="s">
        <v>17452</v>
      </c>
      <c r="D15978" s="75" t="s">
        <v>13138</v>
      </c>
      <c r="E15978" s="171">
        <v>596.41</v>
      </c>
    </row>
    <row r="15979" spans="2:5" ht="50.1" customHeight="1">
      <c r="B15979" s="75">
        <v>12273</v>
      </c>
      <c r="C15979" s="75" t="s">
        <v>17453</v>
      </c>
      <c r="D15979" s="75" t="s">
        <v>13138</v>
      </c>
      <c r="E15979" s="171">
        <v>76.489999999999995</v>
      </c>
    </row>
    <row r="15980" spans="2:5" ht="50.1" customHeight="1">
      <c r="B15980" s="75">
        <v>38392</v>
      </c>
      <c r="C15980" s="75" t="s">
        <v>17454</v>
      </c>
      <c r="D15980" s="75" t="s">
        <v>13138</v>
      </c>
      <c r="E15980" s="171">
        <v>48.2</v>
      </c>
    </row>
    <row r="15981" spans="2:5" ht="50.1" customHeight="1">
      <c r="B15981" s="75">
        <v>11735</v>
      </c>
      <c r="C15981" s="75" t="s">
        <v>17455</v>
      </c>
      <c r="D15981" s="75" t="s">
        <v>13138</v>
      </c>
      <c r="E15981" s="171">
        <v>4.99</v>
      </c>
    </row>
    <row r="15982" spans="2:5" ht="50.1" customHeight="1">
      <c r="B15982" s="75">
        <v>11737</v>
      </c>
      <c r="C15982" s="75" t="s">
        <v>17458</v>
      </c>
      <c r="D15982" s="75" t="s">
        <v>13138</v>
      </c>
      <c r="E15982" s="171">
        <v>6.67</v>
      </c>
    </row>
    <row r="15983" spans="2:5" ht="50.1" customHeight="1">
      <c r="B15983" s="75">
        <v>11738</v>
      </c>
      <c r="C15983" s="75" t="s">
        <v>17459</v>
      </c>
      <c r="D15983" s="75" t="s">
        <v>13138</v>
      </c>
      <c r="E15983" s="171">
        <v>10.84</v>
      </c>
    </row>
    <row r="15984" spans="2:5" ht="50.1" customHeight="1">
      <c r="B15984" s="75">
        <v>36143</v>
      </c>
      <c r="C15984" s="75" t="s">
        <v>17460</v>
      </c>
      <c r="D15984" s="75" t="s">
        <v>13138</v>
      </c>
      <c r="E15984" s="171">
        <v>22.14</v>
      </c>
    </row>
    <row r="15985" spans="2:5" ht="50.1" customHeight="1">
      <c r="B15985" s="75">
        <v>36142</v>
      </c>
      <c r="C15985" s="75" t="s">
        <v>17461</v>
      </c>
      <c r="D15985" s="75" t="s">
        <v>13138</v>
      </c>
      <c r="E15985" s="171">
        <v>1.62</v>
      </c>
    </row>
    <row r="15986" spans="2:5" ht="50.1" customHeight="1">
      <c r="B15986" s="75">
        <v>36146</v>
      </c>
      <c r="C15986" s="75" t="s">
        <v>17462</v>
      </c>
      <c r="D15986" s="75" t="s">
        <v>13138</v>
      </c>
      <c r="E15986" s="171">
        <v>183.6</v>
      </c>
    </row>
    <row r="15987" spans="2:5" ht="50.1" customHeight="1">
      <c r="B15987" s="75">
        <v>39015</v>
      </c>
      <c r="C15987" s="75" t="s">
        <v>17463</v>
      </c>
      <c r="D15987" s="75" t="s">
        <v>13138</v>
      </c>
      <c r="E15987" s="171">
        <v>0.8</v>
      </c>
    </row>
    <row r="15988" spans="2:5" ht="50.1" customHeight="1">
      <c r="B15988" s="75">
        <v>38377</v>
      </c>
      <c r="C15988" s="75" t="s">
        <v>17464</v>
      </c>
      <c r="D15988" s="75" t="s">
        <v>13138</v>
      </c>
      <c r="E15988" s="171">
        <v>34.67</v>
      </c>
    </row>
    <row r="15989" spans="2:5" ht="50.1" customHeight="1">
      <c r="B15989" s="75">
        <v>38376</v>
      </c>
      <c r="C15989" s="75" t="s">
        <v>17465</v>
      </c>
      <c r="D15989" s="75" t="s">
        <v>13138</v>
      </c>
      <c r="E15989" s="171">
        <v>39.53</v>
      </c>
    </row>
    <row r="15990" spans="2:5" ht="50.1" customHeight="1">
      <c r="B15990" s="75">
        <v>38116</v>
      </c>
      <c r="C15990" s="75" t="s">
        <v>17466</v>
      </c>
      <c r="D15990" s="75" t="s">
        <v>13138</v>
      </c>
      <c r="E15990" s="171">
        <v>4.45</v>
      </c>
    </row>
    <row r="15991" spans="2:5" ht="50.1" customHeight="1">
      <c r="B15991" s="75">
        <v>38066</v>
      </c>
      <c r="C15991" s="75" t="s">
        <v>17467</v>
      </c>
      <c r="D15991" s="75" t="s">
        <v>13138</v>
      </c>
      <c r="E15991" s="171">
        <v>7.34</v>
      </c>
    </row>
    <row r="15992" spans="2:5" ht="50.1" customHeight="1">
      <c r="B15992" s="75">
        <v>38117</v>
      </c>
      <c r="C15992" s="75" t="s">
        <v>17468</v>
      </c>
      <c r="D15992" s="75" t="s">
        <v>13138</v>
      </c>
      <c r="E15992" s="171">
        <v>7.57</v>
      </c>
    </row>
    <row r="15993" spans="2:5" ht="50.1" customHeight="1">
      <c r="B15993" s="75">
        <v>38067</v>
      </c>
      <c r="C15993" s="75" t="s">
        <v>17469</v>
      </c>
      <c r="D15993" s="75" t="s">
        <v>13138</v>
      </c>
      <c r="E15993" s="171">
        <v>10.34</v>
      </c>
    </row>
    <row r="15994" spans="2:5" ht="50.1" customHeight="1">
      <c r="B15994" s="75">
        <v>41757</v>
      </c>
      <c r="C15994" s="75" t="s">
        <v>17470</v>
      </c>
      <c r="D15994" s="75" t="s">
        <v>13138</v>
      </c>
      <c r="E15994" s="172">
        <v>4064.26</v>
      </c>
    </row>
    <row r="15995" spans="2:5" ht="50.1" customHeight="1">
      <c r="B15995" s="75">
        <v>11522</v>
      </c>
      <c r="C15995" s="75" t="s">
        <v>21851</v>
      </c>
      <c r="D15995" s="75" t="s">
        <v>13138</v>
      </c>
      <c r="E15995" s="171">
        <v>11.68</v>
      </c>
    </row>
    <row r="15996" spans="2:5" ht="50.1" customHeight="1">
      <c r="B15996" s="75">
        <v>43600</v>
      </c>
      <c r="C15996" s="75" t="s">
        <v>21852</v>
      </c>
      <c r="D15996" s="75" t="s">
        <v>13138</v>
      </c>
      <c r="E15996" s="171">
        <v>46.82</v>
      </c>
    </row>
    <row r="15997" spans="2:5" ht="50.1" customHeight="1">
      <c r="B15997" s="75">
        <v>5080</v>
      </c>
      <c r="C15997" s="75" t="s">
        <v>21853</v>
      </c>
      <c r="D15997" s="75" t="s">
        <v>13138</v>
      </c>
      <c r="E15997" s="171">
        <v>18.25</v>
      </c>
    </row>
    <row r="15998" spans="2:5" ht="50.1" customHeight="1">
      <c r="B15998" s="75">
        <v>38168</v>
      </c>
      <c r="C15998" s="75" t="s">
        <v>21854</v>
      </c>
      <c r="D15998" s="75" t="s">
        <v>13138</v>
      </c>
      <c r="E15998" s="171">
        <v>127.46</v>
      </c>
    </row>
    <row r="15999" spans="2:5" ht="50.1" customHeight="1">
      <c r="B15999" s="75">
        <v>43601</v>
      </c>
      <c r="C15999" s="75" t="s">
        <v>21855</v>
      </c>
      <c r="D15999" s="75" t="s">
        <v>13138</v>
      </c>
      <c r="E15999" s="171">
        <v>63.73</v>
      </c>
    </row>
    <row r="16000" spans="2:5" ht="50.1" customHeight="1">
      <c r="B16000" s="75">
        <v>13393</v>
      </c>
      <c r="C16000" s="75" t="s">
        <v>17471</v>
      </c>
      <c r="D16000" s="75" t="s">
        <v>13138</v>
      </c>
      <c r="E16000" s="171">
        <v>406.73</v>
      </c>
    </row>
    <row r="16001" spans="2:5" ht="50.1" customHeight="1">
      <c r="B16001" s="75">
        <v>13395</v>
      </c>
      <c r="C16001" s="75" t="s">
        <v>19205</v>
      </c>
      <c r="D16001" s="75" t="s">
        <v>13138</v>
      </c>
      <c r="E16001" s="171">
        <v>569.99</v>
      </c>
    </row>
    <row r="16002" spans="2:5" ht="50.1" customHeight="1">
      <c r="B16002" s="75">
        <v>12039</v>
      </c>
      <c r="C16002" s="75" t="s">
        <v>17472</v>
      </c>
      <c r="D16002" s="75" t="s">
        <v>13138</v>
      </c>
      <c r="E16002" s="171">
        <v>599.01</v>
      </c>
    </row>
    <row r="16003" spans="2:5" ht="50.1" customHeight="1">
      <c r="B16003" s="75">
        <v>13396</v>
      </c>
      <c r="C16003" s="75" t="s">
        <v>17473</v>
      </c>
      <c r="D16003" s="75" t="s">
        <v>13138</v>
      </c>
      <c r="E16003" s="171">
        <v>841.27</v>
      </c>
    </row>
    <row r="16004" spans="2:5" ht="50.1" customHeight="1">
      <c r="B16004" s="75">
        <v>12041</v>
      </c>
      <c r="C16004" s="75" t="s">
        <v>17474</v>
      </c>
      <c r="D16004" s="75" t="s">
        <v>13138</v>
      </c>
      <c r="E16004" s="171">
        <v>686.94</v>
      </c>
    </row>
    <row r="16005" spans="2:5" ht="50.1" customHeight="1">
      <c r="B16005" s="75">
        <v>12043</v>
      </c>
      <c r="C16005" s="75" t="s">
        <v>17475</v>
      </c>
      <c r="D16005" s="75" t="s">
        <v>13138</v>
      </c>
      <c r="E16005" s="172">
        <v>1450.37</v>
      </c>
    </row>
    <row r="16006" spans="2:5" ht="50.1" customHeight="1">
      <c r="B16006" s="75">
        <v>39762</v>
      </c>
      <c r="C16006" s="75" t="s">
        <v>17476</v>
      </c>
      <c r="D16006" s="75" t="s">
        <v>13138</v>
      </c>
      <c r="E16006" s="171">
        <v>690.42</v>
      </c>
    </row>
    <row r="16007" spans="2:5" ht="50.1" customHeight="1">
      <c r="B16007" s="75">
        <v>12042</v>
      </c>
      <c r="C16007" s="75" t="s">
        <v>17477</v>
      </c>
      <c r="D16007" s="75" t="s">
        <v>13138</v>
      </c>
      <c r="E16007" s="172">
        <v>1007.98</v>
      </c>
    </row>
    <row r="16008" spans="2:5" ht="50.1" customHeight="1">
      <c r="B16008" s="75">
        <v>39763</v>
      </c>
      <c r="C16008" s="75" t="s">
        <v>17478</v>
      </c>
      <c r="D16008" s="75" t="s">
        <v>13138</v>
      </c>
      <c r="E16008" s="172">
        <v>1179.72</v>
      </c>
    </row>
    <row r="16009" spans="2:5" ht="50.1" customHeight="1">
      <c r="B16009" s="75">
        <v>39760</v>
      </c>
      <c r="C16009" s="75" t="s">
        <v>21856</v>
      </c>
      <c r="D16009" s="75" t="s">
        <v>13138</v>
      </c>
      <c r="E16009" s="172">
        <v>1175.83</v>
      </c>
    </row>
    <row r="16010" spans="2:5" ht="50.1" customHeight="1">
      <c r="B16010" s="75">
        <v>39756</v>
      </c>
      <c r="C16010" s="75" t="s">
        <v>17479</v>
      </c>
      <c r="D16010" s="75" t="s">
        <v>13138</v>
      </c>
      <c r="E16010" s="171">
        <v>422.2</v>
      </c>
    </row>
    <row r="16011" spans="2:5" ht="50.1" customHeight="1">
      <c r="B16011" s="75">
        <v>12038</v>
      </c>
      <c r="C16011" s="75" t="s">
        <v>17480</v>
      </c>
      <c r="D16011" s="75" t="s">
        <v>13138</v>
      </c>
      <c r="E16011" s="171">
        <v>527.54999999999995</v>
      </c>
    </row>
    <row r="16012" spans="2:5" ht="50.1" customHeight="1">
      <c r="B16012" s="75">
        <v>39757</v>
      </c>
      <c r="C16012" s="75" t="s">
        <v>17481</v>
      </c>
      <c r="D16012" s="75" t="s">
        <v>13138</v>
      </c>
      <c r="E16012" s="171">
        <v>487.81</v>
      </c>
    </row>
    <row r="16013" spans="2:5" ht="50.1" customHeight="1">
      <c r="B16013" s="75">
        <v>39758</v>
      </c>
      <c r="C16013" s="75" t="s">
        <v>17482</v>
      </c>
      <c r="D16013" s="75" t="s">
        <v>13138</v>
      </c>
      <c r="E16013" s="171">
        <v>710.93</v>
      </c>
    </row>
    <row r="16014" spans="2:5" ht="50.1" customHeight="1">
      <c r="B16014" s="75">
        <v>39759</v>
      </c>
      <c r="C16014" s="75" t="s">
        <v>17483</v>
      </c>
      <c r="D16014" s="75" t="s">
        <v>13138</v>
      </c>
      <c r="E16014" s="171">
        <v>877.99</v>
      </c>
    </row>
    <row r="16015" spans="2:5" ht="50.1" customHeight="1">
      <c r="B16015" s="75">
        <v>39761</v>
      </c>
      <c r="C16015" s="75" t="s">
        <v>17484</v>
      </c>
      <c r="D16015" s="75" t="s">
        <v>13138</v>
      </c>
      <c r="E16015" s="172">
        <v>1055.3699999999999</v>
      </c>
    </row>
    <row r="16016" spans="2:5" ht="50.1" customHeight="1">
      <c r="B16016" s="75">
        <v>39805</v>
      </c>
      <c r="C16016" s="75" t="s">
        <v>19206</v>
      </c>
      <c r="D16016" s="75" t="s">
        <v>13138</v>
      </c>
      <c r="E16016" s="171">
        <v>86.92</v>
      </c>
    </row>
    <row r="16017" spans="2:5" ht="50.1" customHeight="1">
      <c r="B16017" s="75">
        <v>39806</v>
      </c>
      <c r="C16017" s="75" t="s">
        <v>19207</v>
      </c>
      <c r="D16017" s="75" t="s">
        <v>13138</v>
      </c>
      <c r="E16017" s="171">
        <v>161.05000000000001</v>
      </c>
    </row>
    <row r="16018" spans="2:5" ht="50.1" customHeight="1">
      <c r="B16018" s="75">
        <v>39807</v>
      </c>
      <c r="C16018" s="75" t="s">
        <v>19208</v>
      </c>
      <c r="D16018" s="75" t="s">
        <v>13138</v>
      </c>
      <c r="E16018" s="171">
        <v>349.03</v>
      </c>
    </row>
    <row r="16019" spans="2:5" ht="50.1" customHeight="1">
      <c r="B16019" s="75">
        <v>43100</v>
      </c>
      <c r="C16019" s="75" t="s">
        <v>19209</v>
      </c>
      <c r="D16019" s="75" t="s">
        <v>13138</v>
      </c>
      <c r="E16019" s="171">
        <v>272.86</v>
      </c>
    </row>
    <row r="16020" spans="2:5" ht="50.1" customHeight="1">
      <c r="B16020" s="75">
        <v>39804</v>
      </c>
      <c r="C16020" s="75" t="s">
        <v>19210</v>
      </c>
      <c r="D16020" s="75" t="s">
        <v>13138</v>
      </c>
      <c r="E16020" s="171">
        <v>51.04</v>
      </c>
    </row>
    <row r="16021" spans="2:5" ht="50.1" customHeight="1">
      <c r="B16021" s="75">
        <v>39796</v>
      </c>
      <c r="C16021" s="75" t="s">
        <v>19211</v>
      </c>
      <c r="D16021" s="75" t="s">
        <v>13138</v>
      </c>
      <c r="E16021" s="171">
        <v>52.86</v>
      </c>
    </row>
    <row r="16022" spans="2:5" ht="50.1" customHeight="1">
      <c r="B16022" s="75">
        <v>39797</v>
      </c>
      <c r="C16022" s="75" t="s">
        <v>19212</v>
      </c>
      <c r="D16022" s="75" t="s">
        <v>13138</v>
      </c>
      <c r="E16022" s="171">
        <v>82.99</v>
      </c>
    </row>
    <row r="16023" spans="2:5" ht="50.1" customHeight="1">
      <c r="B16023" s="75">
        <v>39798</v>
      </c>
      <c r="C16023" s="75" t="s">
        <v>19213</v>
      </c>
      <c r="D16023" s="75" t="s">
        <v>13138</v>
      </c>
      <c r="E16023" s="171">
        <v>142.35</v>
      </c>
    </row>
    <row r="16024" spans="2:5" ht="50.1" customHeight="1">
      <c r="B16024" s="75">
        <v>39794</v>
      </c>
      <c r="C16024" s="75" t="s">
        <v>19214</v>
      </c>
      <c r="D16024" s="75" t="s">
        <v>13138</v>
      </c>
      <c r="E16024" s="171">
        <v>22.44</v>
      </c>
    </row>
    <row r="16025" spans="2:5" ht="50.1" customHeight="1">
      <c r="B16025" s="75">
        <v>39795</v>
      </c>
      <c r="C16025" s="75" t="s">
        <v>19215</v>
      </c>
      <c r="D16025" s="75" t="s">
        <v>13138</v>
      </c>
      <c r="E16025" s="171">
        <v>35.450000000000003</v>
      </c>
    </row>
    <row r="16026" spans="2:5" ht="50.1" customHeight="1">
      <c r="B16026" s="75">
        <v>39799</v>
      </c>
      <c r="C16026" s="75" t="s">
        <v>19216</v>
      </c>
      <c r="D16026" s="75" t="s">
        <v>13138</v>
      </c>
      <c r="E16026" s="171">
        <v>26.15</v>
      </c>
    </row>
    <row r="16027" spans="2:5" ht="50.1" customHeight="1">
      <c r="B16027" s="75">
        <v>39801</v>
      </c>
      <c r="C16027" s="75" t="s">
        <v>19217</v>
      </c>
      <c r="D16027" s="75" t="s">
        <v>13138</v>
      </c>
      <c r="E16027" s="171">
        <v>74.86</v>
      </c>
    </row>
    <row r="16028" spans="2:5" ht="50.1" customHeight="1">
      <c r="B16028" s="75">
        <v>39802</v>
      </c>
      <c r="C16028" s="75" t="s">
        <v>19218</v>
      </c>
      <c r="D16028" s="75" t="s">
        <v>13138</v>
      </c>
      <c r="E16028" s="171">
        <v>109.73</v>
      </c>
    </row>
    <row r="16029" spans="2:5" ht="50.1" customHeight="1">
      <c r="B16029" s="75">
        <v>39803</v>
      </c>
      <c r="C16029" s="75" t="s">
        <v>19219</v>
      </c>
      <c r="D16029" s="75" t="s">
        <v>13138</v>
      </c>
      <c r="E16029" s="171">
        <v>153.08000000000001</v>
      </c>
    </row>
    <row r="16030" spans="2:5" ht="50.1" customHeight="1">
      <c r="B16030" s="75">
        <v>39800</v>
      </c>
      <c r="C16030" s="75" t="s">
        <v>19220</v>
      </c>
      <c r="D16030" s="75" t="s">
        <v>13138</v>
      </c>
      <c r="E16030" s="171">
        <v>44.55</v>
      </c>
    </row>
    <row r="16031" spans="2:5" ht="50.1" customHeight="1">
      <c r="B16031" s="75">
        <v>21059</v>
      </c>
      <c r="C16031" s="75" t="s">
        <v>17486</v>
      </c>
      <c r="D16031" s="75" t="s">
        <v>13138</v>
      </c>
      <c r="E16031" s="171">
        <v>33.26</v>
      </c>
    </row>
    <row r="16032" spans="2:5" ht="50.1" customHeight="1">
      <c r="B16032" s="75">
        <v>11234</v>
      </c>
      <c r="C16032" s="75" t="s">
        <v>17487</v>
      </c>
      <c r="D16032" s="75" t="s">
        <v>13138</v>
      </c>
      <c r="E16032" s="171">
        <v>50.14</v>
      </c>
    </row>
    <row r="16033" spans="2:5" ht="50.1" customHeight="1">
      <c r="B16033" s="75">
        <v>21060</v>
      </c>
      <c r="C16033" s="75" t="s">
        <v>17488</v>
      </c>
      <c r="D16033" s="75" t="s">
        <v>13138</v>
      </c>
      <c r="E16033" s="171">
        <v>61.71</v>
      </c>
    </row>
    <row r="16034" spans="2:5" ht="50.1" customHeight="1">
      <c r="B16034" s="75">
        <v>21061</v>
      </c>
      <c r="C16034" s="75" t="s">
        <v>17489</v>
      </c>
      <c r="D16034" s="75" t="s">
        <v>13138</v>
      </c>
      <c r="E16034" s="171">
        <v>77.14</v>
      </c>
    </row>
    <row r="16035" spans="2:5" ht="50.1" customHeight="1">
      <c r="B16035" s="75">
        <v>21062</v>
      </c>
      <c r="C16035" s="75" t="s">
        <v>17490</v>
      </c>
      <c r="D16035" s="75" t="s">
        <v>13138</v>
      </c>
      <c r="E16035" s="171">
        <v>121.5</v>
      </c>
    </row>
    <row r="16036" spans="2:5" ht="50.1" customHeight="1">
      <c r="B16036" s="75">
        <v>11708</v>
      </c>
      <c r="C16036" s="75" t="s">
        <v>17491</v>
      </c>
      <c r="D16036" s="75" t="s">
        <v>13138</v>
      </c>
      <c r="E16036" s="171">
        <v>13.25</v>
      </c>
    </row>
    <row r="16037" spans="2:5" ht="50.1" customHeight="1">
      <c r="B16037" s="75">
        <v>11709</v>
      </c>
      <c r="C16037" s="75" t="s">
        <v>17492</v>
      </c>
      <c r="D16037" s="75" t="s">
        <v>13138</v>
      </c>
      <c r="E16037" s="171">
        <v>31.14</v>
      </c>
    </row>
    <row r="16038" spans="2:5" ht="50.1" customHeight="1">
      <c r="B16038" s="75">
        <v>11710</v>
      </c>
      <c r="C16038" s="75" t="s">
        <v>17493</v>
      </c>
      <c r="D16038" s="75" t="s">
        <v>13138</v>
      </c>
      <c r="E16038" s="171">
        <v>71.599999999999994</v>
      </c>
    </row>
    <row r="16039" spans="2:5" ht="50.1" customHeight="1">
      <c r="B16039" s="75">
        <v>11707</v>
      </c>
      <c r="C16039" s="75" t="s">
        <v>17494</v>
      </c>
      <c r="D16039" s="75" t="s">
        <v>13138</v>
      </c>
      <c r="E16039" s="171">
        <v>9.93</v>
      </c>
    </row>
    <row r="16040" spans="2:5" ht="50.1" customHeight="1">
      <c r="B16040" s="75">
        <v>11739</v>
      </c>
      <c r="C16040" s="75" t="s">
        <v>17495</v>
      </c>
      <c r="D16040" s="75" t="s">
        <v>13138</v>
      </c>
      <c r="E16040" s="171">
        <v>7.26</v>
      </c>
    </row>
    <row r="16041" spans="2:5" ht="50.1" customHeight="1">
      <c r="B16041" s="75">
        <v>11711</v>
      </c>
      <c r="C16041" s="75" t="s">
        <v>17496</v>
      </c>
      <c r="D16041" s="75" t="s">
        <v>13138</v>
      </c>
      <c r="E16041" s="171">
        <v>10.64</v>
      </c>
    </row>
    <row r="16042" spans="2:5" ht="50.1" customHeight="1">
      <c r="B16042" s="75">
        <v>5102</v>
      </c>
      <c r="C16042" s="75" t="s">
        <v>17497</v>
      </c>
      <c r="D16042" s="75" t="s">
        <v>13138</v>
      </c>
      <c r="E16042" s="171">
        <v>10.29</v>
      </c>
    </row>
    <row r="16043" spans="2:5" ht="50.1" customHeight="1">
      <c r="B16043" s="75">
        <v>11741</v>
      </c>
      <c r="C16043" s="75" t="s">
        <v>17498</v>
      </c>
      <c r="D16043" s="75" t="s">
        <v>13138</v>
      </c>
      <c r="E16043" s="171">
        <v>7.49</v>
      </c>
    </row>
    <row r="16044" spans="2:5" ht="50.1" customHeight="1">
      <c r="B16044" s="75">
        <v>11743</v>
      </c>
      <c r="C16044" s="75" t="s">
        <v>17499</v>
      </c>
      <c r="D16044" s="75" t="s">
        <v>13138</v>
      </c>
      <c r="E16044" s="171">
        <v>6.8</v>
      </c>
    </row>
    <row r="16045" spans="2:5" ht="50.1" customHeight="1">
      <c r="B16045" s="75">
        <v>11745</v>
      </c>
      <c r="C16045" s="75" t="s">
        <v>17500</v>
      </c>
      <c r="D16045" s="75" t="s">
        <v>13138</v>
      </c>
      <c r="E16045" s="171">
        <v>9.66</v>
      </c>
    </row>
    <row r="16046" spans="2:5" ht="50.1" customHeight="1">
      <c r="B16046" s="75">
        <v>25961</v>
      </c>
      <c r="C16046" s="75" t="s">
        <v>17501</v>
      </c>
      <c r="D16046" s="75" t="s">
        <v>13137</v>
      </c>
      <c r="E16046" s="171">
        <v>13.52</v>
      </c>
    </row>
    <row r="16047" spans="2:5" ht="50.1" customHeight="1">
      <c r="B16047" s="75">
        <v>40985</v>
      </c>
      <c r="C16047" s="75" t="s">
        <v>17502</v>
      </c>
      <c r="D16047" s="75" t="s">
        <v>13142</v>
      </c>
      <c r="E16047" s="172">
        <v>2401.02</v>
      </c>
    </row>
    <row r="16048" spans="2:5" ht="50.1" customHeight="1">
      <c r="B16048" s="75">
        <v>1088</v>
      </c>
      <c r="C16048" s="75" t="s">
        <v>17503</v>
      </c>
      <c r="D16048" s="75" t="s">
        <v>13138</v>
      </c>
      <c r="E16048" s="171">
        <v>20.32</v>
      </c>
    </row>
    <row r="16049" spans="2:5" ht="50.1" customHeight="1">
      <c r="B16049" s="75">
        <v>1087</v>
      </c>
      <c r="C16049" s="75" t="s">
        <v>17504</v>
      </c>
      <c r="D16049" s="75" t="s">
        <v>13138</v>
      </c>
      <c r="E16049" s="171">
        <v>25.38</v>
      </c>
    </row>
    <row r="16050" spans="2:5" ht="50.1" customHeight="1">
      <c r="B16050" s="75">
        <v>38777</v>
      </c>
      <c r="C16050" s="75" t="s">
        <v>17505</v>
      </c>
      <c r="D16050" s="75" t="s">
        <v>13138</v>
      </c>
      <c r="E16050" s="171">
        <v>50.55</v>
      </c>
    </row>
    <row r="16051" spans="2:5" ht="50.1" customHeight="1">
      <c r="B16051" s="75">
        <v>1086</v>
      </c>
      <c r="C16051" s="75" t="s">
        <v>17506</v>
      </c>
      <c r="D16051" s="75" t="s">
        <v>13138</v>
      </c>
      <c r="E16051" s="171">
        <v>26.68</v>
      </c>
    </row>
    <row r="16052" spans="2:5" ht="50.1" customHeight="1">
      <c r="B16052" s="75">
        <v>1079</v>
      </c>
      <c r="C16052" s="75" t="s">
        <v>17507</v>
      </c>
      <c r="D16052" s="75" t="s">
        <v>13138</v>
      </c>
      <c r="E16052" s="171">
        <v>27.58</v>
      </c>
    </row>
    <row r="16053" spans="2:5" ht="50.1" customHeight="1">
      <c r="B16053" s="75">
        <v>39374</v>
      </c>
      <c r="C16053" s="75" t="s">
        <v>17508</v>
      </c>
      <c r="D16053" s="75" t="s">
        <v>13138</v>
      </c>
      <c r="E16053" s="171">
        <v>104.31</v>
      </c>
    </row>
    <row r="16054" spans="2:5" ht="50.1" customHeight="1">
      <c r="B16054" s="75">
        <v>1082</v>
      </c>
      <c r="C16054" s="75" t="s">
        <v>17509</v>
      </c>
      <c r="D16054" s="75" t="s">
        <v>13138</v>
      </c>
      <c r="E16054" s="171">
        <v>173.38</v>
      </c>
    </row>
    <row r="16055" spans="2:5" ht="50.1" customHeight="1">
      <c r="B16055" s="75">
        <v>12316</v>
      </c>
      <c r="C16055" s="75" t="s">
        <v>17510</v>
      </c>
      <c r="D16055" s="75" t="s">
        <v>13138</v>
      </c>
      <c r="E16055" s="171">
        <v>79.459999999999994</v>
      </c>
    </row>
    <row r="16056" spans="2:5" ht="50.1" customHeight="1">
      <c r="B16056" s="75">
        <v>12317</v>
      </c>
      <c r="C16056" s="75" t="s">
        <v>17511</v>
      </c>
      <c r="D16056" s="75" t="s">
        <v>13138</v>
      </c>
      <c r="E16056" s="171">
        <v>94.76</v>
      </c>
    </row>
    <row r="16057" spans="2:5" ht="50.1" customHeight="1">
      <c r="B16057" s="75">
        <v>12318</v>
      </c>
      <c r="C16057" s="75" t="s">
        <v>17512</v>
      </c>
      <c r="D16057" s="75" t="s">
        <v>13138</v>
      </c>
      <c r="E16057" s="171">
        <v>109.17</v>
      </c>
    </row>
    <row r="16058" spans="2:5" ht="50.1" customHeight="1">
      <c r="B16058" s="75">
        <v>5104</v>
      </c>
      <c r="C16058" s="75" t="s">
        <v>17513</v>
      </c>
      <c r="D16058" s="75" t="s">
        <v>13140</v>
      </c>
      <c r="E16058" s="171">
        <v>93.15</v>
      </c>
    </row>
    <row r="16059" spans="2:5" ht="50.1" customHeight="1">
      <c r="B16059" s="75">
        <v>26023</v>
      </c>
      <c r="C16059" s="75" t="s">
        <v>17514</v>
      </c>
      <c r="D16059" s="75" t="s">
        <v>13138</v>
      </c>
      <c r="E16059" s="171">
        <v>60.15</v>
      </c>
    </row>
    <row r="16060" spans="2:5" ht="50.1" customHeight="1">
      <c r="B16060" s="75">
        <v>2710</v>
      </c>
      <c r="C16060" s="75" t="s">
        <v>17515</v>
      </c>
      <c r="D16060" s="75" t="s">
        <v>13138</v>
      </c>
      <c r="E16060" s="171">
        <v>48.04</v>
      </c>
    </row>
    <row r="16061" spans="2:5" ht="50.1" customHeight="1">
      <c r="B16061" s="75">
        <v>14575</v>
      </c>
      <c r="C16061" s="75" t="s">
        <v>17516</v>
      </c>
      <c r="D16061" s="75" t="s">
        <v>13138</v>
      </c>
      <c r="E16061" s="172">
        <v>3637767.15</v>
      </c>
    </row>
    <row r="16062" spans="2:5" ht="50.1" customHeight="1">
      <c r="B16062" s="75">
        <v>20034</v>
      </c>
      <c r="C16062" s="75" t="s">
        <v>17517</v>
      </c>
      <c r="D16062" s="75" t="s">
        <v>13138</v>
      </c>
      <c r="E16062" s="171">
        <v>85.62</v>
      </c>
    </row>
    <row r="16063" spans="2:5" ht="50.1" customHeight="1">
      <c r="B16063" s="75">
        <v>20036</v>
      </c>
      <c r="C16063" s="75" t="s">
        <v>17518</v>
      </c>
      <c r="D16063" s="75" t="s">
        <v>13138</v>
      </c>
      <c r="E16063" s="171">
        <v>164.7</v>
      </c>
    </row>
    <row r="16064" spans="2:5" ht="50.1" customHeight="1">
      <c r="B16064" s="75">
        <v>20037</v>
      </c>
      <c r="C16064" s="75" t="s">
        <v>17519</v>
      </c>
      <c r="D16064" s="75" t="s">
        <v>13138</v>
      </c>
      <c r="E16064" s="171">
        <v>310.66000000000003</v>
      </c>
    </row>
    <row r="16065" spans="2:5" ht="50.1" customHeight="1">
      <c r="B16065" s="75">
        <v>20043</v>
      </c>
      <c r="C16065" s="75" t="s">
        <v>17520</v>
      </c>
      <c r="D16065" s="75" t="s">
        <v>13138</v>
      </c>
      <c r="E16065" s="171">
        <v>8.2200000000000006</v>
      </c>
    </row>
    <row r="16066" spans="2:5" ht="50.1" customHeight="1">
      <c r="B16066" s="75">
        <v>20044</v>
      </c>
      <c r="C16066" s="75" t="s">
        <v>17521</v>
      </c>
      <c r="D16066" s="75" t="s">
        <v>13138</v>
      </c>
      <c r="E16066" s="171">
        <v>9.6</v>
      </c>
    </row>
    <row r="16067" spans="2:5" ht="50.1" customHeight="1">
      <c r="B16067" s="75">
        <v>20042</v>
      </c>
      <c r="C16067" s="75" t="s">
        <v>17522</v>
      </c>
      <c r="D16067" s="75" t="s">
        <v>13138</v>
      </c>
      <c r="E16067" s="171">
        <v>6.96</v>
      </c>
    </row>
    <row r="16068" spans="2:5" ht="50.1" customHeight="1">
      <c r="B16068" s="75">
        <v>20046</v>
      </c>
      <c r="C16068" s="75" t="s">
        <v>21857</v>
      </c>
      <c r="D16068" s="75" t="s">
        <v>13138</v>
      </c>
      <c r="E16068" s="171">
        <v>20.38</v>
      </c>
    </row>
    <row r="16069" spans="2:5" ht="50.1" customHeight="1">
      <c r="B16069" s="75">
        <v>20047</v>
      </c>
      <c r="C16069" s="75" t="s">
        <v>21858</v>
      </c>
      <c r="D16069" s="75" t="s">
        <v>13138</v>
      </c>
      <c r="E16069" s="171">
        <v>55.68</v>
      </c>
    </row>
    <row r="16070" spans="2:5" ht="50.1" customHeight="1">
      <c r="B16070" s="75">
        <v>20045</v>
      </c>
      <c r="C16070" s="75" t="s">
        <v>21859</v>
      </c>
      <c r="D16070" s="75" t="s">
        <v>13138</v>
      </c>
      <c r="E16070" s="171">
        <v>8.3800000000000008</v>
      </c>
    </row>
    <row r="16071" spans="2:5" ht="50.1" customHeight="1">
      <c r="B16071" s="75">
        <v>20972</v>
      </c>
      <c r="C16071" s="75" t="s">
        <v>17523</v>
      </c>
      <c r="D16071" s="75" t="s">
        <v>13138</v>
      </c>
      <c r="E16071" s="171">
        <v>89.99</v>
      </c>
    </row>
    <row r="16072" spans="2:5" ht="50.1" customHeight="1">
      <c r="B16072" s="75">
        <v>20032</v>
      </c>
      <c r="C16072" s="75" t="s">
        <v>17524</v>
      </c>
      <c r="D16072" s="75" t="s">
        <v>13138</v>
      </c>
      <c r="E16072" s="171">
        <v>63.86</v>
      </c>
    </row>
    <row r="16073" spans="2:5" ht="50.1" customHeight="1">
      <c r="B16073" s="75">
        <v>11321</v>
      </c>
      <c r="C16073" s="75" t="s">
        <v>17525</v>
      </c>
      <c r="D16073" s="75" t="s">
        <v>13138</v>
      </c>
      <c r="E16073" s="171">
        <v>29.11</v>
      </c>
    </row>
    <row r="16074" spans="2:5" ht="50.1" customHeight="1">
      <c r="B16074" s="75">
        <v>11323</v>
      </c>
      <c r="C16074" s="75" t="s">
        <v>17526</v>
      </c>
      <c r="D16074" s="75" t="s">
        <v>13138</v>
      </c>
      <c r="E16074" s="171">
        <v>33.479999999999997</v>
      </c>
    </row>
    <row r="16075" spans="2:5" ht="50.1" customHeight="1">
      <c r="B16075" s="75">
        <v>20327</v>
      </c>
      <c r="C16075" s="75" t="s">
        <v>17527</v>
      </c>
      <c r="D16075" s="75" t="s">
        <v>13138</v>
      </c>
      <c r="E16075" s="171">
        <v>19</v>
      </c>
    </row>
    <row r="16076" spans="2:5" ht="50.1" customHeight="1">
      <c r="B16076" s="75">
        <v>25966</v>
      </c>
      <c r="C16076" s="75" t="s">
        <v>17528</v>
      </c>
      <c r="D16076" s="75" t="s">
        <v>3955</v>
      </c>
      <c r="E16076" s="171">
        <v>20.57</v>
      </c>
    </row>
    <row r="16077" spans="2:5" ht="50.1" customHeight="1">
      <c r="B16077" s="75">
        <v>13390</v>
      </c>
      <c r="C16077" s="75" t="s">
        <v>17529</v>
      </c>
      <c r="D16077" s="75" t="s">
        <v>13138</v>
      </c>
      <c r="E16077" s="171">
        <v>100.28</v>
      </c>
    </row>
    <row r="16078" spans="2:5" ht="50.1" customHeight="1">
      <c r="B16078" s="75">
        <v>6034</v>
      </c>
      <c r="C16078" s="75" t="s">
        <v>17530</v>
      </c>
      <c r="D16078" s="75" t="s">
        <v>13138</v>
      </c>
      <c r="E16078" s="171">
        <v>10.93</v>
      </c>
    </row>
    <row r="16079" spans="2:5" ht="50.1" customHeight="1">
      <c r="B16079" s="75">
        <v>6036</v>
      </c>
      <c r="C16079" s="75" t="s">
        <v>17531</v>
      </c>
      <c r="D16079" s="75" t="s">
        <v>13138</v>
      </c>
      <c r="E16079" s="171">
        <v>14.89</v>
      </c>
    </row>
    <row r="16080" spans="2:5" ht="50.1" customHeight="1">
      <c r="B16080" s="75">
        <v>6031</v>
      </c>
      <c r="C16080" s="75" t="s">
        <v>17532</v>
      </c>
      <c r="D16080" s="75" t="s">
        <v>13138</v>
      </c>
      <c r="E16080" s="171">
        <v>17.5</v>
      </c>
    </row>
    <row r="16081" spans="2:5" ht="50.1" customHeight="1">
      <c r="B16081" s="75">
        <v>6029</v>
      </c>
      <c r="C16081" s="75" t="s">
        <v>17533</v>
      </c>
      <c r="D16081" s="75" t="s">
        <v>13138</v>
      </c>
      <c r="E16081" s="171">
        <v>17.68</v>
      </c>
    </row>
    <row r="16082" spans="2:5" ht="50.1" customHeight="1">
      <c r="B16082" s="75">
        <v>6033</v>
      </c>
      <c r="C16082" s="75" t="s">
        <v>17534</v>
      </c>
      <c r="D16082" s="75" t="s">
        <v>13138</v>
      </c>
      <c r="E16082" s="171">
        <v>23.31</v>
      </c>
    </row>
    <row r="16083" spans="2:5" ht="50.1" customHeight="1">
      <c r="B16083" s="75">
        <v>11672</v>
      </c>
      <c r="C16083" s="75" t="s">
        <v>17535</v>
      </c>
      <c r="D16083" s="75" t="s">
        <v>13138</v>
      </c>
      <c r="E16083" s="171">
        <v>50.7</v>
      </c>
    </row>
    <row r="16084" spans="2:5" ht="50.1" customHeight="1">
      <c r="B16084" s="75">
        <v>11669</v>
      </c>
      <c r="C16084" s="75" t="s">
        <v>17536</v>
      </c>
      <c r="D16084" s="75" t="s">
        <v>13138</v>
      </c>
      <c r="E16084" s="171">
        <v>48.29</v>
      </c>
    </row>
    <row r="16085" spans="2:5" ht="50.1" customHeight="1">
      <c r="B16085" s="75">
        <v>11670</v>
      </c>
      <c r="C16085" s="75" t="s">
        <v>17537</v>
      </c>
      <c r="D16085" s="75" t="s">
        <v>13138</v>
      </c>
      <c r="E16085" s="171">
        <v>18.5</v>
      </c>
    </row>
    <row r="16086" spans="2:5" ht="50.1" customHeight="1">
      <c r="B16086" s="75">
        <v>20055</v>
      </c>
      <c r="C16086" s="75" t="s">
        <v>17538</v>
      </c>
      <c r="D16086" s="75" t="s">
        <v>13138</v>
      </c>
      <c r="E16086" s="171">
        <v>36.159999999999997</v>
      </c>
    </row>
    <row r="16087" spans="2:5" ht="50.1" customHeight="1">
      <c r="B16087" s="75">
        <v>11671</v>
      </c>
      <c r="C16087" s="75" t="s">
        <v>17539</v>
      </c>
      <c r="D16087" s="75" t="s">
        <v>13138</v>
      </c>
      <c r="E16087" s="171">
        <v>77.599999999999994</v>
      </c>
    </row>
    <row r="16088" spans="2:5" ht="50.1" customHeight="1">
      <c r="B16088" s="75">
        <v>6032</v>
      </c>
      <c r="C16088" s="75" t="s">
        <v>17540</v>
      </c>
      <c r="D16088" s="75" t="s">
        <v>13138</v>
      </c>
      <c r="E16088" s="171">
        <v>22.16</v>
      </c>
    </row>
    <row r="16089" spans="2:5" ht="50.1" customHeight="1">
      <c r="B16089" s="75">
        <v>11673</v>
      </c>
      <c r="C16089" s="75" t="s">
        <v>17541</v>
      </c>
      <c r="D16089" s="75" t="s">
        <v>13138</v>
      </c>
      <c r="E16089" s="171">
        <v>17.45</v>
      </c>
    </row>
    <row r="16090" spans="2:5" ht="50.1" customHeight="1">
      <c r="B16090" s="75">
        <v>11674</v>
      </c>
      <c r="C16090" s="75" t="s">
        <v>17542</v>
      </c>
      <c r="D16090" s="75" t="s">
        <v>13138</v>
      </c>
      <c r="E16090" s="171">
        <v>22.47</v>
      </c>
    </row>
    <row r="16091" spans="2:5" ht="50.1" customHeight="1">
      <c r="B16091" s="75">
        <v>11675</v>
      </c>
      <c r="C16091" s="75" t="s">
        <v>17543</v>
      </c>
      <c r="D16091" s="75" t="s">
        <v>13138</v>
      </c>
      <c r="E16091" s="171">
        <v>35.68</v>
      </c>
    </row>
    <row r="16092" spans="2:5" ht="50.1" customHeight="1">
      <c r="B16092" s="75">
        <v>11676</v>
      </c>
      <c r="C16092" s="75" t="s">
        <v>17544</v>
      </c>
      <c r="D16092" s="75" t="s">
        <v>13138</v>
      </c>
      <c r="E16092" s="171">
        <v>47.72</v>
      </c>
    </row>
    <row r="16093" spans="2:5" ht="50.1" customHeight="1">
      <c r="B16093" s="75">
        <v>11677</v>
      </c>
      <c r="C16093" s="75" t="s">
        <v>17545</v>
      </c>
      <c r="D16093" s="75" t="s">
        <v>13138</v>
      </c>
      <c r="E16093" s="171">
        <v>49.29</v>
      </c>
    </row>
    <row r="16094" spans="2:5" ht="50.1" customHeight="1">
      <c r="B16094" s="75">
        <v>11678</v>
      </c>
      <c r="C16094" s="75" t="s">
        <v>17546</v>
      </c>
      <c r="D16094" s="75" t="s">
        <v>13138</v>
      </c>
      <c r="E16094" s="171">
        <v>90.27</v>
      </c>
    </row>
    <row r="16095" spans="2:5" ht="50.1" customHeight="1">
      <c r="B16095" s="75">
        <v>6038</v>
      </c>
      <c r="C16095" s="75" t="s">
        <v>17547</v>
      </c>
      <c r="D16095" s="75" t="s">
        <v>13138</v>
      </c>
      <c r="E16095" s="171">
        <v>5.72</v>
      </c>
    </row>
    <row r="16096" spans="2:5" ht="50.1" customHeight="1">
      <c r="B16096" s="75">
        <v>11718</v>
      </c>
      <c r="C16096" s="75" t="s">
        <v>17548</v>
      </c>
      <c r="D16096" s="75" t="s">
        <v>13138</v>
      </c>
      <c r="E16096" s="171">
        <v>16.329999999999998</v>
      </c>
    </row>
    <row r="16097" spans="2:5" ht="50.1" customHeight="1">
      <c r="B16097" s="75">
        <v>6037</v>
      </c>
      <c r="C16097" s="75" t="s">
        <v>17549</v>
      </c>
      <c r="D16097" s="75" t="s">
        <v>13138</v>
      </c>
      <c r="E16097" s="171">
        <v>11.91</v>
      </c>
    </row>
    <row r="16098" spans="2:5" ht="50.1" customHeight="1">
      <c r="B16098" s="75">
        <v>11719</v>
      </c>
      <c r="C16098" s="75" t="s">
        <v>17550</v>
      </c>
      <c r="D16098" s="75" t="s">
        <v>13138</v>
      </c>
      <c r="E16098" s="171">
        <v>13.25</v>
      </c>
    </row>
    <row r="16099" spans="2:5" ht="50.1" customHeight="1">
      <c r="B16099" s="75">
        <v>6019</v>
      </c>
      <c r="C16099" s="75" t="s">
        <v>17551</v>
      </c>
      <c r="D16099" s="75" t="s">
        <v>13138</v>
      </c>
      <c r="E16099" s="171">
        <v>49.79</v>
      </c>
    </row>
    <row r="16100" spans="2:5" ht="50.1" customHeight="1">
      <c r="B16100" s="75">
        <v>6010</v>
      </c>
      <c r="C16100" s="75" t="s">
        <v>17552</v>
      </c>
      <c r="D16100" s="75" t="s">
        <v>13138</v>
      </c>
      <c r="E16100" s="171">
        <v>85.67</v>
      </c>
    </row>
    <row r="16101" spans="2:5" ht="50.1" customHeight="1">
      <c r="B16101" s="75">
        <v>6017</v>
      </c>
      <c r="C16101" s="75" t="s">
        <v>17553</v>
      </c>
      <c r="D16101" s="75" t="s">
        <v>13138</v>
      </c>
      <c r="E16101" s="171">
        <v>67.86</v>
      </c>
    </row>
    <row r="16102" spans="2:5" ht="50.1" customHeight="1">
      <c r="B16102" s="75">
        <v>6020</v>
      </c>
      <c r="C16102" s="75" t="s">
        <v>17554</v>
      </c>
      <c r="D16102" s="75" t="s">
        <v>13138</v>
      </c>
      <c r="E16102" s="171">
        <v>29.9</v>
      </c>
    </row>
    <row r="16103" spans="2:5" ht="50.1" customHeight="1">
      <c r="B16103" s="75">
        <v>6028</v>
      </c>
      <c r="C16103" s="75" t="s">
        <v>17555</v>
      </c>
      <c r="D16103" s="75" t="s">
        <v>13138</v>
      </c>
      <c r="E16103" s="171">
        <v>119.33</v>
      </c>
    </row>
    <row r="16104" spans="2:5" ht="50.1" customHeight="1">
      <c r="B16104" s="75">
        <v>6011</v>
      </c>
      <c r="C16104" s="75" t="s">
        <v>17556</v>
      </c>
      <c r="D16104" s="75" t="s">
        <v>13138</v>
      </c>
      <c r="E16104" s="171">
        <v>247.49</v>
      </c>
    </row>
    <row r="16105" spans="2:5" ht="50.1" customHeight="1">
      <c r="B16105" s="75">
        <v>6012</v>
      </c>
      <c r="C16105" s="75" t="s">
        <v>17557</v>
      </c>
      <c r="D16105" s="75" t="s">
        <v>13138</v>
      </c>
      <c r="E16105" s="171">
        <v>299.63</v>
      </c>
    </row>
    <row r="16106" spans="2:5" ht="50.1" customHeight="1">
      <c r="B16106" s="75">
        <v>6016</v>
      </c>
      <c r="C16106" s="75" t="s">
        <v>17558</v>
      </c>
      <c r="D16106" s="75" t="s">
        <v>13138</v>
      </c>
      <c r="E16106" s="171">
        <v>31.54</v>
      </c>
    </row>
    <row r="16107" spans="2:5" ht="50.1" customHeight="1">
      <c r="B16107" s="75">
        <v>6027</v>
      </c>
      <c r="C16107" s="75" t="s">
        <v>17559</v>
      </c>
      <c r="D16107" s="75" t="s">
        <v>13138</v>
      </c>
      <c r="E16107" s="171">
        <v>624.33000000000004</v>
      </c>
    </row>
    <row r="16108" spans="2:5" ht="50.1" customHeight="1">
      <c r="B16108" s="75">
        <v>6013</v>
      </c>
      <c r="C16108" s="75" t="s">
        <v>17560</v>
      </c>
      <c r="D16108" s="75" t="s">
        <v>13138</v>
      </c>
      <c r="E16108" s="171">
        <v>94.21</v>
      </c>
    </row>
    <row r="16109" spans="2:5" ht="50.1" customHeight="1">
      <c r="B16109" s="75">
        <v>6015</v>
      </c>
      <c r="C16109" s="75" t="s">
        <v>17561</v>
      </c>
      <c r="D16109" s="75" t="s">
        <v>13138</v>
      </c>
      <c r="E16109" s="171">
        <v>137</v>
      </c>
    </row>
    <row r="16110" spans="2:5" ht="50.1" customHeight="1">
      <c r="B16110" s="75">
        <v>6014</v>
      </c>
      <c r="C16110" s="75" t="s">
        <v>17562</v>
      </c>
      <c r="D16110" s="75" t="s">
        <v>13138</v>
      </c>
      <c r="E16110" s="171">
        <v>130.97999999999999</v>
      </c>
    </row>
    <row r="16111" spans="2:5" ht="50.1" customHeight="1">
      <c r="B16111" s="75">
        <v>6006</v>
      </c>
      <c r="C16111" s="75" t="s">
        <v>17563</v>
      </c>
      <c r="D16111" s="75" t="s">
        <v>13138</v>
      </c>
      <c r="E16111" s="171">
        <v>68.22</v>
      </c>
    </row>
    <row r="16112" spans="2:5" ht="50.1" customHeight="1">
      <c r="B16112" s="75">
        <v>6005</v>
      </c>
      <c r="C16112" s="75" t="s">
        <v>17564</v>
      </c>
      <c r="D16112" s="75" t="s">
        <v>13138</v>
      </c>
      <c r="E16112" s="171">
        <v>76.959999999999994</v>
      </c>
    </row>
    <row r="16113" spans="2:5" ht="50.1" customHeight="1">
      <c r="B16113" s="75">
        <v>11756</v>
      </c>
      <c r="C16113" s="75" t="s">
        <v>17565</v>
      </c>
      <c r="D16113" s="75" t="s">
        <v>13138</v>
      </c>
      <c r="E16113" s="171">
        <v>36.75</v>
      </c>
    </row>
    <row r="16114" spans="2:5" ht="50.1" customHeight="1">
      <c r="B16114" s="75">
        <v>10904</v>
      </c>
      <c r="C16114" s="75" t="s">
        <v>17566</v>
      </c>
      <c r="D16114" s="75" t="s">
        <v>13138</v>
      </c>
      <c r="E16114" s="171">
        <v>126</v>
      </c>
    </row>
    <row r="16115" spans="2:5" ht="50.1" customHeight="1">
      <c r="B16115" s="75">
        <v>11752</v>
      </c>
      <c r="C16115" s="75" t="s">
        <v>17567</v>
      </c>
      <c r="D16115" s="75" t="s">
        <v>13138</v>
      </c>
      <c r="E16115" s="171">
        <v>21.19</v>
      </c>
    </row>
    <row r="16116" spans="2:5" ht="50.1" customHeight="1">
      <c r="B16116" s="75">
        <v>11753</v>
      </c>
      <c r="C16116" s="75" t="s">
        <v>17568</v>
      </c>
      <c r="D16116" s="75" t="s">
        <v>13138</v>
      </c>
      <c r="E16116" s="171">
        <v>25.3</v>
      </c>
    </row>
    <row r="16117" spans="2:5" ht="50.1" customHeight="1">
      <c r="B16117" s="75">
        <v>6021</v>
      </c>
      <c r="C16117" s="75" t="s">
        <v>17569</v>
      </c>
      <c r="D16117" s="75" t="s">
        <v>13138</v>
      </c>
      <c r="E16117" s="171">
        <v>70.22</v>
      </c>
    </row>
    <row r="16118" spans="2:5" ht="50.1" customHeight="1">
      <c r="B16118" s="75">
        <v>6024</v>
      </c>
      <c r="C16118" s="75" t="s">
        <v>17570</v>
      </c>
      <c r="D16118" s="75" t="s">
        <v>13138</v>
      </c>
      <c r="E16118" s="171">
        <v>72.58</v>
      </c>
    </row>
    <row r="16119" spans="2:5" ht="50.1" customHeight="1">
      <c r="B16119" s="75">
        <v>38379</v>
      </c>
      <c r="C16119" s="75" t="s">
        <v>17571</v>
      </c>
      <c r="D16119" s="75" t="s">
        <v>13139</v>
      </c>
      <c r="E16119" s="171">
        <v>46.38</v>
      </c>
    </row>
    <row r="16120" spans="2:5" ht="50.1" customHeight="1">
      <c r="B16120" s="75">
        <v>13897</v>
      </c>
      <c r="C16120" s="75" t="s">
        <v>17572</v>
      </c>
      <c r="D16120" s="75" t="s">
        <v>13138</v>
      </c>
      <c r="E16120" s="172">
        <v>5771.3</v>
      </c>
    </row>
    <row r="16121" spans="2:5" ht="50.1" customHeight="1">
      <c r="B16121" s="75">
        <v>10640</v>
      </c>
      <c r="C16121" s="75" t="s">
        <v>17573</v>
      </c>
      <c r="D16121" s="75" t="s">
        <v>13138</v>
      </c>
      <c r="E16121" s="172">
        <v>12499.42</v>
      </c>
    </row>
    <row r="16122" spans="2:5" ht="50.1" customHeight="1">
      <c r="B16122" s="75">
        <v>11086</v>
      </c>
      <c r="C16122" s="75" t="s">
        <v>17574</v>
      </c>
      <c r="D16122" s="75" t="s">
        <v>13141</v>
      </c>
      <c r="E16122" s="171">
        <v>72.959999999999994</v>
      </c>
    </row>
    <row r="16123" spans="2:5" ht="50.1" customHeight="1">
      <c r="B16123" s="75">
        <v>34357</v>
      </c>
      <c r="C16123" s="75" t="s">
        <v>21860</v>
      </c>
      <c r="D16123" s="75" t="s">
        <v>13140</v>
      </c>
      <c r="E16123" s="171">
        <v>2.81</v>
      </c>
    </row>
    <row r="16124" spans="2:5" ht="50.1" customHeight="1">
      <c r="B16124" s="75">
        <v>37329</v>
      </c>
      <c r="C16124" s="75" t="s">
        <v>21861</v>
      </c>
      <c r="D16124" s="75" t="s">
        <v>13140</v>
      </c>
      <c r="E16124" s="171">
        <v>59.36</v>
      </c>
    </row>
    <row r="16125" spans="2:5" ht="50.1" customHeight="1">
      <c r="B16125" s="75">
        <v>2510</v>
      </c>
      <c r="C16125" s="75" t="s">
        <v>17575</v>
      </c>
      <c r="D16125" s="75" t="s">
        <v>13138</v>
      </c>
      <c r="E16125" s="171">
        <v>25.11</v>
      </c>
    </row>
    <row r="16126" spans="2:5" ht="50.1" customHeight="1">
      <c r="B16126" s="75">
        <v>12359</v>
      </c>
      <c r="C16126" s="75" t="s">
        <v>17576</v>
      </c>
      <c r="D16126" s="75" t="s">
        <v>13138</v>
      </c>
      <c r="E16126" s="171">
        <v>272.95</v>
      </c>
    </row>
    <row r="16127" spans="2:5" ht="50.1" customHeight="1">
      <c r="B16127" s="75">
        <v>5320</v>
      </c>
      <c r="C16127" s="75" t="s">
        <v>17577</v>
      </c>
      <c r="D16127" s="75" t="s">
        <v>3955</v>
      </c>
      <c r="E16127" s="171">
        <v>41.14</v>
      </c>
    </row>
    <row r="16128" spans="2:5" ht="50.1" customHeight="1">
      <c r="B16128" s="75">
        <v>7353</v>
      </c>
      <c r="C16128" s="75" t="s">
        <v>17578</v>
      </c>
      <c r="D16128" s="75" t="s">
        <v>3955</v>
      </c>
      <c r="E16128" s="171">
        <v>22.18</v>
      </c>
    </row>
    <row r="16129" spans="2:5" ht="50.1" customHeight="1">
      <c r="B16129" s="75">
        <v>36144</v>
      </c>
      <c r="C16129" s="75" t="s">
        <v>17579</v>
      </c>
      <c r="D16129" s="75" t="s">
        <v>13138</v>
      </c>
      <c r="E16129" s="171">
        <v>1.2</v>
      </c>
    </row>
    <row r="16130" spans="2:5" ht="50.1" customHeight="1">
      <c r="B16130" s="75">
        <v>10518</v>
      </c>
      <c r="C16130" s="75" t="s">
        <v>17580</v>
      </c>
      <c r="D16130" s="75" t="s">
        <v>13138</v>
      </c>
      <c r="E16130" s="171">
        <v>70.08</v>
      </c>
    </row>
    <row r="16131" spans="2:5" ht="50.1" customHeight="1">
      <c r="B16131" s="75">
        <v>36530</v>
      </c>
      <c r="C16131" s="75" t="s">
        <v>17581</v>
      </c>
      <c r="D16131" s="75" t="s">
        <v>13138</v>
      </c>
      <c r="E16131" s="172">
        <v>294517.31</v>
      </c>
    </row>
    <row r="16132" spans="2:5" ht="50.1" customHeight="1">
      <c r="B16132" s="75">
        <v>6046</v>
      </c>
      <c r="C16132" s="75" t="s">
        <v>17582</v>
      </c>
      <c r="D16132" s="75" t="s">
        <v>13138</v>
      </c>
      <c r="E16132" s="172">
        <v>319450</v>
      </c>
    </row>
    <row r="16133" spans="2:5" ht="50.1" customHeight="1">
      <c r="B16133" s="75">
        <v>36531</v>
      </c>
      <c r="C16133" s="75" t="s">
        <v>17583</v>
      </c>
      <c r="D16133" s="75" t="s">
        <v>13138</v>
      </c>
      <c r="E16133" s="172">
        <v>331137.17</v>
      </c>
    </row>
    <row r="16134" spans="2:5" ht="50.1" customHeight="1">
      <c r="B16134" s="75">
        <v>34684</v>
      </c>
      <c r="C16134" s="75" t="s">
        <v>17584</v>
      </c>
      <c r="D16134" s="75" t="s">
        <v>13136</v>
      </c>
      <c r="E16134" s="171">
        <v>196.31</v>
      </c>
    </row>
    <row r="16135" spans="2:5" ht="50.1" customHeight="1">
      <c r="B16135" s="75">
        <v>34683</v>
      </c>
      <c r="C16135" s="75" t="s">
        <v>17585</v>
      </c>
      <c r="D16135" s="75" t="s">
        <v>13136</v>
      </c>
      <c r="E16135" s="171">
        <v>122.69</v>
      </c>
    </row>
    <row r="16136" spans="2:5" ht="50.1" customHeight="1">
      <c r="B16136" s="75">
        <v>533</v>
      </c>
      <c r="C16136" s="75" t="s">
        <v>17586</v>
      </c>
      <c r="D16136" s="75" t="s">
        <v>13136</v>
      </c>
      <c r="E16136" s="171">
        <v>12.92</v>
      </c>
    </row>
    <row r="16137" spans="2:5" ht="50.1" customHeight="1">
      <c r="B16137" s="75">
        <v>10515</v>
      </c>
      <c r="C16137" s="75" t="s">
        <v>17587</v>
      </c>
      <c r="D16137" s="75" t="s">
        <v>13136</v>
      </c>
      <c r="E16137" s="171">
        <v>33.33</v>
      </c>
    </row>
    <row r="16138" spans="2:5" ht="50.1" customHeight="1">
      <c r="B16138" s="75">
        <v>536</v>
      </c>
      <c r="C16138" s="75" t="s">
        <v>17588</v>
      </c>
      <c r="D16138" s="75" t="s">
        <v>13136</v>
      </c>
      <c r="E16138" s="171">
        <v>21.9</v>
      </c>
    </row>
    <row r="16139" spans="2:5" ht="50.1" customHeight="1">
      <c r="B16139" s="75">
        <v>153</v>
      </c>
      <c r="C16139" s="75" t="s">
        <v>17589</v>
      </c>
      <c r="D16139" s="75" t="s">
        <v>3955</v>
      </c>
      <c r="E16139" s="171">
        <v>49.09</v>
      </c>
    </row>
    <row r="16140" spans="2:5" ht="50.1" customHeight="1">
      <c r="B16140" s="75">
        <v>34682</v>
      </c>
      <c r="C16140" s="75" t="s">
        <v>17590</v>
      </c>
      <c r="D16140" s="75" t="s">
        <v>13136</v>
      </c>
      <c r="E16140" s="171">
        <v>93.82</v>
      </c>
    </row>
    <row r="16141" spans="2:5" ht="50.1" customHeight="1">
      <c r="B16141" s="75">
        <v>20205</v>
      </c>
      <c r="C16141" s="75" t="s">
        <v>21862</v>
      </c>
      <c r="D16141" s="75" t="s">
        <v>13139</v>
      </c>
      <c r="E16141" s="171">
        <v>4.28</v>
      </c>
    </row>
    <row r="16142" spans="2:5" ht="50.1" customHeight="1">
      <c r="B16142" s="75">
        <v>4412</v>
      </c>
      <c r="C16142" s="75" t="s">
        <v>21863</v>
      </c>
      <c r="D16142" s="75" t="s">
        <v>13139</v>
      </c>
      <c r="E16142" s="171">
        <v>2.56</v>
      </c>
    </row>
    <row r="16143" spans="2:5" ht="50.1" customHeight="1">
      <c r="B16143" s="75">
        <v>4408</v>
      </c>
      <c r="C16143" s="75" t="s">
        <v>21864</v>
      </c>
      <c r="D16143" s="75" t="s">
        <v>13139</v>
      </c>
      <c r="E16143" s="171">
        <v>3.2</v>
      </c>
    </row>
    <row r="16144" spans="2:5" ht="50.1" customHeight="1">
      <c r="B16144" s="75">
        <v>10559</v>
      </c>
      <c r="C16144" s="75" t="s">
        <v>17591</v>
      </c>
      <c r="D16144" s="75" t="s">
        <v>13138</v>
      </c>
      <c r="E16144" s="172">
        <v>2458.5</v>
      </c>
    </row>
    <row r="16145" spans="2:5" ht="50.1" customHeight="1">
      <c r="B16145" s="75">
        <v>10664</v>
      </c>
      <c r="C16145" s="75" t="s">
        <v>17592</v>
      </c>
      <c r="D16145" s="75" t="s">
        <v>13138</v>
      </c>
      <c r="E16145" s="172">
        <v>6681.67</v>
      </c>
    </row>
    <row r="16146" spans="2:5" ht="50.1" customHeight="1">
      <c r="B16146" s="75">
        <v>36250</v>
      </c>
      <c r="C16146" s="75" t="s">
        <v>17593</v>
      </c>
      <c r="D16146" s="75" t="s">
        <v>13139</v>
      </c>
      <c r="E16146" s="171">
        <v>4.49</v>
      </c>
    </row>
    <row r="16147" spans="2:5" ht="50.1" customHeight="1">
      <c r="B16147" s="75">
        <v>10857</v>
      </c>
      <c r="C16147" s="75" t="s">
        <v>17594</v>
      </c>
      <c r="D16147" s="75" t="s">
        <v>13139</v>
      </c>
      <c r="E16147" s="171">
        <v>6.58</v>
      </c>
    </row>
    <row r="16148" spans="2:5" ht="50.1" customHeight="1">
      <c r="B16148" s="75">
        <v>4803</v>
      </c>
      <c r="C16148" s="75" t="s">
        <v>17595</v>
      </c>
      <c r="D16148" s="75" t="s">
        <v>13139</v>
      </c>
      <c r="E16148" s="171">
        <v>23.93</v>
      </c>
    </row>
    <row r="16149" spans="2:5" ht="50.1" customHeight="1">
      <c r="B16149" s="75">
        <v>6186</v>
      </c>
      <c r="C16149" s="75" t="s">
        <v>17596</v>
      </c>
      <c r="D16149" s="75" t="s">
        <v>13139</v>
      </c>
      <c r="E16149" s="171">
        <v>11.66</v>
      </c>
    </row>
    <row r="16150" spans="2:5" ht="50.1" customHeight="1">
      <c r="B16150" s="75">
        <v>4829</v>
      </c>
      <c r="C16150" s="75" t="s">
        <v>17597</v>
      </c>
      <c r="D16150" s="75" t="s">
        <v>13139</v>
      </c>
      <c r="E16150" s="171">
        <v>22.02</v>
      </c>
    </row>
    <row r="16151" spans="2:5" ht="50.1" customHeight="1">
      <c r="B16151" s="75">
        <v>39829</v>
      </c>
      <c r="C16151" s="75" t="s">
        <v>17598</v>
      </c>
      <c r="D16151" s="75" t="s">
        <v>13139</v>
      </c>
      <c r="E16151" s="171">
        <v>25.48</v>
      </c>
    </row>
    <row r="16152" spans="2:5" ht="50.1" customHeight="1">
      <c r="B16152" s="75">
        <v>20231</v>
      </c>
      <c r="C16152" s="75" t="s">
        <v>17599</v>
      </c>
      <c r="D16152" s="75" t="s">
        <v>13139</v>
      </c>
      <c r="E16152" s="171">
        <v>41.67</v>
      </c>
    </row>
    <row r="16153" spans="2:5" ht="50.1" customHeight="1">
      <c r="B16153" s="75">
        <v>4804</v>
      </c>
      <c r="C16153" s="75" t="s">
        <v>17600</v>
      </c>
      <c r="D16153" s="75" t="s">
        <v>13139</v>
      </c>
      <c r="E16153" s="171">
        <v>18.37</v>
      </c>
    </row>
    <row r="16154" spans="2:5" ht="50.1" customHeight="1">
      <c r="B16154" s="75">
        <v>34680</v>
      </c>
      <c r="C16154" s="75" t="s">
        <v>17601</v>
      </c>
      <c r="D16154" s="75" t="s">
        <v>13139</v>
      </c>
      <c r="E16154" s="171">
        <v>28.86</v>
      </c>
    </row>
    <row r="16155" spans="2:5" ht="50.1" customHeight="1">
      <c r="B16155" s="75">
        <v>11573</v>
      </c>
      <c r="C16155" s="75" t="s">
        <v>21865</v>
      </c>
      <c r="D16155" s="75" t="s">
        <v>13138</v>
      </c>
      <c r="E16155" s="171">
        <v>5.23</v>
      </c>
    </row>
    <row r="16156" spans="2:5" ht="50.1" customHeight="1">
      <c r="B16156" s="75">
        <v>38401</v>
      </c>
      <c r="C16156" s="75" t="s">
        <v>17602</v>
      </c>
      <c r="D16156" s="75" t="s">
        <v>13138</v>
      </c>
      <c r="E16156" s="171">
        <v>9.7899999999999991</v>
      </c>
    </row>
    <row r="16157" spans="2:5" ht="50.1" customHeight="1">
      <c r="B16157" s="75">
        <v>11575</v>
      </c>
      <c r="C16157" s="75" t="s">
        <v>21866</v>
      </c>
      <c r="D16157" s="75" t="s">
        <v>13138</v>
      </c>
      <c r="E16157" s="171">
        <v>50.41</v>
      </c>
    </row>
    <row r="16158" spans="2:5" ht="50.1" customHeight="1">
      <c r="B16158" s="75">
        <v>38179</v>
      </c>
      <c r="C16158" s="75" t="s">
        <v>21867</v>
      </c>
      <c r="D16158" s="75" t="s">
        <v>13138</v>
      </c>
      <c r="E16158" s="171">
        <v>41.68</v>
      </c>
    </row>
    <row r="16159" spans="2:5" ht="50.1" customHeight="1">
      <c r="B16159" s="75">
        <v>20256</v>
      </c>
      <c r="C16159" s="75" t="s">
        <v>17603</v>
      </c>
      <c r="D16159" s="75" t="s">
        <v>13138</v>
      </c>
      <c r="E16159" s="171">
        <v>0.34</v>
      </c>
    </row>
    <row r="16160" spans="2:5" ht="50.1" customHeight="1">
      <c r="B16160" s="75">
        <v>14511</v>
      </c>
      <c r="C16160" s="75" t="s">
        <v>17604</v>
      </c>
      <c r="D16160" s="75" t="s">
        <v>13138</v>
      </c>
      <c r="E16160" s="172">
        <v>595829.15</v>
      </c>
    </row>
    <row r="16161" spans="2:5" ht="50.1" customHeight="1">
      <c r="B16161" s="75">
        <v>10642</v>
      </c>
      <c r="C16161" s="75" t="s">
        <v>17605</v>
      </c>
      <c r="D16161" s="75" t="s">
        <v>13138</v>
      </c>
      <c r="E16161" s="172">
        <v>561300</v>
      </c>
    </row>
    <row r="16162" spans="2:5" ht="50.1" customHeight="1">
      <c r="B16162" s="75">
        <v>14489</v>
      </c>
      <c r="C16162" s="75" t="s">
        <v>17606</v>
      </c>
      <c r="D16162" s="75" t="s">
        <v>13138</v>
      </c>
      <c r="E16162" s="172">
        <v>497862.65</v>
      </c>
    </row>
    <row r="16163" spans="2:5" ht="50.1" customHeight="1">
      <c r="B16163" s="75">
        <v>14513</v>
      </c>
      <c r="C16163" s="75" t="s">
        <v>17607</v>
      </c>
      <c r="D16163" s="75" t="s">
        <v>13138</v>
      </c>
      <c r="E16163" s="172">
        <v>373408.81</v>
      </c>
    </row>
    <row r="16164" spans="2:5" ht="50.1" customHeight="1">
      <c r="B16164" s="75">
        <v>13600</v>
      </c>
      <c r="C16164" s="75" t="s">
        <v>17608</v>
      </c>
      <c r="D16164" s="75" t="s">
        <v>13138</v>
      </c>
      <c r="E16164" s="172">
        <v>481802.51</v>
      </c>
    </row>
    <row r="16165" spans="2:5" ht="50.1" customHeight="1">
      <c r="B16165" s="75">
        <v>10646</v>
      </c>
      <c r="C16165" s="75" t="s">
        <v>17609</v>
      </c>
      <c r="D16165" s="75" t="s">
        <v>13138</v>
      </c>
      <c r="E16165" s="172">
        <v>359151.67</v>
      </c>
    </row>
    <row r="16166" spans="2:5" ht="50.1" customHeight="1">
      <c r="B16166" s="75">
        <v>6070</v>
      </c>
      <c r="C16166" s="75" t="s">
        <v>17610</v>
      </c>
      <c r="D16166" s="75" t="s">
        <v>13138</v>
      </c>
      <c r="E16166" s="172">
        <v>490736.56</v>
      </c>
    </row>
    <row r="16167" spans="2:5" ht="50.1" customHeight="1">
      <c r="B16167" s="75">
        <v>6069</v>
      </c>
      <c r="C16167" s="75" t="s">
        <v>17611</v>
      </c>
      <c r="D16167" s="75" t="s">
        <v>13138</v>
      </c>
      <c r="E16167" s="172">
        <v>108411.1</v>
      </c>
    </row>
    <row r="16168" spans="2:5" ht="50.1" customHeight="1">
      <c r="B16168" s="75">
        <v>14626</v>
      </c>
      <c r="C16168" s="75" t="s">
        <v>17612</v>
      </c>
      <c r="D16168" s="75" t="s">
        <v>13138</v>
      </c>
      <c r="E16168" s="172">
        <v>537244.30000000005</v>
      </c>
    </row>
    <row r="16169" spans="2:5" ht="50.1" customHeight="1">
      <c r="B16169" s="75">
        <v>6067</v>
      </c>
      <c r="C16169" s="75" t="s">
        <v>17613</v>
      </c>
      <c r="D16169" s="75" t="s">
        <v>13138</v>
      </c>
      <c r="E16169" s="172">
        <v>441021.43</v>
      </c>
    </row>
    <row r="16170" spans="2:5" ht="50.1" customHeight="1">
      <c r="B16170" s="75">
        <v>38393</v>
      </c>
      <c r="C16170" s="75" t="s">
        <v>17614</v>
      </c>
      <c r="D16170" s="75" t="s">
        <v>13138</v>
      </c>
      <c r="E16170" s="171">
        <v>13.5</v>
      </c>
    </row>
    <row r="16171" spans="2:5" ht="50.1" customHeight="1">
      <c r="B16171" s="75">
        <v>38390</v>
      </c>
      <c r="C16171" s="75" t="s">
        <v>17615</v>
      </c>
      <c r="D16171" s="75" t="s">
        <v>13138</v>
      </c>
      <c r="E16171" s="171">
        <v>29.94</v>
      </c>
    </row>
    <row r="16172" spans="2:5" ht="50.1" customHeight="1">
      <c r="B16172" s="75">
        <v>36532</v>
      </c>
      <c r="C16172" s="75" t="s">
        <v>17616</v>
      </c>
      <c r="D16172" s="75" t="s">
        <v>13138</v>
      </c>
      <c r="E16172" s="172">
        <v>14862.65</v>
      </c>
    </row>
    <row r="16173" spans="2:5" ht="50.1" customHeight="1">
      <c r="B16173" s="75">
        <v>11578</v>
      </c>
      <c r="C16173" s="75" t="s">
        <v>17617</v>
      </c>
      <c r="D16173" s="75" t="s">
        <v>13138</v>
      </c>
      <c r="E16173" s="171">
        <v>10.88</v>
      </c>
    </row>
    <row r="16174" spans="2:5" ht="50.1" customHeight="1">
      <c r="B16174" s="75">
        <v>11577</v>
      </c>
      <c r="C16174" s="75" t="s">
        <v>17618</v>
      </c>
      <c r="D16174" s="75" t="s">
        <v>13138</v>
      </c>
      <c r="E16174" s="171">
        <v>10.39</v>
      </c>
    </row>
    <row r="16175" spans="2:5" ht="50.1" customHeight="1">
      <c r="B16175" s="75">
        <v>42432</v>
      </c>
      <c r="C16175" s="75" t="s">
        <v>17619</v>
      </c>
      <c r="D16175" s="75" t="s">
        <v>13138</v>
      </c>
      <c r="E16175" s="172">
        <v>1921.77</v>
      </c>
    </row>
    <row r="16176" spans="2:5" ht="50.1" customHeight="1">
      <c r="B16176" s="75">
        <v>42437</v>
      </c>
      <c r="C16176" s="75" t="s">
        <v>17620</v>
      </c>
      <c r="D16176" s="75" t="s">
        <v>13138</v>
      </c>
      <c r="E16176" s="172">
        <v>1461.06</v>
      </c>
    </row>
    <row r="16177" spans="2:5" ht="50.1" customHeight="1">
      <c r="B16177" s="75">
        <v>1116</v>
      </c>
      <c r="C16177" s="75" t="s">
        <v>17621</v>
      </c>
      <c r="D16177" s="75" t="s">
        <v>13139</v>
      </c>
      <c r="E16177" s="171">
        <v>23.37</v>
      </c>
    </row>
    <row r="16178" spans="2:5" ht="50.1" customHeight="1">
      <c r="B16178" s="75">
        <v>1115</v>
      </c>
      <c r="C16178" s="75" t="s">
        <v>17622</v>
      </c>
      <c r="D16178" s="75" t="s">
        <v>13139</v>
      </c>
      <c r="E16178" s="171">
        <v>28</v>
      </c>
    </row>
    <row r="16179" spans="2:5" ht="50.1" customHeight="1">
      <c r="B16179" s="75">
        <v>1113</v>
      </c>
      <c r="C16179" s="75" t="s">
        <v>17623</v>
      </c>
      <c r="D16179" s="75" t="s">
        <v>13139</v>
      </c>
      <c r="E16179" s="171">
        <v>32.74</v>
      </c>
    </row>
    <row r="16180" spans="2:5" ht="50.1" customHeight="1">
      <c r="B16180" s="75">
        <v>1114</v>
      </c>
      <c r="C16180" s="75" t="s">
        <v>17624</v>
      </c>
      <c r="D16180" s="75" t="s">
        <v>13139</v>
      </c>
      <c r="E16180" s="171">
        <v>39</v>
      </c>
    </row>
    <row r="16181" spans="2:5" ht="50.1" customHeight="1">
      <c r="B16181" s="75">
        <v>40873</v>
      </c>
      <c r="C16181" s="75" t="s">
        <v>19221</v>
      </c>
      <c r="D16181" s="75" t="s">
        <v>13139</v>
      </c>
      <c r="E16181" s="171">
        <v>30.52</v>
      </c>
    </row>
    <row r="16182" spans="2:5" ht="50.1" customHeight="1">
      <c r="B16182" s="75">
        <v>20214</v>
      </c>
      <c r="C16182" s="75" t="s">
        <v>17625</v>
      </c>
      <c r="D16182" s="75" t="s">
        <v>13138</v>
      </c>
      <c r="E16182" s="171">
        <v>33.020000000000003</v>
      </c>
    </row>
    <row r="16183" spans="2:5" ht="50.1" customHeight="1">
      <c r="B16183" s="75">
        <v>11064</v>
      </c>
      <c r="C16183" s="75" t="s">
        <v>17626</v>
      </c>
      <c r="D16183" s="75" t="s">
        <v>13138</v>
      </c>
      <c r="E16183" s="171">
        <v>14</v>
      </c>
    </row>
    <row r="16184" spans="2:5" ht="50.1" customHeight="1">
      <c r="B16184" s="75">
        <v>7237</v>
      </c>
      <c r="C16184" s="75" t="s">
        <v>17627</v>
      </c>
      <c r="D16184" s="75" t="s">
        <v>13138</v>
      </c>
      <c r="E16184" s="171">
        <v>19.100000000000001</v>
      </c>
    </row>
    <row r="16185" spans="2:5" ht="50.1" customHeight="1">
      <c r="B16185" s="75">
        <v>11757</v>
      </c>
      <c r="C16185" s="75" t="s">
        <v>17628</v>
      </c>
      <c r="D16185" s="75" t="s">
        <v>13138</v>
      </c>
      <c r="E16185" s="171">
        <v>24.78</v>
      </c>
    </row>
    <row r="16186" spans="2:5" ht="50.1" customHeight="1">
      <c r="B16186" s="75">
        <v>11758</v>
      </c>
      <c r="C16186" s="75" t="s">
        <v>17629</v>
      </c>
      <c r="D16186" s="75" t="s">
        <v>13138</v>
      </c>
      <c r="E16186" s="171">
        <v>39.44</v>
      </c>
    </row>
    <row r="16187" spans="2:5" ht="50.1" customHeight="1">
      <c r="B16187" s="75">
        <v>37526</v>
      </c>
      <c r="C16187" s="75" t="s">
        <v>17630</v>
      </c>
      <c r="D16187" s="75" t="s">
        <v>13138</v>
      </c>
      <c r="E16187" s="171">
        <v>2.66</v>
      </c>
    </row>
    <row r="16188" spans="2:5" ht="50.1" customHeight="1">
      <c r="B16188" s="75">
        <v>6076</v>
      </c>
      <c r="C16188" s="75" t="s">
        <v>17631</v>
      </c>
      <c r="D16188" s="75" t="s">
        <v>13141</v>
      </c>
      <c r="E16188" s="171">
        <v>55.72</v>
      </c>
    </row>
    <row r="16189" spans="2:5" ht="50.1" customHeight="1">
      <c r="B16189" s="75">
        <v>13109</v>
      </c>
      <c r="C16189" s="75" t="s">
        <v>17632</v>
      </c>
      <c r="D16189" s="75" t="s">
        <v>13138</v>
      </c>
      <c r="E16189" s="171">
        <v>254.43</v>
      </c>
    </row>
    <row r="16190" spans="2:5" ht="50.1" customHeight="1">
      <c r="B16190" s="75">
        <v>13110</v>
      </c>
      <c r="C16190" s="75" t="s">
        <v>17633</v>
      </c>
      <c r="D16190" s="75" t="s">
        <v>13138</v>
      </c>
      <c r="E16190" s="171">
        <v>334.84</v>
      </c>
    </row>
    <row r="16191" spans="2:5" ht="50.1" customHeight="1">
      <c r="B16191" s="75">
        <v>7581</v>
      </c>
      <c r="C16191" s="75" t="s">
        <v>17634</v>
      </c>
      <c r="D16191" s="75" t="s">
        <v>13138</v>
      </c>
      <c r="E16191" s="171">
        <v>2.99</v>
      </c>
    </row>
    <row r="16192" spans="2:5" ht="50.1" customHeight="1">
      <c r="B16192" s="75">
        <v>4509</v>
      </c>
      <c r="C16192" s="75" t="s">
        <v>21868</v>
      </c>
      <c r="D16192" s="75" t="s">
        <v>13139</v>
      </c>
      <c r="E16192" s="171">
        <v>2.81</v>
      </c>
    </row>
    <row r="16193" spans="2:5" ht="50.1" customHeight="1">
      <c r="B16193" s="75">
        <v>4512</v>
      </c>
      <c r="C16193" s="75" t="s">
        <v>21869</v>
      </c>
      <c r="D16193" s="75" t="s">
        <v>13139</v>
      </c>
      <c r="E16193" s="171">
        <v>1.34</v>
      </c>
    </row>
    <row r="16194" spans="2:5" ht="50.1" customHeight="1">
      <c r="B16194" s="75">
        <v>4517</v>
      </c>
      <c r="C16194" s="75" t="s">
        <v>21870</v>
      </c>
      <c r="D16194" s="75" t="s">
        <v>13139</v>
      </c>
      <c r="E16194" s="171">
        <v>1.94</v>
      </c>
    </row>
    <row r="16195" spans="2:5" ht="50.1" customHeight="1">
      <c r="B16195" s="75">
        <v>20206</v>
      </c>
      <c r="C16195" s="75" t="s">
        <v>21871</v>
      </c>
      <c r="D16195" s="75" t="s">
        <v>13139</v>
      </c>
      <c r="E16195" s="171">
        <v>11.55</v>
      </c>
    </row>
    <row r="16196" spans="2:5" ht="50.1" customHeight="1">
      <c r="B16196" s="75">
        <v>4460</v>
      </c>
      <c r="C16196" s="75" t="s">
        <v>21872</v>
      </c>
      <c r="D16196" s="75" t="s">
        <v>13139</v>
      </c>
      <c r="E16196" s="171">
        <v>11.85</v>
      </c>
    </row>
    <row r="16197" spans="2:5" ht="50.1" customHeight="1">
      <c r="B16197" s="75">
        <v>4417</v>
      </c>
      <c r="C16197" s="75" t="s">
        <v>21873</v>
      </c>
      <c r="D16197" s="75" t="s">
        <v>13139</v>
      </c>
      <c r="E16197" s="171">
        <v>9.14</v>
      </c>
    </row>
    <row r="16198" spans="2:5" ht="50.1" customHeight="1">
      <c r="B16198" s="75">
        <v>4415</v>
      </c>
      <c r="C16198" s="75" t="s">
        <v>21874</v>
      </c>
      <c r="D16198" s="75" t="s">
        <v>13139</v>
      </c>
      <c r="E16198" s="171">
        <v>6.35</v>
      </c>
    </row>
    <row r="16199" spans="2:5" ht="50.1" customHeight="1">
      <c r="B16199" s="75">
        <v>37373</v>
      </c>
      <c r="C16199" s="75" t="s">
        <v>17635</v>
      </c>
      <c r="D16199" s="75" t="s">
        <v>13137</v>
      </c>
      <c r="E16199" s="171">
        <v>0.06</v>
      </c>
    </row>
    <row r="16200" spans="2:5" ht="50.1" customHeight="1">
      <c r="B16200" s="75">
        <v>40864</v>
      </c>
      <c r="C16200" s="75" t="s">
        <v>17636</v>
      </c>
      <c r="D16200" s="75" t="s">
        <v>13142</v>
      </c>
      <c r="E16200" s="171">
        <v>11.13</v>
      </c>
    </row>
    <row r="16201" spans="2:5" ht="50.1" customHeight="1">
      <c r="B16201" s="75">
        <v>4734</v>
      </c>
      <c r="C16201" s="75" t="s">
        <v>17637</v>
      </c>
      <c r="D16201" s="75" t="s">
        <v>13141</v>
      </c>
      <c r="E16201" s="171">
        <v>103.83</v>
      </c>
    </row>
    <row r="16202" spans="2:5" ht="50.1" customHeight="1">
      <c r="B16202" s="75">
        <v>6085</v>
      </c>
      <c r="C16202" s="75" t="s">
        <v>17638</v>
      </c>
      <c r="D16202" s="75" t="s">
        <v>3955</v>
      </c>
      <c r="E16202" s="171">
        <v>7.73</v>
      </c>
    </row>
    <row r="16203" spans="2:5" ht="50.1" customHeight="1">
      <c r="B16203" s="75">
        <v>38396</v>
      </c>
      <c r="C16203" s="75" t="s">
        <v>17639</v>
      </c>
      <c r="D16203" s="75" t="s">
        <v>13138</v>
      </c>
      <c r="E16203" s="171">
        <v>323.35000000000002</v>
      </c>
    </row>
    <row r="16204" spans="2:5" ht="50.1" customHeight="1">
      <c r="B16204" s="75">
        <v>6090</v>
      </c>
      <c r="C16204" s="75" t="s">
        <v>17640</v>
      </c>
      <c r="D16204" s="75" t="s">
        <v>3955</v>
      </c>
      <c r="E16204" s="171">
        <v>14.69</v>
      </c>
    </row>
    <row r="16205" spans="2:5" ht="50.1" customHeight="1">
      <c r="B16205" s="75">
        <v>11622</v>
      </c>
      <c r="C16205" s="75" t="s">
        <v>17641</v>
      </c>
      <c r="D16205" s="75" t="s">
        <v>13140</v>
      </c>
      <c r="E16205" s="171">
        <v>36.99</v>
      </c>
    </row>
    <row r="16206" spans="2:5" ht="50.1" customHeight="1">
      <c r="B16206" s="75">
        <v>43143</v>
      </c>
      <c r="C16206" s="75" t="s">
        <v>19222</v>
      </c>
      <c r="D16206" s="75" t="s">
        <v>3955</v>
      </c>
      <c r="E16206" s="171">
        <v>13.97</v>
      </c>
    </row>
    <row r="16207" spans="2:5" ht="50.1" customHeight="1">
      <c r="B16207" s="75">
        <v>7317</v>
      </c>
      <c r="C16207" s="75" t="s">
        <v>17643</v>
      </c>
      <c r="D16207" s="75" t="s">
        <v>13140</v>
      </c>
      <c r="E16207" s="171">
        <v>26.93</v>
      </c>
    </row>
    <row r="16208" spans="2:5" ht="50.1" customHeight="1">
      <c r="B16208" s="75">
        <v>142</v>
      </c>
      <c r="C16208" s="75" t="s">
        <v>19223</v>
      </c>
      <c r="D16208" s="75" t="s">
        <v>13153</v>
      </c>
      <c r="E16208" s="171">
        <v>17.45</v>
      </c>
    </row>
    <row r="16209" spans="2:5" ht="50.1" customHeight="1">
      <c r="B16209" s="75">
        <v>43142</v>
      </c>
      <c r="C16209" s="75" t="s">
        <v>19224</v>
      </c>
      <c r="D16209" s="75" t="s">
        <v>3955</v>
      </c>
      <c r="E16209" s="171">
        <v>79.290000000000006</v>
      </c>
    </row>
    <row r="16210" spans="2:5" ht="50.1" customHeight="1">
      <c r="B16210" s="75">
        <v>38123</v>
      </c>
      <c r="C16210" s="75" t="s">
        <v>17644</v>
      </c>
      <c r="D16210" s="75" t="s">
        <v>13140</v>
      </c>
      <c r="E16210" s="171">
        <v>54.55</v>
      </c>
    </row>
    <row r="16211" spans="2:5" ht="50.1" customHeight="1">
      <c r="B16211" s="75">
        <v>42701</v>
      </c>
      <c r="C16211" s="75" t="s">
        <v>17645</v>
      </c>
      <c r="D16211" s="75" t="s">
        <v>13138</v>
      </c>
      <c r="E16211" s="171">
        <v>39.82</v>
      </c>
    </row>
    <row r="16212" spans="2:5" ht="50.1" customHeight="1">
      <c r="B16212" s="75">
        <v>42702</v>
      </c>
      <c r="C16212" s="75" t="s">
        <v>17646</v>
      </c>
      <c r="D16212" s="75" t="s">
        <v>13138</v>
      </c>
      <c r="E16212" s="171">
        <v>70.75</v>
      </c>
    </row>
    <row r="16213" spans="2:5" ht="50.1" customHeight="1">
      <c r="B16213" s="75">
        <v>37955</v>
      </c>
      <c r="C16213" s="75" t="s">
        <v>17647</v>
      </c>
      <c r="D16213" s="75" t="s">
        <v>13138</v>
      </c>
      <c r="E16213" s="171">
        <v>91.7</v>
      </c>
    </row>
    <row r="16214" spans="2:5" ht="50.1" customHeight="1">
      <c r="B16214" s="75">
        <v>42699</v>
      </c>
      <c r="C16214" s="75" t="s">
        <v>17648</v>
      </c>
      <c r="D16214" s="75" t="s">
        <v>13138</v>
      </c>
      <c r="E16214" s="171">
        <v>24.32</v>
      </c>
    </row>
    <row r="16215" spans="2:5" ht="50.1" customHeight="1">
      <c r="B16215" s="75">
        <v>42700</v>
      </c>
      <c r="C16215" s="75" t="s">
        <v>17649</v>
      </c>
      <c r="D16215" s="75" t="s">
        <v>13138</v>
      </c>
      <c r="E16215" s="171">
        <v>69.34</v>
      </c>
    </row>
    <row r="16216" spans="2:5" ht="50.1" customHeight="1">
      <c r="B16216" s="75">
        <v>37743</v>
      </c>
      <c r="C16216" s="75" t="s">
        <v>17650</v>
      </c>
      <c r="D16216" s="75" t="s">
        <v>13138</v>
      </c>
      <c r="E16216" s="172">
        <v>143941.6</v>
      </c>
    </row>
    <row r="16217" spans="2:5" ht="50.1" customHeight="1">
      <c r="B16217" s="75">
        <v>37744</v>
      </c>
      <c r="C16217" s="75" t="s">
        <v>17651</v>
      </c>
      <c r="D16217" s="75" t="s">
        <v>13138</v>
      </c>
      <c r="E16217" s="172">
        <v>169248.25</v>
      </c>
    </row>
    <row r="16218" spans="2:5" ht="50.1" customHeight="1">
      <c r="B16218" s="75">
        <v>37741</v>
      </c>
      <c r="C16218" s="75" t="s">
        <v>17652</v>
      </c>
      <c r="D16218" s="75" t="s">
        <v>13138</v>
      </c>
      <c r="E16218" s="172">
        <v>130885.31</v>
      </c>
    </row>
    <row r="16219" spans="2:5" ht="50.1" customHeight="1">
      <c r="B16219" s="75">
        <v>39396</v>
      </c>
      <c r="C16219" s="75" t="s">
        <v>17653</v>
      </c>
      <c r="D16219" s="75" t="s">
        <v>13138</v>
      </c>
      <c r="E16219" s="171">
        <v>49.18</v>
      </c>
    </row>
    <row r="16220" spans="2:5" ht="50.1" customHeight="1">
      <c r="B16220" s="75">
        <v>39392</v>
      </c>
      <c r="C16220" s="75" t="s">
        <v>17654</v>
      </c>
      <c r="D16220" s="75" t="s">
        <v>13138</v>
      </c>
      <c r="E16220" s="171">
        <v>55.48</v>
      </c>
    </row>
    <row r="16221" spans="2:5" ht="50.1" customHeight="1">
      <c r="B16221" s="75">
        <v>39393</v>
      </c>
      <c r="C16221" s="75" t="s">
        <v>17655</v>
      </c>
      <c r="D16221" s="75" t="s">
        <v>13138</v>
      </c>
      <c r="E16221" s="171">
        <v>34.31</v>
      </c>
    </row>
    <row r="16222" spans="2:5" ht="50.1" customHeight="1">
      <c r="B16222" s="75">
        <v>39394</v>
      </c>
      <c r="C16222" s="75" t="s">
        <v>17656</v>
      </c>
      <c r="D16222" s="75" t="s">
        <v>13138</v>
      </c>
      <c r="E16222" s="171">
        <v>38.619999999999997</v>
      </c>
    </row>
    <row r="16223" spans="2:5" ht="50.1" customHeight="1">
      <c r="B16223" s="75">
        <v>39395</v>
      </c>
      <c r="C16223" s="75" t="s">
        <v>17657</v>
      </c>
      <c r="D16223" s="75" t="s">
        <v>13138</v>
      </c>
      <c r="E16223" s="171">
        <v>35.909999999999997</v>
      </c>
    </row>
    <row r="16224" spans="2:5" ht="50.1" customHeight="1">
      <c r="B16224" s="75">
        <v>14618</v>
      </c>
      <c r="C16224" s="75" t="s">
        <v>17658</v>
      </c>
      <c r="D16224" s="75" t="s">
        <v>13138</v>
      </c>
      <c r="E16224" s="172">
        <v>1176.17</v>
      </c>
    </row>
    <row r="16225" spans="2:5" ht="50.1" customHeight="1">
      <c r="B16225" s="75">
        <v>40269</v>
      </c>
      <c r="C16225" s="75" t="s">
        <v>17659</v>
      </c>
      <c r="D16225" s="75" t="s">
        <v>13138</v>
      </c>
      <c r="E16225" s="172">
        <v>4738.7</v>
      </c>
    </row>
    <row r="16226" spans="2:5" ht="50.1" customHeight="1">
      <c r="B16226" s="75">
        <v>6110</v>
      </c>
      <c r="C16226" s="75" t="s">
        <v>17660</v>
      </c>
      <c r="D16226" s="75" t="s">
        <v>13137</v>
      </c>
      <c r="E16226" s="171">
        <v>15.45</v>
      </c>
    </row>
    <row r="16227" spans="2:5" ht="50.1" customHeight="1">
      <c r="B16227" s="75">
        <v>40910</v>
      </c>
      <c r="C16227" s="75" t="s">
        <v>17661</v>
      </c>
      <c r="D16227" s="75" t="s">
        <v>13142</v>
      </c>
      <c r="E16227" s="172">
        <v>2742.11</v>
      </c>
    </row>
    <row r="16228" spans="2:5" ht="50.1" customHeight="1">
      <c r="B16228" s="75">
        <v>6111</v>
      </c>
      <c r="C16228" s="75" t="s">
        <v>17662</v>
      </c>
      <c r="D16228" s="75" t="s">
        <v>13137</v>
      </c>
      <c r="E16228" s="171">
        <v>10.11</v>
      </c>
    </row>
    <row r="16229" spans="2:5" ht="50.1" customHeight="1">
      <c r="B16229" s="75">
        <v>41084</v>
      </c>
      <c r="C16229" s="75" t="s">
        <v>17663</v>
      </c>
      <c r="D16229" s="75" t="s">
        <v>13142</v>
      </c>
      <c r="E16229" s="172">
        <v>1794.06</v>
      </c>
    </row>
    <row r="16230" spans="2:5" ht="50.1" customHeight="1">
      <c r="B16230" s="75">
        <v>25950</v>
      </c>
      <c r="C16230" s="75" t="s">
        <v>17664</v>
      </c>
      <c r="D16230" s="75" t="s">
        <v>13141</v>
      </c>
      <c r="E16230" s="171">
        <v>30.74</v>
      </c>
    </row>
    <row r="16231" spans="2:5" ht="50.1" customHeight="1">
      <c r="B16231" s="75">
        <v>38637</v>
      </c>
      <c r="C16231" s="75" t="s">
        <v>17665</v>
      </c>
      <c r="D16231" s="75" t="s">
        <v>13138</v>
      </c>
      <c r="E16231" s="171">
        <v>159.83000000000001</v>
      </c>
    </row>
    <row r="16232" spans="2:5" ht="50.1" customHeight="1">
      <c r="B16232" s="75">
        <v>6150</v>
      </c>
      <c r="C16232" s="75" t="s">
        <v>17666</v>
      </c>
      <c r="D16232" s="75" t="s">
        <v>13138</v>
      </c>
      <c r="E16232" s="171">
        <v>161.78</v>
      </c>
    </row>
    <row r="16233" spans="2:5" ht="50.1" customHeight="1">
      <c r="B16233" s="75">
        <v>6136</v>
      </c>
      <c r="C16233" s="75" t="s">
        <v>17667</v>
      </c>
      <c r="D16233" s="75" t="s">
        <v>13138</v>
      </c>
      <c r="E16233" s="171">
        <v>127.17</v>
      </c>
    </row>
    <row r="16234" spans="2:5" ht="50.1" customHeight="1">
      <c r="B16234" s="75">
        <v>38638</v>
      </c>
      <c r="C16234" s="75" t="s">
        <v>17668</v>
      </c>
      <c r="D16234" s="75" t="s">
        <v>13138</v>
      </c>
      <c r="E16234" s="171">
        <v>134.68</v>
      </c>
    </row>
    <row r="16235" spans="2:5" ht="50.1" customHeight="1">
      <c r="B16235" s="75">
        <v>20262</v>
      </c>
      <c r="C16235" s="75" t="s">
        <v>17669</v>
      </c>
      <c r="D16235" s="75" t="s">
        <v>13138</v>
      </c>
      <c r="E16235" s="171">
        <v>14.42</v>
      </c>
    </row>
    <row r="16236" spans="2:5" ht="50.1" customHeight="1">
      <c r="B16236" s="75">
        <v>6148</v>
      </c>
      <c r="C16236" s="75" t="s">
        <v>17670</v>
      </c>
      <c r="D16236" s="75" t="s">
        <v>13138</v>
      </c>
      <c r="E16236" s="171">
        <v>8.35</v>
      </c>
    </row>
    <row r="16237" spans="2:5" ht="50.1" customHeight="1">
      <c r="B16237" s="75">
        <v>6145</v>
      </c>
      <c r="C16237" s="75" t="s">
        <v>17671</v>
      </c>
      <c r="D16237" s="75" t="s">
        <v>13138</v>
      </c>
      <c r="E16237" s="171">
        <v>14.99</v>
      </c>
    </row>
    <row r="16238" spans="2:5" ht="50.1" customHeight="1">
      <c r="B16238" s="75">
        <v>6149</v>
      </c>
      <c r="C16238" s="75" t="s">
        <v>17672</v>
      </c>
      <c r="D16238" s="75" t="s">
        <v>13138</v>
      </c>
      <c r="E16238" s="171">
        <v>14.13</v>
      </c>
    </row>
    <row r="16239" spans="2:5" ht="50.1" customHeight="1">
      <c r="B16239" s="75">
        <v>6146</v>
      </c>
      <c r="C16239" s="75" t="s">
        <v>17673</v>
      </c>
      <c r="D16239" s="75" t="s">
        <v>13138</v>
      </c>
      <c r="E16239" s="171">
        <v>15</v>
      </c>
    </row>
    <row r="16240" spans="2:5" ht="50.1" customHeight="1">
      <c r="B16240" s="75">
        <v>26026</v>
      </c>
      <c r="C16240" s="75" t="s">
        <v>17674</v>
      </c>
      <c r="D16240" s="75" t="s">
        <v>13140</v>
      </c>
      <c r="E16240" s="171">
        <v>1.46</v>
      </c>
    </row>
    <row r="16241" spans="2:5" ht="50.1" customHeight="1">
      <c r="B16241" s="75">
        <v>39961</v>
      </c>
      <c r="C16241" s="75" t="s">
        <v>17675</v>
      </c>
      <c r="D16241" s="75" t="s">
        <v>13138</v>
      </c>
      <c r="E16241" s="171">
        <v>11.53</v>
      </c>
    </row>
    <row r="16242" spans="2:5" ht="50.1" customHeight="1">
      <c r="B16242" s="75">
        <v>42433</v>
      </c>
      <c r="C16242" s="75" t="s">
        <v>17676</v>
      </c>
      <c r="D16242" s="75" t="s">
        <v>13138</v>
      </c>
      <c r="E16242" s="172">
        <v>3795.91</v>
      </c>
    </row>
    <row r="16243" spans="2:5" ht="50.1" customHeight="1">
      <c r="B16243" s="75">
        <v>42434</v>
      </c>
      <c r="C16243" s="75" t="s">
        <v>17677</v>
      </c>
      <c r="D16243" s="75" t="s">
        <v>13138</v>
      </c>
      <c r="E16243" s="172">
        <v>4102.04</v>
      </c>
    </row>
    <row r="16244" spans="2:5" ht="50.1" customHeight="1">
      <c r="B16244" s="75">
        <v>42435</v>
      </c>
      <c r="C16244" s="75" t="s">
        <v>17678</v>
      </c>
      <c r="D16244" s="75" t="s">
        <v>13138</v>
      </c>
      <c r="E16244" s="172">
        <v>2045.53</v>
      </c>
    </row>
    <row r="16245" spans="2:5" ht="50.1" customHeight="1">
      <c r="B16245" s="75">
        <v>38061</v>
      </c>
      <c r="C16245" s="75" t="s">
        <v>17679</v>
      </c>
      <c r="D16245" s="75" t="s">
        <v>13138</v>
      </c>
      <c r="E16245" s="171">
        <v>57.76</v>
      </c>
    </row>
    <row r="16246" spans="2:5" ht="50.1" customHeight="1">
      <c r="B16246" s="75">
        <v>20250</v>
      </c>
      <c r="C16246" s="75" t="s">
        <v>17680</v>
      </c>
      <c r="D16246" s="75" t="s">
        <v>13140</v>
      </c>
      <c r="E16246" s="171">
        <v>12</v>
      </c>
    </row>
    <row r="16247" spans="2:5" ht="50.1" customHeight="1">
      <c r="B16247" s="75">
        <v>39965</v>
      </c>
      <c r="C16247" s="75" t="s">
        <v>17681</v>
      </c>
      <c r="D16247" s="75" t="s">
        <v>13136</v>
      </c>
      <c r="E16247" s="172">
        <v>1771.67</v>
      </c>
    </row>
    <row r="16248" spans="2:5" ht="50.1" customHeight="1">
      <c r="B16248" s="75">
        <v>39964</v>
      </c>
      <c r="C16248" s="75" t="s">
        <v>17682</v>
      </c>
      <c r="D16248" s="75" t="s">
        <v>13136</v>
      </c>
      <c r="E16248" s="172">
        <v>1427.31</v>
      </c>
    </row>
    <row r="16249" spans="2:5" ht="50.1" customHeight="1">
      <c r="B16249" s="75">
        <v>13388</v>
      </c>
      <c r="C16249" s="75" t="s">
        <v>17683</v>
      </c>
      <c r="D16249" s="75" t="s">
        <v>13140</v>
      </c>
      <c r="E16249" s="171">
        <v>185.85</v>
      </c>
    </row>
    <row r="16250" spans="2:5" ht="50.1" customHeight="1">
      <c r="B16250" s="75">
        <v>39914</v>
      </c>
      <c r="C16250" s="75" t="s">
        <v>17684</v>
      </c>
      <c r="D16250" s="75" t="s">
        <v>13140</v>
      </c>
      <c r="E16250" s="171">
        <v>180.1</v>
      </c>
    </row>
    <row r="16251" spans="2:5" ht="50.1" customHeight="1">
      <c r="B16251" s="75">
        <v>12732</v>
      </c>
      <c r="C16251" s="75" t="s">
        <v>17685</v>
      </c>
      <c r="D16251" s="75" t="s">
        <v>13138</v>
      </c>
      <c r="E16251" s="171">
        <v>207.81</v>
      </c>
    </row>
    <row r="16252" spans="2:5" ht="50.1" customHeight="1">
      <c r="B16252" s="75">
        <v>6160</v>
      </c>
      <c r="C16252" s="75" t="s">
        <v>17686</v>
      </c>
      <c r="D16252" s="75" t="s">
        <v>13137</v>
      </c>
      <c r="E16252" s="171">
        <v>15.45</v>
      </c>
    </row>
    <row r="16253" spans="2:5" ht="50.1" customHeight="1">
      <c r="B16253" s="75">
        <v>41087</v>
      </c>
      <c r="C16253" s="75" t="s">
        <v>17687</v>
      </c>
      <c r="D16253" s="75" t="s">
        <v>13142</v>
      </c>
      <c r="E16253" s="172">
        <v>2742.11</v>
      </c>
    </row>
    <row r="16254" spans="2:5" ht="50.1" customHeight="1">
      <c r="B16254" s="75">
        <v>6166</v>
      </c>
      <c r="C16254" s="75" t="s">
        <v>17688</v>
      </c>
      <c r="D16254" s="75" t="s">
        <v>13137</v>
      </c>
      <c r="E16254" s="171">
        <v>18.38</v>
      </c>
    </row>
    <row r="16255" spans="2:5" ht="50.1" customHeight="1">
      <c r="B16255" s="75">
        <v>41088</v>
      </c>
      <c r="C16255" s="75" t="s">
        <v>17689</v>
      </c>
      <c r="D16255" s="75" t="s">
        <v>13142</v>
      </c>
      <c r="E16255" s="172">
        <v>3262.29</v>
      </c>
    </row>
    <row r="16256" spans="2:5" ht="50.1" customHeight="1">
      <c r="B16256" s="75">
        <v>20232</v>
      </c>
      <c r="C16256" s="75" t="s">
        <v>17690</v>
      </c>
      <c r="D16256" s="75" t="s">
        <v>13139</v>
      </c>
      <c r="E16256" s="171">
        <v>58.99</v>
      </c>
    </row>
    <row r="16257" spans="2:5" ht="50.1" customHeight="1">
      <c r="B16257" s="75">
        <v>10856</v>
      </c>
      <c r="C16257" s="75" t="s">
        <v>17691</v>
      </c>
      <c r="D16257" s="75" t="s">
        <v>13139</v>
      </c>
      <c r="E16257" s="171">
        <v>79.39</v>
      </c>
    </row>
    <row r="16258" spans="2:5" ht="50.1" customHeight="1">
      <c r="B16258" s="75">
        <v>4828</v>
      </c>
      <c r="C16258" s="75" t="s">
        <v>17692</v>
      </c>
      <c r="D16258" s="75" t="s">
        <v>13139</v>
      </c>
      <c r="E16258" s="171">
        <v>32.869999999999997</v>
      </c>
    </row>
    <row r="16259" spans="2:5" ht="50.1" customHeight="1">
      <c r="B16259" s="75">
        <v>20249</v>
      </c>
      <c r="C16259" s="75" t="s">
        <v>17693</v>
      </c>
      <c r="D16259" s="75" t="s">
        <v>13139</v>
      </c>
      <c r="E16259" s="171">
        <v>18</v>
      </c>
    </row>
    <row r="16260" spans="2:5" ht="50.1" customHeight="1">
      <c r="B16260" s="75">
        <v>11609</v>
      </c>
      <c r="C16260" s="75" t="s">
        <v>17694</v>
      </c>
      <c r="D16260" s="75" t="s">
        <v>3955</v>
      </c>
      <c r="E16260" s="171">
        <v>6.14</v>
      </c>
    </row>
    <row r="16261" spans="2:5" ht="50.1" customHeight="1">
      <c r="B16261" s="75">
        <v>20083</v>
      </c>
      <c r="C16261" s="75" t="s">
        <v>17695</v>
      </c>
      <c r="D16261" s="75" t="s">
        <v>13138</v>
      </c>
      <c r="E16261" s="171">
        <v>50.99</v>
      </c>
    </row>
    <row r="16262" spans="2:5" ht="50.1" customHeight="1">
      <c r="B16262" s="75">
        <v>20082</v>
      </c>
      <c r="C16262" s="75" t="s">
        <v>17696</v>
      </c>
      <c r="D16262" s="75" t="s">
        <v>13138</v>
      </c>
      <c r="E16262" s="171">
        <v>19.86</v>
      </c>
    </row>
    <row r="16263" spans="2:5" ht="50.1" customHeight="1">
      <c r="B16263" s="75">
        <v>5318</v>
      </c>
      <c r="C16263" s="75" t="s">
        <v>17697</v>
      </c>
      <c r="D16263" s="75" t="s">
        <v>3955</v>
      </c>
      <c r="E16263" s="171">
        <v>15.3</v>
      </c>
    </row>
    <row r="16264" spans="2:5" ht="50.1" customHeight="1">
      <c r="B16264" s="75">
        <v>10691</v>
      </c>
      <c r="C16264" s="75" t="s">
        <v>17698</v>
      </c>
      <c r="D16264" s="75" t="s">
        <v>3955</v>
      </c>
      <c r="E16264" s="171">
        <v>38.630000000000003</v>
      </c>
    </row>
    <row r="16265" spans="2:5" ht="50.1" customHeight="1">
      <c r="B16265" s="75">
        <v>12295</v>
      </c>
      <c r="C16265" s="75" t="s">
        <v>17699</v>
      </c>
      <c r="D16265" s="75" t="s">
        <v>13138</v>
      </c>
      <c r="E16265" s="171">
        <v>2.91</v>
      </c>
    </row>
    <row r="16266" spans="2:5" ht="50.1" customHeight="1">
      <c r="B16266" s="75">
        <v>12296</v>
      </c>
      <c r="C16266" s="75" t="s">
        <v>17700</v>
      </c>
      <c r="D16266" s="75" t="s">
        <v>13138</v>
      </c>
      <c r="E16266" s="171">
        <v>3.76</v>
      </c>
    </row>
    <row r="16267" spans="2:5" ht="50.1" customHeight="1">
      <c r="B16267" s="75">
        <v>12294</v>
      </c>
      <c r="C16267" s="75" t="s">
        <v>17701</v>
      </c>
      <c r="D16267" s="75" t="s">
        <v>13138</v>
      </c>
      <c r="E16267" s="171">
        <v>9.0399999999999991</v>
      </c>
    </row>
    <row r="16268" spans="2:5" ht="50.1" customHeight="1">
      <c r="B16268" s="75">
        <v>14543</v>
      </c>
      <c r="C16268" s="75" t="s">
        <v>17702</v>
      </c>
      <c r="D16268" s="75" t="s">
        <v>13138</v>
      </c>
      <c r="E16268" s="171">
        <v>6.45</v>
      </c>
    </row>
    <row r="16269" spans="2:5" ht="50.1" customHeight="1">
      <c r="B16269" s="75">
        <v>13329</v>
      </c>
      <c r="C16269" s="75" t="s">
        <v>17703</v>
      </c>
      <c r="D16269" s="75" t="s">
        <v>13138</v>
      </c>
      <c r="E16269" s="171">
        <v>3.79</v>
      </c>
    </row>
    <row r="16270" spans="2:5" ht="50.1" customHeight="1">
      <c r="B16270" s="75">
        <v>21044</v>
      </c>
      <c r="C16270" s="75" t="s">
        <v>17704</v>
      </c>
      <c r="D16270" s="75" t="s">
        <v>13138</v>
      </c>
      <c r="E16270" s="171">
        <v>44.3</v>
      </c>
    </row>
    <row r="16271" spans="2:5" ht="50.1" customHeight="1">
      <c r="B16271" s="75">
        <v>21045</v>
      </c>
      <c r="C16271" s="75" t="s">
        <v>17705</v>
      </c>
      <c r="D16271" s="75" t="s">
        <v>13138</v>
      </c>
      <c r="E16271" s="171">
        <v>60.67</v>
      </c>
    </row>
    <row r="16272" spans="2:5" ht="50.1" customHeight="1">
      <c r="B16272" s="75">
        <v>21040</v>
      </c>
      <c r="C16272" s="75" t="s">
        <v>17706</v>
      </c>
      <c r="D16272" s="75" t="s">
        <v>13138</v>
      </c>
      <c r="E16272" s="171">
        <v>43.35</v>
      </c>
    </row>
    <row r="16273" spans="2:5" ht="50.1" customHeight="1">
      <c r="B16273" s="75">
        <v>21041</v>
      </c>
      <c r="C16273" s="75" t="s">
        <v>17707</v>
      </c>
      <c r="D16273" s="75" t="s">
        <v>13138</v>
      </c>
      <c r="E16273" s="171">
        <v>52.33</v>
      </c>
    </row>
    <row r="16274" spans="2:5" ht="50.1" customHeight="1">
      <c r="B16274" s="75">
        <v>21047</v>
      </c>
      <c r="C16274" s="75" t="s">
        <v>17708</v>
      </c>
      <c r="D16274" s="75" t="s">
        <v>13138</v>
      </c>
      <c r="E16274" s="171">
        <v>65.31</v>
      </c>
    </row>
    <row r="16275" spans="2:5" ht="50.1" customHeight="1">
      <c r="B16275" s="75">
        <v>21043</v>
      </c>
      <c r="C16275" s="75" t="s">
        <v>17709</v>
      </c>
      <c r="D16275" s="75" t="s">
        <v>13138</v>
      </c>
      <c r="E16275" s="171">
        <v>63.59</v>
      </c>
    </row>
    <row r="16276" spans="2:5" ht="50.1" customHeight="1">
      <c r="B16276" s="75">
        <v>21042</v>
      </c>
      <c r="C16276" s="75" t="s">
        <v>17710</v>
      </c>
      <c r="D16276" s="75" t="s">
        <v>13138</v>
      </c>
      <c r="E16276" s="171">
        <v>50.34</v>
      </c>
    </row>
    <row r="16277" spans="2:5" ht="50.1" customHeight="1">
      <c r="B16277" s="75">
        <v>14149</v>
      </c>
      <c r="C16277" s="75" t="s">
        <v>17711</v>
      </c>
      <c r="D16277" s="75" t="s">
        <v>13149</v>
      </c>
      <c r="E16277" s="171">
        <v>236.96</v>
      </c>
    </row>
    <row r="16278" spans="2:5" ht="50.1" customHeight="1">
      <c r="B16278" s="75">
        <v>38099</v>
      </c>
      <c r="C16278" s="75" t="s">
        <v>17712</v>
      </c>
      <c r="D16278" s="75" t="s">
        <v>13138</v>
      </c>
      <c r="E16278" s="171">
        <v>1.1599999999999999</v>
      </c>
    </row>
    <row r="16279" spans="2:5" ht="50.1" customHeight="1">
      <c r="B16279" s="75">
        <v>38100</v>
      </c>
      <c r="C16279" s="75" t="s">
        <v>17713</v>
      </c>
      <c r="D16279" s="75" t="s">
        <v>13138</v>
      </c>
      <c r="E16279" s="171">
        <v>1.91</v>
      </c>
    </row>
    <row r="16280" spans="2:5" ht="50.1" customHeight="1">
      <c r="B16280" s="75">
        <v>20061</v>
      </c>
      <c r="C16280" s="75" t="s">
        <v>17714</v>
      </c>
      <c r="D16280" s="75" t="s">
        <v>13138</v>
      </c>
      <c r="E16280" s="171">
        <v>3.17</v>
      </c>
    </row>
    <row r="16281" spans="2:5" ht="50.1" customHeight="1">
      <c r="B16281" s="75">
        <v>7576</v>
      </c>
      <c r="C16281" s="75" t="s">
        <v>17715</v>
      </c>
      <c r="D16281" s="75" t="s">
        <v>13138</v>
      </c>
      <c r="E16281" s="171">
        <v>123.07</v>
      </c>
    </row>
    <row r="16282" spans="2:5" ht="50.1" customHeight="1">
      <c r="B16282" s="75">
        <v>3384</v>
      </c>
      <c r="C16282" s="75" t="s">
        <v>17716</v>
      </c>
      <c r="D16282" s="75" t="s">
        <v>13138</v>
      </c>
      <c r="E16282" s="171">
        <v>4.6900000000000004</v>
      </c>
    </row>
    <row r="16283" spans="2:5" ht="50.1" customHeight="1">
      <c r="B16283" s="75">
        <v>7572</v>
      </c>
      <c r="C16283" s="75" t="s">
        <v>17717</v>
      </c>
      <c r="D16283" s="75" t="s">
        <v>13138</v>
      </c>
      <c r="E16283" s="171">
        <v>9.24</v>
      </c>
    </row>
    <row r="16284" spans="2:5" ht="50.1" customHeight="1">
      <c r="B16284" s="75">
        <v>3396</v>
      </c>
      <c r="C16284" s="75" t="s">
        <v>17718</v>
      </c>
      <c r="D16284" s="75" t="s">
        <v>13138</v>
      </c>
      <c r="E16284" s="171">
        <v>6.54</v>
      </c>
    </row>
    <row r="16285" spans="2:5" ht="50.1" customHeight="1">
      <c r="B16285" s="75">
        <v>37590</v>
      </c>
      <c r="C16285" s="75" t="s">
        <v>17719</v>
      </c>
      <c r="D16285" s="75" t="s">
        <v>13138</v>
      </c>
      <c r="E16285" s="171">
        <v>16.27</v>
      </c>
    </row>
    <row r="16286" spans="2:5" ht="50.1" customHeight="1">
      <c r="B16286" s="75">
        <v>37591</v>
      </c>
      <c r="C16286" s="75" t="s">
        <v>17720</v>
      </c>
      <c r="D16286" s="75" t="s">
        <v>13138</v>
      </c>
      <c r="E16286" s="171">
        <v>19.559999999999999</v>
      </c>
    </row>
    <row r="16287" spans="2:5" ht="50.1" customHeight="1">
      <c r="B16287" s="75">
        <v>12626</v>
      </c>
      <c r="C16287" s="75" t="s">
        <v>17721</v>
      </c>
      <c r="D16287" s="75" t="s">
        <v>13138</v>
      </c>
      <c r="E16287" s="171">
        <v>15.21</v>
      </c>
    </row>
    <row r="16288" spans="2:5" ht="50.1" customHeight="1">
      <c r="B16288" s="75">
        <v>11033</v>
      </c>
      <c r="C16288" s="75" t="s">
        <v>17722</v>
      </c>
      <c r="D16288" s="75" t="s">
        <v>13138</v>
      </c>
      <c r="E16288" s="171">
        <v>6.65</v>
      </c>
    </row>
    <row r="16289" spans="2:5" ht="50.1" customHeight="1">
      <c r="B16289" s="75">
        <v>390</v>
      </c>
      <c r="C16289" s="75" t="s">
        <v>17723</v>
      </c>
      <c r="D16289" s="75" t="s">
        <v>13138</v>
      </c>
      <c r="E16289" s="171">
        <v>13.14</v>
      </c>
    </row>
    <row r="16290" spans="2:5" ht="50.1" customHeight="1">
      <c r="B16290" s="75">
        <v>42436</v>
      </c>
      <c r="C16290" s="75" t="s">
        <v>17724</v>
      </c>
      <c r="D16290" s="75" t="s">
        <v>13138</v>
      </c>
      <c r="E16290" s="172">
        <v>2141.09</v>
      </c>
    </row>
    <row r="16291" spans="2:5" ht="50.1" customHeight="1">
      <c r="B16291" s="75">
        <v>6193</v>
      </c>
      <c r="C16291" s="75" t="s">
        <v>21875</v>
      </c>
      <c r="D16291" s="75" t="s">
        <v>13139</v>
      </c>
      <c r="E16291" s="171">
        <v>23.74</v>
      </c>
    </row>
    <row r="16292" spans="2:5" ht="50.1" customHeight="1">
      <c r="B16292" s="75">
        <v>6194</v>
      </c>
      <c r="C16292" s="75" t="s">
        <v>21876</v>
      </c>
      <c r="D16292" s="75" t="s">
        <v>13139</v>
      </c>
      <c r="E16292" s="171">
        <v>3.95</v>
      </c>
    </row>
    <row r="16293" spans="2:5" ht="50.1" customHeight="1">
      <c r="B16293" s="75">
        <v>10567</v>
      </c>
      <c r="C16293" s="75" t="s">
        <v>21877</v>
      </c>
      <c r="D16293" s="75" t="s">
        <v>13139</v>
      </c>
      <c r="E16293" s="171">
        <v>6.26</v>
      </c>
    </row>
    <row r="16294" spans="2:5" ht="50.1" customHeight="1">
      <c r="B16294" s="75">
        <v>6212</v>
      </c>
      <c r="C16294" s="75" t="s">
        <v>21878</v>
      </c>
      <c r="D16294" s="75" t="s">
        <v>13139</v>
      </c>
      <c r="E16294" s="171">
        <v>9.19</v>
      </c>
    </row>
    <row r="16295" spans="2:5" ht="50.1" customHeight="1">
      <c r="B16295" s="75">
        <v>3993</v>
      </c>
      <c r="C16295" s="75" t="s">
        <v>21879</v>
      </c>
      <c r="D16295" s="75" t="s">
        <v>13136</v>
      </c>
      <c r="E16295" s="171">
        <v>23.01</v>
      </c>
    </row>
    <row r="16296" spans="2:5" ht="50.1" customHeight="1">
      <c r="B16296" s="75">
        <v>3990</v>
      </c>
      <c r="C16296" s="75" t="s">
        <v>21880</v>
      </c>
      <c r="D16296" s="75" t="s">
        <v>13139</v>
      </c>
      <c r="E16296" s="171">
        <v>28.87</v>
      </c>
    </row>
    <row r="16297" spans="2:5" ht="50.1" customHeight="1">
      <c r="B16297" s="75">
        <v>3992</v>
      </c>
      <c r="C16297" s="75" t="s">
        <v>21881</v>
      </c>
      <c r="D16297" s="75" t="s">
        <v>13139</v>
      </c>
      <c r="E16297" s="171">
        <v>38.979999999999997</v>
      </c>
    </row>
    <row r="16298" spans="2:5" ht="50.1" customHeight="1">
      <c r="B16298" s="75">
        <v>6178</v>
      </c>
      <c r="C16298" s="75" t="s">
        <v>17725</v>
      </c>
      <c r="D16298" s="75" t="s">
        <v>13136</v>
      </c>
      <c r="E16298" s="171">
        <v>194.58</v>
      </c>
    </row>
    <row r="16299" spans="2:5" ht="50.1" customHeight="1">
      <c r="B16299" s="75">
        <v>6180</v>
      </c>
      <c r="C16299" s="75" t="s">
        <v>17726</v>
      </c>
      <c r="D16299" s="75" t="s">
        <v>13136</v>
      </c>
      <c r="E16299" s="171">
        <v>210</v>
      </c>
    </row>
    <row r="16300" spans="2:5" ht="50.1" customHeight="1">
      <c r="B16300" s="75">
        <v>6182</v>
      </c>
      <c r="C16300" s="75" t="s">
        <v>17727</v>
      </c>
      <c r="D16300" s="75" t="s">
        <v>13136</v>
      </c>
      <c r="E16300" s="171">
        <v>260.66000000000003</v>
      </c>
    </row>
    <row r="16301" spans="2:5" ht="50.1" customHeight="1">
      <c r="B16301" s="75">
        <v>43614</v>
      </c>
      <c r="C16301" s="75" t="s">
        <v>21882</v>
      </c>
      <c r="D16301" s="75" t="s">
        <v>13139</v>
      </c>
      <c r="E16301" s="171">
        <v>19.5</v>
      </c>
    </row>
    <row r="16302" spans="2:5" ht="50.1" customHeight="1">
      <c r="B16302" s="75">
        <v>6189</v>
      </c>
      <c r="C16302" s="75" t="s">
        <v>21883</v>
      </c>
      <c r="D16302" s="75" t="s">
        <v>13139</v>
      </c>
      <c r="E16302" s="171">
        <v>34.65</v>
      </c>
    </row>
    <row r="16303" spans="2:5" ht="50.1" customHeight="1">
      <c r="B16303" s="75">
        <v>6214</v>
      </c>
      <c r="C16303" s="75" t="s">
        <v>17728</v>
      </c>
      <c r="D16303" s="75" t="s">
        <v>13136</v>
      </c>
      <c r="E16303" s="171">
        <v>121.88</v>
      </c>
    </row>
    <row r="16304" spans="2:5" ht="50.1" customHeight="1">
      <c r="B16304" s="75">
        <v>36153</v>
      </c>
      <c r="C16304" s="75" t="s">
        <v>17729</v>
      </c>
      <c r="D16304" s="75" t="s">
        <v>13138</v>
      </c>
      <c r="E16304" s="171">
        <v>144.44999999999999</v>
      </c>
    </row>
    <row r="16305" spans="2:5" ht="50.1" customHeight="1">
      <c r="B16305" s="75">
        <v>10740</v>
      </c>
      <c r="C16305" s="75" t="s">
        <v>17730</v>
      </c>
      <c r="D16305" s="75" t="s">
        <v>13138</v>
      </c>
      <c r="E16305" s="172">
        <v>11788.23</v>
      </c>
    </row>
    <row r="16306" spans="2:5" ht="50.1" customHeight="1">
      <c r="B16306" s="75">
        <v>13914</v>
      </c>
      <c r="C16306" s="75" t="s">
        <v>17731</v>
      </c>
      <c r="D16306" s="75" t="s">
        <v>13138</v>
      </c>
      <c r="E16306" s="171">
        <v>852.92</v>
      </c>
    </row>
    <row r="16307" spans="2:5" ht="50.1" customHeight="1">
      <c r="B16307" s="75">
        <v>10742</v>
      </c>
      <c r="C16307" s="75" t="s">
        <v>17732</v>
      </c>
      <c r="D16307" s="75" t="s">
        <v>13138</v>
      </c>
      <c r="E16307" s="172">
        <v>1244</v>
      </c>
    </row>
    <row r="16308" spans="2:5" ht="50.1" customHeight="1">
      <c r="B16308" s="75">
        <v>38465</v>
      </c>
      <c r="C16308" s="75" t="s">
        <v>17733</v>
      </c>
      <c r="D16308" s="75" t="s">
        <v>13138</v>
      </c>
      <c r="E16308" s="171">
        <v>19.52</v>
      </c>
    </row>
    <row r="16309" spans="2:5" ht="50.1" customHeight="1">
      <c r="B16309" s="75">
        <v>7543</v>
      </c>
      <c r="C16309" s="75" t="s">
        <v>17734</v>
      </c>
      <c r="D16309" s="75" t="s">
        <v>13138</v>
      </c>
      <c r="E16309" s="171">
        <v>5.0599999999999996</v>
      </c>
    </row>
    <row r="16310" spans="2:5" ht="50.1" customHeight="1">
      <c r="B16310" s="75">
        <v>43427</v>
      </c>
      <c r="C16310" s="75" t="s">
        <v>21884</v>
      </c>
      <c r="D16310" s="75" t="s">
        <v>13138</v>
      </c>
      <c r="E16310" s="172">
        <v>1168.0899999999999</v>
      </c>
    </row>
    <row r="16311" spans="2:5" ht="50.1" customHeight="1">
      <c r="B16311" s="75">
        <v>41613</v>
      </c>
      <c r="C16311" s="75" t="s">
        <v>21885</v>
      </c>
      <c r="D16311" s="75" t="s">
        <v>13138</v>
      </c>
      <c r="E16311" s="171">
        <v>75.08</v>
      </c>
    </row>
    <row r="16312" spans="2:5" ht="50.1" customHeight="1">
      <c r="B16312" s="75">
        <v>41614</v>
      </c>
      <c r="C16312" s="75" t="s">
        <v>21886</v>
      </c>
      <c r="D16312" s="75" t="s">
        <v>13138</v>
      </c>
      <c r="E16312" s="171">
        <v>95.67</v>
      </c>
    </row>
    <row r="16313" spans="2:5" ht="50.1" customHeight="1">
      <c r="B16313" s="75">
        <v>41615</v>
      </c>
      <c r="C16313" s="75" t="s">
        <v>21887</v>
      </c>
      <c r="D16313" s="75" t="s">
        <v>13138</v>
      </c>
      <c r="E16313" s="171">
        <v>147.87</v>
      </c>
    </row>
    <row r="16314" spans="2:5" ht="50.1" customHeight="1">
      <c r="B16314" s="75">
        <v>41616</v>
      </c>
      <c r="C16314" s="75" t="s">
        <v>21888</v>
      </c>
      <c r="D16314" s="75" t="s">
        <v>13138</v>
      </c>
      <c r="E16314" s="171">
        <v>220.94</v>
      </c>
    </row>
    <row r="16315" spans="2:5" ht="50.1" customHeight="1">
      <c r="B16315" s="75">
        <v>41617</v>
      </c>
      <c r="C16315" s="75" t="s">
        <v>21889</v>
      </c>
      <c r="D16315" s="75" t="s">
        <v>13138</v>
      </c>
      <c r="E16315" s="171">
        <v>439.32</v>
      </c>
    </row>
    <row r="16316" spans="2:5" ht="50.1" customHeight="1">
      <c r="B16316" s="75">
        <v>41618</v>
      </c>
      <c r="C16316" s="75" t="s">
        <v>21890</v>
      </c>
      <c r="D16316" s="75" t="s">
        <v>13138</v>
      </c>
      <c r="E16316" s="171">
        <v>808.76</v>
      </c>
    </row>
    <row r="16317" spans="2:5" ht="50.1" customHeight="1">
      <c r="B16317" s="75">
        <v>43428</v>
      </c>
      <c r="C16317" s="75" t="s">
        <v>21891</v>
      </c>
      <c r="D16317" s="75" t="s">
        <v>13138</v>
      </c>
      <c r="E16317" s="172">
        <v>1420.61</v>
      </c>
    </row>
    <row r="16318" spans="2:5" ht="50.1" customHeight="1">
      <c r="B16318" s="75">
        <v>41619</v>
      </c>
      <c r="C16318" s="75" t="s">
        <v>21892</v>
      </c>
      <c r="D16318" s="75" t="s">
        <v>13138</v>
      </c>
      <c r="E16318" s="171">
        <v>92.04</v>
      </c>
    </row>
    <row r="16319" spans="2:5" ht="50.1" customHeight="1">
      <c r="B16319" s="75">
        <v>41620</v>
      </c>
      <c r="C16319" s="75" t="s">
        <v>21893</v>
      </c>
      <c r="D16319" s="75" t="s">
        <v>13138</v>
      </c>
      <c r="E16319" s="171">
        <v>116.26</v>
      </c>
    </row>
    <row r="16320" spans="2:5" ht="50.1" customHeight="1">
      <c r="B16320" s="75">
        <v>41622</v>
      </c>
      <c r="C16320" s="75" t="s">
        <v>21894</v>
      </c>
      <c r="D16320" s="75" t="s">
        <v>13138</v>
      </c>
      <c r="E16320" s="171">
        <v>201.64</v>
      </c>
    </row>
    <row r="16321" spans="2:5" ht="50.1" customHeight="1">
      <c r="B16321" s="75">
        <v>41623</v>
      </c>
      <c r="C16321" s="75" t="s">
        <v>21895</v>
      </c>
      <c r="D16321" s="75" t="s">
        <v>13138</v>
      </c>
      <c r="E16321" s="171">
        <v>310.02999999999997</v>
      </c>
    </row>
    <row r="16322" spans="2:5" ht="50.1" customHeight="1">
      <c r="B16322" s="75">
        <v>41624</v>
      </c>
      <c r="C16322" s="75" t="s">
        <v>21896</v>
      </c>
      <c r="D16322" s="75" t="s">
        <v>13138</v>
      </c>
      <c r="E16322" s="171">
        <v>581.32000000000005</v>
      </c>
    </row>
    <row r="16323" spans="2:5" ht="50.1" customHeight="1">
      <c r="B16323" s="75">
        <v>41625</v>
      </c>
      <c r="C16323" s="75" t="s">
        <v>21897</v>
      </c>
      <c r="D16323" s="75" t="s">
        <v>13138</v>
      </c>
      <c r="E16323" s="171">
        <v>894.39</v>
      </c>
    </row>
    <row r="16324" spans="2:5" ht="50.1" customHeight="1">
      <c r="B16324" s="75">
        <v>39352</v>
      </c>
      <c r="C16324" s="75" t="s">
        <v>17736</v>
      </c>
      <c r="D16324" s="75" t="s">
        <v>13138</v>
      </c>
      <c r="E16324" s="171">
        <v>3.12</v>
      </c>
    </row>
    <row r="16325" spans="2:5" ht="50.1" customHeight="1">
      <c r="B16325" s="75">
        <v>39346</v>
      </c>
      <c r="C16325" s="75" t="s">
        <v>17737</v>
      </c>
      <c r="D16325" s="75" t="s">
        <v>13138</v>
      </c>
      <c r="E16325" s="171">
        <v>3.12</v>
      </c>
    </row>
    <row r="16326" spans="2:5" ht="50.1" customHeight="1">
      <c r="B16326" s="75">
        <v>39350</v>
      </c>
      <c r="C16326" s="75" t="s">
        <v>17738</v>
      </c>
      <c r="D16326" s="75" t="s">
        <v>13138</v>
      </c>
      <c r="E16326" s="171">
        <v>3.36</v>
      </c>
    </row>
    <row r="16327" spans="2:5" ht="50.1" customHeight="1">
      <c r="B16327" s="75">
        <v>39351</v>
      </c>
      <c r="C16327" s="75" t="s">
        <v>17739</v>
      </c>
      <c r="D16327" s="75" t="s">
        <v>13138</v>
      </c>
      <c r="E16327" s="171">
        <v>3.89</v>
      </c>
    </row>
    <row r="16328" spans="2:5" ht="50.1" customHeight="1">
      <c r="B16328" s="75">
        <v>38952</v>
      </c>
      <c r="C16328" s="75" t="s">
        <v>17740</v>
      </c>
      <c r="D16328" s="75" t="s">
        <v>13138</v>
      </c>
      <c r="E16328" s="171">
        <v>3.6</v>
      </c>
    </row>
    <row r="16329" spans="2:5" ht="50.1" customHeight="1">
      <c r="B16329" s="75">
        <v>38953</v>
      </c>
      <c r="C16329" s="75" t="s">
        <v>17741</v>
      </c>
      <c r="D16329" s="75" t="s">
        <v>13138</v>
      </c>
      <c r="E16329" s="171">
        <v>5.67</v>
      </c>
    </row>
    <row r="16330" spans="2:5" ht="50.1" customHeight="1">
      <c r="B16330" s="75">
        <v>38835</v>
      </c>
      <c r="C16330" s="75" t="s">
        <v>17742</v>
      </c>
      <c r="D16330" s="75" t="s">
        <v>13138</v>
      </c>
      <c r="E16330" s="171">
        <v>5.09</v>
      </c>
    </row>
    <row r="16331" spans="2:5" ht="50.1" customHeight="1">
      <c r="B16331" s="75">
        <v>38837</v>
      </c>
      <c r="C16331" s="75" t="s">
        <v>17743</v>
      </c>
      <c r="D16331" s="75" t="s">
        <v>13138</v>
      </c>
      <c r="E16331" s="171">
        <v>13.24</v>
      </c>
    </row>
    <row r="16332" spans="2:5" ht="50.1" customHeight="1">
      <c r="B16332" s="75">
        <v>38836</v>
      </c>
      <c r="C16332" s="75" t="s">
        <v>17744</v>
      </c>
      <c r="D16332" s="75" t="s">
        <v>13138</v>
      </c>
      <c r="E16332" s="171">
        <v>7.33</v>
      </c>
    </row>
    <row r="16333" spans="2:5" ht="50.1" customHeight="1">
      <c r="B16333" s="75">
        <v>2666</v>
      </c>
      <c r="C16333" s="75" t="s">
        <v>17745</v>
      </c>
      <c r="D16333" s="75" t="s">
        <v>13138</v>
      </c>
      <c r="E16333" s="171">
        <v>5.45</v>
      </c>
    </row>
    <row r="16334" spans="2:5" ht="50.1" customHeight="1">
      <c r="B16334" s="75">
        <v>2668</v>
      </c>
      <c r="C16334" s="75" t="s">
        <v>17746</v>
      </c>
      <c r="D16334" s="75" t="s">
        <v>13138</v>
      </c>
      <c r="E16334" s="171">
        <v>6.22</v>
      </c>
    </row>
    <row r="16335" spans="2:5" ht="50.1" customHeight="1">
      <c r="B16335" s="75">
        <v>2664</v>
      </c>
      <c r="C16335" s="75" t="s">
        <v>17747</v>
      </c>
      <c r="D16335" s="75" t="s">
        <v>13138</v>
      </c>
      <c r="E16335" s="171">
        <v>9.18</v>
      </c>
    </row>
    <row r="16336" spans="2:5" ht="50.1" customHeight="1">
      <c r="B16336" s="75">
        <v>2662</v>
      </c>
      <c r="C16336" s="75" t="s">
        <v>17748</v>
      </c>
      <c r="D16336" s="75" t="s">
        <v>13138</v>
      </c>
      <c r="E16336" s="171">
        <v>11.26</v>
      </c>
    </row>
    <row r="16337" spans="2:5" ht="50.1" customHeight="1">
      <c r="B16337" s="75">
        <v>20964</v>
      </c>
      <c r="C16337" s="75" t="s">
        <v>17749</v>
      </c>
      <c r="D16337" s="75" t="s">
        <v>13138</v>
      </c>
      <c r="E16337" s="171">
        <v>49.19</v>
      </c>
    </row>
    <row r="16338" spans="2:5" ht="50.1" customHeight="1">
      <c r="B16338" s="75">
        <v>10905</v>
      </c>
      <c r="C16338" s="75" t="s">
        <v>17750</v>
      </c>
      <c r="D16338" s="75" t="s">
        <v>13138</v>
      </c>
      <c r="E16338" s="171">
        <v>65.989999999999995</v>
      </c>
    </row>
    <row r="16339" spans="2:5" ht="50.1" customHeight="1">
      <c r="B16339" s="75">
        <v>42703</v>
      </c>
      <c r="C16339" s="75" t="s">
        <v>17751</v>
      </c>
      <c r="D16339" s="75" t="s">
        <v>13138</v>
      </c>
      <c r="E16339" s="171">
        <v>77.92</v>
      </c>
    </row>
    <row r="16340" spans="2:5" ht="50.1" customHeight="1">
      <c r="B16340" s="75">
        <v>42704</v>
      </c>
      <c r="C16340" s="75" t="s">
        <v>17752</v>
      </c>
      <c r="D16340" s="75" t="s">
        <v>13138</v>
      </c>
      <c r="E16340" s="171">
        <v>119.62</v>
      </c>
    </row>
    <row r="16341" spans="2:5" ht="50.1" customHeight="1">
      <c r="B16341" s="75">
        <v>42705</v>
      </c>
      <c r="C16341" s="75" t="s">
        <v>17753</v>
      </c>
      <c r="D16341" s="75" t="s">
        <v>13138</v>
      </c>
      <c r="E16341" s="171">
        <v>152.62</v>
      </c>
    </row>
    <row r="16342" spans="2:5" ht="50.1" customHeight="1">
      <c r="B16342" s="75">
        <v>42706</v>
      </c>
      <c r="C16342" s="75" t="s">
        <v>17754</v>
      </c>
      <c r="D16342" s="75" t="s">
        <v>13138</v>
      </c>
      <c r="E16342" s="171">
        <v>189.01</v>
      </c>
    </row>
    <row r="16343" spans="2:5" ht="50.1" customHeight="1">
      <c r="B16343" s="75">
        <v>11289</v>
      </c>
      <c r="C16343" s="75" t="s">
        <v>17755</v>
      </c>
      <c r="D16343" s="75" t="s">
        <v>13138</v>
      </c>
      <c r="E16343" s="171">
        <v>54</v>
      </c>
    </row>
    <row r="16344" spans="2:5" ht="50.1" customHeight="1">
      <c r="B16344" s="75">
        <v>11241</v>
      </c>
      <c r="C16344" s="75" t="s">
        <v>17756</v>
      </c>
      <c r="D16344" s="75" t="s">
        <v>13138</v>
      </c>
      <c r="E16344" s="171">
        <v>135</v>
      </c>
    </row>
    <row r="16345" spans="2:5" ht="50.1" customHeight="1">
      <c r="B16345" s="75">
        <v>11301</v>
      </c>
      <c r="C16345" s="75" t="s">
        <v>17757</v>
      </c>
      <c r="D16345" s="75" t="s">
        <v>13138</v>
      </c>
      <c r="E16345" s="171">
        <v>342.34</v>
      </c>
    </row>
    <row r="16346" spans="2:5" ht="50.1" customHeight="1">
      <c r="B16346" s="75">
        <v>21090</v>
      </c>
      <c r="C16346" s="75" t="s">
        <v>17758</v>
      </c>
      <c r="D16346" s="75" t="s">
        <v>13138</v>
      </c>
      <c r="E16346" s="171">
        <v>419.48</v>
      </c>
    </row>
    <row r="16347" spans="2:5" ht="50.1" customHeight="1">
      <c r="B16347" s="75">
        <v>14112</v>
      </c>
      <c r="C16347" s="75" t="s">
        <v>17759</v>
      </c>
      <c r="D16347" s="75" t="s">
        <v>13138</v>
      </c>
      <c r="E16347" s="171">
        <v>175.02</v>
      </c>
    </row>
    <row r="16348" spans="2:5" ht="50.1" customHeight="1">
      <c r="B16348" s="75">
        <v>11315</v>
      </c>
      <c r="C16348" s="75" t="s">
        <v>17760</v>
      </c>
      <c r="D16348" s="75" t="s">
        <v>13138</v>
      </c>
      <c r="E16348" s="171">
        <v>81.96</v>
      </c>
    </row>
    <row r="16349" spans="2:5" ht="50.1" customHeight="1">
      <c r="B16349" s="75">
        <v>11292</v>
      </c>
      <c r="C16349" s="75" t="s">
        <v>17761</v>
      </c>
      <c r="D16349" s="75" t="s">
        <v>13138</v>
      </c>
      <c r="E16349" s="171">
        <v>191.9</v>
      </c>
    </row>
    <row r="16350" spans="2:5" ht="50.1" customHeight="1">
      <c r="B16350" s="75">
        <v>21071</v>
      </c>
      <c r="C16350" s="75" t="s">
        <v>17762</v>
      </c>
      <c r="D16350" s="75" t="s">
        <v>13138</v>
      </c>
      <c r="E16350" s="171">
        <v>125.36</v>
      </c>
    </row>
    <row r="16351" spans="2:5" ht="50.1" customHeight="1">
      <c r="B16351" s="75">
        <v>11293</v>
      </c>
      <c r="C16351" s="75" t="s">
        <v>17763</v>
      </c>
      <c r="D16351" s="75" t="s">
        <v>13138</v>
      </c>
      <c r="E16351" s="171">
        <v>212.15</v>
      </c>
    </row>
    <row r="16352" spans="2:5" ht="50.1" customHeight="1">
      <c r="B16352" s="75">
        <v>11316</v>
      </c>
      <c r="C16352" s="75" t="s">
        <v>17764</v>
      </c>
      <c r="D16352" s="75" t="s">
        <v>13138</v>
      </c>
      <c r="E16352" s="171">
        <v>270.01</v>
      </c>
    </row>
    <row r="16353" spans="2:5" ht="50.1" customHeight="1">
      <c r="B16353" s="75">
        <v>6243</v>
      </c>
      <c r="C16353" s="75" t="s">
        <v>17765</v>
      </c>
      <c r="D16353" s="75" t="s">
        <v>13138</v>
      </c>
      <c r="E16353" s="171">
        <v>311</v>
      </c>
    </row>
    <row r="16354" spans="2:5" ht="50.1" customHeight="1">
      <c r="B16354" s="75">
        <v>21079</v>
      </c>
      <c r="C16354" s="75" t="s">
        <v>17766</v>
      </c>
      <c r="D16354" s="75" t="s">
        <v>13138</v>
      </c>
      <c r="E16354" s="171">
        <v>370.78</v>
      </c>
    </row>
    <row r="16355" spans="2:5" ht="50.1" customHeight="1">
      <c r="B16355" s="75">
        <v>6240</v>
      </c>
      <c r="C16355" s="75" t="s">
        <v>17767</v>
      </c>
      <c r="D16355" s="75" t="s">
        <v>13138</v>
      </c>
      <c r="E16355" s="171">
        <v>411.77</v>
      </c>
    </row>
    <row r="16356" spans="2:5" ht="50.1" customHeight="1">
      <c r="B16356" s="75">
        <v>11296</v>
      </c>
      <c r="C16356" s="75" t="s">
        <v>17768</v>
      </c>
      <c r="D16356" s="75" t="s">
        <v>13138</v>
      </c>
      <c r="E16356" s="172">
        <v>1311.98</v>
      </c>
    </row>
    <row r="16357" spans="2:5" ht="50.1" customHeight="1">
      <c r="B16357" s="75">
        <v>11299</v>
      </c>
      <c r="C16357" s="75" t="s">
        <v>17769</v>
      </c>
      <c r="D16357" s="75" t="s">
        <v>13138</v>
      </c>
      <c r="E16357" s="171">
        <v>444.07</v>
      </c>
    </row>
    <row r="16358" spans="2:5" ht="50.1" customHeight="1">
      <c r="B16358" s="75">
        <v>11066</v>
      </c>
      <c r="C16358" s="75" t="s">
        <v>17770</v>
      </c>
      <c r="D16358" s="75" t="s">
        <v>13138</v>
      </c>
      <c r="E16358" s="171">
        <v>11.62</v>
      </c>
    </row>
    <row r="16359" spans="2:5" ht="50.1" customHeight="1">
      <c r="B16359" s="75">
        <v>11065</v>
      </c>
      <c r="C16359" s="75" t="s">
        <v>17771</v>
      </c>
      <c r="D16359" s="75" t="s">
        <v>13138</v>
      </c>
      <c r="E16359" s="171">
        <v>13.32</v>
      </c>
    </row>
    <row r="16360" spans="2:5" ht="50.1" customHeight="1">
      <c r="B16360" s="75">
        <v>11688</v>
      </c>
      <c r="C16360" s="75" t="s">
        <v>17772</v>
      </c>
      <c r="D16360" s="75" t="s">
        <v>13138</v>
      </c>
      <c r="E16360" s="171">
        <v>395.59</v>
      </c>
    </row>
    <row r="16361" spans="2:5" ht="50.1" customHeight="1">
      <c r="B16361" s="75">
        <v>37736</v>
      </c>
      <c r="C16361" s="75" t="s">
        <v>17773</v>
      </c>
      <c r="D16361" s="75" t="s">
        <v>13138</v>
      </c>
      <c r="E16361" s="172">
        <v>63000</v>
      </c>
    </row>
    <row r="16362" spans="2:5" ht="50.1" customHeight="1">
      <c r="B16362" s="75">
        <v>37739</v>
      </c>
      <c r="C16362" s="75" t="s">
        <v>17774</v>
      </c>
      <c r="D16362" s="75" t="s">
        <v>13138</v>
      </c>
      <c r="E16362" s="172">
        <v>77538.45</v>
      </c>
    </row>
    <row r="16363" spans="2:5" ht="50.1" customHeight="1">
      <c r="B16363" s="75">
        <v>37740</v>
      </c>
      <c r="C16363" s="75" t="s">
        <v>17775</v>
      </c>
      <c r="D16363" s="75" t="s">
        <v>13138</v>
      </c>
      <c r="E16363" s="172">
        <v>44247.48</v>
      </c>
    </row>
    <row r="16364" spans="2:5" ht="50.1" customHeight="1">
      <c r="B16364" s="75">
        <v>37738</v>
      </c>
      <c r="C16364" s="75" t="s">
        <v>17776</v>
      </c>
      <c r="D16364" s="75" t="s">
        <v>13138</v>
      </c>
      <c r="E16364" s="172">
        <v>52570.23</v>
      </c>
    </row>
    <row r="16365" spans="2:5" ht="50.1" customHeight="1">
      <c r="B16365" s="75">
        <v>37737</v>
      </c>
      <c r="C16365" s="75" t="s">
        <v>17777</v>
      </c>
      <c r="D16365" s="75" t="s">
        <v>13138</v>
      </c>
      <c r="E16365" s="172">
        <v>41824.410000000003</v>
      </c>
    </row>
    <row r="16366" spans="2:5" ht="50.1" customHeight="1">
      <c r="B16366" s="75">
        <v>25014</v>
      </c>
      <c r="C16366" s="75" t="s">
        <v>17778</v>
      </c>
      <c r="D16366" s="75" t="s">
        <v>13138</v>
      </c>
      <c r="E16366" s="172">
        <v>87599.49</v>
      </c>
    </row>
    <row r="16367" spans="2:5" ht="50.1" customHeight="1">
      <c r="B16367" s="75">
        <v>25013</v>
      </c>
      <c r="C16367" s="75" t="s">
        <v>17779</v>
      </c>
      <c r="D16367" s="75" t="s">
        <v>13138</v>
      </c>
      <c r="E16367" s="172">
        <v>91813.54</v>
      </c>
    </row>
    <row r="16368" spans="2:5" ht="50.1" customHeight="1">
      <c r="B16368" s="75">
        <v>14405</v>
      </c>
      <c r="C16368" s="75" t="s">
        <v>17780</v>
      </c>
      <c r="D16368" s="75" t="s">
        <v>13138</v>
      </c>
      <c r="E16368" s="172">
        <v>107774.24</v>
      </c>
    </row>
    <row r="16369" spans="2:5" ht="50.1" customHeight="1">
      <c r="B16369" s="75">
        <v>36790</v>
      </c>
      <c r="C16369" s="75" t="s">
        <v>17781</v>
      </c>
      <c r="D16369" s="75" t="s">
        <v>13138</v>
      </c>
      <c r="E16369" s="171">
        <v>241.88</v>
      </c>
    </row>
    <row r="16370" spans="2:5" ht="50.1" customHeight="1">
      <c r="B16370" s="75">
        <v>20271</v>
      </c>
      <c r="C16370" s="75" t="s">
        <v>17782</v>
      </c>
      <c r="D16370" s="75" t="s">
        <v>13138</v>
      </c>
      <c r="E16370" s="171">
        <v>567.16999999999996</v>
      </c>
    </row>
    <row r="16371" spans="2:5" ht="50.1" customHeight="1">
      <c r="B16371" s="75">
        <v>10423</v>
      </c>
      <c r="C16371" s="75" t="s">
        <v>17783</v>
      </c>
      <c r="D16371" s="75" t="s">
        <v>13138</v>
      </c>
      <c r="E16371" s="171">
        <v>351.77</v>
      </c>
    </row>
    <row r="16372" spans="2:5" ht="50.1" customHeight="1">
      <c r="B16372" s="75">
        <v>37589</v>
      </c>
      <c r="C16372" s="75" t="s">
        <v>17784</v>
      </c>
      <c r="D16372" s="75" t="s">
        <v>13138</v>
      </c>
      <c r="E16372" s="171">
        <v>296.36</v>
      </c>
    </row>
    <row r="16373" spans="2:5" ht="50.1" customHeight="1">
      <c r="B16373" s="75">
        <v>11690</v>
      </c>
      <c r="C16373" s="75" t="s">
        <v>17785</v>
      </c>
      <c r="D16373" s="75" t="s">
        <v>13138</v>
      </c>
      <c r="E16373" s="171">
        <v>157.43</v>
      </c>
    </row>
    <row r="16374" spans="2:5" ht="50.1" customHeight="1">
      <c r="B16374" s="75">
        <v>20234</v>
      </c>
      <c r="C16374" s="75" t="s">
        <v>17786</v>
      </c>
      <c r="D16374" s="75" t="s">
        <v>13138</v>
      </c>
      <c r="E16374" s="171">
        <v>199.23</v>
      </c>
    </row>
    <row r="16375" spans="2:5" ht="50.1" customHeight="1">
      <c r="B16375" s="75">
        <v>4763</v>
      </c>
      <c r="C16375" s="75" t="s">
        <v>17787</v>
      </c>
      <c r="D16375" s="75" t="s">
        <v>13137</v>
      </c>
      <c r="E16375" s="171">
        <v>18.96</v>
      </c>
    </row>
    <row r="16376" spans="2:5" ht="50.1" customHeight="1">
      <c r="B16376" s="75">
        <v>41070</v>
      </c>
      <c r="C16376" s="75" t="s">
        <v>17788</v>
      </c>
      <c r="D16376" s="75" t="s">
        <v>13142</v>
      </c>
      <c r="E16376" s="172">
        <v>3364.96</v>
      </c>
    </row>
    <row r="16377" spans="2:5" ht="50.1" customHeight="1">
      <c r="B16377" s="75">
        <v>14583</v>
      </c>
      <c r="C16377" s="75" t="s">
        <v>17789</v>
      </c>
      <c r="D16377" s="75" t="s">
        <v>13141</v>
      </c>
      <c r="E16377" s="171">
        <v>19.11</v>
      </c>
    </row>
    <row r="16378" spans="2:5" ht="50.1" customHeight="1">
      <c r="B16378" s="75">
        <v>11457</v>
      </c>
      <c r="C16378" s="75" t="s">
        <v>21898</v>
      </c>
      <c r="D16378" s="75" t="s">
        <v>13138</v>
      </c>
      <c r="E16378" s="171">
        <v>41.21</v>
      </c>
    </row>
    <row r="16379" spans="2:5" ht="50.1" customHeight="1">
      <c r="B16379" s="75">
        <v>21121</v>
      </c>
      <c r="C16379" s="75" t="s">
        <v>17790</v>
      </c>
      <c r="D16379" s="75" t="s">
        <v>13138</v>
      </c>
      <c r="E16379" s="171">
        <v>3.12</v>
      </c>
    </row>
    <row r="16380" spans="2:5" ht="50.1" customHeight="1">
      <c r="B16380" s="75">
        <v>38010</v>
      </c>
      <c r="C16380" s="75" t="s">
        <v>17791</v>
      </c>
      <c r="D16380" s="75" t="s">
        <v>13138</v>
      </c>
      <c r="E16380" s="171">
        <v>5.0999999999999996</v>
      </c>
    </row>
    <row r="16381" spans="2:5" ht="50.1" customHeight="1">
      <c r="B16381" s="75">
        <v>38011</v>
      </c>
      <c r="C16381" s="75" t="s">
        <v>17792</v>
      </c>
      <c r="D16381" s="75" t="s">
        <v>13138</v>
      </c>
      <c r="E16381" s="171">
        <v>9.41</v>
      </c>
    </row>
    <row r="16382" spans="2:5" ht="50.1" customHeight="1">
      <c r="B16382" s="75">
        <v>38012</v>
      </c>
      <c r="C16382" s="75" t="s">
        <v>17793</v>
      </c>
      <c r="D16382" s="75" t="s">
        <v>13138</v>
      </c>
      <c r="E16382" s="171">
        <v>32.15</v>
      </c>
    </row>
    <row r="16383" spans="2:5" ht="50.1" customHeight="1">
      <c r="B16383" s="75">
        <v>38013</v>
      </c>
      <c r="C16383" s="75" t="s">
        <v>17794</v>
      </c>
      <c r="D16383" s="75" t="s">
        <v>13138</v>
      </c>
      <c r="E16383" s="171">
        <v>41.74</v>
      </c>
    </row>
    <row r="16384" spans="2:5" ht="50.1" customHeight="1">
      <c r="B16384" s="75">
        <v>38014</v>
      </c>
      <c r="C16384" s="75" t="s">
        <v>17795</v>
      </c>
      <c r="D16384" s="75" t="s">
        <v>13138</v>
      </c>
      <c r="E16384" s="171">
        <v>67.930000000000007</v>
      </c>
    </row>
    <row r="16385" spans="2:5" ht="50.1" customHeight="1">
      <c r="B16385" s="75">
        <v>38015</v>
      </c>
      <c r="C16385" s="75" t="s">
        <v>17796</v>
      </c>
      <c r="D16385" s="75" t="s">
        <v>13138</v>
      </c>
      <c r="E16385" s="171">
        <v>164.03</v>
      </c>
    </row>
    <row r="16386" spans="2:5" ht="50.1" customHeight="1">
      <c r="B16386" s="75">
        <v>38016</v>
      </c>
      <c r="C16386" s="75" t="s">
        <v>17797</v>
      </c>
      <c r="D16386" s="75" t="s">
        <v>13138</v>
      </c>
      <c r="E16386" s="171">
        <v>199.58</v>
      </c>
    </row>
    <row r="16387" spans="2:5" ht="50.1" customHeight="1">
      <c r="B16387" s="75">
        <v>12741</v>
      </c>
      <c r="C16387" s="75" t="s">
        <v>17798</v>
      </c>
      <c r="D16387" s="75" t="s">
        <v>13138</v>
      </c>
      <c r="E16387" s="171">
        <v>997.86</v>
      </c>
    </row>
    <row r="16388" spans="2:5" ht="50.1" customHeight="1">
      <c r="B16388" s="75">
        <v>12733</v>
      </c>
      <c r="C16388" s="75" t="s">
        <v>17799</v>
      </c>
      <c r="D16388" s="75" t="s">
        <v>13138</v>
      </c>
      <c r="E16388" s="171">
        <v>5.0199999999999996</v>
      </c>
    </row>
    <row r="16389" spans="2:5" ht="50.1" customHeight="1">
      <c r="B16389" s="75">
        <v>12734</v>
      </c>
      <c r="C16389" s="75" t="s">
        <v>17800</v>
      </c>
      <c r="D16389" s="75" t="s">
        <v>13138</v>
      </c>
      <c r="E16389" s="171">
        <v>10.7</v>
      </c>
    </row>
    <row r="16390" spans="2:5" ht="50.1" customHeight="1">
      <c r="B16390" s="75">
        <v>12735</v>
      </c>
      <c r="C16390" s="75" t="s">
        <v>17801</v>
      </c>
      <c r="D16390" s="75" t="s">
        <v>13138</v>
      </c>
      <c r="E16390" s="171">
        <v>17.600000000000001</v>
      </c>
    </row>
    <row r="16391" spans="2:5" ht="50.1" customHeight="1">
      <c r="B16391" s="75">
        <v>12736</v>
      </c>
      <c r="C16391" s="75" t="s">
        <v>17802</v>
      </c>
      <c r="D16391" s="75" t="s">
        <v>13138</v>
      </c>
      <c r="E16391" s="171">
        <v>40.24</v>
      </c>
    </row>
    <row r="16392" spans="2:5" ht="50.1" customHeight="1">
      <c r="B16392" s="75">
        <v>12737</v>
      </c>
      <c r="C16392" s="75" t="s">
        <v>17803</v>
      </c>
      <c r="D16392" s="75" t="s">
        <v>13138</v>
      </c>
      <c r="E16392" s="171">
        <v>51.85</v>
      </c>
    </row>
    <row r="16393" spans="2:5" ht="50.1" customHeight="1">
      <c r="B16393" s="75">
        <v>12738</v>
      </c>
      <c r="C16393" s="75" t="s">
        <v>17804</v>
      </c>
      <c r="D16393" s="75" t="s">
        <v>13138</v>
      </c>
      <c r="E16393" s="171">
        <v>102.47</v>
      </c>
    </row>
    <row r="16394" spans="2:5" ht="50.1" customHeight="1">
      <c r="B16394" s="75">
        <v>12739</v>
      </c>
      <c r="C16394" s="75" t="s">
        <v>17805</v>
      </c>
      <c r="D16394" s="75" t="s">
        <v>13138</v>
      </c>
      <c r="E16394" s="171">
        <v>291.7</v>
      </c>
    </row>
    <row r="16395" spans="2:5" ht="50.1" customHeight="1">
      <c r="B16395" s="75">
        <v>12740</v>
      </c>
      <c r="C16395" s="75" t="s">
        <v>17806</v>
      </c>
      <c r="D16395" s="75" t="s">
        <v>13138</v>
      </c>
      <c r="E16395" s="171">
        <v>456.38</v>
      </c>
    </row>
    <row r="16396" spans="2:5" ht="50.1" customHeight="1">
      <c r="B16396" s="75">
        <v>6297</v>
      </c>
      <c r="C16396" s="75" t="s">
        <v>17807</v>
      </c>
      <c r="D16396" s="75" t="s">
        <v>13138</v>
      </c>
      <c r="E16396" s="171">
        <v>30.93</v>
      </c>
    </row>
    <row r="16397" spans="2:5" ht="50.1" customHeight="1">
      <c r="B16397" s="75">
        <v>6296</v>
      </c>
      <c r="C16397" s="75" t="s">
        <v>17808</v>
      </c>
      <c r="D16397" s="75" t="s">
        <v>13138</v>
      </c>
      <c r="E16397" s="171">
        <v>24.41</v>
      </c>
    </row>
    <row r="16398" spans="2:5" ht="50.1" customHeight="1">
      <c r="B16398" s="75">
        <v>6294</v>
      </c>
      <c r="C16398" s="75" t="s">
        <v>17809</v>
      </c>
      <c r="D16398" s="75" t="s">
        <v>13138</v>
      </c>
      <c r="E16398" s="171">
        <v>6.96</v>
      </c>
    </row>
    <row r="16399" spans="2:5" ht="50.1" customHeight="1">
      <c r="B16399" s="75">
        <v>6323</v>
      </c>
      <c r="C16399" s="75" t="s">
        <v>17810</v>
      </c>
      <c r="D16399" s="75" t="s">
        <v>13138</v>
      </c>
      <c r="E16399" s="171">
        <v>15.95</v>
      </c>
    </row>
    <row r="16400" spans="2:5" ht="50.1" customHeight="1">
      <c r="B16400" s="75">
        <v>6299</v>
      </c>
      <c r="C16400" s="75" t="s">
        <v>17811</v>
      </c>
      <c r="D16400" s="75" t="s">
        <v>13138</v>
      </c>
      <c r="E16400" s="171">
        <v>93.03</v>
      </c>
    </row>
    <row r="16401" spans="2:5" ht="50.1" customHeight="1">
      <c r="B16401" s="75">
        <v>6298</v>
      </c>
      <c r="C16401" s="75" t="s">
        <v>17812</v>
      </c>
      <c r="D16401" s="75" t="s">
        <v>13138</v>
      </c>
      <c r="E16401" s="171">
        <v>48.99</v>
      </c>
    </row>
    <row r="16402" spans="2:5" ht="50.1" customHeight="1">
      <c r="B16402" s="75">
        <v>6295</v>
      </c>
      <c r="C16402" s="75" t="s">
        <v>17813</v>
      </c>
      <c r="D16402" s="75" t="s">
        <v>13138</v>
      </c>
      <c r="E16402" s="171">
        <v>9.91</v>
      </c>
    </row>
    <row r="16403" spans="2:5" ht="50.1" customHeight="1">
      <c r="B16403" s="75">
        <v>6322</v>
      </c>
      <c r="C16403" s="75" t="s">
        <v>17814</v>
      </c>
      <c r="D16403" s="75" t="s">
        <v>13138</v>
      </c>
      <c r="E16403" s="171">
        <v>124.6</v>
      </c>
    </row>
    <row r="16404" spans="2:5" ht="50.1" customHeight="1">
      <c r="B16404" s="75">
        <v>6300</v>
      </c>
      <c r="C16404" s="75" t="s">
        <v>17815</v>
      </c>
      <c r="D16404" s="75" t="s">
        <v>13138</v>
      </c>
      <c r="E16404" s="171">
        <v>229.72</v>
      </c>
    </row>
    <row r="16405" spans="2:5" ht="50.1" customHeight="1">
      <c r="B16405" s="75">
        <v>6321</v>
      </c>
      <c r="C16405" s="75" t="s">
        <v>17816</v>
      </c>
      <c r="D16405" s="75" t="s">
        <v>13138</v>
      </c>
      <c r="E16405" s="171">
        <v>328.14</v>
      </c>
    </row>
    <row r="16406" spans="2:5" ht="50.1" customHeight="1">
      <c r="B16406" s="75">
        <v>6301</v>
      </c>
      <c r="C16406" s="75" t="s">
        <v>17817</v>
      </c>
      <c r="D16406" s="75" t="s">
        <v>13138</v>
      </c>
      <c r="E16406" s="171">
        <v>769.13</v>
      </c>
    </row>
    <row r="16407" spans="2:5" ht="50.1" customHeight="1">
      <c r="B16407" s="75">
        <v>7105</v>
      </c>
      <c r="C16407" s="75" t="s">
        <v>17818</v>
      </c>
      <c r="D16407" s="75" t="s">
        <v>13138</v>
      </c>
      <c r="E16407" s="171">
        <v>44.32</v>
      </c>
    </row>
    <row r="16408" spans="2:5" ht="50.1" customHeight="1">
      <c r="B16408" s="75">
        <v>20183</v>
      </c>
      <c r="C16408" s="75" t="s">
        <v>21899</v>
      </c>
      <c r="D16408" s="75" t="s">
        <v>13138</v>
      </c>
      <c r="E16408" s="171">
        <v>58.35</v>
      </c>
    </row>
    <row r="16409" spans="2:5" ht="50.1" customHeight="1">
      <c r="B16409" s="75">
        <v>38448</v>
      </c>
      <c r="C16409" s="75" t="s">
        <v>21900</v>
      </c>
      <c r="D16409" s="75" t="s">
        <v>13138</v>
      </c>
      <c r="E16409" s="171">
        <v>274.18</v>
      </c>
    </row>
    <row r="16410" spans="2:5" ht="50.1" customHeight="1">
      <c r="B16410" s="75">
        <v>20182</v>
      </c>
      <c r="C16410" s="75" t="s">
        <v>21901</v>
      </c>
      <c r="D16410" s="75" t="s">
        <v>13138</v>
      </c>
      <c r="E16410" s="171">
        <v>33.31</v>
      </c>
    </row>
    <row r="16411" spans="2:5" ht="50.1" customHeight="1">
      <c r="B16411" s="75">
        <v>7119</v>
      </c>
      <c r="C16411" s="75" t="s">
        <v>17819</v>
      </c>
      <c r="D16411" s="75" t="s">
        <v>13138</v>
      </c>
      <c r="E16411" s="171">
        <v>10.75</v>
      </c>
    </row>
    <row r="16412" spans="2:5" ht="50.1" customHeight="1">
      <c r="B16412" s="75">
        <v>7120</v>
      </c>
      <c r="C16412" s="75" t="s">
        <v>17820</v>
      </c>
      <c r="D16412" s="75" t="s">
        <v>13138</v>
      </c>
      <c r="E16412" s="171">
        <v>7.37</v>
      </c>
    </row>
    <row r="16413" spans="2:5" ht="50.1" customHeight="1">
      <c r="B16413" s="75">
        <v>6319</v>
      </c>
      <c r="C16413" s="75" t="s">
        <v>17821</v>
      </c>
      <c r="D16413" s="75" t="s">
        <v>13138</v>
      </c>
      <c r="E16413" s="171">
        <v>36.340000000000003</v>
      </c>
    </row>
    <row r="16414" spans="2:5" ht="50.1" customHeight="1">
      <c r="B16414" s="75">
        <v>6304</v>
      </c>
      <c r="C16414" s="75" t="s">
        <v>17822</v>
      </c>
      <c r="D16414" s="75" t="s">
        <v>13138</v>
      </c>
      <c r="E16414" s="171">
        <v>36.340000000000003</v>
      </c>
    </row>
    <row r="16415" spans="2:5" ht="50.1" customHeight="1">
      <c r="B16415" s="75">
        <v>21116</v>
      </c>
      <c r="C16415" s="75" t="s">
        <v>17823</v>
      </c>
      <c r="D16415" s="75" t="s">
        <v>13138</v>
      </c>
      <c r="E16415" s="171">
        <v>27.52</v>
      </c>
    </row>
    <row r="16416" spans="2:5" ht="50.1" customHeight="1">
      <c r="B16416" s="75">
        <v>6320</v>
      </c>
      <c r="C16416" s="75" t="s">
        <v>17824</v>
      </c>
      <c r="D16416" s="75" t="s">
        <v>13138</v>
      </c>
      <c r="E16416" s="171">
        <v>18.71</v>
      </c>
    </row>
    <row r="16417" spans="2:5" ht="50.1" customHeight="1">
      <c r="B16417" s="75">
        <v>6303</v>
      </c>
      <c r="C16417" s="75" t="s">
        <v>17825</v>
      </c>
      <c r="D16417" s="75" t="s">
        <v>13138</v>
      </c>
      <c r="E16417" s="171">
        <v>18.71</v>
      </c>
    </row>
    <row r="16418" spans="2:5" ht="50.1" customHeight="1">
      <c r="B16418" s="75">
        <v>6308</v>
      </c>
      <c r="C16418" s="75" t="s">
        <v>17826</v>
      </c>
      <c r="D16418" s="75" t="s">
        <v>13138</v>
      </c>
      <c r="E16418" s="171">
        <v>100.55</v>
      </c>
    </row>
    <row r="16419" spans="2:5" ht="50.1" customHeight="1">
      <c r="B16419" s="75">
        <v>6317</v>
      </c>
      <c r="C16419" s="75" t="s">
        <v>17827</v>
      </c>
      <c r="D16419" s="75" t="s">
        <v>13138</v>
      </c>
      <c r="E16419" s="171">
        <v>100.55</v>
      </c>
    </row>
    <row r="16420" spans="2:5" ht="50.1" customHeight="1">
      <c r="B16420" s="75">
        <v>6307</v>
      </c>
      <c r="C16420" s="75" t="s">
        <v>17828</v>
      </c>
      <c r="D16420" s="75" t="s">
        <v>13138</v>
      </c>
      <c r="E16420" s="171">
        <v>100.55</v>
      </c>
    </row>
    <row r="16421" spans="2:5" ht="50.1" customHeight="1">
      <c r="B16421" s="75">
        <v>6309</v>
      </c>
      <c r="C16421" s="75" t="s">
        <v>17829</v>
      </c>
      <c r="D16421" s="75" t="s">
        <v>13138</v>
      </c>
      <c r="E16421" s="171">
        <v>103.47</v>
      </c>
    </row>
    <row r="16422" spans="2:5" ht="50.1" customHeight="1">
      <c r="B16422" s="75">
        <v>6318</v>
      </c>
      <c r="C16422" s="75" t="s">
        <v>17830</v>
      </c>
      <c r="D16422" s="75" t="s">
        <v>13138</v>
      </c>
      <c r="E16422" s="171">
        <v>54.24</v>
      </c>
    </row>
    <row r="16423" spans="2:5" ht="50.1" customHeight="1">
      <c r="B16423" s="75">
        <v>6306</v>
      </c>
      <c r="C16423" s="75" t="s">
        <v>17831</v>
      </c>
      <c r="D16423" s="75" t="s">
        <v>13138</v>
      </c>
      <c r="E16423" s="171">
        <v>54.24</v>
      </c>
    </row>
    <row r="16424" spans="2:5" ht="50.1" customHeight="1">
      <c r="B16424" s="75">
        <v>6305</v>
      </c>
      <c r="C16424" s="75" t="s">
        <v>17832</v>
      </c>
      <c r="D16424" s="75" t="s">
        <v>13138</v>
      </c>
      <c r="E16424" s="171">
        <v>54.24</v>
      </c>
    </row>
    <row r="16425" spans="2:5" ht="50.1" customHeight="1">
      <c r="B16425" s="75">
        <v>6302</v>
      </c>
      <c r="C16425" s="75" t="s">
        <v>17833</v>
      </c>
      <c r="D16425" s="75" t="s">
        <v>13138</v>
      </c>
      <c r="E16425" s="171">
        <v>11.5</v>
      </c>
    </row>
    <row r="16426" spans="2:5" ht="50.1" customHeight="1">
      <c r="B16426" s="75">
        <v>6312</v>
      </c>
      <c r="C16426" s="75" t="s">
        <v>17834</v>
      </c>
      <c r="D16426" s="75" t="s">
        <v>13138</v>
      </c>
      <c r="E16426" s="171">
        <v>144.63999999999999</v>
      </c>
    </row>
    <row r="16427" spans="2:5" ht="50.1" customHeight="1">
      <c r="B16427" s="75">
        <v>6311</v>
      </c>
      <c r="C16427" s="75" t="s">
        <v>17835</v>
      </c>
      <c r="D16427" s="75" t="s">
        <v>13138</v>
      </c>
      <c r="E16427" s="171">
        <v>144.63999999999999</v>
      </c>
    </row>
    <row r="16428" spans="2:5" ht="50.1" customHeight="1">
      <c r="B16428" s="75">
        <v>6310</v>
      </c>
      <c r="C16428" s="75" t="s">
        <v>17836</v>
      </c>
      <c r="D16428" s="75" t="s">
        <v>13138</v>
      </c>
      <c r="E16428" s="171">
        <v>144.63999999999999</v>
      </c>
    </row>
    <row r="16429" spans="2:5" ht="50.1" customHeight="1">
      <c r="B16429" s="75">
        <v>6314</v>
      </c>
      <c r="C16429" s="75" t="s">
        <v>17837</v>
      </c>
      <c r="D16429" s="75" t="s">
        <v>13138</v>
      </c>
      <c r="E16429" s="171">
        <v>144.63999999999999</v>
      </c>
    </row>
    <row r="16430" spans="2:5" ht="50.1" customHeight="1">
      <c r="B16430" s="75">
        <v>6313</v>
      </c>
      <c r="C16430" s="75" t="s">
        <v>17838</v>
      </c>
      <c r="D16430" s="75" t="s">
        <v>13138</v>
      </c>
      <c r="E16430" s="171">
        <v>144.63999999999999</v>
      </c>
    </row>
    <row r="16431" spans="2:5" ht="50.1" customHeight="1">
      <c r="B16431" s="75">
        <v>6315</v>
      </c>
      <c r="C16431" s="75" t="s">
        <v>17839</v>
      </c>
      <c r="D16431" s="75" t="s">
        <v>13138</v>
      </c>
      <c r="E16431" s="171">
        <v>273.86</v>
      </c>
    </row>
    <row r="16432" spans="2:5" ht="50.1" customHeight="1">
      <c r="B16432" s="75">
        <v>6316</v>
      </c>
      <c r="C16432" s="75" t="s">
        <v>17840</v>
      </c>
      <c r="D16432" s="75" t="s">
        <v>13138</v>
      </c>
      <c r="E16432" s="171">
        <v>273.86</v>
      </c>
    </row>
    <row r="16433" spans="2:5" ht="50.1" customHeight="1">
      <c r="B16433" s="75">
        <v>38878</v>
      </c>
      <c r="C16433" s="75" t="s">
        <v>17841</v>
      </c>
      <c r="D16433" s="75" t="s">
        <v>13138</v>
      </c>
      <c r="E16433" s="171">
        <v>18.63</v>
      </c>
    </row>
    <row r="16434" spans="2:5" ht="50.1" customHeight="1">
      <c r="B16434" s="75">
        <v>38879</v>
      </c>
      <c r="C16434" s="75" t="s">
        <v>17842</v>
      </c>
      <c r="D16434" s="75" t="s">
        <v>13138</v>
      </c>
      <c r="E16434" s="171">
        <v>34.92</v>
      </c>
    </row>
    <row r="16435" spans="2:5" ht="50.1" customHeight="1">
      <c r="B16435" s="75">
        <v>38881</v>
      </c>
      <c r="C16435" s="75" t="s">
        <v>17843</v>
      </c>
      <c r="D16435" s="75" t="s">
        <v>13138</v>
      </c>
      <c r="E16435" s="171">
        <v>18.27</v>
      </c>
    </row>
    <row r="16436" spans="2:5" ht="50.1" customHeight="1">
      <c r="B16436" s="75">
        <v>38880</v>
      </c>
      <c r="C16436" s="75" t="s">
        <v>17844</v>
      </c>
      <c r="D16436" s="75" t="s">
        <v>13138</v>
      </c>
      <c r="E16436" s="171">
        <v>19.149999999999999</v>
      </c>
    </row>
    <row r="16437" spans="2:5" ht="50.1" customHeight="1">
      <c r="B16437" s="75">
        <v>38882</v>
      </c>
      <c r="C16437" s="75" t="s">
        <v>17845</v>
      </c>
      <c r="D16437" s="75" t="s">
        <v>13138</v>
      </c>
      <c r="E16437" s="171">
        <v>19.829999999999998</v>
      </c>
    </row>
    <row r="16438" spans="2:5" ht="50.1" customHeight="1">
      <c r="B16438" s="75">
        <v>38883</v>
      </c>
      <c r="C16438" s="75" t="s">
        <v>17846</v>
      </c>
      <c r="D16438" s="75" t="s">
        <v>13138</v>
      </c>
      <c r="E16438" s="171">
        <v>29.33</v>
      </c>
    </row>
    <row r="16439" spans="2:5" ht="50.1" customHeight="1">
      <c r="B16439" s="75">
        <v>38884</v>
      </c>
      <c r="C16439" s="75" t="s">
        <v>17847</v>
      </c>
      <c r="D16439" s="75" t="s">
        <v>13138</v>
      </c>
      <c r="E16439" s="171">
        <v>31.84</v>
      </c>
    </row>
    <row r="16440" spans="2:5" ht="50.1" customHeight="1">
      <c r="B16440" s="75">
        <v>38885</v>
      </c>
      <c r="C16440" s="75" t="s">
        <v>17848</v>
      </c>
      <c r="D16440" s="75" t="s">
        <v>13138</v>
      </c>
      <c r="E16440" s="171">
        <v>30.8</v>
      </c>
    </row>
    <row r="16441" spans="2:5" ht="50.1" customHeight="1">
      <c r="B16441" s="75">
        <v>38886</v>
      </c>
      <c r="C16441" s="75" t="s">
        <v>17849</v>
      </c>
      <c r="D16441" s="75" t="s">
        <v>13138</v>
      </c>
      <c r="E16441" s="171">
        <v>33.24</v>
      </c>
    </row>
    <row r="16442" spans="2:5" ht="50.1" customHeight="1">
      <c r="B16442" s="75">
        <v>38887</v>
      </c>
      <c r="C16442" s="75" t="s">
        <v>17850</v>
      </c>
      <c r="D16442" s="75" t="s">
        <v>13138</v>
      </c>
      <c r="E16442" s="171">
        <v>29.85</v>
      </c>
    </row>
    <row r="16443" spans="2:5" ht="50.1" customHeight="1">
      <c r="B16443" s="75">
        <v>38888</v>
      </c>
      <c r="C16443" s="75" t="s">
        <v>17851</v>
      </c>
      <c r="D16443" s="75" t="s">
        <v>13138</v>
      </c>
      <c r="E16443" s="171">
        <v>35.49</v>
      </c>
    </row>
    <row r="16444" spans="2:5" ht="50.1" customHeight="1">
      <c r="B16444" s="75">
        <v>38890</v>
      </c>
      <c r="C16444" s="75" t="s">
        <v>17852</v>
      </c>
      <c r="D16444" s="75" t="s">
        <v>13138</v>
      </c>
      <c r="E16444" s="171">
        <v>52.75</v>
      </c>
    </row>
    <row r="16445" spans="2:5" ht="50.1" customHeight="1">
      <c r="B16445" s="75">
        <v>38893</v>
      </c>
      <c r="C16445" s="75" t="s">
        <v>17853</v>
      </c>
      <c r="D16445" s="75" t="s">
        <v>13138</v>
      </c>
      <c r="E16445" s="171">
        <v>42.42</v>
      </c>
    </row>
    <row r="16446" spans="2:5" ht="50.1" customHeight="1">
      <c r="B16446" s="75">
        <v>38894</v>
      </c>
      <c r="C16446" s="75" t="s">
        <v>17854</v>
      </c>
      <c r="D16446" s="75" t="s">
        <v>13138</v>
      </c>
      <c r="E16446" s="171">
        <v>53.88</v>
      </c>
    </row>
    <row r="16447" spans="2:5" ht="50.1" customHeight="1">
      <c r="B16447" s="75">
        <v>38896</v>
      </c>
      <c r="C16447" s="75" t="s">
        <v>17855</v>
      </c>
      <c r="D16447" s="75" t="s">
        <v>13138</v>
      </c>
      <c r="E16447" s="171">
        <v>54.94</v>
      </c>
    </row>
    <row r="16448" spans="2:5" ht="50.1" customHeight="1">
      <c r="B16448" s="75">
        <v>39324</v>
      </c>
      <c r="C16448" s="75" t="s">
        <v>17856</v>
      </c>
      <c r="D16448" s="75" t="s">
        <v>13138</v>
      </c>
      <c r="E16448" s="171">
        <v>6.91</v>
      </c>
    </row>
    <row r="16449" spans="2:5" ht="50.1" customHeight="1">
      <c r="B16449" s="75">
        <v>39325</v>
      </c>
      <c r="C16449" s="75" t="s">
        <v>17857</v>
      </c>
      <c r="D16449" s="75" t="s">
        <v>13138</v>
      </c>
      <c r="E16449" s="171">
        <v>10.46</v>
      </c>
    </row>
    <row r="16450" spans="2:5" ht="50.1" customHeight="1">
      <c r="B16450" s="75">
        <v>39326</v>
      </c>
      <c r="C16450" s="75" t="s">
        <v>17858</v>
      </c>
      <c r="D16450" s="75" t="s">
        <v>13138</v>
      </c>
      <c r="E16450" s="171">
        <v>26.94</v>
      </c>
    </row>
    <row r="16451" spans="2:5" ht="50.1" customHeight="1">
      <c r="B16451" s="75">
        <v>39327</v>
      </c>
      <c r="C16451" s="75" t="s">
        <v>17859</v>
      </c>
      <c r="D16451" s="75" t="s">
        <v>13138</v>
      </c>
      <c r="E16451" s="171">
        <v>40.81</v>
      </c>
    </row>
    <row r="16452" spans="2:5" ht="50.1" customHeight="1">
      <c r="B16452" s="75">
        <v>20176</v>
      </c>
      <c r="C16452" s="75" t="s">
        <v>17860</v>
      </c>
      <c r="D16452" s="75" t="s">
        <v>13138</v>
      </c>
      <c r="E16452" s="171">
        <v>50.28</v>
      </c>
    </row>
    <row r="16453" spans="2:5" ht="50.1" customHeight="1">
      <c r="B16453" s="75">
        <v>11378</v>
      </c>
      <c r="C16453" s="75" t="s">
        <v>17861</v>
      </c>
      <c r="D16453" s="75" t="s">
        <v>13138</v>
      </c>
      <c r="E16453" s="171">
        <v>91.07</v>
      </c>
    </row>
    <row r="16454" spans="2:5" ht="50.1" customHeight="1">
      <c r="B16454" s="75">
        <v>11379</v>
      </c>
      <c r="C16454" s="75" t="s">
        <v>17862</v>
      </c>
      <c r="D16454" s="75" t="s">
        <v>13138</v>
      </c>
      <c r="E16454" s="171">
        <v>76.95</v>
      </c>
    </row>
    <row r="16455" spans="2:5" ht="50.1" customHeight="1">
      <c r="B16455" s="75">
        <v>11493</v>
      </c>
      <c r="C16455" s="75" t="s">
        <v>17863</v>
      </c>
      <c r="D16455" s="75" t="s">
        <v>13138</v>
      </c>
      <c r="E16455" s="171">
        <v>44.38</v>
      </c>
    </row>
    <row r="16456" spans="2:5" ht="50.1" customHeight="1">
      <c r="B16456" s="75">
        <v>42717</v>
      </c>
      <c r="C16456" s="75" t="s">
        <v>17864</v>
      </c>
      <c r="D16456" s="75" t="s">
        <v>13138</v>
      </c>
      <c r="E16456" s="171">
        <v>463.71</v>
      </c>
    </row>
    <row r="16457" spans="2:5" ht="50.1" customHeight="1">
      <c r="B16457" s="75">
        <v>42718</v>
      </c>
      <c r="C16457" s="75" t="s">
        <v>17865</v>
      </c>
      <c r="D16457" s="75" t="s">
        <v>13138</v>
      </c>
      <c r="E16457" s="171">
        <v>514.82000000000005</v>
      </c>
    </row>
    <row r="16458" spans="2:5" ht="50.1" customHeight="1">
      <c r="B16458" s="75">
        <v>7106</v>
      </c>
      <c r="C16458" s="75" t="s">
        <v>17866</v>
      </c>
      <c r="D16458" s="75" t="s">
        <v>13138</v>
      </c>
      <c r="E16458" s="171">
        <v>174.82</v>
      </c>
    </row>
    <row r="16459" spans="2:5" ht="50.1" customHeight="1">
      <c r="B16459" s="75">
        <v>7104</v>
      </c>
      <c r="C16459" s="75" t="s">
        <v>17867</v>
      </c>
      <c r="D16459" s="75" t="s">
        <v>13138</v>
      </c>
      <c r="E16459" s="171">
        <v>3.64</v>
      </c>
    </row>
    <row r="16460" spans="2:5" ht="50.1" customHeight="1">
      <c r="B16460" s="75">
        <v>7136</v>
      </c>
      <c r="C16460" s="75" t="s">
        <v>17868</v>
      </c>
      <c r="D16460" s="75" t="s">
        <v>13138</v>
      </c>
      <c r="E16460" s="171">
        <v>6.85</v>
      </c>
    </row>
    <row r="16461" spans="2:5" ht="50.1" customHeight="1">
      <c r="B16461" s="75">
        <v>7128</v>
      </c>
      <c r="C16461" s="75" t="s">
        <v>17869</v>
      </c>
      <c r="D16461" s="75" t="s">
        <v>13138</v>
      </c>
      <c r="E16461" s="171">
        <v>11.23</v>
      </c>
    </row>
    <row r="16462" spans="2:5" ht="50.1" customHeight="1">
      <c r="B16462" s="75">
        <v>7108</v>
      </c>
      <c r="C16462" s="75" t="s">
        <v>17870</v>
      </c>
      <c r="D16462" s="75" t="s">
        <v>13138</v>
      </c>
      <c r="E16462" s="171">
        <v>12.01</v>
      </c>
    </row>
    <row r="16463" spans="2:5" ht="50.1" customHeight="1">
      <c r="B16463" s="75">
        <v>7129</v>
      </c>
      <c r="C16463" s="75" t="s">
        <v>17871</v>
      </c>
      <c r="D16463" s="75" t="s">
        <v>13138</v>
      </c>
      <c r="E16463" s="171">
        <v>9.99</v>
      </c>
    </row>
    <row r="16464" spans="2:5" ht="50.1" customHeight="1">
      <c r="B16464" s="75">
        <v>7130</v>
      </c>
      <c r="C16464" s="75" t="s">
        <v>17872</v>
      </c>
      <c r="D16464" s="75" t="s">
        <v>13138</v>
      </c>
      <c r="E16464" s="171">
        <v>16.29</v>
      </c>
    </row>
    <row r="16465" spans="2:5" ht="50.1" customHeight="1">
      <c r="B16465" s="75">
        <v>7131</v>
      </c>
      <c r="C16465" s="75" t="s">
        <v>17873</v>
      </c>
      <c r="D16465" s="75" t="s">
        <v>13138</v>
      </c>
      <c r="E16465" s="171">
        <v>19.98</v>
      </c>
    </row>
    <row r="16466" spans="2:5" ht="50.1" customHeight="1">
      <c r="B16466" s="75">
        <v>7132</v>
      </c>
      <c r="C16466" s="75" t="s">
        <v>17874</v>
      </c>
      <c r="D16466" s="75" t="s">
        <v>13138</v>
      </c>
      <c r="E16466" s="171">
        <v>55.48</v>
      </c>
    </row>
    <row r="16467" spans="2:5" ht="50.1" customHeight="1">
      <c r="B16467" s="75">
        <v>7133</v>
      </c>
      <c r="C16467" s="75" t="s">
        <v>17875</v>
      </c>
      <c r="D16467" s="75" t="s">
        <v>13138</v>
      </c>
      <c r="E16467" s="171">
        <v>86.17</v>
      </c>
    </row>
    <row r="16468" spans="2:5" ht="50.1" customHeight="1">
      <c r="B16468" s="75">
        <v>37420</v>
      </c>
      <c r="C16468" s="75" t="s">
        <v>17876</v>
      </c>
      <c r="D16468" s="75" t="s">
        <v>13138</v>
      </c>
      <c r="E16468" s="171">
        <v>40.33</v>
      </c>
    </row>
    <row r="16469" spans="2:5" ht="50.1" customHeight="1">
      <c r="B16469" s="75">
        <v>37421</v>
      </c>
      <c r="C16469" s="75" t="s">
        <v>17877</v>
      </c>
      <c r="D16469" s="75" t="s">
        <v>13138</v>
      </c>
      <c r="E16469" s="171">
        <v>55.12</v>
      </c>
    </row>
    <row r="16470" spans="2:5" ht="50.1" customHeight="1">
      <c r="B16470" s="75">
        <v>37422</v>
      </c>
      <c r="C16470" s="75" t="s">
        <v>17878</v>
      </c>
      <c r="D16470" s="75" t="s">
        <v>13138</v>
      </c>
      <c r="E16470" s="171">
        <v>51.59</v>
      </c>
    </row>
    <row r="16471" spans="2:5" ht="50.1" customHeight="1">
      <c r="B16471" s="75">
        <v>37443</v>
      </c>
      <c r="C16471" s="75" t="s">
        <v>17879</v>
      </c>
      <c r="D16471" s="75" t="s">
        <v>13138</v>
      </c>
      <c r="E16471" s="171">
        <v>146.13</v>
      </c>
    </row>
    <row r="16472" spans="2:5" ht="50.1" customHeight="1">
      <c r="B16472" s="75">
        <v>37444</v>
      </c>
      <c r="C16472" s="75" t="s">
        <v>17880</v>
      </c>
      <c r="D16472" s="75" t="s">
        <v>13138</v>
      </c>
      <c r="E16472" s="171">
        <v>148.61000000000001</v>
      </c>
    </row>
    <row r="16473" spans="2:5" ht="50.1" customHeight="1">
      <c r="B16473" s="75">
        <v>37445</v>
      </c>
      <c r="C16473" s="75" t="s">
        <v>17881</v>
      </c>
      <c r="D16473" s="75" t="s">
        <v>13138</v>
      </c>
      <c r="E16473" s="171">
        <v>225.25</v>
      </c>
    </row>
    <row r="16474" spans="2:5" ht="50.1" customHeight="1">
      <c r="B16474" s="75">
        <v>37446</v>
      </c>
      <c r="C16474" s="75" t="s">
        <v>17882</v>
      </c>
      <c r="D16474" s="75" t="s">
        <v>13138</v>
      </c>
      <c r="E16474" s="171">
        <v>245.56</v>
      </c>
    </row>
    <row r="16475" spans="2:5" ht="50.1" customHeight="1">
      <c r="B16475" s="75">
        <v>37447</v>
      </c>
      <c r="C16475" s="75" t="s">
        <v>17883</v>
      </c>
      <c r="D16475" s="75" t="s">
        <v>13138</v>
      </c>
      <c r="E16475" s="171">
        <v>249.4</v>
      </c>
    </row>
    <row r="16476" spans="2:5" ht="50.1" customHeight="1">
      <c r="B16476" s="75">
        <v>37448</v>
      </c>
      <c r="C16476" s="75" t="s">
        <v>17884</v>
      </c>
      <c r="D16476" s="75" t="s">
        <v>13138</v>
      </c>
      <c r="E16476" s="171">
        <v>342.1</v>
      </c>
    </row>
    <row r="16477" spans="2:5" ht="50.1" customHeight="1">
      <c r="B16477" s="75">
        <v>37440</v>
      </c>
      <c r="C16477" s="75" t="s">
        <v>17885</v>
      </c>
      <c r="D16477" s="75" t="s">
        <v>13138</v>
      </c>
      <c r="E16477" s="171">
        <v>115.99</v>
      </c>
    </row>
    <row r="16478" spans="2:5" ht="50.1" customHeight="1">
      <c r="B16478" s="75">
        <v>37441</v>
      </c>
      <c r="C16478" s="75" t="s">
        <v>17886</v>
      </c>
      <c r="D16478" s="75" t="s">
        <v>13138</v>
      </c>
      <c r="E16478" s="171">
        <v>115.99</v>
      </c>
    </row>
    <row r="16479" spans="2:5" ht="50.1" customHeight="1">
      <c r="B16479" s="75">
        <v>37442</v>
      </c>
      <c r="C16479" s="75" t="s">
        <v>17887</v>
      </c>
      <c r="D16479" s="75" t="s">
        <v>13138</v>
      </c>
      <c r="E16479" s="171">
        <v>139.69999999999999</v>
      </c>
    </row>
    <row r="16480" spans="2:5" ht="50.1" customHeight="1">
      <c r="B16480" s="75">
        <v>38017</v>
      </c>
      <c r="C16480" s="75" t="s">
        <v>17888</v>
      </c>
      <c r="D16480" s="75" t="s">
        <v>13138</v>
      </c>
      <c r="E16480" s="171">
        <v>9.83</v>
      </c>
    </row>
    <row r="16481" spans="2:5" ht="50.1" customHeight="1">
      <c r="B16481" s="75">
        <v>38018</v>
      </c>
      <c r="C16481" s="75" t="s">
        <v>17889</v>
      </c>
      <c r="D16481" s="75" t="s">
        <v>13138</v>
      </c>
      <c r="E16481" s="171">
        <v>10.85</v>
      </c>
    </row>
    <row r="16482" spans="2:5" ht="50.1" customHeight="1">
      <c r="B16482" s="75">
        <v>39895</v>
      </c>
      <c r="C16482" s="75" t="s">
        <v>17890</v>
      </c>
      <c r="D16482" s="75" t="s">
        <v>13138</v>
      </c>
      <c r="E16482" s="171">
        <v>36.25</v>
      </c>
    </row>
    <row r="16483" spans="2:5" ht="50.1" customHeight="1">
      <c r="B16483" s="75">
        <v>39896</v>
      </c>
      <c r="C16483" s="75" t="s">
        <v>17891</v>
      </c>
      <c r="D16483" s="75" t="s">
        <v>13138</v>
      </c>
      <c r="E16483" s="171">
        <v>53.13</v>
      </c>
    </row>
    <row r="16484" spans="2:5" ht="50.1" customHeight="1">
      <c r="B16484" s="75">
        <v>38873</v>
      </c>
      <c r="C16484" s="75" t="s">
        <v>17892</v>
      </c>
      <c r="D16484" s="75" t="s">
        <v>13138</v>
      </c>
      <c r="E16484" s="171">
        <v>16.52</v>
      </c>
    </row>
    <row r="16485" spans="2:5" ht="50.1" customHeight="1">
      <c r="B16485" s="75">
        <v>38874</v>
      </c>
      <c r="C16485" s="75" t="s">
        <v>17893</v>
      </c>
      <c r="D16485" s="75" t="s">
        <v>13138</v>
      </c>
      <c r="E16485" s="171">
        <v>20.09</v>
      </c>
    </row>
    <row r="16486" spans="2:5" ht="50.1" customHeight="1">
      <c r="B16486" s="75">
        <v>38875</v>
      </c>
      <c r="C16486" s="75" t="s">
        <v>17894</v>
      </c>
      <c r="D16486" s="75" t="s">
        <v>13138</v>
      </c>
      <c r="E16486" s="171">
        <v>35.51</v>
      </c>
    </row>
    <row r="16487" spans="2:5" ht="50.1" customHeight="1">
      <c r="B16487" s="75">
        <v>38876</v>
      </c>
      <c r="C16487" s="75" t="s">
        <v>17895</v>
      </c>
      <c r="D16487" s="75" t="s">
        <v>13138</v>
      </c>
      <c r="E16487" s="171">
        <v>47.78</v>
      </c>
    </row>
    <row r="16488" spans="2:5" ht="50.1" customHeight="1">
      <c r="B16488" s="75">
        <v>39000</v>
      </c>
      <c r="C16488" s="75" t="s">
        <v>17896</v>
      </c>
      <c r="D16488" s="75" t="s">
        <v>13138</v>
      </c>
      <c r="E16488" s="171">
        <v>21.14</v>
      </c>
    </row>
    <row r="16489" spans="2:5" ht="50.1" customHeight="1">
      <c r="B16489" s="75">
        <v>38674</v>
      </c>
      <c r="C16489" s="75" t="s">
        <v>17897</v>
      </c>
      <c r="D16489" s="75" t="s">
        <v>13138</v>
      </c>
      <c r="E16489" s="171">
        <v>34.18</v>
      </c>
    </row>
    <row r="16490" spans="2:5" ht="50.1" customHeight="1">
      <c r="B16490" s="75">
        <v>38911</v>
      </c>
      <c r="C16490" s="75" t="s">
        <v>17898</v>
      </c>
      <c r="D16490" s="75" t="s">
        <v>13138</v>
      </c>
      <c r="E16490" s="171">
        <v>59.25</v>
      </c>
    </row>
    <row r="16491" spans="2:5" ht="50.1" customHeight="1">
      <c r="B16491" s="75">
        <v>38912</v>
      </c>
      <c r="C16491" s="75" t="s">
        <v>17899</v>
      </c>
      <c r="D16491" s="75" t="s">
        <v>13138</v>
      </c>
      <c r="E16491" s="171">
        <v>75.3</v>
      </c>
    </row>
    <row r="16492" spans="2:5" ht="50.1" customHeight="1">
      <c r="B16492" s="75">
        <v>38019</v>
      </c>
      <c r="C16492" s="75" t="s">
        <v>17900</v>
      </c>
      <c r="D16492" s="75" t="s">
        <v>13138</v>
      </c>
      <c r="E16492" s="171">
        <v>8.57</v>
      </c>
    </row>
    <row r="16493" spans="2:5" ht="50.1" customHeight="1">
      <c r="B16493" s="75">
        <v>38020</v>
      </c>
      <c r="C16493" s="75" t="s">
        <v>17901</v>
      </c>
      <c r="D16493" s="75" t="s">
        <v>13138</v>
      </c>
      <c r="E16493" s="171">
        <v>10.85</v>
      </c>
    </row>
    <row r="16494" spans="2:5" ht="50.1" customHeight="1">
      <c r="B16494" s="75">
        <v>38454</v>
      </c>
      <c r="C16494" s="75" t="s">
        <v>17902</v>
      </c>
      <c r="D16494" s="75" t="s">
        <v>13138</v>
      </c>
      <c r="E16494" s="171">
        <v>3.86</v>
      </c>
    </row>
    <row r="16495" spans="2:5" ht="50.1" customHeight="1">
      <c r="B16495" s="75">
        <v>38455</v>
      </c>
      <c r="C16495" s="75" t="s">
        <v>17903</v>
      </c>
      <c r="D16495" s="75" t="s">
        <v>13138</v>
      </c>
      <c r="E16495" s="171">
        <v>3.53</v>
      </c>
    </row>
    <row r="16496" spans="2:5" ht="50.1" customHeight="1">
      <c r="B16496" s="75">
        <v>38462</v>
      </c>
      <c r="C16496" s="75" t="s">
        <v>17904</v>
      </c>
      <c r="D16496" s="75" t="s">
        <v>13138</v>
      </c>
      <c r="E16496" s="171">
        <v>99.72</v>
      </c>
    </row>
    <row r="16497" spans="2:5" ht="50.1" customHeight="1">
      <c r="B16497" s="75">
        <v>36362</v>
      </c>
      <c r="C16497" s="75" t="s">
        <v>17905</v>
      </c>
      <c r="D16497" s="75" t="s">
        <v>13138</v>
      </c>
      <c r="E16497" s="171">
        <v>1.52</v>
      </c>
    </row>
    <row r="16498" spans="2:5" ht="50.1" customHeight="1">
      <c r="B16498" s="75">
        <v>36298</v>
      </c>
      <c r="C16498" s="75" t="s">
        <v>17906</v>
      </c>
      <c r="D16498" s="75" t="s">
        <v>13138</v>
      </c>
      <c r="E16498" s="171">
        <v>2.25</v>
      </c>
    </row>
    <row r="16499" spans="2:5" ht="50.1" customHeight="1">
      <c r="B16499" s="75">
        <v>38456</v>
      </c>
      <c r="C16499" s="75" t="s">
        <v>17907</v>
      </c>
      <c r="D16499" s="75" t="s">
        <v>13138</v>
      </c>
      <c r="E16499" s="171">
        <v>3.67</v>
      </c>
    </row>
    <row r="16500" spans="2:5" ht="50.1" customHeight="1">
      <c r="B16500" s="75">
        <v>38457</v>
      </c>
      <c r="C16500" s="75" t="s">
        <v>17908</v>
      </c>
      <c r="D16500" s="75" t="s">
        <v>13138</v>
      </c>
      <c r="E16500" s="171">
        <v>8.27</v>
      </c>
    </row>
    <row r="16501" spans="2:5" ht="50.1" customHeight="1">
      <c r="B16501" s="75">
        <v>38458</v>
      </c>
      <c r="C16501" s="75" t="s">
        <v>17909</v>
      </c>
      <c r="D16501" s="75" t="s">
        <v>13138</v>
      </c>
      <c r="E16501" s="171">
        <v>11.08</v>
      </c>
    </row>
    <row r="16502" spans="2:5" ht="50.1" customHeight="1">
      <c r="B16502" s="75">
        <v>38459</v>
      </c>
      <c r="C16502" s="75" t="s">
        <v>17910</v>
      </c>
      <c r="D16502" s="75" t="s">
        <v>13138</v>
      </c>
      <c r="E16502" s="171">
        <v>19.559999999999999</v>
      </c>
    </row>
    <row r="16503" spans="2:5" ht="50.1" customHeight="1">
      <c r="B16503" s="75">
        <v>38460</v>
      </c>
      <c r="C16503" s="75" t="s">
        <v>17911</v>
      </c>
      <c r="D16503" s="75" t="s">
        <v>13138</v>
      </c>
      <c r="E16503" s="171">
        <v>40.85</v>
      </c>
    </row>
    <row r="16504" spans="2:5" ht="50.1" customHeight="1">
      <c r="B16504" s="75">
        <v>38461</v>
      </c>
      <c r="C16504" s="75" t="s">
        <v>17912</v>
      </c>
      <c r="D16504" s="75" t="s">
        <v>13138</v>
      </c>
      <c r="E16504" s="171">
        <v>62.31</v>
      </c>
    </row>
    <row r="16505" spans="2:5" ht="50.1" customHeight="1">
      <c r="B16505" s="75">
        <v>7094</v>
      </c>
      <c r="C16505" s="75" t="s">
        <v>17913</v>
      </c>
      <c r="D16505" s="75" t="s">
        <v>13138</v>
      </c>
      <c r="E16505" s="171">
        <v>12.59</v>
      </c>
    </row>
    <row r="16506" spans="2:5" ht="50.1" customHeight="1">
      <c r="B16506" s="75">
        <v>7116</v>
      </c>
      <c r="C16506" s="75" t="s">
        <v>17914</v>
      </c>
      <c r="D16506" s="75" t="s">
        <v>13138</v>
      </c>
      <c r="E16506" s="171">
        <v>3.76</v>
      </c>
    </row>
    <row r="16507" spans="2:5" ht="50.1" customHeight="1">
      <c r="B16507" s="75">
        <v>7118</v>
      </c>
      <c r="C16507" s="75" t="s">
        <v>17915</v>
      </c>
      <c r="D16507" s="75" t="s">
        <v>13138</v>
      </c>
      <c r="E16507" s="171">
        <v>27.8</v>
      </c>
    </row>
    <row r="16508" spans="2:5" ht="50.1" customHeight="1">
      <c r="B16508" s="75">
        <v>7117</v>
      </c>
      <c r="C16508" s="75" t="s">
        <v>17916</v>
      </c>
      <c r="D16508" s="75" t="s">
        <v>13138</v>
      </c>
      <c r="E16508" s="171">
        <v>24.71</v>
      </c>
    </row>
    <row r="16509" spans="2:5" ht="50.1" customHeight="1">
      <c r="B16509" s="75">
        <v>7098</v>
      </c>
      <c r="C16509" s="75" t="s">
        <v>17917</v>
      </c>
      <c r="D16509" s="75" t="s">
        <v>13138</v>
      </c>
      <c r="E16509" s="171">
        <v>3.44</v>
      </c>
    </row>
    <row r="16510" spans="2:5" ht="50.1" customHeight="1">
      <c r="B16510" s="75">
        <v>7110</v>
      </c>
      <c r="C16510" s="75" t="s">
        <v>17918</v>
      </c>
      <c r="D16510" s="75" t="s">
        <v>13138</v>
      </c>
      <c r="E16510" s="171">
        <v>60.45</v>
      </c>
    </row>
    <row r="16511" spans="2:5" ht="50.1" customHeight="1">
      <c r="B16511" s="75">
        <v>7123</v>
      </c>
      <c r="C16511" s="75" t="s">
        <v>17919</v>
      </c>
      <c r="D16511" s="75" t="s">
        <v>13138</v>
      </c>
      <c r="E16511" s="171">
        <v>4.43</v>
      </c>
    </row>
    <row r="16512" spans="2:5" ht="50.1" customHeight="1">
      <c r="B16512" s="75">
        <v>7121</v>
      </c>
      <c r="C16512" s="75" t="s">
        <v>17920</v>
      </c>
      <c r="D16512" s="75" t="s">
        <v>13138</v>
      </c>
      <c r="E16512" s="171">
        <v>10.92</v>
      </c>
    </row>
    <row r="16513" spans="2:5" ht="50.1" customHeight="1">
      <c r="B16513" s="75">
        <v>7137</v>
      </c>
      <c r="C16513" s="75" t="s">
        <v>17921</v>
      </c>
      <c r="D16513" s="75" t="s">
        <v>13138</v>
      </c>
      <c r="E16513" s="171">
        <v>9.83</v>
      </c>
    </row>
    <row r="16514" spans="2:5" ht="50.1" customHeight="1">
      <c r="B16514" s="75">
        <v>7122</v>
      </c>
      <c r="C16514" s="75" t="s">
        <v>17922</v>
      </c>
      <c r="D16514" s="75" t="s">
        <v>13138</v>
      </c>
      <c r="E16514" s="171">
        <v>12.29</v>
      </c>
    </row>
    <row r="16515" spans="2:5" ht="50.1" customHeight="1">
      <c r="B16515" s="75">
        <v>7114</v>
      </c>
      <c r="C16515" s="75" t="s">
        <v>17923</v>
      </c>
      <c r="D16515" s="75" t="s">
        <v>13138</v>
      </c>
      <c r="E16515" s="171">
        <v>18.940000000000001</v>
      </c>
    </row>
    <row r="16516" spans="2:5" ht="50.1" customHeight="1">
      <c r="B16516" s="75">
        <v>7109</v>
      </c>
      <c r="C16516" s="75" t="s">
        <v>17924</v>
      </c>
      <c r="D16516" s="75" t="s">
        <v>13138</v>
      </c>
      <c r="E16516" s="171">
        <v>3.32</v>
      </c>
    </row>
    <row r="16517" spans="2:5" ht="50.1" customHeight="1">
      <c r="B16517" s="75">
        <v>7135</v>
      </c>
      <c r="C16517" s="75" t="s">
        <v>17925</v>
      </c>
      <c r="D16517" s="75" t="s">
        <v>13138</v>
      </c>
      <c r="E16517" s="171">
        <v>5.18</v>
      </c>
    </row>
    <row r="16518" spans="2:5" ht="50.1" customHeight="1">
      <c r="B16518" s="75">
        <v>37947</v>
      </c>
      <c r="C16518" s="75" t="s">
        <v>17926</v>
      </c>
      <c r="D16518" s="75" t="s">
        <v>13138</v>
      </c>
      <c r="E16518" s="171">
        <v>5.24</v>
      </c>
    </row>
    <row r="16519" spans="2:5" ht="50.1" customHeight="1">
      <c r="B16519" s="75">
        <v>7103</v>
      </c>
      <c r="C16519" s="75" t="s">
        <v>17927</v>
      </c>
      <c r="D16519" s="75" t="s">
        <v>13138</v>
      </c>
      <c r="E16519" s="171">
        <v>12.02</v>
      </c>
    </row>
    <row r="16520" spans="2:5" ht="50.1" customHeight="1">
      <c r="B16520" s="75">
        <v>40419</v>
      </c>
      <c r="C16520" s="75" t="s">
        <v>17928</v>
      </c>
      <c r="D16520" s="75" t="s">
        <v>13138</v>
      </c>
      <c r="E16520" s="171">
        <v>36.85</v>
      </c>
    </row>
    <row r="16521" spans="2:5" ht="50.1" customHeight="1">
      <c r="B16521" s="75">
        <v>40420</v>
      </c>
      <c r="C16521" s="75" t="s">
        <v>17929</v>
      </c>
      <c r="D16521" s="75" t="s">
        <v>13138</v>
      </c>
      <c r="E16521" s="171">
        <v>53.77</v>
      </c>
    </row>
    <row r="16522" spans="2:5" ht="50.1" customHeight="1">
      <c r="B16522" s="75">
        <v>40421</v>
      </c>
      <c r="C16522" s="75" t="s">
        <v>17930</v>
      </c>
      <c r="D16522" s="75" t="s">
        <v>13138</v>
      </c>
      <c r="E16522" s="171">
        <v>57.24</v>
      </c>
    </row>
    <row r="16523" spans="2:5" ht="50.1" customHeight="1">
      <c r="B16523" s="75">
        <v>7126</v>
      </c>
      <c r="C16523" s="75" t="s">
        <v>17931</v>
      </c>
      <c r="D16523" s="75" t="s">
        <v>13138</v>
      </c>
      <c r="E16523" s="171">
        <v>25.22</v>
      </c>
    </row>
    <row r="16524" spans="2:5" ht="50.1" customHeight="1">
      <c r="B16524" s="75">
        <v>38905</v>
      </c>
      <c r="C16524" s="75" t="s">
        <v>17932</v>
      </c>
      <c r="D16524" s="75" t="s">
        <v>13138</v>
      </c>
      <c r="E16524" s="171">
        <v>18.57</v>
      </c>
    </row>
    <row r="16525" spans="2:5" ht="50.1" customHeight="1">
      <c r="B16525" s="75">
        <v>38907</v>
      </c>
      <c r="C16525" s="75" t="s">
        <v>17933</v>
      </c>
      <c r="D16525" s="75" t="s">
        <v>13138</v>
      </c>
      <c r="E16525" s="171">
        <v>19.75</v>
      </c>
    </row>
    <row r="16526" spans="2:5" ht="50.1" customHeight="1">
      <c r="B16526" s="75">
        <v>38908</v>
      </c>
      <c r="C16526" s="75" t="s">
        <v>17934</v>
      </c>
      <c r="D16526" s="75" t="s">
        <v>13138</v>
      </c>
      <c r="E16526" s="171">
        <v>22.23</v>
      </c>
    </row>
    <row r="16527" spans="2:5" ht="50.1" customHeight="1">
      <c r="B16527" s="75">
        <v>38909</v>
      </c>
      <c r="C16527" s="75" t="s">
        <v>17935</v>
      </c>
      <c r="D16527" s="75" t="s">
        <v>13138</v>
      </c>
      <c r="E16527" s="171">
        <v>31.96</v>
      </c>
    </row>
    <row r="16528" spans="2:5" ht="50.1" customHeight="1">
      <c r="B16528" s="75">
        <v>38910</v>
      </c>
      <c r="C16528" s="75" t="s">
        <v>17936</v>
      </c>
      <c r="D16528" s="75" t="s">
        <v>13138</v>
      </c>
      <c r="E16528" s="171">
        <v>34.51</v>
      </c>
    </row>
    <row r="16529" spans="2:5" ht="50.1" customHeight="1">
      <c r="B16529" s="75">
        <v>38897</v>
      </c>
      <c r="C16529" s="75" t="s">
        <v>17937</v>
      </c>
      <c r="D16529" s="75" t="s">
        <v>13138</v>
      </c>
      <c r="E16529" s="171">
        <v>18.64</v>
      </c>
    </row>
    <row r="16530" spans="2:5" ht="50.1" customHeight="1">
      <c r="B16530" s="75">
        <v>38899</v>
      </c>
      <c r="C16530" s="75" t="s">
        <v>17938</v>
      </c>
      <c r="D16530" s="75" t="s">
        <v>13138</v>
      </c>
      <c r="E16530" s="171">
        <v>20.97</v>
      </c>
    </row>
    <row r="16531" spans="2:5" ht="50.1" customHeight="1">
      <c r="B16531" s="75">
        <v>38900</v>
      </c>
      <c r="C16531" s="75" t="s">
        <v>17939</v>
      </c>
      <c r="D16531" s="75" t="s">
        <v>13138</v>
      </c>
      <c r="E16531" s="171">
        <v>21.86</v>
      </c>
    </row>
    <row r="16532" spans="2:5" ht="50.1" customHeight="1">
      <c r="B16532" s="75">
        <v>38901</v>
      </c>
      <c r="C16532" s="75" t="s">
        <v>17940</v>
      </c>
      <c r="D16532" s="75" t="s">
        <v>13138</v>
      </c>
      <c r="E16532" s="171">
        <v>35.770000000000003</v>
      </c>
    </row>
    <row r="16533" spans="2:5" ht="50.1" customHeight="1">
      <c r="B16533" s="75">
        <v>38904</v>
      </c>
      <c r="C16533" s="75" t="s">
        <v>17941</v>
      </c>
      <c r="D16533" s="75" t="s">
        <v>13138</v>
      </c>
      <c r="E16533" s="171">
        <v>58.1</v>
      </c>
    </row>
    <row r="16534" spans="2:5" ht="50.1" customHeight="1">
      <c r="B16534" s="75">
        <v>38903</v>
      </c>
      <c r="C16534" s="75" t="s">
        <v>17942</v>
      </c>
      <c r="D16534" s="75" t="s">
        <v>13138</v>
      </c>
      <c r="E16534" s="171">
        <v>57.74</v>
      </c>
    </row>
    <row r="16535" spans="2:5" ht="50.1" customHeight="1">
      <c r="B16535" s="75">
        <v>7091</v>
      </c>
      <c r="C16535" s="75" t="s">
        <v>17943</v>
      </c>
      <c r="D16535" s="75" t="s">
        <v>13138</v>
      </c>
      <c r="E16535" s="171">
        <v>17.7</v>
      </c>
    </row>
    <row r="16536" spans="2:5" ht="50.1" customHeight="1">
      <c r="B16536" s="75">
        <v>11655</v>
      </c>
      <c r="C16536" s="75" t="s">
        <v>17944</v>
      </c>
      <c r="D16536" s="75" t="s">
        <v>13138</v>
      </c>
      <c r="E16536" s="171">
        <v>16.91</v>
      </c>
    </row>
    <row r="16537" spans="2:5" ht="50.1" customHeight="1">
      <c r="B16537" s="75">
        <v>11656</v>
      </c>
      <c r="C16537" s="75" t="s">
        <v>17945</v>
      </c>
      <c r="D16537" s="75" t="s">
        <v>13138</v>
      </c>
      <c r="E16537" s="171">
        <v>17.68</v>
      </c>
    </row>
    <row r="16538" spans="2:5" ht="50.1" customHeight="1">
      <c r="B16538" s="75">
        <v>37948</v>
      </c>
      <c r="C16538" s="75" t="s">
        <v>17946</v>
      </c>
      <c r="D16538" s="75" t="s">
        <v>13138</v>
      </c>
      <c r="E16538" s="171">
        <v>3.58</v>
      </c>
    </row>
    <row r="16539" spans="2:5" ht="50.1" customHeight="1">
      <c r="B16539" s="75">
        <v>7097</v>
      </c>
      <c r="C16539" s="75" t="s">
        <v>17947</v>
      </c>
      <c r="D16539" s="75" t="s">
        <v>13138</v>
      </c>
      <c r="E16539" s="171">
        <v>7.86</v>
      </c>
    </row>
    <row r="16540" spans="2:5" ht="50.1" customHeight="1">
      <c r="B16540" s="75">
        <v>11657</v>
      </c>
      <c r="C16540" s="75" t="s">
        <v>17948</v>
      </c>
      <c r="D16540" s="75" t="s">
        <v>13138</v>
      </c>
      <c r="E16540" s="171">
        <v>15.41</v>
      </c>
    </row>
    <row r="16541" spans="2:5" ht="50.1" customHeight="1">
      <c r="B16541" s="75">
        <v>11658</v>
      </c>
      <c r="C16541" s="75" t="s">
        <v>17949</v>
      </c>
      <c r="D16541" s="75" t="s">
        <v>13138</v>
      </c>
      <c r="E16541" s="171">
        <v>15.7</v>
      </c>
    </row>
    <row r="16542" spans="2:5" ht="50.1" customHeight="1">
      <c r="B16542" s="75">
        <v>7146</v>
      </c>
      <c r="C16542" s="75" t="s">
        <v>17950</v>
      </c>
      <c r="D16542" s="75" t="s">
        <v>13138</v>
      </c>
      <c r="E16542" s="171">
        <v>187.22</v>
      </c>
    </row>
    <row r="16543" spans="2:5" ht="50.1" customHeight="1">
      <c r="B16543" s="75">
        <v>7138</v>
      </c>
      <c r="C16543" s="75" t="s">
        <v>17951</v>
      </c>
      <c r="D16543" s="75" t="s">
        <v>13138</v>
      </c>
      <c r="E16543" s="171">
        <v>1.06</v>
      </c>
    </row>
    <row r="16544" spans="2:5" ht="50.1" customHeight="1">
      <c r="B16544" s="75">
        <v>7139</v>
      </c>
      <c r="C16544" s="75" t="s">
        <v>17952</v>
      </c>
      <c r="D16544" s="75" t="s">
        <v>13138</v>
      </c>
      <c r="E16544" s="171">
        <v>1.39</v>
      </c>
    </row>
    <row r="16545" spans="2:5" ht="50.1" customHeight="1">
      <c r="B16545" s="75">
        <v>7140</v>
      </c>
      <c r="C16545" s="75" t="s">
        <v>17953</v>
      </c>
      <c r="D16545" s="75" t="s">
        <v>13138</v>
      </c>
      <c r="E16545" s="171">
        <v>4.62</v>
      </c>
    </row>
    <row r="16546" spans="2:5" ht="50.1" customHeight="1">
      <c r="B16546" s="75">
        <v>7141</v>
      </c>
      <c r="C16546" s="75" t="s">
        <v>17954</v>
      </c>
      <c r="D16546" s="75" t="s">
        <v>13138</v>
      </c>
      <c r="E16546" s="171">
        <v>10.1</v>
      </c>
    </row>
    <row r="16547" spans="2:5" ht="50.1" customHeight="1">
      <c r="B16547" s="75">
        <v>7143</v>
      </c>
      <c r="C16547" s="75" t="s">
        <v>17955</v>
      </c>
      <c r="D16547" s="75" t="s">
        <v>13138</v>
      </c>
      <c r="E16547" s="171">
        <v>33.65</v>
      </c>
    </row>
    <row r="16548" spans="2:5" ht="50.1" customHeight="1">
      <c r="B16548" s="75">
        <v>7144</v>
      </c>
      <c r="C16548" s="75" t="s">
        <v>17956</v>
      </c>
      <c r="D16548" s="75" t="s">
        <v>13138</v>
      </c>
      <c r="E16548" s="171">
        <v>67.31</v>
      </c>
    </row>
    <row r="16549" spans="2:5" ht="50.1" customHeight="1">
      <c r="B16549" s="75">
        <v>7145</v>
      </c>
      <c r="C16549" s="75" t="s">
        <v>17957</v>
      </c>
      <c r="D16549" s="75" t="s">
        <v>13138</v>
      </c>
      <c r="E16549" s="171">
        <v>110.39</v>
      </c>
    </row>
    <row r="16550" spans="2:5" ht="50.1" customHeight="1">
      <c r="B16550" s="75">
        <v>7142</v>
      </c>
      <c r="C16550" s="75" t="s">
        <v>17958</v>
      </c>
      <c r="D16550" s="75" t="s">
        <v>13138</v>
      </c>
      <c r="E16550" s="171">
        <v>11.29</v>
      </c>
    </row>
    <row r="16551" spans="2:5" ht="50.1" customHeight="1">
      <c r="B16551" s="75">
        <v>3593</v>
      </c>
      <c r="C16551" s="75" t="s">
        <v>17959</v>
      </c>
      <c r="D16551" s="75" t="s">
        <v>13138</v>
      </c>
      <c r="E16551" s="171">
        <v>67.13</v>
      </c>
    </row>
    <row r="16552" spans="2:5" ht="50.1" customHeight="1">
      <c r="B16552" s="75">
        <v>3588</v>
      </c>
      <c r="C16552" s="75" t="s">
        <v>17960</v>
      </c>
      <c r="D16552" s="75" t="s">
        <v>13138</v>
      </c>
      <c r="E16552" s="171">
        <v>51.74</v>
      </c>
    </row>
    <row r="16553" spans="2:5" ht="50.1" customHeight="1">
      <c r="B16553" s="75">
        <v>3585</v>
      </c>
      <c r="C16553" s="75" t="s">
        <v>17961</v>
      </c>
      <c r="D16553" s="75" t="s">
        <v>13138</v>
      </c>
      <c r="E16553" s="171">
        <v>15.98</v>
      </c>
    </row>
    <row r="16554" spans="2:5" ht="50.1" customHeight="1">
      <c r="B16554" s="75">
        <v>3587</v>
      </c>
      <c r="C16554" s="75" t="s">
        <v>17962</v>
      </c>
      <c r="D16554" s="75" t="s">
        <v>13138</v>
      </c>
      <c r="E16554" s="171">
        <v>32.11</v>
      </c>
    </row>
    <row r="16555" spans="2:5" ht="50.1" customHeight="1">
      <c r="B16555" s="75">
        <v>3590</v>
      </c>
      <c r="C16555" s="75" t="s">
        <v>17963</v>
      </c>
      <c r="D16555" s="75" t="s">
        <v>13138</v>
      </c>
      <c r="E16555" s="171">
        <v>190.61</v>
      </c>
    </row>
    <row r="16556" spans="2:5" ht="50.1" customHeight="1">
      <c r="B16556" s="75">
        <v>3589</v>
      </c>
      <c r="C16556" s="75" t="s">
        <v>17964</v>
      </c>
      <c r="D16556" s="75" t="s">
        <v>13138</v>
      </c>
      <c r="E16556" s="171">
        <v>102.31</v>
      </c>
    </row>
    <row r="16557" spans="2:5" ht="50.1" customHeight="1">
      <c r="B16557" s="75">
        <v>3586</v>
      </c>
      <c r="C16557" s="75" t="s">
        <v>17965</v>
      </c>
      <c r="D16557" s="75" t="s">
        <v>13138</v>
      </c>
      <c r="E16557" s="171">
        <v>20.93</v>
      </c>
    </row>
    <row r="16558" spans="2:5" ht="50.1" customHeight="1">
      <c r="B16558" s="75">
        <v>3592</v>
      </c>
      <c r="C16558" s="75" t="s">
        <v>17966</v>
      </c>
      <c r="D16558" s="75" t="s">
        <v>13138</v>
      </c>
      <c r="E16558" s="171">
        <v>301.3</v>
      </c>
    </row>
    <row r="16559" spans="2:5" ht="50.1" customHeight="1">
      <c r="B16559" s="75">
        <v>3591</v>
      </c>
      <c r="C16559" s="75" t="s">
        <v>17967</v>
      </c>
      <c r="D16559" s="75" t="s">
        <v>13138</v>
      </c>
      <c r="E16559" s="171">
        <v>482.99</v>
      </c>
    </row>
    <row r="16560" spans="2:5" ht="50.1" customHeight="1">
      <c r="B16560" s="75">
        <v>40396</v>
      </c>
      <c r="C16560" s="75" t="s">
        <v>17968</v>
      </c>
      <c r="D16560" s="75" t="s">
        <v>13138</v>
      </c>
      <c r="E16560" s="171">
        <v>92.92</v>
      </c>
    </row>
    <row r="16561" spans="2:5" ht="50.1" customHeight="1">
      <c r="B16561" s="75">
        <v>40395</v>
      </c>
      <c r="C16561" s="75" t="s">
        <v>17969</v>
      </c>
      <c r="D16561" s="75" t="s">
        <v>13138</v>
      </c>
      <c r="E16561" s="171">
        <v>71.31</v>
      </c>
    </row>
    <row r="16562" spans="2:5" ht="50.1" customHeight="1">
      <c r="B16562" s="75">
        <v>40392</v>
      </c>
      <c r="C16562" s="75" t="s">
        <v>17970</v>
      </c>
      <c r="D16562" s="75" t="s">
        <v>13138</v>
      </c>
      <c r="E16562" s="171">
        <v>22.94</v>
      </c>
    </row>
    <row r="16563" spans="2:5" ht="50.1" customHeight="1">
      <c r="B16563" s="75">
        <v>40394</v>
      </c>
      <c r="C16563" s="75" t="s">
        <v>17971</v>
      </c>
      <c r="D16563" s="75" t="s">
        <v>13138</v>
      </c>
      <c r="E16563" s="171">
        <v>46.43</v>
      </c>
    </row>
    <row r="16564" spans="2:5" ht="50.1" customHeight="1">
      <c r="B16564" s="75">
        <v>40398</v>
      </c>
      <c r="C16564" s="75" t="s">
        <v>17972</v>
      </c>
      <c r="D16564" s="75" t="s">
        <v>13138</v>
      </c>
      <c r="E16564" s="171">
        <v>298.12</v>
      </c>
    </row>
    <row r="16565" spans="2:5" ht="50.1" customHeight="1">
      <c r="B16565" s="75">
        <v>40397</v>
      </c>
      <c r="C16565" s="75" t="s">
        <v>17973</v>
      </c>
      <c r="D16565" s="75" t="s">
        <v>13138</v>
      </c>
      <c r="E16565" s="171">
        <v>152.66999999999999</v>
      </c>
    </row>
    <row r="16566" spans="2:5" ht="50.1" customHeight="1">
      <c r="B16566" s="75">
        <v>40393</v>
      </c>
      <c r="C16566" s="75" t="s">
        <v>17974</v>
      </c>
      <c r="D16566" s="75" t="s">
        <v>13138</v>
      </c>
      <c r="E16566" s="171">
        <v>29.55</v>
      </c>
    </row>
    <row r="16567" spans="2:5" ht="50.1" customHeight="1">
      <c r="B16567" s="75">
        <v>40399</v>
      </c>
      <c r="C16567" s="75" t="s">
        <v>17975</v>
      </c>
      <c r="D16567" s="75" t="s">
        <v>13138</v>
      </c>
      <c r="E16567" s="171">
        <v>487.72</v>
      </c>
    </row>
    <row r="16568" spans="2:5" ht="50.1" customHeight="1">
      <c r="B16568" s="75">
        <v>39322</v>
      </c>
      <c r="C16568" s="75" t="s">
        <v>17976</v>
      </c>
      <c r="D16568" s="75" t="s">
        <v>13138</v>
      </c>
      <c r="E16568" s="171">
        <v>22.52</v>
      </c>
    </row>
    <row r="16569" spans="2:5" ht="50.1" customHeight="1">
      <c r="B16569" s="75">
        <v>39289</v>
      </c>
      <c r="C16569" s="75" t="s">
        <v>17977</v>
      </c>
      <c r="D16569" s="75" t="s">
        <v>13138</v>
      </c>
      <c r="E16569" s="171">
        <v>26.98</v>
      </c>
    </row>
    <row r="16570" spans="2:5" ht="50.1" customHeight="1">
      <c r="B16570" s="75">
        <v>39290</v>
      </c>
      <c r="C16570" s="75" t="s">
        <v>17978</v>
      </c>
      <c r="D16570" s="75" t="s">
        <v>13138</v>
      </c>
      <c r="E16570" s="171">
        <v>45.79</v>
      </c>
    </row>
    <row r="16571" spans="2:5" ht="50.1" customHeight="1">
      <c r="B16571" s="75">
        <v>39291</v>
      </c>
      <c r="C16571" s="75" t="s">
        <v>17979</v>
      </c>
      <c r="D16571" s="75" t="s">
        <v>13138</v>
      </c>
      <c r="E16571" s="171">
        <v>68.56</v>
      </c>
    </row>
    <row r="16572" spans="2:5" ht="50.1" customHeight="1">
      <c r="B16572" s="75">
        <v>20174</v>
      </c>
      <c r="C16572" s="75" t="s">
        <v>17980</v>
      </c>
      <c r="D16572" s="75" t="s">
        <v>13138</v>
      </c>
      <c r="E16572" s="171">
        <v>43.13</v>
      </c>
    </row>
    <row r="16573" spans="2:5" ht="50.1" customHeight="1">
      <c r="B16573" s="75">
        <v>41892</v>
      </c>
      <c r="C16573" s="75" t="s">
        <v>17981</v>
      </c>
      <c r="D16573" s="75" t="s">
        <v>13138</v>
      </c>
      <c r="E16573" s="171">
        <v>114.6</v>
      </c>
    </row>
    <row r="16574" spans="2:5" ht="50.1" customHeight="1">
      <c r="B16574" s="75">
        <v>7048</v>
      </c>
      <c r="C16574" s="75" t="s">
        <v>17982</v>
      </c>
      <c r="D16574" s="75" t="s">
        <v>13138</v>
      </c>
      <c r="E16574" s="171">
        <v>24.73</v>
      </c>
    </row>
    <row r="16575" spans="2:5" ht="50.1" customHeight="1">
      <c r="B16575" s="75">
        <v>7088</v>
      </c>
      <c r="C16575" s="75" t="s">
        <v>17983</v>
      </c>
      <c r="D16575" s="75" t="s">
        <v>13138</v>
      </c>
      <c r="E16575" s="171">
        <v>54.09</v>
      </c>
    </row>
    <row r="16576" spans="2:5" ht="50.1" customHeight="1">
      <c r="B16576" s="75">
        <v>20179</v>
      </c>
      <c r="C16576" s="75" t="s">
        <v>21902</v>
      </c>
      <c r="D16576" s="75" t="s">
        <v>13138</v>
      </c>
      <c r="E16576" s="171">
        <v>58.06</v>
      </c>
    </row>
    <row r="16577" spans="2:5" ht="50.1" customHeight="1">
      <c r="B16577" s="75">
        <v>20178</v>
      </c>
      <c r="C16577" s="75" t="s">
        <v>21903</v>
      </c>
      <c r="D16577" s="75" t="s">
        <v>13138</v>
      </c>
      <c r="E16577" s="171">
        <v>51.31</v>
      </c>
    </row>
    <row r="16578" spans="2:5" ht="50.1" customHeight="1">
      <c r="B16578" s="75">
        <v>20180</v>
      </c>
      <c r="C16578" s="75" t="s">
        <v>21904</v>
      </c>
      <c r="D16578" s="75" t="s">
        <v>13138</v>
      </c>
      <c r="E16578" s="171">
        <v>94.29</v>
      </c>
    </row>
    <row r="16579" spans="2:5" ht="50.1" customHeight="1">
      <c r="B16579" s="75">
        <v>20181</v>
      </c>
      <c r="C16579" s="75" t="s">
        <v>21905</v>
      </c>
      <c r="D16579" s="75" t="s">
        <v>13138</v>
      </c>
      <c r="E16579" s="171">
        <v>139.87</v>
      </c>
    </row>
    <row r="16580" spans="2:5" ht="50.1" customHeight="1">
      <c r="B16580" s="75">
        <v>20177</v>
      </c>
      <c r="C16580" s="75" t="s">
        <v>21906</v>
      </c>
      <c r="D16580" s="75" t="s">
        <v>13138</v>
      </c>
      <c r="E16580" s="171">
        <v>33.630000000000003</v>
      </c>
    </row>
    <row r="16581" spans="2:5" ht="50.1" customHeight="1">
      <c r="B16581" s="75">
        <v>7082</v>
      </c>
      <c r="C16581" s="75" t="s">
        <v>17984</v>
      </c>
      <c r="D16581" s="75" t="s">
        <v>13138</v>
      </c>
      <c r="E16581" s="171">
        <v>49.95</v>
      </c>
    </row>
    <row r="16582" spans="2:5" ht="50.1" customHeight="1">
      <c r="B16582" s="75">
        <v>42707</v>
      </c>
      <c r="C16582" s="75" t="s">
        <v>17985</v>
      </c>
      <c r="D16582" s="75" t="s">
        <v>13138</v>
      </c>
      <c r="E16582" s="171">
        <v>135.65</v>
      </c>
    </row>
    <row r="16583" spans="2:5" ht="50.1" customHeight="1">
      <c r="B16583" s="75">
        <v>7069</v>
      </c>
      <c r="C16583" s="75" t="s">
        <v>17986</v>
      </c>
      <c r="D16583" s="75" t="s">
        <v>13138</v>
      </c>
      <c r="E16583" s="171">
        <v>110.86</v>
      </c>
    </row>
    <row r="16584" spans="2:5" ht="50.1" customHeight="1">
      <c r="B16584" s="75">
        <v>42708</v>
      </c>
      <c r="C16584" s="75" t="s">
        <v>17987</v>
      </c>
      <c r="D16584" s="75" t="s">
        <v>13138</v>
      </c>
      <c r="E16584" s="171">
        <v>356.06</v>
      </c>
    </row>
    <row r="16585" spans="2:5" ht="50.1" customHeight="1">
      <c r="B16585" s="75">
        <v>7070</v>
      </c>
      <c r="C16585" s="75" t="s">
        <v>17988</v>
      </c>
      <c r="D16585" s="75" t="s">
        <v>13138</v>
      </c>
      <c r="E16585" s="171">
        <v>158.75</v>
      </c>
    </row>
    <row r="16586" spans="2:5" ht="50.1" customHeight="1">
      <c r="B16586" s="75">
        <v>42709</v>
      </c>
      <c r="C16586" s="75" t="s">
        <v>17989</v>
      </c>
      <c r="D16586" s="75" t="s">
        <v>13138</v>
      </c>
      <c r="E16586" s="171">
        <v>532.5</v>
      </c>
    </row>
    <row r="16587" spans="2:5" ht="50.1" customHeight="1">
      <c r="B16587" s="75">
        <v>42710</v>
      </c>
      <c r="C16587" s="75" t="s">
        <v>17990</v>
      </c>
      <c r="D16587" s="75" t="s">
        <v>13138</v>
      </c>
      <c r="E16587" s="172">
        <v>1530.68</v>
      </c>
    </row>
    <row r="16588" spans="2:5" ht="50.1" customHeight="1">
      <c r="B16588" s="75">
        <v>42716</v>
      </c>
      <c r="C16588" s="75" t="s">
        <v>17991</v>
      </c>
      <c r="D16588" s="75" t="s">
        <v>13138</v>
      </c>
      <c r="E16588" s="172">
        <v>1905.2</v>
      </c>
    </row>
    <row r="16589" spans="2:5" ht="50.1" customHeight="1">
      <c r="B16589" s="75">
        <v>20172</v>
      </c>
      <c r="C16589" s="75" t="s">
        <v>17992</v>
      </c>
      <c r="D16589" s="75" t="s">
        <v>13138</v>
      </c>
      <c r="E16589" s="171">
        <v>36.630000000000003</v>
      </c>
    </row>
    <row r="16590" spans="2:5" ht="50.1" customHeight="1">
      <c r="B16590" s="75">
        <v>40945</v>
      </c>
      <c r="C16590" s="75" t="s">
        <v>17993</v>
      </c>
      <c r="D16590" s="75" t="s">
        <v>13137</v>
      </c>
      <c r="E16590" s="171">
        <v>27.94</v>
      </c>
    </row>
    <row r="16591" spans="2:5" ht="50.1" customHeight="1">
      <c r="B16591" s="75">
        <v>40946</v>
      </c>
      <c r="C16591" s="75" t="s">
        <v>17994</v>
      </c>
      <c r="D16591" s="75" t="s">
        <v>13142</v>
      </c>
      <c r="E16591" s="172">
        <v>4958.28</v>
      </c>
    </row>
    <row r="16592" spans="2:5" ht="50.1" customHeight="1">
      <c r="B16592" s="75">
        <v>7153</v>
      </c>
      <c r="C16592" s="75" t="s">
        <v>17995</v>
      </c>
      <c r="D16592" s="75" t="s">
        <v>13137</v>
      </c>
      <c r="E16592" s="171">
        <v>25.36</v>
      </c>
    </row>
    <row r="16593" spans="2:5" ht="50.1" customHeight="1">
      <c r="B16593" s="75">
        <v>41089</v>
      </c>
      <c r="C16593" s="75" t="s">
        <v>17996</v>
      </c>
      <c r="D16593" s="75" t="s">
        <v>13142</v>
      </c>
      <c r="E16593" s="172">
        <v>4501.58</v>
      </c>
    </row>
    <row r="16594" spans="2:5" ht="50.1" customHeight="1">
      <c r="B16594" s="75">
        <v>40943</v>
      </c>
      <c r="C16594" s="75" t="s">
        <v>17997</v>
      </c>
      <c r="D16594" s="75" t="s">
        <v>13137</v>
      </c>
      <c r="E16594" s="171">
        <v>24.26</v>
      </c>
    </row>
    <row r="16595" spans="2:5" ht="50.1" customHeight="1">
      <c r="B16595" s="75">
        <v>40944</v>
      </c>
      <c r="C16595" s="75" t="s">
        <v>17998</v>
      </c>
      <c r="D16595" s="75" t="s">
        <v>13142</v>
      </c>
      <c r="E16595" s="172">
        <v>4305.8500000000004</v>
      </c>
    </row>
    <row r="16596" spans="2:5" ht="50.1" customHeight="1">
      <c r="B16596" s="75">
        <v>6175</v>
      </c>
      <c r="C16596" s="75" t="s">
        <v>17999</v>
      </c>
      <c r="D16596" s="75" t="s">
        <v>13137</v>
      </c>
      <c r="E16596" s="171">
        <v>28.77</v>
      </c>
    </row>
    <row r="16597" spans="2:5" ht="50.1" customHeight="1">
      <c r="B16597" s="75">
        <v>41092</v>
      </c>
      <c r="C16597" s="75" t="s">
        <v>18000</v>
      </c>
      <c r="D16597" s="75" t="s">
        <v>13142</v>
      </c>
      <c r="E16597" s="172">
        <v>5106.33</v>
      </c>
    </row>
    <row r="16598" spans="2:5" ht="50.1" customHeight="1">
      <c r="B16598" s="75">
        <v>37712</v>
      </c>
      <c r="C16598" s="75" t="s">
        <v>18001</v>
      </c>
      <c r="D16598" s="75" t="s">
        <v>13136</v>
      </c>
      <c r="E16598" s="171">
        <v>61.49</v>
      </c>
    </row>
    <row r="16599" spans="2:5" ht="50.1" customHeight="1">
      <c r="B16599" s="75">
        <v>34547</v>
      </c>
      <c r="C16599" s="75" t="s">
        <v>18002</v>
      </c>
      <c r="D16599" s="75" t="s">
        <v>13139</v>
      </c>
      <c r="E16599" s="171">
        <v>5.93</v>
      </c>
    </row>
    <row r="16600" spans="2:5" ht="50.1" customHeight="1">
      <c r="B16600" s="75">
        <v>34548</v>
      </c>
      <c r="C16600" s="75" t="s">
        <v>18003</v>
      </c>
      <c r="D16600" s="75" t="s">
        <v>13139</v>
      </c>
      <c r="E16600" s="171">
        <v>9.73</v>
      </c>
    </row>
    <row r="16601" spans="2:5" ht="50.1" customHeight="1">
      <c r="B16601" s="75">
        <v>34558</v>
      </c>
      <c r="C16601" s="75" t="s">
        <v>18004</v>
      </c>
      <c r="D16601" s="75" t="s">
        <v>13139</v>
      </c>
      <c r="E16601" s="171">
        <v>4.82</v>
      </c>
    </row>
    <row r="16602" spans="2:5" ht="50.1" customHeight="1">
      <c r="B16602" s="75">
        <v>34550</v>
      </c>
      <c r="C16602" s="75" t="s">
        <v>18005</v>
      </c>
      <c r="D16602" s="75" t="s">
        <v>13139</v>
      </c>
      <c r="E16602" s="171">
        <v>2.56</v>
      </c>
    </row>
    <row r="16603" spans="2:5" ht="50.1" customHeight="1">
      <c r="B16603" s="75">
        <v>34557</v>
      </c>
      <c r="C16603" s="75" t="s">
        <v>18006</v>
      </c>
      <c r="D16603" s="75" t="s">
        <v>13139</v>
      </c>
      <c r="E16603" s="171">
        <v>3.75</v>
      </c>
    </row>
    <row r="16604" spans="2:5" ht="50.1" customHeight="1">
      <c r="B16604" s="75">
        <v>37411</v>
      </c>
      <c r="C16604" s="75" t="s">
        <v>19225</v>
      </c>
      <c r="D16604" s="75" t="s">
        <v>13136</v>
      </c>
      <c r="E16604" s="171">
        <v>27.46</v>
      </c>
    </row>
    <row r="16605" spans="2:5" ht="50.1" customHeight="1">
      <c r="B16605" s="75">
        <v>39508</v>
      </c>
      <c r="C16605" s="75" t="s">
        <v>19226</v>
      </c>
      <c r="D16605" s="75" t="s">
        <v>13136</v>
      </c>
      <c r="E16605" s="171">
        <v>15.42</v>
      </c>
    </row>
    <row r="16606" spans="2:5" ht="50.1" customHeight="1">
      <c r="B16606" s="75">
        <v>39507</v>
      </c>
      <c r="C16606" s="75" t="s">
        <v>19227</v>
      </c>
      <c r="D16606" s="75" t="s">
        <v>13136</v>
      </c>
      <c r="E16606" s="171">
        <v>23.01</v>
      </c>
    </row>
    <row r="16607" spans="2:5" ht="50.1" customHeight="1">
      <c r="B16607" s="75">
        <v>7155</v>
      </c>
      <c r="C16607" s="75" t="s">
        <v>19228</v>
      </c>
      <c r="D16607" s="75" t="s">
        <v>13136</v>
      </c>
      <c r="E16607" s="171">
        <v>29.54</v>
      </c>
    </row>
    <row r="16608" spans="2:5" ht="50.1" customHeight="1">
      <c r="B16608" s="75">
        <v>42406</v>
      </c>
      <c r="C16608" s="75" t="s">
        <v>19229</v>
      </c>
      <c r="D16608" s="75" t="s">
        <v>13136</v>
      </c>
      <c r="E16608" s="171">
        <v>33.869999999999997</v>
      </c>
    </row>
    <row r="16609" spans="2:5" ht="50.1" customHeight="1">
      <c r="B16609" s="75">
        <v>7156</v>
      </c>
      <c r="C16609" s="75" t="s">
        <v>19230</v>
      </c>
      <c r="D16609" s="75" t="s">
        <v>13136</v>
      </c>
      <c r="E16609" s="171">
        <v>42.38</v>
      </c>
    </row>
    <row r="16610" spans="2:5" ht="50.1" customHeight="1">
      <c r="B16610" s="75">
        <v>43127</v>
      </c>
      <c r="C16610" s="75" t="s">
        <v>19231</v>
      </c>
      <c r="D16610" s="75" t="s">
        <v>13136</v>
      </c>
      <c r="E16610" s="171">
        <v>60.65</v>
      </c>
    </row>
    <row r="16611" spans="2:5" ht="50.1" customHeight="1">
      <c r="B16611" s="75">
        <v>10917</v>
      </c>
      <c r="C16611" s="75" t="s">
        <v>19232</v>
      </c>
      <c r="D16611" s="75" t="s">
        <v>13136</v>
      </c>
      <c r="E16611" s="171">
        <v>12.8</v>
      </c>
    </row>
    <row r="16612" spans="2:5" ht="50.1" customHeight="1">
      <c r="B16612" s="75">
        <v>21141</v>
      </c>
      <c r="C16612" s="75" t="s">
        <v>19233</v>
      </c>
      <c r="D16612" s="75" t="s">
        <v>13136</v>
      </c>
      <c r="E16612" s="171">
        <v>19.82</v>
      </c>
    </row>
    <row r="16613" spans="2:5" ht="50.1" customHeight="1">
      <c r="B16613" s="75">
        <v>39509</v>
      </c>
      <c r="C16613" s="75" t="s">
        <v>19234</v>
      </c>
      <c r="D16613" s="75" t="s">
        <v>13136</v>
      </c>
      <c r="E16613" s="171">
        <v>19.059999999999999</v>
      </c>
    </row>
    <row r="16614" spans="2:5" ht="50.1" customHeight="1">
      <c r="B16614" s="75">
        <v>25988</v>
      </c>
      <c r="C16614" s="75" t="s">
        <v>18007</v>
      </c>
      <c r="D16614" s="75" t="s">
        <v>13136</v>
      </c>
      <c r="E16614" s="171">
        <v>10.77</v>
      </c>
    </row>
    <row r="16615" spans="2:5" ht="50.1" customHeight="1">
      <c r="B16615" s="75">
        <v>7167</v>
      </c>
      <c r="C16615" s="75" t="s">
        <v>19235</v>
      </c>
      <c r="D16615" s="75" t="s">
        <v>13136</v>
      </c>
      <c r="E16615" s="171">
        <v>30.38</v>
      </c>
    </row>
    <row r="16616" spans="2:5" ht="50.1" customHeight="1">
      <c r="B16616" s="75">
        <v>10928</v>
      </c>
      <c r="C16616" s="75" t="s">
        <v>19236</v>
      </c>
      <c r="D16616" s="75" t="s">
        <v>13136</v>
      </c>
      <c r="E16616" s="171">
        <v>17.46</v>
      </c>
    </row>
    <row r="16617" spans="2:5" ht="50.1" customHeight="1">
      <c r="B16617" s="75">
        <v>10933</v>
      </c>
      <c r="C16617" s="75" t="s">
        <v>19237</v>
      </c>
      <c r="D16617" s="75" t="s">
        <v>13136</v>
      </c>
      <c r="E16617" s="171">
        <v>26.33</v>
      </c>
    </row>
    <row r="16618" spans="2:5" ht="50.1" customHeight="1">
      <c r="B16618" s="75">
        <v>7158</v>
      </c>
      <c r="C16618" s="75" t="s">
        <v>19238</v>
      </c>
      <c r="D16618" s="75" t="s">
        <v>13136</v>
      </c>
      <c r="E16618" s="171">
        <v>44.66</v>
      </c>
    </row>
    <row r="16619" spans="2:5" ht="50.1" customHeight="1">
      <c r="B16619" s="75">
        <v>10927</v>
      </c>
      <c r="C16619" s="75" t="s">
        <v>19239</v>
      </c>
      <c r="D16619" s="75" t="s">
        <v>13136</v>
      </c>
      <c r="E16619" s="171">
        <v>28.56</v>
      </c>
    </row>
    <row r="16620" spans="2:5" ht="50.1" customHeight="1">
      <c r="B16620" s="75">
        <v>7162</v>
      </c>
      <c r="C16620" s="75" t="s">
        <v>19240</v>
      </c>
      <c r="D16620" s="75" t="s">
        <v>13136</v>
      </c>
      <c r="E16620" s="171">
        <v>69.89</v>
      </c>
    </row>
    <row r="16621" spans="2:5" ht="50.1" customHeight="1">
      <c r="B16621" s="75">
        <v>10932</v>
      </c>
      <c r="C16621" s="75" t="s">
        <v>19241</v>
      </c>
      <c r="D16621" s="75" t="s">
        <v>13136</v>
      </c>
      <c r="E16621" s="171">
        <v>121.56</v>
      </c>
    </row>
    <row r="16622" spans="2:5" ht="50.1" customHeight="1">
      <c r="B16622" s="75">
        <v>10937</v>
      </c>
      <c r="C16622" s="75" t="s">
        <v>19242</v>
      </c>
      <c r="D16622" s="75" t="s">
        <v>13136</v>
      </c>
      <c r="E16622" s="171">
        <v>31.24</v>
      </c>
    </row>
    <row r="16623" spans="2:5" ht="50.1" customHeight="1">
      <c r="B16623" s="75">
        <v>10935</v>
      </c>
      <c r="C16623" s="75" t="s">
        <v>19243</v>
      </c>
      <c r="D16623" s="75" t="s">
        <v>13136</v>
      </c>
      <c r="E16623" s="171">
        <v>54.19</v>
      </c>
    </row>
    <row r="16624" spans="2:5" ht="50.1" customHeight="1">
      <c r="B16624" s="75">
        <v>10931</v>
      </c>
      <c r="C16624" s="75" t="s">
        <v>19244</v>
      </c>
      <c r="D16624" s="75" t="s">
        <v>13136</v>
      </c>
      <c r="E16624" s="171">
        <v>15.24</v>
      </c>
    </row>
    <row r="16625" spans="2:5" ht="50.1" customHeight="1">
      <c r="B16625" s="75">
        <v>7164</v>
      </c>
      <c r="C16625" s="75" t="s">
        <v>18008</v>
      </c>
      <c r="D16625" s="75" t="s">
        <v>13136</v>
      </c>
      <c r="E16625" s="171">
        <v>50.44</v>
      </c>
    </row>
    <row r="16626" spans="2:5" ht="50.1" customHeight="1">
      <c r="B16626" s="75">
        <v>36887</v>
      </c>
      <c r="C16626" s="75" t="s">
        <v>18009</v>
      </c>
      <c r="D16626" s="75" t="s">
        <v>13136</v>
      </c>
      <c r="E16626" s="171">
        <v>14.77</v>
      </c>
    </row>
    <row r="16627" spans="2:5" ht="50.1" customHeight="1">
      <c r="B16627" s="75">
        <v>34630</v>
      </c>
      <c r="C16627" s="75" t="s">
        <v>18010</v>
      </c>
      <c r="D16627" s="75" t="s">
        <v>13138</v>
      </c>
      <c r="E16627" s="171">
        <v>999.44</v>
      </c>
    </row>
    <row r="16628" spans="2:5" ht="50.1" customHeight="1">
      <c r="B16628" s="75">
        <v>7161</v>
      </c>
      <c r="C16628" s="75" t="s">
        <v>18011</v>
      </c>
      <c r="D16628" s="75" t="s">
        <v>13136</v>
      </c>
      <c r="E16628" s="171">
        <v>6.28</v>
      </c>
    </row>
    <row r="16629" spans="2:5" ht="50.1" customHeight="1">
      <c r="B16629" s="75">
        <v>7170</v>
      </c>
      <c r="C16629" s="75" t="s">
        <v>18012</v>
      </c>
      <c r="D16629" s="75" t="s">
        <v>13136</v>
      </c>
      <c r="E16629" s="171">
        <v>2.09</v>
      </c>
    </row>
    <row r="16630" spans="2:5" ht="50.1" customHeight="1">
      <c r="B16630" s="75">
        <v>37524</v>
      </c>
      <c r="C16630" s="75" t="s">
        <v>18013</v>
      </c>
      <c r="D16630" s="75" t="s">
        <v>13139</v>
      </c>
      <c r="E16630" s="171">
        <v>2.0099999999999998</v>
      </c>
    </row>
    <row r="16631" spans="2:5" ht="50.1" customHeight="1">
      <c r="B16631" s="75">
        <v>37525</v>
      </c>
      <c r="C16631" s="75" t="s">
        <v>18014</v>
      </c>
      <c r="D16631" s="75" t="s">
        <v>13139</v>
      </c>
      <c r="E16631" s="171">
        <v>2.4</v>
      </c>
    </row>
    <row r="16632" spans="2:5" ht="50.1" customHeight="1">
      <c r="B16632" s="75">
        <v>36789</v>
      </c>
      <c r="C16632" s="75" t="s">
        <v>18015</v>
      </c>
      <c r="D16632" s="75" t="s">
        <v>13138</v>
      </c>
      <c r="E16632" s="171">
        <v>2.2400000000000002</v>
      </c>
    </row>
    <row r="16633" spans="2:5" ht="50.1" customHeight="1">
      <c r="B16633" s="75">
        <v>7173</v>
      </c>
      <c r="C16633" s="75" t="s">
        <v>18016</v>
      </c>
      <c r="D16633" s="75" t="s">
        <v>13144</v>
      </c>
      <c r="E16633" s="172">
        <v>1453</v>
      </c>
    </row>
    <row r="16634" spans="2:5" ht="50.1" customHeight="1">
      <c r="B16634" s="75">
        <v>7175</v>
      </c>
      <c r="C16634" s="75" t="s">
        <v>21907</v>
      </c>
      <c r="D16634" s="75" t="s">
        <v>13138</v>
      </c>
      <c r="E16634" s="171">
        <v>1.64</v>
      </c>
    </row>
    <row r="16635" spans="2:5" ht="50.1" customHeight="1">
      <c r="B16635" s="75">
        <v>40741</v>
      </c>
      <c r="C16635" s="75" t="s">
        <v>21908</v>
      </c>
      <c r="D16635" s="75" t="s">
        <v>13138</v>
      </c>
      <c r="E16635" s="171">
        <v>1.91</v>
      </c>
    </row>
    <row r="16636" spans="2:5" ht="50.1" customHeight="1">
      <c r="B16636" s="75">
        <v>7184</v>
      </c>
      <c r="C16636" s="75" t="s">
        <v>18017</v>
      </c>
      <c r="D16636" s="75" t="s">
        <v>13136</v>
      </c>
      <c r="E16636" s="171">
        <v>31.15</v>
      </c>
    </row>
    <row r="16637" spans="2:5" ht="50.1" customHeight="1">
      <c r="B16637" s="75">
        <v>34458</v>
      </c>
      <c r="C16637" s="75" t="s">
        <v>18018</v>
      </c>
      <c r="D16637" s="75" t="s">
        <v>13138</v>
      </c>
      <c r="E16637" s="171">
        <v>112.18</v>
      </c>
    </row>
    <row r="16638" spans="2:5" ht="50.1" customHeight="1">
      <c r="B16638" s="75">
        <v>34464</v>
      </c>
      <c r="C16638" s="75" t="s">
        <v>18019</v>
      </c>
      <c r="D16638" s="75" t="s">
        <v>13138</v>
      </c>
      <c r="E16638" s="171">
        <v>150.5</v>
      </c>
    </row>
    <row r="16639" spans="2:5" ht="50.1" customHeight="1">
      <c r="B16639" s="75">
        <v>34468</v>
      </c>
      <c r="C16639" s="75" t="s">
        <v>18020</v>
      </c>
      <c r="D16639" s="75" t="s">
        <v>13138</v>
      </c>
      <c r="E16639" s="171">
        <v>173.69</v>
      </c>
    </row>
    <row r="16640" spans="2:5" ht="50.1" customHeight="1">
      <c r="B16640" s="75">
        <v>34473</v>
      </c>
      <c r="C16640" s="75" t="s">
        <v>18021</v>
      </c>
      <c r="D16640" s="75" t="s">
        <v>13138</v>
      </c>
      <c r="E16640" s="171">
        <v>142.05000000000001</v>
      </c>
    </row>
    <row r="16641" spans="2:5" ht="50.1" customHeight="1">
      <c r="B16641" s="75">
        <v>34480</v>
      </c>
      <c r="C16641" s="75" t="s">
        <v>18022</v>
      </c>
      <c r="D16641" s="75" t="s">
        <v>13138</v>
      </c>
      <c r="E16641" s="171">
        <v>193.71</v>
      </c>
    </row>
    <row r="16642" spans="2:5" ht="50.1" customHeight="1">
      <c r="B16642" s="75">
        <v>34486</v>
      </c>
      <c r="C16642" s="75" t="s">
        <v>18023</v>
      </c>
      <c r="D16642" s="75" t="s">
        <v>13138</v>
      </c>
      <c r="E16642" s="171">
        <v>216.96</v>
      </c>
    </row>
    <row r="16643" spans="2:5" ht="50.1" customHeight="1">
      <c r="B16643" s="75">
        <v>7202</v>
      </c>
      <c r="C16643" s="75" t="s">
        <v>18024</v>
      </c>
      <c r="D16643" s="75" t="s">
        <v>13136</v>
      </c>
      <c r="E16643" s="171">
        <v>44.46</v>
      </c>
    </row>
    <row r="16644" spans="2:5" ht="50.1" customHeight="1">
      <c r="B16644" s="75">
        <v>7190</v>
      </c>
      <c r="C16644" s="75" t="s">
        <v>18025</v>
      </c>
      <c r="D16644" s="75" t="s">
        <v>13138</v>
      </c>
      <c r="E16644" s="171">
        <v>7.63</v>
      </c>
    </row>
    <row r="16645" spans="2:5" ht="50.1" customHeight="1">
      <c r="B16645" s="75">
        <v>34417</v>
      </c>
      <c r="C16645" s="75" t="s">
        <v>18026</v>
      </c>
      <c r="D16645" s="75" t="s">
        <v>13138</v>
      </c>
      <c r="E16645" s="171">
        <v>13.26</v>
      </c>
    </row>
    <row r="16646" spans="2:5" ht="50.1" customHeight="1">
      <c r="B16646" s="75">
        <v>7191</v>
      </c>
      <c r="C16646" s="75" t="s">
        <v>18027</v>
      </c>
      <c r="D16646" s="75" t="s">
        <v>13138</v>
      </c>
      <c r="E16646" s="171">
        <v>15.36</v>
      </c>
    </row>
    <row r="16647" spans="2:5" ht="50.1" customHeight="1">
      <c r="B16647" s="75">
        <v>7213</v>
      </c>
      <c r="C16647" s="75" t="s">
        <v>18027</v>
      </c>
      <c r="D16647" s="75" t="s">
        <v>13136</v>
      </c>
      <c r="E16647" s="171">
        <v>12.59</v>
      </c>
    </row>
    <row r="16648" spans="2:5" ht="50.1" customHeight="1">
      <c r="B16648" s="75">
        <v>7195</v>
      </c>
      <c r="C16648" s="75" t="s">
        <v>18028</v>
      </c>
      <c r="D16648" s="75" t="s">
        <v>13138</v>
      </c>
      <c r="E16648" s="171">
        <v>36.61</v>
      </c>
    </row>
    <row r="16649" spans="2:5" ht="50.1" customHeight="1">
      <c r="B16649" s="75">
        <v>7186</v>
      </c>
      <c r="C16649" s="75" t="s">
        <v>18029</v>
      </c>
      <c r="D16649" s="75" t="s">
        <v>13138</v>
      </c>
      <c r="E16649" s="171">
        <v>43.8</v>
      </c>
    </row>
    <row r="16650" spans="2:5" ht="50.1" customHeight="1">
      <c r="B16650" s="75">
        <v>7194</v>
      </c>
      <c r="C16650" s="75" t="s">
        <v>18030</v>
      </c>
      <c r="D16650" s="75" t="s">
        <v>13136</v>
      </c>
      <c r="E16650" s="171">
        <v>21.72</v>
      </c>
    </row>
    <row r="16651" spans="2:5" ht="50.1" customHeight="1">
      <c r="B16651" s="75">
        <v>7207</v>
      </c>
      <c r="C16651" s="75" t="s">
        <v>18030</v>
      </c>
      <c r="D16651" s="75" t="s">
        <v>13138</v>
      </c>
      <c r="E16651" s="171">
        <v>58.29</v>
      </c>
    </row>
    <row r="16652" spans="2:5" ht="50.1" customHeight="1">
      <c r="B16652" s="75">
        <v>7197</v>
      </c>
      <c r="C16652" s="75" t="s">
        <v>18031</v>
      </c>
      <c r="D16652" s="75" t="s">
        <v>13138</v>
      </c>
      <c r="E16652" s="171">
        <v>87.58</v>
      </c>
    </row>
    <row r="16653" spans="2:5" ht="50.1" customHeight="1">
      <c r="B16653" s="75">
        <v>7192</v>
      </c>
      <c r="C16653" s="75" t="s">
        <v>18032</v>
      </c>
      <c r="D16653" s="75" t="s">
        <v>13138</v>
      </c>
      <c r="E16653" s="171">
        <v>48.17</v>
      </c>
    </row>
    <row r="16654" spans="2:5" ht="50.1" customHeight="1">
      <c r="B16654" s="75">
        <v>7193</v>
      </c>
      <c r="C16654" s="75" t="s">
        <v>18033</v>
      </c>
      <c r="D16654" s="75" t="s">
        <v>13138</v>
      </c>
      <c r="E16654" s="171">
        <v>57.5</v>
      </c>
    </row>
    <row r="16655" spans="2:5" ht="50.1" customHeight="1">
      <c r="B16655" s="75">
        <v>7189</v>
      </c>
      <c r="C16655" s="75" t="s">
        <v>18034</v>
      </c>
      <c r="D16655" s="75" t="s">
        <v>13138</v>
      </c>
      <c r="E16655" s="171">
        <v>80.760000000000005</v>
      </c>
    </row>
    <row r="16656" spans="2:5" ht="50.1" customHeight="1">
      <c r="B16656" s="75">
        <v>7198</v>
      </c>
      <c r="C16656" s="75" t="s">
        <v>18035</v>
      </c>
      <c r="D16656" s="75" t="s">
        <v>13136</v>
      </c>
      <c r="E16656" s="171">
        <v>30.06</v>
      </c>
    </row>
    <row r="16657" spans="2:5" ht="50.1" customHeight="1">
      <c r="B16657" s="75">
        <v>34402</v>
      </c>
      <c r="C16657" s="75" t="s">
        <v>18035</v>
      </c>
      <c r="D16657" s="75" t="s">
        <v>13138</v>
      </c>
      <c r="E16657" s="171">
        <v>121.06</v>
      </c>
    </row>
    <row r="16658" spans="2:5" ht="50.1" customHeight="1">
      <c r="B16658" s="75">
        <v>7245</v>
      </c>
      <c r="C16658" s="75" t="s">
        <v>18036</v>
      </c>
      <c r="D16658" s="75" t="s">
        <v>13138</v>
      </c>
      <c r="E16658" s="171">
        <v>38.630000000000003</v>
      </c>
    </row>
    <row r="16659" spans="2:5" ht="50.1" customHeight="1">
      <c r="B16659" s="75">
        <v>34425</v>
      </c>
      <c r="C16659" s="75" t="s">
        <v>18037</v>
      </c>
      <c r="D16659" s="75" t="s">
        <v>13138</v>
      </c>
      <c r="E16659" s="171">
        <v>74.86</v>
      </c>
    </row>
    <row r="16660" spans="2:5" ht="50.1" customHeight="1">
      <c r="B16660" s="75">
        <v>7223</v>
      </c>
      <c r="C16660" s="75" t="s">
        <v>18038</v>
      </c>
      <c r="D16660" s="75" t="s">
        <v>13138</v>
      </c>
      <c r="E16660" s="171">
        <v>87.24</v>
      </c>
    </row>
    <row r="16661" spans="2:5" ht="50.1" customHeight="1">
      <c r="B16661" s="75">
        <v>7234</v>
      </c>
      <c r="C16661" s="75" t="s">
        <v>18039</v>
      </c>
      <c r="D16661" s="75" t="s">
        <v>13138</v>
      </c>
      <c r="E16661" s="171">
        <v>125.84</v>
      </c>
    </row>
    <row r="16662" spans="2:5" ht="50.1" customHeight="1">
      <c r="B16662" s="75">
        <v>7224</v>
      </c>
      <c r="C16662" s="75" t="s">
        <v>18040</v>
      </c>
      <c r="D16662" s="75" t="s">
        <v>13138</v>
      </c>
      <c r="E16662" s="171">
        <v>138.99</v>
      </c>
    </row>
    <row r="16663" spans="2:5" ht="50.1" customHeight="1">
      <c r="B16663" s="75">
        <v>7221</v>
      </c>
      <c r="C16663" s="75" t="s">
        <v>18041</v>
      </c>
      <c r="D16663" s="75" t="s">
        <v>13136</v>
      </c>
      <c r="E16663" s="171">
        <v>67.58</v>
      </c>
    </row>
    <row r="16664" spans="2:5" ht="50.1" customHeight="1">
      <c r="B16664" s="75">
        <v>7210</v>
      </c>
      <c r="C16664" s="75" t="s">
        <v>18041</v>
      </c>
      <c r="D16664" s="75" t="s">
        <v>13138</v>
      </c>
      <c r="E16664" s="171">
        <v>158.15</v>
      </c>
    </row>
    <row r="16665" spans="2:5" ht="50.1" customHeight="1">
      <c r="B16665" s="75">
        <v>7225</v>
      </c>
      <c r="C16665" s="75" t="s">
        <v>18042</v>
      </c>
      <c r="D16665" s="75" t="s">
        <v>13138</v>
      </c>
      <c r="E16665" s="171">
        <v>175.73</v>
      </c>
    </row>
    <row r="16666" spans="2:5" ht="50.1" customHeight="1">
      <c r="B16666" s="75">
        <v>7226</v>
      </c>
      <c r="C16666" s="75" t="s">
        <v>18043</v>
      </c>
      <c r="D16666" s="75" t="s">
        <v>13138</v>
      </c>
      <c r="E16666" s="171">
        <v>193.38</v>
      </c>
    </row>
    <row r="16667" spans="2:5" ht="50.1" customHeight="1">
      <c r="B16667" s="75">
        <v>7236</v>
      </c>
      <c r="C16667" s="75" t="s">
        <v>18044</v>
      </c>
      <c r="D16667" s="75" t="s">
        <v>13138</v>
      </c>
      <c r="E16667" s="171">
        <v>210.9</v>
      </c>
    </row>
    <row r="16668" spans="2:5" ht="50.1" customHeight="1">
      <c r="B16668" s="75">
        <v>7227</v>
      </c>
      <c r="C16668" s="75" t="s">
        <v>18045</v>
      </c>
      <c r="D16668" s="75" t="s">
        <v>13138</v>
      </c>
      <c r="E16668" s="171">
        <v>228.48</v>
      </c>
    </row>
    <row r="16669" spans="2:5" ht="50.1" customHeight="1">
      <c r="B16669" s="75">
        <v>7212</v>
      </c>
      <c r="C16669" s="75" t="s">
        <v>18046</v>
      </c>
      <c r="D16669" s="75" t="s">
        <v>13138</v>
      </c>
      <c r="E16669" s="171">
        <v>252.99</v>
      </c>
    </row>
    <row r="16670" spans="2:5" ht="50.1" customHeight="1">
      <c r="B16670" s="75">
        <v>7229</v>
      </c>
      <c r="C16670" s="75" t="s">
        <v>18047</v>
      </c>
      <c r="D16670" s="75" t="s">
        <v>13138</v>
      </c>
      <c r="E16670" s="171">
        <v>167.3</v>
      </c>
    </row>
    <row r="16671" spans="2:5" ht="50.1" customHeight="1">
      <c r="B16671" s="75">
        <v>7230</v>
      </c>
      <c r="C16671" s="75" t="s">
        <v>18048</v>
      </c>
      <c r="D16671" s="75" t="s">
        <v>13138</v>
      </c>
      <c r="E16671" s="171">
        <v>266.60000000000002</v>
      </c>
    </row>
    <row r="16672" spans="2:5" ht="50.1" customHeight="1">
      <c r="B16672" s="75">
        <v>7231</v>
      </c>
      <c r="C16672" s="75" t="s">
        <v>18049</v>
      </c>
      <c r="D16672" s="75" t="s">
        <v>13138</v>
      </c>
      <c r="E16672" s="171">
        <v>350.13</v>
      </c>
    </row>
    <row r="16673" spans="2:5" ht="50.1" customHeight="1">
      <c r="B16673" s="75">
        <v>7220</v>
      </c>
      <c r="C16673" s="75" t="s">
        <v>18050</v>
      </c>
      <c r="D16673" s="75" t="s">
        <v>13138</v>
      </c>
      <c r="E16673" s="171">
        <v>430.45</v>
      </c>
    </row>
    <row r="16674" spans="2:5" ht="50.1" customHeight="1">
      <c r="B16674" s="75">
        <v>34447</v>
      </c>
      <c r="C16674" s="75" t="s">
        <v>18051</v>
      </c>
      <c r="D16674" s="75" t="s">
        <v>13138</v>
      </c>
      <c r="E16674" s="171">
        <v>479.1</v>
      </c>
    </row>
    <row r="16675" spans="2:5" ht="50.1" customHeight="1">
      <c r="B16675" s="75">
        <v>7233</v>
      </c>
      <c r="C16675" s="75" t="s">
        <v>18052</v>
      </c>
      <c r="D16675" s="75" t="s">
        <v>13138</v>
      </c>
      <c r="E16675" s="171">
        <v>536.38</v>
      </c>
    </row>
    <row r="16676" spans="2:5" ht="50.1" customHeight="1">
      <c r="B16676" s="75">
        <v>40740</v>
      </c>
      <c r="C16676" s="75" t="s">
        <v>21909</v>
      </c>
      <c r="D16676" s="75" t="s">
        <v>13136</v>
      </c>
      <c r="E16676" s="171">
        <v>167.99</v>
      </c>
    </row>
    <row r="16677" spans="2:5" ht="50.1" customHeight="1">
      <c r="B16677" s="75">
        <v>25007</v>
      </c>
      <c r="C16677" s="75" t="s">
        <v>19245</v>
      </c>
      <c r="D16677" s="75" t="s">
        <v>13136</v>
      </c>
      <c r="E16677" s="171">
        <v>48.07</v>
      </c>
    </row>
    <row r="16678" spans="2:5" ht="50.1" customHeight="1">
      <c r="B16678" s="75">
        <v>43071</v>
      </c>
      <c r="C16678" s="75" t="s">
        <v>21910</v>
      </c>
      <c r="D16678" s="75" t="s">
        <v>13136</v>
      </c>
      <c r="E16678" s="171">
        <v>189.16</v>
      </c>
    </row>
    <row r="16679" spans="2:5" ht="50.1" customHeight="1">
      <c r="B16679" s="75">
        <v>39520</v>
      </c>
      <c r="C16679" s="75" t="s">
        <v>19246</v>
      </c>
      <c r="D16679" s="75" t="s">
        <v>13136</v>
      </c>
      <c r="E16679" s="171">
        <v>154.32</v>
      </c>
    </row>
    <row r="16680" spans="2:5" ht="50.1" customHeight="1">
      <c r="B16680" s="75">
        <v>39521</v>
      </c>
      <c r="C16680" s="75" t="s">
        <v>19247</v>
      </c>
      <c r="D16680" s="75" t="s">
        <v>13136</v>
      </c>
      <c r="E16680" s="171">
        <v>159.36000000000001</v>
      </c>
    </row>
    <row r="16681" spans="2:5" ht="50.1" customHeight="1">
      <c r="B16681" s="75">
        <v>39522</v>
      </c>
      <c r="C16681" s="75" t="s">
        <v>19248</v>
      </c>
      <c r="D16681" s="75" t="s">
        <v>13136</v>
      </c>
      <c r="E16681" s="171">
        <v>164.56</v>
      </c>
    </row>
    <row r="16682" spans="2:5" ht="50.1" customHeight="1">
      <c r="B16682" s="75">
        <v>7243</v>
      </c>
      <c r="C16682" s="75" t="s">
        <v>19249</v>
      </c>
      <c r="D16682" s="75" t="s">
        <v>13136</v>
      </c>
      <c r="E16682" s="171">
        <v>50.23</v>
      </c>
    </row>
    <row r="16683" spans="2:5" ht="50.1" customHeight="1">
      <c r="B16683" s="75">
        <v>11067</v>
      </c>
      <c r="C16683" s="75" t="s">
        <v>19250</v>
      </c>
      <c r="D16683" s="75" t="s">
        <v>13138</v>
      </c>
      <c r="E16683" s="171">
        <v>445.7</v>
      </c>
    </row>
    <row r="16684" spans="2:5" ht="50.1" customHeight="1">
      <c r="B16684" s="75">
        <v>11068</v>
      </c>
      <c r="C16684" s="75" t="s">
        <v>19251</v>
      </c>
      <c r="D16684" s="75" t="s">
        <v>13138</v>
      </c>
      <c r="E16684" s="171">
        <v>563.07000000000005</v>
      </c>
    </row>
    <row r="16685" spans="2:5" ht="50.1" customHeight="1">
      <c r="B16685" s="75">
        <v>7246</v>
      </c>
      <c r="C16685" s="75" t="s">
        <v>18053</v>
      </c>
      <c r="D16685" s="75" t="s">
        <v>13138</v>
      </c>
      <c r="E16685" s="171">
        <v>35.94</v>
      </c>
    </row>
    <row r="16686" spans="2:5" ht="50.1" customHeight="1">
      <c r="B16686" s="75">
        <v>12869</v>
      </c>
      <c r="C16686" s="75" t="s">
        <v>18054</v>
      </c>
      <c r="D16686" s="75" t="s">
        <v>13137</v>
      </c>
      <c r="E16686" s="171">
        <v>17.329999999999998</v>
      </c>
    </row>
    <row r="16687" spans="2:5" ht="50.1" customHeight="1">
      <c r="B16687" s="75">
        <v>41097</v>
      </c>
      <c r="C16687" s="75" t="s">
        <v>21911</v>
      </c>
      <c r="D16687" s="75" t="s">
        <v>13142</v>
      </c>
      <c r="E16687" s="172">
        <v>3075.22</v>
      </c>
    </row>
    <row r="16688" spans="2:5" ht="50.1" customHeight="1">
      <c r="B16688" s="75">
        <v>1574</v>
      </c>
      <c r="C16688" s="75" t="s">
        <v>18055</v>
      </c>
      <c r="D16688" s="75" t="s">
        <v>13138</v>
      </c>
      <c r="E16688" s="171">
        <v>1.54</v>
      </c>
    </row>
    <row r="16689" spans="2:5" ht="50.1" customHeight="1">
      <c r="B16689" s="75">
        <v>1581</v>
      </c>
      <c r="C16689" s="75" t="s">
        <v>18056</v>
      </c>
      <c r="D16689" s="75" t="s">
        <v>13138</v>
      </c>
      <c r="E16689" s="171">
        <v>10.67</v>
      </c>
    </row>
    <row r="16690" spans="2:5" ht="50.1" customHeight="1">
      <c r="B16690" s="75">
        <v>1575</v>
      </c>
      <c r="C16690" s="75" t="s">
        <v>18057</v>
      </c>
      <c r="D16690" s="75" t="s">
        <v>13138</v>
      </c>
      <c r="E16690" s="171">
        <v>1.82</v>
      </c>
    </row>
    <row r="16691" spans="2:5" ht="50.1" customHeight="1">
      <c r="B16691" s="75">
        <v>1570</v>
      </c>
      <c r="C16691" s="75" t="s">
        <v>18058</v>
      </c>
      <c r="D16691" s="75" t="s">
        <v>13138</v>
      </c>
      <c r="E16691" s="171">
        <v>0.92</v>
      </c>
    </row>
    <row r="16692" spans="2:5" ht="50.1" customHeight="1">
      <c r="B16692" s="75">
        <v>1576</v>
      </c>
      <c r="C16692" s="75" t="s">
        <v>18059</v>
      </c>
      <c r="D16692" s="75" t="s">
        <v>13138</v>
      </c>
      <c r="E16692" s="171">
        <v>2.5299999999999998</v>
      </c>
    </row>
    <row r="16693" spans="2:5" ht="50.1" customHeight="1">
      <c r="B16693" s="75">
        <v>1577</v>
      </c>
      <c r="C16693" s="75" t="s">
        <v>18060</v>
      </c>
      <c r="D16693" s="75" t="s">
        <v>13138</v>
      </c>
      <c r="E16693" s="171">
        <v>2.85</v>
      </c>
    </row>
    <row r="16694" spans="2:5" ht="50.1" customHeight="1">
      <c r="B16694" s="75">
        <v>1571</v>
      </c>
      <c r="C16694" s="75" t="s">
        <v>18061</v>
      </c>
      <c r="D16694" s="75" t="s">
        <v>13138</v>
      </c>
      <c r="E16694" s="171">
        <v>1.19</v>
      </c>
    </row>
    <row r="16695" spans="2:5" ht="50.1" customHeight="1">
      <c r="B16695" s="75">
        <v>1578</v>
      </c>
      <c r="C16695" s="75" t="s">
        <v>18062</v>
      </c>
      <c r="D16695" s="75" t="s">
        <v>13138</v>
      </c>
      <c r="E16695" s="171">
        <v>4.9400000000000004</v>
      </c>
    </row>
    <row r="16696" spans="2:5" ht="50.1" customHeight="1">
      <c r="B16696" s="75">
        <v>1573</v>
      </c>
      <c r="C16696" s="75" t="s">
        <v>18063</v>
      </c>
      <c r="D16696" s="75" t="s">
        <v>13138</v>
      </c>
      <c r="E16696" s="171">
        <v>1.42</v>
      </c>
    </row>
    <row r="16697" spans="2:5" ht="50.1" customHeight="1">
      <c r="B16697" s="75">
        <v>1579</v>
      </c>
      <c r="C16697" s="75" t="s">
        <v>18064</v>
      </c>
      <c r="D16697" s="75" t="s">
        <v>13138</v>
      </c>
      <c r="E16697" s="171">
        <v>6.16</v>
      </c>
    </row>
    <row r="16698" spans="2:5" ht="50.1" customHeight="1">
      <c r="B16698" s="75">
        <v>1580</v>
      </c>
      <c r="C16698" s="75" t="s">
        <v>18065</v>
      </c>
      <c r="D16698" s="75" t="s">
        <v>13138</v>
      </c>
      <c r="E16698" s="171">
        <v>7.59</v>
      </c>
    </row>
    <row r="16699" spans="2:5" ht="50.1" customHeight="1">
      <c r="B16699" s="75">
        <v>7571</v>
      </c>
      <c r="C16699" s="75" t="s">
        <v>18066</v>
      </c>
      <c r="D16699" s="75" t="s">
        <v>13138</v>
      </c>
      <c r="E16699" s="171">
        <v>11.26</v>
      </c>
    </row>
    <row r="16700" spans="2:5" ht="50.1" customHeight="1">
      <c r="B16700" s="75">
        <v>39321</v>
      </c>
      <c r="C16700" s="75" t="s">
        <v>18067</v>
      </c>
      <c r="D16700" s="75" t="s">
        <v>13138</v>
      </c>
      <c r="E16700" s="171">
        <v>19.48</v>
      </c>
    </row>
    <row r="16701" spans="2:5" ht="50.1" customHeight="1">
      <c r="B16701" s="75">
        <v>39319</v>
      </c>
      <c r="C16701" s="75" t="s">
        <v>18068</v>
      </c>
      <c r="D16701" s="75" t="s">
        <v>13138</v>
      </c>
      <c r="E16701" s="171">
        <v>7.61</v>
      </c>
    </row>
    <row r="16702" spans="2:5" ht="50.1" customHeight="1">
      <c r="B16702" s="75">
        <v>39320</v>
      </c>
      <c r="C16702" s="75" t="s">
        <v>18069</v>
      </c>
      <c r="D16702" s="75" t="s">
        <v>13138</v>
      </c>
      <c r="E16702" s="171">
        <v>12.65</v>
      </c>
    </row>
    <row r="16703" spans="2:5" ht="50.1" customHeight="1">
      <c r="B16703" s="75">
        <v>1591</v>
      </c>
      <c r="C16703" s="75" t="s">
        <v>18070</v>
      </c>
      <c r="D16703" s="75" t="s">
        <v>13138</v>
      </c>
      <c r="E16703" s="171">
        <v>23.54</v>
      </c>
    </row>
    <row r="16704" spans="2:5" ht="50.1" customHeight="1">
      <c r="B16704" s="75">
        <v>1547</v>
      </c>
      <c r="C16704" s="75" t="s">
        <v>18071</v>
      </c>
      <c r="D16704" s="75" t="s">
        <v>13138</v>
      </c>
      <c r="E16704" s="171">
        <v>123.36</v>
      </c>
    </row>
    <row r="16705" spans="2:5" ht="50.1" customHeight="1">
      <c r="B16705" s="75">
        <v>38196</v>
      </c>
      <c r="C16705" s="75" t="s">
        <v>18072</v>
      </c>
      <c r="D16705" s="75" t="s">
        <v>13138</v>
      </c>
      <c r="E16705" s="171">
        <v>24.02</v>
      </c>
    </row>
    <row r="16706" spans="2:5" ht="50.1" customHeight="1">
      <c r="B16706" s="75">
        <v>1543</v>
      </c>
      <c r="C16706" s="75" t="s">
        <v>18073</v>
      </c>
      <c r="D16706" s="75" t="s">
        <v>13138</v>
      </c>
      <c r="E16706" s="171">
        <v>25.53</v>
      </c>
    </row>
    <row r="16707" spans="2:5" ht="50.1" customHeight="1">
      <c r="B16707" s="75">
        <v>1585</v>
      </c>
      <c r="C16707" s="75" t="s">
        <v>18074</v>
      </c>
      <c r="D16707" s="75" t="s">
        <v>13138</v>
      </c>
      <c r="E16707" s="171">
        <v>4.9400000000000004</v>
      </c>
    </row>
    <row r="16708" spans="2:5" ht="50.1" customHeight="1">
      <c r="B16708" s="75">
        <v>1593</v>
      </c>
      <c r="C16708" s="75" t="s">
        <v>18075</v>
      </c>
      <c r="D16708" s="75" t="s">
        <v>13138</v>
      </c>
      <c r="E16708" s="171">
        <v>26.26</v>
      </c>
    </row>
    <row r="16709" spans="2:5" ht="50.1" customHeight="1">
      <c r="B16709" s="75">
        <v>11838</v>
      </c>
      <c r="C16709" s="75" t="s">
        <v>18076</v>
      </c>
      <c r="D16709" s="75" t="s">
        <v>13138</v>
      </c>
      <c r="E16709" s="171">
        <v>34.64</v>
      </c>
    </row>
    <row r="16710" spans="2:5" ht="50.1" customHeight="1">
      <c r="B16710" s="75">
        <v>1594</v>
      </c>
      <c r="C16710" s="75" t="s">
        <v>18077</v>
      </c>
      <c r="D16710" s="75" t="s">
        <v>13138</v>
      </c>
      <c r="E16710" s="171">
        <v>35.020000000000003</v>
      </c>
    </row>
    <row r="16711" spans="2:5" ht="50.1" customHeight="1">
      <c r="B16711" s="75">
        <v>1586</v>
      </c>
      <c r="C16711" s="75" t="s">
        <v>18078</v>
      </c>
      <c r="D16711" s="75" t="s">
        <v>13138</v>
      </c>
      <c r="E16711" s="171">
        <v>6.26</v>
      </c>
    </row>
    <row r="16712" spans="2:5" ht="50.1" customHeight="1">
      <c r="B16712" s="75">
        <v>11839</v>
      </c>
      <c r="C16712" s="75" t="s">
        <v>18079</v>
      </c>
      <c r="D16712" s="75" t="s">
        <v>13138</v>
      </c>
      <c r="E16712" s="171">
        <v>50.41</v>
      </c>
    </row>
    <row r="16713" spans="2:5" ht="50.1" customHeight="1">
      <c r="B16713" s="75">
        <v>1587</v>
      </c>
      <c r="C16713" s="75" t="s">
        <v>18080</v>
      </c>
      <c r="D16713" s="75" t="s">
        <v>13138</v>
      </c>
      <c r="E16713" s="171">
        <v>6.37</v>
      </c>
    </row>
    <row r="16714" spans="2:5" ht="50.1" customHeight="1">
      <c r="B16714" s="75">
        <v>1545</v>
      </c>
      <c r="C16714" s="75" t="s">
        <v>18081</v>
      </c>
      <c r="D16714" s="75" t="s">
        <v>13138</v>
      </c>
      <c r="E16714" s="171">
        <v>60.49</v>
      </c>
    </row>
    <row r="16715" spans="2:5" ht="50.1" customHeight="1">
      <c r="B16715" s="75">
        <v>1588</v>
      </c>
      <c r="C16715" s="75" t="s">
        <v>18082</v>
      </c>
      <c r="D16715" s="75" t="s">
        <v>13138</v>
      </c>
      <c r="E16715" s="171">
        <v>8.74</v>
      </c>
    </row>
    <row r="16716" spans="2:5" ht="50.1" customHeight="1">
      <c r="B16716" s="75">
        <v>1535</v>
      </c>
      <c r="C16716" s="75" t="s">
        <v>18083</v>
      </c>
      <c r="D16716" s="75" t="s">
        <v>13138</v>
      </c>
      <c r="E16716" s="171">
        <v>5.04</v>
      </c>
    </row>
    <row r="16717" spans="2:5" ht="50.1" customHeight="1">
      <c r="B16717" s="75">
        <v>1589</v>
      </c>
      <c r="C16717" s="75" t="s">
        <v>18084</v>
      </c>
      <c r="D16717" s="75" t="s">
        <v>13138</v>
      </c>
      <c r="E16717" s="171">
        <v>9.02</v>
      </c>
    </row>
    <row r="16718" spans="2:5" ht="50.1" customHeight="1">
      <c r="B16718" s="75">
        <v>1546</v>
      </c>
      <c r="C16718" s="75" t="s">
        <v>18085</v>
      </c>
      <c r="D16718" s="75" t="s">
        <v>13138</v>
      </c>
      <c r="E16718" s="171">
        <v>102.08</v>
      </c>
    </row>
    <row r="16719" spans="2:5" ht="50.1" customHeight="1">
      <c r="B16719" s="75">
        <v>1590</v>
      </c>
      <c r="C16719" s="75" t="s">
        <v>18086</v>
      </c>
      <c r="D16719" s="75" t="s">
        <v>13138</v>
      </c>
      <c r="E16719" s="171">
        <v>15.88</v>
      </c>
    </row>
    <row r="16720" spans="2:5" ht="50.1" customHeight="1">
      <c r="B16720" s="75">
        <v>1542</v>
      </c>
      <c r="C16720" s="75" t="s">
        <v>18087</v>
      </c>
      <c r="D16720" s="75" t="s">
        <v>13138</v>
      </c>
      <c r="E16720" s="171">
        <v>21.03</v>
      </c>
    </row>
    <row r="16721" spans="2:5" ht="50.1" customHeight="1">
      <c r="B16721" s="75">
        <v>38415</v>
      </c>
      <c r="C16721" s="75" t="s">
        <v>18088</v>
      </c>
      <c r="D16721" s="75" t="s">
        <v>13138</v>
      </c>
      <c r="E16721" s="171">
        <v>872.18</v>
      </c>
    </row>
    <row r="16722" spans="2:5" ht="50.1" customHeight="1">
      <c r="B16722" s="75">
        <v>38414</v>
      </c>
      <c r="C16722" s="75" t="s">
        <v>18089</v>
      </c>
      <c r="D16722" s="75" t="s">
        <v>13138</v>
      </c>
      <c r="E16722" s="172">
        <v>1224.1099999999999</v>
      </c>
    </row>
    <row r="16723" spans="2:5" ht="50.1" customHeight="1">
      <c r="B16723" s="75">
        <v>38128</v>
      </c>
      <c r="C16723" s="75" t="s">
        <v>18090</v>
      </c>
      <c r="D16723" s="75" t="s">
        <v>13140</v>
      </c>
      <c r="E16723" s="171">
        <v>0.43</v>
      </c>
    </row>
    <row r="16724" spans="2:5" ht="50.1" customHeight="1">
      <c r="B16724" s="75">
        <v>7253</v>
      </c>
      <c r="C16724" s="75" t="s">
        <v>18091</v>
      </c>
      <c r="D16724" s="75" t="s">
        <v>13141</v>
      </c>
      <c r="E16724" s="171">
        <v>92.14</v>
      </c>
    </row>
    <row r="16725" spans="2:5" ht="50.1" customHeight="1">
      <c r="B16725" s="75">
        <v>43781</v>
      </c>
      <c r="C16725" s="75" t="s">
        <v>22028</v>
      </c>
      <c r="D16725" s="75" t="s">
        <v>22029</v>
      </c>
      <c r="E16725" s="171">
        <v>64.75</v>
      </c>
    </row>
    <row r="16726" spans="2:5" ht="50.1" customHeight="1">
      <c r="B16726" s="75">
        <v>4806</v>
      </c>
      <c r="C16726" s="75" t="s">
        <v>18092</v>
      </c>
      <c r="D16726" s="75" t="s">
        <v>13139</v>
      </c>
      <c r="E16726" s="171">
        <v>13.89</v>
      </c>
    </row>
    <row r="16727" spans="2:5" ht="50.1" customHeight="1">
      <c r="B16727" s="75">
        <v>34401</v>
      </c>
      <c r="C16727" s="75" t="s">
        <v>21912</v>
      </c>
      <c r="D16727" s="75" t="s">
        <v>13138</v>
      </c>
      <c r="E16727" s="171">
        <v>1.56</v>
      </c>
    </row>
    <row r="16728" spans="2:5" ht="50.1" customHeight="1">
      <c r="B16728" s="75">
        <v>7260</v>
      </c>
      <c r="C16728" s="75" t="s">
        <v>21913</v>
      </c>
      <c r="D16728" s="75" t="s">
        <v>13138</v>
      </c>
      <c r="E16728" s="171">
        <v>1.38</v>
      </c>
    </row>
    <row r="16729" spans="2:5" ht="50.1" customHeight="1">
      <c r="B16729" s="75">
        <v>7256</v>
      </c>
      <c r="C16729" s="75" t="s">
        <v>21914</v>
      </c>
      <c r="D16729" s="75" t="s">
        <v>13138</v>
      </c>
      <c r="E16729" s="171">
        <v>1.37</v>
      </c>
    </row>
    <row r="16730" spans="2:5" ht="50.1" customHeight="1">
      <c r="B16730" s="75">
        <v>7258</v>
      </c>
      <c r="C16730" s="75" t="s">
        <v>21915</v>
      </c>
      <c r="D16730" s="75" t="s">
        <v>13138</v>
      </c>
      <c r="E16730" s="171">
        <v>0.56000000000000005</v>
      </c>
    </row>
    <row r="16731" spans="2:5" ht="50.1" customHeight="1">
      <c r="B16731" s="75">
        <v>34400</v>
      </c>
      <c r="C16731" s="75" t="s">
        <v>21916</v>
      </c>
      <c r="D16731" s="75" t="s">
        <v>13138</v>
      </c>
      <c r="E16731" s="171">
        <v>2.4</v>
      </c>
    </row>
    <row r="16732" spans="2:5" ht="50.1" customHeight="1">
      <c r="B16732" s="75">
        <v>10617</v>
      </c>
      <c r="C16732" s="75" t="s">
        <v>21917</v>
      </c>
      <c r="D16732" s="75" t="s">
        <v>13138</v>
      </c>
      <c r="E16732" s="171">
        <v>4.5999999999999996</v>
      </c>
    </row>
    <row r="16733" spans="2:5" ht="50.1" customHeight="1">
      <c r="B16733" s="75">
        <v>7274</v>
      </c>
      <c r="C16733" s="75" t="s">
        <v>18093</v>
      </c>
      <c r="D16733" s="75" t="s">
        <v>13138</v>
      </c>
      <c r="E16733" s="171">
        <v>44.08</v>
      </c>
    </row>
    <row r="16734" spans="2:5" ht="50.1" customHeight="1">
      <c r="B16734" s="75">
        <v>11663</v>
      </c>
      <c r="C16734" s="75" t="s">
        <v>18094</v>
      </c>
      <c r="D16734" s="75" t="s">
        <v>13138</v>
      </c>
      <c r="E16734" s="171">
        <v>362.62</v>
      </c>
    </row>
    <row r="16735" spans="2:5" ht="50.1" customHeight="1">
      <c r="B16735" s="75">
        <v>154</v>
      </c>
      <c r="C16735" s="75" t="s">
        <v>19252</v>
      </c>
      <c r="D16735" s="75" t="s">
        <v>3955</v>
      </c>
      <c r="E16735" s="171">
        <v>36.9</v>
      </c>
    </row>
    <row r="16736" spans="2:5" ht="50.1" customHeight="1">
      <c r="B16736" s="75">
        <v>38121</v>
      </c>
      <c r="C16736" s="75" t="s">
        <v>18095</v>
      </c>
      <c r="D16736" s="75" t="s">
        <v>3955</v>
      </c>
      <c r="E16736" s="171">
        <v>13.96</v>
      </c>
    </row>
    <row r="16737" spans="2:5" ht="50.1" customHeight="1">
      <c r="B16737" s="75">
        <v>7343</v>
      </c>
      <c r="C16737" s="75" t="s">
        <v>18096</v>
      </c>
      <c r="D16737" s="75" t="s">
        <v>3955</v>
      </c>
      <c r="E16737" s="171">
        <v>14.14</v>
      </c>
    </row>
    <row r="16738" spans="2:5" ht="50.1" customHeight="1">
      <c r="B16738" s="75">
        <v>43776</v>
      </c>
      <c r="C16738" s="75" t="s">
        <v>21918</v>
      </c>
      <c r="D16738" s="75" t="s">
        <v>3955</v>
      </c>
      <c r="E16738" s="171">
        <v>19.32</v>
      </c>
    </row>
    <row r="16739" spans="2:5" ht="50.1" customHeight="1">
      <c r="B16739" s="75">
        <v>7350</v>
      </c>
      <c r="C16739" s="75" t="s">
        <v>18097</v>
      </c>
      <c r="D16739" s="75" t="s">
        <v>3955</v>
      </c>
      <c r="E16739" s="171">
        <v>22.78</v>
      </c>
    </row>
    <row r="16740" spans="2:5" ht="50.1" customHeight="1">
      <c r="B16740" s="75">
        <v>7348</v>
      </c>
      <c r="C16740" s="75" t="s">
        <v>18098</v>
      </c>
      <c r="D16740" s="75" t="s">
        <v>3955</v>
      </c>
      <c r="E16740" s="171">
        <v>12.78</v>
      </c>
    </row>
    <row r="16741" spans="2:5" ht="50.1" customHeight="1">
      <c r="B16741" s="75">
        <v>7356</v>
      </c>
      <c r="C16741" s="75" t="s">
        <v>18099</v>
      </c>
      <c r="D16741" s="75" t="s">
        <v>3955</v>
      </c>
      <c r="E16741" s="171">
        <v>19.149999999999999</v>
      </c>
    </row>
    <row r="16742" spans="2:5" ht="50.1" customHeight="1">
      <c r="B16742" s="75">
        <v>7313</v>
      </c>
      <c r="C16742" s="75" t="s">
        <v>18100</v>
      </c>
      <c r="D16742" s="75" t="s">
        <v>3955</v>
      </c>
      <c r="E16742" s="171">
        <v>14.22</v>
      </c>
    </row>
    <row r="16743" spans="2:5" ht="50.1" customHeight="1">
      <c r="B16743" s="75">
        <v>7319</v>
      </c>
      <c r="C16743" s="75" t="s">
        <v>18101</v>
      </c>
      <c r="D16743" s="75" t="s">
        <v>3955</v>
      </c>
      <c r="E16743" s="171">
        <v>8.14</v>
      </c>
    </row>
    <row r="16744" spans="2:5" ht="50.1" customHeight="1">
      <c r="B16744" s="75">
        <v>38119</v>
      </c>
      <c r="C16744" s="75" t="s">
        <v>18102</v>
      </c>
      <c r="D16744" s="75" t="s">
        <v>3955</v>
      </c>
      <c r="E16744" s="171">
        <v>79.17</v>
      </c>
    </row>
    <row r="16745" spans="2:5" ht="50.1" customHeight="1">
      <c r="B16745" s="75">
        <v>7314</v>
      </c>
      <c r="C16745" s="75" t="s">
        <v>18103</v>
      </c>
      <c r="D16745" s="75" t="s">
        <v>3955</v>
      </c>
      <c r="E16745" s="171">
        <v>85.32</v>
      </c>
    </row>
    <row r="16746" spans="2:5" ht="50.1" customHeight="1">
      <c r="B16746" s="75">
        <v>38131</v>
      </c>
      <c r="C16746" s="75" t="s">
        <v>18104</v>
      </c>
      <c r="D16746" s="75" t="s">
        <v>3955</v>
      </c>
      <c r="E16746" s="171">
        <v>79.88</v>
      </c>
    </row>
    <row r="16747" spans="2:5" ht="50.1" customHeight="1">
      <c r="B16747" s="75">
        <v>7304</v>
      </c>
      <c r="C16747" s="75" t="s">
        <v>21919</v>
      </c>
      <c r="D16747" s="75" t="s">
        <v>3955</v>
      </c>
      <c r="E16747" s="171">
        <v>57.25</v>
      </c>
    </row>
    <row r="16748" spans="2:5" ht="50.1" customHeight="1">
      <c r="B16748" s="75">
        <v>43649</v>
      </c>
      <c r="C16748" s="75" t="s">
        <v>21920</v>
      </c>
      <c r="D16748" s="75" t="s">
        <v>3955</v>
      </c>
      <c r="E16748" s="171">
        <v>29.61</v>
      </c>
    </row>
    <row r="16749" spans="2:5" ht="50.1" customHeight="1">
      <c r="B16749" s="75">
        <v>43650</v>
      </c>
      <c r="C16749" s="75" t="s">
        <v>21921</v>
      </c>
      <c r="D16749" s="75" t="s">
        <v>3955</v>
      </c>
      <c r="E16749" s="171">
        <v>27.98</v>
      </c>
    </row>
    <row r="16750" spans="2:5" ht="50.1" customHeight="1">
      <c r="B16750" s="75">
        <v>7311</v>
      </c>
      <c r="C16750" s="75" t="s">
        <v>18105</v>
      </c>
      <c r="D16750" s="75" t="s">
        <v>3955</v>
      </c>
      <c r="E16750" s="171">
        <v>28.66</v>
      </c>
    </row>
    <row r="16751" spans="2:5" ht="50.1" customHeight="1">
      <c r="B16751" s="75">
        <v>7292</v>
      </c>
      <c r="C16751" s="75" t="s">
        <v>18106</v>
      </c>
      <c r="D16751" s="75" t="s">
        <v>3955</v>
      </c>
      <c r="E16751" s="171">
        <v>27.75</v>
      </c>
    </row>
    <row r="16752" spans="2:5" ht="50.1" customHeight="1">
      <c r="B16752" s="75">
        <v>7293</v>
      </c>
      <c r="C16752" s="75" t="s">
        <v>21922</v>
      </c>
      <c r="D16752" s="75" t="s">
        <v>3955</v>
      </c>
      <c r="E16752" s="171">
        <v>30.7</v>
      </c>
    </row>
    <row r="16753" spans="2:5" ht="50.1" customHeight="1">
      <c r="B16753" s="75">
        <v>7306</v>
      </c>
      <c r="C16753" s="75" t="s">
        <v>21923</v>
      </c>
      <c r="D16753" s="75" t="s">
        <v>3955</v>
      </c>
      <c r="E16753" s="171">
        <v>33.880000000000003</v>
      </c>
    </row>
    <row r="16754" spans="2:5" ht="50.1" customHeight="1">
      <c r="B16754" s="75">
        <v>7288</v>
      </c>
      <c r="C16754" s="75" t="s">
        <v>18107</v>
      </c>
      <c r="D16754" s="75" t="s">
        <v>3955</v>
      </c>
      <c r="E16754" s="171">
        <v>28.13</v>
      </c>
    </row>
    <row r="16755" spans="2:5" ht="50.1" customHeight="1">
      <c r="B16755" s="75">
        <v>43625</v>
      </c>
      <c r="C16755" s="75" t="s">
        <v>21924</v>
      </c>
      <c r="D16755" s="75" t="s">
        <v>3955</v>
      </c>
      <c r="E16755" s="171">
        <v>22.71</v>
      </c>
    </row>
    <row r="16756" spans="2:5" ht="50.1" customHeight="1">
      <c r="B16756" s="75">
        <v>43647</v>
      </c>
      <c r="C16756" s="75" t="s">
        <v>21925</v>
      </c>
      <c r="D16756" s="75" t="s">
        <v>3955</v>
      </c>
      <c r="E16756" s="171">
        <v>20.63</v>
      </c>
    </row>
    <row r="16757" spans="2:5" ht="50.1" customHeight="1">
      <c r="B16757" s="75">
        <v>43648</v>
      </c>
      <c r="C16757" s="75" t="s">
        <v>21926</v>
      </c>
      <c r="D16757" s="75" t="s">
        <v>3955</v>
      </c>
      <c r="E16757" s="171">
        <v>19.91</v>
      </c>
    </row>
    <row r="16758" spans="2:5" ht="50.1" customHeight="1">
      <c r="B16758" s="75">
        <v>35693</v>
      </c>
      <c r="C16758" s="75" t="s">
        <v>18108</v>
      </c>
      <c r="D16758" s="75" t="s">
        <v>3955</v>
      </c>
      <c r="E16758" s="171">
        <v>8.7799999999999994</v>
      </c>
    </row>
    <row r="16759" spans="2:5" ht="50.1" customHeight="1">
      <c r="B16759" s="75">
        <v>35692</v>
      </c>
      <c r="C16759" s="75" t="s">
        <v>18109</v>
      </c>
      <c r="D16759" s="75" t="s">
        <v>3955</v>
      </c>
      <c r="E16759" s="171">
        <v>13.08</v>
      </c>
    </row>
    <row r="16760" spans="2:5" ht="50.1" customHeight="1">
      <c r="B16760" s="75">
        <v>7342</v>
      </c>
      <c r="C16760" s="75" t="s">
        <v>18110</v>
      </c>
      <c r="D16760" s="75" t="s">
        <v>13140</v>
      </c>
      <c r="E16760" s="171">
        <v>1.56</v>
      </c>
    </row>
    <row r="16761" spans="2:5" ht="50.1" customHeight="1">
      <c r="B16761" s="75">
        <v>39574</v>
      </c>
      <c r="C16761" s="75" t="s">
        <v>18111</v>
      </c>
      <c r="D16761" s="75" t="s">
        <v>13138</v>
      </c>
      <c r="E16761" s="171">
        <v>4.18</v>
      </c>
    </row>
    <row r="16762" spans="2:5" ht="50.1" customHeight="1">
      <c r="B16762" s="75">
        <v>11060</v>
      </c>
      <c r="C16762" s="75" t="s">
        <v>18112</v>
      </c>
      <c r="D16762" s="75" t="s">
        <v>13138</v>
      </c>
      <c r="E16762" s="171">
        <v>39.409999999999997</v>
      </c>
    </row>
    <row r="16763" spans="2:5" ht="50.1" customHeight="1">
      <c r="B16763" s="75">
        <v>37401</v>
      </c>
      <c r="C16763" s="75" t="s">
        <v>18113</v>
      </c>
      <c r="D16763" s="75" t="s">
        <v>13138</v>
      </c>
      <c r="E16763" s="171">
        <v>41.06</v>
      </c>
    </row>
    <row r="16764" spans="2:5" ht="50.1" customHeight="1">
      <c r="B16764" s="75">
        <v>7525</v>
      </c>
      <c r="C16764" s="75" t="s">
        <v>18114</v>
      </c>
      <c r="D16764" s="75" t="s">
        <v>13138</v>
      </c>
      <c r="E16764" s="171">
        <v>34.96</v>
      </c>
    </row>
    <row r="16765" spans="2:5" ht="50.1" customHeight="1">
      <c r="B16765" s="75">
        <v>7524</v>
      </c>
      <c r="C16765" s="75" t="s">
        <v>18115</v>
      </c>
      <c r="D16765" s="75" t="s">
        <v>13138</v>
      </c>
      <c r="E16765" s="171">
        <v>32.94</v>
      </c>
    </row>
    <row r="16766" spans="2:5" ht="50.1" customHeight="1">
      <c r="B16766" s="75">
        <v>38105</v>
      </c>
      <c r="C16766" s="75" t="s">
        <v>18116</v>
      </c>
      <c r="D16766" s="75" t="s">
        <v>13138</v>
      </c>
      <c r="E16766" s="171">
        <v>8.4600000000000009</v>
      </c>
    </row>
    <row r="16767" spans="2:5" ht="50.1" customHeight="1">
      <c r="B16767" s="75">
        <v>38084</v>
      </c>
      <c r="C16767" s="75" t="s">
        <v>18117</v>
      </c>
      <c r="D16767" s="75" t="s">
        <v>13138</v>
      </c>
      <c r="E16767" s="171">
        <v>12.02</v>
      </c>
    </row>
    <row r="16768" spans="2:5" ht="50.1" customHeight="1">
      <c r="B16768" s="75">
        <v>38103</v>
      </c>
      <c r="C16768" s="75" t="s">
        <v>18118</v>
      </c>
      <c r="D16768" s="75" t="s">
        <v>13138</v>
      </c>
      <c r="E16768" s="171">
        <v>12.7</v>
      </c>
    </row>
    <row r="16769" spans="2:5" ht="50.1" customHeight="1">
      <c r="B16769" s="75">
        <v>38082</v>
      </c>
      <c r="C16769" s="75" t="s">
        <v>18119</v>
      </c>
      <c r="D16769" s="75" t="s">
        <v>13138</v>
      </c>
      <c r="E16769" s="171">
        <v>15.65</v>
      </c>
    </row>
    <row r="16770" spans="2:5" ht="50.1" customHeight="1">
      <c r="B16770" s="75">
        <v>38104</v>
      </c>
      <c r="C16770" s="75" t="s">
        <v>18120</v>
      </c>
      <c r="D16770" s="75" t="s">
        <v>13138</v>
      </c>
      <c r="E16770" s="171">
        <v>24.87</v>
      </c>
    </row>
    <row r="16771" spans="2:5" ht="50.1" customHeight="1">
      <c r="B16771" s="75">
        <v>38083</v>
      </c>
      <c r="C16771" s="75" t="s">
        <v>18121</v>
      </c>
      <c r="D16771" s="75" t="s">
        <v>13138</v>
      </c>
      <c r="E16771" s="171">
        <v>27.62</v>
      </c>
    </row>
    <row r="16772" spans="2:5" ht="50.1" customHeight="1">
      <c r="B16772" s="75">
        <v>38101</v>
      </c>
      <c r="C16772" s="75" t="s">
        <v>18122</v>
      </c>
      <c r="D16772" s="75" t="s">
        <v>13138</v>
      </c>
      <c r="E16772" s="171">
        <v>6.04</v>
      </c>
    </row>
    <row r="16773" spans="2:5" ht="50.1" customHeight="1">
      <c r="B16773" s="75">
        <v>7528</v>
      </c>
      <c r="C16773" s="75" t="s">
        <v>18123</v>
      </c>
      <c r="D16773" s="75" t="s">
        <v>13138</v>
      </c>
      <c r="E16773" s="171">
        <v>7.1</v>
      </c>
    </row>
    <row r="16774" spans="2:5" ht="50.1" customHeight="1">
      <c r="B16774" s="75">
        <v>12147</v>
      </c>
      <c r="C16774" s="75" t="s">
        <v>18124</v>
      </c>
      <c r="D16774" s="75" t="s">
        <v>13138</v>
      </c>
      <c r="E16774" s="171">
        <v>10.82</v>
      </c>
    </row>
    <row r="16775" spans="2:5" ht="50.1" customHeight="1">
      <c r="B16775" s="75">
        <v>38075</v>
      </c>
      <c r="C16775" s="75" t="s">
        <v>18125</v>
      </c>
      <c r="D16775" s="75" t="s">
        <v>13138</v>
      </c>
      <c r="E16775" s="171">
        <v>12.3</v>
      </c>
    </row>
    <row r="16776" spans="2:5" ht="50.1" customHeight="1">
      <c r="B16776" s="75">
        <v>38102</v>
      </c>
      <c r="C16776" s="75" t="s">
        <v>18126</v>
      </c>
      <c r="D16776" s="75" t="s">
        <v>13138</v>
      </c>
      <c r="E16776" s="171">
        <v>7.73</v>
      </c>
    </row>
    <row r="16777" spans="2:5" ht="50.1" customHeight="1">
      <c r="B16777" s="75">
        <v>38076</v>
      </c>
      <c r="C16777" s="75" t="s">
        <v>18127</v>
      </c>
      <c r="D16777" s="75" t="s">
        <v>13138</v>
      </c>
      <c r="E16777" s="171">
        <v>13.78</v>
      </c>
    </row>
    <row r="16778" spans="2:5" ht="50.1" customHeight="1">
      <c r="B16778" s="75">
        <v>7592</v>
      </c>
      <c r="C16778" s="75" t="s">
        <v>18128</v>
      </c>
      <c r="D16778" s="75" t="s">
        <v>13137</v>
      </c>
      <c r="E16778" s="171">
        <v>29.29</v>
      </c>
    </row>
    <row r="16779" spans="2:5" ht="50.1" customHeight="1">
      <c r="B16779" s="75">
        <v>40820</v>
      </c>
      <c r="C16779" s="75" t="s">
        <v>18129</v>
      </c>
      <c r="D16779" s="75" t="s">
        <v>13142</v>
      </c>
      <c r="E16779" s="172">
        <v>5197.84</v>
      </c>
    </row>
    <row r="16780" spans="2:5" ht="50.1" customHeight="1">
      <c r="B16780" s="75">
        <v>11762</v>
      </c>
      <c r="C16780" s="75" t="s">
        <v>18130</v>
      </c>
      <c r="D16780" s="75" t="s">
        <v>13138</v>
      </c>
      <c r="E16780" s="171">
        <v>59.01</v>
      </c>
    </row>
    <row r="16781" spans="2:5" ht="50.1" customHeight="1">
      <c r="B16781" s="75">
        <v>13418</v>
      </c>
      <c r="C16781" s="75" t="s">
        <v>18131</v>
      </c>
      <c r="D16781" s="75" t="s">
        <v>13138</v>
      </c>
      <c r="E16781" s="171">
        <v>16.489999999999998</v>
      </c>
    </row>
    <row r="16782" spans="2:5" ht="50.1" customHeight="1">
      <c r="B16782" s="75">
        <v>13984</v>
      </c>
      <c r="C16782" s="75" t="s">
        <v>18132</v>
      </c>
      <c r="D16782" s="75" t="s">
        <v>13138</v>
      </c>
      <c r="E16782" s="171">
        <v>41.24</v>
      </c>
    </row>
    <row r="16783" spans="2:5" ht="50.1" customHeight="1">
      <c r="B16783" s="75">
        <v>11772</v>
      </c>
      <c r="C16783" s="75" t="s">
        <v>18133</v>
      </c>
      <c r="D16783" s="75" t="s">
        <v>13138</v>
      </c>
      <c r="E16783" s="171">
        <v>100.15</v>
      </c>
    </row>
    <row r="16784" spans="2:5" ht="50.1" customHeight="1">
      <c r="B16784" s="75">
        <v>36795</v>
      </c>
      <c r="C16784" s="75" t="s">
        <v>18134</v>
      </c>
      <c r="D16784" s="75" t="s">
        <v>13138</v>
      </c>
      <c r="E16784" s="171">
        <v>644.14</v>
      </c>
    </row>
    <row r="16785" spans="2:5" ht="50.1" customHeight="1">
      <c r="B16785" s="75">
        <v>36796</v>
      </c>
      <c r="C16785" s="75" t="s">
        <v>18135</v>
      </c>
      <c r="D16785" s="75" t="s">
        <v>13138</v>
      </c>
      <c r="E16785" s="171">
        <v>165.85</v>
      </c>
    </row>
    <row r="16786" spans="2:5" ht="50.1" customHeight="1">
      <c r="B16786" s="75">
        <v>36791</v>
      </c>
      <c r="C16786" s="75" t="s">
        <v>18136</v>
      </c>
      <c r="D16786" s="75" t="s">
        <v>13138</v>
      </c>
      <c r="E16786" s="171">
        <v>85.45</v>
      </c>
    </row>
    <row r="16787" spans="2:5" ht="50.1" customHeight="1">
      <c r="B16787" s="75">
        <v>13415</v>
      </c>
      <c r="C16787" s="75" t="s">
        <v>18137</v>
      </c>
      <c r="D16787" s="75" t="s">
        <v>13138</v>
      </c>
      <c r="E16787" s="171">
        <v>49.67</v>
      </c>
    </row>
    <row r="16788" spans="2:5" ht="50.1" customHeight="1">
      <c r="B16788" s="75">
        <v>36792</v>
      </c>
      <c r="C16788" s="75" t="s">
        <v>18138</v>
      </c>
      <c r="D16788" s="75" t="s">
        <v>13138</v>
      </c>
      <c r="E16788" s="171">
        <v>163.34</v>
      </c>
    </row>
    <row r="16789" spans="2:5" ht="50.1" customHeight="1">
      <c r="B16789" s="75">
        <v>11773</v>
      </c>
      <c r="C16789" s="75" t="s">
        <v>18139</v>
      </c>
      <c r="D16789" s="75" t="s">
        <v>13138</v>
      </c>
      <c r="E16789" s="171">
        <v>95.61</v>
      </c>
    </row>
    <row r="16790" spans="2:5" ht="50.1" customHeight="1">
      <c r="B16790" s="75">
        <v>11775</v>
      </c>
      <c r="C16790" s="75" t="s">
        <v>18140</v>
      </c>
      <c r="D16790" s="75" t="s">
        <v>13138</v>
      </c>
      <c r="E16790" s="171">
        <v>99.84</v>
      </c>
    </row>
    <row r="16791" spans="2:5" ht="50.1" customHeight="1">
      <c r="B16791" s="75">
        <v>13983</v>
      </c>
      <c r="C16791" s="75" t="s">
        <v>18141</v>
      </c>
      <c r="D16791" s="75" t="s">
        <v>13138</v>
      </c>
      <c r="E16791" s="171">
        <v>51.01</v>
      </c>
    </row>
    <row r="16792" spans="2:5" ht="50.1" customHeight="1">
      <c r="B16792" s="75">
        <v>13416</v>
      </c>
      <c r="C16792" s="75" t="s">
        <v>18142</v>
      </c>
      <c r="D16792" s="75" t="s">
        <v>13138</v>
      </c>
      <c r="E16792" s="171">
        <v>41.13</v>
      </c>
    </row>
    <row r="16793" spans="2:5" ht="50.1" customHeight="1">
      <c r="B16793" s="75">
        <v>13417</v>
      </c>
      <c r="C16793" s="75" t="s">
        <v>18143</v>
      </c>
      <c r="D16793" s="75" t="s">
        <v>13138</v>
      </c>
      <c r="E16793" s="171">
        <v>36.28</v>
      </c>
    </row>
    <row r="16794" spans="2:5" ht="50.1" customHeight="1">
      <c r="B16794" s="75">
        <v>7604</v>
      </c>
      <c r="C16794" s="75" t="s">
        <v>18144</v>
      </c>
      <c r="D16794" s="75" t="s">
        <v>13138</v>
      </c>
      <c r="E16794" s="171">
        <v>15.71</v>
      </c>
    </row>
    <row r="16795" spans="2:5" ht="50.1" customHeight="1">
      <c r="B16795" s="75">
        <v>11763</v>
      </c>
      <c r="C16795" s="75" t="s">
        <v>18145</v>
      </c>
      <c r="D16795" s="75" t="s">
        <v>13138</v>
      </c>
      <c r="E16795" s="171">
        <v>68.47</v>
      </c>
    </row>
    <row r="16796" spans="2:5" ht="50.1" customHeight="1">
      <c r="B16796" s="75">
        <v>11764</v>
      </c>
      <c r="C16796" s="75" t="s">
        <v>18146</v>
      </c>
      <c r="D16796" s="75" t="s">
        <v>13138</v>
      </c>
      <c r="E16796" s="171">
        <v>73.14</v>
      </c>
    </row>
    <row r="16797" spans="2:5" ht="50.1" customHeight="1">
      <c r="B16797" s="75">
        <v>11829</v>
      </c>
      <c r="C16797" s="75" t="s">
        <v>18147</v>
      </c>
      <c r="D16797" s="75" t="s">
        <v>13138</v>
      </c>
      <c r="E16797" s="171">
        <v>17.53</v>
      </c>
    </row>
    <row r="16798" spans="2:5" ht="50.1" customHeight="1">
      <c r="B16798" s="75">
        <v>11825</v>
      </c>
      <c r="C16798" s="75" t="s">
        <v>18148</v>
      </c>
      <c r="D16798" s="75" t="s">
        <v>13138</v>
      </c>
      <c r="E16798" s="171">
        <v>30.05</v>
      </c>
    </row>
    <row r="16799" spans="2:5" ht="50.1" customHeight="1">
      <c r="B16799" s="75">
        <v>11767</v>
      </c>
      <c r="C16799" s="75" t="s">
        <v>18149</v>
      </c>
      <c r="D16799" s="75" t="s">
        <v>13138</v>
      </c>
      <c r="E16799" s="171">
        <v>121.4</v>
      </c>
    </row>
    <row r="16800" spans="2:5" ht="50.1" customHeight="1">
      <c r="B16800" s="75">
        <v>11830</v>
      </c>
      <c r="C16800" s="75" t="s">
        <v>18150</v>
      </c>
      <c r="D16800" s="75" t="s">
        <v>13138</v>
      </c>
      <c r="E16800" s="171">
        <v>18.940000000000001</v>
      </c>
    </row>
    <row r="16801" spans="2:5" ht="50.1" customHeight="1">
      <c r="B16801" s="75">
        <v>11766</v>
      </c>
      <c r="C16801" s="75" t="s">
        <v>18151</v>
      </c>
      <c r="D16801" s="75" t="s">
        <v>13138</v>
      </c>
      <c r="E16801" s="171">
        <v>33.67</v>
      </c>
    </row>
    <row r="16802" spans="2:5" ht="50.1" customHeight="1">
      <c r="B16802" s="75">
        <v>11765</v>
      </c>
      <c r="C16802" s="75" t="s">
        <v>18152</v>
      </c>
      <c r="D16802" s="75" t="s">
        <v>13138</v>
      </c>
      <c r="E16802" s="171">
        <v>45.85</v>
      </c>
    </row>
    <row r="16803" spans="2:5" ht="50.1" customHeight="1">
      <c r="B16803" s="75">
        <v>11824</v>
      </c>
      <c r="C16803" s="75" t="s">
        <v>18153</v>
      </c>
      <c r="D16803" s="75" t="s">
        <v>13138</v>
      </c>
      <c r="E16803" s="171">
        <v>34.729999999999997</v>
      </c>
    </row>
    <row r="16804" spans="2:5" ht="50.1" customHeight="1">
      <c r="B16804" s="75">
        <v>11777</v>
      </c>
      <c r="C16804" s="75" t="s">
        <v>18154</v>
      </c>
      <c r="D16804" s="75" t="s">
        <v>13138</v>
      </c>
      <c r="E16804" s="171">
        <v>135.96</v>
      </c>
    </row>
    <row r="16805" spans="2:5" ht="50.1" customHeight="1">
      <c r="B16805" s="75">
        <v>7602</v>
      </c>
      <c r="C16805" s="75" t="s">
        <v>18155</v>
      </c>
      <c r="D16805" s="75" t="s">
        <v>13138</v>
      </c>
      <c r="E16805" s="171">
        <v>15.58</v>
      </c>
    </row>
    <row r="16806" spans="2:5" ht="50.1" customHeight="1">
      <c r="B16806" s="75">
        <v>7603</v>
      </c>
      <c r="C16806" s="75" t="s">
        <v>18156</v>
      </c>
      <c r="D16806" s="75" t="s">
        <v>13138</v>
      </c>
      <c r="E16806" s="171">
        <v>15.1</v>
      </c>
    </row>
    <row r="16807" spans="2:5" ht="50.1" customHeight="1">
      <c r="B16807" s="75">
        <v>11826</v>
      </c>
      <c r="C16807" s="75" t="s">
        <v>18157</v>
      </c>
      <c r="D16807" s="75" t="s">
        <v>13138</v>
      </c>
      <c r="E16807" s="171">
        <v>29.17</v>
      </c>
    </row>
    <row r="16808" spans="2:5" ht="50.1" customHeight="1">
      <c r="B16808" s="75">
        <v>7606</v>
      </c>
      <c r="C16808" s="75" t="s">
        <v>18158</v>
      </c>
      <c r="D16808" s="75" t="s">
        <v>13138</v>
      </c>
      <c r="E16808" s="171">
        <v>30.39</v>
      </c>
    </row>
    <row r="16809" spans="2:5" ht="50.1" customHeight="1">
      <c r="B16809" s="75">
        <v>40329</v>
      </c>
      <c r="C16809" s="75" t="s">
        <v>18159</v>
      </c>
      <c r="D16809" s="75" t="s">
        <v>13138</v>
      </c>
      <c r="E16809" s="171">
        <v>14.7</v>
      </c>
    </row>
    <row r="16810" spans="2:5" ht="50.1" customHeight="1">
      <c r="B16810" s="75">
        <v>11823</v>
      </c>
      <c r="C16810" s="75" t="s">
        <v>18160</v>
      </c>
      <c r="D16810" s="75" t="s">
        <v>13138</v>
      </c>
      <c r="E16810" s="171">
        <v>6.35</v>
      </c>
    </row>
    <row r="16811" spans="2:5" ht="50.1" customHeight="1">
      <c r="B16811" s="75">
        <v>11822</v>
      </c>
      <c r="C16811" s="75" t="s">
        <v>18161</v>
      </c>
      <c r="D16811" s="75" t="s">
        <v>13138</v>
      </c>
      <c r="E16811" s="171">
        <v>39.14</v>
      </c>
    </row>
    <row r="16812" spans="2:5" ht="50.1" customHeight="1">
      <c r="B16812" s="75">
        <v>11831</v>
      </c>
      <c r="C16812" s="75" t="s">
        <v>18162</v>
      </c>
      <c r="D16812" s="75" t="s">
        <v>13138</v>
      </c>
      <c r="E16812" s="171">
        <v>29.72</v>
      </c>
    </row>
    <row r="16813" spans="2:5" ht="50.1" customHeight="1">
      <c r="B16813" s="75">
        <v>7613</v>
      </c>
      <c r="C16813" s="75" t="s">
        <v>18163</v>
      </c>
      <c r="D16813" s="75" t="s">
        <v>13138</v>
      </c>
      <c r="E16813" s="172">
        <v>69965.22</v>
      </c>
    </row>
    <row r="16814" spans="2:5" ht="50.1" customHeight="1">
      <c r="B16814" s="75">
        <v>7619</v>
      </c>
      <c r="C16814" s="75" t="s">
        <v>18164</v>
      </c>
      <c r="D16814" s="75" t="s">
        <v>13138</v>
      </c>
      <c r="E16814" s="172">
        <v>10815.12</v>
      </c>
    </row>
    <row r="16815" spans="2:5" ht="50.1" customHeight="1">
      <c r="B16815" s="75">
        <v>12076</v>
      </c>
      <c r="C16815" s="75" t="s">
        <v>18165</v>
      </c>
      <c r="D16815" s="75" t="s">
        <v>13138</v>
      </c>
      <c r="E16815" s="172">
        <v>4961.0600000000004</v>
      </c>
    </row>
    <row r="16816" spans="2:5" ht="50.1" customHeight="1">
      <c r="B16816" s="75">
        <v>7614</v>
      </c>
      <c r="C16816" s="75" t="s">
        <v>18166</v>
      </c>
      <c r="D16816" s="75" t="s">
        <v>13138</v>
      </c>
      <c r="E16816" s="172">
        <v>13640.45</v>
      </c>
    </row>
    <row r="16817" spans="2:5" ht="50.1" customHeight="1">
      <c r="B16817" s="75">
        <v>7618</v>
      </c>
      <c r="C16817" s="75" t="s">
        <v>18167</v>
      </c>
      <c r="D16817" s="75" t="s">
        <v>13138</v>
      </c>
      <c r="E16817" s="172">
        <v>88468.58</v>
      </c>
    </row>
    <row r="16818" spans="2:5" ht="50.1" customHeight="1">
      <c r="B16818" s="75">
        <v>7620</v>
      </c>
      <c r="C16818" s="75" t="s">
        <v>18168</v>
      </c>
      <c r="D16818" s="75" t="s">
        <v>13138</v>
      </c>
      <c r="E16818" s="172">
        <v>19135.54</v>
      </c>
    </row>
    <row r="16819" spans="2:5" ht="50.1" customHeight="1">
      <c r="B16819" s="75">
        <v>7610</v>
      </c>
      <c r="C16819" s="75" t="s">
        <v>18169</v>
      </c>
      <c r="D16819" s="75" t="s">
        <v>13138</v>
      </c>
      <c r="E16819" s="172">
        <v>6059.58</v>
      </c>
    </row>
    <row r="16820" spans="2:5" ht="50.1" customHeight="1">
      <c r="B16820" s="75">
        <v>7615</v>
      </c>
      <c r="C16820" s="75" t="s">
        <v>18170</v>
      </c>
      <c r="D16820" s="75" t="s">
        <v>13138</v>
      </c>
      <c r="E16820" s="172">
        <v>22324.799999999999</v>
      </c>
    </row>
    <row r="16821" spans="2:5" ht="50.1" customHeight="1">
      <c r="B16821" s="75">
        <v>7617</v>
      </c>
      <c r="C16821" s="75" t="s">
        <v>18171</v>
      </c>
      <c r="D16821" s="75" t="s">
        <v>13138</v>
      </c>
      <c r="E16821" s="172">
        <v>6768.31</v>
      </c>
    </row>
    <row r="16822" spans="2:5" ht="50.1" customHeight="1">
      <c r="B16822" s="75">
        <v>7616</v>
      </c>
      <c r="C16822" s="75" t="s">
        <v>18172</v>
      </c>
      <c r="D16822" s="75" t="s">
        <v>13138</v>
      </c>
      <c r="E16822" s="172">
        <v>36430.53</v>
      </c>
    </row>
    <row r="16823" spans="2:5" ht="50.1" customHeight="1">
      <c r="B16823" s="75">
        <v>7611</v>
      </c>
      <c r="C16823" s="75" t="s">
        <v>18173</v>
      </c>
      <c r="D16823" s="75" t="s">
        <v>13138</v>
      </c>
      <c r="E16823" s="172">
        <v>8752.74</v>
      </c>
    </row>
    <row r="16824" spans="2:5" ht="50.1" customHeight="1">
      <c r="B16824" s="75">
        <v>7612</v>
      </c>
      <c r="C16824" s="75" t="s">
        <v>18174</v>
      </c>
      <c r="D16824" s="75" t="s">
        <v>13138</v>
      </c>
      <c r="E16824" s="172">
        <v>49970.7</v>
      </c>
    </row>
    <row r="16825" spans="2:5" ht="50.1" customHeight="1">
      <c r="B16825" s="75">
        <v>37371</v>
      </c>
      <c r="C16825" s="75" t="s">
        <v>18175</v>
      </c>
      <c r="D16825" s="75" t="s">
        <v>13137</v>
      </c>
      <c r="E16825" s="171">
        <v>0.79</v>
      </c>
    </row>
    <row r="16826" spans="2:5" ht="50.1" customHeight="1">
      <c r="B16826" s="75">
        <v>40861</v>
      </c>
      <c r="C16826" s="75" t="s">
        <v>18176</v>
      </c>
      <c r="D16826" s="75" t="s">
        <v>13142</v>
      </c>
      <c r="E16826" s="171">
        <v>148.93</v>
      </c>
    </row>
    <row r="16827" spans="2:5" ht="50.1" customHeight="1">
      <c r="B16827" s="75">
        <v>36510</v>
      </c>
      <c r="C16827" s="75" t="s">
        <v>18177</v>
      </c>
      <c r="D16827" s="75" t="s">
        <v>13138</v>
      </c>
      <c r="E16827" s="172">
        <v>764912.85</v>
      </c>
    </row>
    <row r="16828" spans="2:5" ht="50.1" customHeight="1">
      <c r="B16828" s="75">
        <v>25020</v>
      </c>
      <c r="C16828" s="75" t="s">
        <v>18178</v>
      </c>
      <c r="D16828" s="75" t="s">
        <v>13138</v>
      </c>
      <c r="E16828" s="172">
        <v>3151171.83</v>
      </c>
    </row>
    <row r="16829" spans="2:5" ht="50.1" customHeight="1">
      <c r="B16829" s="75">
        <v>7622</v>
      </c>
      <c r="C16829" s="75" t="s">
        <v>18179</v>
      </c>
      <c r="D16829" s="75" t="s">
        <v>13138</v>
      </c>
      <c r="E16829" s="172">
        <v>742077.26</v>
      </c>
    </row>
    <row r="16830" spans="2:5" ht="50.1" customHeight="1">
      <c r="B16830" s="75">
        <v>7624</v>
      </c>
      <c r="C16830" s="75" t="s">
        <v>18180</v>
      </c>
      <c r="D16830" s="75" t="s">
        <v>13138</v>
      </c>
      <c r="E16830" s="172">
        <v>962025.05</v>
      </c>
    </row>
    <row r="16831" spans="2:5" ht="50.1" customHeight="1">
      <c r="B16831" s="75">
        <v>7625</v>
      </c>
      <c r="C16831" s="75" t="s">
        <v>18181</v>
      </c>
      <c r="D16831" s="75" t="s">
        <v>13138</v>
      </c>
      <c r="E16831" s="172">
        <v>956141.01</v>
      </c>
    </row>
    <row r="16832" spans="2:5" ht="50.1" customHeight="1">
      <c r="B16832" s="75">
        <v>7623</v>
      </c>
      <c r="C16832" s="75" t="s">
        <v>18182</v>
      </c>
      <c r="D16832" s="75" t="s">
        <v>13138</v>
      </c>
      <c r="E16832" s="172">
        <v>3151171.83</v>
      </c>
    </row>
    <row r="16833" spans="2:5" ht="50.1" customHeight="1">
      <c r="B16833" s="75">
        <v>36508</v>
      </c>
      <c r="C16833" s="75" t="s">
        <v>18183</v>
      </c>
      <c r="D16833" s="75" t="s">
        <v>13138</v>
      </c>
      <c r="E16833" s="172">
        <v>1417207.01</v>
      </c>
    </row>
    <row r="16834" spans="2:5" ht="50.1" customHeight="1">
      <c r="B16834" s="75">
        <v>36509</v>
      </c>
      <c r="C16834" s="75" t="s">
        <v>18184</v>
      </c>
      <c r="D16834" s="75" t="s">
        <v>13138</v>
      </c>
      <c r="E16834" s="172">
        <v>776680.72</v>
      </c>
    </row>
    <row r="16835" spans="2:5" ht="50.1" customHeight="1">
      <c r="B16835" s="75">
        <v>13238</v>
      </c>
      <c r="C16835" s="75" t="s">
        <v>18185</v>
      </c>
      <c r="D16835" s="75" t="s">
        <v>13138</v>
      </c>
      <c r="E16835" s="172">
        <v>209018.67</v>
      </c>
    </row>
    <row r="16836" spans="2:5" ht="50.1" customHeight="1">
      <c r="B16836" s="75">
        <v>36511</v>
      </c>
      <c r="C16836" s="75" t="s">
        <v>18186</v>
      </c>
      <c r="D16836" s="75" t="s">
        <v>13138</v>
      </c>
      <c r="E16836" s="172">
        <v>242196.24</v>
      </c>
    </row>
    <row r="16837" spans="2:5" ht="50.1" customHeight="1">
      <c r="B16837" s="75">
        <v>36515</v>
      </c>
      <c r="C16837" s="75" t="s">
        <v>18187</v>
      </c>
      <c r="D16837" s="75" t="s">
        <v>13138</v>
      </c>
      <c r="E16837" s="172">
        <v>71331.759999999995</v>
      </c>
    </row>
    <row r="16838" spans="2:5" ht="50.1" customHeight="1">
      <c r="B16838" s="75">
        <v>10598</v>
      </c>
      <c r="C16838" s="75" t="s">
        <v>18188</v>
      </c>
      <c r="D16838" s="75" t="s">
        <v>13138</v>
      </c>
      <c r="E16838" s="172">
        <v>115675.24</v>
      </c>
    </row>
    <row r="16839" spans="2:5" ht="50.1" customHeight="1">
      <c r="B16839" s="75">
        <v>7640</v>
      </c>
      <c r="C16839" s="75" t="s">
        <v>18189</v>
      </c>
      <c r="D16839" s="75" t="s">
        <v>13138</v>
      </c>
      <c r="E16839" s="172">
        <v>177500</v>
      </c>
    </row>
    <row r="16840" spans="2:5" ht="50.1" customHeight="1">
      <c r="B16840" s="75">
        <v>36513</v>
      </c>
      <c r="C16840" s="75" t="s">
        <v>18190</v>
      </c>
      <c r="D16840" s="75" t="s">
        <v>13138</v>
      </c>
      <c r="E16840" s="172">
        <v>170988.89</v>
      </c>
    </row>
    <row r="16841" spans="2:5" ht="50.1" customHeight="1">
      <c r="B16841" s="75">
        <v>36514</v>
      </c>
      <c r="C16841" s="75" t="s">
        <v>18191</v>
      </c>
      <c r="D16841" s="75" t="s">
        <v>13138</v>
      </c>
      <c r="E16841" s="172">
        <v>190771.01</v>
      </c>
    </row>
    <row r="16842" spans="2:5" ht="50.1" customHeight="1">
      <c r="B16842" s="75">
        <v>11572</v>
      </c>
      <c r="C16842" s="75" t="s">
        <v>21927</v>
      </c>
      <c r="D16842" s="75" t="s">
        <v>13138</v>
      </c>
      <c r="E16842" s="171">
        <v>28.01</v>
      </c>
    </row>
    <row r="16843" spans="2:5" ht="50.1" customHeight="1">
      <c r="B16843" s="75">
        <v>36149</v>
      </c>
      <c r="C16843" s="75" t="s">
        <v>18192</v>
      </c>
      <c r="D16843" s="75" t="s">
        <v>13138</v>
      </c>
      <c r="E16843" s="171">
        <v>126.9</v>
      </c>
    </row>
    <row r="16844" spans="2:5" ht="50.1" customHeight="1">
      <c r="B16844" s="75">
        <v>42407</v>
      </c>
      <c r="C16844" s="75" t="s">
        <v>19253</v>
      </c>
      <c r="D16844" s="75" t="s">
        <v>13139</v>
      </c>
      <c r="E16844" s="171">
        <v>9.67</v>
      </c>
    </row>
    <row r="16845" spans="2:5" ht="50.1" customHeight="1">
      <c r="B16845" s="75">
        <v>11581</v>
      </c>
      <c r="C16845" s="75" t="s">
        <v>21928</v>
      </c>
      <c r="D16845" s="75" t="s">
        <v>13139</v>
      </c>
      <c r="E16845" s="171">
        <v>18.489999999999998</v>
      </c>
    </row>
    <row r="16846" spans="2:5" ht="50.1" customHeight="1">
      <c r="B16846" s="75">
        <v>43605</v>
      </c>
      <c r="C16846" s="75" t="s">
        <v>21929</v>
      </c>
      <c r="D16846" s="75" t="s">
        <v>13138</v>
      </c>
      <c r="E16846" s="171">
        <v>37.83</v>
      </c>
    </row>
    <row r="16847" spans="2:5" ht="50.1" customHeight="1">
      <c r="B16847" s="75">
        <v>11580</v>
      </c>
      <c r="C16847" s="75" t="s">
        <v>21930</v>
      </c>
      <c r="D16847" s="75" t="s">
        <v>13139</v>
      </c>
      <c r="E16847" s="171">
        <v>7.42</v>
      </c>
    </row>
    <row r="16848" spans="2:5" ht="50.1" customHeight="1">
      <c r="B16848" s="75">
        <v>10743</v>
      </c>
      <c r="C16848" s="75" t="s">
        <v>18193</v>
      </c>
      <c r="D16848" s="75" t="s">
        <v>13138</v>
      </c>
      <c r="E16848" s="171">
        <v>688.69</v>
      </c>
    </row>
    <row r="16849" spans="2:5" ht="50.1" customHeight="1">
      <c r="B16849" s="75">
        <v>39848</v>
      </c>
      <c r="C16849" s="75" t="s">
        <v>18194</v>
      </c>
      <c r="D16849" s="75" t="s">
        <v>13139</v>
      </c>
      <c r="E16849" s="171">
        <v>1.39</v>
      </c>
    </row>
    <row r="16850" spans="2:5" ht="50.1" customHeight="1">
      <c r="B16850" s="75">
        <v>20999</v>
      </c>
      <c r="C16850" s="75" t="s">
        <v>18195</v>
      </c>
      <c r="D16850" s="75" t="s">
        <v>13139</v>
      </c>
      <c r="E16850" s="171">
        <v>15.34</v>
      </c>
    </row>
    <row r="16851" spans="2:5" ht="50.1" customHeight="1">
      <c r="B16851" s="75">
        <v>21001</v>
      </c>
      <c r="C16851" s="75" t="s">
        <v>18196</v>
      </c>
      <c r="D16851" s="75" t="s">
        <v>13139</v>
      </c>
      <c r="E16851" s="171">
        <v>28.63</v>
      </c>
    </row>
    <row r="16852" spans="2:5" ht="50.1" customHeight="1">
      <c r="B16852" s="75">
        <v>21003</v>
      </c>
      <c r="C16852" s="75" t="s">
        <v>18197</v>
      </c>
      <c r="D16852" s="75" t="s">
        <v>13139</v>
      </c>
      <c r="E16852" s="171">
        <v>47.05</v>
      </c>
    </row>
    <row r="16853" spans="2:5" ht="50.1" customHeight="1">
      <c r="B16853" s="75">
        <v>21006</v>
      </c>
      <c r="C16853" s="75" t="s">
        <v>18198</v>
      </c>
      <c r="D16853" s="75" t="s">
        <v>13139</v>
      </c>
      <c r="E16853" s="171">
        <v>99.84</v>
      </c>
    </row>
    <row r="16854" spans="2:5" ht="50.1" customHeight="1">
      <c r="B16854" s="75">
        <v>21019</v>
      </c>
      <c r="C16854" s="75" t="s">
        <v>18199</v>
      </c>
      <c r="D16854" s="75" t="s">
        <v>13139</v>
      </c>
      <c r="E16854" s="171">
        <v>34.71</v>
      </c>
    </row>
    <row r="16855" spans="2:5" ht="50.1" customHeight="1">
      <c r="B16855" s="75">
        <v>21021</v>
      </c>
      <c r="C16855" s="75" t="s">
        <v>18200</v>
      </c>
      <c r="D16855" s="75" t="s">
        <v>13139</v>
      </c>
      <c r="E16855" s="171">
        <v>54.86</v>
      </c>
    </row>
    <row r="16856" spans="2:5" ht="50.1" customHeight="1">
      <c r="B16856" s="75">
        <v>21024</v>
      </c>
      <c r="C16856" s="75" t="s">
        <v>18201</v>
      </c>
      <c r="D16856" s="75" t="s">
        <v>13139</v>
      </c>
      <c r="E16856" s="171">
        <v>117.55</v>
      </c>
    </row>
    <row r="16857" spans="2:5" ht="50.1" customHeight="1">
      <c r="B16857" s="75">
        <v>40624</v>
      </c>
      <c r="C16857" s="75" t="s">
        <v>18202</v>
      </c>
      <c r="D16857" s="75" t="s">
        <v>13139</v>
      </c>
      <c r="E16857" s="171">
        <v>87.61</v>
      </c>
    </row>
    <row r="16858" spans="2:5" ht="50.1" customHeight="1">
      <c r="B16858" s="75">
        <v>42575</v>
      </c>
      <c r="C16858" s="75" t="s">
        <v>21931</v>
      </c>
      <c r="D16858" s="75" t="s">
        <v>13139</v>
      </c>
      <c r="E16858" s="171">
        <v>80.400000000000006</v>
      </c>
    </row>
    <row r="16859" spans="2:5" ht="50.1" customHeight="1">
      <c r="B16859" s="75">
        <v>13127</v>
      </c>
      <c r="C16859" s="75" t="s">
        <v>18203</v>
      </c>
      <c r="D16859" s="75" t="s">
        <v>13139</v>
      </c>
      <c r="E16859" s="171">
        <v>39.08</v>
      </c>
    </row>
    <row r="16860" spans="2:5" ht="50.1" customHeight="1">
      <c r="B16860" s="75">
        <v>13137</v>
      </c>
      <c r="C16860" s="75" t="s">
        <v>18204</v>
      </c>
      <c r="D16860" s="75" t="s">
        <v>13139</v>
      </c>
      <c r="E16860" s="171">
        <v>51.85</v>
      </c>
    </row>
    <row r="16861" spans="2:5" ht="50.1" customHeight="1">
      <c r="B16861" s="75">
        <v>42574</v>
      </c>
      <c r="C16861" s="75" t="s">
        <v>21932</v>
      </c>
      <c r="D16861" s="75" t="s">
        <v>13139</v>
      </c>
      <c r="E16861" s="171">
        <v>59.99</v>
      </c>
    </row>
    <row r="16862" spans="2:5" ht="50.1" customHeight="1">
      <c r="B16862" s="75">
        <v>20989</v>
      </c>
      <c r="C16862" s="75" t="s">
        <v>18205</v>
      </c>
      <c r="D16862" s="75" t="s">
        <v>13139</v>
      </c>
      <c r="E16862" s="172">
        <v>1857.8</v>
      </c>
    </row>
    <row r="16863" spans="2:5" ht="50.1" customHeight="1">
      <c r="B16863" s="75">
        <v>21147</v>
      </c>
      <c r="C16863" s="75" t="s">
        <v>18206</v>
      </c>
      <c r="D16863" s="75" t="s">
        <v>13139</v>
      </c>
      <c r="E16863" s="171">
        <v>174.19</v>
      </c>
    </row>
    <row r="16864" spans="2:5" ht="50.1" customHeight="1">
      <c r="B16864" s="75">
        <v>21148</v>
      </c>
      <c r="C16864" s="75" t="s">
        <v>18207</v>
      </c>
      <c r="D16864" s="75" t="s">
        <v>13139</v>
      </c>
      <c r="E16864" s="171">
        <v>107.51</v>
      </c>
    </row>
    <row r="16865" spans="2:5" ht="50.1" customHeight="1">
      <c r="B16865" s="75">
        <v>20984</v>
      </c>
      <c r="C16865" s="75" t="s">
        <v>18208</v>
      </c>
      <c r="D16865" s="75" t="s">
        <v>13139</v>
      </c>
      <c r="E16865" s="172">
        <v>3564.75</v>
      </c>
    </row>
    <row r="16866" spans="2:5" ht="50.1" customHeight="1">
      <c r="B16866" s="75">
        <v>13042</v>
      </c>
      <c r="C16866" s="75" t="s">
        <v>18209</v>
      </c>
      <c r="D16866" s="75" t="s">
        <v>13139</v>
      </c>
      <c r="E16866" s="172">
        <v>1975.4</v>
      </c>
    </row>
    <row r="16867" spans="2:5" ht="50.1" customHeight="1">
      <c r="B16867" s="75">
        <v>21150</v>
      </c>
      <c r="C16867" s="75" t="s">
        <v>18210</v>
      </c>
      <c r="D16867" s="75" t="s">
        <v>13139</v>
      </c>
      <c r="E16867" s="171">
        <v>53.31</v>
      </c>
    </row>
    <row r="16868" spans="2:5" ht="50.1" customHeight="1">
      <c r="B16868" s="75">
        <v>13141</v>
      </c>
      <c r="C16868" s="75" t="s">
        <v>18211</v>
      </c>
      <c r="D16868" s="75" t="s">
        <v>13139</v>
      </c>
      <c r="E16868" s="171">
        <v>67.16</v>
      </c>
    </row>
    <row r="16869" spans="2:5" ht="50.1" customHeight="1">
      <c r="B16869" s="75">
        <v>42576</v>
      </c>
      <c r="C16869" s="75" t="s">
        <v>21933</v>
      </c>
      <c r="D16869" s="75" t="s">
        <v>13139</v>
      </c>
      <c r="E16869" s="171">
        <v>219.3</v>
      </c>
    </row>
    <row r="16870" spans="2:5" ht="50.1" customHeight="1">
      <c r="B16870" s="75">
        <v>21151</v>
      </c>
      <c r="C16870" s="75" t="s">
        <v>18212</v>
      </c>
      <c r="D16870" s="75" t="s">
        <v>13139</v>
      </c>
      <c r="E16870" s="171">
        <v>319.08999999999997</v>
      </c>
    </row>
    <row r="16871" spans="2:5" ht="50.1" customHeight="1">
      <c r="B16871" s="75">
        <v>13142</v>
      </c>
      <c r="C16871" s="75" t="s">
        <v>18213</v>
      </c>
      <c r="D16871" s="75" t="s">
        <v>13139</v>
      </c>
      <c r="E16871" s="171">
        <v>456.16</v>
      </c>
    </row>
    <row r="16872" spans="2:5" ht="50.1" customHeight="1">
      <c r="B16872" s="75">
        <v>42577</v>
      </c>
      <c r="C16872" s="75" t="s">
        <v>21934</v>
      </c>
      <c r="D16872" s="75" t="s">
        <v>13139</v>
      </c>
      <c r="E16872" s="171">
        <v>500.53</v>
      </c>
    </row>
    <row r="16873" spans="2:5" ht="50.1" customHeight="1">
      <c r="B16873" s="75">
        <v>20994</v>
      </c>
      <c r="C16873" s="75" t="s">
        <v>18214</v>
      </c>
      <c r="D16873" s="75" t="s">
        <v>13139</v>
      </c>
      <c r="E16873" s="171">
        <v>860.07</v>
      </c>
    </row>
    <row r="16874" spans="2:5" ht="50.1" customHeight="1">
      <c r="B16874" s="75">
        <v>7672</v>
      </c>
      <c r="C16874" s="75" t="s">
        <v>18215</v>
      </c>
      <c r="D16874" s="75" t="s">
        <v>13139</v>
      </c>
      <c r="E16874" s="171">
        <v>563.44000000000005</v>
      </c>
    </row>
    <row r="16875" spans="2:5" ht="50.1" customHeight="1">
      <c r="B16875" s="75">
        <v>20995</v>
      </c>
      <c r="C16875" s="75" t="s">
        <v>18216</v>
      </c>
      <c r="D16875" s="75" t="s">
        <v>13139</v>
      </c>
      <c r="E16875" s="172">
        <v>1130.29</v>
      </c>
    </row>
    <row r="16876" spans="2:5" ht="50.1" customHeight="1">
      <c r="B16876" s="75">
        <v>7690</v>
      </c>
      <c r="C16876" s="75" t="s">
        <v>18217</v>
      </c>
      <c r="D16876" s="75" t="s">
        <v>13139</v>
      </c>
      <c r="E16876" s="171">
        <v>653.72</v>
      </c>
    </row>
    <row r="16877" spans="2:5" ht="50.1" customHeight="1">
      <c r="B16877" s="75">
        <v>20980</v>
      </c>
      <c r="C16877" s="75" t="s">
        <v>18218</v>
      </c>
      <c r="D16877" s="75" t="s">
        <v>13139</v>
      </c>
      <c r="E16877" s="171">
        <v>713.15</v>
      </c>
    </row>
    <row r="16878" spans="2:5" ht="50.1" customHeight="1">
      <c r="B16878" s="75">
        <v>7661</v>
      </c>
      <c r="C16878" s="75" t="s">
        <v>18219</v>
      </c>
      <c r="D16878" s="75" t="s">
        <v>13139</v>
      </c>
      <c r="E16878" s="171">
        <v>848.35</v>
      </c>
    </row>
    <row r="16879" spans="2:5" ht="50.1" customHeight="1">
      <c r="B16879" s="75">
        <v>21016</v>
      </c>
      <c r="C16879" s="75" t="s">
        <v>18220</v>
      </c>
      <c r="D16879" s="75" t="s">
        <v>13139</v>
      </c>
      <c r="E16879" s="171">
        <v>161.97999999999999</v>
      </c>
    </row>
    <row r="16880" spans="2:5" ht="50.1" customHeight="1">
      <c r="B16880" s="75">
        <v>21008</v>
      </c>
      <c r="C16880" s="75" t="s">
        <v>18221</v>
      </c>
      <c r="D16880" s="75" t="s">
        <v>13139</v>
      </c>
      <c r="E16880" s="171">
        <v>18.920000000000002</v>
      </c>
    </row>
    <row r="16881" spans="2:5" ht="50.1" customHeight="1">
      <c r="B16881" s="75">
        <v>21009</v>
      </c>
      <c r="C16881" s="75" t="s">
        <v>18222</v>
      </c>
      <c r="D16881" s="75" t="s">
        <v>13139</v>
      </c>
      <c r="E16881" s="171">
        <v>24.64</v>
      </c>
    </row>
    <row r="16882" spans="2:5" ht="50.1" customHeight="1">
      <c r="B16882" s="75">
        <v>21010</v>
      </c>
      <c r="C16882" s="75" t="s">
        <v>18223</v>
      </c>
      <c r="D16882" s="75" t="s">
        <v>13139</v>
      </c>
      <c r="E16882" s="171">
        <v>33.08</v>
      </c>
    </row>
    <row r="16883" spans="2:5" ht="50.1" customHeight="1">
      <c r="B16883" s="75">
        <v>21011</v>
      </c>
      <c r="C16883" s="75" t="s">
        <v>18224</v>
      </c>
      <c r="D16883" s="75" t="s">
        <v>13139</v>
      </c>
      <c r="E16883" s="171">
        <v>48.21</v>
      </c>
    </row>
    <row r="16884" spans="2:5" ht="50.1" customHeight="1">
      <c r="B16884" s="75">
        <v>21012</v>
      </c>
      <c r="C16884" s="75" t="s">
        <v>18225</v>
      </c>
      <c r="D16884" s="75" t="s">
        <v>13139</v>
      </c>
      <c r="E16884" s="171">
        <v>53.28</v>
      </c>
    </row>
    <row r="16885" spans="2:5" ht="50.1" customHeight="1">
      <c r="B16885" s="75">
        <v>21013</v>
      </c>
      <c r="C16885" s="75" t="s">
        <v>18226</v>
      </c>
      <c r="D16885" s="75" t="s">
        <v>13139</v>
      </c>
      <c r="E16885" s="171">
        <v>69.53</v>
      </c>
    </row>
    <row r="16886" spans="2:5" ht="50.1" customHeight="1">
      <c r="B16886" s="75">
        <v>21014</v>
      </c>
      <c r="C16886" s="75" t="s">
        <v>18227</v>
      </c>
      <c r="D16886" s="75" t="s">
        <v>13139</v>
      </c>
      <c r="E16886" s="171">
        <v>97.28</v>
      </c>
    </row>
    <row r="16887" spans="2:5" ht="50.1" customHeight="1">
      <c r="B16887" s="75">
        <v>21015</v>
      </c>
      <c r="C16887" s="75" t="s">
        <v>18228</v>
      </c>
      <c r="D16887" s="75" t="s">
        <v>13139</v>
      </c>
      <c r="E16887" s="171">
        <v>111.76</v>
      </c>
    </row>
    <row r="16888" spans="2:5" ht="50.1" customHeight="1">
      <c r="B16888" s="75">
        <v>7697</v>
      </c>
      <c r="C16888" s="75" t="s">
        <v>18229</v>
      </c>
      <c r="D16888" s="75" t="s">
        <v>13139</v>
      </c>
      <c r="E16888" s="171">
        <v>53.33</v>
      </c>
    </row>
    <row r="16889" spans="2:5" ht="50.1" customHeight="1">
      <c r="B16889" s="75">
        <v>7698</v>
      </c>
      <c r="C16889" s="75" t="s">
        <v>18230</v>
      </c>
      <c r="D16889" s="75" t="s">
        <v>13139</v>
      </c>
      <c r="E16889" s="171">
        <v>45.91</v>
      </c>
    </row>
    <row r="16890" spans="2:5" ht="50.1" customHeight="1">
      <c r="B16890" s="75">
        <v>7691</v>
      </c>
      <c r="C16890" s="75" t="s">
        <v>18231</v>
      </c>
      <c r="D16890" s="75" t="s">
        <v>13139</v>
      </c>
      <c r="E16890" s="171">
        <v>19.399999999999999</v>
      </c>
    </row>
    <row r="16891" spans="2:5" ht="50.1" customHeight="1">
      <c r="B16891" s="75">
        <v>40626</v>
      </c>
      <c r="C16891" s="75" t="s">
        <v>18232</v>
      </c>
      <c r="D16891" s="75" t="s">
        <v>13139</v>
      </c>
      <c r="E16891" s="171">
        <v>36.4</v>
      </c>
    </row>
    <row r="16892" spans="2:5" ht="50.1" customHeight="1">
      <c r="B16892" s="75">
        <v>7701</v>
      </c>
      <c r="C16892" s="75" t="s">
        <v>18233</v>
      </c>
      <c r="D16892" s="75" t="s">
        <v>13139</v>
      </c>
      <c r="E16892" s="171">
        <v>95.44</v>
      </c>
    </row>
    <row r="16893" spans="2:5" ht="50.1" customHeight="1">
      <c r="B16893" s="75">
        <v>7696</v>
      </c>
      <c r="C16893" s="75" t="s">
        <v>18234</v>
      </c>
      <c r="D16893" s="75" t="s">
        <v>13139</v>
      </c>
      <c r="E16893" s="171">
        <v>76.91</v>
      </c>
    </row>
    <row r="16894" spans="2:5" ht="50.1" customHeight="1">
      <c r="B16894" s="75">
        <v>7700</v>
      </c>
      <c r="C16894" s="75" t="s">
        <v>18235</v>
      </c>
      <c r="D16894" s="75" t="s">
        <v>13139</v>
      </c>
      <c r="E16894" s="171">
        <v>24.53</v>
      </c>
    </row>
    <row r="16895" spans="2:5" ht="50.1" customHeight="1">
      <c r="B16895" s="75">
        <v>7694</v>
      </c>
      <c r="C16895" s="75" t="s">
        <v>18236</v>
      </c>
      <c r="D16895" s="75" t="s">
        <v>13139</v>
      </c>
      <c r="E16895" s="171">
        <v>128.43</v>
      </c>
    </row>
    <row r="16896" spans="2:5" ht="50.1" customHeight="1">
      <c r="B16896" s="75">
        <v>7693</v>
      </c>
      <c r="C16896" s="75" t="s">
        <v>18237</v>
      </c>
      <c r="D16896" s="75" t="s">
        <v>13139</v>
      </c>
      <c r="E16896" s="171">
        <v>176.88</v>
      </c>
    </row>
    <row r="16897" spans="2:5" ht="50.1" customHeight="1">
      <c r="B16897" s="75">
        <v>7692</v>
      </c>
      <c r="C16897" s="75" t="s">
        <v>18238</v>
      </c>
      <c r="D16897" s="75" t="s">
        <v>13139</v>
      </c>
      <c r="E16897" s="171">
        <v>264.82</v>
      </c>
    </row>
    <row r="16898" spans="2:5" ht="50.1" customHeight="1">
      <c r="B16898" s="75">
        <v>7695</v>
      </c>
      <c r="C16898" s="75" t="s">
        <v>18239</v>
      </c>
      <c r="D16898" s="75" t="s">
        <v>13139</v>
      </c>
      <c r="E16898" s="171">
        <v>287.2</v>
      </c>
    </row>
    <row r="16899" spans="2:5" ht="50.1" customHeight="1">
      <c r="B16899" s="75">
        <v>13356</v>
      </c>
      <c r="C16899" s="75" t="s">
        <v>18240</v>
      </c>
      <c r="D16899" s="75" t="s">
        <v>13139</v>
      </c>
      <c r="E16899" s="171">
        <v>20.82</v>
      </c>
    </row>
    <row r="16900" spans="2:5" ht="50.1" customHeight="1">
      <c r="B16900" s="75">
        <v>36365</v>
      </c>
      <c r="C16900" s="75" t="s">
        <v>18241</v>
      </c>
      <c r="D16900" s="75" t="s">
        <v>13139</v>
      </c>
      <c r="E16900" s="171">
        <v>26.97</v>
      </c>
    </row>
    <row r="16901" spans="2:5" ht="50.1" customHeight="1">
      <c r="B16901" s="75">
        <v>41930</v>
      </c>
      <c r="C16901" s="75" t="s">
        <v>18242</v>
      </c>
      <c r="D16901" s="75" t="s">
        <v>13139</v>
      </c>
      <c r="E16901" s="171">
        <v>87.31</v>
      </c>
    </row>
    <row r="16902" spans="2:5" ht="50.1" customHeight="1">
      <c r="B16902" s="75">
        <v>41931</v>
      </c>
      <c r="C16902" s="75" t="s">
        <v>18243</v>
      </c>
      <c r="D16902" s="75" t="s">
        <v>13139</v>
      </c>
      <c r="E16902" s="171">
        <v>148.87</v>
      </c>
    </row>
    <row r="16903" spans="2:5" ht="50.1" customHeight="1">
      <c r="B16903" s="75">
        <v>41932</v>
      </c>
      <c r="C16903" s="75" t="s">
        <v>18244</v>
      </c>
      <c r="D16903" s="75" t="s">
        <v>13139</v>
      </c>
      <c r="E16903" s="171">
        <v>240.46</v>
      </c>
    </row>
    <row r="16904" spans="2:5" ht="50.1" customHeight="1">
      <c r="B16904" s="75">
        <v>41933</v>
      </c>
      <c r="C16904" s="75" t="s">
        <v>18245</v>
      </c>
      <c r="D16904" s="75" t="s">
        <v>13139</v>
      </c>
      <c r="E16904" s="171">
        <v>297.81</v>
      </c>
    </row>
    <row r="16905" spans="2:5" ht="50.1" customHeight="1">
      <c r="B16905" s="75">
        <v>41934</v>
      </c>
      <c r="C16905" s="75" t="s">
        <v>18246</v>
      </c>
      <c r="D16905" s="75" t="s">
        <v>13139</v>
      </c>
      <c r="E16905" s="171">
        <v>385.74</v>
      </c>
    </row>
    <row r="16906" spans="2:5" ht="50.1" customHeight="1">
      <c r="B16906" s="75">
        <v>41936</v>
      </c>
      <c r="C16906" s="75" t="s">
        <v>18247</v>
      </c>
      <c r="D16906" s="75" t="s">
        <v>13139</v>
      </c>
      <c r="E16906" s="171">
        <v>58.16</v>
      </c>
    </row>
    <row r="16907" spans="2:5" ht="50.1" customHeight="1">
      <c r="B16907" s="75">
        <v>41785</v>
      </c>
      <c r="C16907" s="75" t="s">
        <v>18248</v>
      </c>
      <c r="D16907" s="75" t="s">
        <v>13139</v>
      </c>
      <c r="E16907" s="172">
        <v>1537.66</v>
      </c>
    </row>
    <row r="16908" spans="2:5" ht="50.1" customHeight="1">
      <c r="B16908" s="75">
        <v>41781</v>
      </c>
      <c r="C16908" s="75" t="s">
        <v>18249</v>
      </c>
      <c r="D16908" s="75" t="s">
        <v>13139</v>
      </c>
      <c r="E16908" s="171">
        <v>438.4</v>
      </c>
    </row>
    <row r="16909" spans="2:5" ht="50.1" customHeight="1">
      <c r="B16909" s="75">
        <v>41783</v>
      </c>
      <c r="C16909" s="75" t="s">
        <v>18250</v>
      </c>
      <c r="D16909" s="75" t="s">
        <v>13139</v>
      </c>
      <c r="E16909" s="172">
        <v>1156.8699999999999</v>
      </c>
    </row>
    <row r="16910" spans="2:5" ht="50.1" customHeight="1">
      <c r="B16910" s="75">
        <v>41786</v>
      </c>
      <c r="C16910" s="75" t="s">
        <v>18251</v>
      </c>
      <c r="D16910" s="75" t="s">
        <v>13139</v>
      </c>
      <c r="E16910" s="172">
        <v>2413.35</v>
      </c>
    </row>
    <row r="16911" spans="2:5" ht="50.1" customHeight="1">
      <c r="B16911" s="75">
        <v>41779</v>
      </c>
      <c r="C16911" s="75" t="s">
        <v>18252</v>
      </c>
      <c r="D16911" s="75" t="s">
        <v>13139</v>
      </c>
      <c r="E16911" s="171">
        <v>168.14</v>
      </c>
    </row>
    <row r="16912" spans="2:5" ht="50.1" customHeight="1">
      <c r="B16912" s="75">
        <v>41780</v>
      </c>
      <c r="C16912" s="75" t="s">
        <v>18253</v>
      </c>
      <c r="D16912" s="75" t="s">
        <v>13139</v>
      </c>
      <c r="E16912" s="171">
        <v>198.86</v>
      </c>
    </row>
    <row r="16913" spans="2:5" ht="50.1" customHeight="1">
      <c r="B16913" s="75">
        <v>41782</v>
      </c>
      <c r="C16913" s="75" t="s">
        <v>18254</v>
      </c>
      <c r="D16913" s="75" t="s">
        <v>13139</v>
      </c>
      <c r="E16913" s="171">
        <v>819.78</v>
      </c>
    </row>
    <row r="16914" spans="2:5" ht="50.1" customHeight="1">
      <c r="B16914" s="75">
        <v>38130</v>
      </c>
      <c r="C16914" s="75" t="s">
        <v>18255</v>
      </c>
      <c r="D16914" s="75" t="s">
        <v>13139</v>
      </c>
      <c r="E16914" s="171">
        <v>31.75</v>
      </c>
    </row>
    <row r="16915" spans="2:5" ht="50.1" customHeight="1">
      <c r="B16915" s="75">
        <v>21123</v>
      </c>
      <c r="C16915" s="75" t="s">
        <v>18256</v>
      </c>
      <c r="D16915" s="75" t="s">
        <v>13139</v>
      </c>
      <c r="E16915" s="171">
        <v>9.01</v>
      </c>
    </row>
    <row r="16916" spans="2:5" ht="50.1" customHeight="1">
      <c r="B16916" s="75">
        <v>21124</v>
      </c>
      <c r="C16916" s="75" t="s">
        <v>18257</v>
      </c>
      <c r="D16916" s="75" t="s">
        <v>13139</v>
      </c>
      <c r="E16916" s="171">
        <v>15.97</v>
      </c>
    </row>
    <row r="16917" spans="2:5" ht="50.1" customHeight="1">
      <c r="B16917" s="75">
        <v>21125</v>
      </c>
      <c r="C16917" s="75" t="s">
        <v>18258</v>
      </c>
      <c r="D16917" s="75" t="s">
        <v>13139</v>
      </c>
      <c r="E16917" s="171">
        <v>25.64</v>
      </c>
    </row>
    <row r="16918" spans="2:5" ht="50.1" customHeight="1">
      <c r="B16918" s="75">
        <v>38028</v>
      </c>
      <c r="C16918" s="75" t="s">
        <v>18259</v>
      </c>
      <c r="D16918" s="75" t="s">
        <v>13139</v>
      </c>
      <c r="E16918" s="171">
        <v>43.51</v>
      </c>
    </row>
    <row r="16919" spans="2:5" ht="50.1" customHeight="1">
      <c r="B16919" s="75">
        <v>38029</v>
      </c>
      <c r="C16919" s="75" t="s">
        <v>18260</v>
      </c>
      <c r="D16919" s="75" t="s">
        <v>13139</v>
      </c>
      <c r="E16919" s="171">
        <v>66.33</v>
      </c>
    </row>
    <row r="16920" spans="2:5" ht="50.1" customHeight="1">
      <c r="B16920" s="75">
        <v>38030</v>
      </c>
      <c r="C16920" s="75" t="s">
        <v>18261</v>
      </c>
      <c r="D16920" s="75" t="s">
        <v>13139</v>
      </c>
      <c r="E16920" s="171">
        <v>101.88</v>
      </c>
    </row>
    <row r="16921" spans="2:5" ht="50.1" customHeight="1">
      <c r="B16921" s="75">
        <v>38031</v>
      </c>
      <c r="C16921" s="75" t="s">
        <v>18262</v>
      </c>
      <c r="D16921" s="75" t="s">
        <v>13139</v>
      </c>
      <c r="E16921" s="171">
        <v>161.44</v>
      </c>
    </row>
    <row r="16922" spans="2:5" ht="50.1" customHeight="1">
      <c r="B16922" s="75">
        <v>39735</v>
      </c>
      <c r="C16922" s="75" t="s">
        <v>18263</v>
      </c>
      <c r="D16922" s="75" t="s">
        <v>13139</v>
      </c>
      <c r="E16922" s="171">
        <v>84.01</v>
      </c>
    </row>
    <row r="16923" spans="2:5" ht="50.1" customHeight="1">
      <c r="B16923" s="75">
        <v>39734</v>
      </c>
      <c r="C16923" s="75" t="s">
        <v>18264</v>
      </c>
      <c r="D16923" s="75" t="s">
        <v>13139</v>
      </c>
      <c r="E16923" s="171">
        <v>99.64</v>
      </c>
    </row>
    <row r="16924" spans="2:5" ht="50.1" customHeight="1">
      <c r="B16924" s="75">
        <v>39736</v>
      </c>
      <c r="C16924" s="75" t="s">
        <v>18265</v>
      </c>
      <c r="D16924" s="75" t="s">
        <v>13139</v>
      </c>
      <c r="E16924" s="171">
        <v>113.72</v>
      </c>
    </row>
    <row r="16925" spans="2:5" ht="50.1" customHeight="1">
      <c r="B16925" s="75">
        <v>39737</v>
      </c>
      <c r="C16925" s="75" t="s">
        <v>18266</v>
      </c>
      <c r="D16925" s="75" t="s">
        <v>13139</v>
      </c>
      <c r="E16925" s="171">
        <v>15.29</v>
      </c>
    </row>
    <row r="16926" spans="2:5" ht="50.1" customHeight="1">
      <c r="B16926" s="75">
        <v>39738</v>
      </c>
      <c r="C16926" s="75" t="s">
        <v>18267</v>
      </c>
      <c r="D16926" s="75" t="s">
        <v>13139</v>
      </c>
      <c r="E16926" s="171">
        <v>5.53</v>
      </c>
    </row>
    <row r="16927" spans="2:5" ht="50.1" customHeight="1">
      <c r="B16927" s="75">
        <v>39739</v>
      </c>
      <c r="C16927" s="75" t="s">
        <v>18268</v>
      </c>
      <c r="D16927" s="75" t="s">
        <v>13139</v>
      </c>
      <c r="E16927" s="171">
        <v>78.64</v>
      </c>
    </row>
    <row r="16928" spans="2:5" ht="50.1" customHeight="1">
      <c r="B16928" s="75">
        <v>39733</v>
      </c>
      <c r="C16928" s="75" t="s">
        <v>18269</v>
      </c>
      <c r="D16928" s="75" t="s">
        <v>13139</v>
      </c>
      <c r="E16928" s="171">
        <v>136.09</v>
      </c>
    </row>
    <row r="16929" spans="2:5" ht="50.1" customHeight="1">
      <c r="B16929" s="75">
        <v>39854</v>
      </c>
      <c r="C16929" s="75" t="s">
        <v>18270</v>
      </c>
      <c r="D16929" s="75" t="s">
        <v>13139</v>
      </c>
      <c r="E16929" s="171">
        <v>138.02000000000001</v>
      </c>
    </row>
    <row r="16930" spans="2:5" ht="50.1" customHeight="1">
      <c r="B16930" s="75">
        <v>39740</v>
      </c>
      <c r="C16930" s="75" t="s">
        <v>18271</v>
      </c>
      <c r="D16930" s="75" t="s">
        <v>13139</v>
      </c>
      <c r="E16930" s="171">
        <v>75.52</v>
      </c>
    </row>
    <row r="16931" spans="2:5" ht="50.1" customHeight="1">
      <c r="B16931" s="75">
        <v>39741</v>
      </c>
      <c r="C16931" s="75" t="s">
        <v>18272</v>
      </c>
      <c r="D16931" s="75" t="s">
        <v>13139</v>
      </c>
      <c r="E16931" s="171">
        <v>13.91</v>
      </c>
    </row>
    <row r="16932" spans="2:5" ht="50.1" customHeight="1">
      <c r="B16932" s="75">
        <v>39853</v>
      </c>
      <c r="C16932" s="75" t="s">
        <v>18273</v>
      </c>
      <c r="D16932" s="75" t="s">
        <v>13139</v>
      </c>
      <c r="E16932" s="171">
        <v>18.28</v>
      </c>
    </row>
    <row r="16933" spans="2:5" ht="50.1" customHeight="1">
      <c r="B16933" s="75">
        <v>39742</v>
      </c>
      <c r="C16933" s="75" t="s">
        <v>18274</v>
      </c>
      <c r="D16933" s="75" t="s">
        <v>13139</v>
      </c>
      <c r="E16933" s="171">
        <v>60.7</v>
      </c>
    </row>
    <row r="16934" spans="2:5" ht="50.1" customHeight="1">
      <c r="B16934" s="75">
        <v>39749</v>
      </c>
      <c r="C16934" s="75" t="s">
        <v>18275</v>
      </c>
      <c r="D16934" s="75" t="s">
        <v>13139</v>
      </c>
      <c r="E16934" s="171">
        <v>70.05</v>
      </c>
    </row>
    <row r="16935" spans="2:5" ht="50.1" customHeight="1">
      <c r="B16935" s="75">
        <v>39751</v>
      </c>
      <c r="C16935" s="75" t="s">
        <v>18276</v>
      </c>
      <c r="D16935" s="75" t="s">
        <v>13139</v>
      </c>
      <c r="E16935" s="171">
        <v>127.28</v>
      </c>
    </row>
    <row r="16936" spans="2:5" ht="50.1" customHeight="1">
      <c r="B16936" s="75">
        <v>39750</v>
      </c>
      <c r="C16936" s="75" t="s">
        <v>18277</v>
      </c>
      <c r="D16936" s="75" t="s">
        <v>13139</v>
      </c>
      <c r="E16936" s="171">
        <v>105.79</v>
      </c>
    </row>
    <row r="16937" spans="2:5" ht="50.1" customHeight="1">
      <c r="B16937" s="75">
        <v>39747</v>
      </c>
      <c r="C16937" s="75" t="s">
        <v>18278</v>
      </c>
      <c r="D16937" s="75" t="s">
        <v>13139</v>
      </c>
      <c r="E16937" s="171">
        <v>34.03</v>
      </c>
    </row>
    <row r="16938" spans="2:5" ht="50.1" customHeight="1">
      <c r="B16938" s="75">
        <v>39753</v>
      </c>
      <c r="C16938" s="75" t="s">
        <v>18279</v>
      </c>
      <c r="D16938" s="75" t="s">
        <v>13139</v>
      </c>
      <c r="E16938" s="171">
        <v>234.3</v>
      </c>
    </row>
    <row r="16939" spans="2:5" ht="50.1" customHeight="1">
      <c r="B16939" s="75">
        <v>39754</v>
      </c>
      <c r="C16939" s="75" t="s">
        <v>18280</v>
      </c>
      <c r="D16939" s="75" t="s">
        <v>13139</v>
      </c>
      <c r="E16939" s="171">
        <v>345.19</v>
      </c>
    </row>
    <row r="16940" spans="2:5" ht="50.1" customHeight="1">
      <c r="B16940" s="75">
        <v>39748</v>
      </c>
      <c r="C16940" s="75" t="s">
        <v>18281</v>
      </c>
      <c r="D16940" s="75" t="s">
        <v>13139</v>
      </c>
      <c r="E16940" s="171">
        <v>55.06</v>
      </c>
    </row>
    <row r="16941" spans="2:5" ht="50.1" customHeight="1">
      <c r="B16941" s="75">
        <v>39755</v>
      </c>
      <c r="C16941" s="75" t="s">
        <v>18282</v>
      </c>
      <c r="D16941" s="75" t="s">
        <v>13139</v>
      </c>
      <c r="E16941" s="171">
        <v>523.39</v>
      </c>
    </row>
    <row r="16942" spans="2:5" ht="50.1" customHeight="1">
      <c r="B16942" s="75">
        <v>12742</v>
      </c>
      <c r="C16942" s="75" t="s">
        <v>18283</v>
      </c>
      <c r="D16942" s="75" t="s">
        <v>13139</v>
      </c>
      <c r="E16942" s="171">
        <v>414.43</v>
      </c>
    </row>
    <row r="16943" spans="2:5" ht="50.1" customHeight="1">
      <c r="B16943" s="75">
        <v>12713</v>
      </c>
      <c r="C16943" s="75" t="s">
        <v>18284</v>
      </c>
      <c r="D16943" s="75" t="s">
        <v>13139</v>
      </c>
      <c r="E16943" s="171">
        <v>21.98</v>
      </c>
    </row>
    <row r="16944" spans="2:5" ht="50.1" customHeight="1">
      <c r="B16944" s="75">
        <v>12743</v>
      </c>
      <c r="C16944" s="75" t="s">
        <v>18285</v>
      </c>
      <c r="D16944" s="75" t="s">
        <v>13139</v>
      </c>
      <c r="E16944" s="171">
        <v>37.81</v>
      </c>
    </row>
    <row r="16945" spans="2:5" ht="50.1" customHeight="1">
      <c r="B16945" s="75">
        <v>12744</v>
      </c>
      <c r="C16945" s="75" t="s">
        <v>18286</v>
      </c>
      <c r="D16945" s="75" t="s">
        <v>13139</v>
      </c>
      <c r="E16945" s="171">
        <v>47.98</v>
      </c>
    </row>
    <row r="16946" spans="2:5" ht="50.1" customHeight="1">
      <c r="B16946" s="75">
        <v>12745</v>
      </c>
      <c r="C16946" s="75" t="s">
        <v>18287</v>
      </c>
      <c r="D16946" s="75" t="s">
        <v>13139</v>
      </c>
      <c r="E16946" s="171">
        <v>69.680000000000007</v>
      </c>
    </row>
    <row r="16947" spans="2:5" ht="50.1" customHeight="1">
      <c r="B16947" s="75">
        <v>12746</v>
      </c>
      <c r="C16947" s="75" t="s">
        <v>18288</v>
      </c>
      <c r="D16947" s="75" t="s">
        <v>13139</v>
      </c>
      <c r="E16947" s="171">
        <v>94.1</v>
      </c>
    </row>
    <row r="16948" spans="2:5" ht="50.1" customHeight="1">
      <c r="B16948" s="75">
        <v>12747</v>
      </c>
      <c r="C16948" s="75" t="s">
        <v>18289</v>
      </c>
      <c r="D16948" s="75" t="s">
        <v>13139</v>
      </c>
      <c r="E16948" s="171">
        <v>136.47</v>
      </c>
    </row>
    <row r="16949" spans="2:5" ht="50.1" customHeight="1">
      <c r="B16949" s="75">
        <v>12748</v>
      </c>
      <c r="C16949" s="75" t="s">
        <v>18290</v>
      </c>
      <c r="D16949" s="75" t="s">
        <v>13139</v>
      </c>
      <c r="E16949" s="171">
        <v>192.26</v>
      </c>
    </row>
    <row r="16950" spans="2:5" ht="50.1" customHeight="1">
      <c r="B16950" s="75">
        <v>12749</v>
      </c>
      <c r="C16950" s="75" t="s">
        <v>18291</v>
      </c>
      <c r="D16950" s="75" t="s">
        <v>13139</v>
      </c>
      <c r="E16950" s="171">
        <v>281.05</v>
      </c>
    </row>
    <row r="16951" spans="2:5" ht="50.1" customHeight="1">
      <c r="B16951" s="75">
        <v>39726</v>
      </c>
      <c r="C16951" s="75" t="s">
        <v>18292</v>
      </c>
      <c r="D16951" s="75" t="s">
        <v>13139</v>
      </c>
      <c r="E16951" s="171">
        <v>92.31</v>
      </c>
    </row>
    <row r="16952" spans="2:5" ht="50.1" customHeight="1">
      <c r="B16952" s="75">
        <v>39728</v>
      </c>
      <c r="C16952" s="75" t="s">
        <v>18293</v>
      </c>
      <c r="D16952" s="75" t="s">
        <v>13139</v>
      </c>
      <c r="E16952" s="171">
        <v>162.24</v>
      </c>
    </row>
    <row r="16953" spans="2:5" ht="50.1" customHeight="1">
      <c r="B16953" s="75">
        <v>39727</v>
      </c>
      <c r="C16953" s="75" t="s">
        <v>18294</v>
      </c>
      <c r="D16953" s="75" t="s">
        <v>13139</v>
      </c>
      <c r="E16953" s="171">
        <v>133.52000000000001</v>
      </c>
    </row>
    <row r="16954" spans="2:5" ht="50.1" customHeight="1">
      <c r="B16954" s="75">
        <v>39724</v>
      </c>
      <c r="C16954" s="75" t="s">
        <v>18295</v>
      </c>
      <c r="D16954" s="75" t="s">
        <v>13139</v>
      </c>
      <c r="E16954" s="171">
        <v>40.880000000000003</v>
      </c>
    </row>
    <row r="16955" spans="2:5" ht="50.1" customHeight="1">
      <c r="B16955" s="75">
        <v>39729</v>
      </c>
      <c r="C16955" s="75" t="s">
        <v>18296</v>
      </c>
      <c r="D16955" s="75" t="s">
        <v>13139</v>
      </c>
      <c r="E16955" s="171">
        <v>224.68</v>
      </c>
    </row>
    <row r="16956" spans="2:5" ht="50.1" customHeight="1">
      <c r="B16956" s="75">
        <v>39730</v>
      </c>
      <c r="C16956" s="75" t="s">
        <v>18297</v>
      </c>
      <c r="D16956" s="75" t="s">
        <v>13139</v>
      </c>
      <c r="E16956" s="171">
        <v>291.51</v>
      </c>
    </row>
    <row r="16957" spans="2:5" ht="50.1" customHeight="1">
      <c r="B16957" s="75">
        <v>39731</v>
      </c>
      <c r="C16957" s="75" t="s">
        <v>18298</v>
      </c>
      <c r="D16957" s="75" t="s">
        <v>13139</v>
      </c>
      <c r="E16957" s="171">
        <v>431.75</v>
      </c>
    </row>
    <row r="16958" spans="2:5" ht="50.1" customHeight="1">
      <c r="B16958" s="75">
        <v>39725</v>
      </c>
      <c r="C16958" s="75" t="s">
        <v>18299</v>
      </c>
      <c r="D16958" s="75" t="s">
        <v>13139</v>
      </c>
      <c r="E16958" s="171">
        <v>66.63</v>
      </c>
    </row>
    <row r="16959" spans="2:5" ht="50.1" customHeight="1">
      <c r="B16959" s="75">
        <v>39732</v>
      </c>
      <c r="C16959" s="75" t="s">
        <v>18300</v>
      </c>
      <c r="D16959" s="75" t="s">
        <v>13139</v>
      </c>
      <c r="E16959" s="171">
        <v>635.51</v>
      </c>
    </row>
    <row r="16960" spans="2:5" ht="50.1" customHeight="1">
      <c r="B16960" s="75">
        <v>39660</v>
      </c>
      <c r="C16960" s="75" t="s">
        <v>18301</v>
      </c>
      <c r="D16960" s="75" t="s">
        <v>13139</v>
      </c>
      <c r="E16960" s="171">
        <v>28.96</v>
      </c>
    </row>
    <row r="16961" spans="2:5" ht="50.1" customHeight="1">
      <c r="B16961" s="75">
        <v>39662</v>
      </c>
      <c r="C16961" s="75" t="s">
        <v>18302</v>
      </c>
      <c r="D16961" s="75" t="s">
        <v>13139</v>
      </c>
      <c r="E16961" s="171">
        <v>13.88</v>
      </c>
    </row>
    <row r="16962" spans="2:5" ht="50.1" customHeight="1">
      <c r="B16962" s="75">
        <v>39661</v>
      </c>
      <c r="C16962" s="75" t="s">
        <v>18303</v>
      </c>
      <c r="D16962" s="75" t="s">
        <v>13139</v>
      </c>
      <c r="E16962" s="171">
        <v>9.4600000000000009</v>
      </c>
    </row>
    <row r="16963" spans="2:5" ht="50.1" customHeight="1">
      <c r="B16963" s="75">
        <v>39666</v>
      </c>
      <c r="C16963" s="75" t="s">
        <v>18304</v>
      </c>
      <c r="D16963" s="75" t="s">
        <v>13139</v>
      </c>
      <c r="E16963" s="171">
        <v>43.56</v>
      </c>
    </row>
    <row r="16964" spans="2:5" ht="50.1" customHeight="1">
      <c r="B16964" s="75">
        <v>39664</v>
      </c>
      <c r="C16964" s="75" t="s">
        <v>18305</v>
      </c>
      <c r="D16964" s="75" t="s">
        <v>13139</v>
      </c>
      <c r="E16964" s="171">
        <v>21.35</v>
      </c>
    </row>
    <row r="16965" spans="2:5" ht="50.1" customHeight="1">
      <c r="B16965" s="75">
        <v>39663</v>
      </c>
      <c r="C16965" s="75" t="s">
        <v>18306</v>
      </c>
      <c r="D16965" s="75" t="s">
        <v>13139</v>
      </c>
      <c r="E16965" s="171">
        <v>17.07</v>
      </c>
    </row>
    <row r="16966" spans="2:5" ht="50.1" customHeight="1">
      <c r="B16966" s="75">
        <v>39665</v>
      </c>
      <c r="C16966" s="75" t="s">
        <v>18307</v>
      </c>
      <c r="D16966" s="75" t="s">
        <v>13139</v>
      </c>
      <c r="E16966" s="171">
        <v>36.020000000000003</v>
      </c>
    </row>
    <row r="16967" spans="2:5" ht="50.1" customHeight="1">
      <c r="B16967" s="75">
        <v>39752</v>
      </c>
      <c r="C16967" s="75" t="s">
        <v>18308</v>
      </c>
      <c r="D16967" s="75" t="s">
        <v>13139</v>
      </c>
      <c r="E16967" s="171">
        <v>181.11</v>
      </c>
    </row>
    <row r="16968" spans="2:5" ht="50.1" customHeight="1">
      <c r="B16968" s="75">
        <v>7725</v>
      </c>
      <c r="C16968" s="75" t="s">
        <v>21935</v>
      </c>
      <c r="D16968" s="75" t="s">
        <v>13139</v>
      </c>
      <c r="E16968" s="171">
        <v>144.12</v>
      </c>
    </row>
    <row r="16969" spans="2:5" ht="50.1" customHeight="1">
      <c r="B16969" s="75">
        <v>7753</v>
      </c>
      <c r="C16969" s="75" t="s">
        <v>21936</v>
      </c>
      <c r="D16969" s="75" t="s">
        <v>13139</v>
      </c>
      <c r="E16969" s="171">
        <v>280.97000000000003</v>
      </c>
    </row>
    <row r="16970" spans="2:5" ht="50.1" customHeight="1">
      <c r="B16970" s="75">
        <v>13256</v>
      </c>
      <c r="C16970" s="75" t="s">
        <v>21937</v>
      </c>
      <c r="D16970" s="75" t="s">
        <v>13139</v>
      </c>
      <c r="E16970" s="171">
        <v>393.6</v>
      </c>
    </row>
    <row r="16971" spans="2:5" ht="50.1" customHeight="1">
      <c r="B16971" s="75">
        <v>7757</v>
      </c>
      <c r="C16971" s="75" t="s">
        <v>21938</v>
      </c>
      <c r="D16971" s="75" t="s">
        <v>13139</v>
      </c>
      <c r="E16971" s="171">
        <v>419.64</v>
      </c>
    </row>
    <row r="16972" spans="2:5" ht="50.1" customHeight="1">
      <c r="B16972" s="75">
        <v>7758</v>
      </c>
      <c r="C16972" s="75" t="s">
        <v>21939</v>
      </c>
      <c r="D16972" s="75" t="s">
        <v>13139</v>
      </c>
      <c r="E16972" s="171">
        <v>607.96</v>
      </c>
    </row>
    <row r="16973" spans="2:5" ht="50.1" customHeight="1">
      <c r="B16973" s="75">
        <v>7759</v>
      </c>
      <c r="C16973" s="75" t="s">
        <v>21940</v>
      </c>
      <c r="D16973" s="75" t="s">
        <v>13139</v>
      </c>
      <c r="E16973" s="172">
        <v>1684.67</v>
      </c>
    </row>
    <row r="16974" spans="2:5" ht="50.1" customHeight="1">
      <c r="B16974" s="75">
        <v>40334</v>
      </c>
      <c r="C16974" s="75" t="s">
        <v>21941</v>
      </c>
      <c r="D16974" s="75" t="s">
        <v>13139</v>
      </c>
      <c r="E16974" s="171">
        <v>66</v>
      </c>
    </row>
    <row r="16975" spans="2:5" ht="50.1" customHeight="1">
      <c r="B16975" s="75">
        <v>7745</v>
      </c>
      <c r="C16975" s="75" t="s">
        <v>21942</v>
      </c>
      <c r="D16975" s="75" t="s">
        <v>13139</v>
      </c>
      <c r="E16975" s="171">
        <v>74.48</v>
      </c>
    </row>
    <row r="16976" spans="2:5" ht="50.1" customHeight="1">
      <c r="B16976" s="75">
        <v>7714</v>
      </c>
      <c r="C16976" s="75" t="s">
        <v>21943</v>
      </c>
      <c r="D16976" s="75" t="s">
        <v>13139</v>
      </c>
      <c r="E16976" s="171">
        <v>89.01</v>
      </c>
    </row>
    <row r="16977" spans="2:5" ht="50.1" customHeight="1">
      <c r="B16977" s="75">
        <v>7742</v>
      </c>
      <c r="C16977" s="75" t="s">
        <v>21944</v>
      </c>
      <c r="D16977" s="75" t="s">
        <v>13139</v>
      </c>
      <c r="E16977" s="171">
        <v>196.43</v>
      </c>
    </row>
    <row r="16978" spans="2:5" ht="50.1" customHeight="1">
      <c r="B16978" s="75">
        <v>7750</v>
      </c>
      <c r="C16978" s="75" t="s">
        <v>21945</v>
      </c>
      <c r="D16978" s="75" t="s">
        <v>13139</v>
      </c>
      <c r="E16978" s="171">
        <v>239.79</v>
      </c>
    </row>
    <row r="16979" spans="2:5" ht="50.1" customHeight="1">
      <c r="B16979" s="75">
        <v>7756</v>
      </c>
      <c r="C16979" s="75" t="s">
        <v>21946</v>
      </c>
      <c r="D16979" s="75" t="s">
        <v>13139</v>
      </c>
      <c r="E16979" s="171">
        <v>275.52</v>
      </c>
    </row>
    <row r="16980" spans="2:5" ht="50.1" customHeight="1">
      <c r="B16980" s="75">
        <v>7765</v>
      </c>
      <c r="C16980" s="75" t="s">
        <v>21947</v>
      </c>
      <c r="D16980" s="75" t="s">
        <v>13139</v>
      </c>
      <c r="E16980" s="171">
        <v>308.82</v>
      </c>
    </row>
    <row r="16981" spans="2:5" ht="50.1" customHeight="1">
      <c r="B16981" s="75">
        <v>12569</v>
      </c>
      <c r="C16981" s="75" t="s">
        <v>21948</v>
      </c>
      <c r="D16981" s="75" t="s">
        <v>13139</v>
      </c>
      <c r="E16981" s="171">
        <v>426.3</v>
      </c>
    </row>
    <row r="16982" spans="2:5" ht="50.1" customHeight="1">
      <c r="B16982" s="75">
        <v>7766</v>
      </c>
      <c r="C16982" s="75" t="s">
        <v>21949</v>
      </c>
      <c r="D16982" s="75" t="s">
        <v>13139</v>
      </c>
      <c r="E16982" s="171">
        <v>452.94</v>
      </c>
    </row>
    <row r="16983" spans="2:5" ht="50.1" customHeight="1">
      <c r="B16983" s="75">
        <v>7767</v>
      </c>
      <c r="C16983" s="75" t="s">
        <v>21950</v>
      </c>
      <c r="D16983" s="75" t="s">
        <v>13139</v>
      </c>
      <c r="E16983" s="171">
        <v>650.35</v>
      </c>
    </row>
    <row r="16984" spans="2:5" ht="50.1" customHeight="1">
      <c r="B16984" s="75">
        <v>7727</v>
      </c>
      <c r="C16984" s="75" t="s">
        <v>21951</v>
      </c>
      <c r="D16984" s="75" t="s">
        <v>13139</v>
      </c>
      <c r="E16984" s="172">
        <v>1889.3</v>
      </c>
    </row>
    <row r="16985" spans="2:5" ht="50.1" customHeight="1">
      <c r="B16985" s="75">
        <v>7760</v>
      </c>
      <c r="C16985" s="75" t="s">
        <v>21952</v>
      </c>
      <c r="D16985" s="75" t="s">
        <v>13139</v>
      </c>
      <c r="E16985" s="171">
        <v>75.08</v>
      </c>
    </row>
    <row r="16986" spans="2:5" ht="50.1" customHeight="1">
      <c r="B16986" s="75">
        <v>7761</v>
      </c>
      <c r="C16986" s="75" t="s">
        <v>21953</v>
      </c>
      <c r="D16986" s="75" t="s">
        <v>13139</v>
      </c>
      <c r="E16986" s="171">
        <v>78.72</v>
      </c>
    </row>
    <row r="16987" spans="2:5" ht="50.1" customHeight="1">
      <c r="B16987" s="75">
        <v>7752</v>
      </c>
      <c r="C16987" s="75" t="s">
        <v>21954</v>
      </c>
      <c r="D16987" s="75" t="s">
        <v>13139</v>
      </c>
      <c r="E16987" s="171">
        <v>95.67</v>
      </c>
    </row>
    <row r="16988" spans="2:5" ht="50.1" customHeight="1">
      <c r="B16988" s="75">
        <v>7762</v>
      </c>
      <c r="C16988" s="75" t="s">
        <v>21955</v>
      </c>
      <c r="D16988" s="75" t="s">
        <v>13139</v>
      </c>
      <c r="E16988" s="171">
        <v>125.04</v>
      </c>
    </row>
    <row r="16989" spans="2:5" ht="50.1" customHeight="1">
      <c r="B16989" s="75">
        <v>7722</v>
      </c>
      <c r="C16989" s="75" t="s">
        <v>21956</v>
      </c>
      <c r="D16989" s="75" t="s">
        <v>13139</v>
      </c>
      <c r="E16989" s="171">
        <v>191.35</v>
      </c>
    </row>
    <row r="16990" spans="2:5" ht="50.1" customHeight="1">
      <c r="B16990" s="75">
        <v>7763</v>
      </c>
      <c r="C16990" s="75" t="s">
        <v>21957</v>
      </c>
      <c r="D16990" s="75" t="s">
        <v>13139</v>
      </c>
      <c r="E16990" s="171">
        <v>233.13</v>
      </c>
    </row>
    <row r="16991" spans="2:5" ht="50.1" customHeight="1">
      <c r="B16991" s="75">
        <v>7764</v>
      </c>
      <c r="C16991" s="75" t="s">
        <v>21958</v>
      </c>
      <c r="D16991" s="75" t="s">
        <v>13139</v>
      </c>
      <c r="E16991" s="171">
        <v>278.55</v>
      </c>
    </row>
    <row r="16992" spans="2:5" ht="50.1" customHeight="1">
      <c r="B16992" s="75">
        <v>12572</v>
      </c>
      <c r="C16992" s="75" t="s">
        <v>21959</v>
      </c>
      <c r="D16992" s="75" t="s">
        <v>13139</v>
      </c>
      <c r="E16992" s="171">
        <v>393.6</v>
      </c>
    </row>
    <row r="16993" spans="2:5" ht="50.1" customHeight="1">
      <c r="B16993" s="75">
        <v>12573</v>
      </c>
      <c r="C16993" s="75" t="s">
        <v>21960</v>
      </c>
      <c r="D16993" s="75" t="s">
        <v>13139</v>
      </c>
      <c r="E16993" s="171">
        <v>517.74</v>
      </c>
    </row>
    <row r="16994" spans="2:5" ht="50.1" customHeight="1">
      <c r="B16994" s="75">
        <v>12574</v>
      </c>
      <c r="C16994" s="75" t="s">
        <v>21961</v>
      </c>
      <c r="D16994" s="75" t="s">
        <v>13139</v>
      </c>
      <c r="E16994" s="171">
        <v>626.01</v>
      </c>
    </row>
    <row r="16995" spans="2:5" ht="50.1" customHeight="1">
      <c r="B16995" s="75">
        <v>12575</v>
      </c>
      <c r="C16995" s="75" t="s">
        <v>21962</v>
      </c>
      <c r="D16995" s="75" t="s">
        <v>13139</v>
      </c>
      <c r="E16995" s="171">
        <v>950.7</v>
      </c>
    </row>
    <row r="16996" spans="2:5" ht="50.1" customHeight="1">
      <c r="B16996" s="75">
        <v>12576</v>
      </c>
      <c r="C16996" s="75" t="s">
        <v>21963</v>
      </c>
      <c r="D16996" s="75" t="s">
        <v>13139</v>
      </c>
      <c r="E16996" s="171">
        <v>115.05</v>
      </c>
    </row>
    <row r="16997" spans="2:5" ht="50.1" customHeight="1">
      <c r="B16997" s="75">
        <v>12577</v>
      </c>
      <c r="C16997" s="75" t="s">
        <v>21964</v>
      </c>
      <c r="D16997" s="75" t="s">
        <v>13139</v>
      </c>
      <c r="E16997" s="171">
        <v>155.01</v>
      </c>
    </row>
    <row r="16998" spans="2:5" ht="50.1" customHeight="1">
      <c r="B16998" s="75">
        <v>12578</v>
      </c>
      <c r="C16998" s="75" t="s">
        <v>21965</v>
      </c>
      <c r="D16998" s="75" t="s">
        <v>13139</v>
      </c>
      <c r="E16998" s="171">
        <v>187.71</v>
      </c>
    </row>
    <row r="16999" spans="2:5" ht="50.1" customHeight="1">
      <c r="B16999" s="75">
        <v>12579</v>
      </c>
      <c r="C16999" s="75" t="s">
        <v>21966</v>
      </c>
      <c r="D16999" s="75" t="s">
        <v>13139</v>
      </c>
      <c r="E16999" s="171">
        <v>323.36</v>
      </c>
    </row>
    <row r="17000" spans="2:5" ht="50.1" customHeight="1">
      <c r="B17000" s="75">
        <v>12580</v>
      </c>
      <c r="C17000" s="75" t="s">
        <v>21967</v>
      </c>
      <c r="D17000" s="75" t="s">
        <v>13139</v>
      </c>
      <c r="E17000" s="171">
        <v>336.92</v>
      </c>
    </row>
    <row r="17001" spans="2:5" ht="50.1" customHeight="1">
      <c r="B17001" s="75">
        <v>12581</v>
      </c>
      <c r="C17001" s="75" t="s">
        <v>21968</v>
      </c>
      <c r="D17001" s="75" t="s">
        <v>13139</v>
      </c>
      <c r="E17001" s="171">
        <v>360.9</v>
      </c>
    </row>
    <row r="17002" spans="2:5" ht="50.1" customHeight="1">
      <c r="B17002" s="75">
        <v>7720</v>
      </c>
      <c r="C17002" s="75" t="s">
        <v>21969</v>
      </c>
      <c r="D17002" s="75" t="s">
        <v>13139</v>
      </c>
      <c r="E17002" s="171">
        <v>564.36</v>
      </c>
    </row>
    <row r="17003" spans="2:5" ht="50.1" customHeight="1">
      <c r="B17003" s="75">
        <v>40335</v>
      </c>
      <c r="C17003" s="75" t="s">
        <v>21970</v>
      </c>
      <c r="D17003" s="75" t="s">
        <v>13139</v>
      </c>
      <c r="E17003" s="171">
        <v>118.08</v>
      </c>
    </row>
    <row r="17004" spans="2:5" ht="50.1" customHeight="1">
      <c r="B17004" s="75">
        <v>7740</v>
      </c>
      <c r="C17004" s="75" t="s">
        <v>21971</v>
      </c>
      <c r="D17004" s="75" t="s">
        <v>13139</v>
      </c>
      <c r="E17004" s="171">
        <v>121.1</v>
      </c>
    </row>
    <row r="17005" spans="2:5" ht="50.1" customHeight="1">
      <c r="B17005" s="75">
        <v>7741</v>
      </c>
      <c r="C17005" s="75" t="s">
        <v>21972</v>
      </c>
      <c r="D17005" s="75" t="s">
        <v>13139</v>
      </c>
      <c r="E17005" s="171">
        <v>224.05</v>
      </c>
    </row>
    <row r="17006" spans="2:5" ht="50.1" customHeight="1">
      <c r="B17006" s="75">
        <v>7774</v>
      </c>
      <c r="C17006" s="75" t="s">
        <v>21973</v>
      </c>
      <c r="D17006" s="75" t="s">
        <v>13139</v>
      </c>
      <c r="E17006" s="171">
        <v>274.91000000000003</v>
      </c>
    </row>
    <row r="17007" spans="2:5" ht="50.1" customHeight="1">
      <c r="B17007" s="75">
        <v>7744</v>
      </c>
      <c r="C17007" s="75" t="s">
        <v>21974</v>
      </c>
      <c r="D17007" s="75" t="s">
        <v>13139</v>
      </c>
      <c r="E17007" s="171">
        <v>359.08</v>
      </c>
    </row>
    <row r="17008" spans="2:5" ht="50.1" customHeight="1">
      <c r="B17008" s="75">
        <v>7773</v>
      </c>
      <c r="C17008" s="75" t="s">
        <v>21975</v>
      </c>
      <c r="D17008" s="75" t="s">
        <v>13139</v>
      </c>
      <c r="E17008" s="171">
        <v>367.02</v>
      </c>
    </row>
    <row r="17009" spans="2:5" ht="50.1" customHeight="1">
      <c r="B17009" s="75">
        <v>7754</v>
      </c>
      <c r="C17009" s="75" t="s">
        <v>21976</v>
      </c>
      <c r="D17009" s="75" t="s">
        <v>13139</v>
      </c>
      <c r="E17009" s="171">
        <v>556.49</v>
      </c>
    </row>
    <row r="17010" spans="2:5" ht="50.1" customHeight="1">
      <c r="B17010" s="75">
        <v>7735</v>
      </c>
      <c r="C17010" s="75" t="s">
        <v>21977</v>
      </c>
      <c r="D17010" s="75" t="s">
        <v>13139</v>
      </c>
      <c r="E17010" s="171">
        <v>720.6</v>
      </c>
    </row>
    <row r="17011" spans="2:5" ht="50.1" customHeight="1">
      <c r="B17011" s="75">
        <v>7755</v>
      </c>
      <c r="C17011" s="75" t="s">
        <v>21978</v>
      </c>
      <c r="D17011" s="75" t="s">
        <v>13139</v>
      </c>
      <c r="E17011" s="171">
        <v>142.9</v>
      </c>
    </row>
    <row r="17012" spans="2:5" ht="50.1" customHeight="1">
      <c r="B17012" s="75">
        <v>7776</v>
      </c>
      <c r="C17012" s="75" t="s">
        <v>21979</v>
      </c>
      <c r="D17012" s="75" t="s">
        <v>13139</v>
      </c>
      <c r="E17012" s="171">
        <v>297.92</v>
      </c>
    </row>
    <row r="17013" spans="2:5" ht="50.1" customHeight="1">
      <c r="B17013" s="75">
        <v>7743</v>
      </c>
      <c r="C17013" s="75" t="s">
        <v>21980</v>
      </c>
      <c r="D17013" s="75" t="s">
        <v>13139</v>
      </c>
      <c r="E17013" s="171">
        <v>315.48</v>
      </c>
    </row>
    <row r="17014" spans="2:5" ht="50.1" customHeight="1">
      <c r="B17014" s="75">
        <v>7733</v>
      </c>
      <c r="C17014" s="75" t="s">
        <v>21981</v>
      </c>
      <c r="D17014" s="75" t="s">
        <v>13139</v>
      </c>
      <c r="E17014" s="171">
        <v>411.77</v>
      </c>
    </row>
    <row r="17015" spans="2:5" ht="50.1" customHeight="1">
      <c r="B17015" s="75">
        <v>7775</v>
      </c>
      <c r="C17015" s="75" t="s">
        <v>21982</v>
      </c>
      <c r="D17015" s="75" t="s">
        <v>13139</v>
      </c>
      <c r="E17015" s="171">
        <v>451.13</v>
      </c>
    </row>
    <row r="17016" spans="2:5" ht="50.1" customHeight="1">
      <c r="B17016" s="75">
        <v>7734</v>
      </c>
      <c r="C17016" s="75" t="s">
        <v>21983</v>
      </c>
      <c r="D17016" s="75" t="s">
        <v>13139</v>
      </c>
      <c r="E17016" s="171">
        <v>638.85</v>
      </c>
    </row>
    <row r="17017" spans="2:5" ht="50.1" customHeight="1">
      <c r="B17017" s="75">
        <v>37449</v>
      </c>
      <c r="C17017" s="75" t="s">
        <v>21984</v>
      </c>
      <c r="D17017" s="75" t="s">
        <v>13139</v>
      </c>
      <c r="E17017" s="171">
        <v>19.97</v>
      </c>
    </row>
    <row r="17018" spans="2:5" ht="50.1" customHeight="1">
      <c r="B17018" s="75">
        <v>37450</v>
      </c>
      <c r="C17018" s="75" t="s">
        <v>21985</v>
      </c>
      <c r="D17018" s="75" t="s">
        <v>13139</v>
      </c>
      <c r="E17018" s="171">
        <v>27.96</v>
      </c>
    </row>
    <row r="17019" spans="2:5" ht="50.1" customHeight="1">
      <c r="B17019" s="75">
        <v>37451</v>
      </c>
      <c r="C17019" s="75" t="s">
        <v>21986</v>
      </c>
      <c r="D17019" s="75" t="s">
        <v>13139</v>
      </c>
      <c r="E17019" s="171">
        <v>39.04</v>
      </c>
    </row>
    <row r="17020" spans="2:5" ht="50.1" customHeight="1">
      <c r="B17020" s="75">
        <v>37452</v>
      </c>
      <c r="C17020" s="75" t="s">
        <v>21987</v>
      </c>
      <c r="D17020" s="75" t="s">
        <v>13139</v>
      </c>
      <c r="E17020" s="171">
        <v>56.75</v>
      </c>
    </row>
    <row r="17021" spans="2:5" ht="50.1" customHeight="1">
      <c r="B17021" s="75">
        <v>37453</v>
      </c>
      <c r="C17021" s="75" t="s">
        <v>21988</v>
      </c>
      <c r="D17021" s="75" t="s">
        <v>13139</v>
      </c>
      <c r="E17021" s="171">
        <v>65.36</v>
      </c>
    </row>
    <row r="17022" spans="2:5" ht="50.1" customHeight="1">
      <c r="B17022" s="75">
        <v>7778</v>
      </c>
      <c r="C17022" s="75" t="s">
        <v>21989</v>
      </c>
      <c r="D17022" s="75" t="s">
        <v>13139</v>
      </c>
      <c r="E17022" s="171">
        <v>24.51</v>
      </c>
    </row>
    <row r="17023" spans="2:5" ht="50.1" customHeight="1">
      <c r="B17023" s="75">
        <v>7796</v>
      </c>
      <c r="C17023" s="75" t="s">
        <v>21990</v>
      </c>
      <c r="D17023" s="75" t="s">
        <v>13139</v>
      </c>
      <c r="E17023" s="171">
        <v>33.6</v>
      </c>
    </row>
    <row r="17024" spans="2:5" ht="50.1" customHeight="1">
      <c r="B17024" s="75">
        <v>7781</v>
      </c>
      <c r="C17024" s="75" t="s">
        <v>21991</v>
      </c>
      <c r="D17024" s="75" t="s">
        <v>13139</v>
      </c>
      <c r="E17024" s="171">
        <v>39.700000000000003</v>
      </c>
    </row>
    <row r="17025" spans="2:5" ht="50.1" customHeight="1">
      <c r="B17025" s="75">
        <v>7795</v>
      </c>
      <c r="C17025" s="75" t="s">
        <v>21992</v>
      </c>
      <c r="D17025" s="75" t="s">
        <v>13139</v>
      </c>
      <c r="E17025" s="171">
        <v>59.09</v>
      </c>
    </row>
    <row r="17026" spans="2:5" ht="50.1" customHeight="1">
      <c r="B17026" s="75">
        <v>7791</v>
      </c>
      <c r="C17026" s="75" t="s">
        <v>21993</v>
      </c>
      <c r="D17026" s="75" t="s">
        <v>13139</v>
      </c>
      <c r="E17026" s="171">
        <v>70.739999999999995</v>
      </c>
    </row>
    <row r="17027" spans="2:5" ht="50.1" customHeight="1">
      <c r="B17027" s="75">
        <v>7783</v>
      </c>
      <c r="C17027" s="75" t="s">
        <v>21994</v>
      </c>
      <c r="D17027" s="75" t="s">
        <v>13139</v>
      </c>
      <c r="E17027" s="171">
        <v>25.06</v>
      </c>
    </row>
    <row r="17028" spans="2:5" ht="50.1" customHeight="1">
      <c r="B17028" s="75">
        <v>7790</v>
      </c>
      <c r="C17028" s="75" t="s">
        <v>21995</v>
      </c>
      <c r="D17028" s="75" t="s">
        <v>13139</v>
      </c>
      <c r="E17028" s="171">
        <v>39.5</v>
      </c>
    </row>
    <row r="17029" spans="2:5" ht="50.1" customHeight="1">
      <c r="B17029" s="75">
        <v>7785</v>
      </c>
      <c r="C17029" s="75" t="s">
        <v>21996</v>
      </c>
      <c r="D17029" s="75" t="s">
        <v>13139</v>
      </c>
      <c r="E17029" s="171">
        <v>43.58</v>
      </c>
    </row>
    <row r="17030" spans="2:5" ht="50.1" customHeight="1">
      <c r="B17030" s="75">
        <v>7792</v>
      </c>
      <c r="C17030" s="75" t="s">
        <v>21997</v>
      </c>
      <c r="D17030" s="75" t="s">
        <v>13139</v>
      </c>
      <c r="E17030" s="171">
        <v>61.81</v>
      </c>
    </row>
    <row r="17031" spans="2:5" ht="50.1" customHeight="1">
      <c r="B17031" s="75">
        <v>7793</v>
      </c>
      <c r="C17031" s="75" t="s">
        <v>21998</v>
      </c>
      <c r="D17031" s="75" t="s">
        <v>13139</v>
      </c>
      <c r="E17031" s="171">
        <v>73.010000000000005</v>
      </c>
    </row>
    <row r="17032" spans="2:5" ht="50.1" customHeight="1">
      <c r="B17032" s="75">
        <v>13159</v>
      </c>
      <c r="C17032" s="75" t="s">
        <v>21999</v>
      </c>
      <c r="D17032" s="75" t="s">
        <v>13139</v>
      </c>
      <c r="E17032" s="171">
        <v>63.56</v>
      </c>
    </row>
    <row r="17033" spans="2:5" ht="50.1" customHeight="1">
      <c r="B17033" s="75">
        <v>13168</v>
      </c>
      <c r="C17033" s="75" t="s">
        <v>22000</v>
      </c>
      <c r="D17033" s="75" t="s">
        <v>13139</v>
      </c>
      <c r="E17033" s="171">
        <v>77.180000000000007</v>
      </c>
    </row>
    <row r="17034" spans="2:5" ht="50.1" customHeight="1">
      <c r="B17034" s="75">
        <v>13173</v>
      </c>
      <c r="C17034" s="75" t="s">
        <v>22001</v>
      </c>
      <c r="D17034" s="75" t="s">
        <v>13139</v>
      </c>
      <c r="E17034" s="171">
        <v>104.43</v>
      </c>
    </row>
    <row r="17035" spans="2:5" ht="50.1" customHeight="1">
      <c r="B17035" s="75">
        <v>12583</v>
      </c>
      <c r="C17035" s="75" t="s">
        <v>22002</v>
      </c>
      <c r="D17035" s="75" t="s">
        <v>13139</v>
      </c>
      <c r="E17035" s="171">
        <v>20.88</v>
      </c>
    </row>
    <row r="17036" spans="2:5" ht="50.1" customHeight="1">
      <c r="B17036" s="75">
        <v>12584</v>
      </c>
      <c r="C17036" s="75" t="s">
        <v>22003</v>
      </c>
      <c r="D17036" s="75" t="s">
        <v>13139</v>
      </c>
      <c r="E17036" s="171">
        <v>27.24</v>
      </c>
    </row>
    <row r="17037" spans="2:5" ht="50.1" customHeight="1">
      <c r="B17037" s="75">
        <v>12613</v>
      </c>
      <c r="C17037" s="75" t="s">
        <v>18309</v>
      </c>
      <c r="D17037" s="75" t="s">
        <v>13138</v>
      </c>
      <c r="E17037" s="171">
        <v>18.48</v>
      </c>
    </row>
    <row r="17038" spans="2:5" ht="50.1" customHeight="1">
      <c r="B17038" s="75">
        <v>1031</v>
      </c>
      <c r="C17038" s="75" t="s">
        <v>18310</v>
      </c>
      <c r="D17038" s="75" t="s">
        <v>13138</v>
      </c>
      <c r="E17038" s="171">
        <v>12.3</v>
      </c>
    </row>
    <row r="17039" spans="2:5" ht="50.1" customHeight="1">
      <c r="B17039" s="75">
        <v>39707</v>
      </c>
      <c r="C17039" s="75" t="s">
        <v>18311</v>
      </c>
      <c r="D17039" s="75" t="s">
        <v>13139</v>
      </c>
      <c r="E17039" s="171">
        <v>3.35</v>
      </c>
    </row>
    <row r="17040" spans="2:5" ht="50.1" customHeight="1">
      <c r="B17040" s="75">
        <v>39708</v>
      </c>
      <c r="C17040" s="75" t="s">
        <v>18312</v>
      </c>
      <c r="D17040" s="75" t="s">
        <v>13139</v>
      </c>
      <c r="E17040" s="171">
        <v>3.25</v>
      </c>
    </row>
    <row r="17041" spans="2:5" ht="50.1" customHeight="1">
      <c r="B17041" s="75">
        <v>39710</v>
      </c>
      <c r="C17041" s="75" t="s">
        <v>18313</v>
      </c>
      <c r="D17041" s="75" t="s">
        <v>13139</v>
      </c>
      <c r="E17041" s="171">
        <v>2.29</v>
      </c>
    </row>
    <row r="17042" spans="2:5" ht="50.1" customHeight="1">
      <c r="B17042" s="75">
        <v>39709</v>
      </c>
      <c r="C17042" s="75" t="s">
        <v>18314</v>
      </c>
      <c r="D17042" s="75" t="s">
        <v>13139</v>
      </c>
      <c r="E17042" s="171">
        <v>3.17</v>
      </c>
    </row>
    <row r="17043" spans="2:5" ht="50.1" customHeight="1">
      <c r="B17043" s="75">
        <v>39711</v>
      </c>
      <c r="C17043" s="75" t="s">
        <v>18315</v>
      </c>
      <c r="D17043" s="75" t="s">
        <v>13139</v>
      </c>
      <c r="E17043" s="171">
        <v>3.56</v>
      </c>
    </row>
    <row r="17044" spans="2:5" ht="50.1" customHeight="1">
      <c r="B17044" s="75">
        <v>39712</v>
      </c>
      <c r="C17044" s="75" t="s">
        <v>18316</v>
      </c>
      <c r="D17044" s="75" t="s">
        <v>13139</v>
      </c>
      <c r="E17044" s="171">
        <v>1.25</v>
      </c>
    </row>
    <row r="17045" spans="2:5" ht="50.1" customHeight="1">
      <c r="B17045" s="75">
        <v>39713</v>
      </c>
      <c r="C17045" s="75" t="s">
        <v>18317</v>
      </c>
      <c r="D17045" s="75" t="s">
        <v>13139</v>
      </c>
      <c r="E17045" s="171">
        <v>0.98</v>
      </c>
    </row>
    <row r="17046" spans="2:5" ht="50.1" customHeight="1">
      <c r="B17046" s="75">
        <v>39714</v>
      </c>
      <c r="C17046" s="75" t="s">
        <v>18318</v>
      </c>
      <c r="D17046" s="75" t="s">
        <v>13139</v>
      </c>
      <c r="E17046" s="171">
        <v>2.2599999999999998</v>
      </c>
    </row>
    <row r="17047" spans="2:5" ht="50.1" customHeight="1">
      <c r="B17047" s="75">
        <v>39715</v>
      </c>
      <c r="C17047" s="75" t="s">
        <v>18319</v>
      </c>
      <c r="D17047" s="75" t="s">
        <v>13139</v>
      </c>
      <c r="E17047" s="171">
        <v>1.61</v>
      </c>
    </row>
    <row r="17048" spans="2:5" ht="50.1" customHeight="1">
      <c r="B17048" s="75">
        <v>39716</v>
      </c>
      <c r="C17048" s="75" t="s">
        <v>18320</v>
      </c>
      <c r="D17048" s="75" t="s">
        <v>13139</v>
      </c>
      <c r="E17048" s="171">
        <v>1.22</v>
      </c>
    </row>
    <row r="17049" spans="2:5" ht="50.1" customHeight="1">
      <c r="B17049" s="75">
        <v>39718</v>
      </c>
      <c r="C17049" s="75" t="s">
        <v>18321</v>
      </c>
      <c r="D17049" s="75" t="s">
        <v>13139</v>
      </c>
      <c r="E17049" s="171">
        <v>2.08</v>
      </c>
    </row>
    <row r="17050" spans="2:5" ht="50.1" customHeight="1">
      <c r="B17050" s="75">
        <v>9813</v>
      </c>
      <c r="C17050" s="75" t="s">
        <v>18322</v>
      </c>
      <c r="D17050" s="75" t="s">
        <v>13139</v>
      </c>
      <c r="E17050" s="171">
        <v>3.97</v>
      </c>
    </row>
    <row r="17051" spans="2:5" ht="50.1" customHeight="1">
      <c r="B17051" s="75">
        <v>9815</v>
      </c>
      <c r="C17051" s="75" t="s">
        <v>18323</v>
      </c>
      <c r="D17051" s="75" t="s">
        <v>13139</v>
      </c>
      <c r="E17051" s="171">
        <v>7.84</v>
      </c>
    </row>
    <row r="17052" spans="2:5" ht="50.1" customHeight="1">
      <c r="B17052" s="75">
        <v>25876</v>
      </c>
      <c r="C17052" s="75" t="s">
        <v>18324</v>
      </c>
      <c r="D17052" s="75" t="s">
        <v>13139</v>
      </c>
      <c r="E17052" s="172">
        <v>3901.18</v>
      </c>
    </row>
    <row r="17053" spans="2:5" ht="50.1" customHeight="1">
      <c r="B17053" s="75">
        <v>25888</v>
      </c>
      <c r="C17053" s="75" t="s">
        <v>18325</v>
      </c>
      <c r="D17053" s="75" t="s">
        <v>13139</v>
      </c>
      <c r="E17053" s="171">
        <v>95.61</v>
      </c>
    </row>
    <row r="17054" spans="2:5" ht="50.1" customHeight="1">
      <c r="B17054" s="75">
        <v>25874</v>
      </c>
      <c r="C17054" s="75" t="s">
        <v>18326</v>
      </c>
      <c r="D17054" s="75" t="s">
        <v>13139</v>
      </c>
      <c r="E17054" s="172">
        <v>6842.09</v>
      </c>
    </row>
    <row r="17055" spans="2:5" ht="50.1" customHeight="1">
      <c r="B17055" s="75">
        <v>25877</v>
      </c>
      <c r="C17055" s="75" t="s">
        <v>18327</v>
      </c>
      <c r="D17055" s="75" t="s">
        <v>13139</v>
      </c>
      <c r="E17055" s="172">
        <v>9336.2900000000009</v>
      </c>
    </row>
    <row r="17056" spans="2:5" ht="50.1" customHeight="1">
      <c r="B17056" s="75">
        <v>25878</v>
      </c>
      <c r="C17056" s="75" t="s">
        <v>18328</v>
      </c>
      <c r="D17056" s="75" t="s">
        <v>13139</v>
      </c>
      <c r="E17056" s="171">
        <v>205.23</v>
      </c>
    </row>
    <row r="17057" spans="2:5" ht="50.1" customHeight="1">
      <c r="B17057" s="75">
        <v>25879</v>
      </c>
      <c r="C17057" s="75" t="s">
        <v>18329</v>
      </c>
      <c r="D17057" s="75" t="s">
        <v>13139</v>
      </c>
      <c r="E17057" s="172">
        <v>8856.58</v>
      </c>
    </row>
    <row r="17058" spans="2:5" ht="50.1" customHeight="1">
      <c r="B17058" s="75">
        <v>25887</v>
      </c>
      <c r="C17058" s="75" t="s">
        <v>18330</v>
      </c>
      <c r="D17058" s="75" t="s">
        <v>13139</v>
      </c>
      <c r="E17058" s="172">
        <v>3538.35</v>
      </c>
    </row>
    <row r="17059" spans="2:5" ht="50.1" customHeight="1">
      <c r="B17059" s="75">
        <v>25880</v>
      </c>
      <c r="C17059" s="75" t="s">
        <v>18331</v>
      </c>
      <c r="D17059" s="75" t="s">
        <v>13139</v>
      </c>
      <c r="E17059" s="171">
        <v>319.93</v>
      </c>
    </row>
    <row r="17060" spans="2:5" ht="50.1" customHeight="1">
      <c r="B17060" s="75">
        <v>25881</v>
      </c>
      <c r="C17060" s="75" t="s">
        <v>18332</v>
      </c>
      <c r="D17060" s="75" t="s">
        <v>13139</v>
      </c>
      <c r="E17060" s="171">
        <v>783.92</v>
      </c>
    </row>
    <row r="17061" spans="2:5" ht="50.1" customHeight="1">
      <c r="B17061" s="75">
        <v>25882</v>
      </c>
      <c r="C17061" s="75" t="s">
        <v>18333</v>
      </c>
      <c r="D17061" s="75" t="s">
        <v>13139</v>
      </c>
      <c r="E17061" s="172">
        <v>1262.6099999999999</v>
      </c>
    </row>
    <row r="17062" spans="2:5" ht="50.1" customHeight="1">
      <c r="B17062" s="75">
        <v>25883</v>
      </c>
      <c r="C17062" s="75" t="s">
        <v>18334</v>
      </c>
      <c r="D17062" s="75" t="s">
        <v>13139</v>
      </c>
      <c r="E17062" s="171">
        <v>20.37</v>
      </c>
    </row>
    <row r="17063" spans="2:5" ht="50.1" customHeight="1">
      <c r="B17063" s="75">
        <v>25884</v>
      </c>
      <c r="C17063" s="75" t="s">
        <v>18335</v>
      </c>
      <c r="D17063" s="75" t="s">
        <v>13139</v>
      </c>
      <c r="E17063" s="172">
        <v>2216.6799999999998</v>
      </c>
    </row>
    <row r="17064" spans="2:5" ht="50.1" customHeight="1">
      <c r="B17064" s="75">
        <v>25885</v>
      </c>
      <c r="C17064" s="75" t="s">
        <v>18336</v>
      </c>
      <c r="D17064" s="75" t="s">
        <v>13139</v>
      </c>
      <c r="E17064" s="172">
        <v>3296.83</v>
      </c>
    </row>
    <row r="17065" spans="2:5" ht="50.1" customHeight="1">
      <c r="B17065" s="75">
        <v>25889</v>
      </c>
      <c r="C17065" s="75" t="s">
        <v>18337</v>
      </c>
      <c r="D17065" s="75" t="s">
        <v>13139</v>
      </c>
      <c r="E17065" s="172">
        <v>1653.27</v>
      </c>
    </row>
    <row r="17066" spans="2:5" ht="50.1" customHeight="1">
      <c r="B17066" s="75">
        <v>25886</v>
      </c>
      <c r="C17066" s="75" t="s">
        <v>18338</v>
      </c>
      <c r="D17066" s="75" t="s">
        <v>13139</v>
      </c>
      <c r="E17066" s="171">
        <v>45.55</v>
      </c>
    </row>
    <row r="17067" spans="2:5" ht="50.1" customHeight="1">
      <c r="B17067" s="75">
        <v>25875</v>
      </c>
      <c r="C17067" s="75" t="s">
        <v>18339</v>
      </c>
      <c r="D17067" s="75" t="s">
        <v>13139</v>
      </c>
      <c r="E17067" s="172">
        <v>2156.9699999999998</v>
      </c>
    </row>
    <row r="17068" spans="2:5" ht="50.1" customHeight="1">
      <c r="B17068" s="75">
        <v>9876</v>
      </c>
      <c r="C17068" s="75" t="s">
        <v>18340</v>
      </c>
      <c r="D17068" s="75" t="s">
        <v>13139</v>
      </c>
      <c r="E17068" s="171">
        <v>24.86</v>
      </c>
    </row>
    <row r="17069" spans="2:5" ht="50.1" customHeight="1">
      <c r="B17069" s="75">
        <v>9877</v>
      </c>
      <c r="C17069" s="75" t="s">
        <v>18341</v>
      </c>
      <c r="D17069" s="75" t="s">
        <v>13139</v>
      </c>
      <c r="E17069" s="171">
        <v>87.07</v>
      </c>
    </row>
    <row r="17070" spans="2:5" ht="50.1" customHeight="1">
      <c r="B17070" s="75">
        <v>9878</v>
      </c>
      <c r="C17070" s="75" t="s">
        <v>18342</v>
      </c>
      <c r="D17070" s="75" t="s">
        <v>13139</v>
      </c>
      <c r="E17070" s="171">
        <v>113.42</v>
      </c>
    </row>
    <row r="17071" spans="2:5" ht="50.1" customHeight="1">
      <c r="B17071" s="75">
        <v>9879</v>
      </c>
      <c r="C17071" s="75" t="s">
        <v>18343</v>
      </c>
      <c r="D17071" s="75" t="s">
        <v>13139</v>
      </c>
      <c r="E17071" s="171">
        <v>270.70999999999998</v>
      </c>
    </row>
    <row r="17072" spans="2:5" ht="50.1" customHeight="1">
      <c r="B17072" s="75">
        <v>42001</v>
      </c>
      <c r="C17072" s="75" t="s">
        <v>18344</v>
      </c>
      <c r="D17072" s="75" t="s">
        <v>13139</v>
      </c>
      <c r="E17072" s="171">
        <v>750.79</v>
      </c>
    </row>
    <row r="17073" spans="2:5" ht="50.1" customHeight="1">
      <c r="B17073" s="75">
        <v>41986</v>
      </c>
      <c r="C17073" s="75" t="s">
        <v>22004</v>
      </c>
      <c r="D17073" s="75" t="s">
        <v>13139</v>
      </c>
      <c r="E17073" s="172">
        <v>3362.34</v>
      </c>
    </row>
    <row r="17074" spans="2:5" ht="50.1" customHeight="1">
      <c r="B17074" s="75">
        <v>43422</v>
      </c>
      <c r="C17074" s="75" t="s">
        <v>22005</v>
      </c>
      <c r="D17074" s="75" t="s">
        <v>13139</v>
      </c>
      <c r="E17074" s="172">
        <v>4123.58</v>
      </c>
    </row>
    <row r="17075" spans="2:5" ht="50.1" customHeight="1">
      <c r="B17075" s="75">
        <v>41987</v>
      </c>
      <c r="C17075" s="75" t="s">
        <v>22006</v>
      </c>
      <c r="D17075" s="75" t="s">
        <v>13139</v>
      </c>
      <c r="E17075" s="172">
        <v>4779.58</v>
      </c>
    </row>
    <row r="17076" spans="2:5" ht="50.1" customHeight="1">
      <c r="B17076" s="75">
        <v>41988</v>
      </c>
      <c r="C17076" s="75" t="s">
        <v>22007</v>
      </c>
      <c r="D17076" s="75" t="s">
        <v>13139</v>
      </c>
      <c r="E17076" s="172">
        <v>6313.14</v>
      </c>
    </row>
    <row r="17077" spans="2:5" ht="50.1" customHeight="1">
      <c r="B17077" s="75">
        <v>41697</v>
      </c>
      <c r="C17077" s="75" t="s">
        <v>22008</v>
      </c>
      <c r="D17077" s="75" t="s">
        <v>13139</v>
      </c>
      <c r="E17077" s="172">
        <v>1118.98</v>
      </c>
    </row>
    <row r="17078" spans="2:5" ht="50.1" customHeight="1">
      <c r="B17078" s="75">
        <v>41985</v>
      </c>
      <c r="C17078" s="75" t="s">
        <v>22009</v>
      </c>
      <c r="D17078" s="75" t="s">
        <v>13139</v>
      </c>
      <c r="E17078" s="172">
        <v>1558.45</v>
      </c>
    </row>
    <row r="17079" spans="2:5" ht="50.1" customHeight="1">
      <c r="B17079" s="75">
        <v>41699</v>
      </c>
      <c r="C17079" s="75" t="s">
        <v>22010</v>
      </c>
      <c r="D17079" s="75" t="s">
        <v>13139</v>
      </c>
      <c r="E17079" s="172">
        <v>2219.15</v>
      </c>
    </row>
    <row r="17080" spans="2:5" ht="50.1" customHeight="1">
      <c r="B17080" s="75">
        <v>38053</v>
      </c>
      <c r="C17080" s="75" t="s">
        <v>18345</v>
      </c>
      <c r="D17080" s="75" t="s">
        <v>13139</v>
      </c>
      <c r="E17080" s="171">
        <v>19.079999999999998</v>
      </c>
    </row>
    <row r="17081" spans="2:5" ht="50.1" customHeight="1">
      <c r="B17081" s="75">
        <v>38054</v>
      </c>
      <c r="C17081" s="75" t="s">
        <v>18346</v>
      </c>
      <c r="D17081" s="75" t="s">
        <v>13139</v>
      </c>
      <c r="E17081" s="171">
        <v>32.799999999999997</v>
      </c>
    </row>
    <row r="17082" spans="2:5" ht="50.1" customHeight="1">
      <c r="B17082" s="75">
        <v>38052</v>
      </c>
      <c r="C17082" s="75" t="s">
        <v>18347</v>
      </c>
      <c r="D17082" s="75" t="s">
        <v>13139</v>
      </c>
      <c r="E17082" s="171">
        <v>9.24</v>
      </c>
    </row>
    <row r="17083" spans="2:5" ht="50.1" customHeight="1">
      <c r="B17083" s="75">
        <v>38051</v>
      </c>
      <c r="C17083" s="75" t="s">
        <v>18348</v>
      </c>
      <c r="D17083" s="75" t="s">
        <v>13139</v>
      </c>
      <c r="E17083" s="171">
        <v>5.76</v>
      </c>
    </row>
    <row r="17084" spans="2:5" ht="50.1" customHeight="1">
      <c r="B17084" s="75">
        <v>38787</v>
      </c>
      <c r="C17084" s="75" t="s">
        <v>18349</v>
      </c>
      <c r="D17084" s="75" t="s">
        <v>13139</v>
      </c>
      <c r="E17084" s="171">
        <v>5.29</v>
      </c>
    </row>
    <row r="17085" spans="2:5" ht="50.1" customHeight="1">
      <c r="B17085" s="75">
        <v>38825</v>
      </c>
      <c r="C17085" s="75" t="s">
        <v>18350</v>
      </c>
      <c r="D17085" s="75" t="s">
        <v>13139</v>
      </c>
      <c r="E17085" s="171">
        <v>6.93</v>
      </c>
    </row>
    <row r="17086" spans="2:5" ht="50.1" customHeight="1">
      <c r="B17086" s="75">
        <v>38826</v>
      </c>
      <c r="C17086" s="75" t="s">
        <v>18351</v>
      </c>
      <c r="D17086" s="75" t="s">
        <v>13139</v>
      </c>
      <c r="E17086" s="171">
        <v>10.27</v>
      </c>
    </row>
    <row r="17087" spans="2:5" ht="50.1" customHeight="1">
      <c r="B17087" s="75">
        <v>38827</v>
      </c>
      <c r="C17087" s="75" t="s">
        <v>18352</v>
      </c>
      <c r="D17087" s="75" t="s">
        <v>13139</v>
      </c>
      <c r="E17087" s="171">
        <v>16.5</v>
      </c>
    </row>
    <row r="17088" spans="2:5" ht="50.1" customHeight="1">
      <c r="B17088" s="75">
        <v>38830</v>
      </c>
      <c r="C17088" s="75" t="s">
        <v>18353</v>
      </c>
      <c r="D17088" s="75" t="s">
        <v>13139</v>
      </c>
      <c r="E17088" s="171">
        <v>23.1</v>
      </c>
    </row>
    <row r="17089" spans="2:5" ht="50.1" customHeight="1">
      <c r="B17089" s="75">
        <v>38828</v>
      </c>
      <c r="C17089" s="75" t="s">
        <v>18354</v>
      </c>
      <c r="D17089" s="75" t="s">
        <v>13139</v>
      </c>
      <c r="E17089" s="171">
        <v>10.19</v>
      </c>
    </row>
    <row r="17090" spans="2:5" ht="50.1" customHeight="1">
      <c r="B17090" s="75">
        <v>38829</v>
      </c>
      <c r="C17090" s="75" t="s">
        <v>18355</v>
      </c>
      <c r="D17090" s="75" t="s">
        <v>13139</v>
      </c>
      <c r="E17090" s="171">
        <v>16.690000000000001</v>
      </c>
    </row>
    <row r="17091" spans="2:5" ht="50.1" customHeight="1">
      <c r="B17091" s="75">
        <v>38831</v>
      </c>
      <c r="C17091" s="75" t="s">
        <v>18356</v>
      </c>
      <c r="D17091" s="75" t="s">
        <v>13139</v>
      </c>
      <c r="E17091" s="171">
        <v>32.22</v>
      </c>
    </row>
    <row r="17092" spans="2:5" ht="50.1" customHeight="1">
      <c r="B17092" s="75">
        <v>36274</v>
      </c>
      <c r="C17092" s="75" t="s">
        <v>18357</v>
      </c>
      <c r="D17092" s="75" t="s">
        <v>13139</v>
      </c>
      <c r="E17092" s="171">
        <v>4.71</v>
      </c>
    </row>
    <row r="17093" spans="2:5" ht="50.1" customHeight="1">
      <c r="B17093" s="75">
        <v>36278</v>
      </c>
      <c r="C17093" s="75" t="s">
        <v>18358</v>
      </c>
      <c r="D17093" s="75" t="s">
        <v>13139</v>
      </c>
      <c r="E17093" s="171">
        <v>6.39</v>
      </c>
    </row>
    <row r="17094" spans="2:5" ht="50.1" customHeight="1">
      <c r="B17094" s="75">
        <v>38977</v>
      </c>
      <c r="C17094" s="75" t="s">
        <v>18359</v>
      </c>
      <c r="D17094" s="75" t="s">
        <v>13139</v>
      </c>
      <c r="E17094" s="171">
        <v>97.23</v>
      </c>
    </row>
    <row r="17095" spans="2:5" ht="50.1" customHeight="1">
      <c r="B17095" s="75">
        <v>38971</v>
      </c>
      <c r="C17095" s="75" t="s">
        <v>18360</v>
      </c>
      <c r="D17095" s="75" t="s">
        <v>13139</v>
      </c>
      <c r="E17095" s="171">
        <v>8.01</v>
      </c>
    </row>
    <row r="17096" spans="2:5" ht="50.1" customHeight="1">
      <c r="B17096" s="75">
        <v>38972</v>
      </c>
      <c r="C17096" s="75" t="s">
        <v>18361</v>
      </c>
      <c r="D17096" s="75" t="s">
        <v>13139</v>
      </c>
      <c r="E17096" s="171">
        <v>12.2</v>
      </c>
    </row>
    <row r="17097" spans="2:5" ht="50.1" customHeight="1">
      <c r="B17097" s="75">
        <v>38973</v>
      </c>
      <c r="C17097" s="75" t="s">
        <v>18362</v>
      </c>
      <c r="D17097" s="75" t="s">
        <v>13139</v>
      </c>
      <c r="E17097" s="171">
        <v>16.14</v>
      </c>
    </row>
    <row r="17098" spans="2:5" ht="50.1" customHeight="1">
      <c r="B17098" s="75">
        <v>38974</v>
      </c>
      <c r="C17098" s="75" t="s">
        <v>18363</v>
      </c>
      <c r="D17098" s="75" t="s">
        <v>13139</v>
      </c>
      <c r="E17098" s="171">
        <v>23.53</v>
      </c>
    </row>
    <row r="17099" spans="2:5" ht="50.1" customHeight="1">
      <c r="B17099" s="75">
        <v>38975</v>
      </c>
      <c r="C17099" s="75" t="s">
        <v>18364</v>
      </c>
      <c r="D17099" s="75" t="s">
        <v>13139</v>
      </c>
      <c r="E17099" s="171">
        <v>39.22</v>
      </c>
    </row>
    <row r="17100" spans="2:5" ht="50.1" customHeight="1">
      <c r="B17100" s="75">
        <v>38976</v>
      </c>
      <c r="C17100" s="75" t="s">
        <v>18365</v>
      </c>
      <c r="D17100" s="75" t="s">
        <v>13139</v>
      </c>
      <c r="E17100" s="171">
        <v>55</v>
      </c>
    </row>
    <row r="17101" spans="2:5" ht="50.1" customHeight="1">
      <c r="B17101" s="75">
        <v>38986</v>
      </c>
      <c r="C17101" s="75" t="s">
        <v>18366</v>
      </c>
      <c r="D17101" s="75" t="s">
        <v>13139</v>
      </c>
      <c r="E17101" s="171">
        <v>110.69</v>
      </c>
    </row>
    <row r="17102" spans="2:5" ht="50.1" customHeight="1">
      <c r="B17102" s="75">
        <v>38978</v>
      </c>
      <c r="C17102" s="75" t="s">
        <v>18367</v>
      </c>
      <c r="D17102" s="75" t="s">
        <v>13139</v>
      </c>
      <c r="E17102" s="171">
        <v>4.71</v>
      </c>
    </row>
    <row r="17103" spans="2:5" ht="50.1" customHeight="1">
      <c r="B17103" s="75">
        <v>38979</v>
      </c>
      <c r="C17103" s="75" t="s">
        <v>18368</v>
      </c>
      <c r="D17103" s="75" t="s">
        <v>13139</v>
      </c>
      <c r="E17103" s="171">
        <v>6.39</v>
      </c>
    </row>
    <row r="17104" spans="2:5" ht="50.1" customHeight="1">
      <c r="B17104" s="75">
        <v>38980</v>
      </c>
      <c r="C17104" s="75" t="s">
        <v>18369</v>
      </c>
      <c r="D17104" s="75" t="s">
        <v>13139</v>
      </c>
      <c r="E17104" s="171">
        <v>10.68</v>
      </c>
    </row>
    <row r="17105" spans="2:5" ht="50.1" customHeight="1">
      <c r="B17105" s="75">
        <v>38981</v>
      </c>
      <c r="C17105" s="75" t="s">
        <v>18370</v>
      </c>
      <c r="D17105" s="75" t="s">
        <v>13139</v>
      </c>
      <c r="E17105" s="171">
        <v>14.79</v>
      </c>
    </row>
    <row r="17106" spans="2:5" ht="50.1" customHeight="1">
      <c r="B17106" s="75">
        <v>38982</v>
      </c>
      <c r="C17106" s="75" t="s">
        <v>18371</v>
      </c>
      <c r="D17106" s="75" t="s">
        <v>13139</v>
      </c>
      <c r="E17106" s="171">
        <v>21.52</v>
      </c>
    </row>
    <row r="17107" spans="2:5" ht="50.1" customHeight="1">
      <c r="B17107" s="75">
        <v>38983</v>
      </c>
      <c r="C17107" s="75" t="s">
        <v>18372</v>
      </c>
      <c r="D17107" s="75" t="s">
        <v>13139</v>
      </c>
      <c r="E17107" s="171">
        <v>28.53</v>
      </c>
    </row>
    <row r="17108" spans="2:5" ht="50.1" customHeight="1">
      <c r="B17108" s="75">
        <v>38984</v>
      </c>
      <c r="C17108" s="75" t="s">
        <v>18373</v>
      </c>
      <c r="D17108" s="75" t="s">
        <v>13139</v>
      </c>
      <c r="E17108" s="171">
        <v>55.04</v>
      </c>
    </row>
    <row r="17109" spans="2:5" ht="50.1" customHeight="1">
      <c r="B17109" s="75">
        <v>38985</v>
      </c>
      <c r="C17109" s="75" t="s">
        <v>18374</v>
      </c>
      <c r="D17109" s="75" t="s">
        <v>13139</v>
      </c>
      <c r="E17109" s="171">
        <v>81.48</v>
      </c>
    </row>
    <row r="17110" spans="2:5" ht="50.1" customHeight="1">
      <c r="B17110" s="75">
        <v>9836</v>
      </c>
      <c r="C17110" s="75" t="s">
        <v>18375</v>
      </c>
      <c r="D17110" s="75" t="s">
        <v>13139</v>
      </c>
      <c r="E17110" s="171">
        <v>16.21</v>
      </c>
    </row>
    <row r="17111" spans="2:5" ht="50.1" customHeight="1">
      <c r="B17111" s="75">
        <v>20065</v>
      </c>
      <c r="C17111" s="75" t="s">
        <v>18376</v>
      </c>
      <c r="D17111" s="75" t="s">
        <v>13139</v>
      </c>
      <c r="E17111" s="171">
        <v>41.47</v>
      </c>
    </row>
    <row r="17112" spans="2:5" ht="50.1" customHeight="1">
      <c r="B17112" s="75">
        <v>9835</v>
      </c>
      <c r="C17112" s="75" t="s">
        <v>18377</v>
      </c>
      <c r="D17112" s="75" t="s">
        <v>13139</v>
      </c>
      <c r="E17112" s="171">
        <v>5.84</v>
      </c>
    </row>
    <row r="17113" spans="2:5" ht="50.1" customHeight="1">
      <c r="B17113" s="75">
        <v>38032</v>
      </c>
      <c r="C17113" s="75" t="s">
        <v>18378</v>
      </c>
      <c r="D17113" s="75" t="s">
        <v>13139</v>
      </c>
      <c r="E17113" s="171">
        <v>45.09</v>
      </c>
    </row>
    <row r="17114" spans="2:5" ht="50.1" customHeight="1">
      <c r="B17114" s="75">
        <v>38033</v>
      </c>
      <c r="C17114" s="75" t="s">
        <v>18379</v>
      </c>
      <c r="D17114" s="75" t="s">
        <v>13139</v>
      </c>
      <c r="E17114" s="171">
        <v>73.790000000000006</v>
      </c>
    </row>
    <row r="17115" spans="2:5" ht="50.1" customHeight="1">
      <c r="B17115" s="75">
        <v>38034</v>
      </c>
      <c r="C17115" s="75" t="s">
        <v>18380</v>
      </c>
      <c r="D17115" s="75" t="s">
        <v>13139</v>
      </c>
      <c r="E17115" s="171">
        <v>122.07</v>
      </c>
    </row>
    <row r="17116" spans="2:5" ht="50.1" customHeight="1">
      <c r="B17116" s="75">
        <v>38035</v>
      </c>
      <c r="C17116" s="75" t="s">
        <v>18381</v>
      </c>
      <c r="D17116" s="75" t="s">
        <v>13139</v>
      </c>
      <c r="E17116" s="171">
        <v>170.1</v>
      </c>
    </row>
    <row r="17117" spans="2:5" ht="50.1" customHeight="1">
      <c r="B17117" s="75">
        <v>38036</v>
      </c>
      <c r="C17117" s="75" t="s">
        <v>18382</v>
      </c>
      <c r="D17117" s="75" t="s">
        <v>13139</v>
      </c>
      <c r="E17117" s="171">
        <v>240.02</v>
      </c>
    </row>
    <row r="17118" spans="2:5" ht="50.1" customHeight="1">
      <c r="B17118" s="75">
        <v>38037</v>
      </c>
      <c r="C17118" s="75" t="s">
        <v>18383</v>
      </c>
      <c r="D17118" s="75" t="s">
        <v>13139</v>
      </c>
      <c r="E17118" s="171">
        <v>278.3</v>
      </c>
    </row>
    <row r="17119" spans="2:5" ht="50.1" customHeight="1">
      <c r="B17119" s="75">
        <v>9850</v>
      </c>
      <c r="C17119" s="75" t="s">
        <v>18384</v>
      </c>
      <c r="D17119" s="75" t="s">
        <v>13139</v>
      </c>
      <c r="E17119" s="171">
        <v>138.75</v>
      </c>
    </row>
    <row r="17120" spans="2:5" ht="50.1" customHeight="1">
      <c r="B17120" s="75">
        <v>9853</v>
      </c>
      <c r="C17120" s="75" t="s">
        <v>18385</v>
      </c>
      <c r="D17120" s="75" t="s">
        <v>13139</v>
      </c>
      <c r="E17120" s="171">
        <v>246.74</v>
      </c>
    </row>
    <row r="17121" spans="2:5" ht="50.1" customHeight="1">
      <c r="B17121" s="75">
        <v>9854</v>
      </c>
      <c r="C17121" s="75" t="s">
        <v>18386</v>
      </c>
      <c r="D17121" s="75" t="s">
        <v>13139</v>
      </c>
      <c r="E17121" s="171">
        <v>108.11</v>
      </c>
    </row>
    <row r="17122" spans="2:5" ht="50.1" customHeight="1">
      <c r="B17122" s="75">
        <v>9851</v>
      </c>
      <c r="C17122" s="75" t="s">
        <v>18387</v>
      </c>
      <c r="D17122" s="75" t="s">
        <v>13139</v>
      </c>
      <c r="E17122" s="171">
        <v>187.46</v>
      </c>
    </row>
    <row r="17123" spans="2:5" ht="50.1" customHeight="1">
      <c r="B17123" s="75">
        <v>9855</v>
      </c>
      <c r="C17123" s="75" t="s">
        <v>18388</v>
      </c>
      <c r="D17123" s="75" t="s">
        <v>13139</v>
      </c>
      <c r="E17123" s="171">
        <v>313.55</v>
      </c>
    </row>
    <row r="17124" spans="2:5" ht="50.1" customHeight="1">
      <c r="B17124" s="75">
        <v>9825</v>
      </c>
      <c r="C17124" s="75" t="s">
        <v>18389</v>
      </c>
      <c r="D17124" s="75" t="s">
        <v>13139</v>
      </c>
      <c r="E17124" s="171">
        <v>46.44</v>
      </c>
    </row>
    <row r="17125" spans="2:5" ht="50.1" customHeight="1">
      <c r="B17125" s="75">
        <v>9828</v>
      </c>
      <c r="C17125" s="75" t="s">
        <v>18390</v>
      </c>
      <c r="D17125" s="75" t="s">
        <v>13139</v>
      </c>
      <c r="E17125" s="171">
        <v>124.98</v>
      </c>
    </row>
    <row r="17126" spans="2:5" ht="50.1" customHeight="1">
      <c r="B17126" s="75">
        <v>9829</v>
      </c>
      <c r="C17126" s="75" t="s">
        <v>18391</v>
      </c>
      <c r="D17126" s="75" t="s">
        <v>13139</v>
      </c>
      <c r="E17126" s="171">
        <v>211.81</v>
      </c>
    </row>
    <row r="17127" spans="2:5" ht="50.1" customHeight="1">
      <c r="B17127" s="75">
        <v>9826</v>
      </c>
      <c r="C17127" s="75" t="s">
        <v>18392</v>
      </c>
      <c r="D17127" s="75" t="s">
        <v>13139</v>
      </c>
      <c r="E17127" s="171">
        <v>322.45</v>
      </c>
    </row>
    <row r="17128" spans="2:5" ht="50.1" customHeight="1">
      <c r="B17128" s="75">
        <v>9827</v>
      </c>
      <c r="C17128" s="75" t="s">
        <v>18393</v>
      </c>
      <c r="D17128" s="75" t="s">
        <v>13139</v>
      </c>
      <c r="E17128" s="171">
        <v>457.89</v>
      </c>
    </row>
    <row r="17129" spans="2:5" ht="50.1" customHeight="1">
      <c r="B17129" s="75">
        <v>36374</v>
      </c>
      <c r="C17129" s="75" t="s">
        <v>18394</v>
      </c>
      <c r="D17129" s="75" t="s">
        <v>13139</v>
      </c>
      <c r="E17129" s="171">
        <v>55.66</v>
      </c>
    </row>
    <row r="17130" spans="2:5" ht="50.1" customHeight="1">
      <c r="B17130" s="75">
        <v>36084</v>
      </c>
      <c r="C17130" s="75" t="s">
        <v>18395</v>
      </c>
      <c r="D17130" s="75" t="s">
        <v>13139</v>
      </c>
      <c r="E17130" s="171">
        <v>16.489999999999998</v>
      </c>
    </row>
    <row r="17131" spans="2:5" ht="50.1" customHeight="1">
      <c r="B17131" s="75">
        <v>36373</v>
      </c>
      <c r="C17131" s="75" t="s">
        <v>18396</v>
      </c>
      <c r="D17131" s="75" t="s">
        <v>13139</v>
      </c>
      <c r="E17131" s="171">
        <v>34.24</v>
      </c>
    </row>
    <row r="17132" spans="2:5" ht="50.1" customHeight="1">
      <c r="B17132" s="75">
        <v>36377</v>
      </c>
      <c r="C17132" s="75" t="s">
        <v>18397</v>
      </c>
      <c r="D17132" s="75" t="s">
        <v>13139</v>
      </c>
      <c r="E17132" s="171">
        <v>66.77</v>
      </c>
    </row>
    <row r="17133" spans="2:5" ht="50.1" customHeight="1">
      <c r="B17133" s="75">
        <v>36375</v>
      </c>
      <c r="C17133" s="75" t="s">
        <v>18398</v>
      </c>
      <c r="D17133" s="75" t="s">
        <v>13139</v>
      </c>
      <c r="E17133" s="171">
        <v>20.350000000000001</v>
      </c>
    </row>
    <row r="17134" spans="2:5" ht="50.1" customHeight="1">
      <c r="B17134" s="75">
        <v>36376</v>
      </c>
      <c r="C17134" s="75" t="s">
        <v>18399</v>
      </c>
      <c r="D17134" s="75" t="s">
        <v>13139</v>
      </c>
      <c r="E17134" s="171">
        <v>39.96</v>
      </c>
    </row>
    <row r="17135" spans="2:5" ht="50.1" customHeight="1">
      <c r="B17135" s="75">
        <v>36380</v>
      </c>
      <c r="C17135" s="75" t="s">
        <v>18400</v>
      </c>
      <c r="D17135" s="75" t="s">
        <v>13139</v>
      </c>
      <c r="E17135" s="171">
        <v>83.49</v>
      </c>
    </row>
    <row r="17136" spans="2:5" ht="50.1" customHeight="1">
      <c r="B17136" s="75">
        <v>36378</v>
      </c>
      <c r="C17136" s="75" t="s">
        <v>18401</v>
      </c>
      <c r="D17136" s="75" t="s">
        <v>13139</v>
      </c>
      <c r="E17136" s="171">
        <v>25.01</v>
      </c>
    </row>
    <row r="17137" spans="2:5" ht="50.1" customHeight="1">
      <c r="B17137" s="75">
        <v>36379</v>
      </c>
      <c r="C17137" s="75" t="s">
        <v>18402</v>
      </c>
      <c r="D17137" s="75" t="s">
        <v>13139</v>
      </c>
      <c r="E17137" s="171">
        <v>50.43</v>
      </c>
    </row>
    <row r="17138" spans="2:5" ht="50.1" customHeight="1">
      <c r="B17138" s="75">
        <v>9859</v>
      </c>
      <c r="C17138" s="75" t="s">
        <v>18403</v>
      </c>
      <c r="D17138" s="75" t="s">
        <v>13139</v>
      </c>
      <c r="E17138" s="171">
        <v>11.19</v>
      </c>
    </row>
    <row r="17139" spans="2:5" ht="50.1" customHeight="1">
      <c r="B17139" s="75">
        <v>9838</v>
      </c>
      <c r="C17139" s="75" t="s">
        <v>18404</v>
      </c>
      <c r="D17139" s="75" t="s">
        <v>13139</v>
      </c>
      <c r="E17139" s="171">
        <v>9.9499999999999993</v>
      </c>
    </row>
    <row r="17140" spans="2:5" ht="50.1" customHeight="1">
      <c r="B17140" s="75">
        <v>9837</v>
      </c>
      <c r="C17140" s="75" t="s">
        <v>18405</v>
      </c>
      <c r="D17140" s="75" t="s">
        <v>13139</v>
      </c>
      <c r="E17140" s="171">
        <v>14.37</v>
      </c>
    </row>
    <row r="17141" spans="2:5" ht="50.1" customHeight="1">
      <c r="B17141" s="75">
        <v>9833</v>
      </c>
      <c r="C17141" s="75" t="s">
        <v>18406</v>
      </c>
      <c r="D17141" s="75" t="s">
        <v>13139</v>
      </c>
      <c r="E17141" s="171">
        <v>10.72</v>
      </c>
    </row>
    <row r="17142" spans="2:5" ht="50.1" customHeight="1">
      <c r="B17142" s="75">
        <v>9830</v>
      </c>
      <c r="C17142" s="75" t="s">
        <v>18407</v>
      </c>
      <c r="D17142" s="75" t="s">
        <v>13139</v>
      </c>
      <c r="E17142" s="171">
        <v>5.74</v>
      </c>
    </row>
    <row r="17143" spans="2:5" ht="50.1" customHeight="1">
      <c r="B17143" s="75">
        <v>9834</v>
      </c>
      <c r="C17143" s="75" t="s">
        <v>18408</v>
      </c>
      <c r="D17143" s="75" t="s">
        <v>13139</v>
      </c>
      <c r="E17143" s="171">
        <v>29.85</v>
      </c>
    </row>
    <row r="17144" spans="2:5" ht="50.1" customHeight="1">
      <c r="B17144" s="75">
        <v>9863</v>
      </c>
      <c r="C17144" s="75" t="s">
        <v>18409</v>
      </c>
      <c r="D17144" s="75" t="s">
        <v>13139</v>
      </c>
      <c r="E17144" s="171">
        <v>80.739999999999995</v>
      </c>
    </row>
    <row r="17145" spans="2:5" ht="50.1" customHeight="1">
      <c r="B17145" s="75">
        <v>9860</v>
      </c>
      <c r="C17145" s="75" t="s">
        <v>18410</v>
      </c>
      <c r="D17145" s="75" t="s">
        <v>13139</v>
      </c>
      <c r="E17145" s="171">
        <v>51.83</v>
      </c>
    </row>
    <row r="17146" spans="2:5" ht="50.1" customHeight="1">
      <c r="B17146" s="75">
        <v>9862</v>
      </c>
      <c r="C17146" s="75" t="s">
        <v>18411</v>
      </c>
      <c r="D17146" s="75" t="s">
        <v>13139</v>
      </c>
      <c r="E17146" s="171">
        <v>36.58</v>
      </c>
    </row>
    <row r="17147" spans="2:5" ht="50.1" customHeight="1">
      <c r="B17147" s="75">
        <v>9861</v>
      </c>
      <c r="C17147" s="75" t="s">
        <v>18412</v>
      </c>
      <c r="D17147" s="75" t="s">
        <v>13139</v>
      </c>
      <c r="E17147" s="171">
        <v>29.4</v>
      </c>
    </row>
    <row r="17148" spans="2:5" ht="50.1" customHeight="1">
      <c r="B17148" s="75">
        <v>9856</v>
      </c>
      <c r="C17148" s="75" t="s">
        <v>18413</v>
      </c>
      <c r="D17148" s="75" t="s">
        <v>13139</v>
      </c>
      <c r="E17148" s="171">
        <v>7.9</v>
      </c>
    </row>
    <row r="17149" spans="2:5" ht="50.1" customHeight="1">
      <c r="B17149" s="75">
        <v>9866</v>
      </c>
      <c r="C17149" s="75" t="s">
        <v>18414</v>
      </c>
      <c r="D17149" s="75" t="s">
        <v>13139</v>
      </c>
      <c r="E17149" s="171">
        <v>21.71</v>
      </c>
    </row>
    <row r="17150" spans="2:5" ht="50.1" customHeight="1">
      <c r="B17150" s="75">
        <v>9857</v>
      </c>
      <c r="C17150" s="75" t="s">
        <v>18415</v>
      </c>
      <c r="D17150" s="75" t="s">
        <v>13139</v>
      </c>
      <c r="E17150" s="171">
        <v>104.42</v>
      </c>
    </row>
    <row r="17151" spans="2:5" ht="50.1" customHeight="1">
      <c r="B17151" s="75">
        <v>9864</v>
      </c>
      <c r="C17151" s="75" t="s">
        <v>18416</v>
      </c>
      <c r="D17151" s="75" t="s">
        <v>13139</v>
      </c>
      <c r="E17151" s="171">
        <v>126.06</v>
      </c>
    </row>
    <row r="17152" spans="2:5" ht="50.1" customHeight="1">
      <c r="B17152" s="75">
        <v>9865</v>
      </c>
      <c r="C17152" s="75" t="s">
        <v>18417</v>
      </c>
      <c r="D17152" s="75" t="s">
        <v>13139</v>
      </c>
      <c r="E17152" s="171">
        <v>181.3</v>
      </c>
    </row>
    <row r="17153" spans="2:5" ht="50.1" customHeight="1">
      <c r="B17153" s="75">
        <v>9858</v>
      </c>
      <c r="C17153" s="75" t="s">
        <v>18418</v>
      </c>
      <c r="D17153" s="75" t="s">
        <v>13139</v>
      </c>
      <c r="E17153" s="171">
        <v>190.07</v>
      </c>
    </row>
    <row r="17154" spans="2:5" ht="50.1" customHeight="1">
      <c r="B17154" s="75">
        <v>9841</v>
      </c>
      <c r="C17154" s="75" t="s">
        <v>22011</v>
      </c>
      <c r="D17154" s="75" t="s">
        <v>13139</v>
      </c>
      <c r="E17154" s="171">
        <v>40</v>
      </c>
    </row>
    <row r="17155" spans="2:5" ht="50.1" customHeight="1">
      <c r="B17155" s="75">
        <v>9840</v>
      </c>
      <c r="C17155" s="75" t="s">
        <v>22012</v>
      </c>
      <c r="D17155" s="75" t="s">
        <v>13139</v>
      </c>
      <c r="E17155" s="171">
        <v>81.31</v>
      </c>
    </row>
    <row r="17156" spans="2:5" ht="50.1" customHeight="1">
      <c r="B17156" s="75">
        <v>20067</v>
      </c>
      <c r="C17156" s="75" t="s">
        <v>22013</v>
      </c>
      <c r="D17156" s="75" t="s">
        <v>13139</v>
      </c>
      <c r="E17156" s="171">
        <v>13.97</v>
      </c>
    </row>
    <row r="17157" spans="2:5" ht="50.1" customHeight="1">
      <c r="B17157" s="75">
        <v>20068</v>
      </c>
      <c r="C17157" s="75" t="s">
        <v>22014</v>
      </c>
      <c r="D17157" s="75" t="s">
        <v>13139</v>
      </c>
      <c r="E17157" s="171">
        <v>17.420000000000002</v>
      </c>
    </row>
    <row r="17158" spans="2:5" ht="50.1" customHeight="1">
      <c r="B17158" s="75">
        <v>9839</v>
      </c>
      <c r="C17158" s="75" t="s">
        <v>22015</v>
      </c>
      <c r="D17158" s="75" t="s">
        <v>13139</v>
      </c>
      <c r="E17158" s="171">
        <v>22.84</v>
      </c>
    </row>
    <row r="17159" spans="2:5" ht="50.1" customHeight="1">
      <c r="B17159" s="75">
        <v>9870</v>
      </c>
      <c r="C17159" s="75" t="s">
        <v>18419</v>
      </c>
      <c r="D17159" s="75" t="s">
        <v>13139</v>
      </c>
      <c r="E17159" s="171">
        <v>88.04</v>
      </c>
    </row>
    <row r="17160" spans="2:5" ht="50.1" customHeight="1">
      <c r="B17160" s="75">
        <v>9867</v>
      </c>
      <c r="C17160" s="75" t="s">
        <v>18420</v>
      </c>
      <c r="D17160" s="75" t="s">
        <v>13139</v>
      </c>
      <c r="E17160" s="171">
        <v>3.23</v>
      </c>
    </row>
    <row r="17161" spans="2:5" ht="50.1" customHeight="1">
      <c r="B17161" s="75">
        <v>9868</v>
      </c>
      <c r="C17161" s="75" t="s">
        <v>18421</v>
      </c>
      <c r="D17161" s="75" t="s">
        <v>13139</v>
      </c>
      <c r="E17161" s="171">
        <v>4.1500000000000004</v>
      </c>
    </row>
    <row r="17162" spans="2:5" ht="50.1" customHeight="1">
      <c r="B17162" s="75">
        <v>9869</v>
      </c>
      <c r="C17162" s="75" t="s">
        <v>18422</v>
      </c>
      <c r="D17162" s="75" t="s">
        <v>13139</v>
      </c>
      <c r="E17162" s="171">
        <v>9.32</v>
      </c>
    </row>
    <row r="17163" spans="2:5" ht="50.1" customHeight="1">
      <c r="B17163" s="75">
        <v>9874</v>
      </c>
      <c r="C17163" s="75" t="s">
        <v>18423</v>
      </c>
      <c r="D17163" s="75" t="s">
        <v>13139</v>
      </c>
      <c r="E17163" s="171">
        <v>13.57</v>
      </c>
    </row>
    <row r="17164" spans="2:5" ht="50.1" customHeight="1">
      <c r="B17164" s="75">
        <v>9875</v>
      </c>
      <c r="C17164" s="75" t="s">
        <v>18424</v>
      </c>
      <c r="D17164" s="75" t="s">
        <v>13139</v>
      </c>
      <c r="E17164" s="171">
        <v>15.54</v>
      </c>
    </row>
    <row r="17165" spans="2:5" ht="50.1" customHeight="1">
      <c r="B17165" s="75">
        <v>9873</v>
      </c>
      <c r="C17165" s="75" t="s">
        <v>18425</v>
      </c>
      <c r="D17165" s="75" t="s">
        <v>13139</v>
      </c>
      <c r="E17165" s="171">
        <v>26.22</v>
      </c>
    </row>
    <row r="17166" spans="2:5" ht="50.1" customHeight="1">
      <c r="B17166" s="75">
        <v>9871</v>
      </c>
      <c r="C17166" s="75" t="s">
        <v>18426</v>
      </c>
      <c r="D17166" s="75" t="s">
        <v>13139</v>
      </c>
      <c r="E17166" s="171">
        <v>43.92</v>
      </c>
    </row>
    <row r="17167" spans="2:5" ht="50.1" customHeight="1">
      <c r="B17167" s="75">
        <v>9872</v>
      </c>
      <c r="C17167" s="75" t="s">
        <v>18427</v>
      </c>
      <c r="D17167" s="75" t="s">
        <v>13139</v>
      </c>
      <c r="E17167" s="171">
        <v>54.88</v>
      </c>
    </row>
    <row r="17168" spans="2:5" ht="50.1" customHeight="1">
      <c r="B17168" s="75">
        <v>7667</v>
      </c>
      <c r="C17168" s="75" t="s">
        <v>18428</v>
      </c>
      <c r="D17168" s="75" t="s">
        <v>13139</v>
      </c>
      <c r="E17168" s="172">
        <v>3173.41</v>
      </c>
    </row>
    <row r="17169" spans="2:5" ht="50.1" customHeight="1">
      <c r="B17169" s="75">
        <v>7660</v>
      </c>
      <c r="C17169" s="75" t="s">
        <v>18429</v>
      </c>
      <c r="D17169" s="75" t="s">
        <v>13139</v>
      </c>
      <c r="E17169" s="172">
        <v>4045.35</v>
      </c>
    </row>
    <row r="17170" spans="2:5" ht="50.1" customHeight="1">
      <c r="B17170" s="75">
        <v>7676</v>
      </c>
      <c r="C17170" s="75" t="s">
        <v>18430</v>
      </c>
      <c r="D17170" s="75" t="s">
        <v>13139</v>
      </c>
      <c r="E17170" s="172">
        <v>4091.58</v>
      </c>
    </row>
    <row r="17171" spans="2:5" ht="50.1" customHeight="1">
      <c r="B17171" s="75">
        <v>12426</v>
      </c>
      <c r="C17171" s="75" t="s">
        <v>18431</v>
      </c>
      <c r="D17171" s="75" t="s">
        <v>13138</v>
      </c>
      <c r="E17171" s="171">
        <v>33.54</v>
      </c>
    </row>
    <row r="17172" spans="2:5" ht="50.1" customHeight="1">
      <c r="B17172" s="75">
        <v>12425</v>
      </c>
      <c r="C17172" s="75" t="s">
        <v>18432</v>
      </c>
      <c r="D17172" s="75" t="s">
        <v>13138</v>
      </c>
      <c r="E17172" s="171">
        <v>46.08</v>
      </c>
    </row>
    <row r="17173" spans="2:5" ht="50.1" customHeight="1">
      <c r="B17173" s="75">
        <v>12427</v>
      </c>
      <c r="C17173" s="75" t="s">
        <v>18433</v>
      </c>
      <c r="D17173" s="75" t="s">
        <v>13138</v>
      </c>
      <c r="E17173" s="171">
        <v>191.27</v>
      </c>
    </row>
    <row r="17174" spans="2:5" ht="50.1" customHeight="1">
      <c r="B17174" s="75">
        <v>12428</v>
      </c>
      <c r="C17174" s="75" t="s">
        <v>18434</v>
      </c>
      <c r="D17174" s="75" t="s">
        <v>13138</v>
      </c>
      <c r="E17174" s="171">
        <v>122.77</v>
      </c>
    </row>
    <row r="17175" spans="2:5" ht="50.1" customHeight="1">
      <c r="B17175" s="75">
        <v>12430</v>
      </c>
      <c r="C17175" s="75" t="s">
        <v>18435</v>
      </c>
      <c r="D17175" s="75" t="s">
        <v>13138</v>
      </c>
      <c r="E17175" s="171">
        <v>41.12</v>
      </c>
    </row>
    <row r="17176" spans="2:5" ht="50.1" customHeight="1">
      <c r="B17176" s="75">
        <v>12429</v>
      </c>
      <c r="C17176" s="75" t="s">
        <v>18436</v>
      </c>
      <c r="D17176" s="75" t="s">
        <v>13138</v>
      </c>
      <c r="E17176" s="171">
        <v>309.29000000000002</v>
      </c>
    </row>
    <row r="17177" spans="2:5" ht="50.1" customHeight="1">
      <c r="B17177" s="75">
        <v>12431</v>
      </c>
      <c r="C17177" s="75" t="s">
        <v>18437</v>
      </c>
      <c r="D17177" s="75" t="s">
        <v>13138</v>
      </c>
      <c r="E17177" s="171">
        <v>526.36</v>
      </c>
    </row>
    <row r="17178" spans="2:5" ht="50.1" customHeight="1">
      <c r="B17178" s="75">
        <v>12432</v>
      </c>
      <c r="C17178" s="75" t="s">
        <v>18438</v>
      </c>
      <c r="D17178" s="75" t="s">
        <v>13138</v>
      </c>
      <c r="E17178" s="171">
        <v>108.26</v>
      </c>
    </row>
    <row r="17179" spans="2:5" ht="50.1" customHeight="1">
      <c r="B17179" s="75">
        <v>12434</v>
      </c>
      <c r="C17179" s="75" t="s">
        <v>18439</v>
      </c>
      <c r="D17179" s="75" t="s">
        <v>13138</v>
      </c>
      <c r="E17179" s="171">
        <v>35.28</v>
      </c>
    </row>
    <row r="17180" spans="2:5" ht="50.1" customHeight="1">
      <c r="B17180" s="75">
        <v>12433</v>
      </c>
      <c r="C17180" s="75" t="s">
        <v>18440</v>
      </c>
      <c r="D17180" s="75" t="s">
        <v>13138</v>
      </c>
      <c r="E17180" s="171">
        <v>68.91</v>
      </c>
    </row>
    <row r="17181" spans="2:5" ht="50.1" customHeight="1">
      <c r="B17181" s="75">
        <v>12435</v>
      </c>
      <c r="C17181" s="75" t="s">
        <v>18441</v>
      </c>
      <c r="D17181" s="75" t="s">
        <v>13138</v>
      </c>
      <c r="E17181" s="171">
        <v>213.28</v>
      </c>
    </row>
    <row r="17182" spans="2:5" ht="50.1" customHeight="1">
      <c r="B17182" s="75">
        <v>12437</v>
      </c>
      <c r="C17182" s="75" t="s">
        <v>18442</v>
      </c>
      <c r="D17182" s="75" t="s">
        <v>13138</v>
      </c>
      <c r="E17182" s="171">
        <v>172.25</v>
      </c>
    </row>
    <row r="17183" spans="2:5" ht="50.1" customHeight="1">
      <c r="B17183" s="75">
        <v>12439</v>
      </c>
      <c r="C17183" s="75" t="s">
        <v>18443</v>
      </c>
      <c r="D17183" s="75" t="s">
        <v>13138</v>
      </c>
      <c r="E17183" s="171">
        <v>55.28</v>
      </c>
    </row>
    <row r="17184" spans="2:5" ht="50.1" customHeight="1">
      <c r="B17184" s="75">
        <v>12438</v>
      </c>
      <c r="C17184" s="75" t="s">
        <v>18444</v>
      </c>
      <c r="D17184" s="75" t="s">
        <v>13138</v>
      </c>
      <c r="E17184" s="171">
        <v>311.72000000000003</v>
      </c>
    </row>
    <row r="17185" spans="2:5" ht="50.1" customHeight="1">
      <c r="B17185" s="75">
        <v>12436</v>
      </c>
      <c r="C17185" s="75" t="s">
        <v>18445</v>
      </c>
      <c r="D17185" s="75" t="s">
        <v>13138</v>
      </c>
      <c r="E17185" s="171">
        <v>393.77</v>
      </c>
    </row>
    <row r="17186" spans="2:5" ht="50.1" customHeight="1">
      <c r="B17186" s="75">
        <v>36357</v>
      </c>
      <c r="C17186" s="75" t="s">
        <v>18446</v>
      </c>
      <c r="D17186" s="75" t="s">
        <v>13138</v>
      </c>
      <c r="E17186" s="171">
        <v>83.79</v>
      </c>
    </row>
    <row r="17187" spans="2:5" ht="50.1" customHeight="1">
      <c r="B17187" s="75">
        <v>12424</v>
      </c>
      <c r="C17187" s="75" t="s">
        <v>18447</v>
      </c>
      <c r="D17187" s="75" t="s">
        <v>13138</v>
      </c>
      <c r="E17187" s="171">
        <v>70.95</v>
      </c>
    </row>
    <row r="17188" spans="2:5" ht="50.1" customHeight="1">
      <c r="B17188" s="75">
        <v>12440</v>
      </c>
      <c r="C17188" s="75" t="s">
        <v>18448</v>
      </c>
      <c r="D17188" s="75" t="s">
        <v>13138</v>
      </c>
      <c r="E17188" s="171">
        <v>68.58</v>
      </c>
    </row>
    <row r="17189" spans="2:5" ht="50.1" customHeight="1">
      <c r="B17189" s="75">
        <v>9884</v>
      </c>
      <c r="C17189" s="75" t="s">
        <v>18449</v>
      </c>
      <c r="D17189" s="75" t="s">
        <v>13138</v>
      </c>
      <c r="E17189" s="171">
        <v>51.16</v>
      </c>
    </row>
    <row r="17190" spans="2:5" ht="50.1" customHeight="1">
      <c r="B17190" s="75">
        <v>9888</v>
      </c>
      <c r="C17190" s="75" t="s">
        <v>18450</v>
      </c>
      <c r="D17190" s="75" t="s">
        <v>13138</v>
      </c>
      <c r="E17190" s="171">
        <v>41.1</v>
      </c>
    </row>
    <row r="17191" spans="2:5" ht="50.1" customHeight="1">
      <c r="B17191" s="75">
        <v>9883</v>
      </c>
      <c r="C17191" s="75" t="s">
        <v>18451</v>
      </c>
      <c r="D17191" s="75" t="s">
        <v>13138</v>
      </c>
      <c r="E17191" s="171">
        <v>17.93</v>
      </c>
    </row>
    <row r="17192" spans="2:5" ht="50.1" customHeight="1">
      <c r="B17192" s="75">
        <v>9886</v>
      </c>
      <c r="C17192" s="75" t="s">
        <v>18452</v>
      </c>
      <c r="D17192" s="75" t="s">
        <v>13138</v>
      </c>
      <c r="E17192" s="171">
        <v>24.57</v>
      </c>
    </row>
    <row r="17193" spans="2:5" ht="50.1" customHeight="1">
      <c r="B17193" s="75">
        <v>9889</v>
      </c>
      <c r="C17193" s="75" t="s">
        <v>18453</v>
      </c>
      <c r="D17193" s="75" t="s">
        <v>13138</v>
      </c>
      <c r="E17193" s="171">
        <v>124.46</v>
      </c>
    </row>
    <row r="17194" spans="2:5" ht="50.1" customHeight="1">
      <c r="B17194" s="75">
        <v>9887</v>
      </c>
      <c r="C17194" s="75" t="s">
        <v>18454</v>
      </c>
      <c r="D17194" s="75" t="s">
        <v>13138</v>
      </c>
      <c r="E17194" s="171">
        <v>75.22</v>
      </c>
    </row>
    <row r="17195" spans="2:5" ht="50.1" customHeight="1">
      <c r="B17195" s="75">
        <v>9885</v>
      </c>
      <c r="C17195" s="75" t="s">
        <v>18455</v>
      </c>
      <c r="D17195" s="75" t="s">
        <v>13138</v>
      </c>
      <c r="E17195" s="171">
        <v>23.75</v>
      </c>
    </row>
    <row r="17196" spans="2:5" ht="50.1" customHeight="1">
      <c r="B17196" s="75">
        <v>9890</v>
      </c>
      <c r="C17196" s="75" t="s">
        <v>18456</v>
      </c>
      <c r="D17196" s="75" t="s">
        <v>13138</v>
      </c>
      <c r="E17196" s="171">
        <v>192.82</v>
      </c>
    </row>
    <row r="17197" spans="2:5" ht="50.1" customHeight="1">
      <c r="B17197" s="75">
        <v>9891</v>
      </c>
      <c r="C17197" s="75" t="s">
        <v>18457</v>
      </c>
      <c r="D17197" s="75" t="s">
        <v>13138</v>
      </c>
      <c r="E17197" s="171">
        <v>270.68</v>
      </c>
    </row>
    <row r="17198" spans="2:5" ht="50.1" customHeight="1">
      <c r="B17198" s="75">
        <v>39292</v>
      </c>
      <c r="C17198" s="75" t="s">
        <v>18458</v>
      </c>
      <c r="D17198" s="75" t="s">
        <v>13138</v>
      </c>
      <c r="E17198" s="171">
        <v>10.44</v>
      </c>
    </row>
    <row r="17199" spans="2:5" ht="50.1" customHeight="1">
      <c r="B17199" s="75">
        <v>39293</v>
      </c>
      <c r="C17199" s="75" t="s">
        <v>18459</v>
      </c>
      <c r="D17199" s="75" t="s">
        <v>13138</v>
      </c>
      <c r="E17199" s="171">
        <v>16.84</v>
      </c>
    </row>
    <row r="17200" spans="2:5" ht="50.1" customHeight="1">
      <c r="B17200" s="75">
        <v>39294</v>
      </c>
      <c r="C17200" s="75" t="s">
        <v>18460</v>
      </c>
      <c r="D17200" s="75" t="s">
        <v>13138</v>
      </c>
      <c r="E17200" s="171">
        <v>16.84</v>
      </c>
    </row>
    <row r="17201" spans="2:5" ht="50.1" customHeight="1">
      <c r="B17201" s="75">
        <v>39295</v>
      </c>
      <c r="C17201" s="75" t="s">
        <v>18461</v>
      </c>
      <c r="D17201" s="75" t="s">
        <v>13138</v>
      </c>
      <c r="E17201" s="171">
        <v>28.72</v>
      </c>
    </row>
    <row r="17202" spans="2:5" ht="50.1" customHeight="1">
      <c r="B17202" s="75">
        <v>36313</v>
      </c>
      <c r="C17202" s="75" t="s">
        <v>18462</v>
      </c>
      <c r="D17202" s="75" t="s">
        <v>13138</v>
      </c>
      <c r="E17202" s="171">
        <v>19.86</v>
      </c>
    </row>
    <row r="17203" spans="2:5" ht="50.1" customHeight="1">
      <c r="B17203" s="75">
        <v>36316</v>
      </c>
      <c r="C17203" s="75" t="s">
        <v>18463</v>
      </c>
      <c r="D17203" s="75" t="s">
        <v>13138</v>
      </c>
      <c r="E17203" s="171">
        <v>24.09</v>
      </c>
    </row>
    <row r="17204" spans="2:5" ht="50.1" customHeight="1">
      <c r="B17204" s="75">
        <v>64</v>
      </c>
      <c r="C17204" s="75" t="s">
        <v>18464</v>
      </c>
      <c r="D17204" s="75" t="s">
        <v>13138</v>
      </c>
      <c r="E17204" s="171">
        <v>4.79</v>
      </c>
    </row>
    <row r="17205" spans="2:5" ht="50.1" customHeight="1">
      <c r="B17205" s="75">
        <v>37423</v>
      </c>
      <c r="C17205" s="75" t="s">
        <v>18465</v>
      </c>
      <c r="D17205" s="75" t="s">
        <v>13138</v>
      </c>
      <c r="E17205" s="171">
        <v>11.84</v>
      </c>
    </row>
    <row r="17206" spans="2:5" ht="50.1" customHeight="1">
      <c r="B17206" s="75">
        <v>39296</v>
      </c>
      <c r="C17206" s="75" t="s">
        <v>18466</v>
      </c>
      <c r="D17206" s="75" t="s">
        <v>13138</v>
      </c>
      <c r="E17206" s="171">
        <v>8.06</v>
      </c>
    </row>
    <row r="17207" spans="2:5" ht="50.1" customHeight="1">
      <c r="B17207" s="75">
        <v>39297</v>
      </c>
      <c r="C17207" s="75" t="s">
        <v>18467</v>
      </c>
      <c r="D17207" s="75" t="s">
        <v>13138</v>
      </c>
      <c r="E17207" s="171">
        <v>11.53</v>
      </c>
    </row>
    <row r="17208" spans="2:5" ht="50.1" customHeight="1">
      <c r="B17208" s="75">
        <v>39298</v>
      </c>
      <c r="C17208" s="75" t="s">
        <v>18468</v>
      </c>
      <c r="D17208" s="75" t="s">
        <v>13138</v>
      </c>
      <c r="E17208" s="171">
        <v>20.309999999999999</v>
      </c>
    </row>
    <row r="17209" spans="2:5" ht="50.1" customHeight="1">
      <c r="B17209" s="75">
        <v>39299</v>
      </c>
      <c r="C17209" s="75" t="s">
        <v>18469</v>
      </c>
      <c r="D17209" s="75" t="s">
        <v>13138</v>
      </c>
      <c r="E17209" s="171">
        <v>34.56</v>
      </c>
    </row>
    <row r="17210" spans="2:5" ht="50.1" customHeight="1">
      <c r="B17210" s="75">
        <v>9892</v>
      </c>
      <c r="C17210" s="75" t="s">
        <v>18470</v>
      </c>
      <c r="D17210" s="75" t="s">
        <v>13138</v>
      </c>
      <c r="E17210" s="171">
        <v>7.05</v>
      </c>
    </row>
    <row r="17211" spans="2:5" ht="50.1" customHeight="1">
      <c r="B17211" s="75">
        <v>9893</v>
      </c>
      <c r="C17211" s="75" t="s">
        <v>18471</v>
      </c>
      <c r="D17211" s="75" t="s">
        <v>13138</v>
      </c>
      <c r="E17211" s="171">
        <v>95.76</v>
      </c>
    </row>
    <row r="17212" spans="2:5" ht="50.1" customHeight="1">
      <c r="B17212" s="75">
        <v>9901</v>
      </c>
      <c r="C17212" s="75" t="s">
        <v>18472</v>
      </c>
      <c r="D17212" s="75" t="s">
        <v>13138</v>
      </c>
      <c r="E17212" s="171">
        <v>42.5</v>
      </c>
    </row>
    <row r="17213" spans="2:5" ht="50.1" customHeight="1">
      <c r="B17213" s="75">
        <v>9896</v>
      </c>
      <c r="C17213" s="75" t="s">
        <v>18473</v>
      </c>
      <c r="D17213" s="75" t="s">
        <v>13138</v>
      </c>
      <c r="E17213" s="171">
        <v>38.299999999999997</v>
      </c>
    </row>
    <row r="17214" spans="2:5" ht="50.1" customHeight="1">
      <c r="B17214" s="75">
        <v>9900</v>
      </c>
      <c r="C17214" s="75" t="s">
        <v>18474</v>
      </c>
      <c r="D17214" s="75" t="s">
        <v>13138</v>
      </c>
      <c r="E17214" s="171">
        <v>23.24</v>
      </c>
    </row>
    <row r="17215" spans="2:5" ht="50.1" customHeight="1">
      <c r="B17215" s="75">
        <v>9898</v>
      </c>
      <c r="C17215" s="75" t="s">
        <v>18475</v>
      </c>
      <c r="D17215" s="75" t="s">
        <v>13138</v>
      </c>
      <c r="E17215" s="171">
        <v>196.92</v>
      </c>
    </row>
    <row r="17216" spans="2:5" ht="50.1" customHeight="1">
      <c r="B17216" s="75">
        <v>9899</v>
      </c>
      <c r="C17216" s="75" t="s">
        <v>18476</v>
      </c>
      <c r="D17216" s="75" t="s">
        <v>13138</v>
      </c>
      <c r="E17216" s="171">
        <v>12.69</v>
      </c>
    </row>
    <row r="17217" spans="2:5" ht="50.1" customHeight="1">
      <c r="B17217" s="75">
        <v>9902</v>
      </c>
      <c r="C17217" s="75" t="s">
        <v>18477</v>
      </c>
      <c r="D17217" s="75" t="s">
        <v>13138</v>
      </c>
      <c r="E17217" s="171">
        <v>249.36</v>
      </c>
    </row>
    <row r="17218" spans="2:5" ht="50.1" customHeight="1">
      <c r="B17218" s="75">
        <v>9908</v>
      </c>
      <c r="C17218" s="75" t="s">
        <v>18478</v>
      </c>
      <c r="D17218" s="75" t="s">
        <v>13138</v>
      </c>
      <c r="E17218" s="171">
        <v>497.2</v>
      </c>
    </row>
    <row r="17219" spans="2:5" ht="50.1" customHeight="1">
      <c r="B17219" s="75">
        <v>9905</v>
      </c>
      <c r="C17219" s="75" t="s">
        <v>18479</v>
      </c>
      <c r="D17219" s="75" t="s">
        <v>13138</v>
      </c>
      <c r="E17219" s="171">
        <v>8.31</v>
      </c>
    </row>
    <row r="17220" spans="2:5" ht="50.1" customHeight="1">
      <c r="B17220" s="75">
        <v>9906</v>
      </c>
      <c r="C17220" s="75" t="s">
        <v>18480</v>
      </c>
      <c r="D17220" s="75" t="s">
        <v>13138</v>
      </c>
      <c r="E17220" s="171">
        <v>9.9499999999999993</v>
      </c>
    </row>
    <row r="17221" spans="2:5" ht="50.1" customHeight="1">
      <c r="B17221" s="75">
        <v>9895</v>
      </c>
      <c r="C17221" s="75" t="s">
        <v>18481</v>
      </c>
      <c r="D17221" s="75" t="s">
        <v>13138</v>
      </c>
      <c r="E17221" s="171">
        <v>16.329999999999998</v>
      </c>
    </row>
    <row r="17222" spans="2:5" ht="50.1" customHeight="1">
      <c r="B17222" s="75">
        <v>9894</v>
      </c>
      <c r="C17222" s="75" t="s">
        <v>18482</v>
      </c>
      <c r="D17222" s="75" t="s">
        <v>13138</v>
      </c>
      <c r="E17222" s="171">
        <v>31.82</v>
      </c>
    </row>
    <row r="17223" spans="2:5" ht="50.1" customHeight="1">
      <c r="B17223" s="75">
        <v>9897</v>
      </c>
      <c r="C17223" s="75" t="s">
        <v>18483</v>
      </c>
      <c r="D17223" s="75" t="s">
        <v>13138</v>
      </c>
      <c r="E17223" s="171">
        <v>34.450000000000003</v>
      </c>
    </row>
    <row r="17224" spans="2:5" ht="50.1" customHeight="1">
      <c r="B17224" s="75">
        <v>9910</v>
      </c>
      <c r="C17224" s="75" t="s">
        <v>18484</v>
      </c>
      <c r="D17224" s="75" t="s">
        <v>13138</v>
      </c>
      <c r="E17224" s="171">
        <v>86.71</v>
      </c>
    </row>
    <row r="17225" spans="2:5" ht="50.1" customHeight="1">
      <c r="B17225" s="75">
        <v>9909</v>
      </c>
      <c r="C17225" s="75" t="s">
        <v>18485</v>
      </c>
      <c r="D17225" s="75" t="s">
        <v>13138</v>
      </c>
      <c r="E17225" s="171">
        <v>174.97</v>
      </c>
    </row>
    <row r="17226" spans="2:5" ht="50.1" customHeight="1">
      <c r="B17226" s="75">
        <v>9907</v>
      </c>
      <c r="C17226" s="75" t="s">
        <v>18486</v>
      </c>
      <c r="D17226" s="75" t="s">
        <v>13138</v>
      </c>
      <c r="E17226" s="171">
        <v>269.02999999999997</v>
      </c>
    </row>
    <row r="17227" spans="2:5" ht="50.1" customHeight="1">
      <c r="B17227" s="75">
        <v>20973</v>
      </c>
      <c r="C17227" s="75" t="s">
        <v>18487</v>
      </c>
      <c r="D17227" s="75" t="s">
        <v>13138</v>
      </c>
      <c r="E17227" s="171">
        <v>77.16</v>
      </c>
    </row>
    <row r="17228" spans="2:5" ht="50.1" customHeight="1">
      <c r="B17228" s="75">
        <v>20974</v>
      </c>
      <c r="C17228" s="75" t="s">
        <v>18488</v>
      </c>
      <c r="D17228" s="75" t="s">
        <v>13138</v>
      </c>
      <c r="E17228" s="171">
        <v>110.39</v>
      </c>
    </row>
    <row r="17229" spans="2:5" ht="50.1" customHeight="1">
      <c r="B17229" s="75">
        <v>37989</v>
      </c>
      <c r="C17229" s="75" t="s">
        <v>18489</v>
      </c>
      <c r="D17229" s="75" t="s">
        <v>13138</v>
      </c>
      <c r="E17229" s="171">
        <v>11.17</v>
      </c>
    </row>
    <row r="17230" spans="2:5" ht="50.1" customHeight="1">
      <c r="B17230" s="75">
        <v>37990</v>
      </c>
      <c r="C17230" s="75" t="s">
        <v>18490</v>
      </c>
      <c r="D17230" s="75" t="s">
        <v>13138</v>
      </c>
      <c r="E17230" s="171">
        <v>12.98</v>
      </c>
    </row>
    <row r="17231" spans="2:5" ht="50.1" customHeight="1">
      <c r="B17231" s="75">
        <v>37991</v>
      </c>
      <c r="C17231" s="75" t="s">
        <v>18491</v>
      </c>
      <c r="D17231" s="75" t="s">
        <v>13138</v>
      </c>
      <c r="E17231" s="171">
        <v>20.53</v>
      </c>
    </row>
    <row r="17232" spans="2:5" ht="50.1" customHeight="1">
      <c r="B17232" s="75">
        <v>37992</v>
      </c>
      <c r="C17232" s="75" t="s">
        <v>18492</v>
      </c>
      <c r="D17232" s="75" t="s">
        <v>13138</v>
      </c>
      <c r="E17232" s="171">
        <v>31.36</v>
      </c>
    </row>
    <row r="17233" spans="2:5" ht="50.1" customHeight="1">
      <c r="B17233" s="75">
        <v>37993</v>
      </c>
      <c r="C17233" s="75" t="s">
        <v>18493</v>
      </c>
      <c r="D17233" s="75" t="s">
        <v>13138</v>
      </c>
      <c r="E17233" s="171">
        <v>46.55</v>
      </c>
    </row>
    <row r="17234" spans="2:5" ht="50.1" customHeight="1">
      <c r="B17234" s="75">
        <v>37994</v>
      </c>
      <c r="C17234" s="75" t="s">
        <v>18494</v>
      </c>
      <c r="D17234" s="75" t="s">
        <v>13138</v>
      </c>
      <c r="E17234" s="171">
        <v>111.85</v>
      </c>
    </row>
    <row r="17235" spans="2:5" ht="50.1" customHeight="1">
      <c r="B17235" s="75">
        <v>37995</v>
      </c>
      <c r="C17235" s="75" t="s">
        <v>18495</v>
      </c>
      <c r="D17235" s="75" t="s">
        <v>13138</v>
      </c>
      <c r="E17235" s="171">
        <v>162.34</v>
      </c>
    </row>
    <row r="17236" spans="2:5" ht="50.1" customHeight="1">
      <c r="B17236" s="75">
        <v>37996</v>
      </c>
      <c r="C17236" s="75" t="s">
        <v>18496</v>
      </c>
      <c r="D17236" s="75" t="s">
        <v>13138</v>
      </c>
      <c r="E17236" s="171">
        <v>239.37</v>
      </c>
    </row>
    <row r="17237" spans="2:5" ht="50.1" customHeight="1">
      <c r="B17237" s="75">
        <v>13883</v>
      </c>
      <c r="C17237" s="75" t="s">
        <v>18497</v>
      </c>
      <c r="D17237" s="75" t="s">
        <v>13138</v>
      </c>
      <c r="E17237" s="172">
        <v>91260.9</v>
      </c>
    </row>
    <row r="17238" spans="2:5" ht="50.1" customHeight="1">
      <c r="B17238" s="75">
        <v>38604</v>
      </c>
      <c r="C17238" s="75" t="s">
        <v>18498</v>
      </c>
      <c r="D17238" s="75" t="s">
        <v>13138</v>
      </c>
      <c r="E17238" s="172">
        <v>113664.24</v>
      </c>
    </row>
    <row r="17239" spans="2:5" ht="50.1" customHeight="1">
      <c r="B17239" s="75">
        <v>10601</v>
      </c>
      <c r="C17239" s="75" t="s">
        <v>18499</v>
      </c>
      <c r="D17239" s="75" t="s">
        <v>13138</v>
      </c>
      <c r="E17239" s="172">
        <v>2210996.16</v>
      </c>
    </row>
    <row r="17240" spans="2:5" ht="50.1" customHeight="1">
      <c r="B17240" s="75">
        <v>26034</v>
      </c>
      <c r="C17240" s="75" t="s">
        <v>18500</v>
      </c>
      <c r="D17240" s="75" t="s">
        <v>13138</v>
      </c>
      <c r="E17240" s="172">
        <v>5821474.8600000003</v>
      </c>
    </row>
    <row r="17241" spans="2:5" ht="50.1" customHeight="1">
      <c r="B17241" s="75">
        <v>13894</v>
      </c>
      <c r="C17241" s="75" t="s">
        <v>18501</v>
      </c>
      <c r="D17241" s="75" t="s">
        <v>13138</v>
      </c>
      <c r="E17241" s="172">
        <v>392649.25</v>
      </c>
    </row>
    <row r="17242" spans="2:5" ht="50.1" customHeight="1">
      <c r="B17242" s="75">
        <v>13895</v>
      </c>
      <c r="C17242" s="75" t="s">
        <v>18502</v>
      </c>
      <c r="D17242" s="75" t="s">
        <v>13138</v>
      </c>
      <c r="E17242" s="172">
        <v>527982.35</v>
      </c>
    </row>
    <row r="17243" spans="2:5" ht="50.1" customHeight="1">
      <c r="B17243" s="75">
        <v>13892</v>
      </c>
      <c r="C17243" s="75" t="s">
        <v>18503</v>
      </c>
      <c r="D17243" s="75" t="s">
        <v>13138</v>
      </c>
      <c r="E17243" s="172">
        <v>647029.46</v>
      </c>
    </row>
    <row r="17244" spans="2:5" ht="50.1" customHeight="1">
      <c r="B17244" s="75">
        <v>9914</v>
      </c>
      <c r="C17244" s="75" t="s">
        <v>18504</v>
      </c>
      <c r="D17244" s="75" t="s">
        <v>13138</v>
      </c>
      <c r="E17244" s="172">
        <v>700000</v>
      </c>
    </row>
    <row r="17245" spans="2:5" ht="50.1" customHeight="1">
      <c r="B17245" s="75">
        <v>36485</v>
      </c>
      <c r="C17245" s="75" t="s">
        <v>18505</v>
      </c>
      <c r="D17245" s="75" t="s">
        <v>13138</v>
      </c>
      <c r="E17245" s="172">
        <v>480074.8</v>
      </c>
    </row>
    <row r="17246" spans="2:5" ht="50.1" customHeight="1">
      <c r="B17246" s="75">
        <v>9912</v>
      </c>
      <c r="C17246" s="75" t="s">
        <v>18506</v>
      </c>
      <c r="D17246" s="75" t="s">
        <v>13138</v>
      </c>
      <c r="E17246" s="172">
        <v>1800000</v>
      </c>
    </row>
    <row r="17247" spans="2:5" ht="50.1" customHeight="1">
      <c r="B17247" s="75">
        <v>9921</v>
      </c>
      <c r="C17247" s="75" t="s">
        <v>18507</v>
      </c>
      <c r="D17247" s="75" t="s">
        <v>13138</v>
      </c>
      <c r="E17247" s="172">
        <v>928525.14</v>
      </c>
    </row>
    <row r="17248" spans="2:5" ht="50.1" customHeight="1">
      <c r="B17248" s="75">
        <v>21112</v>
      </c>
      <c r="C17248" s="75" t="s">
        <v>18508</v>
      </c>
      <c r="D17248" s="75" t="s">
        <v>13138</v>
      </c>
      <c r="E17248" s="171">
        <v>191.96</v>
      </c>
    </row>
    <row r="17249" spans="2:5" ht="50.1" customHeight="1">
      <c r="B17249" s="75">
        <v>10228</v>
      </c>
      <c r="C17249" s="75" t="s">
        <v>18509</v>
      </c>
      <c r="D17249" s="75" t="s">
        <v>13138</v>
      </c>
      <c r="E17249" s="171">
        <v>223</v>
      </c>
    </row>
    <row r="17250" spans="2:5" ht="50.1" customHeight="1">
      <c r="B17250" s="75">
        <v>11781</v>
      </c>
      <c r="C17250" s="75" t="s">
        <v>18510</v>
      </c>
      <c r="D17250" s="75" t="s">
        <v>13138</v>
      </c>
      <c r="E17250" s="171">
        <v>180.65</v>
      </c>
    </row>
    <row r="17251" spans="2:5" ht="50.1" customHeight="1">
      <c r="B17251" s="75">
        <v>11746</v>
      </c>
      <c r="C17251" s="75" t="s">
        <v>18511</v>
      </c>
      <c r="D17251" s="75" t="s">
        <v>13138</v>
      </c>
      <c r="E17251" s="171">
        <v>69.86</v>
      </c>
    </row>
    <row r="17252" spans="2:5" ht="50.1" customHeight="1">
      <c r="B17252" s="75">
        <v>11751</v>
      </c>
      <c r="C17252" s="75" t="s">
        <v>18512</v>
      </c>
      <c r="D17252" s="75" t="s">
        <v>13138</v>
      </c>
      <c r="E17252" s="171">
        <v>125.47</v>
      </c>
    </row>
    <row r="17253" spans="2:5" ht="50.1" customHeight="1">
      <c r="B17253" s="75">
        <v>11750</v>
      </c>
      <c r="C17253" s="75" t="s">
        <v>18513</v>
      </c>
      <c r="D17253" s="75" t="s">
        <v>13138</v>
      </c>
      <c r="E17253" s="171">
        <v>104.13</v>
      </c>
    </row>
    <row r="17254" spans="2:5" ht="50.1" customHeight="1">
      <c r="B17254" s="75">
        <v>11748</v>
      </c>
      <c r="C17254" s="75" t="s">
        <v>18514</v>
      </c>
      <c r="D17254" s="75" t="s">
        <v>13138</v>
      </c>
      <c r="E17254" s="171">
        <v>44.83</v>
      </c>
    </row>
    <row r="17255" spans="2:5" ht="50.1" customHeight="1">
      <c r="B17255" s="75">
        <v>11747</v>
      </c>
      <c r="C17255" s="75" t="s">
        <v>18515</v>
      </c>
      <c r="D17255" s="75" t="s">
        <v>13138</v>
      </c>
      <c r="E17255" s="171">
        <v>193.48</v>
      </c>
    </row>
    <row r="17256" spans="2:5" ht="50.1" customHeight="1">
      <c r="B17256" s="75">
        <v>11749</v>
      </c>
      <c r="C17256" s="75" t="s">
        <v>18516</v>
      </c>
      <c r="D17256" s="75" t="s">
        <v>13138</v>
      </c>
      <c r="E17256" s="171">
        <v>51.75</v>
      </c>
    </row>
    <row r="17257" spans="2:5" ht="50.1" customHeight="1">
      <c r="B17257" s="75">
        <v>10236</v>
      </c>
      <c r="C17257" s="75" t="s">
        <v>18517</v>
      </c>
      <c r="D17257" s="75" t="s">
        <v>13138</v>
      </c>
      <c r="E17257" s="171">
        <v>74.92</v>
      </c>
    </row>
    <row r="17258" spans="2:5" ht="50.1" customHeight="1">
      <c r="B17258" s="75">
        <v>10233</v>
      </c>
      <c r="C17258" s="75" t="s">
        <v>18518</v>
      </c>
      <c r="D17258" s="75" t="s">
        <v>13138</v>
      </c>
      <c r="E17258" s="171">
        <v>70.209999999999994</v>
      </c>
    </row>
    <row r="17259" spans="2:5" ht="50.1" customHeight="1">
      <c r="B17259" s="75">
        <v>10234</v>
      </c>
      <c r="C17259" s="75" t="s">
        <v>18519</v>
      </c>
      <c r="D17259" s="75" t="s">
        <v>13138</v>
      </c>
      <c r="E17259" s="171">
        <v>44.23</v>
      </c>
    </row>
    <row r="17260" spans="2:5" ht="50.1" customHeight="1">
      <c r="B17260" s="75">
        <v>10231</v>
      </c>
      <c r="C17260" s="75" t="s">
        <v>18520</v>
      </c>
      <c r="D17260" s="75" t="s">
        <v>13138</v>
      </c>
      <c r="E17260" s="171">
        <v>202.82</v>
      </c>
    </row>
    <row r="17261" spans="2:5" ht="50.1" customHeight="1">
      <c r="B17261" s="75">
        <v>10232</v>
      </c>
      <c r="C17261" s="75" t="s">
        <v>18521</v>
      </c>
      <c r="D17261" s="75" t="s">
        <v>13138</v>
      </c>
      <c r="E17261" s="171">
        <v>113.49</v>
      </c>
    </row>
    <row r="17262" spans="2:5" ht="50.1" customHeight="1">
      <c r="B17262" s="75">
        <v>10229</v>
      </c>
      <c r="C17262" s="75" t="s">
        <v>18522</v>
      </c>
      <c r="D17262" s="75" t="s">
        <v>13138</v>
      </c>
      <c r="E17262" s="171">
        <v>40</v>
      </c>
    </row>
    <row r="17263" spans="2:5" ht="50.1" customHeight="1">
      <c r="B17263" s="75">
        <v>10235</v>
      </c>
      <c r="C17263" s="75" t="s">
        <v>18523</v>
      </c>
      <c r="D17263" s="75" t="s">
        <v>13138</v>
      </c>
      <c r="E17263" s="171">
        <v>278.05</v>
      </c>
    </row>
    <row r="17264" spans="2:5" ht="50.1" customHeight="1">
      <c r="B17264" s="75">
        <v>10230</v>
      </c>
      <c r="C17264" s="75" t="s">
        <v>18524</v>
      </c>
      <c r="D17264" s="75" t="s">
        <v>13138</v>
      </c>
      <c r="E17264" s="171">
        <v>489.33</v>
      </c>
    </row>
    <row r="17265" spans="2:5" ht="50.1" customHeight="1">
      <c r="B17265" s="75">
        <v>10409</v>
      </c>
      <c r="C17265" s="75" t="s">
        <v>18525</v>
      </c>
      <c r="D17265" s="75" t="s">
        <v>13138</v>
      </c>
      <c r="E17265" s="171">
        <v>145.37</v>
      </c>
    </row>
    <row r="17266" spans="2:5" ht="50.1" customHeight="1">
      <c r="B17266" s="75">
        <v>10411</v>
      </c>
      <c r="C17266" s="75" t="s">
        <v>18526</v>
      </c>
      <c r="D17266" s="75" t="s">
        <v>13138</v>
      </c>
      <c r="E17266" s="171">
        <v>130.08000000000001</v>
      </c>
    </row>
    <row r="17267" spans="2:5" ht="50.1" customHeight="1">
      <c r="B17267" s="75">
        <v>10404</v>
      </c>
      <c r="C17267" s="75" t="s">
        <v>18527</v>
      </c>
      <c r="D17267" s="75" t="s">
        <v>13138</v>
      </c>
      <c r="E17267" s="171">
        <v>52.75</v>
      </c>
    </row>
    <row r="17268" spans="2:5" ht="50.1" customHeight="1">
      <c r="B17268" s="75">
        <v>10410</v>
      </c>
      <c r="C17268" s="75" t="s">
        <v>18528</v>
      </c>
      <c r="D17268" s="75" t="s">
        <v>13138</v>
      </c>
      <c r="E17268" s="171">
        <v>86.89</v>
      </c>
    </row>
    <row r="17269" spans="2:5" ht="50.1" customHeight="1">
      <c r="B17269" s="75">
        <v>10405</v>
      </c>
      <c r="C17269" s="75" t="s">
        <v>18529</v>
      </c>
      <c r="D17269" s="75" t="s">
        <v>13138</v>
      </c>
      <c r="E17269" s="171">
        <v>291.26</v>
      </c>
    </row>
    <row r="17270" spans="2:5" ht="50.1" customHeight="1">
      <c r="B17270" s="75">
        <v>10408</v>
      </c>
      <c r="C17270" s="75" t="s">
        <v>18530</v>
      </c>
      <c r="D17270" s="75" t="s">
        <v>13138</v>
      </c>
      <c r="E17270" s="171">
        <v>203.67</v>
      </c>
    </row>
    <row r="17271" spans="2:5" ht="50.1" customHeight="1">
      <c r="B17271" s="75">
        <v>10412</v>
      </c>
      <c r="C17271" s="75" t="s">
        <v>18531</v>
      </c>
      <c r="D17271" s="75" t="s">
        <v>13138</v>
      </c>
      <c r="E17271" s="171">
        <v>63.93</v>
      </c>
    </row>
    <row r="17272" spans="2:5" ht="50.1" customHeight="1">
      <c r="B17272" s="75">
        <v>10406</v>
      </c>
      <c r="C17272" s="75" t="s">
        <v>18532</v>
      </c>
      <c r="D17272" s="75" t="s">
        <v>13138</v>
      </c>
      <c r="E17272" s="171">
        <v>402.29</v>
      </c>
    </row>
    <row r="17273" spans="2:5" ht="50.1" customHeight="1">
      <c r="B17273" s="75">
        <v>10407</v>
      </c>
      <c r="C17273" s="75" t="s">
        <v>18533</v>
      </c>
      <c r="D17273" s="75" t="s">
        <v>13138</v>
      </c>
      <c r="E17273" s="171">
        <v>623.96</v>
      </c>
    </row>
    <row r="17274" spans="2:5" ht="50.1" customHeight="1">
      <c r="B17274" s="75">
        <v>10416</v>
      </c>
      <c r="C17274" s="75" t="s">
        <v>18534</v>
      </c>
      <c r="D17274" s="75" t="s">
        <v>13138</v>
      </c>
      <c r="E17274" s="171">
        <v>77.39</v>
      </c>
    </row>
    <row r="17275" spans="2:5" ht="50.1" customHeight="1">
      <c r="B17275" s="75">
        <v>10419</v>
      </c>
      <c r="C17275" s="75" t="s">
        <v>18535</v>
      </c>
      <c r="D17275" s="75" t="s">
        <v>13138</v>
      </c>
      <c r="E17275" s="171">
        <v>67.180000000000007</v>
      </c>
    </row>
    <row r="17276" spans="2:5" ht="50.1" customHeight="1">
      <c r="B17276" s="75">
        <v>21092</v>
      </c>
      <c r="C17276" s="75" t="s">
        <v>18536</v>
      </c>
      <c r="D17276" s="75" t="s">
        <v>13138</v>
      </c>
      <c r="E17276" s="171">
        <v>38.4</v>
      </c>
    </row>
    <row r="17277" spans="2:5" ht="50.1" customHeight="1">
      <c r="B17277" s="75">
        <v>10418</v>
      </c>
      <c r="C17277" s="75" t="s">
        <v>18537</v>
      </c>
      <c r="D17277" s="75" t="s">
        <v>13138</v>
      </c>
      <c r="E17277" s="171">
        <v>44.78</v>
      </c>
    </row>
    <row r="17278" spans="2:5" ht="50.1" customHeight="1">
      <c r="B17278" s="75">
        <v>12657</v>
      </c>
      <c r="C17278" s="75" t="s">
        <v>18538</v>
      </c>
      <c r="D17278" s="75" t="s">
        <v>13138</v>
      </c>
      <c r="E17278" s="171">
        <v>180.7</v>
      </c>
    </row>
    <row r="17279" spans="2:5" ht="50.1" customHeight="1">
      <c r="B17279" s="75">
        <v>10417</v>
      </c>
      <c r="C17279" s="75" t="s">
        <v>18539</v>
      </c>
      <c r="D17279" s="75" t="s">
        <v>13138</v>
      </c>
      <c r="E17279" s="171">
        <v>112.76</v>
      </c>
    </row>
    <row r="17280" spans="2:5" ht="50.1" customHeight="1">
      <c r="B17280" s="75">
        <v>10413</v>
      </c>
      <c r="C17280" s="75" t="s">
        <v>18540</v>
      </c>
      <c r="D17280" s="75" t="s">
        <v>13138</v>
      </c>
      <c r="E17280" s="171">
        <v>40.98</v>
      </c>
    </row>
    <row r="17281" spans="2:5" ht="50.1" customHeight="1">
      <c r="B17281" s="75">
        <v>10414</v>
      </c>
      <c r="C17281" s="75" t="s">
        <v>18541</v>
      </c>
      <c r="D17281" s="75" t="s">
        <v>13138</v>
      </c>
      <c r="E17281" s="171">
        <v>246.76</v>
      </c>
    </row>
    <row r="17282" spans="2:5" ht="50.1" customHeight="1">
      <c r="B17282" s="75">
        <v>10415</v>
      </c>
      <c r="C17282" s="75" t="s">
        <v>18542</v>
      </c>
      <c r="D17282" s="75" t="s">
        <v>13138</v>
      </c>
      <c r="E17282" s="171">
        <v>428.26</v>
      </c>
    </row>
    <row r="17283" spans="2:5" ht="50.1" customHeight="1">
      <c r="B17283" s="75">
        <v>38643</v>
      </c>
      <c r="C17283" s="75" t="s">
        <v>18543</v>
      </c>
      <c r="D17283" s="75" t="s">
        <v>13138</v>
      </c>
      <c r="E17283" s="171">
        <v>31.79</v>
      </c>
    </row>
    <row r="17284" spans="2:5" ht="50.1" customHeight="1">
      <c r="B17284" s="75">
        <v>6157</v>
      </c>
      <c r="C17284" s="75" t="s">
        <v>18544</v>
      </c>
      <c r="D17284" s="75" t="s">
        <v>13138</v>
      </c>
      <c r="E17284" s="171">
        <v>43.43</v>
      </c>
    </row>
    <row r="17285" spans="2:5" ht="50.1" customHeight="1">
      <c r="B17285" s="75">
        <v>37588</v>
      </c>
      <c r="C17285" s="75" t="s">
        <v>18545</v>
      </c>
      <c r="D17285" s="75" t="s">
        <v>13138</v>
      </c>
      <c r="E17285" s="171">
        <v>22.44</v>
      </c>
    </row>
    <row r="17286" spans="2:5" ht="50.1" customHeight="1">
      <c r="B17286" s="75">
        <v>6152</v>
      </c>
      <c r="C17286" s="75" t="s">
        <v>18546</v>
      </c>
      <c r="D17286" s="75" t="s">
        <v>13138</v>
      </c>
      <c r="E17286" s="171">
        <v>3.21</v>
      </c>
    </row>
    <row r="17287" spans="2:5" ht="50.1" customHeight="1">
      <c r="B17287" s="75">
        <v>6158</v>
      </c>
      <c r="C17287" s="75" t="s">
        <v>18547</v>
      </c>
      <c r="D17287" s="75" t="s">
        <v>13138</v>
      </c>
      <c r="E17287" s="171">
        <v>3.87</v>
      </c>
    </row>
    <row r="17288" spans="2:5" ht="50.1" customHeight="1">
      <c r="B17288" s="75">
        <v>6153</v>
      </c>
      <c r="C17288" s="75" t="s">
        <v>18548</v>
      </c>
      <c r="D17288" s="75" t="s">
        <v>13138</v>
      </c>
      <c r="E17288" s="171">
        <v>3</v>
      </c>
    </row>
    <row r="17289" spans="2:5" ht="50.1" customHeight="1">
      <c r="B17289" s="75">
        <v>6156</v>
      </c>
      <c r="C17289" s="75" t="s">
        <v>18549</v>
      </c>
      <c r="D17289" s="75" t="s">
        <v>13138</v>
      </c>
      <c r="E17289" s="171">
        <v>3.8</v>
      </c>
    </row>
    <row r="17290" spans="2:5" ht="50.1" customHeight="1">
      <c r="B17290" s="75">
        <v>6154</v>
      </c>
      <c r="C17290" s="75" t="s">
        <v>18550</v>
      </c>
      <c r="D17290" s="75" t="s">
        <v>13138</v>
      </c>
      <c r="E17290" s="171">
        <v>7.18</v>
      </c>
    </row>
    <row r="17291" spans="2:5" ht="50.1" customHeight="1">
      <c r="B17291" s="75">
        <v>6155</v>
      </c>
      <c r="C17291" s="75" t="s">
        <v>18551</v>
      </c>
      <c r="D17291" s="75" t="s">
        <v>13138</v>
      </c>
      <c r="E17291" s="171">
        <v>14.87</v>
      </c>
    </row>
    <row r="17292" spans="2:5" ht="50.1" customHeight="1">
      <c r="B17292" s="75">
        <v>43595</v>
      </c>
      <c r="C17292" s="75" t="s">
        <v>22016</v>
      </c>
      <c r="D17292" s="75" t="s">
        <v>13138</v>
      </c>
      <c r="E17292" s="171">
        <v>16.75</v>
      </c>
    </row>
    <row r="17293" spans="2:5" ht="50.1" customHeight="1">
      <c r="B17293" s="75">
        <v>43596</v>
      </c>
      <c r="C17293" s="75" t="s">
        <v>22017</v>
      </c>
      <c r="D17293" s="75" t="s">
        <v>13138</v>
      </c>
      <c r="E17293" s="171">
        <v>19.36</v>
      </c>
    </row>
    <row r="17294" spans="2:5" ht="50.1" customHeight="1">
      <c r="B17294" s="75">
        <v>38108</v>
      </c>
      <c r="C17294" s="75" t="s">
        <v>18552</v>
      </c>
      <c r="D17294" s="75" t="s">
        <v>13138</v>
      </c>
      <c r="E17294" s="171">
        <v>36.97</v>
      </c>
    </row>
    <row r="17295" spans="2:5" ht="50.1" customHeight="1">
      <c r="B17295" s="75">
        <v>38087</v>
      </c>
      <c r="C17295" s="75" t="s">
        <v>18553</v>
      </c>
      <c r="D17295" s="75" t="s">
        <v>13138</v>
      </c>
      <c r="E17295" s="171">
        <v>47.56</v>
      </c>
    </row>
    <row r="17296" spans="2:5" ht="50.1" customHeight="1">
      <c r="B17296" s="75">
        <v>38109</v>
      </c>
      <c r="C17296" s="75" t="s">
        <v>18554</v>
      </c>
      <c r="D17296" s="75" t="s">
        <v>13138</v>
      </c>
      <c r="E17296" s="171">
        <v>59.09</v>
      </c>
    </row>
    <row r="17297" spans="2:5" ht="50.1" customHeight="1">
      <c r="B17297" s="75">
        <v>38088</v>
      </c>
      <c r="C17297" s="75" t="s">
        <v>18555</v>
      </c>
      <c r="D17297" s="75" t="s">
        <v>13138</v>
      </c>
      <c r="E17297" s="171">
        <v>62.14</v>
      </c>
    </row>
    <row r="17298" spans="2:5" ht="50.1" customHeight="1">
      <c r="B17298" s="75">
        <v>38110</v>
      </c>
      <c r="C17298" s="75" t="s">
        <v>18556</v>
      </c>
      <c r="D17298" s="75" t="s">
        <v>13138</v>
      </c>
      <c r="E17298" s="171">
        <v>22.73</v>
      </c>
    </row>
    <row r="17299" spans="2:5" ht="50.1" customHeight="1">
      <c r="B17299" s="75">
        <v>38089</v>
      </c>
      <c r="C17299" s="75" t="s">
        <v>18557</v>
      </c>
      <c r="D17299" s="75" t="s">
        <v>13138</v>
      </c>
      <c r="E17299" s="171">
        <v>39.61</v>
      </c>
    </row>
    <row r="17300" spans="2:5" ht="50.1" customHeight="1">
      <c r="B17300" s="75">
        <v>38111</v>
      </c>
      <c r="C17300" s="75" t="s">
        <v>18558</v>
      </c>
      <c r="D17300" s="75" t="s">
        <v>13138</v>
      </c>
      <c r="E17300" s="171">
        <v>25.42</v>
      </c>
    </row>
    <row r="17301" spans="2:5" ht="50.1" customHeight="1">
      <c r="B17301" s="75">
        <v>38090</v>
      </c>
      <c r="C17301" s="75" t="s">
        <v>18559</v>
      </c>
      <c r="D17301" s="75" t="s">
        <v>13138</v>
      </c>
      <c r="E17301" s="171">
        <v>40.94</v>
      </c>
    </row>
    <row r="17302" spans="2:5" ht="50.1" customHeight="1">
      <c r="B17302" s="75">
        <v>11786</v>
      </c>
      <c r="C17302" s="75" t="s">
        <v>18560</v>
      </c>
      <c r="D17302" s="75" t="s">
        <v>13138</v>
      </c>
      <c r="E17302" s="171">
        <v>292.58</v>
      </c>
    </row>
    <row r="17303" spans="2:5" ht="50.1" customHeight="1">
      <c r="B17303" s="75">
        <v>13726</v>
      </c>
      <c r="C17303" s="75" t="s">
        <v>18561</v>
      </c>
      <c r="D17303" s="75" t="s">
        <v>13138</v>
      </c>
      <c r="E17303" s="172">
        <v>45969.38</v>
      </c>
    </row>
    <row r="17304" spans="2:5" ht="50.1" customHeight="1">
      <c r="B17304" s="75">
        <v>38400</v>
      </c>
      <c r="C17304" s="75" t="s">
        <v>18562</v>
      </c>
      <c r="D17304" s="75" t="s">
        <v>13138</v>
      </c>
      <c r="E17304" s="171">
        <v>13.7</v>
      </c>
    </row>
    <row r="17305" spans="2:5" ht="50.1" customHeight="1">
      <c r="B17305" s="75">
        <v>12627</v>
      </c>
      <c r="C17305" s="75" t="s">
        <v>18563</v>
      </c>
      <c r="D17305" s="75" t="s">
        <v>13138</v>
      </c>
      <c r="E17305" s="171">
        <v>0.43</v>
      </c>
    </row>
    <row r="17306" spans="2:5" ht="50.1" customHeight="1">
      <c r="B17306" s="75">
        <v>6138</v>
      </c>
      <c r="C17306" s="75" t="s">
        <v>18564</v>
      </c>
      <c r="D17306" s="75" t="s">
        <v>13138</v>
      </c>
      <c r="E17306" s="171">
        <v>2.29</v>
      </c>
    </row>
    <row r="17307" spans="2:5" ht="50.1" customHeight="1">
      <c r="B17307" s="75">
        <v>39996</v>
      </c>
      <c r="C17307" s="75" t="s">
        <v>18565</v>
      </c>
      <c r="D17307" s="75" t="s">
        <v>13139</v>
      </c>
      <c r="E17307" s="171">
        <v>3.14</v>
      </c>
    </row>
    <row r="17308" spans="2:5" ht="50.1" customHeight="1">
      <c r="B17308" s="75">
        <v>10478</v>
      </c>
      <c r="C17308" s="75" t="s">
        <v>18566</v>
      </c>
      <c r="D17308" s="75" t="s">
        <v>3955</v>
      </c>
      <c r="E17308" s="171">
        <v>31.27</v>
      </c>
    </row>
    <row r="17309" spans="2:5" ht="50.1" customHeight="1">
      <c r="B17309" s="75">
        <v>10475</v>
      </c>
      <c r="C17309" s="75" t="s">
        <v>18567</v>
      </c>
      <c r="D17309" s="75" t="s">
        <v>3955</v>
      </c>
      <c r="E17309" s="171">
        <v>27.51</v>
      </c>
    </row>
    <row r="17310" spans="2:5" ht="50.1" customHeight="1">
      <c r="B17310" s="75">
        <v>10481</v>
      </c>
      <c r="C17310" s="75" t="s">
        <v>18568</v>
      </c>
      <c r="D17310" s="75" t="s">
        <v>3955</v>
      </c>
      <c r="E17310" s="171">
        <v>30</v>
      </c>
    </row>
    <row r="17311" spans="2:5" ht="50.1" customHeight="1">
      <c r="B17311" s="75">
        <v>4031</v>
      </c>
      <c r="C17311" s="75" t="s">
        <v>18569</v>
      </c>
      <c r="D17311" s="75" t="s">
        <v>13136</v>
      </c>
      <c r="E17311" s="171">
        <v>21.58</v>
      </c>
    </row>
    <row r="17312" spans="2:5" ht="50.1" customHeight="1">
      <c r="B17312" s="75">
        <v>4030</v>
      </c>
      <c r="C17312" s="75" t="s">
        <v>18570</v>
      </c>
      <c r="D17312" s="75" t="s">
        <v>13136</v>
      </c>
      <c r="E17312" s="171">
        <v>4.59</v>
      </c>
    </row>
    <row r="17313" spans="2:5" ht="50.1" customHeight="1">
      <c r="B17313" s="75">
        <v>39399</v>
      </c>
      <c r="C17313" s="75" t="s">
        <v>18571</v>
      </c>
      <c r="D17313" s="75" t="s">
        <v>13138</v>
      </c>
      <c r="E17313" s="172">
        <v>1256.0999999999999</v>
      </c>
    </row>
    <row r="17314" spans="2:5" ht="50.1" customHeight="1">
      <c r="B17314" s="75">
        <v>39400</v>
      </c>
      <c r="C17314" s="75" t="s">
        <v>18572</v>
      </c>
      <c r="D17314" s="75" t="s">
        <v>13138</v>
      </c>
      <c r="E17314" s="172">
        <v>1365.33</v>
      </c>
    </row>
    <row r="17315" spans="2:5" ht="50.1" customHeight="1">
      <c r="B17315" s="75">
        <v>39401</v>
      </c>
      <c r="C17315" s="75" t="s">
        <v>18573</v>
      </c>
      <c r="D17315" s="75" t="s">
        <v>13138</v>
      </c>
      <c r="E17315" s="172">
        <v>1531.57</v>
      </c>
    </row>
    <row r="17316" spans="2:5" ht="50.1" customHeight="1">
      <c r="B17316" s="75">
        <v>11652</v>
      </c>
      <c r="C17316" s="75" t="s">
        <v>18574</v>
      </c>
      <c r="D17316" s="75" t="s">
        <v>13138</v>
      </c>
      <c r="E17316" s="172">
        <v>3295</v>
      </c>
    </row>
    <row r="17317" spans="2:5" ht="50.1" customHeight="1">
      <c r="B17317" s="75">
        <v>13896</v>
      </c>
      <c r="C17317" s="75" t="s">
        <v>18575</v>
      </c>
      <c r="D17317" s="75" t="s">
        <v>13138</v>
      </c>
      <c r="E17317" s="172">
        <v>2955.9</v>
      </c>
    </row>
    <row r="17318" spans="2:5" ht="50.1" customHeight="1">
      <c r="B17318" s="75">
        <v>13475</v>
      </c>
      <c r="C17318" s="75" t="s">
        <v>18576</v>
      </c>
      <c r="D17318" s="75" t="s">
        <v>13138</v>
      </c>
      <c r="E17318" s="172">
        <v>3600.64</v>
      </c>
    </row>
    <row r="17319" spans="2:5" ht="50.1" customHeight="1">
      <c r="B17319" s="75">
        <v>25971</v>
      </c>
      <c r="C17319" s="75" t="s">
        <v>18577</v>
      </c>
      <c r="D17319" s="75" t="s">
        <v>13138</v>
      </c>
      <c r="E17319" s="172">
        <v>2919833.7</v>
      </c>
    </row>
    <row r="17320" spans="2:5" ht="50.1" customHeight="1">
      <c r="B17320" s="75">
        <v>25970</v>
      </c>
      <c r="C17320" s="75" t="s">
        <v>18578</v>
      </c>
      <c r="D17320" s="75" t="s">
        <v>13138</v>
      </c>
      <c r="E17320" s="172">
        <v>1229216.1000000001</v>
      </c>
    </row>
    <row r="17321" spans="2:5" ht="50.1" customHeight="1">
      <c r="B17321" s="75">
        <v>13476</v>
      </c>
      <c r="C17321" s="75" t="s">
        <v>18579</v>
      </c>
      <c r="D17321" s="75" t="s">
        <v>13138</v>
      </c>
      <c r="E17321" s="172">
        <v>1238123.55</v>
      </c>
    </row>
    <row r="17322" spans="2:5" ht="50.1" customHeight="1">
      <c r="B17322" s="75">
        <v>10488</v>
      </c>
      <c r="C17322" s="75" t="s">
        <v>18580</v>
      </c>
      <c r="D17322" s="75" t="s">
        <v>13138</v>
      </c>
      <c r="E17322" s="172">
        <v>1500000</v>
      </c>
    </row>
    <row r="17323" spans="2:5" ht="50.1" customHeight="1">
      <c r="B17323" s="75">
        <v>13606</v>
      </c>
      <c r="C17323" s="75" t="s">
        <v>18581</v>
      </c>
      <c r="D17323" s="75" t="s">
        <v>13138</v>
      </c>
      <c r="E17323" s="172">
        <v>1328978.55</v>
      </c>
    </row>
    <row r="17324" spans="2:5" ht="50.1" customHeight="1">
      <c r="B17324" s="75">
        <v>10489</v>
      </c>
      <c r="C17324" s="75" t="s">
        <v>18582</v>
      </c>
      <c r="D17324" s="75" t="s">
        <v>13137</v>
      </c>
      <c r="E17324" s="171">
        <v>12.54</v>
      </c>
    </row>
    <row r="17325" spans="2:5" ht="50.1" customHeight="1">
      <c r="B17325" s="75">
        <v>41073</v>
      </c>
      <c r="C17325" s="75" t="s">
        <v>18583</v>
      </c>
      <c r="D17325" s="75" t="s">
        <v>13142</v>
      </c>
      <c r="E17325" s="172">
        <v>2225.58</v>
      </c>
    </row>
    <row r="17326" spans="2:5" ht="50.1" customHeight="1">
      <c r="B17326" s="75">
        <v>34391</v>
      </c>
      <c r="C17326" s="75" t="s">
        <v>18584</v>
      </c>
      <c r="D17326" s="75" t="s">
        <v>13136</v>
      </c>
      <c r="E17326" s="171">
        <v>574.38</v>
      </c>
    </row>
    <row r="17327" spans="2:5" ht="50.1" customHeight="1">
      <c r="B17327" s="75">
        <v>10496</v>
      </c>
      <c r="C17327" s="75" t="s">
        <v>18585</v>
      </c>
      <c r="D17327" s="75" t="s">
        <v>13136</v>
      </c>
      <c r="E17327" s="171">
        <v>500</v>
      </c>
    </row>
    <row r="17328" spans="2:5" ht="50.1" customHeight="1">
      <c r="B17328" s="75">
        <v>10497</v>
      </c>
      <c r="C17328" s="75" t="s">
        <v>18586</v>
      </c>
      <c r="D17328" s="75" t="s">
        <v>13136</v>
      </c>
      <c r="E17328" s="172">
        <v>1299.99</v>
      </c>
    </row>
    <row r="17329" spans="2:5" ht="50.1" customHeight="1">
      <c r="B17329" s="75">
        <v>10504</v>
      </c>
      <c r="C17329" s="75" t="s">
        <v>18587</v>
      </c>
      <c r="D17329" s="75" t="s">
        <v>13136</v>
      </c>
      <c r="E17329" s="172">
        <v>1520</v>
      </c>
    </row>
    <row r="17330" spans="2:5" ht="50.1" customHeight="1">
      <c r="B17330" s="75">
        <v>34390</v>
      </c>
      <c r="C17330" s="75" t="s">
        <v>18588</v>
      </c>
      <c r="D17330" s="75" t="s">
        <v>13136</v>
      </c>
      <c r="E17330" s="171">
        <v>448</v>
      </c>
    </row>
    <row r="17331" spans="2:5" ht="50.1" customHeight="1">
      <c r="B17331" s="75">
        <v>34389</v>
      </c>
      <c r="C17331" s="75" t="s">
        <v>18589</v>
      </c>
      <c r="D17331" s="75" t="s">
        <v>13136</v>
      </c>
      <c r="E17331" s="171">
        <v>140</v>
      </c>
    </row>
    <row r="17332" spans="2:5" ht="50.1" customHeight="1">
      <c r="B17332" s="75">
        <v>34388</v>
      </c>
      <c r="C17332" s="75" t="s">
        <v>18590</v>
      </c>
      <c r="D17332" s="75" t="s">
        <v>13136</v>
      </c>
      <c r="E17332" s="171">
        <v>198.97</v>
      </c>
    </row>
    <row r="17333" spans="2:5" ht="50.1" customHeight="1">
      <c r="B17333" s="75">
        <v>34387</v>
      </c>
      <c r="C17333" s="75" t="s">
        <v>18591</v>
      </c>
      <c r="D17333" s="75" t="s">
        <v>13136</v>
      </c>
      <c r="E17333" s="171">
        <v>323</v>
      </c>
    </row>
    <row r="17334" spans="2:5" ht="50.1" customHeight="1">
      <c r="B17334" s="75">
        <v>11188</v>
      </c>
      <c r="C17334" s="75" t="s">
        <v>18592</v>
      </c>
      <c r="D17334" s="75" t="s">
        <v>13136</v>
      </c>
      <c r="E17334" s="171">
        <v>160</v>
      </c>
    </row>
    <row r="17335" spans="2:5" ht="50.1" customHeight="1">
      <c r="B17335" s="75">
        <v>11189</v>
      </c>
      <c r="C17335" s="75" t="s">
        <v>18593</v>
      </c>
      <c r="D17335" s="75" t="s">
        <v>13136</v>
      </c>
      <c r="E17335" s="171">
        <v>240</v>
      </c>
    </row>
    <row r="17336" spans="2:5" ht="50.1" customHeight="1">
      <c r="B17336" s="75">
        <v>21107</v>
      </c>
      <c r="C17336" s="75" t="s">
        <v>18594</v>
      </c>
      <c r="D17336" s="75" t="s">
        <v>13136</v>
      </c>
      <c r="E17336" s="171">
        <v>172.71</v>
      </c>
    </row>
    <row r="17337" spans="2:5" ht="50.1" customHeight="1">
      <c r="B17337" s="75">
        <v>34386</v>
      </c>
      <c r="C17337" s="75" t="s">
        <v>18595</v>
      </c>
      <c r="D17337" s="75" t="s">
        <v>13136</v>
      </c>
      <c r="E17337" s="171">
        <v>299.99</v>
      </c>
    </row>
    <row r="17338" spans="2:5" ht="50.1" customHeight="1">
      <c r="B17338" s="75">
        <v>10490</v>
      </c>
      <c r="C17338" s="75" t="s">
        <v>18596</v>
      </c>
      <c r="D17338" s="75" t="s">
        <v>13136</v>
      </c>
      <c r="E17338" s="171">
        <v>90</v>
      </c>
    </row>
    <row r="17339" spans="2:5" ht="50.1" customHeight="1">
      <c r="B17339" s="75">
        <v>10492</v>
      </c>
      <c r="C17339" s="75" t="s">
        <v>18597</v>
      </c>
      <c r="D17339" s="75" t="s">
        <v>13136</v>
      </c>
      <c r="E17339" s="171">
        <v>119.99</v>
      </c>
    </row>
    <row r="17340" spans="2:5" ht="50.1" customHeight="1">
      <c r="B17340" s="75">
        <v>10493</v>
      </c>
      <c r="C17340" s="75" t="s">
        <v>18598</v>
      </c>
      <c r="D17340" s="75" t="s">
        <v>13136</v>
      </c>
      <c r="E17340" s="171">
        <v>140</v>
      </c>
    </row>
    <row r="17341" spans="2:5" ht="50.1" customHeight="1">
      <c r="B17341" s="75">
        <v>10491</v>
      </c>
      <c r="C17341" s="75" t="s">
        <v>18599</v>
      </c>
      <c r="D17341" s="75" t="s">
        <v>13136</v>
      </c>
      <c r="E17341" s="171">
        <v>170</v>
      </c>
    </row>
    <row r="17342" spans="2:5" ht="50.1" customHeight="1">
      <c r="B17342" s="75">
        <v>34385</v>
      </c>
      <c r="C17342" s="75" t="s">
        <v>18600</v>
      </c>
      <c r="D17342" s="75" t="s">
        <v>13136</v>
      </c>
      <c r="E17342" s="171">
        <v>248</v>
      </c>
    </row>
    <row r="17343" spans="2:5" ht="50.1" customHeight="1">
      <c r="B17343" s="75">
        <v>10499</v>
      </c>
      <c r="C17343" s="75" t="s">
        <v>18601</v>
      </c>
      <c r="D17343" s="75" t="s">
        <v>13136</v>
      </c>
      <c r="E17343" s="171">
        <v>99.99</v>
      </c>
    </row>
    <row r="17344" spans="2:5" ht="50.1" customHeight="1">
      <c r="B17344" s="75">
        <v>34384</v>
      </c>
      <c r="C17344" s="75" t="s">
        <v>18602</v>
      </c>
      <c r="D17344" s="75" t="s">
        <v>13136</v>
      </c>
      <c r="E17344" s="171">
        <v>299.99</v>
      </c>
    </row>
    <row r="17345" spans="2:5" ht="50.1" customHeight="1">
      <c r="B17345" s="75">
        <v>11185</v>
      </c>
      <c r="C17345" s="75" t="s">
        <v>18603</v>
      </c>
      <c r="D17345" s="75" t="s">
        <v>13136</v>
      </c>
      <c r="E17345" s="171">
        <v>309.99</v>
      </c>
    </row>
    <row r="17346" spans="2:5" ht="50.1" customHeight="1">
      <c r="B17346" s="75">
        <v>10507</v>
      </c>
      <c r="C17346" s="75" t="s">
        <v>18604</v>
      </c>
      <c r="D17346" s="75" t="s">
        <v>13136</v>
      </c>
      <c r="E17346" s="171">
        <v>235.76</v>
      </c>
    </row>
    <row r="17347" spans="2:5" ht="50.1" customHeight="1">
      <c r="B17347" s="75">
        <v>10505</v>
      </c>
      <c r="C17347" s="75" t="s">
        <v>18605</v>
      </c>
      <c r="D17347" s="75" t="s">
        <v>13136</v>
      </c>
      <c r="E17347" s="171">
        <v>139.11000000000001</v>
      </c>
    </row>
    <row r="17348" spans="2:5" ht="50.1" customHeight="1">
      <c r="B17348" s="75">
        <v>10506</v>
      </c>
      <c r="C17348" s="75" t="s">
        <v>18606</v>
      </c>
      <c r="D17348" s="75" t="s">
        <v>13136</v>
      </c>
      <c r="E17348" s="171">
        <v>181.6</v>
      </c>
    </row>
    <row r="17349" spans="2:5" ht="50.1" customHeight="1">
      <c r="B17349" s="75">
        <v>5031</v>
      </c>
      <c r="C17349" s="75" t="s">
        <v>18607</v>
      </c>
      <c r="D17349" s="75" t="s">
        <v>13136</v>
      </c>
      <c r="E17349" s="171">
        <v>255</v>
      </c>
    </row>
    <row r="17350" spans="2:5" ht="50.1" customHeight="1">
      <c r="B17350" s="75">
        <v>10502</v>
      </c>
      <c r="C17350" s="75" t="s">
        <v>18608</v>
      </c>
      <c r="D17350" s="75" t="s">
        <v>13136</v>
      </c>
      <c r="E17350" s="171">
        <v>297.13</v>
      </c>
    </row>
    <row r="17351" spans="2:5" ht="50.1" customHeight="1">
      <c r="B17351" s="75">
        <v>10501</v>
      </c>
      <c r="C17351" s="75" t="s">
        <v>18609</v>
      </c>
      <c r="D17351" s="75" t="s">
        <v>13136</v>
      </c>
      <c r="E17351" s="171">
        <v>167.87</v>
      </c>
    </row>
    <row r="17352" spans="2:5" ht="50.1" customHeight="1">
      <c r="B17352" s="75">
        <v>10503</v>
      </c>
      <c r="C17352" s="75" t="s">
        <v>18610</v>
      </c>
      <c r="D17352" s="75" t="s">
        <v>13136</v>
      </c>
      <c r="E17352" s="171">
        <v>226.79</v>
      </c>
    </row>
    <row r="17353" spans="2:5" ht="50.1" customHeight="1">
      <c r="B17353" s="75">
        <v>4500</v>
      </c>
      <c r="C17353" s="75" t="s">
        <v>22018</v>
      </c>
      <c r="D17353" s="75" t="s">
        <v>13139</v>
      </c>
      <c r="E17353" s="171">
        <v>10.68</v>
      </c>
    </row>
    <row r="17354" spans="2:5" ht="50.1" customHeight="1">
      <c r="B17354" s="75">
        <v>4448</v>
      </c>
      <c r="C17354" s="75" t="s">
        <v>22019</v>
      </c>
      <c r="D17354" s="75" t="s">
        <v>13139</v>
      </c>
      <c r="E17354" s="171">
        <v>14.67</v>
      </c>
    </row>
    <row r="17355" spans="2:5" ht="50.1" customHeight="1">
      <c r="B17355" s="75">
        <v>20213</v>
      </c>
      <c r="C17355" s="75" t="s">
        <v>22020</v>
      </c>
      <c r="D17355" s="75" t="s">
        <v>13139</v>
      </c>
      <c r="E17355" s="171">
        <v>32.47</v>
      </c>
    </row>
    <row r="17356" spans="2:5" ht="50.1" customHeight="1">
      <c r="B17356" s="75">
        <v>20211</v>
      </c>
      <c r="C17356" s="75" t="s">
        <v>22021</v>
      </c>
      <c r="D17356" s="75" t="s">
        <v>13139</v>
      </c>
      <c r="E17356" s="171">
        <v>42.99</v>
      </c>
    </row>
    <row r="17357" spans="2:5" ht="50.1" customHeight="1">
      <c r="B17357" s="75">
        <v>40270</v>
      </c>
      <c r="C17357" s="75" t="s">
        <v>18611</v>
      </c>
      <c r="D17357" s="75" t="s">
        <v>13139</v>
      </c>
      <c r="E17357" s="171">
        <v>69.08</v>
      </c>
    </row>
    <row r="17358" spans="2:5" ht="50.1" customHeight="1">
      <c r="B17358" s="75">
        <v>4425</v>
      </c>
      <c r="C17358" s="75" t="s">
        <v>22022</v>
      </c>
      <c r="D17358" s="75" t="s">
        <v>13139</v>
      </c>
      <c r="E17358" s="171">
        <v>35.53</v>
      </c>
    </row>
    <row r="17359" spans="2:5" ht="50.1" customHeight="1">
      <c r="B17359" s="75">
        <v>4472</v>
      </c>
      <c r="C17359" s="75" t="s">
        <v>22023</v>
      </c>
      <c r="D17359" s="75" t="s">
        <v>13139</v>
      </c>
      <c r="E17359" s="171">
        <v>44.39</v>
      </c>
    </row>
    <row r="17360" spans="2:5" ht="50.1" customHeight="1">
      <c r="B17360" s="75">
        <v>35272</v>
      </c>
      <c r="C17360" s="75" t="s">
        <v>22024</v>
      </c>
      <c r="D17360" s="75" t="s">
        <v>13139</v>
      </c>
      <c r="E17360" s="171">
        <v>64.17</v>
      </c>
    </row>
    <row r="17361" spans="2:5" ht="50.1" customHeight="1">
      <c r="B17361" s="75">
        <v>4481</v>
      </c>
      <c r="C17361" s="75" t="s">
        <v>22025</v>
      </c>
      <c r="D17361" s="75" t="s">
        <v>13139</v>
      </c>
      <c r="E17361" s="171">
        <v>68.680000000000007</v>
      </c>
    </row>
    <row r="17362" spans="2:5" ht="50.1" customHeight="1">
      <c r="B17362" s="75">
        <v>34345</v>
      </c>
      <c r="C17362" s="75" t="s">
        <v>18612</v>
      </c>
      <c r="D17362" s="75" t="s">
        <v>13137</v>
      </c>
      <c r="E17362" s="171">
        <v>10.53</v>
      </c>
    </row>
    <row r="17363" spans="2:5" ht="50.1" customHeight="1">
      <c r="B17363" s="75">
        <v>41096</v>
      </c>
      <c r="C17363" s="75" t="s">
        <v>18613</v>
      </c>
      <c r="D17363" s="75" t="s">
        <v>13142</v>
      </c>
      <c r="E17363" s="172">
        <v>1870.4</v>
      </c>
    </row>
    <row r="17364" spans="2:5" ht="50.1" customHeight="1">
      <c r="B17364" s="75">
        <v>41776</v>
      </c>
      <c r="C17364" s="75" t="s">
        <v>18614</v>
      </c>
      <c r="D17364" s="75" t="s">
        <v>13137</v>
      </c>
      <c r="E17364" s="171">
        <v>14.43</v>
      </c>
    </row>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dimension ref="B1:F3937"/>
  <sheetViews>
    <sheetView topLeftCell="A1073" zoomScaleNormal="100" workbookViewId="0">
      <selection activeCell="B1087" sqref="B1087"/>
    </sheetView>
  </sheetViews>
  <sheetFormatPr defaultRowHeight="15"/>
  <cols>
    <col min="2" max="2" width="19.7109375" customWidth="1"/>
    <col min="3" max="3" width="15" bestFit="1" customWidth="1"/>
    <col min="4" max="4" width="78.42578125" customWidth="1"/>
    <col min="5" max="5" width="7.85546875" bestFit="1" customWidth="1"/>
    <col min="6" max="6" width="16.140625" bestFit="1" customWidth="1"/>
  </cols>
  <sheetData>
    <row r="1" spans="2:6" s="20" customFormat="1"/>
    <row r="3" spans="2:6" ht="31.5">
      <c r="B3" s="183" t="s">
        <v>6381</v>
      </c>
      <c r="C3" s="183" t="s">
        <v>3963</v>
      </c>
      <c r="D3" s="183" t="s">
        <v>22030</v>
      </c>
      <c r="E3" s="183" t="s">
        <v>32</v>
      </c>
      <c r="F3" s="183" t="s">
        <v>6382</v>
      </c>
    </row>
    <row r="4" spans="2:6">
      <c r="B4" s="70" t="s">
        <v>11383</v>
      </c>
      <c r="C4" s="72" t="s">
        <v>4323</v>
      </c>
      <c r="D4" s="71" t="s">
        <v>11384</v>
      </c>
      <c r="E4" s="72" t="s">
        <v>4026</v>
      </c>
      <c r="F4" s="184">
        <v>2.08</v>
      </c>
    </row>
    <row r="5" spans="2:6">
      <c r="B5" s="70" t="s">
        <v>11385</v>
      </c>
      <c r="C5" s="72" t="s">
        <v>4323</v>
      </c>
      <c r="D5" s="71" t="s">
        <v>11386</v>
      </c>
      <c r="E5" s="72" t="s">
        <v>4026</v>
      </c>
      <c r="F5" s="184">
        <v>1.1499999999999999</v>
      </c>
    </row>
    <row r="6" spans="2:6">
      <c r="B6" s="70" t="s">
        <v>11387</v>
      </c>
      <c r="C6" s="72" t="s">
        <v>4323</v>
      </c>
      <c r="D6" s="71" t="s">
        <v>11388</v>
      </c>
      <c r="E6" s="72" t="s">
        <v>4026</v>
      </c>
      <c r="F6" s="184">
        <v>2.15</v>
      </c>
    </row>
    <row r="7" spans="2:6">
      <c r="B7" s="70" t="s">
        <v>11389</v>
      </c>
      <c r="C7" s="72" t="s">
        <v>4323</v>
      </c>
      <c r="D7" s="71" t="s">
        <v>11390</v>
      </c>
      <c r="E7" s="72" t="s">
        <v>4026</v>
      </c>
      <c r="F7" s="184">
        <v>1.22</v>
      </c>
    </row>
    <row r="8" spans="2:6">
      <c r="B8" s="69" t="s">
        <v>11391</v>
      </c>
      <c r="C8" s="72"/>
      <c r="D8" s="71"/>
      <c r="E8" s="72"/>
      <c r="F8" s="185"/>
    </row>
    <row r="9" spans="2:6" ht="40.5">
      <c r="B9" s="70" t="s">
        <v>11392</v>
      </c>
      <c r="C9" s="70" t="s">
        <v>11393</v>
      </c>
      <c r="D9" s="71" t="s">
        <v>11394</v>
      </c>
      <c r="E9" s="72" t="s">
        <v>4021</v>
      </c>
      <c r="F9" s="184">
        <v>0.28000000000000003</v>
      </c>
    </row>
    <row r="10" spans="2:6">
      <c r="B10" s="70" t="s">
        <v>11395</v>
      </c>
      <c r="C10" s="72" t="s">
        <v>4323</v>
      </c>
      <c r="D10" s="71" t="s">
        <v>11396</v>
      </c>
      <c r="E10" s="72" t="s">
        <v>4327</v>
      </c>
      <c r="F10" s="184">
        <v>25.85</v>
      </c>
    </row>
    <row r="11" spans="2:6">
      <c r="B11" s="70" t="s">
        <v>11397</v>
      </c>
      <c r="C11" s="72" t="s">
        <v>4323</v>
      </c>
      <c r="D11" s="71" t="s">
        <v>11398</v>
      </c>
      <c r="E11" s="72" t="s">
        <v>4327</v>
      </c>
      <c r="F11" s="184">
        <v>19.36</v>
      </c>
    </row>
    <row r="12" spans="2:6">
      <c r="B12" s="70" t="s">
        <v>11399</v>
      </c>
      <c r="C12" s="72" t="s">
        <v>4323</v>
      </c>
      <c r="D12" s="71" t="s">
        <v>5973</v>
      </c>
      <c r="E12" s="72" t="s">
        <v>4327</v>
      </c>
      <c r="F12" s="184">
        <v>36.909999999999997</v>
      </c>
    </row>
    <row r="13" spans="2:6">
      <c r="B13" s="70" t="s">
        <v>11400</v>
      </c>
      <c r="C13" s="72" t="s">
        <v>4323</v>
      </c>
      <c r="D13" s="71" t="s">
        <v>11401</v>
      </c>
      <c r="E13" s="72" t="s">
        <v>4327</v>
      </c>
      <c r="F13" s="184">
        <v>27.65</v>
      </c>
    </row>
    <row r="14" spans="2:6">
      <c r="B14" s="70" t="s">
        <v>11402</v>
      </c>
      <c r="C14" s="72" t="s">
        <v>4323</v>
      </c>
      <c r="D14" s="71" t="s">
        <v>11403</v>
      </c>
      <c r="E14" s="72" t="s">
        <v>4021</v>
      </c>
      <c r="F14" s="184">
        <v>0.09</v>
      </c>
    </row>
    <row r="15" spans="2:6" ht="27">
      <c r="B15" s="70" t="s">
        <v>11404</v>
      </c>
      <c r="C15" s="72" t="s">
        <v>4323</v>
      </c>
      <c r="D15" s="71" t="s">
        <v>11405</v>
      </c>
      <c r="E15" s="72" t="s">
        <v>17</v>
      </c>
      <c r="F15" s="184">
        <v>9.2100000000000009</v>
      </c>
    </row>
    <row r="16" spans="2:6" ht="27">
      <c r="B16" s="70" t="s">
        <v>11406</v>
      </c>
      <c r="C16" s="72" t="s">
        <v>4323</v>
      </c>
      <c r="D16" s="71" t="s">
        <v>11407</v>
      </c>
      <c r="E16" s="72" t="s">
        <v>17</v>
      </c>
      <c r="F16" s="184">
        <v>9.76</v>
      </c>
    </row>
    <row r="17" spans="2:6" ht="27">
      <c r="B17" s="70" t="s">
        <v>11408</v>
      </c>
      <c r="C17" s="72" t="s">
        <v>4323</v>
      </c>
      <c r="D17" s="71" t="s">
        <v>11409</v>
      </c>
      <c r="E17" s="72" t="s">
        <v>17</v>
      </c>
      <c r="F17" s="184">
        <v>10.31</v>
      </c>
    </row>
    <row r="18" spans="2:6" ht="27">
      <c r="B18" s="70" t="s">
        <v>11410</v>
      </c>
      <c r="C18" s="72" t="s">
        <v>4323</v>
      </c>
      <c r="D18" s="71" t="s">
        <v>11411</v>
      </c>
      <c r="E18" s="72" t="s">
        <v>17</v>
      </c>
      <c r="F18" s="184">
        <v>11.1</v>
      </c>
    </row>
    <row r="19" spans="2:6" ht="27">
      <c r="B19" s="70" t="s">
        <v>11412</v>
      </c>
      <c r="C19" s="72" t="s">
        <v>4323</v>
      </c>
      <c r="D19" s="71" t="s">
        <v>11413</v>
      </c>
      <c r="E19" s="72" t="s">
        <v>17</v>
      </c>
      <c r="F19" s="184">
        <v>11.56</v>
      </c>
    </row>
    <row r="20" spans="2:6" ht="27">
      <c r="B20" s="70" t="s">
        <v>11414</v>
      </c>
      <c r="C20" s="72" t="s">
        <v>4323</v>
      </c>
      <c r="D20" s="71" t="s">
        <v>11415</v>
      </c>
      <c r="E20" s="72" t="s">
        <v>17</v>
      </c>
      <c r="F20" s="184">
        <v>11.89</v>
      </c>
    </row>
    <row r="21" spans="2:6" ht="27">
      <c r="B21" s="70" t="s">
        <v>11416</v>
      </c>
      <c r="C21" s="72" t="s">
        <v>4323</v>
      </c>
      <c r="D21" s="71" t="s">
        <v>11417</v>
      </c>
      <c r="E21" s="72" t="s">
        <v>17</v>
      </c>
      <c r="F21" s="184">
        <v>13.39</v>
      </c>
    </row>
    <row r="22" spans="2:6" ht="27">
      <c r="B22" s="70" t="s">
        <v>11418</v>
      </c>
      <c r="C22" s="72" t="s">
        <v>4323</v>
      </c>
      <c r="D22" s="71" t="s">
        <v>11419</v>
      </c>
      <c r="E22" s="72" t="s">
        <v>17</v>
      </c>
      <c r="F22" s="184">
        <v>15.02</v>
      </c>
    </row>
    <row r="23" spans="2:6" ht="27">
      <c r="B23" s="70" t="s">
        <v>11420</v>
      </c>
      <c r="C23" s="72" t="s">
        <v>4323</v>
      </c>
      <c r="D23" s="71" t="s">
        <v>11421</v>
      </c>
      <c r="E23" s="72" t="s">
        <v>17</v>
      </c>
      <c r="F23" s="184">
        <v>15.87</v>
      </c>
    </row>
    <row r="24" spans="2:6" ht="27">
      <c r="B24" s="70" t="s">
        <v>11422</v>
      </c>
      <c r="C24" s="72" t="s">
        <v>4323</v>
      </c>
      <c r="D24" s="71" t="s">
        <v>11423</v>
      </c>
      <c r="E24" s="72" t="s">
        <v>17</v>
      </c>
      <c r="F24" s="184">
        <v>4.57</v>
      </c>
    </row>
    <row r="25" spans="2:6" ht="27">
      <c r="B25" s="70" t="s">
        <v>11424</v>
      </c>
      <c r="C25" s="72" t="s">
        <v>4323</v>
      </c>
      <c r="D25" s="71" t="s">
        <v>11425</v>
      </c>
      <c r="E25" s="72" t="s">
        <v>17</v>
      </c>
      <c r="F25" s="184">
        <v>5.03</v>
      </c>
    </row>
    <row r="26" spans="2:6" ht="27">
      <c r="B26" s="70" t="s">
        <v>11426</v>
      </c>
      <c r="C26" s="72" t="s">
        <v>4323</v>
      </c>
      <c r="D26" s="71" t="s">
        <v>11427</v>
      </c>
      <c r="E26" s="72" t="s">
        <v>17</v>
      </c>
      <c r="F26" s="184">
        <v>5.95</v>
      </c>
    </row>
    <row r="27" spans="2:6" ht="27">
      <c r="B27" s="70" t="s">
        <v>11428</v>
      </c>
      <c r="C27" s="72" t="s">
        <v>4323</v>
      </c>
      <c r="D27" s="71" t="s">
        <v>11429</v>
      </c>
      <c r="E27" s="72" t="s">
        <v>17</v>
      </c>
      <c r="F27" s="184">
        <v>6.28</v>
      </c>
    </row>
    <row r="28" spans="2:6" ht="27">
      <c r="B28" s="70" t="s">
        <v>11430</v>
      </c>
      <c r="C28" s="72" t="s">
        <v>4323</v>
      </c>
      <c r="D28" s="71" t="s">
        <v>11431</v>
      </c>
      <c r="E28" s="72" t="s">
        <v>17</v>
      </c>
      <c r="F28" s="184">
        <v>7.01</v>
      </c>
    </row>
    <row r="29" spans="2:6" ht="27">
      <c r="B29" s="70" t="s">
        <v>11432</v>
      </c>
      <c r="C29" s="72" t="s">
        <v>4323</v>
      </c>
      <c r="D29" s="71" t="s">
        <v>11433</v>
      </c>
      <c r="E29" s="72" t="s">
        <v>17</v>
      </c>
      <c r="F29" s="184">
        <v>6.18</v>
      </c>
    </row>
    <row r="30" spans="2:6" ht="27">
      <c r="B30" s="70" t="s">
        <v>11434</v>
      </c>
      <c r="C30" s="72" t="s">
        <v>4323</v>
      </c>
      <c r="D30" s="71" t="s">
        <v>11435</v>
      </c>
      <c r="E30" s="72" t="s">
        <v>17</v>
      </c>
      <c r="F30" s="184">
        <v>7.06</v>
      </c>
    </row>
    <row r="31" spans="2:6" ht="27">
      <c r="B31" s="70" t="s">
        <v>11436</v>
      </c>
      <c r="C31" s="72" t="s">
        <v>4323</v>
      </c>
      <c r="D31" s="71" t="s">
        <v>11437</v>
      </c>
      <c r="E31" s="72" t="s">
        <v>17</v>
      </c>
      <c r="F31" s="184">
        <v>7.56</v>
      </c>
    </row>
    <row r="32" spans="2:6" ht="27">
      <c r="B32" s="70" t="s">
        <v>11438</v>
      </c>
      <c r="C32" s="72" t="s">
        <v>4323</v>
      </c>
      <c r="D32" s="71" t="s">
        <v>11439</v>
      </c>
      <c r="E32" s="72" t="s">
        <v>17</v>
      </c>
      <c r="F32" s="184">
        <v>8.39</v>
      </c>
    </row>
    <row r="33" spans="2:6" ht="27">
      <c r="B33" s="70" t="s">
        <v>11440</v>
      </c>
      <c r="C33" s="72" t="s">
        <v>4323</v>
      </c>
      <c r="D33" s="71" t="s">
        <v>11441</v>
      </c>
      <c r="E33" s="72" t="s">
        <v>17</v>
      </c>
      <c r="F33" s="184">
        <v>8.7899999999999991</v>
      </c>
    </row>
    <row r="34" spans="2:6" ht="27">
      <c r="B34" s="70" t="s">
        <v>11442</v>
      </c>
      <c r="C34" s="72" t="s">
        <v>4323</v>
      </c>
      <c r="D34" s="71" t="s">
        <v>11443</v>
      </c>
      <c r="E34" s="72" t="s">
        <v>17</v>
      </c>
      <c r="F34" s="184">
        <v>3.22</v>
      </c>
    </row>
    <row r="35" spans="2:6" ht="27">
      <c r="B35" s="70" t="s">
        <v>11444</v>
      </c>
      <c r="C35" s="72" t="s">
        <v>4323</v>
      </c>
      <c r="D35" s="71" t="s">
        <v>11445</v>
      </c>
      <c r="E35" s="72" t="s">
        <v>17</v>
      </c>
      <c r="F35" s="184">
        <v>3.74</v>
      </c>
    </row>
    <row r="36" spans="2:6" ht="27">
      <c r="B36" s="70" t="s">
        <v>11446</v>
      </c>
      <c r="C36" s="72" t="s">
        <v>4323</v>
      </c>
      <c r="D36" s="71" t="s">
        <v>11447</v>
      </c>
      <c r="E36" s="72" t="s">
        <v>17</v>
      </c>
      <c r="F36" s="184">
        <v>3.99</v>
      </c>
    </row>
    <row r="37" spans="2:6" ht="27">
      <c r="B37" s="70" t="s">
        <v>11448</v>
      </c>
      <c r="C37" s="72" t="s">
        <v>4323</v>
      </c>
      <c r="D37" s="71" t="s">
        <v>11449</v>
      </c>
      <c r="E37" s="72" t="s">
        <v>17</v>
      </c>
      <c r="F37" s="184">
        <v>4.51</v>
      </c>
    </row>
    <row r="38" spans="2:6" ht="27">
      <c r="B38" s="70" t="s">
        <v>11450</v>
      </c>
      <c r="C38" s="72" t="s">
        <v>4323</v>
      </c>
      <c r="D38" s="71" t="s">
        <v>11451</v>
      </c>
      <c r="E38" s="72" t="s">
        <v>17</v>
      </c>
      <c r="F38" s="184">
        <v>4.67</v>
      </c>
    </row>
    <row r="39" spans="2:6" ht="27">
      <c r="B39" s="70" t="s">
        <v>11452</v>
      </c>
      <c r="C39" s="72" t="s">
        <v>4323</v>
      </c>
      <c r="D39" s="71" t="s">
        <v>11453</v>
      </c>
      <c r="E39" s="72" t="s">
        <v>17</v>
      </c>
      <c r="F39" s="184">
        <v>4.8600000000000003</v>
      </c>
    </row>
    <row r="40" spans="2:6" ht="27">
      <c r="B40" s="70" t="s">
        <v>11454</v>
      </c>
      <c r="C40" s="72" t="s">
        <v>4323</v>
      </c>
      <c r="D40" s="71" t="s">
        <v>11455</v>
      </c>
      <c r="E40" s="72" t="s">
        <v>17</v>
      </c>
      <c r="F40" s="184">
        <v>5.04</v>
      </c>
    </row>
    <row r="41" spans="2:6" ht="27">
      <c r="B41" s="70" t="s">
        <v>11456</v>
      </c>
      <c r="C41" s="72" t="s">
        <v>4323</v>
      </c>
      <c r="D41" s="71" t="s">
        <v>11457</v>
      </c>
      <c r="E41" s="72" t="s">
        <v>17</v>
      </c>
      <c r="F41" s="184">
        <v>5.44</v>
      </c>
    </row>
    <row r="42" spans="2:6" ht="27">
      <c r="B42" s="70" t="s">
        <v>11458</v>
      </c>
      <c r="C42" s="72" t="s">
        <v>4323</v>
      </c>
      <c r="D42" s="71" t="s">
        <v>11459</v>
      </c>
      <c r="E42" s="72" t="s">
        <v>17</v>
      </c>
      <c r="F42" s="184">
        <v>5.59</v>
      </c>
    </row>
    <row r="43" spans="2:6" ht="27">
      <c r="B43" s="70" t="s">
        <v>11460</v>
      </c>
      <c r="C43" s="72" t="s">
        <v>4323</v>
      </c>
      <c r="D43" s="71" t="s">
        <v>11461</v>
      </c>
      <c r="E43" s="72" t="s">
        <v>17</v>
      </c>
      <c r="F43" s="184">
        <v>5.73</v>
      </c>
    </row>
    <row r="44" spans="2:6" ht="27">
      <c r="B44" s="70" t="s">
        <v>11462</v>
      </c>
      <c r="C44" s="72" t="s">
        <v>4323</v>
      </c>
      <c r="D44" s="71" t="s">
        <v>11463</v>
      </c>
      <c r="E44" s="72" t="s">
        <v>17</v>
      </c>
      <c r="F44" s="184">
        <v>6</v>
      </c>
    </row>
    <row r="45" spans="2:6" ht="27">
      <c r="B45" s="70" t="s">
        <v>11464</v>
      </c>
      <c r="C45" s="72" t="s">
        <v>4323</v>
      </c>
      <c r="D45" s="71" t="s">
        <v>11465</v>
      </c>
      <c r="E45" s="72" t="s">
        <v>17</v>
      </c>
      <c r="F45" s="184">
        <v>6.47</v>
      </c>
    </row>
    <row r="46" spans="2:6" ht="27">
      <c r="B46" s="70" t="s">
        <v>11466</v>
      </c>
      <c r="C46" s="72" t="s">
        <v>4323</v>
      </c>
      <c r="D46" s="71" t="s">
        <v>11467</v>
      </c>
      <c r="E46" s="72" t="s">
        <v>17</v>
      </c>
      <c r="F46" s="184">
        <v>7.19</v>
      </c>
    </row>
    <row r="47" spans="2:6" ht="27">
      <c r="B47" s="70" t="s">
        <v>11468</v>
      </c>
      <c r="C47" s="72" t="s">
        <v>4323</v>
      </c>
      <c r="D47" s="71" t="s">
        <v>11469</v>
      </c>
      <c r="E47" s="72" t="s">
        <v>17</v>
      </c>
      <c r="F47" s="184">
        <v>4.09</v>
      </c>
    </row>
    <row r="48" spans="2:6" ht="27">
      <c r="B48" s="70" t="s">
        <v>11470</v>
      </c>
      <c r="C48" s="72" t="s">
        <v>4323</v>
      </c>
      <c r="D48" s="71" t="s">
        <v>11471</v>
      </c>
      <c r="E48" s="72" t="s">
        <v>17</v>
      </c>
      <c r="F48" s="184">
        <v>4.38</v>
      </c>
    </row>
    <row r="49" spans="2:6" ht="27">
      <c r="B49" s="70" t="s">
        <v>11472</v>
      </c>
      <c r="C49" s="72" t="s">
        <v>4323</v>
      </c>
      <c r="D49" s="71" t="s">
        <v>11473</v>
      </c>
      <c r="E49" s="72" t="s">
        <v>17</v>
      </c>
      <c r="F49" s="184">
        <v>4.99</v>
      </c>
    </row>
    <row r="50" spans="2:6" ht="27">
      <c r="B50" s="70" t="s">
        <v>11474</v>
      </c>
      <c r="C50" s="72" t="s">
        <v>4323</v>
      </c>
      <c r="D50" s="71" t="s">
        <v>11475</v>
      </c>
      <c r="E50" s="72" t="s">
        <v>17</v>
      </c>
      <c r="F50" s="184">
        <v>5.28</v>
      </c>
    </row>
    <row r="51" spans="2:6" ht="27">
      <c r="B51" s="70" t="s">
        <v>11476</v>
      </c>
      <c r="C51" s="72" t="s">
        <v>4323</v>
      </c>
      <c r="D51" s="71" t="s">
        <v>11477</v>
      </c>
      <c r="E51" s="72" t="s">
        <v>17</v>
      </c>
      <c r="F51" s="184">
        <v>5.45</v>
      </c>
    </row>
    <row r="52" spans="2:6" ht="27">
      <c r="B52" s="70" t="s">
        <v>11478</v>
      </c>
      <c r="C52" s="72" t="s">
        <v>4323</v>
      </c>
      <c r="D52" s="71" t="s">
        <v>11479</v>
      </c>
      <c r="E52" s="72" t="s">
        <v>17</v>
      </c>
      <c r="F52" s="184">
        <v>5.65</v>
      </c>
    </row>
    <row r="53" spans="2:6" ht="27">
      <c r="B53" s="70" t="s">
        <v>11480</v>
      </c>
      <c r="C53" s="72" t="s">
        <v>4323</v>
      </c>
      <c r="D53" s="71" t="s">
        <v>11481</v>
      </c>
      <c r="E53" s="72" t="s">
        <v>17</v>
      </c>
      <c r="F53" s="184">
        <v>6.17</v>
      </c>
    </row>
    <row r="54" spans="2:6" ht="27">
      <c r="B54" s="70" t="s">
        <v>11482</v>
      </c>
      <c r="C54" s="72" t="s">
        <v>4323</v>
      </c>
      <c r="D54" s="71" t="s">
        <v>11483</v>
      </c>
      <c r="E54" s="72" t="s">
        <v>17</v>
      </c>
      <c r="F54" s="184">
        <v>6.34</v>
      </c>
    </row>
    <row r="55" spans="2:6" ht="27">
      <c r="B55" s="70" t="s">
        <v>11484</v>
      </c>
      <c r="C55" s="72" t="s">
        <v>4323</v>
      </c>
      <c r="D55" s="71" t="s">
        <v>11485</v>
      </c>
      <c r="E55" s="72" t="s">
        <v>17</v>
      </c>
      <c r="F55" s="184">
        <v>6.5</v>
      </c>
    </row>
    <row r="56" spans="2:6" ht="27">
      <c r="B56" s="70" t="s">
        <v>11486</v>
      </c>
      <c r="C56" s="72" t="s">
        <v>4323</v>
      </c>
      <c r="D56" s="71" t="s">
        <v>11487</v>
      </c>
      <c r="E56" s="72" t="s">
        <v>17</v>
      </c>
      <c r="F56" s="184">
        <v>6.64</v>
      </c>
    </row>
    <row r="57" spans="2:6" ht="27">
      <c r="B57" s="70" t="s">
        <v>11488</v>
      </c>
      <c r="C57" s="72" t="s">
        <v>4323</v>
      </c>
      <c r="D57" s="71" t="s">
        <v>11489</v>
      </c>
      <c r="E57" s="72" t="s">
        <v>17</v>
      </c>
      <c r="F57" s="184">
        <v>7.26</v>
      </c>
    </row>
    <row r="58" spans="2:6" ht="27">
      <c r="B58" s="70" t="s">
        <v>11490</v>
      </c>
      <c r="C58" s="72" t="s">
        <v>4323</v>
      </c>
      <c r="D58" s="71" t="s">
        <v>11491</v>
      </c>
      <c r="E58" s="72" t="s">
        <v>17</v>
      </c>
      <c r="F58" s="184">
        <v>7.51</v>
      </c>
    </row>
    <row r="59" spans="2:6" ht="27">
      <c r="B59" s="70" t="s">
        <v>11492</v>
      </c>
      <c r="C59" s="72" t="s">
        <v>4323</v>
      </c>
      <c r="D59" s="71" t="s">
        <v>11493</v>
      </c>
      <c r="E59" s="72" t="s">
        <v>17</v>
      </c>
      <c r="F59" s="184">
        <v>8.01</v>
      </c>
    </row>
    <row r="60" spans="2:6" ht="27">
      <c r="B60" s="70" t="s">
        <v>11494</v>
      </c>
      <c r="C60" s="72" t="s">
        <v>4323</v>
      </c>
      <c r="D60" s="71" t="s">
        <v>11495</v>
      </c>
      <c r="E60" s="72" t="s">
        <v>17</v>
      </c>
      <c r="F60" s="184">
        <v>25.54</v>
      </c>
    </row>
    <row r="61" spans="2:6" ht="27">
      <c r="B61" s="70" t="s">
        <v>11496</v>
      </c>
      <c r="C61" s="72" t="s">
        <v>4323</v>
      </c>
      <c r="D61" s="71" t="s">
        <v>11497</v>
      </c>
      <c r="E61" s="72" t="s">
        <v>17</v>
      </c>
      <c r="F61" s="184">
        <v>25.86</v>
      </c>
    </row>
    <row r="62" spans="2:6" ht="27">
      <c r="B62" s="70" t="s">
        <v>11498</v>
      </c>
      <c r="C62" s="72" t="s">
        <v>4323</v>
      </c>
      <c r="D62" s="71" t="s">
        <v>11499</v>
      </c>
      <c r="E62" s="72" t="s">
        <v>17</v>
      </c>
      <c r="F62" s="184">
        <v>26.16</v>
      </c>
    </row>
    <row r="63" spans="2:6" ht="27">
      <c r="B63" s="70" t="s">
        <v>11500</v>
      </c>
      <c r="C63" s="72" t="s">
        <v>4323</v>
      </c>
      <c r="D63" s="71" t="s">
        <v>11501</v>
      </c>
      <c r="E63" s="72" t="s">
        <v>17</v>
      </c>
      <c r="F63" s="184">
        <v>26.49</v>
      </c>
    </row>
    <row r="64" spans="2:6" ht="27">
      <c r="B64" s="70" t="s">
        <v>11502</v>
      </c>
      <c r="C64" s="72" t="s">
        <v>4323</v>
      </c>
      <c r="D64" s="71" t="s">
        <v>11503</v>
      </c>
      <c r="E64" s="72" t="s">
        <v>17</v>
      </c>
      <c r="F64" s="184">
        <v>26.68</v>
      </c>
    </row>
    <row r="65" spans="2:6" ht="27">
      <c r="B65" s="70" t="s">
        <v>11504</v>
      </c>
      <c r="C65" s="72" t="s">
        <v>4323</v>
      </c>
      <c r="D65" s="71" t="s">
        <v>11505</v>
      </c>
      <c r="E65" s="72" t="s">
        <v>17</v>
      </c>
      <c r="F65" s="184">
        <v>26.9</v>
      </c>
    </row>
    <row r="66" spans="2:6" ht="27">
      <c r="B66" s="70" t="s">
        <v>11506</v>
      </c>
      <c r="C66" s="72" t="s">
        <v>4323</v>
      </c>
      <c r="D66" s="71" t="s">
        <v>11507</v>
      </c>
      <c r="E66" s="72" t="s">
        <v>17</v>
      </c>
      <c r="F66" s="184">
        <v>27.72</v>
      </c>
    </row>
    <row r="67" spans="2:6" ht="27">
      <c r="B67" s="70" t="s">
        <v>11508</v>
      </c>
      <c r="C67" s="72" t="s">
        <v>4323</v>
      </c>
      <c r="D67" s="71" t="s">
        <v>11509</v>
      </c>
      <c r="E67" s="72" t="s">
        <v>17</v>
      </c>
      <c r="F67" s="184">
        <v>27.91</v>
      </c>
    </row>
    <row r="68" spans="2:6" ht="27">
      <c r="B68" s="70" t="s">
        <v>11510</v>
      </c>
      <c r="C68" s="72" t="s">
        <v>4323</v>
      </c>
      <c r="D68" s="71" t="s">
        <v>11511</v>
      </c>
      <c r="E68" s="72" t="s">
        <v>17</v>
      </c>
      <c r="F68" s="184">
        <v>28.08</v>
      </c>
    </row>
    <row r="69" spans="2:6" ht="27">
      <c r="B69" s="70" t="s">
        <v>11512</v>
      </c>
      <c r="C69" s="72" t="s">
        <v>4323</v>
      </c>
      <c r="D69" s="71" t="s">
        <v>11513</v>
      </c>
      <c r="E69" s="72" t="s">
        <v>17</v>
      </c>
      <c r="F69" s="184">
        <v>28.24</v>
      </c>
    </row>
    <row r="70" spans="2:6" ht="27">
      <c r="B70" s="70" t="s">
        <v>11514</v>
      </c>
      <c r="C70" s="72" t="s">
        <v>4323</v>
      </c>
      <c r="D70" s="71" t="s">
        <v>11515</v>
      </c>
      <c r="E70" s="72" t="s">
        <v>17</v>
      </c>
      <c r="F70" s="184">
        <v>28.57</v>
      </c>
    </row>
    <row r="71" spans="2:6" ht="27">
      <c r="B71" s="70" t="s">
        <v>11516</v>
      </c>
      <c r="C71" s="72" t="s">
        <v>4323</v>
      </c>
      <c r="D71" s="71" t="s">
        <v>11517</v>
      </c>
      <c r="E71" s="72" t="s">
        <v>17</v>
      </c>
      <c r="F71" s="184">
        <v>28.84</v>
      </c>
    </row>
    <row r="72" spans="2:6" ht="27">
      <c r="B72" s="70" t="s">
        <v>11518</v>
      </c>
      <c r="C72" s="72" t="s">
        <v>4323</v>
      </c>
      <c r="D72" s="71" t="s">
        <v>11519</v>
      </c>
      <c r="E72" s="72" t="s">
        <v>17</v>
      </c>
      <c r="F72" s="184">
        <v>30</v>
      </c>
    </row>
    <row r="73" spans="2:6">
      <c r="B73" s="70" t="s">
        <v>11520</v>
      </c>
      <c r="C73" s="70" t="s">
        <v>11521</v>
      </c>
      <c r="D73" s="71" t="s">
        <v>11522</v>
      </c>
      <c r="E73" s="72" t="s">
        <v>17</v>
      </c>
      <c r="F73" s="184">
        <v>2.69</v>
      </c>
    </row>
    <row r="74" spans="2:6" ht="27">
      <c r="B74" s="70" t="s">
        <v>11523</v>
      </c>
      <c r="C74" s="72" t="s">
        <v>4323</v>
      </c>
      <c r="D74" s="71" t="s">
        <v>11524</v>
      </c>
      <c r="E74" s="72" t="s">
        <v>17</v>
      </c>
      <c r="F74" s="184">
        <v>1.86</v>
      </c>
    </row>
    <row r="75" spans="2:6" ht="27">
      <c r="B75" s="70" t="s">
        <v>11525</v>
      </c>
      <c r="C75" s="72" t="s">
        <v>4323</v>
      </c>
      <c r="D75" s="71" t="s">
        <v>11526</v>
      </c>
      <c r="E75" s="72" t="s">
        <v>17</v>
      </c>
      <c r="F75" s="184">
        <v>3.82</v>
      </c>
    </row>
    <row r="76" spans="2:6" ht="27">
      <c r="B76" s="70" t="s">
        <v>11527</v>
      </c>
      <c r="C76" s="70" t="s">
        <v>11528</v>
      </c>
      <c r="D76" s="71" t="s">
        <v>11529</v>
      </c>
      <c r="E76" s="72" t="s">
        <v>17</v>
      </c>
      <c r="F76" s="184">
        <v>2.83</v>
      </c>
    </row>
    <row r="77" spans="2:6" ht="27">
      <c r="B77" s="70" t="s">
        <v>11530</v>
      </c>
      <c r="C77" s="70" t="s">
        <v>11531</v>
      </c>
      <c r="D77" s="71" t="s">
        <v>11532</v>
      </c>
      <c r="E77" s="72" t="s">
        <v>17</v>
      </c>
      <c r="F77" s="184">
        <v>3.27</v>
      </c>
    </row>
    <row r="78" spans="2:6" ht="27">
      <c r="B78" s="70" t="s">
        <v>11533</v>
      </c>
      <c r="C78" s="70" t="s">
        <v>11534</v>
      </c>
      <c r="D78" s="71" t="s">
        <v>11535</v>
      </c>
      <c r="E78" s="72" t="s">
        <v>17</v>
      </c>
      <c r="F78" s="184">
        <v>3.48</v>
      </c>
    </row>
    <row r="79" spans="2:6" ht="27">
      <c r="B79" s="70" t="s">
        <v>11536</v>
      </c>
      <c r="C79" s="70" t="s">
        <v>11537</v>
      </c>
      <c r="D79" s="71" t="s">
        <v>11538</v>
      </c>
      <c r="E79" s="72" t="s">
        <v>17</v>
      </c>
      <c r="F79" s="184">
        <v>3.72</v>
      </c>
    </row>
    <row r="80" spans="2:6" ht="27">
      <c r="B80" s="70" t="s">
        <v>11539</v>
      </c>
      <c r="C80" s="70" t="s">
        <v>11540</v>
      </c>
      <c r="D80" s="71" t="s">
        <v>11541</v>
      </c>
      <c r="E80" s="72" t="s">
        <v>17</v>
      </c>
      <c r="F80" s="184">
        <v>4.0599999999999996</v>
      </c>
    </row>
    <row r="81" spans="2:6" ht="27">
      <c r="B81" s="70" t="s">
        <v>11542</v>
      </c>
      <c r="C81" s="70" t="s">
        <v>11543</v>
      </c>
      <c r="D81" s="71" t="s">
        <v>11544</v>
      </c>
      <c r="E81" s="72" t="s">
        <v>17</v>
      </c>
      <c r="F81" s="184">
        <v>4.22</v>
      </c>
    </row>
    <row r="82" spans="2:6" ht="27">
      <c r="B82" s="70" t="s">
        <v>11545</v>
      </c>
      <c r="C82" s="70" t="s">
        <v>11546</v>
      </c>
      <c r="D82" s="71" t="s">
        <v>11547</v>
      </c>
      <c r="E82" s="72" t="s">
        <v>17</v>
      </c>
      <c r="F82" s="184">
        <v>4.37</v>
      </c>
    </row>
    <row r="83" spans="2:6" ht="27">
      <c r="B83" s="70" t="s">
        <v>11548</v>
      </c>
      <c r="C83" s="70" t="s">
        <v>11549</v>
      </c>
      <c r="D83" s="71" t="s">
        <v>11550</v>
      </c>
      <c r="E83" s="72" t="s">
        <v>17</v>
      </c>
      <c r="F83" s="184">
        <v>4.5</v>
      </c>
    </row>
    <row r="84" spans="2:6" ht="27">
      <c r="B84" s="70" t="s">
        <v>11551</v>
      </c>
      <c r="C84" s="70" t="s">
        <v>11552</v>
      </c>
      <c r="D84" s="71" t="s">
        <v>11553</v>
      </c>
      <c r="E84" s="72" t="s">
        <v>17</v>
      </c>
      <c r="F84" s="184">
        <v>4.84</v>
      </c>
    </row>
    <row r="85" spans="2:6" ht="27">
      <c r="B85" s="70" t="s">
        <v>11554</v>
      </c>
      <c r="C85" s="70" t="s">
        <v>11555</v>
      </c>
      <c r="D85" s="71" t="s">
        <v>11556</v>
      </c>
      <c r="E85" s="72" t="s">
        <v>17</v>
      </c>
      <c r="F85" s="184">
        <v>4.96</v>
      </c>
    </row>
    <row r="86" spans="2:6" ht="27">
      <c r="B86" s="70" t="s">
        <v>11557</v>
      </c>
      <c r="C86" s="72" t="s">
        <v>4323</v>
      </c>
      <c r="D86" s="71" t="s">
        <v>11558</v>
      </c>
      <c r="E86" s="72" t="s">
        <v>17</v>
      </c>
      <c r="F86" s="184">
        <v>5.19</v>
      </c>
    </row>
    <row r="87" spans="2:6" ht="27">
      <c r="B87" s="70" t="s">
        <v>11559</v>
      </c>
      <c r="C87" s="72" t="s">
        <v>4323</v>
      </c>
      <c r="D87" s="71" t="s">
        <v>11560</v>
      </c>
      <c r="E87" s="72" t="s">
        <v>17</v>
      </c>
      <c r="F87" s="184">
        <v>5.59</v>
      </c>
    </row>
    <row r="88" spans="2:6" ht="27">
      <c r="B88" s="70" t="s">
        <v>11561</v>
      </c>
      <c r="C88" s="70" t="s">
        <v>11562</v>
      </c>
      <c r="D88" s="71" t="s">
        <v>11563</v>
      </c>
      <c r="E88" s="72" t="s">
        <v>17</v>
      </c>
      <c r="F88" s="184">
        <v>9.01</v>
      </c>
    </row>
    <row r="89" spans="2:6">
      <c r="B89" s="70" t="s">
        <v>11564</v>
      </c>
      <c r="C89" s="70" t="s">
        <v>11565</v>
      </c>
      <c r="D89" s="71" t="s">
        <v>11566</v>
      </c>
      <c r="E89" s="72" t="s">
        <v>17</v>
      </c>
      <c r="F89" s="184">
        <v>49.57</v>
      </c>
    </row>
    <row r="90" spans="2:6">
      <c r="B90" s="70" t="s">
        <v>11567</v>
      </c>
      <c r="C90" s="70" t="s">
        <v>11568</v>
      </c>
      <c r="D90" s="71" t="s">
        <v>11569</v>
      </c>
      <c r="E90" s="72" t="s">
        <v>17</v>
      </c>
      <c r="F90" s="184">
        <v>62.6</v>
      </c>
    </row>
    <row r="91" spans="2:6">
      <c r="B91" s="70" t="s">
        <v>11570</v>
      </c>
      <c r="C91" s="72" t="s">
        <v>4323</v>
      </c>
      <c r="D91" s="71" t="s">
        <v>11571</v>
      </c>
      <c r="E91" s="72" t="s">
        <v>17</v>
      </c>
      <c r="F91" s="184">
        <v>59.18</v>
      </c>
    </row>
    <row r="92" spans="2:6">
      <c r="B92" s="70" t="s">
        <v>11572</v>
      </c>
      <c r="C92" s="72" t="s">
        <v>4323</v>
      </c>
      <c r="D92" s="71" t="s">
        <v>11573</v>
      </c>
      <c r="E92" s="72" t="s">
        <v>17</v>
      </c>
      <c r="F92" s="184">
        <v>88.84</v>
      </c>
    </row>
    <row r="93" spans="2:6" ht="27">
      <c r="B93" s="70" t="s">
        <v>11574</v>
      </c>
      <c r="C93" s="72" t="s">
        <v>4323</v>
      </c>
      <c r="D93" s="71" t="s">
        <v>11575</v>
      </c>
      <c r="E93" s="72" t="s">
        <v>17</v>
      </c>
      <c r="F93" s="184">
        <v>6.84</v>
      </c>
    </row>
    <row r="94" spans="2:6" ht="27">
      <c r="B94" s="70" t="s">
        <v>11576</v>
      </c>
      <c r="C94" s="70" t="s">
        <v>11577</v>
      </c>
      <c r="D94" s="71" t="s">
        <v>11578</v>
      </c>
      <c r="E94" s="72" t="s">
        <v>17</v>
      </c>
      <c r="F94" s="184">
        <v>5.95</v>
      </c>
    </row>
    <row r="95" spans="2:6" ht="27">
      <c r="B95" s="70" t="s">
        <v>11579</v>
      </c>
      <c r="C95" s="70" t="s">
        <v>11580</v>
      </c>
      <c r="D95" s="71" t="s">
        <v>11581</v>
      </c>
      <c r="E95" s="72" t="s">
        <v>17</v>
      </c>
      <c r="F95" s="184">
        <v>7.57</v>
      </c>
    </row>
    <row r="96" spans="2:6" ht="27">
      <c r="B96" s="70" t="s">
        <v>3973</v>
      </c>
      <c r="C96" s="72" t="s">
        <v>4323</v>
      </c>
      <c r="D96" s="71" t="s">
        <v>3972</v>
      </c>
      <c r="E96" s="72" t="s">
        <v>17</v>
      </c>
      <c r="F96" s="184">
        <v>80.650000000000006</v>
      </c>
    </row>
    <row r="97" spans="2:6" ht="27">
      <c r="B97" s="70" t="s">
        <v>11582</v>
      </c>
      <c r="C97" s="70" t="s">
        <v>11583</v>
      </c>
      <c r="D97" s="71" t="s">
        <v>11584</v>
      </c>
      <c r="E97" s="72" t="s">
        <v>17</v>
      </c>
      <c r="F97" s="184">
        <v>344.1</v>
      </c>
    </row>
    <row r="98" spans="2:6" ht="27">
      <c r="B98" s="70" t="s">
        <v>11585</v>
      </c>
      <c r="C98" s="70" t="s">
        <v>11586</v>
      </c>
      <c r="D98" s="71" t="s">
        <v>11587</v>
      </c>
      <c r="E98" s="72" t="s">
        <v>17</v>
      </c>
      <c r="F98" s="184">
        <v>361.73</v>
      </c>
    </row>
    <row r="99" spans="2:6">
      <c r="B99" s="70" t="s">
        <v>11588</v>
      </c>
      <c r="C99" s="72" t="s">
        <v>4323</v>
      </c>
      <c r="D99" s="71" t="s">
        <v>11589</v>
      </c>
      <c r="E99" s="72" t="s">
        <v>17</v>
      </c>
      <c r="F99" s="184">
        <v>57.33</v>
      </c>
    </row>
    <row r="100" spans="2:6" ht="27">
      <c r="B100" s="70" t="s">
        <v>11590</v>
      </c>
      <c r="C100" s="70" t="s">
        <v>11591</v>
      </c>
      <c r="D100" s="71" t="s">
        <v>11592</v>
      </c>
      <c r="E100" s="72" t="s">
        <v>4021</v>
      </c>
      <c r="F100" s="184">
        <v>138.52000000000001</v>
      </c>
    </row>
    <row r="101" spans="2:6" ht="27">
      <c r="B101" s="70" t="s">
        <v>11593</v>
      </c>
      <c r="C101" s="72" t="s">
        <v>4323</v>
      </c>
      <c r="D101" s="71" t="s">
        <v>11594</v>
      </c>
      <c r="E101" s="72" t="s">
        <v>17</v>
      </c>
      <c r="F101" s="184">
        <v>85.03</v>
      </c>
    </row>
    <row r="102" spans="2:6" ht="27">
      <c r="B102" s="70" t="s">
        <v>11595</v>
      </c>
      <c r="C102" s="72" t="s">
        <v>4323</v>
      </c>
      <c r="D102" s="71" t="s">
        <v>11596</v>
      </c>
      <c r="E102" s="72" t="s">
        <v>17</v>
      </c>
      <c r="F102" s="184">
        <v>194.29</v>
      </c>
    </row>
    <row r="103" spans="2:6">
      <c r="B103" s="70" t="s">
        <v>11597</v>
      </c>
      <c r="C103" s="72" t="s">
        <v>4323</v>
      </c>
      <c r="D103" s="71" t="s">
        <v>11598</v>
      </c>
      <c r="E103" s="72" t="s">
        <v>17</v>
      </c>
      <c r="F103" s="184">
        <v>168.65</v>
      </c>
    </row>
    <row r="104" spans="2:6">
      <c r="B104" s="70" t="s">
        <v>11599</v>
      </c>
      <c r="C104" s="72" t="s">
        <v>4323</v>
      </c>
      <c r="D104" s="71" t="s">
        <v>11600</v>
      </c>
      <c r="E104" s="72" t="s">
        <v>17</v>
      </c>
      <c r="F104" s="184">
        <v>28.4</v>
      </c>
    </row>
    <row r="105" spans="2:6">
      <c r="B105" s="70" t="s">
        <v>11601</v>
      </c>
      <c r="C105" s="72" t="s">
        <v>4323</v>
      </c>
      <c r="D105" s="71" t="s">
        <v>11602</v>
      </c>
      <c r="E105" s="72" t="s">
        <v>17</v>
      </c>
      <c r="F105" s="184">
        <v>20.03</v>
      </c>
    </row>
    <row r="106" spans="2:6">
      <c r="B106" s="70" t="s">
        <v>11603</v>
      </c>
      <c r="C106" s="72" t="s">
        <v>4323</v>
      </c>
      <c r="D106" s="71" t="s">
        <v>11604</v>
      </c>
      <c r="E106" s="72" t="s">
        <v>4021</v>
      </c>
      <c r="F106" s="184">
        <v>2.97</v>
      </c>
    </row>
    <row r="107" spans="2:6">
      <c r="B107" s="70" t="s">
        <v>11605</v>
      </c>
      <c r="C107" s="70" t="s">
        <v>11606</v>
      </c>
      <c r="D107" s="71" t="s">
        <v>11607</v>
      </c>
      <c r="E107" s="72" t="s">
        <v>4021</v>
      </c>
      <c r="F107" s="184">
        <v>0.04</v>
      </c>
    </row>
    <row r="108" spans="2:6">
      <c r="B108" s="70" t="s">
        <v>11608</v>
      </c>
      <c r="C108" s="72" t="s">
        <v>4323</v>
      </c>
      <c r="D108" s="71" t="s">
        <v>11609</v>
      </c>
      <c r="E108" s="72" t="s">
        <v>17</v>
      </c>
      <c r="F108" s="184">
        <v>4.04</v>
      </c>
    </row>
    <row r="109" spans="2:6">
      <c r="B109" s="70" t="s">
        <v>11610</v>
      </c>
      <c r="C109" s="72" t="s">
        <v>4323</v>
      </c>
      <c r="D109" s="71" t="s">
        <v>11611</v>
      </c>
      <c r="E109" s="72" t="s">
        <v>17</v>
      </c>
      <c r="F109" s="184">
        <v>2.11</v>
      </c>
    </row>
    <row r="110" spans="2:6">
      <c r="B110" s="70" t="s">
        <v>11612</v>
      </c>
      <c r="C110" s="72" t="s">
        <v>4323</v>
      </c>
      <c r="D110" s="71" t="s">
        <v>11613</v>
      </c>
      <c r="E110" s="72" t="s">
        <v>17</v>
      </c>
      <c r="F110" s="184">
        <v>2.6</v>
      </c>
    </row>
    <row r="111" spans="2:6">
      <c r="B111" s="70" t="s">
        <v>11614</v>
      </c>
      <c r="C111" s="72" t="s">
        <v>4323</v>
      </c>
      <c r="D111" s="71" t="s">
        <v>11615</v>
      </c>
      <c r="E111" s="72" t="s">
        <v>17</v>
      </c>
      <c r="F111" s="184">
        <v>3.01</v>
      </c>
    </row>
    <row r="112" spans="2:6">
      <c r="B112" s="70" t="s">
        <v>11616</v>
      </c>
      <c r="C112" s="72" t="s">
        <v>4323</v>
      </c>
      <c r="D112" s="71" t="s">
        <v>11617</v>
      </c>
      <c r="E112" s="72" t="s">
        <v>17</v>
      </c>
      <c r="F112" s="184">
        <v>3.11</v>
      </c>
    </row>
    <row r="113" spans="2:6">
      <c r="B113" s="70" t="s">
        <v>11618</v>
      </c>
      <c r="C113" s="72" t="s">
        <v>4323</v>
      </c>
      <c r="D113" s="71" t="s">
        <v>11619</v>
      </c>
      <c r="E113" s="72" t="s">
        <v>17</v>
      </c>
      <c r="F113" s="184">
        <v>3.2</v>
      </c>
    </row>
    <row r="114" spans="2:6">
      <c r="B114" s="70" t="s">
        <v>11620</v>
      </c>
      <c r="C114" s="72" t="s">
        <v>4323</v>
      </c>
      <c r="D114" s="71" t="s">
        <v>11621</v>
      </c>
      <c r="E114" s="72" t="s">
        <v>17</v>
      </c>
      <c r="F114" s="184">
        <v>4.3499999999999996</v>
      </c>
    </row>
    <row r="115" spans="2:6" ht="27">
      <c r="B115" s="70" t="s">
        <v>11622</v>
      </c>
      <c r="C115" s="72" t="s">
        <v>4323</v>
      </c>
      <c r="D115" s="71" t="s">
        <v>11623</v>
      </c>
      <c r="E115" s="72" t="s">
        <v>17</v>
      </c>
      <c r="F115" s="184">
        <v>3.6</v>
      </c>
    </row>
    <row r="116" spans="2:6">
      <c r="B116" s="70" t="s">
        <v>11624</v>
      </c>
      <c r="C116" s="72" t="s">
        <v>4323</v>
      </c>
      <c r="D116" s="71" t="s">
        <v>11625</v>
      </c>
      <c r="E116" s="72" t="s">
        <v>17</v>
      </c>
      <c r="F116" s="184">
        <v>0.17</v>
      </c>
    </row>
    <row r="117" spans="2:6">
      <c r="B117" s="69" t="s">
        <v>11626</v>
      </c>
      <c r="C117" s="72"/>
      <c r="D117" s="71"/>
      <c r="E117" s="72"/>
      <c r="F117" s="185"/>
    </row>
    <row r="118" spans="2:6" ht="40.5">
      <c r="B118" s="70" t="s">
        <v>11627</v>
      </c>
      <c r="C118" s="72" t="s">
        <v>4323</v>
      </c>
      <c r="D118" s="186" t="s">
        <v>11628</v>
      </c>
      <c r="E118" s="72" t="s">
        <v>4195</v>
      </c>
      <c r="F118" s="184">
        <v>178.17</v>
      </c>
    </row>
    <row r="119" spans="2:6" ht="40.5">
      <c r="B119" s="70" t="s">
        <v>11629</v>
      </c>
      <c r="C119" s="72" t="s">
        <v>4323</v>
      </c>
      <c r="D119" s="186" t="s">
        <v>11630</v>
      </c>
      <c r="E119" s="72" t="s">
        <v>4195</v>
      </c>
      <c r="F119" s="184">
        <v>284.31</v>
      </c>
    </row>
    <row r="120" spans="2:6" ht="40.5">
      <c r="B120" s="70" t="s">
        <v>11631</v>
      </c>
      <c r="C120" s="72" t="s">
        <v>4323</v>
      </c>
      <c r="D120" s="186" t="s">
        <v>11632</v>
      </c>
      <c r="E120" s="72" t="s">
        <v>4195</v>
      </c>
      <c r="F120" s="184">
        <v>473.62</v>
      </c>
    </row>
    <row r="121" spans="2:6" ht="40.5">
      <c r="B121" s="70" t="s">
        <v>11633</v>
      </c>
      <c r="C121" s="72" t="s">
        <v>4323</v>
      </c>
      <c r="D121" s="186" t="s">
        <v>11634</v>
      </c>
      <c r="E121" s="72" t="s">
        <v>4195</v>
      </c>
      <c r="F121" s="184">
        <v>653.41</v>
      </c>
    </row>
    <row r="122" spans="2:6" ht="40.5">
      <c r="B122" s="70" t="s">
        <v>11635</v>
      </c>
      <c r="C122" s="72" t="s">
        <v>4323</v>
      </c>
      <c r="D122" s="186" t="s">
        <v>11636</v>
      </c>
      <c r="E122" s="72" t="s">
        <v>4195</v>
      </c>
      <c r="F122" s="184">
        <v>888.61</v>
      </c>
    </row>
    <row r="123" spans="2:6" ht="40.5">
      <c r="B123" s="70" t="s">
        <v>11637</v>
      </c>
      <c r="C123" s="72" t="s">
        <v>4323</v>
      </c>
      <c r="D123" s="186" t="s">
        <v>11638</v>
      </c>
      <c r="E123" s="72" t="s">
        <v>4195</v>
      </c>
      <c r="F123" s="184">
        <v>1378.45</v>
      </c>
    </row>
    <row r="124" spans="2:6" ht="40.5">
      <c r="B124" s="70" t="s">
        <v>11639</v>
      </c>
      <c r="C124" s="72" t="s">
        <v>4323</v>
      </c>
      <c r="D124" s="186" t="s">
        <v>11640</v>
      </c>
      <c r="E124" s="72" t="s">
        <v>4195</v>
      </c>
      <c r="F124" s="184">
        <v>189.67</v>
      </c>
    </row>
    <row r="125" spans="2:6" ht="40.5">
      <c r="B125" s="70" t="s">
        <v>11641</v>
      </c>
      <c r="C125" s="72" t="s">
        <v>4323</v>
      </c>
      <c r="D125" s="186" t="s">
        <v>11642</v>
      </c>
      <c r="E125" s="72" t="s">
        <v>4195</v>
      </c>
      <c r="F125" s="184">
        <v>301.56</v>
      </c>
    </row>
    <row r="126" spans="2:6" ht="40.5">
      <c r="B126" s="70" t="s">
        <v>11643</v>
      </c>
      <c r="C126" s="72" t="s">
        <v>4323</v>
      </c>
      <c r="D126" s="186" t="s">
        <v>11644</v>
      </c>
      <c r="E126" s="72" t="s">
        <v>4195</v>
      </c>
      <c r="F126" s="184">
        <v>508.12</v>
      </c>
    </row>
    <row r="127" spans="2:6" ht="40.5">
      <c r="B127" s="70" t="s">
        <v>11645</v>
      </c>
      <c r="C127" s="72" t="s">
        <v>4323</v>
      </c>
      <c r="D127" s="186" t="s">
        <v>11646</v>
      </c>
      <c r="E127" s="72" t="s">
        <v>4195</v>
      </c>
      <c r="F127" s="184">
        <v>693.66</v>
      </c>
    </row>
    <row r="128" spans="2:6" ht="40.5">
      <c r="B128" s="70" t="s">
        <v>11647</v>
      </c>
      <c r="C128" s="72" t="s">
        <v>4323</v>
      </c>
      <c r="D128" s="186" t="s">
        <v>11648</v>
      </c>
      <c r="E128" s="72" t="s">
        <v>4195</v>
      </c>
      <c r="F128" s="184">
        <v>946.11</v>
      </c>
    </row>
    <row r="129" spans="2:6" ht="40.5">
      <c r="B129" s="70" t="s">
        <v>11649</v>
      </c>
      <c r="C129" s="72" t="s">
        <v>4323</v>
      </c>
      <c r="D129" s="186" t="s">
        <v>11650</v>
      </c>
      <c r="E129" s="72" t="s">
        <v>4195</v>
      </c>
      <c r="F129" s="184">
        <v>1498.05</v>
      </c>
    </row>
    <row r="130" spans="2:6" ht="40.5">
      <c r="B130" s="70" t="s">
        <v>11651</v>
      </c>
      <c r="C130" s="72" t="s">
        <v>4323</v>
      </c>
      <c r="D130" s="186" t="s">
        <v>11652</v>
      </c>
      <c r="E130" s="72" t="s">
        <v>4195</v>
      </c>
      <c r="F130" s="184">
        <v>328.01</v>
      </c>
    </row>
    <row r="131" spans="2:6" ht="40.5">
      <c r="B131" s="70" t="s">
        <v>11653</v>
      </c>
      <c r="C131" s="72" t="s">
        <v>4323</v>
      </c>
      <c r="D131" s="186" t="s">
        <v>11654</v>
      </c>
      <c r="E131" s="72" t="s">
        <v>4195</v>
      </c>
      <c r="F131" s="184">
        <v>548.37</v>
      </c>
    </row>
    <row r="132" spans="2:6" ht="40.5">
      <c r="B132" s="70" t="s">
        <v>11655</v>
      </c>
      <c r="C132" s="72" t="s">
        <v>4323</v>
      </c>
      <c r="D132" s="186" t="s">
        <v>11656</v>
      </c>
      <c r="E132" s="72" t="s">
        <v>4195</v>
      </c>
      <c r="F132" s="184">
        <v>756.91</v>
      </c>
    </row>
    <row r="133" spans="2:6" ht="40.5">
      <c r="B133" s="70" t="s">
        <v>11657</v>
      </c>
      <c r="C133" s="72" t="s">
        <v>4323</v>
      </c>
      <c r="D133" s="186" t="s">
        <v>11658</v>
      </c>
      <c r="E133" s="72" t="s">
        <v>4195</v>
      </c>
      <c r="F133" s="184">
        <v>1026.6099999999999</v>
      </c>
    </row>
    <row r="134" spans="2:6" ht="40.5">
      <c r="B134" s="70" t="s">
        <v>11659</v>
      </c>
      <c r="C134" s="72" t="s">
        <v>4323</v>
      </c>
      <c r="D134" s="186" t="s">
        <v>11660</v>
      </c>
      <c r="E134" s="72" t="s">
        <v>4195</v>
      </c>
      <c r="F134" s="184">
        <v>1642.95</v>
      </c>
    </row>
    <row r="135" spans="2:6" ht="40.5">
      <c r="B135" s="70" t="s">
        <v>11661</v>
      </c>
      <c r="C135" s="72" t="s">
        <v>4323</v>
      </c>
      <c r="D135" s="186" t="s">
        <v>11662</v>
      </c>
      <c r="E135" s="72" t="s">
        <v>4327</v>
      </c>
      <c r="F135" s="184">
        <v>304.16000000000003</v>
      </c>
    </row>
    <row r="136" spans="2:6" ht="40.5">
      <c r="B136" s="70" t="s">
        <v>11663</v>
      </c>
      <c r="C136" s="72" t="s">
        <v>4323</v>
      </c>
      <c r="D136" s="186" t="s">
        <v>11664</v>
      </c>
      <c r="E136" s="72" t="s">
        <v>4327</v>
      </c>
      <c r="F136" s="184">
        <v>834.34</v>
      </c>
    </row>
    <row r="137" spans="2:6" ht="40.5">
      <c r="B137" s="70" t="s">
        <v>11665</v>
      </c>
      <c r="C137" s="72" t="s">
        <v>4323</v>
      </c>
      <c r="D137" s="186" t="s">
        <v>11666</v>
      </c>
      <c r="E137" s="72" t="s">
        <v>4327</v>
      </c>
      <c r="F137" s="184">
        <v>1413.52</v>
      </c>
    </row>
    <row r="138" spans="2:6" ht="40.5">
      <c r="B138" s="70" t="s">
        <v>11667</v>
      </c>
      <c r="C138" s="72" t="s">
        <v>4323</v>
      </c>
      <c r="D138" s="186" t="s">
        <v>11668</v>
      </c>
      <c r="E138" s="72" t="s">
        <v>4327</v>
      </c>
      <c r="F138" s="184">
        <v>2206.77</v>
      </c>
    </row>
    <row r="139" spans="2:6" ht="40.5">
      <c r="B139" s="70" t="s">
        <v>11669</v>
      </c>
      <c r="C139" s="72" t="s">
        <v>4323</v>
      </c>
      <c r="D139" s="186" t="s">
        <v>11670</v>
      </c>
      <c r="E139" s="72" t="s">
        <v>4327</v>
      </c>
      <c r="F139" s="184">
        <v>3225.77</v>
      </c>
    </row>
    <row r="140" spans="2:6" ht="40.5">
      <c r="B140" s="70" t="s">
        <v>11671</v>
      </c>
      <c r="C140" s="72" t="s">
        <v>4323</v>
      </c>
      <c r="D140" s="186" t="s">
        <v>11672</v>
      </c>
      <c r="E140" s="72" t="s">
        <v>4327</v>
      </c>
      <c r="F140" s="184">
        <v>5926.54</v>
      </c>
    </row>
    <row r="141" spans="2:6" ht="40.5">
      <c r="B141" s="70" t="s">
        <v>11673</v>
      </c>
      <c r="C141" s="72" t="s">
        <v>4323</v>
      </c>
      <c r="D141" s="186" t="s">
        <v>11674</v>
      </c>
      <c r="E141" s="72" t="s">
        <v>4195</v>
      </c>
      <c r="F141" s="184">
        <v>535.1</v>
      </c>
    </row>
    <row r="142" spans="2:6" ht="40.5">
      <c r="B142" s="70" t="s">
        <v>11675</v>
      </c>
      <c r="C142" s="72" t="s">
        <v>4323</v>
      </c>
      <c r="D142" s="186" t="s">
        <v>11676</v>
      </c>
      <c r="E142" s="72" t="s">
        <v>4195</v>
      </c>
      <c r="F142" s="184">
        <v>903.54</v>
      </c>
    </row>
    <row r="143" spans="2:6" ht="40.5">
      <c r="B143" s="70" t="s">
        <v>11677</v>
      </c>
      <c r="C143" s="72" t="s">
        <v>4323</v>
      </c>
      <c r="D143" s="186" t="s">
        <v>11678</v>
      </c>
      <c r="E143" s="72" t="s">
        <v>4195</v>
      </c>
      <c r="F143" s="184">
        <v>1250.94</v>
      </c>
    </row>
    <row r="144" spans="2:6" ht="40.5">
      <c r="B144" s="70" t="s">
        <v>11679</v>
      </c>
      <c r="C144" s="72" t="s">
        <v>4323</v>
      </c>
      <c r="D144" s="186" t="s">
        <v>11680</v>
      </c>
      <c r="E144" s="72" t="s">
        <v>4195</v>
      </c>
      <c r="F144" s="184">
        <v>1710.15</v>
      </c>
    </row>
    <row r="145" spans="2:6" ht="40.5">
      <c r="B145" s="70" t="s">
        <v>11681</v>
      </c>
      <c r="C145" s="72" t="s">
        <v>4323</v>
      </c>
      <c r="D145" s="186" t="s">
        <v>11682</v>
      </c>
      <c r="E145" s="72" t="s">
        <v>4195</v>
      </c>
      <c r="F145" s="184">
        <v>2672.55</v>
      </c>
    </row>
    <row r="146" spans="2:6" ht="40.5">
      <c r="B146" s="70" t="s">
        <v>11683</v>
      </c>
      <c r="C146" s="72" t="s">
        <v>4323</v>
      </c>
      <c r="D146" s="186" t="s">
        <v>11684</v>
      </c>
      <c r="E146" s="72" t="s">
        <v>4195</v>
      </c>
      <c r="F146" s="184">
        <v>569.6</v>
      </c>
    </row>
    <row r="147" spans="2:6" ht="40.5">
      <c r="B147" s="70" t="s">
        <v>11685</v>
      </c>
      <c r="C147" s="72" t="s">
        <v>4323</v>
      </c>
      <c r="D147" s="186" t="s">
        <v>11686</v>
      </c>
      <c r="E147" s="72" t="s">
        <v>4195</v>
      </c>
      <c r="F147" s="184">
        <v>972.54</v>
      </c>
    </row>
    <row r="148" spans="2:6" ht="40.5">
      <c r="B148" s="70" t="s">
        <v>11687</v>
      </c>
      <c r="C148" s="72" t="s">
        <v>4323</v>
      </c>
      <c r="D148" s="186" t="s">
        <v>11688</v>
      </c>
      <c r="E148" s="72" t="s">
        <v>4195</v>
      </c>
      <c r="F148" s="184">
        <v>1331.44</v>
      </c>
    </row>
    <row r="149" spans="2:6" ht="40.5">
      <c r="B149" s="70" t="s">
        <v>11689</v>
      </c>
      <c r="C149" s="72" t="s">
        <v>4323</v>
      </c>
      <c r="D149" s="186" t="s">
        <v>11690</v>
      </c>
      <c r="E149" s="72" t="s">
        <v>4195</v>
      </c>
      <c r="F149" s="184">
        <v>1825.15</v>
      </c>
    </row>
    <row r="150" spans="2:6" ht="40.5">
      <c r="B150" s="70" t="s">
        <v>11691</v>
      </c>
      <c r="C150" s="72" t="s">
        <v>4323</v>
      </c>
      <c r="D150" s="186" t="s">
        <v>11692</v>
      </c>
      <c r="E150" s="72" t="s">
        <v>4195</v>
      </c>
      <c r="F150" s="184">
        <v>2911.75</v>
      </c>
    </row>
    <row r="151" spans="2:6" ht="40.5">
      <c r="B151" s="70" t="s">
        <v>11693</v>
      </c>
      <c r="C151" s="72" t="s">
        <v>4323</v>
      </c>
      <c r="D151" s="186" t="s">
        <v>11694</v>
      </c>
      <c r="E151" s="72" t="s">
        <v>4195</v>
      </c>
      <c r="F151" s="184">
        <v>622.5</v>
      </c>
    </row>
    <row r="152" spans="2:6" ht="40.5">
      <c r="B152" s="70" t="s">
        <v>11695</v>
      </c>
      <c r="C152" s="72" t="s">
        <v>4323</v>
      </c>
      <c r="D152" s="186" t="s">
        <v>11696</v>
      </c>
      <c r="E152" s="72" t="s">
        <v>4195</v>
      </c>
      <c r="F152" s="184">
        <v>1053.04</v>
      </c>
    </row>
    <row r="153" spans="2:6" ht="40.5">
      <c r="B153" s="70" t="s">
        <v>11697</v>
      </c>
      <c r="C153" s="72" t="s">
        <v>4323</v>
      </c>
      <c r="D153" s="186" t="s">
        <v>11698</v>
      </c>
      <c r="E153" s="72" t="s">
        <v>4195</v>
      </c>
      <c r="F153" s="184">
        <v>1457.94</v>
      </c>
    </row>
    <row r="154" spans="2:6" ht="40.5">
      <c r="B154" s="70" t="s">
        <v>11699</v>
      </c>
      <c r="C154" s="72" t="s">
        <v>4323</v>
      </c>
      <c r="D154" s="186" t="s">
        <v>11700</v>
      </c>
      <c r="E154" s="72" t="s">
        <v>4195</v>
      </c>
      <c r="F154" s="184">
        <v>1986.15</v>
      </c>
    </row>
    <row r="155" spans="2:6" ht="40.5">
      <c r="B155" s="70" t="s">
        <v>11701</v>
      </c>
      <c r="C155" s="72" t="s">
        <v>4323</v>
      </c>
      <c r="D155" s="186" t="s">
        <v>11702</v>
      </c>
      <c r="E155" s="72" t="s">
        <v>4195</v>
      </c>
      <c r="F155" s="184">
        <v>3201.55</v>
      </c>
    </row>
    <row r="156" spans="2:6" ht="40.5">
      <c r="B156" s="70" t="s">
        <v>11703</v>
      </c>
      <c r="C156" s="72" t="s">
        <v>4323</v>
      </c>
      <c r="D156" s="186" t="s">
        <v>11704</v>
      </c>
      <c r="E156" s="72" t="s">
        <v>4327</v>
      </c>
      <c r="F156" s="184">
        <v>1247.57</v>
      </c>
    </row>
    <row r="157" spans="2:6" ht="40.5">
      <c r="B157" s="70" t="s">
        <v>11705</v>
      </c>
      <c r="C157" s="72" t="s">
        <v>4323</v>
      </c>
      <c r="D157" s="186" t="s">
        <v>11706</v>
      </c>
      <c r="E157" s="72" t="s">
        <v>4327</v>
      </c>
      <c r="F157" s="184">
        <v>2042.67</v>
      </c>
    </row>
    <row r="158" spans="2:6" ht="40.5">
      <c r="B158" s="70" t="s">
        <v>11707</v>
      </c>
      <c r="C158" s="72" t="s">
        <v>4323</v>
      </c>
      <c r="D158" s="186" t="s">
        <v>11708</v>
      </c>
      <c r="E158" s="72" t="s">
        <v>4327</v>
      </c>
      <c r="F158" s="184">
        <v>3089.52</v>
      </c>
    </row>
    <row r="159" spans="2:6" ht="40.5">
      <c r="B159" s="70" t="s">
        <v>11709</v>
      </c>
      <c r="C159" s="72" t="s">
        <v>4323</v>
      </c>
      <c r="D159" s="186" t="s">
        <v>11710</v>
      </c>
      <c r="E159" s="72" t="s">
        <v>4327</v>
      </c>
      <c r="F159" s="184">
        <v>4528.5200000000004</v>
      </c>
    </row>
    <row r="160" spans="2:6" ht="40.5">
      <c r="B160" s="70" t="s">
        <v>11711</v>
      </c>
      <c r="C160" s="72" t="s">
        <v>4323</v>
      </c>
      <c r="D160" s="186" t="s">
        <v>11712</v>
      </c>
      <c r="E160" s="72" t="s">
        <v>4327</v>
      </c>
      <c r="F160" s="184">
        <v>8125.14</v>
      </c>
    </row>
    <row r="161" spans="2:6" ht="40.5">
      <c r="B161" s="70" t="s">
        <v>11713</v>
      </c>
      <c r="C161" s="72" t="s">
        <v>4323</v>
      </c>
      <c r="D161" s="186" t="s">
        <v>11714</v>
      </c>
      <c r="E161" s="72" t="s">
        <v>4195</v>
      </c>
      <c r="F161" s="184">
        <v>785.74</v>
      </c>
    </row>
    <row r="162" spans="2:6" ht="40.5">
      <c r="B162" s="70" t="s">
        <v>11715</v>
      </c>
      <c r="C162" s="72" t="s">
        <v>4323</v>
      </c>
      <c r="D162" s="186" t="s">
        <v>11716</v>
      </c>
      <c r="E162" s="72" t="s">
        <v>4195</v>
      </c>
      <c r="F162" s="184">
        <v>1333.47</v>
      </c>
    </row>
    <row r="163" spans="2:6" ht="40.5">
      <c r="B163" s="70" t="s">
        <v>11717</v>
      </c>
      <c r="C163" s="72" t="s">
        <v>4323</v>
      </c>
      <c r="D163" s="186" t="s">
        <v>11718</v>
      </c>
      <c r="E163" s="72" t="s">
        <v>4195</v>
      </c>
      <c r="F163" s="184">
        <v>1848.68</v>
      </c>
    </row>
    <row r="164" spans="2:6" ht="40.5">
      <c r="B164" s="70" t="s">
        <v>11719</v>
      </c>
      <c r="C164" s="72" t="s">
        <v>4323</v>
      </c>
      <c r="D164" s="186" t="s">
        <v>11720</v>
      </c>
      <c r="E164" s="72" t="s">
        <v>4195</v>
      </c>
      <c r="F164" s="184">
        <v>2531.42</v>
      </c>
    </row>
    <row r="165" spans="2:6" ht="40.5">
      <c r="B165" s="70" t="s">
        <v>11721</v>
      </c>
      <c r="C165" s="72" t="s">
        <v>4323</v>
      </c>
      <c r="D165" s="186" t="s">
        <v>11722</v>
      </c>
      <c r="E165" s="72" t="s">
        <v>4195</v>
      </c>
      <c r="F165" s="184">
        <v>3966.65</v>
      </c>
    </row>
    <row r="166" spans="2:6" ht="40.5">
      <c r="B166" s="70" t="s">
        <v>11723</v>
      </c>
      <c r="C166" s="72" t="s">
        <v>4323</v>
      </c>
      <c r="D166" s="186" t="s">
        <v>11724</v>
      </c>
      <c r="E166" s="72" t="s">
        <v>4195</v>
      </c>
      <c r="F166" s="184">
        <v>837.49</v>
      </c>
    </row>
    <row r="167" spans="2:6" ht="40.5">
      <c r="B167" s="70" t="s">
        <v>11725</v>
      </c>
      <c r="C167" s="72" t="s">
        <v>4323</v>
      </c>
      <c r="D167" s="186" t="s">
        <v>11726</v>
      </c>
      <c r="E167" s="72" t="s">
        <v>4195</v>
      </c>
      <c r="F167" s="184">
        <v>1436.97</v>
      </c>
    </row>
    <row r="168" spans="2:6" ht="40.5">
      <c r="B168" s="70" t="s">
        <v>11727</v>
      </c>
      <c r="C168" s="72" t="s">
        <v>4323</v>
      </c>
      <c r="D168" s="186" t="s">
        <v>11728</v>
      </c>
      <c r="E168" s="72" t="s">
        <v>4195</v>
      </c>
      <c r="F168" s="184">
        <v>1969.43</v>
      </c>
    </row>
    <row r="169" spans="2:6" ht="40.5">
      <c r="B169" s="70" t="s">
        <v>11729</v>
      </c>
      <c r="C169" s="72" t="s">
        <v>4323</v>
      </c>
      <c r="D169" s="186" t="s">
        <v>11730</v>
      </c>
      <c r="E169" s="72" t="s">
        <v>4195</v>
      </c>
      <c r="F169" s="184">
        <v>2704.17</v>
      </c>
    </row>
    <row r="170" spans="2:6" ht="40.5">
      <c r="B170" s="70" t="s">
        <v>11731</v>
      </c>
      <c r="C170" s="72" t="s">
        <v>4323</v>
      </c>
      <c r="D170" s="186" t="s">
        <v>11732</v>
      </c>
      <c r="E170" s="72" t="s">
        <v>4195</v>
      </c>
      <c r="F170" s="184">
        <v>4325.45</v>
      </c>
    </row>
    <row r="171" spans="2:6" ht="40.5">
      <c r="B171" s="70" t="s">
        <v>11733</v>
      </c>
      <c r="C171" s="72" t="s">
        <v>4323</v>
      </c>
      <c r="D171" s="186" t="s">
        <v>11734</v>
      </c>
      <c r="E171" s="72" t="s">
        <v>4195</v>
      </c>
      <c r="F171" s="184">
        <v>1557.72</v>
      </c>
    </row>
    <row r="172" spans="2:6" ht="40.5">
      <c r="B172" s="70" t="s">
        <v>11735</v>
      </c>
      <c r="C172" s="72" t="s">
        <v>4323</v>
      </c>
      <c r="D172" s="186" t="s">
        <v>11736</v>
      </c>
      <c r="E172" s="72" t="s">
        <v>4195</v>
      </c>
      <c r="F172" s="184">
        <v>2159.1799999999998</v>
      </c>
    </row>
    <row r="173" spans="2:6" ht="40.5">
      <c r="B173" s="70" t="s">
        <v>11737</v>
      </c>
      <c r="C173" s="72" t="s">
        <v>4323</v>
      </c>
      <c r="D173" s="186" t="s">
        <v>11738</v>
      </c>
      <c r="E173" s="72" t="s">
        <v>4195</v>
      </c>
      <c r="F173" s="184">
        <v>2945.67</v>
      </c>
    </row>
    <row r="174" spans="2:6" ht="40.5">
      <c r="B174" s="70" t="s">
        <v>11739</v>
      </c>
      <c r="C174" s="72" t="s">
        <v>4323</v>
      </c>
      <c r="D174" s="186" t="s">
        <v>11740</v>
      </c>
      <c r="E174" s="72" t="s">
        <v>4195</v>
      </c>
      <c r="F174" s="184">
        <v>4760.1499999999996</v>
      </c>
    </row>
    <row r="175" spans="2:6" ht="40.5">
      <c r="B175" s="70" t="s">
        <v>11741</v>
      </c>
      <c r="C175" s="72" t="s">
        <v>4323</v>
      </c>
      <c r="D175" s="186" t="s">
        <v>11742</v>
      </c>
      <c r="E175" s="72" t="s">
        <v>4327</v>
      </c>
      <c r="F175" s="184">
        <v>1626.69</v>
      </c>
    </row>
    <row r="176" spans="2:6" ht="40.5">
      <c r="B176" s="70" t="s">
        <v>11743</v>
      </c>
      <c r="C176" s="72" t="s">
        <v>4323</v>
      </c>
      <c r="D176" s="186" t="s">
        <v>11744</v>
      </c>
      <c r="E176" s="72" t="s">
        <v>4327</v>
      </c>
      <c r="F176" s="184">
        <v>2635.97</v>
      </c>
    </row>
    <row r="177" spans="2:6" ht="40.5">
      <c r="B177" s="70" t="s">
        <v>11745</v>
      </c>
      <c r="C177" s="72" t="s">
        <v>4323</v>
      </c>
      <c r="D177" s="186" t="s">
        <v>11746</v>
      </c>
      <c r="E177" s="72" t="s">
        <v>4327</v>
      </c>
      <c r="F177" s="184">
        <v>3972.27</v>
      </c>
    </row>
    <row r="178" spans="2:6" ht="40.5">
      <c r="B178" s="70" t="s">
        <v>11747</v>
      </c>
      <c r="C178" s="72" t="s">
        <v>4323</v>
      </c>
      <c r="D178" s="186" t="s">
        <v>11748</v>
      </c>
      <c r="E178" s="72" t="s">
        <v>4327</v>
      </c>
      <c r="F178" s="184">
        <v>5830.76</v>
      </c>
    </row>
    <row r="179" spans="2:6" ht="40.5">
      <c r="B179" s="70" t="s">
        <v>11749</v>
      </c>
      <c r="C179" s="72" t="s">
        <v>4323</v>
      </c>
      <c r="D179" s="186" t="s">
        <v>11750</v>
      </c>
      <c r="E179" s="72" t="s">
        <v>4327</v>
      </c>
      <c r="F179" s="184">
        <v>10360.27</v>
      </c>
    </row>
    <row r="180" spans="2:6" ht="40.5">
      <c r="B180" s="70" t="s">
        <v>11751</v>
      </c>
      <c r="C180" s="72" t="s">
        <v>4323</v>
      </c>
      <c r="D180" s="186" t="s">
        <v>11752</v>
      </c>
      <c r="E180" s="72" t="s">
        <v>4327</v>
      </c>
      <c r="F180" s="184">
        <v>444.71</v>
      </c>
    </row>
    <row r="181" spans="2:6" ht="40.5">
      <c r="B181" s="70" t="s">
        <v>11753</v>
      </c>
      <c r="C181" s="72" t="s">
        <v>4323</v>
      </c>
      <c r="D181" s="186" t="s">
        <v>11754</v>
      </c>
      <c r="E181" s="72" t="s">
        <v>4327</v>
      </c>
      <c r="F181" s="184">
        <v>477.58</v>
      </c>
    </row>
    <row r="182" spans="2:6" ht="40.5">
      <c r="B182" s="70" t="s">
        <v>11755</v>
      </c>
      <c r="C182" s="72" t="s">
        <v>4323</v>
      </c>
      <c r="D182" s="186" t="s">
        <v>11756</v>
      </c>
      <c r="E182" s="72" t="s">
        <v>4327</v>
      </c>
      <c r="F182" s="184">
        <v>576.63</v>
      </c>
    </row>
    <row r="183" spans="2:6" ht="40.5">
      <c r="B183" s="70" t="s">
        <v>11757</v>
      </c>
      <c r="C183" s="72" t="s">
        <v>4323</v>
      </c>
      <c r="D183" s="186" t="s">
        <v>11758</v>
      </c>
      <c r="E183" s="72" t="s">
        <v>4327</v>
      </c>
      <c r="F183" s="184">
        <v>900.47</v>
      </c>
    </row>
    <row r="184" spans="2:6" ht="40.5">
      <c r="B184" s="70" t="s">
        <v>11759</v>
      </c>
      <c r="C184" s="72" t="s">
        <v>4323</v>
      </c>
      <c r="D184" s="186" t="s">
        <v>11760</v>
      </c>
      <c r="E184" s="72" t="s">
        <v>4327</v>
      </c>
      <c r="F184" s="184">
        <v>1235.9000000000001</v>
      </c>
    </row>
    <row r="185" spans="2:6">
      <c r="B185" s="70" t="s">
        <v>11761</v>
      </c>
      <c r="C185" s="72" t="s">
        <v>4323</v>
      </c>
      <c r="D185" s="186" t="s">
        <v>11762</v>
      </c>
      <c r="E185" s="72" t="s">
        <v>4195</v>
      </c>
      <c r="F185" s="184">
        <v>31.62</v>
      </c>
    </row>
    <row r="186" spans="2:6">
      <c r="B186" s="70" t="s">
        <v>11763</v>
      </c>
      <c r="C186" s="72" t="s">
        <v>4323</v>
      </c>
      <c r="D186" s="186" t="s">
        <v>11764</v>
      </c>
      <c r="E186" s="72" t="s">
        <v>4327</v>
      </c>
      <c r="F186" s="184">
        <v>88.87</v>
      </c>
    </row>
    <row r="187" spans="2:6">
      <c r="B187" s="70" t="s">
        <v>11765</v>
      </c>
      <c r="C187" s="72" t="s">
        <v>4323</v>
      </c>
      <c r="D187" s="186" t="s">
        <v>11766</v>
      </c>
      <c r="E187" s="72" t="s">
        <v>4195</v>
      </c>
      <c r="F187" s="184">
        <v>62.32</v>
      </c>
    </row>
    <row r="188" spans="2:6">
      <c r="B188" s="70" t="s">
        <v>11767</v>
      </c>
      <c r="C188" s="72" t="s">
        <v>4323</v>
      </c>
      <c r="D188" s="186" t="s">
        <v>11768</v>
      </c>
      <c r="E188" s="72" t="s">
        <v>4327</v>
      </c>
      <c r="F188" s="184">
        <v>185.28</v>
      </c>
    </row>
    <row r="189" spans="2:6">
      <c r="B189" s="70" t="s">
        <v>11769</v>
      </c>
      <c r="C189" s="72" t="s">
        <v>4323</v>
      </c>
      <c r="D189" s="186" t="s">
        <v>11770</v>
      </c>
      <c r="E189" s="72" t="s">
        <v>4195</v>
      </c>
      <c r="F189" s="184">
        <v>98.99</v>
      </c>
    </row>
    <row r="190" spans="2:6">
      <c r="B190" s="70" t="s">
        <v>11771</v>
      </c>
      <c r="C190" s="72" t="s">
        <v>4323</v>
      </c>
      <c r="D190" s="186" t="s">
        <v>11772</v>
      </c>
      <c r="E190" s="72" t="s">
        <v>4327</v>
      </c>
      <c r="F190" s="184">
        <v>307.11</v>
      </c>
    </row>
    <row r="191" spans="2:6">
      <c r="B191" s="70" t="s">
        <v>11773</v>
      </c>
      <c r="C191" s="72" t="s">
        <v>4323</v>
      </c>
      <c r="D191" s="186" t="s">
        <v>11774</v>
      </c>
      <c r="E191" s="72" t="s">
        <v>4195</v>
      </c>
      <c r="F191" s="184">
        <v>142.57</v>
      </c>
    </row>
    <row r="192" spans="2:6">
      <c r="B192" s="70" t="s">
        <v>11775</v>
      </c>
      <c r="C192" s="72" t="s">
        <v>4323</v>
      </c>
      <c r="D192" s="186" t="s">
        <v>11776</v>
      </c>
      <c r="E192" s="72" t="s">
        <v>4327</v>
      </c>
      <c r="F192" s="184">
        <v>473.84</v>
      </c>
    </row>
    <row r="193" spans="2:6">
      <c r="B193" s="70" t="s">
        <v>11777</v>
      </c>
      <c r="C193" s="72" t="s">
        <v>4323</v>
      </c>
      <c r="D193" s="186" t="s">
        <v>11778</v>
      </c>
      <c r="E193" s="72" t="s">
        <v>4195</v>
      </c>
      <c r="F193" s="184">
        <v>190.99</v>
      </c>
    </row>
    <row r="194" spans="2:6">
      <c r="B194" s="70" t="s">
        <v>11779</v>
      </c>
      <c r="C194" s="72" t="s">
        <v>4323</v>
      </c>
      <c r="D194" s="186" t="s">
        <v>11780</v>
      </c>
      <c r="E194" s="72" t="s">
        <v>4327</v>
      </c>
      <c r="F194" s="184">
        <v>700.4</v>
      </c>
    </row>
    <row r="195" spans="2:6">
      <c r="B195" s="70" t="s">
        <v>11781</v>
      </c>
      <c r="C195" s="72" t="s">
        <v>4323</v>
      </c>
      <c r="D195" s="186" t="s">
        <v>11782</v>
      </c>
      <c r="E195" s="72" t="s">
        <v>4195</v>
      </c>
      <c r="F195" s="184">
        <v>264.11</v>
      </c>
    </row>
    <row r="196" spans="2:6">
      <c r="B196" s="70" t="s">
        <v>11783</v>
      </c>
      <c r="C196" s="72" t="s">
        <v>4323</v>
      </c>
      <c r="D196" s="186" t="s">
        <v>11784</v>
      </c>
      <c r="E196" s="72" t="s">
        <v>4327</v>
      </c>
      <c r="F196" s="184">
        <v>1320.12</v>
      </c>
    </row>
    <row r="197" spans="2:6">
      <c r="B197" s="70" t="s">
        <v>11785</v>
      </c>
      <c r="C197" s="72" t="s">
        <v>4323</v>
      </c>
      <c r="D197" s="186" t="s">
        <v>11786</v>
      </c>
      <c r="E197" s="72" t="s">
        <v>4195</v>
      </c>
      <c r="F197" s="184">
        <v>111.25</v>
      </c>
    </row>
    <row r="198" spans="2:6">
      <c r="B198" s="70" t="s">
        <v>11787</v>
      </c>
      <c r="C198" s="72" t="s">
        <v>4323</v>
      </c>
      <c r="D198" s="186" t="s">
        <v>11788</v>
      </c>
      <c r="E198" s="72" t="s">
        <v>4327</v>
      </c>
      <c r="F198" s="184">
        <v>273.02999999999997</v>
      </c>
    </row>
    <row r="199" spans="2:6">
      <c r="B199" s="70" t="s">
        <v>11789</v>
      </c>
      <c r="C199" s="72" t="s">
        <v>4323</v>
      </c>
      <c r="D199" s="186" t="s">
        <v>11790</v>
      </c>
      <c r="E199" s="72" t="s">
        <v>4195</v>
      </c>
      <c r="F199" s="184">
        <v>176.93</v>
      </c>
    </row>
    <row r="200" spans="2:6">
      <c r="B200" s="70" t="s">
        <v>11791</v>
      </c>
      <c r="C200" s="72" t="s">
        <v>4323</v>
      </c>
      <c r="D200" s="186" t="s">
        <v>11792</v>
      </c>
      <c r="E200" s="72" t="s">
        <v>4327</v>
      </c>
      <c r="F200" s="184">
        <v>439.62</v>
      </c>
    </row>
    <row r="201" spans="2:6">
      <c r="B201" s="70" t="s">
        <v>11793</v>
      </c>
      <c r="C201" s="72" t="s">
        <v>4323</v>
      </c>
      <c r="D201" s="186" t="s">
        <v>11794</v>
      </c>
      <c r="E201" s="72" t="s">
        <v>4195</v>
      </c>
      <c r="F201" s="184">
        <v>260.8</v>
      </c>
    </row>
    <row r="202" spans="2:6">
      <c r="B202" s="70" t="s">
        <v>11795</v>
      </c>
      <c r="C202" s="72" t="s">
        <v>4323</v>
      </c>
      <c r="D202" s="186" t="s">
        <v>11796</v>
      </c>
      <c r="E202" s="72" t="s">
        <v>4327</v>
      </c>
      <c r="F202" s="184">
        <v>657.88</v>
      </c>
    </row>
    <row r="203" spans="2:6">
      <c r="B203" s="70" t="s">
        <v>11797</v>
      </c>
      <c r="C203" s="72" t="s">
        <v>4323</v>
      </c>
      <c r="D203" s="186" t="s">
        <v>11798</v>
      </c>
      <c r="E203" s="72" t="s">
        <v>4195</v>
      </c>
      <c r="F203" s="184">
        <v>348.58</v>
      </c>
    </row>
    <row r="204" spans="2:6">
      <c r="B204" s="70" t="s">
        <v>11799</v>
      </c>
      <c r="C204" s="72" t="s">
        <v>4323</v>
      </c>
      <c r="D204" s="186" t="s">
        <v>11800</v>
      </c>
      <c r="E204" s="72" t="s">
        <v>4327</v>
      </c>
      <c r="F204" s="184">
        <v>983.05</v>
      </c>
    </row>
    <row r="205" spans="2:6">
      <c r="B205" s="70" t="s">
        <v>11801</v>
      </c>
      <c r="C205" s="72" t="s">
        <v>4323</v>
      </c>
      <c r="D205" s="186" t="s">
        <v>11802</v>
      </c>
      <c r="E205" s="72" t="s">
        <v>4195</v>
      </c>
      <c r="F205" s="184">
        <v>486.56</v>
      </c>
    </row>
    <row r="206" spans="2:6">
      <c r="B206" s="70" t="s">
        <v>11803</v>
      </c>
      <c r="C206" s="72" t="s">
        <v>4323</v>
      </c>
      <c r="D206" s="186" t="s">
        <v>11804</v>
      </c>
      <c r="E206" s="72" t="s">
        <v>4327</v>
      </c>
      <c r="F206" s="184">
        <v>1830.02</v>
      </c>
    </row>
    <row r="207" spans="2:6">
      <c r="B207" s="70" t="s">
        <v>11805</v>
      </c>
      <c r="C207" s="72" t="s">
        <v>4323</v>
      </c>
      <c r="D207" s="186" t="s">
        <v>11806</v>
      </c>
      <c r="E207" s="72" t="s">
        <v>4195</v>
      </c>
      <c r="F207" s="184">
        <v>166.82</v>
      </c>
    </row>
    <row r="208" spans="2:6">
      <c r="B208" s="70" t="s">
        <v>11807</v>
      </c>
      <c r="C208" s="72" t="s">
        <v>4323</v>
      </c>
      <c r="D208" s="186" t="s">
        <v>11808</v>
      </c>
      <c r="E208" s="72" t="s">
        <v>4327</v>
      </c>
      <c r="F208" s="184">
        <v>350.86</v>
      </c>
    </row>
    <row r="209" spans="2:6">
      <c r="B209" s="70" t="s">
        <v>11809</v>
      </c>
      <c r="C209" s="72" t="s">
        <v>4323</v>
      </c>
      <c r="D209" s="186" t="s">
        <v>11810</v>
      </c>
      <c r="E209" s="72" t="s">
        <v>4195</v>
      </c>
      <c r="F209" s="184">
        <v>265.17</v>
      </c>
    </row>
    <row r="210" spans="2:6">
      <c r="B210" s="70" t="s">
        <v>11811</v>
      </c>
      <c r="C210" s="72" t="s">
        <v>4323</v>
      </c>
      <c r="D210" s="186" t="s">
        <v>11812</v>
      </c>
      <c r="E210" s="72" t="s">
        <v>4327</v>
      </c>
      <c r="F210" s="184">
        <v>561.38</v>
      </c>
    </row>
    <row r="211" spans="2:6">
      <c r="B211" s="70" t="s">
        <v>11813</v>
      </c>
      <c r="C211" s="72" t="s">
        <v>4323</v>
      </c>
      <c r="D211" s="186" t="s">
        <v>11814</v>
      </c>
      <c r="E211" s="72" t="s">
        <v>4195</v>
      </c>
      <c r="F211" s="184">
        <v>391.02</v>
      </c>
    </row>
    <row r="212" spans="2:6">
      <c r="B212" s="70" t="s">
        <v>11815</v>
      </c>
      <c r="C212" s="72" t="s">
        <v>4323</v>
      </c>
      <c r="D212" s="186" t="s">
        <v>11816</v>
      </c>
      <c r="E212" s="72" t="s">
        <v>4327</v>
      </c>
      <c r="F212" s="184">
        <v>841.92</v>
      </c>
    </row>
    <row r="213" spans="2:6">
      <c r="B213" s="70" t="s">
        <v>11817</v>
      </c>
      <c r="C213" s="72" t="s">
        <v>4323</v>
      </c>
      <c r="D213" s="186" t="s">
        <v>11818</v>
      </c>
      <c r="E213" s="72" t="s">
        <v>4195</v>
      </c>
      <c r="F213" s="184">
        <v>524.15</v>
      </c>
    </row>
    <row r="214" spans="2:6">
      <c r="B214" s="70" t="s">
        <v>11819</v>
      </c>
      <c r="C214" s="72" t="s">
        <v>4323</v>
      </c>
      <c r="D214" s="186" t="s">
        <v>11820</v>
      </c>
      <c r="E214" s="72" t="s">
        <v>4327</v>
      </c>
      <c r="F214" s="184">
        <v>1265.7</v>
      </c>
    </row>
    <row r="215" spans="2:6">
      <c r="B215" s="70" t="s">
        <v>11821</v>
      </c>
      <c r="C215" s="72" t="s">
        <v>4323</v>
      </c>
      <c r="D215" s="186" t="s">
        <v>11822</v>
      </c>
      <c r="E215" s="72" t="s">
        <v>4195</v>
      </c>
      <c r="F215" s="184">
        <v>730.37</v>
      </c>
    </row>
    <row r="216" spans="2:6">
      <c r="B216" s="70" t="s">
        <v>11823</v>
      </c>
      <c r="C216" s="72" t="s">
        <v>4323</v>
      </c>
      <c r="D216" s="186" t="s">
        <v>11824</v>
      </c>
      <c r="E216" s="72" t="s">
        <v>4327</v>
      </c>
      <c r="F216" s="184">
        <v>2345.7600000000002</v>
      </c>
    </row>
    <row r="217" spans="2:6" ht="40.5">
      <c r="B217" s="70" t="s">
        <v>11825</v>
      </c>
      <c r="C217" s="72" t="s">
        <v>4323</v>
      </c>
      <c r="D217" s="186" t="s">
        <v>11826</v>
      </c>
      <c r="E217" s="72" t="s">
        <v>4195</v>
      </c>
      <c r="F217" s="184">
        <v>1185.3699999999999</v>
      </c>
    </row>
    <row r="218" spans="2:6" ht="40.5">
      <c r="B218" s="70" t="s">
        <v>11827</v>
      </c>
      <c r="C218" s="72" t="s">
        <v>4323</v>
      </c>
      <c r="D218" s="186" t="s">
        <v>11828</v>
      </c>
      <c r="E218" s="72" t="s">
        <v>4327</v>
      </c>
      <c r="F218" s="184">
        <v>1188.2</v>
      </c>
    </row>
    <row r="219" spans="2:6" ht="40.5">
      <c r="B219" s="70" t="s">
        <v>11829</v>
      </c>
      <c r="C219" s="72" t="s">
        <v>4323</v>
      </c>
      <c r="D219" s="186" t="s">
        <v>11830</v>
      </c>
      <c r="E219" s="72" t="s">
        <v>4195</v>
      </c>
      <c r="F219" s="184">
        <v>1555.77</v>
      </c>
    </row>
    <row r="220" spans="2:6" ht="40.5">
      <c r="B220" s="70" t="s">
        <v>11831</v>
      </c>
      <c r="C220" s="72" t="s">
        <v>4323</v>
      </c>
      <c r="D220" s="186" t="s">
        <v>11832</v>
      </c>
      <c r="E220" s="72" t="s">
        <v>4327</v>
      </c>
      <c r="F220" s="184">
        <v>2267.4699999999998</v>
      </c>
    </row>
    <row r="221" spans="2:6" ht="40.5">
      <c r="B221" s="70" t="s">
        <v>11833</v>
      </c>
      <c r="C221" s="72" t="s">
        <v>4323</v>
      </c>
      <c r="D221" s="186" t="s">
        <v>11834</v>
      </c>
      <c r="E221" s="72" t="s">
        <v>4195</v>
      </c>
      <c r="F221" s="184">
        <v>2010</v>
      </c>
    </row>
    <row r="222" spans="2:6" ht="40.5">
      <c r="B222" s="70" t="s">
        <v>11835</v>
      </c>
      <c r="C222" s="72" t="s">
        <v>4323</v>
      </c>
      <c r="D222" s="186" t="s">
        <v>11836</v>
      </c>
      <c r="E222" s="72" t="s">
        <v>4327</v>
      </c>
      <c r="F222" s="184">
        <v>3888.7</v>
      </c>
    </row>
    <row r="223" spans="2:6" ht="40.5">
      <c r="B223" s="70" t="s">
        <v>11837</v>
      </c>
      <c r="C223" s="72" t="s">
        <v>4323</v>
      </c>
      <c r="D223" s="186" t="s">
        <v>11838</v>
      </c>
      <c r="E223" s="72" t="s">
        <v>4195</v>
      </c>
      <c r="F223" s="184">
        <v>1676.34</v>
      </c>
    </row>
    <row r="224" spans="2:6" ht="40.5">
      <c r="B224" s="70" t="s">
        <v>11839</v>
      </c>
      <c r="C224" s="72" t="s">
        <v>4323</v>
      </c>
      <c r="D224" s="186" t="s">
        <v>11840</v>
      </c>
      <c r="E224" s="72" t="s">
        <v>4327</v>
      </c>
      <c r="F224" s="184">
        <v>1369.55</v>
      </c>
    </row>
    <row r="225" spans="2:6" ht="40.5">
      <c r="B225" s="70" t="s">
        <v>11841</v>
      </c>
      <c r="C225" s="72" t="s">
        <v>4323</v>
      </c>
      <c r="D225" s="186" t="s">
        <v>11842</v>
      </c>
      <c r="E225" s="72" t="s">
        <v>4195</v>
      </c>
      <c r="F225" s="184">
        <v>2061.61</v>
      </c>
    </row>
    <row r="226" spans="2:6" ht="40.5">
      <c r="B226" s="70" t="s">
        <v>11843</v>
      </c>
      <c r="C226" s="72" t="s">
        <v>4323</v>
      </c>
      <c r="D226" s="186" t="s">
        <v>11844</v>
      </c>
      <c r="E226" s="72" t="s">
        <v>4327</v>
      </c>
      <c r="F226" s="184">
        <v>2548.54</v>
      </c>
    </row>
    <row r="227" spans="2:6" ht="40.5">
      <c r="B227" s="70" t="s">
        <v>11845</v>
      </c>
      <c r="C227" s="72" t="s">
        <v>4323</v>
      </c>
      <c r="D227" s="186" t="s">
        <v>11846</v>
      </c>
      <c r="E227" s="72" t="s">
        <v>4195</v>
      </c>
      <c r="F227" s="184">
        <v>2515.5</v>
      </c>
    </row>
    <row r="228" spans="2:6" ht="40.5">
      <c r="B228" s="70" t="s">
        <v>11847</v>
      </c>
      <c r="C228" s="72" t="s">
        <v>4323</v>
      </c>
      <c r="D228" s="186" t="s">
        <v>11848</v>
      </c>
      <c r="E228" s="72" t="s">
        <v>4327</v>
      </c>
      <c r="F228" s="184">
        <v>4190.38</v>
      </c>
    </row>
    <row r="229" spans="2:6" ht="40.5">
      <c r="B229" s="70" t="s">
        <v>11849</v>
      </c>
      <c r="C229" s="72" t="s">
        <v>4323</v>
      </c>
      <c r="D229" s="186" t="s">
        <v>11850</v>
      </c>
      <c r="E229" s="72" t="s">
        <v>4195</v>
      </c>
      <c r="F229" s="184">
        <v>2244.56</v>
      </c>
    </row>
    <row r="230" spans="2:6" ht="40.5">
      <c r="B230" s="70" t="s">
        <v>11851</v>
      </c>
      <c r="C230" s="72" t="s">
        <v>4323</v>
      </c>
      <c r="D230" s="186" t="s">
        <v>11852</v>
      </c>
      <c r="E230" s="72" t="s">
        <v>4327</v>
      </c>
      <c r="F230" s="184">
        <v>1563.54</v>
      </c>
    </row>
    <row r="231" spans="2:6" ht="40.5">
      <c r="B231" s="70" t="s">
        <v>11853</v>
      </c>
      <c r="C231" s="72" t="s">
        <v>4323</v>
      </c>
      <c r="D231" s="186" t="s">
        <v>11854</v>
      </c>
      <c r="E231" s="72" t="s">
        <v>4195</v>
      </c>
      <c r="F231" s="184">
        <v>2649.08</v>
      </c>
    </row>
    <row r="232" spans="2:6" ht="40.5">
      <c r="B232" s="70" t="s">
        <v>11855</v>
      </c>
      <c r="C232" s="72" t="s">
        <v>4323</v>
      </c>
      <c r="D232" s="186" t="s">
        <v>11856</v>
      </c>
      <c r="E232" s="72" t="s">
        <v>4327</v>
      </c>
      <c r="F232" s="184">
        <v>2841.63</v>
      </c>
    </row>
    <row r="233" spans="2:6" ht="40.5">
      <c r="B233" s="70" t="s">
        <v>11857</v>
      </c>
      <c r="C233" s="72" t="s">
        <v>4323</v>
      </c>
      <c r="D233" s="186" t="s">
        <v>11858</v>
      </c>
      <c r="E233" s="72" t="s">
        <v>4195</v>
      </c>
      <c r="F233" s="184">
        <v>3105.14</v>
      </c>
    </row>
    <row r="234" spans="2:6" ht="40.5">
      <c r="B234" s="70" t="s">
        <v>11859</v>
      </c>
      <c r="C234" s="72" t="s">
        <v>4323</v>
      </c>
      <c r="D234" s="186" t="s">
        <v>11860</v>
      </c>
      <c r="E234" s="72" t="s">
        <v>4327</v>
      </c>
      <c r="F234" s="184">
        <v>4602.5200000000004</v>
      </c>
    </row>
    <row r="235" spans="2:6" ht="40.5">
      <c r="B235" s="70" t="s">
        <v>11861</v>
      </c>
      <c r="C235" s="72" t="s">
        <v>4323</v>
      </c>
      <c r="D235" s="186" t="s">
        <v>11862</v>
      </c>
      <c r="E235" s="72" t="s">
        <v>4195</v>
      </c>
      <c r="F235" s="184">
        <v>3606.82</v>
      </c>
    </row>
    <row r="236" spans="2:6" ht="40.5">
      <c r="B236" s="70" t="s">
        <v>11863</v>
      </c>
      <c r="C236" s="72" t="s">
        <v>4323</v>
      </c>
      <c r="D236" s="186" t="s">
        <v>11864</v>
      </c>
      <c r="E236" s="72" t="s">
        <v>4327</v>
      </c>
      <c r="F236" s="184">
        <v>6822.58</v>
      </c>
    </row>
    <row r="237" spans="2:6" ht="40.5">
      <c r="B237" s="70" t="s">
        <v>11865</v>
      </c>
      <c r="C237" s="72" t="s">
        <v>4323</v>
      </c>
      <c r="D237" s="186" t="s">
        <v>11866</v>
      </c>
      <c r="E237" s="72" t="s">
        <v>4195</v>
      </c>
      <c r="F237" s="184">
        <v>4180.17</v>
      </c>
    </row>
    <row r="238" spans="2:6" ht="40.5">
      <c r="B238" s="70" t="s">
        <v>11867</v>
      </c>
      <c r="C238" s="72" t="s">
        <v>4323</v>
      </c>
      <c r="D238" s="186" t="s">
        <v>11868</v>
      </c>
      <c r="E238" s="72" t="s">
        <v>4327</v>
      </c>
      <c r="F238" s="184">
        <v>9718.27</v>
      </c>
    </row>
    <row r="239" spans="2:6" ht="40.5">
      <c r="B239" s="70" t="s">
        <v>11869</v>
      </c>
      <c r="C239" s="72" t="s">
        <v>4323</v>
      </c>
      <c r="D239" s="186" t="s">
        <v>11870</v>
      </c>
      <c r="E239" s="72" t="s">
        <v>4195</v>
      </c>
      <c r="F239" s="184">
        <v>3773.21</v>
      </c>
    </row>
    <row r="240" spans="2:6" ht="40.5">
      <c r="B240" s="70" t="s">
        <v>11871</v>
      </c>
      <c r="C240" s="72" t="s">
        <v>4323</v>
      </c>
      <c r="D240" s="186" t="s">
        <v>11872</v>
      </c>
      <c r="E240" s="72" t="s">
        <v>4327</v>
      </c>
      <c r="F240" s="184">
        <v>4939.9799999999996</v>
      </c>
    </row>
    <row r="241" spans="2:6" ht="40.5">
      <c r="B241" s="70" t="s">
        <v>11873</v>
      </c>
      <c r="C241" s="72" t="s">
        <v>4323</v>
      </c>
      <c r="D241" s="186" t="s">
        <v>11874</v>
      </c>
      <c r="E241" s="72" t="s">
        <v>4195</v>
      </c>
      <c r="F241" s="184">
        <v>4315.97</v>
      </c>
    </row>
    <row r="242" spans="2:6" ht="40.5">
      <c r="B242" s="70" t="s">
        <v>11875</v>
      </c>
      <c r="C242" s="72" t="s">
        <v>4323</v>
      </c>
      <c r="D242" s="186" t="s">
        <v>11876</v>
      </c>
      <c r="E242" s="72" t="s">
        <v>4327</v>
      </c>
      <c r="F242" s="184">
        <v>7370.77</v>
      </c>
    </row>
    <row r="243" spans="2:6" ht="40.5">
      <c r="B243" s="70" t="s">
        <v>11877</v>
      </c>
      <c r="C243" s="72" t="s">
        <v>4323</v>
      </c>
      <c r="D243" s="186" t="s">
        <v>11878</v>
      </c>
      <c r="E243" s="72" t="s">
        <v>4195</v>
      </c>
      <c r="F243" s="184">
        <v>4862.96</v>
      </c>
    </row>
    <row r="244" spans="2:6" ht="40.5">
      <c r="B244" s="70" t="s">
        <v>11879</v>
      </c>
      <c r="C244" s="72" t="s">
        <v>4323</v>
      </c>
      <c r="D244" s="186" t="s">
        <v>11880</v>
      </c>
      <c r="E244" s="72" t="s">
        <v>4327</v>
      </c>
      <c r="F244" s="184">
        <v>10307.799999999999</v>
      </c>
    </row>
    <row r="245" spans="2:6" ht="40.5">
      <c r="B245" s="70" t="s">
        <v>11881</v>
      </c>
      <c r="C245" s="72" t="s">
        <v>4323</v>
      </c>
      <c r="D245" s="186" t="s">
        <v>11882</v>
      </c>
      <c r="E245" s="72" t="s">
        <v>4195</v>
      </c>
      <c r="F245" s="184">
        <v>4135.68</v>
      </c>
    </row>
    <row r="246" spans="2:6" ht="40.5">
      <c r="B246" s="70" t="s">
        <v>11883</v>
      </c>
      <c r="C246" s="72" t="s">
        <v>4323</v>
      </c>
      <c r="D246" s="186" t="s">
        <v>11884</v>
      </c>
      <c r="E246" s="72" t="s">
        <v>4327</v>
      </c>
      <c r="F246" s="184">
        <v>3417.85</v>
      </c>
    </row>
    <row r="247" spans="2:6" ht="40.5">
      <c r="B247" s="70" t="s">
        <v>11885</v>
      </c>
      <c r="C247" s="72" t="s">
        <v>4323</v>
      </c>
      <c r="D247" s="186" t="s">
        <v>11886</v>
      </c>
      <c r="E247" s="72" t="s">
        <v>4195</v>
      </c>
      <c r="F247" s="184">
        <v>4619.75</v>
      </c>
    </row>
    <row r="248" spans="2:6" ht="40.5">
      <c r="B248" s="70" t="s">
        <v>11887</v>
      </c>
      <c r="C248" s="72" t="s">
        <v>4323</v>
      </c>
      <c r="D248" s="186" t="s">
        <v>11888</v>
      </c>
      <c r="E248" s="72" t="s">
        <v>4327</v>
      </c>
      <c r="F248" s="184">
        <v>5402.54</v>
      </c>
    </row>
    <row r="249" spans="2:6" ht="40.5">
      <c r="B249" s="70" t="s">
        <v>11889</v>
      </c>
      <c r="C249" s="72" t="s">
        <v>4323</v>
      </c>
      <c r="D249" s="186" t="s">
        <v>11890</v>
      </c>
      <c r="E249" s="72" t="s">
        <v>4195</v>
      </c>
      <c r="F249" s="184">
        <v>5107.01</v>
      </c>
    </row>
    <row r="250" spans="2:6" ht="40.5">
      <c r="B250" s="70" t="s">
        <v>11891</v>
      </c>
      <c r="C250" s="72" t="s">
        <v>4323</v>
      </c>
      <c r="D250" s="186" t="s">
        <v>11892</v>
      </c>
      <c r="E250" s="72" t="s">
        <v>4327</v>
      </c>
      <c r="F250" s="184">
        <v>7852.85</v>
      </c>
    </row>
    <row r="251" spans="2:6" ht="40.5">
      <c r="B251" s="70" t="s">
        <v>11893</v>
      </c>
      <c r="C251" s="72" t="s">
        <v>4323</v>
      </c>
      <c r="D251" s="186" t="s">
        <v>11894</v>
      </c>
      <c r="E251" s="72" t="s">
        <v>4195</v>
      </c>
      <c r="F251" s="184">
        <v>5666.18</v>
      </c>
    </row>
    <row r="252" spans="2:6" ht="40.5">
      <c r="B252" s="70" t="s">
        <v>11895</v>
      </c>
      <c r="C252" s="72" t="s">
        <v>4323</v>
      </c>
      <c r="D252" s="186" t="s">
        <v>11896</v>
      </c>
      <c r="E252" s="72" t="s">
        <v>4327</v>
      </c>
      <c r="F252" s="184">
        <v>10888.25</v>
      </c>
    </row>
    <row r="253" spans="2:6" ht="40.5">
      <c r="B253" s="70" t="s">
        <v>11897</v>
      </c>
      <c r="C253" s="72" t="s">
        <v>4323</v>
      </c>
      <c r="D253" s="186" t="s">
        <v>11898</v>
      </c>
      <c r="E253" s="72" t="s">
        <v>4195</v>
      </c>
      <c r="F253" s="184">
        <v>6271.81</v>
      </c>
    </row>
    <row r="254" spans="2:6" ht="40.5">
      <c r="B254" s="70" t="s">
        <v>11899</v>
      </c>
      <c r="C254" s="72" t="s">
        <v>4323</v>
      </c>
      <c r="D254" s="186" t="s">
        <v>11900</v>
      </c>
      <c r="E254" s="72" t="s">
        <v>4327</v>
      </c>
      <c r="F254" s="184">
        <v>14581.33</v>
      </c>
    </row>
    <row r="255" spans="2:6" ht="40.5">
      <c r="B255" s="70" t="s">
        <v>11901</v>
      </c>
      <c r="C255" s="72" t="s">
        <v>4323</v>
      </c>
      <c r="D255" s="186" t="s">
        <v>11902</v>
      </c>
      <c r="E255" s="72" t="s">
        <v>4195</v>
      </c>
      <c r="F255" s="184">
        <v>6002.79</v>
      </c>
    </row>
    <row r="256" spans="2:6" ht="40.5">
      <c r="B256" s="70" t="s">
        <v>11903</v>
      </c>
      <c r="C256" s="72" t="s">
        <v>4323</v>
      </c>
      <c r="D256" s="186" t="s">
        <v>11904</v>
      </c>
      <c r="E256" s="72" t="s">
        <v>4327</v>
      </c>
      <c r="F256" s="184">
        <v>8331.77</v>
      </c>
    </row>
    <row r="257" spans="2:6" ht="40.5">
      <c r="B257" s="70" t="s">
        <v>11905</v>
      </c>
      <c r="C257" s="72" t="s">
        <v>4323</v>
      </c>
      <c r="D257" s="186" t="s">
        <v>11906</v>
      </c>
      <c r="E257" s="72" t="s">
        <v>4195</v>
      </c>
      <c r="F257" s="184">
        <v>6548.5</v>
      </c>
    </row>
    <row r="258" spans="2:6" ht="40.5">
      <c r="B258" s="70" t="s">
        <v>11907</v>
      </c>
      <c r="C258" s="72" t="s">
        <v>4323</v>
      </c>
      <c r="D258" s="186" t="s">
        <v>11908</v>
      </c>
      <c r="E258" s="72" t="s">
        <v>4327</v>
      </c>
      <c r="F258" s="184">
        <v>11506.47</v>
      </c>
    </row>
    <row r="259" spans="2:6" ht="40.5">
      <c r="B259" s="70" t="s">
        <v>11909</v>
      </c>
      <c r="C259" s="72" t="s">
        <v>4323</v>
      </c>
      <c r="D259" s="186" t="s">
        <v>11910</v>
      </c>
      <c r="E259" s="72" t="s">
        <v>4195</v>
      </c>
      <c r="F259" s="184">
        <v>7158.72</v>
      </c>
    </row>
    <row r="260" spans="2:6" ht="40.5">
      <c r="B260" s="70" t="s">
        <v>11911</v>
      </c>
      <c r="C260" s="72" t="s">
        <v>4323</v>
      </c>
      <c r="D260" s="186" t="s">
        <v>11912</v>
      </c>
      <c r="E260" s="72" t="s">
        <v>4327</v>
      </c>
      <c r="F260" s="184">
        <v>15308.99</v>
      </c>
    </row>
    <row r="261" spans="2:6" ht="40.5">
      <c r="B261" s="70" t="s">
        <v>11913</v>
      </c>
      <c r="C261" s="72" t="s">
        <v>4323</v>
      </c>
      <c r="D261" s="186" t="s">
        <v>11914</v>
      </c>
      <c r="E261" s="72" t="s">
        <v>4195</v>
      </c>
      <c r="F261" s="184">
        <v>7932.81</v>
      </c>
    </row>
    <row r="262" spans="2:6" ht="40.5">
      <c r="B262" s="70" t="s">
        <v>11915</v>
      </c>
      <c r="C262" s="72" t="s">
        <v>4323</v>
      </c>
      <c r="D262" s="186" t="s">
        <v>11916</v>
      </c>
      <c r="E262" s="72" t="s">
        <v>4327</v>
      </c>
      <c r="F262" s="184">
        <v>20086.18</v>
      </c>
    </row>
    <row r="263" spans="2:6" ht="40.5">
      <c r="B263" s="70" t="s">
        <v>11917</v>
      </c>
      <c r="C263" s="72" t="s">
        <v>4323</v>
      </c>
      <c r="D263" s="186" t="s">
        <v>11918</v>
      </c>
      <c r="E263" s="72" t="s">
        <v>4195</v>
      </c>
      <c r="F263" s="184">
        <v>1875.06</v>
      </c>
    </row>
    <row r="264" spans="2:6" ht="40.5">
      <c r="B264" s="70" t="s">
        <v>11919</v>
      </c>
      <c r="C264" s="72" t="s">
        <v>4323</v>
      </c>
      <c r="D264" s="186" t="s">
        <v>11920</v>
      </c>
      <c r="E264" s="72" t="s">
        <v>4327</v>
      </c>
      <c r="F264" s="184">
        <v>1188.2</v>
      </c>
    </row>
    <row r="265" spans="2:6" ht="40.5">
      <c r="B265" s="70" t="s">
        <v>11921</v>
      </c>
      <c r="C265" s="72" t="s">
        <v>4323</v>
      </c>
      <c r="D265" s="186" t="s">
        <v>11922</v>
      </c>
      <c r="E265" s="72" t="s">
        <v>4195</v>
      </c>
      <c r="F265" s="184">
        <v>3814.24</v>
      </c>
    </row>
    <row r="266" spans="2:6" ht="40.5">
      <c r="B266" s="70" t="s">
        <v>11923</v>
      </c>
      <c r="C266" s="72" t="s">
        <v>4323</v>
      </c>
      <c r="D266" s="186" t="s">
        <v>11924</v>
      </c>
      <c r="E266" s="72" t="s">
        <v>4327</v>
      </c>
      <c r="F266" s="184">
        <v>4190.38</v>
      </c>
    </row>
    <row r="267" spans="2:6" ht="40.5">
      <c r="B267" s="70" t="s">
        <v>11925</v>
      </c>
      <c r="C267" s="72" t="s">
        <v>4323</v>
      </c>
      <c r="D267" s="186" t="s">
        <v>11926</v>
      </c>
      <c r="E267" s="72" t="s">
        <v>4195</v>
      </c>
      <c r="F267" s="184">
        <v>4296.38</v>
      </c>
    </row>
    <row r="268" spans="2:6" ht="40.5">
      <c r="B268" s="70" t="s">
        <v>11927</v>
      </c>
      <c r="C268" s="72" t="s">
        <v>4323</v>
      </c>
      <c r="D268" s="186" t="s">
        <v>11928</v>
      </c>
      <c r="E268" s="72" t="s">
        <v>4327</v>
      </c>
      <c r="F268" s="184">
        <v>2841.63</v>
      </c>
    </row>
    <row r="269" spans="2:6" ht="40.5">
      <c r="B269" s="70" t="s">
        <v>11929</v>
      </c>
      <c r="C269" s="72" t="s">
        <v>4323</v>
      </c>
      <c r="D269" s="186" t="s">
        <v>11930</v>
      </c>
      <c r="E269" s="72" t="s">
        <v>4195</v>
      </c>
      <c r="F269" s="184">
        <v>4932.68</v>
      </c>
    </row>
    <row r="270" spans="2:6" ht="40.5">
      <c r="B270" s="70" t="s">
        <v>11931</v>
      </c>
      <c r="C270" s="72" t="s">
        <v>4323</v>
      </c>
      <c r="D270" s="186" t="s">
        <v>11932</v>
      </c>
      <c r="E270" s="72" t="s">
        <v>4327</v>
      </c>
      <c r="F270" s="184">
        <v>4602.5200000000004</v>
      </c>
    </row>
    <row r="271" spans="2:6" ht="40.5">
      <c r="B271" s="70" t="s">
        <v>11933</v>
      </c>
      <c r="C271" s="72" t="s">
        <v>4323</v>
      </c>
      <c r="D271" s="186" t="s">
        <v>11934</v>
      </c>
      <c r="E271" s="72" t="s">
        <v>4195</v>
      </c>
      <c r="F271" s="184">
        <v>5626.17</v>
      </c>
    </row>
    <row r="272" spans="2:6" ht="40.5">
      <c r="B272" s="70" t="s">
        <v>11935</v>
      </c>
      <c r="C272" s="72" t="s">
        <v>4323</v>
      </c>
      <c r="D272" s="186" t="s">
        <v>11936</v>
      </c>
      <c r="E272" s="72" t="s">
        <v>4327</v>
      </c>
      <c r="F272" s="184">
        <v>6822.58</v>
      </c>
    </row>
    <row r="273" spans="2:6" ht="40.5">
      <c r="B273" s="70" t="s">
        <v>11937</v>
      </c>
      <c r="C273" s="72" t="s">
        <v>4323</v>
      </c>
      <c r="D273" s="186" t="s">
        <v>11938</v>
      </c>
      <c r="E273" s="72" t="s">
        <v>4195</v>
      </c>
      <c r="F273" s="184">
        <v>6426.24</v>
      </c>
    </row>
    <row r="274" spans="2:6" ht="40.5">
      <c r="B274" s="70" t="s">
        <v>11939</v>
      </c>
      <c r="C274" s="72" t="s">
        <v>4323</v>
      </c>
      <c r="D274" s="186" t="s">
        <v>11940</v>
      </c>
      <c r="E274" s="72" t="s">
        <v>4327</v>
      </c>
      <c r="F274" s="184">
        <v>9718.27</v>
      </c>
    </row>
    <row r="275" spans="2:6" ht="40.5">
      <c r="B275" s="70" t="s">
        <v>11941</v>
      </c>
      <c r="C275" s="72" t="s">
        <v>4323</v>
      </c>
      <c r="D275" s="186" t="s">
        <v>11942</v>
      </c>
      <c r="E275" s="72" t="s">
        <v>4195</v>
      </c>
      <c r="F275" s="184">
        <v>5490.74</v>
      </c>
    </row>
    <row r="276" spans="2:6" ht="40.5">
      <c r="B276" s="70" t="s">
        <v>11943</v>
      </c>
      <c r="C276" s="72" t="s">
        <v>4323</v>
      </c>
      <c r="D276" s="186" t="s">
        <v>11944</v>
      </c>
      <c r="E276" s="72" t="s">
        <v>4327</v>
      </c>
      <c r="F276" s="184">
        <v>3153.97</v>
      </c>
    </row>
    <row r="277" spans="2:6" ht="40.5">
      <c r="B277" s="70" t="s">
        <v>11945</v>
      </c>
      <c r="C277" s="72" t="s">
        <v>4323</v>
      </c>
      <c r="D277" s="186" t="s">
        <v>11946</v>
      </c>
      <c r="E277" s="72" t="s">
        <v>4195</v>
      </c>
      <c r="F277" s="184">
        <v>6101.23</v>
      </c>
    </row>
    <row r="278" spans="2:6" ht="40.5">
      <c r="B278" s="70" t="s">
        <v>11947</v>
      </c>
      <c r="C278" s="72" t="s">
        <v>4323</v>
      </c>
      <c r="D278" s="186" t="s">
        <v>11948</v>
      </c>
      <c r="E278" s="72" t="s">
        <v>4327</v>
      </c>
      <c r="F278" s="184">
        <v>4939.9799999999996</v>
      </c>
    </row>
    <row r="279" spans="2:6" ht="40.5">
      <c r="B279" s="70" t="s">
        <v>11949</v>
      </c>
      <c r="C279" s="72" t="s">
        <v>4323</v>
      </c>
      <c r="D279" s="186" t="s">
        <v>11950</v>
      </c>
      <c r="E279" s="72" t="s">
        <v>4195</v>
      </c>
      <c r="F279" s="184">
        <v>6840.48</v>
      </c>
    </row>
    <row r="280" spans="2:6" ht="40.5">
      <c r="B280" s="70" t="s">
        <v>11951</v>
      </c>
      <c r="C280" s="72" t="s">
        <v>4323</v>
      </c>
      <c r="D280" s="186" t="s">
        <v>11952</v>
      </c>
      <c r="E280" s="72" t="s">
        <v>4327</v>
      </c>
      <c r="F280" s="184">
        <v>7370.77</v>
      </c>
    </row>
    <row r="281" spans="2:6" ht="40.5">
      <c r="B281" s="70" t="s">
        <v>11953</v>
      </c>
      <c r="C281" s="72" t="s">
        <v>4323</v>
      </c>
      <c r="D281" s="186" t="s">
        <v>11954</v>
      </c>
      <c r="E281" s="72" t="s">
        <v>4195</v>
      </c>
      <c r="F281" s="184">
        <v>7582.17</v>
      </c>
    </row>
    <row r="282" spans="2:6" ht="40.5">
      <c r="B282" s="70" t="s">
        <v>11955</v>
      </c>
      <c r="C282" s="72" t="s">
        <v>4323</v>
      </c>
      <c r="D282" s="186" t="s">
        <v>11956</v>
      </c>
      <c r="E282" s="72" t="s">
        <v>4327</v>
      </c>
      <c r="F282" s="184">
        <v>10307.799999999999</v>
      </c>
    </row>
    <row r="283" spans="2:6" ht="40.5">
      <c r="B283" s="70" t="s">
        <v>11957</v>
      </c>
      <c r="C283" s="72" t="s">
        <v>4323</v>
      </c>
      <c r="D283" s="186" t="s">
        <v>11958</v>
      </c>
      <c r="E283" s="72" t="s">
        <v>4195</v>
      </c>
      <c r="F283" s="184">
        <v>7520.44</v>
      </c>
    </row>
    <row r="284" spans="2:6" ht="40.5">
      <c r="B284" s="70" t="s">
        <v>11959</v>
      </c>
      <c r="C284" s="72" t="s">
        <v>4323</v>
      </c>
      <c r="D284" s="186" t="s">
        <v>11960</v>
      </c>
      <c r="E284" s="72" t="s">
        <v>4327</v>
      </c>
      <c r="F284" s="184">
        <v>5402.54</v>
      </c>
    </row>
    <row r="285" spans="2:6" ht="40.5">
      <c r="B285" s="70" t="s">
        <v>11961</v>
      </c>
      <c r="C285" s="72" t="s">
        <v>4323</v>
      </c>
      <c r="D285" s="186" t="s">
        <v>11962</v>
      </c>
      <c r="E285" s="72" t="s">
        <v>4195</v>
      </c>
      <c r="F285" s="184">
        <v>8166.89</v>
      </c>
    </row>
    <row r="286" spans="2:6" ht="40.5">
      <c r="B286" s="70" t="s">
        <v>11963</v>
      </c>
      <c r="C286" s="72" t="s">
        <v>4323</v>
      </c>
      <c r="D286" s="186" t="s">
        <v>11964</v>
      </c>
      <c r="E286" s="72" t="s">
        <v>4327</v>
      </c>
      <c r="F286" s="184">
        <v>7852.85</v>
      </c>
    </row>
    <row r="287" spans="2:6" ht="40.5">
      <c r="B287" s="70" t="s">
        <v>11965</v>
      </c>
      <c r="C287" s="72" t="s">
        <v>4323</v>
      </c>
      <c r="D287" s="186" t="s">
        <v>11966</v>
      </c>
      <c r="E287" s="72" t="s">
        <v>4195</v>
      </c>
      <c r="F287" s="184">
        <v>8903.33</v>
      </c>
    </row>
    <row r="288" spans="2:6" ht="40.5">
      <c r="B288" s="70" t="s">
        <v>11967</v>
      </c>
      <c r="C288" s="72" t="s">
        <v>4323</v>
      </c>
      <c r="D288" s="186" t="s">
        <v>11968</v>
      </c>
      <c r="E288" s="72" t="s">
        <v>4327</v>
      </c>
      <c r="F288" s="184">
        <v>10888.25</v>
      </c>
    </row>
    <row r="289" spans="2:6" ht="40.5">
      <c r="B289" s="70" t="s">
        <v>11969</v>
      </c>
      <c r="C289" s="72" t="s">
        <v>4323</v>
      </c>
      <c r="D289" s="186" t="s">
        <v>11970</v>
      </c>
      <c r="E289" s="72" t="s">
        <v>4195</v>
      </c>
      <c r="F289" s="184">
        <v>9748.3700000000008</v>
      </c>
    </row>
    <row r="290" spans="2:6" ht="40.5">
      <c r="B290" s="70" t="s">
        <v>11971</v>
      </c>
      <c r="C290" s="72" t="s">
        <v>4323</v>
      </c>
      <c r="D290" s="186" t="s">
        <v>11972</v>
      </c>
      <c r="E290" s="72" t="s">
        <v>4327</v>
      </c>
      <c r="F290" s="184">
        <v>14581.33</v>
      </c>
    </row>
    <row r="291" spans="2:6" ht="40.5">
      <c r="B291" s="70" t="s">
        <v>11973</v>
      </c>
      <c r="C291" s="72" t="s">
        <v>4323</v>
      </c>
      <c r="D291" s="186" t="s">
        <v>11974</v>
      </c>
      <c r="E291" s="72" t="s">
        <v>4195</v>
      </c>
      <c r="F291" s="184">
        <v>10398.16</v>
      </c>
    </row>
    <row r="292" spans="2:6" ht="40.5">
      <c r="B292" s="70" t="s">
        <v>11975</v>
      </c>
      <c r="C292" s="72" t="s">
        <v>4323</v>
      </c>
      <c r="D292" s="186" t="s">
        <v>11976</v>
      </c>
      <c r="E292" s="72" t="s">
        <v>4327</v>
      </c>
      <c r="F292" s="184">
        <v>11506.47</v>
      </c>
    </row>
    <row r="293" spans="2:6" ht="40.5">
      <c r="B293" s="70" t="s">
        <v>11977</v>
      </c>
      <c r="C293" s="72" t="s">
        <v>4323</v>
      </c>
      <c r="D293" s="186" t="s">
        <v>11978</v>
      </c>
      <c r="E293" s="72" t="s">
        <v>4195</v>
      </c>
      <c r="F293" s="184">
        <v>11211.99</v>
      </c>
    </row>
    <row r="294" spans="2:6" ht="40.5">
      <c r="B294" s="70" t="s">
        <v>11979</v>
      </c>
      <c r="C294" s="72" t="s">
        <v>4323</v>
      </c>
      <c r="D294" s="186" t="s">
        <v>11980</v>
      </c>
      <c r="E294" s="72" t="s">
        <v>4327</v>
      </c>
      <c r="F294" s="184">
        <v>15308.99</v>
      </c>
    </row>
    <row r="295" spans="2:6" ht="40.5">
      <c r="B295" s="70" t="s">
        <v>11981</v>
      </c>
      <c r="C295" s="72" t="s">
        <v>4323</v>
      </c>
      <c r="D295" s="186" t="s">
        <v>11982</v>
      </c>
      <c r="E295" s="72" t="s">
        <v>4195</v>
      </c>
      <c r="F295" s="184">
        <v>13861.85</v>
      </c>
    </row>
    <row r="296" spans="2:6" ht="40.5">
      <c r="B296" s="70" t="s">
        <v>11983</v>
      </c>
      <c r="C296" s="72" t="s">
        <v>4323</v>
      </c>
      <c r="D296" s="186" t="s">
        <v>11984</v>
      </c>
      <c r="E296" s="72" t="s">
        <v>4327</v>
      </c>
      <c r="F296" s="184">
        <v>20580.87</v>
      </c>
    </row>
    <row r="297" spans="2:6" ht="40.5">
      <c r="B297" s="70" t="s">
        <v>11985</v>
      </c>
      <c r="C297" s="72" t="s">
        <v>4323</v>
      </c>
      <c r="D297" s="186" t="s">
        <v>11986</v>
      </c>
      <c r="E297" s="72" t="s">
        <v>4195</v>
      </c>
      <c r="F297" s="184">
        <v>6914.37</v>
      </c>
    </row>
    <row r="298" spans="2:6" ht="40.5">
      <c r="B298" s="70" t="s">
        <v>11987</v>
      </c>
      <c r="C298" s="72" t="s">
        <v>4323</v>
      </c>
      <c r="D298" s="186" t="s">
        <v>11988</v>
      </c>
      <c r="E298" s="72" t="s">
        <v>4327</v>
      </c>
      <c r="F298" s="184">
        <v>4602.5200000000004</v>
      </c>
    </row>
    <row r="299" spans="2:6" ht="40.5">
      <c r="B299" s="70" t="s">
        <v>11989</v>
      </c>
      <c r="C299" s="72" t="s">
        <v>4323</v>
      </c>
      <c r="D299" s="186" t="s">
        <v>11990</v>
      </c>
      <c r="E299" s="72" t="s">
        <v>4195</v>
      </c>
      <c r="F299" s="184">
        <v>7864.41</v>
      </c>
    </row>
    <row r="300" spans="2:6" ht="40.5">
      <c r="B300" s="70" t="s">
        <v>11991</v>
      </c>
      <c r="C300" s="72" t="s">
        <v>4323</v>
      </c>
      <c r="D300" s="186" t="s">
        <v>11992</v>
      </c>
      <c r="E300" s="72" t="s">
        <v>4327</v>
      </c>
      <c r="F300" s="184">
        <v>3153.97</v>
      </c>
    </row>
    <row r="301" spans="2:6" ht="40.5">
      <c r="B301" s="70" t="s">
        <v>11993</v>
      </c>
      <c r="C301" s="72" t="s">
        <v>4323</v>
      </c>
      <c r="D301" s="186" t="s">
        <v>11994</v>
      </c>
      <c r="E301" s="72" t="s">
        <v>4195</v>
      </c>
      <c r="F301" s="184">
        <v>9569.17</v>
      </c>
    </row>
    <row r="302" spans="2:6" ht="40.5">
      <c r="B302" s="70" t="s">
        <v>11995</v>
      </c>
      <c r="C302" s="72" t="s">
        <v>4323</v>
      </c>
      <c r="D302" s="186" t="s">
        <v>11996</v>
      </c>
      <c r="E302" s="72" t="s">
        <v>4327</v>
      </c>
      <c r="F302" s="184">
        <v>7370.77</v>
      </c>
    </row>
    <row r="303" spans="2:6" ht="40.5">
      <c r="B303" s="70" t="s">
        <v>11997</v>
      </c>
      <c r="C303" s="72" t="s">
        <v>4323</v>
      </c>
      <c r="D303" s="186" t="s">
        <v>11998</v>
      </c>
      <c r="E303" s="72" t="s">
        <v>4195</v>
      </c>
      <c r="F303" s="184">
        <v>10692.62</v>
      </c>
    </row>
    <row r="304" spans="2:6" ht="40.5">
      <c r="B304" s="70" t="s">
        <v>11999</v>
      </c>
      <c r="C304" s="72" t="s">
        <v>4323</v>
      </c>
      <c r="D304" s="186" t="s">
        <v>12000</v>
      </c>
      <c r="E304" s="72" t="s">
        <v>4327</v>
      </c>
      <c r="F304" s="184">
        <v>5402.54</v>
      </c>
    </row>
    <row r="305" spans="2:6" ht="40.5">
      <c r="B305" s="70" t="s">
        <v>12001</v>
      </c>
      <c r="C305" s="72" t="s">
        <v>4323</v>
      </c>
      <c r="D305" s="186" t="s">
        <v>12002</v>
      </c>
      <c r="E305" s="72" t="s">
        <v>4195</v>
      </c>
      <c r="F305" s="184">
        <v>11505.95</v>
      </c>
    </row>
    <row r="306" spans="2:6" ht="40.5">
      <c r="B306" s="70" t="s">
        <v>12003</v>
      </c>
      <c r="C306" s="72" t="s">
        <v>4323</v>
      </c>
      <c r="D306" s="186" t="s">
        <v>12004</v>
      </c>
      <c r="E306" s="72" t="s">
        <v>4327</v>
      </c>
      <c r="F306" s="184">
        <v>7852.85</v>
      </c>
    </row>
    <row r="307" spans="2:6" ht="40.5">
      <c r="B307" s="70" t="s">
        <v>12005</v>
      </c>
      <c r="C307" s="72" t="s">
        <v>4323</v>
      </c>
      <c r="D307" s="186" t="s">
        <v>12006</v>
      </c>
      <c r="E307" s="72" t="s">
        <v>4195</v>
      </c>
      <c r="F307" s="184">
        <v>12420.77</v>
      </c>
    </row>
    <row r="308" spans="2:6" ht="40.5">
      <c r="B308" s="70" t="s">
        <v>12007</v>
      </c>
      <c r="C308" s="72" t="s">
        <v>4323</v>
      </c>
      <c r="D308" s="186" t="s">
        <v>12008</v>
      </c>
      <c r="E308" s="72" t="s">
        <v>4327</v>
      </c>
      <c r="F308" s="184">
        <v>10888.25</v>
      </c>
    </row>
    <row r="309" spans="2:6" ht="40.5">
      <c r="B309" s="70" t="s">
        <v>12009</v>
      </c>
      <c r="C309" s="72" t="s">
        <v>4323</v>
      </c>
      <c r="D309" s="186" t="s">
        <v>12010</v>
      </c>
      <c r="E309" s="72" t="s">
        <v>4195</v>
      </c>
      <c r="F309" s="184">
        <v>13481.68</v>
      </c>
    </row>
    <row r="310" spans="2:6" ht="40.5">
      <c r="B310" s="70" t="s">
        <v>12011</v>
      </c>
      <c r="C310" s="72" t="s">
        <v>4323</v>
      </c>
      <c r="D310" s="186" t="s">
        <v>12012</v>
      </c>
      <c r="E310" s="72" t="s">
        <v>4327</v>
      </c>
      <c r="F310" s="184">
        <v>14581.33</v>
      </c>
    </row>
    <row r="311" spans="2:6" ht="40.5">
      <c r="B311" s="70" t="s">
        <v>12013</v>
      </c>
      <c r="C311" s="72" t="s">
        <v>4323</v>
      </c>
      <c r="D311" s="186" t="s">
        <v>12014</v>
      </c>
      <c r="E311" s="72" t="s">
        <v>4195</v>
      </c>
      <c r="F311" s="184">
        <v>15605.18</v>
      </c>
    </row>
    <row r="312" spans="2:6" ht="40.5">
      <c r="B312" s="70" t="s">
        <v>12015</v>
      </c>
      <c r="C312" s="72" t="s">
        <v>4323</v>
      </c>
      <c r="D312" s="186" t="s">
        <v>12016</v>
      </c>
      <c r="E312" s="72" t="s">
        <v>4327</v>
      </c>
      <c r="F312" s="184">
        <v>15308.99</v>
      </c>
    </row>
    <row r="313" spans="2:6" ht="40.5">
      <c r="B313" s="70" t="s">
        <v>12017</v>
      </c>
      <c r="C313" s="72" t="s">
        <v>4323</v>
      </c>
      <c r="D313" s="186" t="s">
        <v>12018</v>
      </c>
      <c r="E313" s="72" t="s">
        <v>4195</v>
      </c>
      <c r="F313" s="184">
        <v>21788.28</v>
      </c>
    </row>
    <row r="314" spans="2:6" ht="40.5">
      <c r="B314" s="70" t="s">
        <v>12019</v>
      </c>
      <c r="C314" s="72" t="s">
        <v>4323</v>
      </c>
      <c r="D314" s="186" t="s">
        <v>12020</v>
      </c>
      <c r="E314" s="72" t="s">
        <v>4327</v>
      </c>
      <c r="F314" s="184">
        <v>20580.87</v>
      </c>
    </row>
    <row r="315" spans="2:6" ht="40.5">
      <c r="B315" s="70" t="s">
        <v>12021</v>
      </c>
      <c r="C315" s="72" t="s">
        <v>4323</v>
      </c>
      <c r="D315" s="186" t="s">
        <v>12022</v>
      </c>
      <c r="E315" s="72" t="s">
        <v>4195</v>
      </c>
      <c r="F315" s="184">
        <v>2529.83</v>
      </c>
    </row>
    <row r="316" spans="2:6" ht="40.5">
      <c r="B316" s="70" t="s">
        <v>12023</v>
      </c>
      <c r="C316" s="72" t="s">
        <v>4323</v>
      </c>
      <c r="D316" s="186" t="s">
        <v>12024</v>
      </c>
      <c r="E316" s="72" t="s">
        <v>4327</v>
      </c>
      <c r="F316" s="184">
        <v>2970.6</v>
      </c>
    </row>
    <row r="317" spans="2:6" ht="40.5">
      <c r="B317" s="70" t="s">
        <v>12025</v>
      </c>
      <c r="C317" s="72" t="s">
        <v>4323</v>
      </c>
      <c r="D317" s="186" t="s">
        <v>12026</v>
      </c>
      <c r="E317" s="72" t="s">
        <v>4195</v>
      </c>
      <c r="F317" s="184">
        <v>3381.78</v>
      </c>
    </row>
    <row r="318" spans="2:6" ht="40.5">
      <c r="B318" s="70" t="s">
        <v>12027</v>
      </c>
      <c r="C318" s="72" t="s">
        <v>4323</v>
      </c>
      <c r="D318" s="186" t="s">
        <v>12028</v>
      </c>
      <c r="E318" s="72" t="s">
        <v>4327</v>
      </c>
      <c r="F318" s="184">
        <v>3491.8</v>
      </c>
    </row>
    <row r="319" spans="2:6" ht="40.5">
      <c r="B319" s="70" t="s">
        <v>12029</v>
      </c>
      <c r="C319" s="72" t="s">
        <v>4323</v>
      </c>
      <c r="D319" s="186" t="s">
        <v>12030</v>
      </c>
      <c r="E319" s="72" t="s">
        <v>4195</v>
      </c>
      <c r="F319" s="184">
        <v>3920.85</v>
      </c>
    </row>
    <row r="320" spans="2:6" ht="40.5">
      <c r="B320" s="70" t="s">
        <v>12031</v>
      </c>
      <c r="C320" s="72" t="s">
        <v>4323</v>
      </c>
      <c r="D320" s="186" t="s">
        <v>12032</v>
      </c>
      <c r="E320" s="72" t="s">
        <v>4327</v>
      </c>
      <c r="F320" s="184">
        <v>5490.59</v>
      </c>
    </row>
    <row r="321" spans="2:6" ht="40.5">
      <c r="B321" s="70" t="s">
        <v>12033</v>
      </c>
      <c r="C321" s="72" t="s">
        <v>4323</v>
      </c>
      <c r="D321" s="186" t="s">
        <v>12034</v>
      </c>
      <c r="E321" s="72" t="s">
        <v>4195</v>
      </c>
      <c r="F321" s="184">
        <v>4501.08</v>
      </c>
    </row>
    <row r="322" spans="2:6" ht="40.5">
      <c r="B322" s="70" t="s">
        <v>12035</v>
      </c>
      <c r="C322" s="72" t="s">
        <v>4323</v>
      </c>
      <c r="D322" s="186" t="s">
        <v>12036</v>
      </c>
      <c r="E322" s="72" t="s">
        <v>4327</v>
      </c>
      <c r="F322" s="184">
        <v>8096.09</v>
      </c>
    </row>
    <row r="323" spans="2:6" ht="40.5">
      <c r="B323" s="70" t="s">
        <v>12037</v>
      </c>
      <c r="C323" s="72" t="s">
        <v>4323</v>
      </c>
      <c r="D323" s="186" t="s">
        <v>12038</v>
      </c>
      <c r="E323" s="72" t="s">
        <v>4195</v>
      </c>
      <c r="F323" s="184">
        <v>5158.8900000000003</v>
      </c>
    </row>
    <row r="324" spans="2:6" ht="40.5">
      <c r="B324" s="70" t="s">
        <v>12039</v>
      </c>
      <c r="C324" s="72" t="s">
        <v>4323</v>
      </c>
      <c r="D324" s="186" t="s">
        <v>12040</v>
      </c>
      <c r="E324" s="72" t="s">
        <v>4327</v>
      </c>
      <c r="F324" s="184">
        <v>11314.84</v>
      </c>
    </row>
    <row r="325" spans="2:6" ht="40.5">
      <c r="B325" s="70" t="s">
        <v>12041</v>
      </c>
      <c r="C325" s="72" t="s">
        <v>4323</v>
      </c>
      <c r="D325" s="186" t="s">
        <v>12042</v>
      </c>
      <c r="E325" s="72" t="s">
        <v>4195</v>
      </c>
      <c r="F325" s="184">
        <v>4911.3100000000004</v>
      </c>
    </row>
    <row r="326" spans="2:6" ht="40.5">
      <c r="B326" s="70" t="s">
        <v>12043</v>
      </c>
      <c r="C326" s="72" t="s">
        <v>4323</v>
      </c>
      <c r="D326" s="186" t="s">
        <v>12044</v>
      </c>
      <c r="E326" s="72" t="s">
        <v>4327</v>
      </c>
      <c r="F326" s="184">
        <v>6182.77</v>
      </c>
    </row>
    <row r="327" spans="2:6" ht="40.5">
      <c r="B327" s="70" t="s">
        <v>12045</v>
      </c>
      <c r="C327" s="72" t="s">
        <v>4323</v>
      </c>
      <c r="D327" s="186" t="s">
        <v>12046</v>
      </c>
      <c r="E327" s="72" t="s">
        <v>4195</v>
      </c>
      <c r="F327" s="184">
        <v>5538.96</v>
      </c>
    </row>
    <row r="328" spans="2:6" ht="40.5">
      <c r="B328" s="70" t="s">
        <v>12047</v>
      </c>
      <c r="C328" s="72" t="s">
        <v>4323</v>
      </c>
      <c r="D328" s="186" t="s">
        <v>12048</v>
      </c>
      <c r="E328" s="72" t="s">
        <v>4327</v>
      </c>
      <c r="F328" s="184">
        <v>8980.64</v>
      </c>
    </row>
    <row r="329" spans="2:6" ht="40.5">
      <c r="B329" s="70" t="s">
        <v>12049</v>
      </c>
      <c r="C329" s="72" t="s">
        <v>4323</v>
      </c>
      <c r="D329" s="186" t="s">
        <v>12050</v>
      </c>
      <c r="E329" s="72" t="s">
        <v>4195</v>
      </c>
      <c r="F329" s="184">
        <v>6711.32</v>
      </c>
    </row>
    <row r="330" spans="2:6" ht="40.5">
      <c r="B330" s="70" t="s">
        <v>12051</v>
      </c>
      <c r="C330" s="72" t="s">
        <v>4323</v>
      </c>
      <c r="D330" s="186" t="s">
        <v>12052</v>
      </c>
      <c r="E330" s="72" t="s">
        <v>4327</v>
      </c>
      <c r="F330" s="184">
        <v>9759.43</v>
      </c>
    </row>
    <row r="331" spans="2:6" ht="40.5">
      <c r="B331" s="70" t="s">
        <v>12053</v>
      </c>
      <c r="C331" s="72" t="s">
        <v>4323</v>
      </c>
      <c r="D331" s="186" t="s">
        <v>12054</v>
      </c>
      <c r="E331" s="72" t="s">
        <v>4195</v>
      </c>
      <c r="F331" s="184">
        <v>7425.64</v>
      </c>
    </row>
    <row r="332" spans="2:6" ht="40.5">
      <c r="B332" s="70" t="s">
        <v>12055</v>
      </c>
      <c r="C332" s="72" t="s">
        <v>4323</v>
      </c>
      <c r="D332" s="186" t="s">
        <v>12056</v>
      </c>
      <c r="E332" s="72" t="s">
        <v>4327</v>
      </c>
      <c r="F332" s="184">
        <v>13453.8</v>
      </c>
    </row>
    <row r="333" spans="2:6" ht="40.5">
      <c r="B333" s="70" t="s">
        <v>12057</v>
      </c>
      <c r="C333" s="72" t="s">
        <v>4323</v>
      </c>
      <c r="D333" s="186" t="s">
        <v>12058</v>
      </c>
      <c r="E333" s="72" t="s">
        <v>4195</v>
      </c>
      <c r="F333" s="184">
        <v>7847.91</v>
      </c>
    </row>
    <row r="334" spans="2:6" ht="40.5">
      <c r="B334" s="70" t="s">
        <v>12059</v>
      </c>
      <c r="C334" s="72" t="s">
        <v>4323</v>
      </c>
      <c r="D334" s="186" t="s">
        <v>12060</v>
      </c>
      <c r="E334" s="72" t="s">
        <v>4327</v>
      </c>
      <c r="F334" s="184">
        <v>6182.77</v>
      </c>
    </row>
    <row r="335" spans="2:6" ht="40.5">
      <c r="B335" s="70" t="s">
        <v>12061</v>
      </c>
      <c r="C335" s="72" t="s">
        <v>4323</v>
      </c>
      <c r="D335" s="186" t="s">
        <v>12062</v>
      </c>
      <c r="E335" s="72" t="s">
        <v>4195</v>
      </c>
      <c r="F335" s="184">
        <v>9819.23</v>
      </c>
    </row>
    <row r="336" spans="2:6" ht="40.5">
      <c r="B336" s="70" t="s">
        <v>12063</v>
      </c>
      <c r="C336" s="72" t="s">
        <v>4323</v>
      </c>
      <c r="D336" s="186" t="s">
        <v>12064</v>
      </c>
      <c r="E336" s="72" t="s">
        <v>4327</v>
      </c>
      <c r="F336" s="184">
        <v>6918.15</v>
      </c>
    </row>
    <row r="337" spans="2:6" ht="40.5">
      <c r="B337" s="70" t="s">
        <v>12065</v>
      </c>
      <c r="C337" s="72" t="s">
        <v>4323</v>
      </c>
      <c r="D337" s="186" t="s">
        <v>12066</v>
      </c>
      <c r="E337" s="72" t="s">
        <v>4195</v>
      </c>
      <c r="F337" s="184">
        <v>11577.99</v>
      </c>
    </row>
    <row r="338" spans="2:6" ht="40.5">
      <c r="B338" s="70" t="s">
        <v>12067</v>
      </c>
      <c r="C338" s="72" t="s">
        <v>4323</v>
      </c>
      <c r="D338" s="186" t="s">
        <v>12068</v>
      </c>
      <c r="E338" s="72" t="s">
        <v>4327</v>
      </c>
      <c r="F338" s="184">
        <v>13453.8</v>
      </c>
    </row>
    <row r="339" spans="2:6" ht="40.5">
      <c r="B339" s="70" t="s">
        <v>12069</v>
      </c>
      <c r="C339" s="72" t="s">
        <v>4323</v>
      </c>
      <c r="D339" s="186" t="s">
        <v>12070</v>
      </c>
      <c r="E339" s="72" t="s">
        <v>4195</v>
      </c>
      <c r="F339" s="184">
        <v>18356.02</v>
      </c>
    </row>
    <row r="340" spans="2:6" ht="40.5">
      <c r="B340" s="70" t="s">
        <v>12071</v>
      </c>
      <c r="C340" s="72" t="s">
        <v>4323</v>
      </c>
      <c r="D340" s="186" t="s">
        <v>12072</v>
      </c>
      <c r="E340" s="72" t="s">
        <v>4327</v>
      </c>
      <c r="F340" s="184">
        <v>10771.41</v>
      </c>
    </row>
    <row r="341" spans="2:6" ht="40.5">
      <c r="B341" s="70" t="s">
        <v>12073</v>
      </c>
      <c r="C341" s="72" t="s">
        <v>4323</v>
      </c>
      <c r="D341" s="186" t="s">
        <v>12074</v>
      </c>
      <c r="E341" s="72" t="s">
        <v>4195</v>
      </c>
      <c r="F341" s="184">
        <v>14864.99</v>
      </c>
    </row>
    <row r="342" spans="2:6" ht="40.5">
      <c r="B342" s="70" t="s">
        <v>12075</v>
      </c>
      <c r="C342" s="72" t="s">
        <v>4323</v>
      </c>
      <c r="D342" s="186" t="s">
        <v>12076</v>
      </c>
      <c r="E342" s="72" t="s">
        <v>4327</v>
      </c>
      <c r="F342" s="184">
        <v>19150.47</v>
      </c>
    </row>
    <row r="343" spans="2:6" ht="40.5">
      <c r="B343" s="70" t="s">
        <v>12077</v>
      </c>
      <c r="C343" s="72" t="s">
        <v>4323</v>
      </c>
      <c r="D343" s="186" t="s">
        <v>12078</v>
      </c>
      <c r="E343" s="72" t="s">
        <v>4195</v>
      </c>
      <c r="F343" s="184">
        <v>7674.18</v>
      </c>
    </row>
    <row r="344" spans="2:6" ht="40.5">
      <c r="B344" s="70" t="s">
        <v>12079</v>
      </c>
      <c r="C344" s="72" t="s">
        <v>4323</v>
      </c>
      <c r="D344" s="186" t="s">
        <v>12080</v>
      </c>
      <c r="E344" s="72" t="s">
        <v>4327</v>
      </c>
      <c r="F344" s="184">
        <v>3491.8</v>
      </c>
    </row>
    <row r="345" spans="2:6" ht="40.5">
      <c r="B345" s="70" t="s">
        <v>12081</v>
      </c>
      <c r="C345" s="72" t="s">
        <v>4323</v>
      </c>
      <c r="D345" s="186" t="s">
        <v>12082</v>
      </c>
      <c r="E345" s="72" t="s">
        <v>4195</v>
      </c>
      <c r="F345" s="184">
        <v>20800.53</v>
      </c>
    </row>
    <row r="346" spans="2:6" ht="40.5">
      <c r="B346" s="70" t="s">
        <v>12083</v>
      </c>
      <c r="C346" s="72" t="s">
        <v>4323</v>
      </c>
      <c r="D346" s="186" t="s">
        <v>12084</v>
      </c>
      <c r="E346" s="72" t="s">
        <v>4327</v>
      </c>
      <c r="F346" s="184">
        <v>19150.47</v>
      </c>
    </row>
    <row r="347" spans="2:6" ht="27">
      <c r="B347" s="70" t="s">
        <v>12085</v>
      </c>
      <c r="C347" s="72" t="s">
        <v>4323</v>
      </c>
      <c r="D347" s="186" t="s">
        <v>12086</v>
      </c>
      <c r="E347" s="72" t="s">
        <v>4195</v>
      </c>
      <c r="F347" s="184">
        <v>16.2</v>
      </c>
    </row>
    <row r="348" spans="2:6" ht="27">
      <c r="B348" s="70" t="s">
        <v>12087</v>
      </c>
      <c r="C348" s="72" t="s">
        <v>4323</v>
      </c>
      <c r="D348" s="186" t="s">
        <v>12088</v>
      </c>
      <c r="E348" s="72" t="s">
        <v>4195</v>
      </c>
      <c r="F348" s="184">
        <v>17.440000000000001</v>
      </c>
    </row>
    <row r="349" spans="2:6" ht="27">
      <c r="B349" s="70" t="s">
        <v>12089</v>
      </c>
      <c r="C349" s="72" t="s">
        <v>4323</v>
      </c>
      <c r="D349" s="186" t="s">
        <v>12090</v>
      </c>
      <c r="E349" s="72" t="s">
        <v>4195</v>
      </c>
      <c r="F349" s="184">
        <v>18.68</v>
      </c>
    </row>
    <row r="350" spans="2:6" ht="27">
      <c r="B350" s="70" t="s">
        <v>12091</v>
      </c>
      <c r="C350" s="72" t="s">
        <v>4323</v>
      </c>
      <c r="D350" s="186" t="s">
        <v>12092</v>
      </c>
      <c r="E350" s="72" t="s">
        <v>4195</v>
      </c>
      <c r="F350" s="184">
        <v>18.88</v>
      </c>
    </row>
    <row r="351" spans="2:6" ht="27">
      <c r="B351" s="70" t="s">
        <v>12093</v>
      </c>
      <c r="C351" s="72" t="s">
        <v>4323</v>
      </c>
      <c r="D351" s="186" t="s">
        <v>12094</v>
      </c>
      <c r="E351" s="72" t="s">
        <v>4195</v>
      </c>
      <c r="F351" s="184">
        <v>20.12</v>
      </c>
    </row>
    <row r="352" spans="2:6" ht="27">
      <c r="B352" s="70" t="s">
        <v>12095</v>
      </c>
      <c r="C352" s="72" t="s">
        <v>4323</v>
      </c>
      <c r="D352" s="186" t="s">
        <v>12096</v>
      </c>
      <c r="E352" s="72" t="s">
        <v>4195</v>
      </c>
      <c r="F352" s="184">
        <v>21.36</v>
      </c>
    </row>
    <row r="353" spans="2:6" ht="27">
      <c r="B353" s="70" t="s">
        <v>12097</v>
      </c>
      <c r="C353" s="72" t="s">
        <v>4323</v>
      </c>
      <c r="D353" s="186" t="s">
        <v>12098</v>
      </c>
      <c r="E353" s="72" t="s">
        <v>4195</v>
      </c>
      <c r="F353" s="184">
        <v>21.56</v>
      </c>
    </row>
    <row r="354" spans="2:6" ht="27">
      <c r="B354" s="70" t="s">
        <v>12099</v>
      </c>
      <c r="C354" s="72" t="s">
        <v>4323</v>
      </c>
      <c r="D354" s="186" t="s">
        <v>12100</v>
      </c>
      <c r="E354" s="72" t="s">
        <v>4195</v>
      </c>
      <c r="F354" s="184">
        <v>22.8</v>
      </c>
    </row>
    <row r="355" spans="2:6" ht="27">
      <c r="B355" s="70" t="s">
        <v>12101</v>
      </c>
      <c r="C355" s="72" t="s">
        <v>4323</v>
      </c>
      <c r="D355" s="186" t="s">
        <v>12102</v>
      </c>
      <c r="E355" s="72" t="s">
        <v>4195</v>
      </c>
      <c r="F355" s="184">
        <v>24.04</v>
      </c>
    </row>
    <row r="356" spans="2:6" ht="27">
      <c r="B356" s="70" t="s">
        <v>12103</v>
      </c>
      <c r="C356" s="72" t="s">
        <v>4323</v>
      </c>
      <c r="D356" s="186" t="s">
        <v>12104</v>
      </c>
      <c r="E356" s="72" t="s">
        <v>4195</v>
      </c>
      <c r="F356" s="184">
        <v>24.28</v>
      </c>
    </row>
    <row r="357" spans="2:6" ht="27">
      <c r="B357" s="70" t="s">
        <v>12105</v>
      </c>
      <c r="C357" s="72" t="s">
        <v>4323</v>
      </c>
      <c r="D357" s="186" t="s">
        <v>12106</v>
      </c>
      <c r="E357" s="72" t="s">
        <v>4195</v>
      </c>
      <c r="F357" s="184">
        <v>25.52</v>
      </c>
    </row>
    <row r="358" spans="2:6" ht="27">
      <c r="B358" s="70" t="s">
        <v>12107</v>
      </c>
      <c r="C358" s="72" t="s">
        <v>4323</v>
      </c>
      <c r="D358" s="186" t="s">
        <v>12108</v>
      </c>
      <c r="E358" s="72" t="s">
        <v>4195</v>
      </c>
      <c r="F358" s="184">
        <v>26.76</v>
      </c>
    </row>
    <row r="359" spans="2:6" ht="27">
      <c r="B359" s="70" t="s">
        <v>12109</v>
      </c>
      <c r="C359" s="72" t="s">
        <v>4323</v>
      </c>
      <c r="D359" s="186" t="s">
        <v>12110</v>
      </c>
      <c r="E359" s="72" t="s">
        <v>4195</v>
      </c>
      <c r="F359" s="184">
        <v>25.82</v>
      </c>
    </row>
    <row r="360" spans="2:6" ht="27">
      <c r="B360" s="70" t="s">
        <v>12111</v>
      </c>
      <c r="C360" s="72" t="s">
        <v>4323</v>
      </c>
      <c r="D360" s="186" t="s">
        <v>12112</v>
      </c>
      <c r="E360" s="72" t="s">
        <v>4195</v>
      </c>
      <c r="F360" s="184">
        <v>27.06</v>
      </c>
    </row>
    <row r="361" spans="2:6" ht="27">
      <c r="B361" s="70" t="s">
        <v>12113</v>
      </c>
      <c r="C361" s="72" t="s">
        <v>4323</v>
      </c>
      <c r="D361" s="186" t="s">
        <v>12114</v>
      </c>
      <c r="E361" s="72" t="s">
        <v>4195</v>
      </c>
      <c r="F361" s="184">
        <v>28.3</v>
      </c>
    </row>
    <row r="362" spans="2:6" ht="27">
      <c r="B362" s="70" t="s">
        <v>12115</v>
      </c>
      <c r="C362" s="72" t="s">
        <v>4323</v>
      </c>
      <c r="D362" s="186" t="s">
        <v>12116</v>
      </c>
      <c r="E362" s="72" t="s">
        <v>4195</v>
      </c>
      <c r="F362" s="184">
        <v>28.6</v>
      </c>
    </row>
    <row r="363" spans="2:6" ht="27">
      <c r="B363" s="70" t="s">
        <v>12117</v>
      </c>
      <c r="C363" s="72" t="s">
        <v>4323</v>
      </c>
      <c r="D363" s="186" t="s">
        <v>12118</v>
      </c>
      <c r="E363" s="72" t="s">
        <v>4195</v>
      </c>
      <c r="F363" s="184">
        <v>29.84</v>
      </c>
    </row>
    <row r="364" spans="2:6" ht="27">
      <c r="B364" s="70" t="s">
        <v>12119</v>
      </c>
      <c r="C364" s="72" t="s">
        <v>4323</v>
      </c>
      <c r="D364" s="186" t="s">
        <v>12120</v>
      </c>
      <c r="E364" s="72" t="s">
        <v>4195</v>
      </c>
      <c r="F364" s="184">
        <v>25.98</v>
      </c>
    </row>
    <row r="365" spans="2:6" ht="27">
      <c r="B365" s="70" t="s">
        <v>12121</v>
      </c>
      <c r="C365" s="72" t="s">
        <v>4323</v>
      </c>
      <c r="D365" s="186" t="s">
        <v>12122</v>
      </c>
      <c r="E365" s="72" t="s">
        <v>4195</v>
      </c>
      <c r="F365" s="184">
        <v>27.59</v>
      </c>
    </row>
    <row r="366" spans="2:6" ht="27">
      <c r="B366" s="70" t="s">
        <v>12123</v>
      </c>
      <c r="C366" s="72" t="s">
        <v>4323</v>
      </c>
      <c r="D366" s="186" t="s">
        <v>12124</v>
      </c>
      <c r="E366" s="72" t="s">
        <v>4195</v>
      </c>
      <c r="F366" s="184">
        <v>29.45</v>
      </c>
    </row>
    <row r="367" spans="2:6" ht="27">
      <c r="B367" s="70" t="s">
        <v>12125</v>
      </c>
      <c r="C367" s="72" t="s">
        <v>4323</v>
      </c>
      <c r="D367" s="186" t="s">
        <v>12126</v>
      </c>
      <c r="E367" s="72" t="s">
        <v>4195</v>
      </c>
      <c r="F367" s="184">
        <v>29.27</v>
      </c>
    </row>
    <row r="368" spans="2:6" ht="27">
      <c r="B368" s="70" t="s">
        <v>12127</v>
      </c>
      <c r="C368" s="72" t="s">
        <v>4323</v>
      </c>
      <c r="D368" s="186" t="s">
        <v>12128</v>
      </c>
      <c r="E368" s="72" t="s">
        <v>4195</v>
      </c>
      <c r="F368" s="184">
        <v>31.01</v>
      </c>
    </row>
    <row r="369" spans="2:6" ht="27">
      <c r="B369" s="70" t="s">
        <v>12129</v>
      </c>
      <c r="C369" s="72" t="s">
        <v>4323</v>
      </c>
      <c r="D369" s="186" t="s">
        <v>12130</v>
      </c>
      <c r="E369" s="72" t="s">
        <v>4195</v>
      </c>
      <c r="F369" s="184">
        <v>32.869999999999997</v>
      </c>
    </row>
    <row r="370" spans="2:6" ht="27">
      <c r="B370" s="70" t="s">
        <v>12131</v>
      </c>
      <c r="C370" s="72" t="s">
        <v>4323</v>
      </c>
      <c r="D370" s="186" t="s">
        <v>12132</v>
      </c>
      <c r="E370" s="72" t="s">
        <v>4195</v>
      </c>
      <c r="F370" s="184">
        <v>32.57</v>
      </c>
    </row>
    <row r="371" spans="2:6" ht="27">
      <c r="B371" s="70" t="s">
        <v>12133</v>
      </c>
      <c r="C371" s="72" t="s">
        <v>4323</v>
      </c>
      <c r="D371" s="186" t="s">
        <v>12134</v>
      </c>
      <c r="E371" s="72" t="s">
        <v>4195</v>
      </c>
      <c r="F371" s="184">
        <v>34.31</v>
      </c>
    </row>
    <row r="372" spans="2:6" ht="27">
      <c r="B372" s="70" t="s">
        <v>12135</v>
      </c>
      <c r="C372" s="72" t="s">
        <v>4323</v>
      </c>
      <c r="D372" s="186" t="s">
        <v>12136</v>
      </c>
      <c r="E372" s="72" t="s">
        <v>4195</v>
      </c>
      <c r="F372" s="184">
        <v>36.11</v>
      </c>
    </row>
    <row r="373" spans="2:6" ht="27">
      <c r="B373" s="70" t="s">
        <v>12137</v>
      </c>
      <c r="C373" s="72" t="s">
        <v>4323</v>
      </c>
      <c r="D373" s="186" t="s">
        <v>12138</v>
      </c>
      <c r="E373" s="72" t="s">
        <v>4195</v>
      </c>
      <c r="F373" s="184">
        <v>35.909999999999997</v>
      </c>
    </row>
    <row r="374" spans="2:6" ht="27">
      <c r="B374" s="70" t="s">
        <v>12139</v>
      </c>
      <c r="C374" s="72" t="s">
        <v>4323</v>
      </c>
      <c r="D374" s="186" t="s">
        <v>12140</v>
      </c>
      <c r="E374" s="72" t="s">
        <v>4195</v>
      </c>
      <c r="F374" s="184">
        <v>37.590000000000003</v>
      </c>
    </row>
    <row r="375" spans="2:6" ht="27">
      <c r="B375" s="70" t="s">
        <v>12141</v>
      </c>
      <c r="C375" s="72" t="s">
        <v>4323</v>
      </c>
      <c r="D375" s="186" t="s">
        <v>12142</v>
      </c>
      <c r="E375" s="72" t="s">
        <v>4195</v>
      </c>
      <c r="F375" s="184">
        <v>39.44</v>
      </c>
    </row>
    <row r="376" spans="2:6" ht="27">
      <c r="B376" s="70" t="s">
        <v>12143</v>
      </c>
      <c r="C376" s="72" t="s">
        <v>4323</v>
      </c>
      <c r="D376" s="186" t="s">
        <v>12144</v>
      </c>
      <c r="E376" s="72" t="s">
        <v>4195</v>
      </c>
      <c r="F376" s="184">
        <v>37.700000000000003</v>
      </c>
    </row>
    <row r="377" spans="2:6" ht="27">
      <c r="B377" s="70" t="s">
        <v>12145</v>
      </c>
      <c r="C377" s="72" t="s">
        <v>4323</v>
      </c>
      <c r="D377" s="186" t="s">
        <v>12146</v>
      </c>
      <c r="E377" s="72" t="s">
        <v>4195</v>
      </c>
      <c r="F377" s="184">
        <v>39.31</v>
      </c>
    </row>
    <row r="378" spans="2:6" ht="27">
      <c r="B378" s="70" t="s">
        <v>12147</v>
      </c>
      <c r="C378" s="72" t="s">
        <v>4323</v>
      </c>
      <c r="D378" s="186" t="s">
        <v>12148</v>
      </c>
      <c r="E378" s="72" t="s">
        <v>4195</v>
      </c>
      <c r="F378" s="184">
        <v>41.05</v>
      </c>
    </row>
    <row r="379" spans="2:6" ht="27">
      <c r="B379" s="70" t="s">
        <v>12149</v>
      </c>
      <c r="C379" s="72" t="s">
        <v>4323</v>
      </c>
      <c r="D379" s="186" t="s">
        <v>12150</v>
      </c>
      <c r="E379" s="72" t="s">
        <v>4195</v>
      </c>
      <c r="F379" s="184">
        <v>41.22</v>
      </c>
    </row>
    <row r="380" spans="2:6" ht="27">
      <c r="B380" s="70" t="s">
        <v>12151</v>
      </c>
      <c r="C380" s="72" t="s">
        <v>4323</v>
      </c>
      <c r="D380" s="186" t="s">
        <v>12152</v>
      </c>
      <c r="E380" s="72" t="s">
        <v>4195</v>
      </c>
      <c r="F380" s="184">
        <v>42.83</v>
      </c>
    </row>
    <row r="381" spans="2:6" ht="27">
      <c r="B381" s="70" t="s">
        <v>12153</v>
      </c>
      <c r="C381" s="72" t="s">
        <v>4323</v>
      </c>
      <c r="D381" s="186" t="s">
        <v>12154</v>
      </c>
      <c r="E381" s="72" t="s">
        <v>4195</v>
      </c>
      <c r="F381" s="184">
        <v>79.17</v>
      </c>
    </row>
    <row r="382" spans="2:6" ht="27">
      <c r="B382" s="70" t="s">
        <v>12155</v>
      </c>
      <c r="C382" s="72" t="s">
        <v>4323</v>
      </c>
      <c r="D382" s="186" t="s">
        <v>12156</v>
      </c>
      <c r="E382" s="72" t="s">
        <v>4195</v>
      </c>
      <c r="F382" s="184">
        <v>83.18</v>
      </c>
    </row>
    <row r="383" spans="2:6" ht="27">
      <c r="B383" s="70" t="s">
        <v>12157</v>
      </c>
      <c r="C383" s="72" t="s">
        <v>4323</v>
      </c>
      <c r="D383" s="186" t="s">
        <v>12158</v>
      </c>
      <c r="E383" s="72" t="s">
        <v>4195</v>
      </c>
      <c r="F383" s="184">
        <v>87.66</v>
      </c>
    </row>
    <row r="384" spans="2:6" ht="27">
      <c r="B384" s="70" t="s">
        <v>12159</v>
      </c>
      <c r="C384" s="72" t="s">
        <v>4323</v>
      </c>
      <c r="D384" s="186" t="s">
        <v>12160</v>
      </c>
      <c r="E384" s="72" t="s">
        <v>4195</v>
      </c>
      <c r="F384" s="184">
        <v>85.09</v>
      </c>
    </row>
    <row r="385" spans="2:6" ht="27">
      <c r="B385" s="70" t="s">
        <v>12161</v>
      </c>
      <c r="C385" s="72" t="s">
        <v>4323</v>
      </c>
      <c r="D385" s="186" t="s">
        <v>12162</v>
      </c>
      <c r="E385" s="72" t="s">
        <v>4195</v>
      </c>
      <c r="F385" s="184">
        <v>89.1</v>
      </c>
    </row>
    <row r="386" spans="2:6" ht="27">
      <c r="B386" s="70" t="s">
        <v>12163</v>
      </c>
      <c r="C386" s="72" t="s">
        <v>4323</v>
      </c>
      <c r="D386" s="186" t="s">
        <v>12164</v>
      </c>
      <c r="E386" s="72" t="s">
        <v>4195</v>
      </c>
      <c r="F386" s="184">
        <v>93.57</v>
      </c>
    </row>
    <row r="387" spans="2:6" ht="27">
      <c r="B387" s="70" t="s">
        <v>12165</v>
      </c>
      <c r="C387" s="72" t="s">
        <v>4323</v>
      </c>
      <c r="D387" s="186" t="s">
        <v>12166</v>
      </c>
      <c r="E387" s="72" t="s">
        <v>4195</v>
      </c>
      <c r="F387" s="184">
        <v>91</v>
      </c>
    </row>
    <row r="388" spans="2:6" ht="27">
      <c r="B388" s="70" t="s">
        <v>12167</v>
      </c>
      <c r="C388" s="72" t="s">
        <v>4323</v>
      </c>
      <c r="D388" s="186" t="s">
        <v>12168</v>
      </c>
      <c r="E388" s="72" t="s">
        <v>4195</v>
      </c>
      <c r="F388" s="184">
        <v>94.56</v>
      </c>
    </row>
    <row r="389" spans="2:6" ht="27">
      <c r="B389" s="70" t="s">
        <v>12169</v>
      </c>
      <c r="C389" s="72" t="s">
        <v>4323</v>
      </c>
      <c r="D389" s="186" t="s">
        <v>12170</v>
      </c>
      <c r="E389" s="72" t="s">
        <v>4195</v>
      </c>
      <c r="F389" s="184">
        <v>99.5</v>
      </c>
    </row>
    <row r="390" spans="2:6" ht="27">
      <c r="B390" s="70" t="s">
        <v>12171</v>
      </c>
      <c r="C390" s="72" t="s">
        <v>4323</v>
      </c>
      <c r="D390" s="186" t="s">
        <v>12172</v>
      </c>
      <c r="E390" s="72" t="s">
        <v>4195</v>
      </c>
      <c r="F390" s="184">
        <v>96.96</v>
      </c>
    </row>
    <row r="391" spans="2:6" ht="27">
      <c r="B391" s="70" t="s">
        <v>12173</v>
      </c>
      <c r="C391" s="72" t="s">
        <v>4323</v>
      </c>
      <c r="D391" s="186" t="s">
        <v>12174</v>
      </c>
      <c r="E391" s="72" t="s">
        <v>4195</v>
      </c>
      <c r="F391" s="184">
        <v>101.43</v>
      </c>
    </row>
    <row r="392" spans="2:6" ht="27">
      <c r="B392" s="70" t="s">
        <v>12175</v>
      </c>
      <c r="C392" s="72" t="s">
        <v>4323</v>
      </c>
      <c r="D392" s="186" t="s">
        <v>12176</v>
      </c>
      <c r="E392" s="72" t="s">
        <v>4195</v>
      </c>
      <c r="F392" s="184">
        <v>105.91</v>
      </c>
    </row>
    <row r="393" spans="2:6" ht="27">
      <c r="B393" s="70" t="s">
        <v>12177</v>
      </c>
      <c r="C393" s="72" t="s">
        <v>4323</v>
      </c>
      <c r="D393" s="186" t="s">
        <v>12178</v>
      </c>
      <c r="E393" s="72" t="s">
        <v>4195</v>
      </c>
      <c r="F393" s="184">
        <v>99.88</v>
      </c>
    </row>
    <row r="394" spans="2:6" ht="27">
      <c r="B394" s="70" t="s">
        <v>12179</v>
      </c>
      <c r="C394" s="72" t="s">
        <v>4323</v>
      </c>
      <c r="D394" s="186" t="s">
        <v>12180</v>
      </c>
      <c r="E394" s="72" t="s">
        <v>4195</v>
      </c>
      <c r="F394" s="184">
        <v>102.97</v>
      </c>
    </row>
    <row r="395" spans="2:6" ht="27">
      <c r="B395" s="70" t="s">
        <v>12181</v>
      </c>
      <c r="C395" s="72" t="s">
        <v>4323</v>
      </c>
      <c r="D395" s="186" t="s">
        <v>12182</v>
      </c>
      <c r="E395" s="72" t="s">
        <v>4195</v>
      </c>
      <c r="F395" s="184">
        <v>107</v>
      </c>
    </row>
    <row r="396" spans="2:6" ht="27">
      <c r="B396" s="70" t="s">
        <v>12183</v>
      </c>
      <c r="C396" s="72" t="s">
        <v>4323</v>
      </c>
      <c r="D396" s="186" t="s">
        <v>12184</v>
      </c>
      <c r="E396" s="72" t="s">
        <v>4195</v>
      </c>
      <c r="F396" s="184">
        <v>106.37</v>
      </c>
    </row>
    <row r="397" spans="2:6" ht="27">
      <c r="B397" s="70" t="s">
        <v>12185</v>
      </c>
      <c r="C397" s="72" t="s">
        <v>4323</v>
      </c>
      <c r="D397" s="186" t="s">
        <v>12186</v>
      </c>
      <c r="E397" s="72" t="s">
        <v>4195</v>
      </c>
      <c r="F397" s="184">
        <v>110.39</v>
      </c>
    </row>
    <row r="398" spans="2:6">
      <c r="B398" s="70" t="s">
        <v>12187</v>
      </c>
      <c r="C398" s="72" t="s">
        <v>4323</v>
      </c>
      <c r="D398" s="186" t="s">
        <v>12188</v>
      </c>
      <c r="E398" s="72" t="s">
        <v>4195</v>
      </c>
      <c r="F398" s="184">
        <v>23.39</v>
      </c>
    </row>
    <row r="399" spans="2:6" ht="27">
      <c r="B399" s="70" t="s">
        <v>12189</v>
      </c>
      <c r="C399" s="72" t="s">
        <v>4323</v>
      </c>
      <c r="D399" s="186" t="s">
        <v>12190</v>
      </c>
      <c r="E399" s="72" t="s">
        <v>4195</v>
      </c>
      <c r="F399" s="184">
        <v>1.23</v>
      </c>
    </row>
    <row r="400" spans="2:6" ht="27">
      <c r="B400" s="70" t="s">
        <v>12191</v>
      </c>
      <c r="C400" s="72" t="s">
        <v>4323</v>
      </c>
      <c r="D400" s="186" t="s">
        <v>12192</v>
      </c>
      <c r="E400" s="72" t="s">
        <v>4195</v>
      </c>
      <c r="F400" s="184">
        <v>1.88</v>
      </c>
    </row>
    <row r="401" spans="2:6" ht="27">
      <c r="B401" s="70" t="s">
        <v>12193</v>
      </c>
      <c r="C401" s="72" t="s">
        <v>4323</v>
      </c>
      <c r="D401" s="186" t="s">
        <v>12194</v>
      </c>
      <c r="E401" s="72" t="s">
        <v>4195</v>
      </c>
      <c r="F401" s="184">
        <v>1.48</v>
      </c>
    </row>
    <row r="402" spans="2:6" ht="27">
      <c r="B402" s="70" t="s">
        <v>12195</v>
      </c>
      <c r="C402" s="72" t="s">
        <v>4323</v>
      </c>
      <c r="D402" s="186" t="s">
        <v>12196</v>
      </c>
      <c r="E402" s="72" t="s">
        <v>4195</v>
      </c>
      <c r="F402" s="184">
        <v>2.23</v>
      </c>
    </row>
    <row r="403" spans="2:6" ht="27">
      <c r="B403" s="70" t="s">
        <v>12197</v>
      </c>
      <c r="C403" s="72" t="s">
        <v>4323</v>
      </c>
      <c r="D403" s="186" t="s">
        <v>12198</v>
      </c>
      <c r="E403" s="72" t="s">
        <v>4195</v>
      </c>
      <c r="F403" s="184">
        <v>2.97</v>
      </c>
    </row>
    <row r="404" spans="2:6" ht="27">
      <c r="B404" s="70" t="s">
        <v>12199</v>
      </c>
      <c r="C404" s="72" t="s">
        <v>4323</v>
      </c>
      <c r="D404" s="186" t="s">
        <v>12200</v>
      </c>
      <c r="E404" s="72" t="s">
        <v>4195</v>
      </c>
      <c r="F404" s="184">
        <v>1.73</v>
      </c>
    </row>
    <row r="405" spans="2:6" ht="27">
      <c r="B405" s="70" t="s">
        <v>12201</v>
      </c>
      <c r="C405" s="72" t="s">
        <v>4323</v>
      </c>
      <c r="D405" s="186" t="s">
        <v>12202</v>
      </c>
      <c r="E405" s="72" t="s">
        <v>4195</v>
      </c>
      <c r="F405" s="184">
        <v>2.62</v>
      </c>
    </row>
    <row r="406" spans="2:6" ht="27">
      <c r="B406" s="70" t="s">
        <v>12203</v>
      </c>
      <c r="C406" s="72" t="s">
        <v>4323</v>
      </c>
      <c r="D406" s="186" t="s">
        <v>12204</v>
      </c>
      <c r="E406" s="72" t="s">
        <v>4195</v>
      </c>
      <c r="F406" s="184">
        <v>3.46</v>
      </c>
    </row>
    <row r="407" spans="2:6" ht="27">
      <c r="B407" s="70" t="s">
        <v>12205</v>
      </c>
      <c r="C407" s="72" t="s">
        <v>4323</v>
      </c>
      <c r="D407" s="186" t="s">
        <v>12206</v>
      </c>
      <c r="E407" s="72" t="s">
        <v>4195</v>
      </c>
      <c r="F407" s="184">
        <v>1.98</v>
      </c>
    </row>
    <row r="408" spans="2:6" ht="27">
      <c r="B408" s="70" t="s">
        <v>12207</v>
      </c>
      <c r="C408" s="72" t="s">
        <v>4323</v>
      </c>
      <c r="D408" s="186" t="s">
        <v>12208</v>
      </c>
      <c r="E408" s="72" t="s">
        <v>4195</v>
      </c>
      <c r="F408" s="184">
        <v>2.97</v>
      </c>
    </row>
    <row r="409" spans="2:6" ht="27">
      <c r="B409" s="70" t="s">
        <v>12209</v>
      </c>
      <c r="C409" s="72" t="s">
        <v>4323</v>
      </c>
      <c r="D409" s="186" t="s">
        <v>12210</v>
      </c>
      <c r="E409" s="72" t="s">
        <v>4195</v>
      </c>
      <c r="F409" s="184">
        <v>3.96</v>
      </c>
    </row>
    <row r="410" spans="2:6" ht="27">
      <c r="B410" s="70" t="s">
        <v>12211</v>
      </c>
      <c r="C410" s="72" t="s">
        <v>4323</v>
      </c>
      <c r="D410" s="186" t="s">
        <v>12212</v>
      </c>
      <c r="E410" s="72" t="s">
        <v>4195</v>
      </c>
      <c r="F410" s="184">
        <v>4.95</v>
      </c>
    </row>
    <row r="411" spans="2:6" ht="27">
      <c r="B411" s="70" t="s">
        <v>12213</v>
      </c>
      <c r="C411" s="72" t="s">
        <v>4323</v>
      </c>
      <c r="D411" s="186" t="s">
        <v>12214</v>
      </c>
      <c r="E411" s="72" t="s">
        <v>4195</v>
      </c>
      <c r="F411" s="184">
        <v>2.23</v>
      </c>
    </row>
    <row r="412" spans="2:6" ht="27">
      <c r="B412" s="70" t="s">
        <v>12215</v>
      </c>
      <c r="C412" s="72" t="s">
        <v>4323</v>
      </c>
      <c r="D412" s="186" t="s">
        <v>12216</v>
      </c>
      <c r="E412" s="72" t="s">
        <v>4195</v>
      </c>
      <c r="F412" s="184">
        <v>3.37</v>
      </c>
    </row>
    <row r="413" spans="2:6" ht="27">
      <c r="B413" s="70" t="s">
        <v>12217</v>
      </c>
      <c r="C413" s="72" t="s">
        <v>4323</v>
      </c>
      <c r="D413" s="186" t="s">
        <v>12218</v>
      </c>
      <c r="E413" s="72" t="s">
        <v>4195</v>
      </c>
      <c r="F413" s="184">
        <v>4.46</v>
      </c>
    </row>
    <row r="414" spans="2:6" ht="27">
      <c r="B414" s="70" t="s">
        <v>12219</v>
      </c>
      <c r="C414" s="72" t="s">
        <v>4323</v>
      </c>
      <c r="D414" s="186" t="s">
        <v>12220</v>
      </c>
      <c r="E414" s="72" t="s">
        <v>4195</v>
      </c>
      <c r="F414" s="184">
        <v>5.6</v>
      </c>
    </row>
    <row r="415" spans="2:6" ht="27">
      <c r="B415" s="70" t="s">
        <v>12221</v>
      </c>
      <c r="C415" s="72" t="s">
        <v>4323</v>
      </c>
      <c r="D415" s="186" t="s">
        <v>12222</v>
      </c>
      <c r="E415" s="72" t="s">
        <v>4195</v>
      </c>
      <c r="F415" s="184">
        <v>2.4700000000000002</v>
      </c>
    </row>
    <row r="416" spans="2:6" ht="27">
      <c r="B416" s="70" t="s">
        <v>12223</v>
      </c>
      <c r="C416" s="72" t="s">
        <v>4323</v>
      </c>
      <c r="D416" s="186" t="s">
        <v>12224</v>
      </c>
      <c r="E416" s="72" t="s">
        <v>4195</v>
      </c>
      <c r="F416" s="184">
        <v>3.71</v>
      </c>
    </row>
    <row r="417" spans="2:6" ht="27">
      <c r="B417" s="70" t="s">
        <v>12225</v>
      </c>
      <c r="C417" s="72" t="s">
        <v>4323</v>
      </c>
      <c r="D417" s="186" t="s">
        <v>12226</v>
      </c>
      <c r="E417" s="72" t="s">
        <v>4195</v>
      </c>
      <c r="F417" s="184">
        <v>4.95</v>
      </c>
    </row>
    <row r="418" spans="2:6" ht="27">
      <c r="B418" s="70" t="s">
        <v>12227</v>
      </c>
      <c r="C418" s="72" t="s">
        <v>4323</v>
      </c>
      <c r="D418" s="186" t="s">
        <v>12228</v>
      </c>
      <c r="E418" s="72" t="s">
        <v>4195</v>
      </c>
      <c r="F418" s="184">
        <v>6.19</v>
      </c>
    </row>
    <row r="419" spans="2:6" ht="27">
      <c r="B419" s="70" t="s">
        <v>12229</v>
      </c>
      <c r="C419" s="72" t="s">
        <v>4323</v>
      </c>
      <c r="D419" s="186" t="s">
        <v>12230</v>
      </c>
      <c r="E419" s="72" t="s">
        <v>4195</v>
      </c>
      <c r="F419" s="184">
        <v>4.75</v>
      </c>
    </row>
    <row r="420" spans="2:6" ht="27">
      <c r="B420" s="70" t="s">
        <v>12231</v>
      </c>
      <c r="C420" s="72" t="s">
        <v>4323</v>
      </c>
      <c r="D420" s="186" t="s">
        <v>12232</v>
      </c>
      <c r="E420" s="72" t="s">
        <v>4195</v>
      </c>
      <c r="F420" s="184">
        <v>5.71</v>
      </c>
    </row>
    <row r="421" spans="2:6" ht="27">
      <c r="B421" s="70" t="s">
        <v>12233</v>
      </c>
      <c r="C421" s="72" t="s">
        <v>4323</v>
      </c>
      <c r="D421" s="186" t="s">
        <v>12234</v>
      </c>
      <c r="E421" s="72" t="s">
        <v>4195</v>
      </c>
      <c r="F421" s="184">
        <v>5.68</v>
      </c>
    </row>
    <row r="422" spans="2:6" ht="27">
      <c r="B422" s="70" t="s">
        <v>12235</v>
      </c>
      <c r="C422" s="72" t="s">
        <v>4323</v>
      </c>
      <c r="D422" s="186" t="s">
        <v>12236</v>
      </c>
      <c r="E422" s="72" t="s">
        <v>4195</v>
      </c>
      <c r="F422" s="184">
        <v>6.62</v>
      </c>
    </row>
    <row r="423" spans="2:6" ht="27">
      <c r="B423" s="70" t="s">
        <v>12237</v>
      </c>
      <c r="C423" s="72" t="s">
        <v>4323</v>
      </c>
      <c r="D423" s="186" t="s">
        <v>12238</v>
      </c>
      <c r="E423" s="72" t="s">
        <v>4195</v>
      </c>
      <c r="F423" s="184">
        <v>7.55</v>
      </c>
    </row>
    <row r="424" spans="2:6" ht="27">
      <c r="B424" s="70" t="s">
        <v>12239</v>
      </c>
      <c r="C424" s="72" t="s">
        <v>4323</v>
      </c>
      <c r="D424" s="186" t="s">
        <v>12240</v>
      </c>
      <c r="E424" s="72" t="s">
        <v>4195</v>
      </c>
      <c r="F424" s="184">
        <v>6.55</v>
      </c>
    </row>
    <row r="425" spans="2:6" ht="27">
      <c r="B425" s="70" t="s">
        <v>12241</v>
      </c>
      <c r="C425" s="72" t="s">
        <v>4323</v>
      </c>
      <c r="D425" s="186" t="s">
        <v>12242</v>
      </c>
      <c r="E425" s="72" t="s">
        <v>4195</v>
      </c>
      <c r="F425" s="184">
        <v>7.63</v>
      </c>
    </row>
    <row r="426" spans="2:6" ht="27">
      <c r="B426" s="70" t="s">
        <v>12243</v>
      </c>
      <c r="C426" s="72" t="s">
        <v>4323</v>
      </c>
      <c r="D426" s="186" t="s">
        <v>12244</v>
      </c>
      <c r="E426" s="72" t="s">
        <v>4195</v>
      </c>
      <c r="F426" s="184">
        <v>8.7799999999999994</v>
      </c>
    </row>
    <row r="427" spans="2:6" ht="27">
      <c r="B427" s="70" t="s">
        <v>12245</v>
      </c>
      <c r="C427" s="72" t="s">
        <v>4323</v>
      </c>
      <c r="D427" s="186" t="s">
        <v>12246</v>
      </c>
      <c r="E427" s="72" t="s">
        <v>4195</v>
      </c>
      <c r="F427" s="184">
        <v>7.3</v>
      </c>
    </row>
    <row r="428" spans="2:6" ht="27">
      <c r="B428" s="70" t="s">
        <v>12247</v>
      </c>
      <c r="C428" s="72" t="s">
        <v>4323</v>
      </c>
      <c r="D428" s="186" t="s">
        <v>12248</v>
      </c>
      <c r="E428" s="72" t="s">
        <v>4195</v>
      </c>
      <c r="F428" s="184">
        <v>8.5399999999999991</v>
      </c>
    </row>
    <row r="429" spans="2:6" ht="27">
      <c r="B429" s="70" t="s">
        <v>12249</v>
      </c>
      <c r="C429" s="72" t="s">
        <v>4323</v>
      </c>
      <c r="D429" s="186" t="s">
        <v>12250</v>
      </c>
      <c r="E429" s="72" t="s">
        <v>4195</v>
      </c>
      <c r="F429" s="184">
        <v>9.77</v>
      </c>
    </row>
    <row r="430" spans="2:6" ht="27">
      <c r="B430" s="70" t="s">
        <v>12251</v>
      </c>
      <c r="C430" s="72" t="s">
        <v>4323</v>
      </c>
      <c r="D430" s="186" t="s">
        <v>12252</v>
      </c>
      <c r="E430" s="72" t="s">
        <v>4195</v>
      </c>
      <c r="F430" s="184">
        <v>11.07</v>
      </c>
    </row>
    <row r="431" spans="2:6" ht="27">
      <c r="B431" s="70" t="s">
        <v>12253</v>
      </c>
      <c r="C431" s="72" t="s">
        <v>4323</v>
      </c>
      <c r="D431" s="186" t="s">
        <v>12254</v>
      </c>
      <c r="E431" s="72" t="s">
        <v>4195</v>
      </c>
      <c r="F431" s="184">
        <v>8.11</v>
      </c>
    </row>
    <row r="432" spans="2:6" ht="27">
      <c r="B432" s="70" t="s">
        <v>12255</v>
      </c>
      <c r="C432" s="72" t="s">
        <v>4323</v>
      </c>
      <c r="D432" s="186" t="s">
        <v>12256</v>
      </c>
      <c r="E432" s="72" t="s">
        <v>4195</v>
      </c>
      <c r="F432" s="184">
        <v>9.6199999999999992</v>
      </c>
    </row>
    <row r="433" spans="2:6" ht="27">
      <c r="B433" s="70" t="s">
        <v>12257</v>
      </c>
      <c r="C433" s="72" t="s">
        <v>4323</v>
      </c>
      <c r="D433" s="186" t="s">
        <v>12258</v>
      </c>
      <c r="E433" s="72" t="s">
        <v>4195</v>
      </c>
      <c r="F433" s="184">
        <v>10.89</v>
      </c>
    </row>
    <row r="434" spans="2:6" ht="27">
      <c r="B434" s="70" t="s">
        <v>12259</v>
      </c>
      <c r="C434" s="72" t="s">
        <v>4323</v>
      </c>
      <c r="D434" s="186" t="s">
        <v>12260</v>
      </c>
      <c r="E434" s="72" t="s">
        <v>4195</v>
      </c>
      <c r="F434" s="184">
        <v>12.16</v>
      </c>
    </row>
    <row r="435" spans="2:6" ht="27">
      <c r="B435" s="70" t="s">
        <v>12261</v>
      </c>
      <c r="C435" s="72" t="s">
        <v>4323</v>
      </c>
      <c r="D435" s="186" t="s">
        <v>12262</v>
      </c>
      <c r="E435" s="72" t="s">
        <v>4195</v>
      </c>
      <c r="F435" s="184">
        <v>8.9</v>
      </c>
    </row>
    <row r="436" spans="2:6" ht="27">
      <c r="B436" s="70" t="s">
        <v>12263</v>
      </c>
      <c r="C436" s="72" t="s">
        <v>4323</v>
      </c>
      <c r="D436" s="186" t="s">
        <v>12264</v>
      </c>
      <c r="E436" s="72" t="s">
        <v>4195</v>
      </c>
      <c r="F436" s="184">
        <v>10.45</v>
      </c>
    </row>
    <row r="437" spans="2:6" ht="27">
      <c r="B437" s="70" t="s">
        <v>12265</v>
      </c>
      <c r="C437" s="72" t="s">
        <v>4323</v>
      </c>
      <c r="D437" s="186" t="s">
        <v>12266</v>
      </c>
      <c r="E437" s="72" t="s">
        <v>4195</v>
      </c>
      <c r="F437" s="184">
        <v>11.94</v>
      </c>
    </row>
    <row r="438" spans="2:6" ht="27">
      <c r="B438" s="70" t="s">
        <v>12267</v>
      </c>
      <c r="C438" s="72" t="s">
        <v>4323</v>
      </c>
      <c r="D438" s="186" t="s">
        <v>12268</v>
      </c>
      <c r="E438" s="72" t="s">
        <v>4195</v>
      </c>
      <c r="F438" s="184">
        <v>13.43</v>
      </c>
    </row>
    <row r="439" spans="2:6" ht="27">
      <c r="B439" s="70" t="s">
        <v>12269</v>
      </c>
      <c r="C439" s="72" t="s">
        <v>4323</v>
      </c>
      <c r="D439" s="186" t="s">
        <v>12270</v>
      </c>
      <c r="E439" s="72" t="s">
        <v>4195</v>
      </c>
      <c r="F439" s="184">
        <v>30.33</v>
      </c>
    </row>
    <row r="440" spans="2:6" ht="27">
      <c r="B440" s="70" t="s">
        <v>12271</v>
      </c>
      <c r="C440" s="72" t="s">
        <v>4323</v>
      </c>
      <c r="D440" s="186" t="s">
        <v>12272</v>
      </c>
      <c r="E440" s="72" t="s">
        <v>4195</v>
      </c>
      <c r="F440" s="184">
        <v>35.520000000000003</v>
      </c>
    </row>
    <row r="441" spans="2:6" ht="27">
      <c r="B441" s="70" t="s">
        <v>12273</v>
      </c>
      <c r="C441" s="72" t="s">
        <v>4323</v>
      </c>
      <c r="D441" s="186" t="s">
        <v>12274</v>
      </c>
      <c r="E441" s="72" t="s">
        <v>4195</v>
      </c>
      <c r="F441" s="184">
        <v>41.22</v>
      </c>
    </row>
    <row r="442" spans="2:6" ht="27">
      <c r="B442" s="70" t="s">
        <v>12275</v>
      </c>
      <c r="C442" s="72" t="s">
        <v>4323</v>
      </c>
      <c r="D442" s="186" t="s">
        <v>12276</v>
      </c>
      <c r="E442" s="72" t="s">
        <v>4195</v>
      </c>
      <c r="F442" s="184">
        <v>34.26</v>
      </c>
    </row>
    <row r="443" spans="2:6" ht="27">
      <c r="B443" s="70" t="s">
        <v>12277</v>
      </c>
      <c r="C443" s="72" t="s">
        <v>4323</v>
      </c>
      <c r="D443" s="186" t="s">
        <v>12278</v>
      </c>
      <c r="E443" s="72" t="s">
        <v>4195</v>
      </c>
      <c r="F443" s="184">
        <v>39.83</v>
      </c>
    </row>
    <row r="444" spans="2:6" ht="27">
      <c r="B444" s="70" t="s">
        <v>12279</v>
      </c>
      <c r="C444" s="72" t="s">
        <v>4323</v>
      </c>
      <c r="D444" s="186" t="s">
        <v>12280</v>
      </c>
      <c r="E444" s="72" t="s">
        <v>4195</v>
      </c>
      <c r="F444" s="184">
        <v>43.48</v>
      </c>
    </row>
    <row r="445" spans="2:6" ht="27">
      <c r="B445" s="70" t="s">
        <v>12281</v>
      </c>
      <c r="C445" s="72" t="s">
        <v>4323</v>
      </c>
      <c r="D445" s="186" t="s">
        <v>12282</v>
      </c>
      <c r="E445" s="72" t="s">
        <v>4195</v>
      </c>
      <c r="F445" s="184">
        <v>50.15</v>
      </c>
    </row>
    <row r="446" spans="2:6" ht="27">
      <c r="B446" s="70" t="s">
        <v>12283</v>
      </c>
      <c r="C446" s="72" t="s">
        <v>4323</v>
      </c>
      <c r="D446" s="186" t="s">
        <v>12284</v>
      </c>
      <c r="E446" s="72" t="s">
        <v>4195</v>
      </c>
      <c r="F446" s="184">
        <v>37.549999999999997</v>
      </c>
    </row>
    <row r="447" spans="2:6" ht="27">
      <c r="B447" s="70" t="s">
        <v>12285</v>
      </c>
      <c r="C447" s="72" t="s">
        <v>4323</v>
      </c>
      <c r="D447" s="186" t="s">
        <v>12286</v>
      </c>
      <c r="E447" s="72" t="s">
        <v>4195</v>
      </c>
      <c r="F447" s="184">
        <v>42.08</v>
      </c>
    </row>
    <row r="448" spans="2:6" ht="27">
      <c r="B448" s="70" t="s">
        <v>12287</v>
      </c>
      <c r="C448" s="72" t="s">
        <v>4323</v>
      </c>
      <c r="D448" s="186" t="s">
        <v>12288</v>
      </c>
      <c r="E448" s="72" t="s">
        <v>4195</v>
      </c>
      <c r="F448" s="184">
        <v>47.02</v>
      </c>
    </row>
    <row r="449" spans="2:6" ht="27">
      <c r="B449" s="70" t="s">
        <v>12289</v>
      </c>
      <c r="C449" s="72" t="s">
        <v>4323</v>
      </c>
      <c r="D449" s="186" t="s">
        <v>12290</v>
      </c>
      <c r="E449" s="72" t="s">
        <v>4195</v>
      </c>
      <c r="F449" s="184">
        <v>52.87</v>
      </c>
    </row>
    <row r="450" spans="2:6" ht="27">
      <c r="B450" s="70" t="s">
        <v>12291</v>
      </c>
      <c r="C450" s="72" t="s">
        <v>4323</v>
      </c>
      <c r="D450" s="186" t="s">
        <v>12292</v>
      </c>
      <c r="E450" s="72" t="s">
        <v>4195</v>
      </c>
      <c r="F450" s="184">
        <v>59.02</v>
      </c>
    </row>
    <row r="451" spans="2:6" ht="27">
      <c r="B451" s="70" t="s">
        <v>12293</v>
      </c>
      <c r="C451" s="72" t="s">
        <v>4323</v>
      </c>
      <c r="D451" s="186" t="s">
        <v>12294</v>
      </c>
      <c r="E451" s="72" t="s">
        <v>4195</v>
      </c>
      <c r="F451" s="184">
        <v>40.82</v>
      </c>
    </row>
    <row r="452" spans="2:6" ht="27">
      <c r="B452" s="70" t="s">
        <v>12295</v>
      </c>
      <c r="C452" s="72" t="s">
        <v>4323</v>
      </c>
      <c r="D452" s="186" t="s">
        <v>12296</v>
      </c>
      <c r="E452" s="72" t="s">
        <v>4195</v>
      </c>
      <c r="F452" s="184">
        <v>44.7</v>
      </c>
    </row>
    <row r="453" spans="2:6" ht="27">
      <c r="B453" s="70" t="s">
        <v>12297</v>
      </c>
      <c r="C453" s="72" t="s">
        <v>4323</v>
      </c>
      <c r="D453" s="186" t="s">
        <v>12298</v>
      </c>
      <c r="E453" s="72" t="s">
        <v>4195</v>
      </c>
      <c r="F453" s="184">
        <v>50.59</v>
      </c>
    </row>
    <row r="454" spans="2:6" ht="27">
      <c r="B454" s="70" t="s">
        <v>12299</v>
      </c>
      <c r="C454" s="72" t="s">
        <v>4323</v>
      </c>
      <c r="D454" s="186" t="s">
        <v>12300</v>
      </c>
      <c r="E454" s="72" t="s">
        <v>4195</v>
      </c>
      <c r="F454" s="184">
        <v>56.19</v>
      </c>
    </row>
    <row r="455" spans="2:6" ht="27">
      <c r="B455" s="70" t="s">
        <v>12301</v>
      </c>
      <c r="C455" s="72" t="s">
        <v>4323</v>
      </c>
      <c r="D455" s="186" t="s">
        <v>12302</v>
      </c>
      <c r="E455" s="72" t="s">
        <v>4195</v>
      </c>
      <c r="F455" s="184">
        <v>62.34</v>
      </c>
    </row>
    <row r="456" spans="2:6" ht="27">
      <c r="B456" s="70" t="s">
        <v>12303</v>
      </c>
      <c r="C456" s="72" t="s">
        <v>4323</v>
      </c>
      <c r="D456" s="186" t="s">
        <v>12304</v>
      </c>
      <c r="E456" s="72" t="s">
        <v>4195</v>
      </c>
      <c r="F456" s="184">
        <v>42.44</v>
      </c>
    </row>
    <row r="457" spans="2:6" ht="27">
      <c r="B457" s="70" t="s">
        <v>12305</v>
      </c>
      <c r="C457" s="72" t="s">
        <v>4323</v>
      </c>
      <c r="D457" s="186" t="s">
        <v>12306</v>
      </c>
      <c r="E457" s="72" t="s">
        <v>4195</v>
      </c>
      <c r="F457" s="184">
        <v>47.27</v>
      </c>
    </row>
    <row r="458" spans="2:6" ht="27">
      <c r="B458" s="70" t="s">
        <v>12307</v>
      </c>
      <c r="C458" s="72" t="s">
        <v>4323</v>
      </c>
      <c r="D458" s="186" t="s">
        <v>12308</v>
      </c>
      <c r="E458" s="72" t="s">
        <v>4195</v>
      </c>
      <c r="F458" s="184">
        <v>53.88</v>
      </c>
    </row>
    <row r="459" spans="2:6" ht="27">
      <c r="B459" s="70" t="s">
        <v>12309</v>
      </c>
      <c r="C459" s="72" t="s">
        <v>4323</v>
      </c>
      <c r="D459" s="186" t="s">
        <v>12310</v>
      </c>
      <c r="E459" s="72" t="s">
        <v>4195</v>
      </c>
      <c r="F459" s="184">
        <v>59.58</v>
      </c>
    </row>
    <row r="460" spans="2:6" ht="27">
      <c r="B460" s="70" t="s">
        <v>12311</v>
      </c>
      <c r="C460" s="72" t="s">
        <v>4323</v>
      </c>
      <c r="D460" s="186" t="s">
        <v>12312</v>
      </c>
      <c r="E460" s="72" t="s">
        <v>4195</v>
      </c>
      <c r="F460" s="184">
        <v>66.27</v>
      </c>
    </row>
    <row r="461" spans="2:6" ht="27">
      <c r="B461" s="70" t="s">
        <v>12313</v>
      </c>
      <c r="C461" s="72" t="s">
        <v>4323</v>
      </c>
      <c r="D461" s="186" t="s">
        <v>12314</v>
      </c>
      <c r="E461" s="72" t="s">
        <v>4195</v>
      </c>
      <c r="F461" s="184">
        <v>31.2</v>
      </c>
    </row>
    <row r="462" spans="2:6" ht="27">
      <c r="B462" s="70" t="s">
        <v>12315</v>
      </c>
      <c r="C462" s="72" t="s">
        <v>4323</v>
      </c>
      <c r="D462" s="186" t="s">
        <v>12316</v>
      </c>
      <c r="E462" s="72" t="s">
        <v>4195</v>
      </c>
      <c r="F462" s="184">
        <v>33.57</v>
      </c>
    </row>
    <row r="463" spans="2:6" ht="27">
      <c r="B463" s="70" t="s">
        <v>12317</v>
      </c>
      <c r="C463" s="72" t="s">
        <v>4323</v>
      </c>
      <c r="D463" s="186" t="s">
        <v>12318</v>
      </c>
      <c r="E463" s="72" t="s">
        <v>4195</v>
      </c>
      <c r="F463" s="184">
        <v>35.19</v>
      </c>
    </row>
    <row r="464" spans="2:6" ht="27">
      <c r="B464" s="70" t="s">
        <v>12319</v>
      </c>
      <c r="C464" s="72" t="s">
        <v>4323</v>
      </c>
      <c r="D464" s="186" t="s">
        <v>12320</v>
      </c>
      <c r="E464" s="72" t="s">
        <v>4195</v>
      </c>
      <c r="F464" s="184">
        <v>37.25</v>
      </c>
    </row>
    <row r="465" spans="2:6" ht="27">
      <c r="B465" s="70" t="s">
        <v>12321</v>
      </c>
      <c r="C465" s="72" t="s">
        <v>4323</v>
      </c>
      <c r="D465" s="186" t="s">
        <v>12322</v>
      </c>
      <c r="E465" s="72" t="s">
        <v>4195</v>
      </c>
      <c r="F465" s="184">
        <v>39.71</v>
      </c>
    </row>
    <row r="466" spans="2:6" ht="27">
      <c r="B466" s="70" t="s">
        <v>12323</v>
      </c>
      <c r="C466" s="72" t="s">
        <v>4323</v>
      </c>
      <c r="D466" s="186" t="s">
        <v>12324</v>
      </c>
      <c r="E466" s="72" t="s">
        <v>4195</v>
      </c>
      <c r="F466" s="184">
        <v>39.119999999999997</v>
      </c>
    </row>
    <row r="467" spans="2:6" ht="27">
      <c r="B467" s="70" t="s">
        <v>12325</v>
      </c>
      <c r="C467" s="72" t="s">
        <v>4323</v>
      </c>
      <c r="D467" s="186" t="s">
        <v>12326</v>
      </c>
      <c r="E467" s="72" t="s">
        <v>4195</v>
      </c>
      <c r="F467" s="184">
        <v>40.869999999999997</v>
      </c>
    </row>
    <row r="468" spans="2:6" ht="27">
      <c r="B468" s="70" t="s">
        <v>12327</v>
      </c>
      <c r="C468" s="72" t="s">
        <v>4323</v>
      </c>
      <c r="D468" s="186" t="s">
        <v>12328</v>
      </c>
      <c r="E468" s="72" t="s">
        <v>4195</v>
      </c>
      <c r="F468" s="184">
        <v>43.94</v>
      </c>
    </row>
    <row r="469" spans="2:6" ht="27">
      <c r="B469" s="70" t="s">
        <v>12329</v>
      </c>
      <c r="C469" s="72" t="s">
        <v>4323</v>
      </c>
      <c r="D469" s="186" t="s">
        <v>12330</v>
      </c>
      <c r="E469" s="72" t="s">
        <v>4195</v>
      </c>
      <c r="F469" s="184">
        <v>46.55</v>
      </c>
    </row>
    <row r="470" spans="2:6" ht="27">
      <c r="B470" s="70" t="s">
        <v>12331</v>
      </c>
      <c r="C470" s="72" t="s">
        <v>4323</v>
      </c>
      <c r="D470" s="186" t="s">
        <v>12332</v>
      </c>
      <c r="E470" s="72" t="s">
        <v>4195</v>
      </c>
      <c r="F470" s="184">
        <v>43.25</v>
      </c>
    </row>
    <row r="471" spans="2:6" ht="27">
      <c r="B471" s="70" t="s">
        <v>12333</v>
      </c>
      <c r="C471" s="72" t="s">
        <v>4323</v>
      </c>
      <c r="D471" s="186" t="s">
        <v>12334</v>
      </c>
      <c r="E471" s="72" t="s">
        <v>4195</v>
      </c>
      <c r="F471" s="184">
        <v>44.19</v>
      </c>
    </row>
    <row r="472" spans="2:6" ht="27">
      <c r="B472" s="70" t="s">
        <v>12335</v>
      </c>
      <c r="C472" s="72" t="s">
        <v>4323</v>
      </c>
      <c r="D472" s="186" t="s">
        <v>12336</v>
      </c>
      <c r="E472" s="72" t="s">
        <v>4195</v>
      </c>
      <c r="F472" s="184">
        <v>47.26</v>
      </c>
    </row>
    <row r="473" spans="2:6" ht="27">
      <c r="B473" s="70" t="s">
        <v>12337</v>
      </c>
      <c r="C473" s="72" t="s">
        <v>4323</v>
      </c>
      <c r="D473" s="186" t="s">
        <v>12338</v>
      </c>
      <c r="E473" s="72" t="s">
        <v>4195</v>
      </c>
      <c r="F473" s="184">
        <v>50.42</v>
      </c>
    </row>
    <row r="474" spans="2:6" ht="27">
      <c r="B474" s="70" t="s">
        <v>12339</v>
      </c>
      <c r="C474" s="72" t="s">
        <v>4323</v>
      </c>
      <c r="D474" s="186" t="s">
        <v>12340</v>
      </c>
      <c r="E474" s="72" t="s">
        <v>4195</v>
      </c>
      <c r="F474" s="184">
        <v>52.99</v>
      </c>
    </row>
    <row r="475" spans="2:6" ht="27">
      <c r="B475" s="70" t="s">
        <v>12341</v>
      </c>
      <c r="C475" s="72" t="s">
        <v>4323</v>
      </c>
      <c r="D475" s="186" t="s">
        <v>12342</v>
      </c>
      <c r="E475" s="72" t="s">
        <v>4195</v>
      </c>
      <c r="F475" s="184">
        <v>46.79</v>
      </c>
    </row>
    <row r="476" spans="2:6" ht="27">
      <c r="B476" s="70" t="s">
        <v>12343</v>
      </c>
      <c r="C476" s="72" t="s">
        <v>4323</v>
      </c>
      <c r="D476" s="186" t="s">
        <v>12344</v>
      </c>
      <c r="E476" s="72" t="s">
        <v>4195</v>
      </c>
      <c r="F476" s="184">
        <v>48.69</v>
      </c>
    </row>
    <row r="477" spans="2:6" ht="27">
      <c r="B477" s="70" t="s">
        <v>12345</v>
      </c>
      <c r="C477" s="72" t="s">
        <v>4323</v>
      </c>
      <c r="D477" s="186" t="s">
        <v>12346</v>
      </c>
      <c r="E477" s="72" t="s">
        <v>4195</v>
      </c>
      <c r="F477" s="184">
        <v>51.55</v>
      </c>
    </row>
    <row r="478" spans="2:6" ht="27">
      <c r="B478" s="70" t="s">
        <v>12347</v>
      </c>
      <c r="C478" s="72" t="s">
        <v>4323</v>
      </c>
      <c r="D478" s="186" t="s">
        <v>12348</v>
      </c>
      <c r="E478" s="72" t="s">
        <v>4195</v>
      </c>
      <c r="F478" s="184">
        <v>54.31</v>
      </c>
    </row>
    <row r="479" spans="2:6" ht="27">
      <c r="B479" s="70" t="s">
        <v>12349</v>
      </c>
      <c r="C479" s="72" t="s">
        <v>4323</v>
      </c>
      <c r="D479" s="186" t="s">
        <v>12350</v>
      </c>
      <c r="E479" s="72" t="s">
        <v>4195</v>
      </c>
      <c r="F479" s="184">
        <v>57.16</v>
      </c>
    </row>
    <row r="480" spans="2:6" ht="27">
      <c r="B480" s="70" t="s">
        <v>12351</v>
      </c>
      <c r="C480" s="72" t="s">
        <v>4323</v>
      </c>
      <c r="D480" s="186" t="s">
        <v>12352</v>
      </c>
      <c r="E480" s="72" t="s">
        <v>4195</v>
      </c>
      <c r="F480" s="184">
        <v>50.77</v>
      </c>
    </row>
    <row r="481" spans="2:6" ht="27">
      <c r="B481" s="70" t="s">
        <v>12353</v>
      </c>
      <c r="C481" s="72" t="s">
        <v>4323</v>
      </c>
      <c r="D481" s="186" t="s">
        <v>12354</v>
      </c>
      <c r="E481" s="72" t="s">
        <v>4195</v>
      </c>
      <c r="F481" s="184">
        <v>53.32</v>
      </c>
    </row>
    <row r="482" spans="2:6" ht="27">
      <c r="B482" s="70" t="s">
        <v>12355</v>
      </c>
      <c r="C482" s="72" t="s">
        <v>4323</v>
      </c>
      <c r="D482" s="186" t="s">
        <v>12356</v>
      </c>
      <c r="E482" s="72" t="s">
        <v>4195</v>
      </c>
      <c r="F482" s="184">
        <v>55.73</v>
      </c>
    </row>
    <row r="483" spans="2:6" ht="27">
      <c r="B483" s="70" t="s">
        <v>12357</v>
      </c>
      <c r="C483" s="72" t="s">
        <v>4323</v>
      </c>
      <c r="D483" s="186" t="s">
        <v>12358</v>
      </c>
      <c r="E483" s="72" t="s">
        <v>4195</v>
      </c>
      <c r="F483" s="184">
        <v>58.59</v>
      </c>
    </row>
    <row r="484" spans="2:6" ht="27">
      <c r="B484" s="70" t="s">
        <v>12359</v>
      </c>
      <c r="C484" s="72" t="s">
        <v>4323</v>
      </c>
      <c r="D484" s="186" t="s">
        <v>12360</v>
      </c>
      <c r="E484" s="72" t="s">
        <v>4195</v>
      </c>
      <c r="F484" s="184">
        <v>61.19</v>
      </c>
    </row>
    <row r="485" spans="2:6" ht="27">
      <c r="B485" s="70" t="s">
        <v>12361</v>
      </c>
      <c r="C485" s="72" t="s">
        <v>4323</v>
      </c>
      <c r="D485" s="186" t="s">
        <v>12362</v>
      </c>
      <c r="E485" s="72" t="s">
        <v>4195</v>
      </c>
      <c r="F485" s="184">
        <v>37.99</v>
      </c>
    </row>
    <row r="486" spans="2:6" ht="27">
      <c r="B486" s="70" t="s">
        <v>12363</v>
      </c>
      <c r="C486" s="72" t="s">
        <v>4323</v>
      </c>
      <c r="D486" s="186" t="s">
        <v>12364</v>
      </c>
      <c r="E486" s="72" t="s">
        <v>4195</v>
      </c>
      <c r="F486" s="184">
        <v>38.07</v>
      </c>
    </row>
    <row r="487" spans="2:6">
      <c r="B487" s="70" t="s">
        <v>12365</v>
      </c>
      <c r="C487" s="72" t="s">
        <v>4323</v>
      </c>
      <c r="D487" s="186" t="s">
        <v>12366</v>
      </c>
      <c r="E487" s="72" t="s">
        <v>4327</v>
      </c>
      <c r="F487" s="184">
        <v>542.92999999999995</v>
      </c>
    </row>
    <row r="488" spans="2:6">
      <c r="B488" s="70" t="s">
        <v>12367</v>
      </c>
      <c r="C488" s="72" t="s">
        <v>4323</v>
      </c>
      <c r="D488" s="186" t="s">
        <v>12368</v>
      </c>
      <c r="E488" s="72" t="s">
        <v>4327</v>
      </c>
      <c r="F488" s="184">
        <v>821.74</v>
      </c>
    </row>
    <row r="489" spans="2:6">
      <c r="B489" s="70" t="s">
        <v>12369</v>
      </c>
      <c r="C489" s="72" t="s">
        <v>4323</v>
      </c>
      <c r="D489" s="186" t="s">
        <v>12370</v>
      </c>
      <c r="E489" s="72" t="s">
        <v>4327</v>
      </c>
      <c r="F489" s="184">
        <v>528.26</v>
      </c>
    </row>
    <row r="490" spans="2:6">
      <c r="B490" s="70" t="s">
        <v>12371</v>
      </c>
      <c r="C490" s="72" t="s">
        <v>4323</v>
      </c>
      <c r="D490" s="186" t="s">
        <v>12372</v>
      </c>
      <c r="E490" s="72" t="s">
        <v>4327</v>
      </c>
      <c r="F490" s="184">
        <v>763.04</v>
      </c>
    </row>
    <row r="491" spans="2:6" ht="40.5">
      <c r="B491" s="70" t="s">
        <v>12373</v>
      </c>
      <c r="C491" s="72" t="s">
        <v>4323</v>
      </c>
      <c r="D491" s="186" t="s">
        <v>12374</v>
      </c>
      <c r="E491" s="72" t="s">
        <v>17</v>
      </c>
      <c r="F491" s="184">
        <v>97.23</v>
      </c>
    </row>
    <row r="492" spans="2:6" ht="27">
      <c r="B492" s="70" t="s">
        <v>12375</v>
      </c>
      <c r="C492" s="72" t="s">
        <v>4323</v>
      </c>
      <c r="D492" s="186" t="s">
        <v>12376</v>
      </c>
      <c r="E492" s="72" t="s">
        <v>17</v>
      </c>
      <c r="F492" s="184">
        <v>86.54</v>
      </c>
    </row>
    <row r="493" spans="2:6" ht="27">
      <c r="B493" s="70" t="s">
        <v>12377</v>
      </c>
      <c r="C493" s="72" t="s">
        <v>4323</v>
      </c>
      <c r="D493" s="186" t="s">
        <v>12378</v>
      </c>
      <c r="E493" s="72" t="s">
        <v>4195</v>
      </c>
      <c r="F493" s="184">
        <v>11.65</v>
      </c>
    </row>
    <row r="494" spans="2:6" ht="27">
      <c r="B494" s="70" t="s">
        <v>12379</v>
      </c>
      <c r="C494" s="72" t="s">
        <v>4323</v>
      </c>
      <c r="D494" s="186" t="s">
        <v>12380</v>
      </c>
      <c r="E494" s="72" t="s">
        <v>4195</v>
      </c>
      <c r="F494" s="184">
        <v>12.55</v>
      </c>
    </row>
    <row r="495" spans="2:6" ht="27">
      <c r="B495" s="70" t="s">
        <v>12381</v>
      </c>
      <c r="C495" s="72" t="s">
        <v>4323</v>
      </c>
      <c r="D495" s="186" t="s">
        <v>12382</v>
      </c>
      <c r="E495" s="72" t="s">
        <v>4195</v>
      </c>
      <c r="F495" s="184">
        <v>5.57</v>
      </c>
    </row>
    <row r="496" spans="2:6" ht="27">
      <c r="B496" s="70" t="s">
        <v>12383</v>
      </c>
      <c r="C496" s="72" t="s">
        <v>4323</v>
      </c>
      <c r="D496" s="186" t="s">
        <v>12384</v>
      </c>
      <c r="E496" s="72" t="s">
        <v>17</v>
      </c>
      <c r="F496" s="184">
        <v>87.02</v>
      </c>
    </row>
    <row r="497" spans="2:6" ht="27">
      <c r="B497" s="70" t="s">
        <v>12385</v>
      </c>
      <c r="C497" s="72" t="s">
        <v>4323</v>
      </c>
      <c r="D497" s="186" t="s">
        <v>12386</v>
      </c>
      <c r="E497" s="72" t="s">
        <v>17</v>
      </c>
      <c r="F497" s="184">
        <v>72.02</v>
      </c>
    </row>
    <row r="498" spans="2:6" ht="40.5">
      <c r="B498" s="70" t="s">
        <v>12387</v>
      </c>
      <c r="C498" s="72" t="s">
        <v>4323</v>
      </c>
      <c r="D498" s="186" t="s">
        <v>12388</v>
      </c>
      <c r="E498" s="72" t="s">
        <v>17</v>
      </c>
      <c r="F498" s="184">
        <v>74.52</v>
      </c>
    </row>
    <row r="499" spans="2:6" ht="27">
      <c r="B499" s="70" t="s">
        <v>12389</v>
      </c>
      <c r="C499" s="72" t="s">
        <v>4323</v>
      </c>
      <c r="D499" s="186" t="s">
        <v>12390</v>
      </c>
      <c r="E499" s="72" t="s">
        <v>17</v>
      </c>
      <c r="F499" s="184">
        <v>49.79</v>
      </c>
    </row>
    <row r="500" spans="2:6" ht="40.5">
      <c r="B500" s="70" t="s">
        <v>12391</v>
      </c>
      <c r="C500" s="72" t="s">
        <v>4323</v>
      </c>
      <c r="D500" s="186" t="s">
        <v>12392</v>
      </c>
      <c r="E500" s="72" t="s">
        <v>4195</v>
      </c>
      <c r="F500" s="184">
        <v>52.37</v>
      </c>
    </row>
    <row r="501" spans="2:6" ht="54">
      <c r="B501" s="70" t="s">
        <v>12393</v>
      </c>
      <c r="C501" s="72" t="s">
        <v>4323</v>
      </c>
      <c r="D501" s="186" t="s">
        <v>12394</v>
      </c>
      <c r="E501" s="72" t="s">
        <v>4195</v>
      </c>
      <c r="F501" s="184">
        <v>59.4</v>
      </c>
    </row>
    <row r="502" spans="2:6" ht="54">
      <c r="B502" s="70" t="s">
        <v>12395</v>
      </c>
      <c r="C502" s="72" t="s">
        <v>4323</v>
      </c>
      <c r="D502" s="186" t="s">
        <v>12396</v>
      </c>
      <c r="E502" s="72" t="s">
        <v>4195</v>
      </c>
      <c r="F502" s="184">
        <v>68.150000000000006</v>
      </c>
    </row>
    <row r="503" spans="2:6" ht="54">
      <c r="B503" s="70" t="s">
        <v>12397</v>
      </c>
      <c r="C503" s="72" t="s">
        <v>4323</v>
      </c>
      <c r="D503" s="186" t="s">
        <v>12398</v>
      </c>
      <c r="E503" s="72" t="s">
        <v>4195</v>
      </c>
      <c r="F503" s="184">
        <v>73.69</v>
      </c>
    </row>
    <row r="504" spans="2:6" ht="54">
      <c r="B504" s="70" t="s">
        <v>12399</v>
      </c>
      <c r="C504" s="72" t="s">
        <v>4323</v>
      </c>
      <c r="D504" s="186" t="s">
        <v>12400</v>
      </c>
      <c r="E504" s="72" t="s">
        <v>4195</v>
      </c>
      <c r="F504" s="184">
        <v>104.43</v>
      </c>
    </row>
    <row r="505" spans="2:6" ht="27">
      <c r="B505" s="70" t="s">
        <v>12401</v>
      </c>
      <c r="C505" s="72" t="s">
        <v>4323</v>
      </c>
      <c r="D505" s="186" t="s">
        <v>12402</v>
      </c>
      <c r="E505" s="72" t="s">
        <v>4195</v>
      </c>
      <c r="F505" s="184">
        <v>37.18</v>
      </c>
    </row>
    <row r="506" spans="2:6" ht="27">
      <c r="B506" s="70" t="s">
        <v>12403</v>
      </c>
      <c r="C506" s="72" t="s">
        <v>4323</v>
      </c>
      <c r="D506" s="186" t="s">
        <v>12404</v>
      </c>
      <c r="E506" s="72" t="s">
        <v>4327</v>
      </c>
      <c r="F506" s="184">
        <v>25.43</v>
      </c>
    </row>
    <row r="507" spans="2:6" ht="27">
      <c r="B507" s="70" t="s">
        <v>12405</v>
      </c>
      <c r="C507" s="72" t="s">
        <v>4323</v>
      </c>
      <c r="D507" s="186" t="s">
        <v>12406</v>
      </c>
      <c r="E507" s="72" t="s">
        <v>4327</v>
      </c>
      <c r="F507" s="184">
        <v>80.13</v>
      </c>
    </row>
    <row r="508" spans="2:6" ht="27">
      <c r="B508" s="70" t="s">
        <v>12407</v>
      </c>
      <c r="C508" s="72" t="s">
        <v>4323</v>
      </c>
      <c r="D508" s="186" t="s">
        <v>12408</v>
      </c>
      <c r="E508" s="72" t="s">
        <v>4327</v>
      </c>
      <c r="F508" s="184">
        <v>139.77000000000001</v>
      </c>
    </row>
    <row r="509" spans="2:6" ht="27">
      <c r="B509" s="70" t="s">
        <v>12409</v>
      </c>
      <c r="C509" s="72" t="s">
        <v>4323</v>
      </c>
      <c r="D509" s="186" t="s">
        <v>12410</v>
      </c>
      <c r="E509" s="72" t="s">
        <v>4021</v>
      </c>
      <c r="F509" s="184">
        <v>3.13</v>
      </c>
    </row>
    <row r="510" spans="2:6" ht="27">
      <c r="B510" s="70" t="s">
        <v>12411</v>
      </c>
      <c r="C510" s="72" t="s">
        <v>4323</v>
      </c>
      <c r="D510" s="186" t="s">
        <v>12412</v>
      </c>
      <c r="E510" s="72" t="s">
        <v>4021</v>
      </c>
      <c r="F510" s="184">
        <v>6.05</v>
      </c>
    </row>
    <row r="511" spans="2:6" ht="27">
      <c r="B511" s="70" t="s">
        <v>12413</v>
      </c>
      <c r="C511" s="72" t="s">
        <v>4323</v>
      </c>
      <c r="D511" s="186" t="s">
        <v>12414</v>
      </c>
      <c r="E511" s="72" t="s">
        <v>4021</v>
      </c>
      <c r="F511" s="184">
        <v>6.78</v>
      </c>
    </row>
    <row r="512" spans="2:6" ht="27">
      <c r="B512" s="70" t="s">
        <v>12415</v>
      </c>
      <c r="C512" s="72" t="s">
        <v>4323</v>
      </c>
      <c r="D512" s="186" t="s">
        <v>12416</v>
      </c>
      <c r="E512" s="72" t="s">
        <v>4021</v>
      </c>
      <c r="F512" s="184">
        <v>4.87</v>
      </c>
    </row>
    <row r="513" spans="2:6" ht="27">
      <c r="B513" s="70" t="s">
        <v>12417</v>
      </c>
      <c r="C513" s="72" t="s">
        <v>4323</v>
      </c>
      <c r="D513" s="186" t="s">
        <v>12418</v>
      </c>
      <c r="E513" s="72" t="s">
        <v>4021</v>
      </c>
      <c r="F513" s="184">
        <v>3.26</v>
      </c>
    </row>
    <row r="514" spans="2:6" ht="27">
      <c r="B514" s="70" t="s">
        <v>12419</v>
      </c>
      <c r="C514" s="72" t="s">
        <v>4323</v>
      </c>
      <c r="D514" s="186" t="s">
        <v>12420</v>
      </c>
      <c r="E514" s="72" t="s">
        <v>4021</v>
      </c>
      <c r="F514" s="184">
        <v>4.87</v>
      </c>
    </row>
    <row r="515" spans="2:6" ht="27">
      <c r="B515" s="70" t="s">
        <v>12421</v>
      </c>
      <c r="C515" s="72" t="s">
        <v>4323</v>
      </c>
      <c r="D515" s="186" t="s">
        <v>12422</v>
      </c>
      <c r="E515" s="72" t="s">
        <v>4021</v>
      </c>
      <c r="F515" s="184">
        <v>6.99</v>
      </c>
    </row>
    <row r="516" spans="2:6" ht="27">
      <c r="B516" s="70" t="s">
        <v>12423</v>
      </c>
      <c r="C516" s="72" t="s">
        <v>4323</v>
      </c>
      <c r="D516" s="186" t="s">
        <v>12424</v>
      </c>
      <c r="E516" s="72" t="s">
        <v>4021</v>
      </c>
      <c r="F516" s="184">
        <v>9.5500000000000007</v>
      </c>
    </row>
    <row r="517" spans="2:6" ht="40.5">
      <c r="B517" s="70" t="s">
        <v>12425</v>
      </c>
      <c r="C517" s="72" t="s">
        <v>4323</v>
      </c>
      <c r="D517" s="186" t="s">
        <v>12426</v>
      </c>
      <c r="E517" s="72" t="s">
        <v>4195</v>
      </c>
      <c r="F517" s="184">
        <v>3403.45</v>
      </c>
    </row>
    <row r="518" spans="2:6" ht="40.5">
      <c r="B518" s="70" t="s">
        <v>12427</v>
      </c>
      <c r="C518" s="72" t="s">
        <v>4323</v>
      </c>
      <c r="D518" s="186" t="s">
        <v>12428</v>
      </c>
      <c r="E518" s="72" t="s">
        <v>4327</v>
      </c>
      <c r="F518" s="184">
        <v>5350.49</v>
      </c>
    </row>
    <row r="519" spans="2:6" ht="40.5">
      <c r="B519" s="70" t="s">
        <v>12429</v>
      </c>
      <c r="C519" s="72" t="s">
        <v>4323</v>
      </c>
      <c r="D519" s="186" t="s">
        <v>12430</v>
      </c>
      <c r="E519" s="72" t="s">
        <v>4195</v>
      </c>
      <c r="F519" s="184">
        <v>5013.03</v>
      </c>
    </row>
    <row r="520" spans="2:6" ht="40.5">
      <c r="B520" s="70" t="s">
        <v>12431</v>
      </c>
      <c r="C520" s="72" t="s">
        <v>4323</v>
      </c>
      <c r="D520" s="186" t="s">
        <v>12432</v>
      </c>
      <c r="E520" s="72" t="s">
        <v>4327</v>
      </c>
      <c r="F520" s="184">
        <v>8097.31</v>
      </c>
    </row>
    <row r="521" spans="2:6" ht="27">
      <c r="B521" s="70" t="s">
        <v>12433</v>
      </c>
      <c r="C521" s="72" t="s">
        <v>4323</v>
      </c>
      <c r="D521" s="186" t="s">
        <v>12434</v>
      </c>
      <c r="E521" s="72" t="s">
        <v>4327</v>
      </c>
      <c r="F521" s="184">
        <v>1191.1300000000001</v>
      </c>
    </row>
    <row r="522" spans="2:6" ht="27">
      <c r="B522" s="70" t="s">
        <v>12435</v>
      </c>
      <c r="C522" s="72" t="s">
        <v>4323</v>
      </c>
      <c r="D522" s="186" t="s">
        <v>12436</v>
      </c>
      <c r="E522" s="72" t="s">
        <v>4327</v>
      </c>
      <c r="F522" s="184">
        <v>1579.82</v>
      </c>
    </row>
    <row r="523" spans="2:6" ht="27">
      <c r="B523" s="70" t="s">
        <v>12437</v>
      </c>
      <c r="C523" s="72" t="s">
        <v>4323</v>
      </c>
      <c r="D523" s="186" t="s">
        <v>12438</v>
      </c>
      <c r="E523" s="72" t="s">
        <v>17</v>
      </c>
      <c r="F523" s="184">
        <v>137.15</v>
      </c>
    </row>
    <row r="524" spans="2:6">
      <c r="B524" s="69" t="s">
        <v>12441</v>
      </c>
      <c r="C524" s="72"/>
      <c r="D524" s="71"/>
      <c r="E524" s="72"/>
      <c r="F524" s="185"/>
    </row>
    <row r="525" spans="2:6">
      <c r="B525" s="70" t="s">
        <v>12442</v>
      </c>
      <c r="C525" s="72" t="s">
        <v>4323</v>
      </c>
      <c r="D525" s="71" t="s">
        <v>12443</v>
      </c>
      <c r="E525" s="72" t="s">
        <v>4021</v>
      </c>
      <c r="F525" s="184">
        <v>1.58</v>
      </c>
    </row>
    <row r="526" spans="2:6">
      <c r="B526" s="70" t="s">
        <v>12444</v>
      </c>
      <c r="C526" s="72" t="s">
        <v>4323</v>
      </c>
      <c r="D526" s="71" t="s">
        <v>12445</v>
      </c>
      <c r="E526" s="72" t="s">
        <v>4021</v>
      </c>
      <c r="F526" s="184">
        <v>2.5</v>
      </c>
    </row>
    <row r="527" spans="2:6" ht="40.5">
      <c r="B527" s="70" t="s">
        <v>12446</v>
      </c>
      <c r="C527" s="72" t="s">
        <v>4323</v>
      </c>
      <c r="D527" s="71" t="s">
        <v>12447</v>
      </c>
      <c r="E527" s="72" t="s">
        <v>17</v>
      </c>
      <c r="F527" s="184">
        <v>46.3</v>
      </c>
    </row>
    <row r="528" spans="2:6" ht="40.5">
      <c r="B528" s="70" t="s">
        <v>12448</v>
      </c>
      <c r="C528" s="72" t="s">
        <v>4323</v>
      </c>
      <c r="D528" s="71" t="s">
        <v>12449</v>
      </c>
      <c r="E528" s="72" t="s">
        <v>17</v>
      </c>
      <c r="F528" s="184">
        <v>55.9</v>
      </c>
    </row>
    <row r="529" spans="2:6">
      <c r="B529" s="70" t="s">
        <v>12450</v>
      </c>
      <c r="C529" s="70" t="s">
        <v>12451</v>
      </c>
      <c r="D529" s="71" t="s">
        <v>12452</v>
      </c>
      <c r="E529" s="72" t="s">
        <v>4021</v>
      </c>
      <c r="F529" s="184">
        <v>0.75</v>
      </c>
    </row>
    <row r="530" spans="2:6">
      <c r="B530" s="70" t="s">
        <v>12453</v>
      </c>
      <c r="C530" s="70" t="s">
        <v>12454</v>
      </c>
      <c r="D530" s="71" t="s">
        <v>12455</v>
      </c>
      <c r="E530" s="72" t="s">
        <v>4021</v>
      </c>
      <c r="F530" s="184">
        <v>0.79</v>
      </c>
    </row>
    <row r="531" spans="2:6">
      <c r="B531" s="70" t="s">
        <v>12456</v>
      </c>
      <c r="C531" s="70" t="s">
        <v>12457</v>
      </c>
      <c r="D531" s="71" t="s">
        <v>12458</v>
      </c>
      <c r="E531" s="72" t="s">
        <v>4021</v>
      </c>
      <c r="F531" s="184">
        <v>0.78</v>
      </c>
    </row>
    <row r="532" spans="2:6">
      <c r="B532" s="70" t="s">
        <v>12459</v>
      </c>
      <c r="C532" s="72" t="s">
        <v>4323</v>
      </c>
      <c r="D532" s="71" t="s">
        <v>12460</v>
      </c>
      <c r="E532" s="72" t="s">
        <v>17</v>
      </c>
      <c r="F532" s="184">
        <v>5.53</v>
      </c>
    </row>
    <row r="533" spans="2:6" ht="27">
      <c r="B533" s="70" t="s">
        <v>12461</v>
      </c>
      <c r="C533" s="70" t="s">
        <v>12462</v>
      </c>
      <c r="D533" s="71" t="s">
        <v>12463</v>
      </c>
      <c r="E533" s="72" t="s">
        <v>17</v>
      </c>
      <c r="F533" s="184">
        <v>10.029999999999999</v>
      </c>
    </row>
    <row r="534" spans="2:6" ht="40.5">
      <c r="B534" s="70" t="s">
        <v>12464</v>
      </c>
      <c r="C534" s="72" t="s">
        <v>4323</v>
      </c>
      <c r="D534" s="71" t="s">
        <v>12465</v>
      </c>
      <c r="E534" s="72" t="s">
        <v>17</v>
      </c>
      <c r="F534" s="184">
        <v>21.64</v>
      </c>
    </row>
    <row r="535" spans="2:6" ht="40.5">
      <c r="B535" s="70" t="s">
        <v>12466</v>
      </c>
      <c r="C535" s="72" t="s">
        <v>4323</v>
      </c>
      <c r="D535" s="71" t="s">
        <v>12467</v>
      </c>
      <c r="E535" s="72" t="s">
        <v>17</v>
      </c>
      <c r="F535" s="184">
        <v>13.48</v>
      </c>
    </row>
    <row r="536" spans="2:6" ht="40.5">
      <c r="B536" s="70" t="s">
        <v>12468</v>
      </c>
      <c r="C536" s="72" t="s">
        <v>4323</v>
      </c>
      <c r="D536" s="71" t="s">
        <v>12469</v>
      </c>
      <c r="E536" s="72" t="s">
        <v>17</v>
      </c>
      <c r="F536" s="184">
        <v>13.84</v>
      </c>
    </row>
    <row r="537" spans="2:6" ht="40.5">
      <c r="B537" s="70" t="s">
        <v>12470</v>
      </c>
      <c r="C537" s="70" t="s">
        <v>12471</v>
      </c>
      <c r="D537" s="71" t="s">
        <v>12472</v>
      </c>
      <c r="E537" s="72" t="s">
        <v>17</v>
      </c>
      <c r="F537" s="184">
        <v>14.23</v>
      </c>
    </row>
    <row r="538" spans="2:6" ht="54">
      <c r="B538" s="70" t="s">
        <v>12473</v>
      </c>
      <c r="C538" s="72" t="s">
        <v>4323</v>
      </c>
      <c r="D538" s="71" t="s">
        <v>12474</v>
      </c>
      <c r="E538" s="72" t="s">
        <v>17</v>
      </c>
      <c r="F538" s="184">
        <v>14.62</v>
      </c>
    </row>
    <row r="539" spans="2:6" ht="54">
      <c r="B539" s="70" t="s">
        <v>12475</v>
      </c>
      <c r="C539" s="72" t="s">
        <v>4323</v>
      </c>
      <c r="D539" s="71" t="s">
        <v>12476</v>
      </c>
      <c r="E539" s="72" t="s">
        <v>17</v>
      </c>
      <c r="F539" s="184">
        <v>15.08</v>
      </c>
    </row>
    <row r="540" spans="2:6" ht="40.5">
      <c r="B540" s="70" t="s">
        <v>12477</v>
      </c>
      <c r="C540" s="70" t="s">
        <v>12478</v>
      </c>
      <c r="D540" s="71" t="s">
        <v>12479</v>
      </c>
      <c r="E540" s="72" t="s">
        <v>17</v>
      </c>
      <c r="F540" s="184">
        <v>13.48</v>
      </c>
    </row>
    <row r="541" spans="2:6" ht="40.5">
      <c r="B541" s="70" t="s">
        <v>12480</v>
      </c>
      <c r="C541" s="72" t="s">
        <v>4323</v>
      </c>
      <c r="D541" s="71" t="s">
        <v>12481</v>
      </c>
      <c r="E541" s="72" t="s">
        <v>17</v>
      </c>
      <c r="F541" s="184">
        <v>13.84</v>
      </c>
    </row>
    <row r="542" spans="2:6" ht="40.5">
      <c r="B542" s="70" t="s">
        <v>12482</v>
      </c>
      <c r="C542" s="72" t="s">
        <v>4323</v>
      </c>
      <c r="D542" s="71" t="s">
        <v>12483</v>
      </c>
      <c r="E542" s="72" t="s">
        <v>17</v>
      </c>
      <c r="F542" s="184">
        <v>14.23</v>
      </c>
    </row>
    <row r="543" spans="2:6" ht="54">
      <c r="B543" s="70" t="s">
        <v>12484</v>
      </c>
      <c r="C543" s="72" t="s">
        <v>4323</v>
      </c>
      <c r="D543" s="71" t="s">
        <v>12485</v>
      </c>
      <c r="E543" s="72" t="s">
        <v>17</v>
      </c>
      <c r="F543" s="184">
        <v>15.08</v>
      </c>
    </row>
    <row r="544" spans="2:6" ht="40.5">
      <c r="B544" s="70" t="s">
        <v>12486</v>
      </c>
      <c r="C544" s="72" t="s">
        <v>4323</v>
      </c>
      <c r="D544" s="71" t="s">
        <v>12487</v>
      </c>
      <c r="E544" s="72" t="s">
        <v>17</v>
      </c>
      <c r="F544" s="184">
        <v>15.87</v>
      </c>
    </row>
    <row r="545" spans="2:6" ht="40.5">
      <c r="B545" s="70" t="s">
        <v>12488</v>
      </c>
      <c r="C545" s="72" t="s">
        <v>4323</v>
      </c>
      <c r="D545" s="71" t="s">
        <v>12489</v>
      </c>
      <c r="E545" s="72" t="s">
        <v>17</v>
      </c>
      <c r="F545" s="184">
        <v>16.13</v>
      </c>
    </row>
    <row r="546" spans="2:6" ht="67.5">
      <c r="B546" s="70" t="s">
        <v>12490</v>
      </c>
      <c r="C546" s="72" t="s">
        <v>4323</v>
      </c>
      <c r="D546" s="71" t="s">
        <v>12491</v>
      </c>
      <c r="E546" s="72" t="s">
        <v>17</v>
      </c>
      <c r="F546" s="184">
        <v>13.71</v>
      </c>
    </row>
    <row r="547" spans="2:6" ht="67.5">
      <c r="B547" s="70" t="s">
        <v>12492</v>
      </c>
      <c r="C547" s="72" t="s">
        <v>4323</v>
      </c>
      <c r="D547" s="71" t="s">
        <v>12493</v>
      </c>
      <c r="E547" s="72" t="s">
        <v>17</v>
      </c>
      <c r="F547" s="184">
        <v>14.76</v>
      </c>
    </row>
    <row r="548" spans="2:6" ht="54">
      <c r="B548" s="70" t="s">
        <v>12494</v>
      </c>
      <c r="C548" s="72" t="s">
        <v>4323</v>
      </c>
      <c r="D548" s="71" t="s">
        <v>12495</v>
      </c>
      <c r="E548" s="72" t="s">
        <v>17</v>
      </c>
      <c r="F548" s="184">
        <v>15.04</v>
      </c>
    </row>
    <row r="549" spans="2:6" ht="54">
      <c r="B549" s="70" t="s">
        <v>12496</v>
      </c>
      <c r="C549" s="72" t="s">
        <v>4323</v>
      </c>
      <c r="D549" s="71" t="s">
        <v>12497</v>
      </c>
      <c r="E549" s="72" t="s">
        <v>17</v>
      </c>
      <c r="F549" s="184">
        <v>34.71</v>
      </c>
    </row>
    <row r="550" spans="2:6" ht="67.5">
      <c r="B550" s="70" t="s">
        <v>12498</v>
      </c>
      <c r="C550" s="72" t="s">
        <v>4323</v>
      </c>
      <c r="D550" s="71" t="s">
        <v>12499</v>
      </c>
      <c r="E550" s="72" t="s">
        <v>17</v>
      </c>
      <c r="F550" s="184">
        <v>28.12</v>
      </c>
    </row>
    <row r="551" spans="2:6" ht="67.5">
      <c r="B551" s="70" t="s">
        <v>12500</v>
      </c>
      <c r="C551" s="72" t="s">
        <v>4323</v>
      </c>
      <c r="D551" s="71" t="s">
        <v>12501</v>
      </c>
      <c r="E551" s="72" t="s">
        <v>17</v>
      </c>
      <c r="F551" s="184">
        <v>47.25</v>
      </c>
    </row>
    <row r="552" spans="2:6" ht="67.5">
      <c r="B552" s="70" t="s">
        <v>12502</v>
      </c>
      <c r="C552" s="72" t="s">
        <v>4323</v>
      </c>
      <c r="D552" s="71" t="s">
        <v>12503</v>
      </c>
      <c r="E552" s="72" t="s">
        <v>17</v>
      </c>
      <c r="F552" s="184">
        <v>47.54</v>
      </c>
    </row>
    <row r="553" spans="2:6" ht="67.5">
      <c r="B553" s="70" t="s">
        <v>12504</v>
      </c>
      <c r="C553" s="72" t="s">
        <v>4323</v>
      </c>
      <c r="D553" s="71" t="s">
        <v>12505</v>
      </c>
      <c r="E553" s="72" t="s">
        <v>17</v>
      </c>
      <c r="F553" s="184">
        <v>76.959999999999994</v>
      </c>
    </row>
    <row r="554" spans="2:6" ht="67.5">
      <c r="B554" s="70" t="s">
        <v>12506</v>
      </c>
      <c r="C554" s="72" t="s">
        <v>4323</v>
      </c>
      <c r="D554" s="71" t="s">
        <v>12507</v>
      </c>
      <c r="E554" s="72" t="s">
        <v>17</v>
      </c>
      <c r="F554" s="184">
        <v>75.62</v>
      </c>
    </row>
    <row r="555" spans="2:6" ht="54">
      <c r="B555" s="70" t="s">
        <v>12508</v>
      </c>
      <c r="C555" s="72" t="s">
        <v>4323</v>
      </c>
      <c r="D555" s="71" t="s">
        <v>12509</v>
      </c>
      <c r="E555" s="72" t="s">
        <v>17</v>
      </c>
      <c r="F555" s="184">
        <v>104.45</v>
      </c>
    </row>
    <row r="556" spans="2:6" ht="54">
      <c r="B556" s="70" t="s">
        <v>12510</v>
      </c>
      <c r="C556" s="72" t="s">
        <v>4323</v>
      </c>
      <c r="D556" s="71" t="s">
        <v>12511</v>
      </c>
      <c r="E556" s="72" t="s">
        <v>17</v>
      </c>
      <c r="F556" s="184">
        <v>104.73</v>
      </c>
    </row>
    <row r="557" spans="2:6" ht="27">
      <c r="B557" s="70" t="s">
        <v>12512</v>
      </c>
      <c r="C557" s="72" t="s">
        <v>4323</v>
      </c>
      <c r="D557" s="71" t="s">
        <v>12513</v>
      </c>
      <c r="E557" s="72" t="s">
        <v>4021</v>
      </c>
      <c r="F557" s="184">
        <v>0.26</v>
      </c>
    </row>
    <row r="558" spans="2:6" ht="27">
      <c r="B558" s="70" t="s">
        <v>13350</v>
      </c>
      <c r="C558" s="70" t="s">
        <v>12514</v>
      </c>
      <c r="D558" s="71" t="s">
        <v>13351</v>
      </c>
      <c r="E558" s="72" t="s">
        <v>4021</v>
      </c>
      <c r="F558" s="184">
        <v>6.66</v>
      </c>
    </row>
    <row r="559" spans="2:6" ht="27">
      <c r="B559" s="70" t="s">
        <v>12515</v>
      </c>
      <c r="C559" s="72" t="s">
        <v>4323</v>
      </c>
      <c r="D559" s="71" t="s">
        <v>12516</v>
      </c>
      <c r="E559" s="72" t="s">
        <v>4021</v>
      </c>
      <c r="F559" s="184">
        <v>0.18</v>
      </c>
    </row>
    <row r="560" spans="2:6" ht="27">
      <c r="B560" s="70" t="s">
        <v>13352</v>
      </c>
      <c r="C560" s="70" t="s">
        <v>12517</v>
      </c>
      <c r="D560" s="71" t="s">
        <v>13353</v>
      </c>
      <c r="E560" s="72" t="s">
        <v>4021</v>
      </c>
      <c r="F560" s="184">
        <v>1.52</v>
      </c>
    </row>
    <row r="561" spans="2:6" ht="27">
      <c r="B561" s="70" t="s">
        <v>12518</v>
      </c>
      <c r="C561" s="72" t="s">
        <v>4323</v>
      </c>
      <c r="D561" s="71" t="s">
        <v>12519</v>
      </c>
      <c r="E561" s="72" t="s">
        <v>4021</v>
      </c>
      <c r="F561" s="184">
        <v>2.36</v>
      </c>
    </row>
    <row r="562" spans="2:6" ht="40.5">
      <c r="B562" s="70" t="s">
        <v>13354</v>
      </c>
      <c r="C562" s="72" t="s">
        <v>4323</v>
      </c>
      <c r="D562" s="71" t="s">
        <v>13355</v>
      </c>
      <c r="E562" s="72" t="s">
        <v>4021</v>
      </c>
      <c r="F562" s="184">
        <v>6.43</v>
      </c>
    </row>
    <row r="563" spans="2:6" ht="27">
      <c r="B563" s="70" t="s">
        <v>12520</v>
      </c>
      <c r="C563" s="72" t="s">
        <v>4323</v>
      </c>
      <c r="D563" s="71" t="s">
        <v>12521</v>
      </c>
      <c r="E563" s="72" t="s">
        <v>4021</v>
      </c>
      <c r="F563" s="184">
        <v>4.05</v>
      </c>
    </row>
    <row r="564" spans="2:6" ht="54">
      <c r="B564" s="70" t="s">
        <v>13356</v>
      </c>
      <c r="C564" s="70" t="s">
        <v>12522</v>
      </c>
      <c r="D564" s="71" t="s">
        <v>13357</v>
      </c>
      <c r="E564" s="72" t="s">
        <v>4021</v>
      </c>
      <c r="F564" s="184">
        <v>10.51</v>
      </c>
    </row>
    <row r="565" spans="2:6" ht="27">
      <c r="B565" s="70" t="s">
        <v>12523</v>
      </c>
      <c r="C565" s="72" t="s">
        <v>4323</v>
      </c>
      <c r="D565" s="71" t="s">
        <v>12524</v>
      </c>
      <c r="E565" s="72" t="s">
        <v>4021</v>
      </c>
      <c r="F565" s="184">
        <v>3.95</v>
      </c>
    </row>
    <row r="566" spans="2:6" ht="40.5">
      <c r="B566" s="70" t="s">
        <v>12525</v>
      </c>
      <c r="C566" s="72" t="s">
        <v>4323</v>
      </c>
      <c r="D566" s="71" t="s">
        <v>12526</v>
      </c>
      <c r="E566" s="72" t="s">
        <v>4021</v>
      </c>
      <c r="F566" s="184">
        <v>5.43</v>
      </c>
    </row>
    <row r="567" spans="2:6">
      <c r="B567" s="70" t="s">
        <v>12527</v>
      </c>
      <c r="C567" s="72" t="s">
        <v>4323</v>
      </c>
      <c r="D567" s="71" t="s">
        <v>12528</v>
      </c>
      <c r="E567" s="72" t="s">
        <v>4021</v>
      </c>
      <c r="F567" s="184">
        <v>0.73</v>
      </c>
    </row>
    <row r="568" spans="2:6" ht="54">
      <c r="B568" s="70" t="s">
        <v>12529</v>
      </c>
      <c r="C568" s="72" t="s">
        <v>4323</v>
      </c>
      <c r="D568" s="71" t="s">
        <v>12530</v>
      </c>
      <c r="E568" s="72" t="s">
        <v>17</v>
      </c>
      <c r="F568" s="184">
        <v>214.89</v>
      </c>
    </row>
    <row r="569" spans="2:6" ht="54">
      <c r="B569" s="70" t="s">
        <v>13358</v>
      </c>
      <c r="C569" s="70" t="s">
        <v>12531</v>
      </c>
      <c r="D569" s="71" t="s">
        <v>13359</v>
      </c>
      <c r="E569" s="72" t="s">
        <v>17</v>
      </c>
      <c r="F569" s="184">
        <v>739.27</v>
      </c>
    </row>
    <row r="570" spans="2:6" ht="54">
      <c r="B570" s="70" t="s">
        <v>13360</v>
      </c>
      <c r="C570" s="72" t="s">
        <v>4323</v>
      </c>
      <c r="D570" s="71" t="s">
        <v>13361</v>
      </c>
      <c r="E570" s="72" t="s">
        <v>12538</v>
      </c>
      <c r="F570" s="184">
        <v>308.02999999999997</v>
      </c>
    </row>
    <row r="571" spans="2:6" ht="54">
      <c r="B571" s="70" t="s">
        <v>12532</v>
      </c>
      <c r="C571" s="72" t="s">
        <v>4323</v>
      </c>
      <c r="D571" s="71" t="s">
        <v>12533</v>
      </c>
      <c r="E571" s="72" t="s">
        <v>17</v>
      </c>
      <c r="F571" s="184">
        <v>227.44</v>
      </c>
    </row>
    <row r="572" spans="2:6" ht="40.5">
      <c r="B572" s="70" t="s">
        <v>12534</v>
      </c>
      <c r="C572" s="72" t="s">
        <v>4323</v>
      </c>
      <c r="D572" s="71" t="s">
        <v>12535</v>
      </c>
      <c r="E572" s="72" t="s">
        <v>17</v>
      </c>
      <c r="F572" s="184">
        <v>176.3</v>
      </c>
    </row>
    <row r="573" spans="2:6" ht="40.5">
      <c r="B573" s="70" t="s">
        <v>12536</v>
      </c>
      <c r="C573" s="72" t="s">
        <v>4323</v>
      </c>
      <c r="D573" s="71" t="s">
        <v>12537</v>
      </c>
      <c r="E573" s="72" t="s">
        <v>12538</v>
      </c>
      <c r="F573" s="184">
        <v>73.459999999999994</v>
      </c>
    </row>
    <row r="574" spans="2:6" ht="27">
      <c r="B574" s="70" t="s">
        <v>12539</v>
      </c>
      <c r="C574" s="72" t="s">
        <v>4323</v>
      </c>
      <c r="D574" s="71" t="s">
        <v>12540</v>
      </c>
      <c r="E574" s="72" t="s">
        <v>4021</v>
      </c>
      <c r="F574" s="184">
        <v>1.73</v>
      </c>
    </row>
    <row r="575" spans="2:6" ht="27">
      <c r="B575" s="70" t="s">
        <v>12541</v>
      </c>
      <c r="C575" s="72" t="s">
        <v>4323</v>
      </c>
      <c r="D575" s="71" t="s">
        <v>12542</v>
      </c>
      <c r="E575" s="72" t="s">
        <v>4021</v>
      </c>
      <c r="F575" s="184">
        <v>2.23</v>
      </c>
    </row>
    <row r="576" spans="2:6" ht="27">
      <c r="B576" s="70" t="s">
        <v>12543</v>
      </c>
      <c r="C576" s="72" t="s">
        <v>4323</v>
      </c>
      <c r="D576" s="71" t="s">
        <v>12544</v>
      </c>
      <c r="E576" s="72" t="s">
        <v>17</v>
      </c>
      <c r="F576" s="184">
        <v>116.47</v>
      </c>
    </row>
    <row r="577" spans="2:6" ht="27">
      <c r="B577" s="70" t="s">
        <v>12545</v>
      </c>
      <c r="C577" s="72" t="s">
        <v>4323</v>
      </c>
      <c r="D577" s="71" t="s">
        <v>12546</v>
      </c>
      <c r="E577" s="72" t="s">
        <v>17</v>
      </c>
      <c r="F577" s="184">
        <v>85.39</v>
      </c>
    </row>
    <row r="578" spans="2:6" ht="54">
      <c r="B578" s="70" t="s">
        <v>13362</v>
      </c>
      <c r="C578" s="72" t="s">
        <v>12547</v>
      </c>
      <c r="D578" s="71" t="s">
        <v>13363</v>
      </c>
      <c r="E578" s="72" t="s">
        <v>17</v>
      </c>
      <c r="F578" s="184">
        <v>539.01</v>
      </c>
    </row>
    <row r="579" spans="2:6" ht="54">
      <c r="B579" s="70" t="s">
        <v>13364</v>
      </c>
      <c r="C579" s="72" t="s">
        <v>4323</v>
      </c>
      <c r="D579" s="71" t="s">
        <v>13363</v>
      </c>
      <c r="E579" s="72" t="s">
        <v>12538</v>
      </c>
      <c r="F579" s="184">
        <v>256.67</v>
      </c>
    </row>
    <row r="580" spans="2:6" ht="40.5">
      <c r="B580" s="70" t="s">
        <v>12548</v>
      </c>
      <c r="C580" s="72" t="s">
        <v>4323</v>
      </c>
      <c r="D580" s="71" t="s">
        <v>12549</v>
      </c>
      <c r="E580" s="72" t="s">
        <v>4021</v>
      </c>
      <c r="F580" s="184">
        <v>1.36</v>
      </c>
    </row>
    <row r="581" spans="2:6" ht="40.5">
      <c r="B581" s="70" t="s">
        <v>12550</v>
      </c>
      <c r="C581" s="72" t="s">
        <v>4323</v>
      </c>
      <c r="D581" s="71" t="s">
        <v>12551</v>
      </c>
      <c r="E581" s="72" t="s">
        <v>4021</v>
      </c>
      <c r="F581" s="184">
        <v>4.12</v>
      </c>
    </row>
    <row r="582" spans="2:6" ht="40.5">
      <c r="B582" s="70" t="s">
        <v>12552</v>
      </c>
      <c r="C582" s="72" t="s">
        <v>4323</v>
      </c>
      <c r="D582" s="71" t="s">
        <v>12553</v>
      </c>
      <c r="E582" s="72" t="s">
        <v>4021</v>
      </c>
      <c r="F582" s="184">
        <v>2.59</v>
      </c>
    </row>
    <row r="583" spans="2:6" ht="40.5">
      <c r="B583" s="70" t="s">
        <v>12554</v>
      </c>
      <c r="C583" s="72" t="s">
        <v>4323</v>
      </c>
      <c r="D583" s="71" t="s">
        <v>12555</v>
      </c>
      <c r="E583" s="72" t="s">
        <v>4021</v>
      </c>
      <c r="F583" s="184">
        <v>6.61</v>
      </c>
    </row>
    <row r="584" spans="2:6" ht="27">
      <c r="B584" s="70" t="s">
        <v>12556</v>
      </c>
      <c r="C584" s="72" t="s">
        <v>4323</v>
      </c>
      <c r="D584" s="71" t="s">
        <v>12557</v>
      </c>
      <c r="E584" s="72" t="s">
        <v>12538</v>
      </c>
      <c r="F584" s="184">
        <v>11.04</v>
      </c>
    </row>
    <row r="585" spans="2:6" ht="40.5">
      <c r="B585" s="70" t="s">
        <v>12558</v>
      </c>
      <c r="C585" s="70" t="s">
        <v>12559</v>
      </c>
      <c r="D585" s="71" t="s">
        <v>12560</v>
      </c>
      <c r="E585" s="72" t="s">
        <v>4021</v>
      </c>
      <c r="F585" s="184">
        <v>20.37</v>
      </c>
    </row>
    <row r="586" spans="2:6" ht="40.5">
      <c r="B586" s="70" t="s">
        <v>12561</v>
      </c>
      <c r="C586" s="70" t="s">
        <v>12562</v>
      </c>
      <c r="D586" s="71" t="s">
        <v>12563</v>
      </c>
      <c r="E586" s="72" t="s">
        <v>4021</v>
      </c>
      <c r="F586" s="184">
        <v>35.119999999999997</v>
      </c>
    </row>
    <row r="587" spans="2:6">
      <c r="B587" s="70" t="s">
        <v>12564</v>
      </c>
      <c r="C587" s="72" t="s">
        <v>4323</v>
      </c>
      <c r="D587" s="71" t="s">
        <v>12565</v>
      </c>
      <c r="E587" s="72" t="s">
        <v>17</v>
      </c>
      <c r="F587" s="184">
        <v>6.05</v>
      </c>
    </row>
    <row r="588" spans="2:6">
      <c r="B588" s="70" t="s">
        <v>12566</v>
      </c>
      <c r="C588" s="72" t="s">
        <v>4323</v>
      </c>
      <c r="D588" s="71" t="s">
        <v>12567</v>
      </c>
      <c r="E588" s="72" t="s">
        <v>4021</v>
      </c>
      <c r="F588" s="184">
        <v>0.38</v>
      </c>
    </row>
    <row r="589" spans="2:6" ht="27">
      <c r="B589" s="70" t="s">
        <v>12568</v>
      </c>
      <c r="C589" s="72" t="s">
        <v>4323</v>
      </c>
      <c r="D589" s="71" t="s">
        <v>12569</v>
      </c>
      <c r="E589" s="72" t="s">
        <v>4021</v>
      </c>
      <c r="F589" s="184">
        <v>0.7</v>
      </c>
    </row>
    <row r="590" spans="2:6">
      <c r="B590" s="70" t="s">
        <v>12570</v>
      </c>
      <c r="C590" s="72" t="s">
        <v>4323</v>
      </c>
      <c r="D590" s="71" t="s">
        <v>12571</v>
      </c>
      <c r="E590" s="72" t="s">
        <v>17</v>
      </c>
      <c r="F590" s="184">
        <v>6.44</v>
      </c>
    </row>
    <row r="591" spans="2:6">
      <c r="B591" s="69" t="s">
        <v>12572</v>
      </c>
      <c r="C591" s="72"/>
      <c r="D591" s="71"/>
      <c r="E591" s="72"/>
      <c r="F591" s="185"/>
    </row>
    <row r="592" spans="2:6" ht="27">
      <c r="B592" s="70" t="s">
        <v>12573</v>
      </c>
      <c r="C592" s="72" t="s">
        <v>4323</v>
      </c>
      <c r="D592" s="71" t="s">
        <v>12574</v>
      </c>
      <c r="E592" s="72" t="s">
        <v>4195</v>
      </c>
      <c r="F592" s="184">
        <v>26.02</v>
      </c>
    </row>
    <row r="593" spans="2:6">
      <c r="B593" s="70" t="s">
        <v>12575</v>
      </c>
      <c r="C593" s="72" t="s">
        <v>4323</v>
      </c>
      <c r="D593" s="71" t="s">
        <v>12576</v>
      </c>
      <c r="E593" s="72" t="s">
        <v>4021</v>
      </c>
      <c r="F593" s="184">
        <v>9.5500000000000007</v>
      </c>
    </row>
    <row r="594" spans="2:6">
      <c r="B594" s="70" t="s">
        <v>12577</v>
      </c>
      <c r="C594" s="72" t="s">
        <v>4323</v>
      </c>
      <c r="D594" s="71" t="s">
        <v>12578</v>
      </c>
      <c r="E594" s="72" t="s">
        <v>4021</v>
      </c>
      <c r="F594" s="184">
        <v>11.46</v>
      </c>
    </row>
    <row r="595" spans="2:6">
      <c r="B595" s="69" t="s">
        <v>22031</v>
      </c>
      <c r="C595" s="72"/>
      <c r="D595" s="71"/>
      <c r="E595" s="72"/>
      <c r="F595" s="185"/>
    </row>
    <row r="596" spans="2:6" ht="27">
      <c r="B596" s="70" t="s">
        <v>12579</v>
      </c>
      <c r="C596" s="70" t="s">
        <v>12580</v>
      </c>
      <c r="D596" s="71" t="s">
        <v>12581</v>
      </c>
      <c r="E596" s="72" t="s">
        <v>4327</v>
      </c>
      <c r="F596" s="184">
        <v>23.42</v>
      </c>
    </row>
    <row r="597" spans="2:6" ht="27">
      <c r="B597" s="70" t="s">
        <v>12582</v>
      </c>
      <c r="C597" s="70" t="s">
        <v>12583</v>
      </c>
      <c r="D597" s="71" t="s">
        <v>12584</v>
      </c>
      <c r="E597" s="72" t="s">
        <v>4327</v>
      </c>
      <c r="F597" s="184">
        <v>22.14</v>
      </c>
    </row>
    <row r="598" spans="2:6" ht="27">
      <c r="B598" s="70" t="s">
        <v>12585</v>
      </c>
      <c r="C598" s="70" t="s">
        <v>12586</v>
      </c>
      <c r="D598" s="71" t="s">
        <v>12587</v>
      </c>
      <c r="E598" s="72" t="s">
        <v>4327</v>
      </c>
      <c r="F598" s="184">
        <v>13.59</v>
      </c>
    </row>
    <row r="599" spans="2:6" ht="27">
      <c r="B599" s="70" t="s">
        <v>12588</v>
      </c>
      <c r="C599" s="70" t="s">
        <v>12589</v>
      </c>
      <c r="D599" s="71" t="s">
        <v>12590</v>
      </c>
      <c r="E599" s="72" t="s">
        <v>4327</v>
      </c>
      <c r="F599" s="184">
        <v>11.1</v>
      </c>
    </row>
    <row r="600" spans="2:6" ht="40.5">
      <c r="B600" s="70" t="s">
        <v>12591</v>
      </c>
      <c r="C600" s="72" t="s">
        <v>4323</v>
      </c>
      <c r="D600" s="71" t="s">
        <v>12592</v>
      </c>
      <c r="E600" s="72" t="s">
        <v>17</v>
      </c>
      <c r="F600" s="184">
        <v>829.11</v>
      </c>
    </row>
    <row r="601" spans="2:6" ht="27">
      <c r="B601" s="70" t="s">
        <v>12593</v>
      </c>
      <c r="C601" s="72" t="s">
        <v>4323</v>
      </c>
      <c r="D601" s="71" t="s">
        <v>12594</v>
      </c>
      <c r="E601" s="72" t="s">
        <v>17</v>
      </c>
      <c r="F601" s="184">
        <v>364.04</v>
      </c>
    </row>
    <row r="602" spans="2:6" ht="40.5">
      <c r="B602" s="70" t="s">
        <v>12595</v>
      </c>
      <c r="C602" s="72" t="s">
        <v>4323</v>
      </c>
      <c r="D602" s="71" t="s">
        <v>12596</v>
      </c>
      <c r="E602" s="72" t="s">
        <v>17</v>
      </c>
      <c r="F602" s="184">
        <v>975.54</v>
      </c>
    </row>
    <row r="603" spans="2:6" ht="27">
      <c r="B603" s="70" t="s">
        <v>12597</v>
      </c>
      <c r="C603" s="70" t="s">
        <v>12598</v>
      </c>
      <c r="D603" s="71" t="s">
        <v>12599</v>
      </c>
      <c r="E603" s="72" t="s">
        <v>4195</v>
      </c>
      <c r="F603" s="184">
        <v>1.39</v>
      </c>
    </row>
    <row r="604" spans="2:6" ht="27">
      <c r="B604" s="70" t="s">
        <v>12600</v>
      </c>
      <c r="C604" s="70" t="s">
        <v>12601</v>
      </c>
      <c r="D604" s="71" t="s">
        <v>12602</v>
      </c>
      <c r="E604" s="72" t="s">
        <v>4195</v>
      </c>
      <c r="F604" s="184">
        <v>1.71</v>
      </c>
    </row>
    <row r="605" spans="2:6" ht="27">
      <c r="B605" s="70" t="s">
        <v>12603</v>
      </c>
      <c r="C605" s="70" t="s">
        <v>12604</v>
      </c>
      <c r="D605" s="71" t="s">
        <v>12605</v>
      </c>
      <c r="E605" s="72" t="s">
        <v>4195</v>
      </c>
      <c r="F605" s="184">
        <v>3.32</v>
      </c>
    </row>
    <row r="606" spans="2:6" ht="27">
      <c r="B606" s="70" t="s">
        <v>12606</v>
      </c>
      <c r="C606" s="70" t="s">
        <v>12607</v>
      </c>
      <c r="D606" s="71" t="s">
        <v>12608</v>
      </c>
      <c r="E606" s="72" t="s">
        <v>4195</v>
      </c>
      <c r="F606" s="184">
        <v>4.93</v>
      </c>
    </row>
    <row r="607" spans="2:6" ht="27">
      <c r="B607" s="70" t="s">
        <v>12609</v>
      </c>
      <c r="C607" s="70" t="s">
        <v>12610</v>
      </c>
      <c r="D607" s="71" t="s">
        <v>12611</v>
      </c>
      <c r="E607" s="72" t="s">
        <v>4021</v>
      </c>
      <c r="F607" s="184">
        <v>16.13</v>
      </c>
    </row>
    <row r="608" spans="2:6" ht="27">
      <c r="B608" s="70" t="s">
        <v>12612</v>
      </c>
      <c r="C608" s="70" t="s">
        <v>12613</v>
      </c>
      <c r="D608" s="71" t="s">
        <v>12614</v>
      </c>
      <c r="E608" s="72" t="s">
        <v>4021</v>
      </c>
      <c r="F608" s="184">
        <v>24.19</v>
      </c>
    </row>
    <row r="609" spans="2:6" ht="40.5">
      <c r="B609" s="70" t="s">
        <v>12615</v>
      </c>
      <c r="C609" s="72" t="s">
        <v>4323</v>
      </c>
      <c r="D609" s="71" t="s">
        <v>12616</v>
      </c>
      <c r="E609" s="72" t="s">
        <v>4026</v>
      </c>
      <c r="F609" s="184">
        <v>102.75</v>
      </c>
    </row>
    <row r="610" spans="2:6">
      <c r="B610" s="187" t="s">
        <v>22032</v>
      </c>
      <c r="C610" s="188"/>
      <c r="D610" s="189"/>
      <c r="E610" s="188"/>
      <c r="F610" s="190"/>
    </row>
    <row r="611" spans="2:6" ht="40.5">
      <c r="B611" s="70" t="s">
        <v>12617</v>
      </c>
      <c r="C611" s="72" t="s">
        <v>4323</v>
      </c>
      <c r="D611" s="71" t="s">
        <v>12618</v>
      </c>
      <c r="E611" s="72" t="s">
        <v>4021</v>
      </c>
      <c r="F611" s="184">
        <v>333</v>
      </c>
    </row>
    <row r="612" spans="2:6" ht="40.5">
      <c r="B612" s="70" t="s">
        <v>12619</v>
      </c>
      <c r="C612" s="72" t="s">
        <v>4323</v>
      </c>
      <c r="D612" s="71" t="s">
        <v>12620</v>
      </c>
      <c r="E612" s="72" t="s">
        <v>4021</v>
      </c>
      <c r="F612" s="184">
        <v>312.87</v>
      </c>
    </row>
    <row r="613" spans="2:6" ht="40.5">
      <c r="B613" s="70" t="s">
        <v>12621</v>
      </c>
      <c r="C613" s="72" t="s">
        <v>4323</v>
      </c>
      <c r="D613" s="71" t="s">
        <v>12622</v>
      </c>
      <c r="E613" s="72" t="s">
        <v>4021</v>
      </c>
      <c r="F613" s="184">
        <v>298.3</v>
      </c>
    </row>
    <row r="614" spans="2:6" ht="40.5">
      <c r="B614" s="70" t="s">
        <v>12623</v>
      </c>
      <c r="C614" s="72" t="s">
        <v>4323</v>
      </c>
      <c r="D614" s="71" t="s">
        <v>12624</v>
      </c>
      <c r="E614" s="72" t="s">
        <v>4021</v>
      </c>
      <c r="F614" s="184">
        <v>322.52</v>
      </c>
    </row>
    <row r="615" spans="2:6" ht="40.5">
      <c r="B615" s="70" t="s">
        <v>12625</v>
      </c>
      <c r="C615" s="72" t="s">
        <v>4323</v>
      </c>
      <c r="D615" s="71" t="s">
        <v>12626</v>
      </c>
      <c r="E615" s="72" t="s">
        <v>4021</v>
      </c>
      <c r="F615" s="184">
        <v>341.34</v>
      </c>
    </row>
    <row r="616" spans="2:6" ht="40.5">
      <c r="B616" s="70" t="s">
        <v>12627</v>
      </c>
      <c r="C616" s="72" t="s">
        <v>4323</v>
      </c>
      <c r="D616" s="71" t="s">
        <v>12628</v>
      </c>
      <c r="E616" s="72" t="s">
        <v>4021</v>
      </c>
      <c r="F616" s="184">
        <v>341.34</v>
      </c>
    </row>
    <row r="617" spans="2:6" ht="40.5">
      <c r="B617" s="70" t="s">
        <v>12629</v>
      </c>
      <c r="C617" s="72" t="s">
        <v>4323</v>
      </c>
      <c r="D617" s="71" t="s">
        <v>12630</v>
      </c>
      <c r="E617" s="72" t="s">
        <v>4021</v>
      </c>
      <c r="F617" s="184">
        <v>341.34</v>
      </c>
    </row>
    <row r="618" spans="2:6" ht="40.5">
      <c r="B618" s="70" t="s">
        <v>12631</v>
      </c>
      <c r="C618" s="72" t="s">
        <v>4323</v>
      </c>
      <c r="D618" s="71" t="s">
        <v>12632</v>
      </c>
      <c r="E618" s="72" t="s">
        <v>4021</v>
      </c>
      <c r="F618" s="184">
        <v>128.43</v>
      </c>
    </row>
    <row r="619" spans="2:6" ht="40.5">
      <c r="B619" s="70" t="s">
        <v>12633</v>
      </c>
      <c r="C619" s="72" t="s">
        <v>4323</v>
      </c>
      <c r="D619" s="71" t="s">
        <v>12634</v>
      </c>
      <c r="E619" s="72" t="s">
        <v>4021</v>
      </c>
      <c r="F619" s="184">
        <v>128.43</v>
      </c>
    </row>
    <row r="620" spans="2:6" ht="40.5">
      <c r="B620" s="70" t="s">
        <v>12635</v>
      </c>
      <c r="C620" s="72" t="s">
        <v>4323</v>
      </c>
      <c r="D620" s="71" t="s">
        <v>12636</v>
      </c>
      <c r="E620" s="72" t="s">
        <v>4021</v>
      </c>
      <c r="F620" s="184">
        <v>377.68</v>
      </c>
    </row>
    <row r="621" spans="2:6" ht="40.5">
      <c r="B621" s="70" t="s">
        <v>12637</v>
      </c>
      <c r="C621" s="72" t="s">
        <v>4323</v>
      </c>
      <c r="D621" s="71" t="s">
        <v>12638</v>
      </c>
      <c r="E621" s="72" t="s">
        <v>4021</v>
      </c>
      <c r="F621" s="184">
        <v>350.12</v>
      </c>
    </row>
    <row r="622" spans="2:6" ht="40.5">
      <c r="B622" s="70" t="s">
        <v>12639</v>
      </c>
      <c r="C622" s="72" t="s">
        <v>4323</v>
      </c>
      <c r="D622" s="71" t="s">
        <v>12640</v>
      </c>
      <c r="E622" s="72" t="s">
        <v>4021</v>
      </c>
      <c r="F622" s="184">
        <v>336.42</v>
      </c>
    </row>
    <row r="623" spans="2:6" ht="40.5">
      <c r="B623" s="70" t="s">
        <v>12641</v>
      </c>
      <c r="C623" s="72" t="s">
        <v>4323</v>
      </c>
      <c r="D623" s="71" t="s">
        <v>12642</v>
      </c>
      <c r="E623" s="72" t="s">
        <v>4021</v>
      </c>
      <c r="F623" s="184">
        <v>363.34</v>
      </c>
    </row>
    <row r="624" spans="2:6" ht="40.5">
      <c r="B624" s="70" t="s">
        <v>12643</v>
      </c>
      <c r="C624" s="72" t="s">
        <v>4323</v>
      </c>
      <c r="D624" s="71" t="s">
        <v>12644</v>
      </c>
      <c r="E624" s="72" t="s">
        <v>4021</v>
      </c>
      <c r="F624" s="184">
        <v>387.81</v>
      </c>
    </row>
    <row r="625" spans="2:6" ht="40.5">
      <c r="B625" s="70" t="s">
        <v>12645</v>
      </c>
      <c r="C625" s="72" t="s">
        <v>4323</v>
      </c>
      <c r="D625" s="71" t="s">
        <v>12646</v>
      </c>
      <c r="E625" s="72" t="s">
        <v>4021</v>
      </c>
      <c r="F625" s="184">
        <v>387.81</v>
      </c>
    </row>
    <row r="626" spans="2:6" ht="40.5">
      <c r="B626" s="70" t="s">
        <v>12647</v>
      </c>
      <c r="C626" s="72" t="s">
        <v>4323</v>
      </c>
      <c r="D626" s="71" t="s">
        <v>12648</v>
      </c>
      <c r="E626" s="72" t="s">
        <v>4021</v>
      </c>
      <c r="F626" s="184">
        <v>387.81</v>
      </c>
    </row>
    <row r="627" spans="2:6" ht="40.5">
      <c r="B627" s="70" t="s">
        <v>12649</v>
      </c>
      <c r="C627" s="72" t="s">
        <v>4323</v>
      </c>
      <c r="D627" s="71" t="s">
        <v>12650</v>
      </c>
      <c r="E627" s="72" t="s">
        <v>4021</v>
      </c>
      <c r="F627" s="184">
        <v>145.49</v>
      </c>
    </row>
    <row r="628" spans="2:6" ht="40.5">
      <c r="B628" s="70" t="s">
        <v>12651</v>
      </c>
      <c r="C628" s="72" t="s">
        <v>4323</v>
      </c>
      <c r="D628" s="71" t="s">
        <v>12652</v>
      </c>
      <c r="E628" s="72" t="s">
        <v>4021</v>
      </c>
      <c r="F628" s="184">
        <v>145.49</v>
      </c>
    </row>
    <row r="629" spans="2:6" ht="40.5">
      <c r="B629" s="70" t="s">
        <v>12653</v>
      </c>
      <c r="C629" s="72" t="s">
        <v>4323</v>
      </c>
      <c r="D629" s="71" t="s">
        <v>12654</v>
      </c>
      <c r="E629" s="72" t="s">
        <v>4021</v>
      </c>
      <c r="F629" s="184">
        <v>667.09</v>
      </c>
    </row>
    <row r="630" spans="2:6" ht="40.5">
      <c r="B630" s="70" t="s">
        <v>12655</v>
      </c>
      <c r="C630" s="72" t="s">
        <v>4323</v>
      </c>
      <c r="D630" s="71" t="s">
        <v>12656</v>
      </c>
      <c r="E630" s="72" t="s">
        <v>4021</v>
      </c>
      <c r="F630" s="184">
        <v>591.29999999999995</v>
      </c>
    </row>
    <row r="631" spans="2:6" ht="40.5">
      <c r="B631" s="70" t="s">
        <v>12657</v>
      </c>
      <c r="C631" s="72" t="s">
        <v>4323</v>
      </c>
      <c r="D631" s="71" t="s">
        <v>12658</v>
      </c>
      <c r="E631" s="72" t="s">
        <v>4021</v>
      </c>
      <c r="F631" s="184">
        <v>583.41</v>
      </c>
    </row>
    <row r="632" spans="2:6" ht="40.5">
      <c r="B632" s="70" t="s">
        <v>12659</v>
      </c>
      <c r="C632" s="72" t="s">
        <v>4323</v>
      </c>
      <c r="D632" s="71" t="s">
        <v>12660</v>
      </c>
      <c r="E632" s="72" t="s">
        <v>4021</v>
      </c>
      <c r="F632" s="184">
        <v>627.67999999999995</v>
      </c>
    </row>
    <row r="633" spans="2:6" ht="27">
      <c r="B633" s="70" t="s">
        <v>12661</v>
      </c>
      <c r="C633" s="72" t="s">
        <v>4323</v>
      </c>
      <c r="D633" s="71" t="s">
        <v>12662</v>
      </c>
      <c r="E633" s="72" t="s">
        <v>4327</v>
      </c>
      <c r="F633" s="184">
        <v>16.3</v>
      </c>
    </row>
    <row r="634" spans="2:6" ht="40.5">
      <c r="B634" s="70" t="s">
        <v>12663</v>
      </c>
      <c r="C634" s="72" t="s">
        <v>4323</v>
      </c>
      <c r="D634" s="71" t="s">
        <v>12664</v>
      </c>
      <c r="E634" s="72" t="s">
        <v>4021</v>
      </c>
      <c r="F634" s="184">
        <v>688.81</v>
      </c>
    </row>
    <row r="635" spans="2:6" ht="40.5">
      <c r="B635" s="70" t="s">
        <v>12665</v>
      </c>
      <c r="C635" s="72" t="s">
        <v>4323</v>
      </c>
      <c r="D635" s="71" t="s">
        <v>12666</v>
      </c>
      <c r="E635" s="72" t="s">
        <v>4021</v>
      </c>
      <c r="F635" s="184">
        <v>688.81</v>
      </c>
    </row>
    <row r="636" spans="2:6" ht="40.5">
      <c r="B636" s="70" t="s">
        <v>12667</v>
      </c>
      <c r="C636" s="72" t="s">
        <v>4323</v>
      </c>
      <c r="D636" s="71" t="s">
        <v>12668</v>
      </c>
      <c r="E636" s="72" t="s">
        <v>4021</v>
      </c>
      <c r="F636" s="184">
        <v>688.81</v>
      </c>
    </row>
    <row r="637" spans="2:6" ht="40.5">
      <c r="B637" s="70" t="s">
        <v>12669</v>
      </c>
      <c r="C637" s="72" t="s">
        <v>4323</v>
      </c>
      <c r="D637" s="71" t="s">
        <v>12670</v>
      </c>
      <c r="E637" s="72" t="s">
        <v>4021</v>
      </c>
      <c r="F637" s="184">
        <v>256</v>
      </c>
    </row>
    <row r="638" spans="2:6" ht="40.5">
      <c r="B638" s="70" t="s">
        <v>12671</v>
      </c>
      <c r="C638" s="72" t="s">
        <v>4323</v>
      </c>
      <c r="D638" s="71" t="s">
        <v>12672</v>
      </c>
      <c r="E638" s="72" t="s">
        <v>4021</v>
      </c>
      <c r="F638" s="184">
        <v>256</v>
      </c>
    </row>
    <row r="639" spans="2:6">
      <c r="B639" s="70" t="s">
        <v>12673</v>
      </c>
      <c r="C639" s="72" t="s">
        <v>4323</v>
      </c>
      <c r="D639" s="71" t="s">
        <v>12674</v>
      </c>
      <c r="E639" s="72" t="s">
        <v>4021</v>
      </c>
      <c r="F639" s="184">
        <v>62.42</v>
      </c>
    </row>
    <row r="640" spans="2:6">
      <c r="B640" s="70" t="s">
        <v>12675</v>
      </c>
      <c r="C640" s="72" t="s">
        <v>4323</v>
      </c>
      <c r="D640" s="71" t="s">
        <v>12676</v>
      </c>
      <c r="E640" s="72" t="s">
        <v>4327</v>
      </c>
      <c r="F640" s="184">
        <v>12.83</v>
      </c>
    </row>
    <row r="641" spans="2:6" ht="40.5">
      <c r="B641" s="70" t="s">
        <v>12677</v>
      </c>
      <c r="C641" s="72" t="s">
        <v>4323</v>
      </c>
      <c r="D641" s="71" t="s">
        <v>12678</v>
      </c>
      <c r="E641" s="72" t="s">
        <v>4327</v>
      </c>
      <c r="F641" s="184">
        <v>1600.4</v>
      </c>
    </row>
    <row r="642" spans="2:6" ht="40.5">
      <c r="B642" s="70" t="s">
        <v>12679</v>
      </c>
      <c r="C642" s="72" t="s">
        <v>4323</v>
      </c>
      <c r="D642" s="71" t="s">
        <v>12680</v>
      </c>
      <c r="E642" s="72" t="s">
        <v>4327</v>
      </c>
      <c r="F642" s="184">
        <v>1961.95</v>
      </c>
    </row>
    <row r="643" spans="2:6">
      <c r="B643" s="191"/>
      <c r="C643" s="192"/>
      <c r="D643" s="193"/>
      <c r="E643" s="192"/>
      <c r="F643" s="194"/>
    </row>
    <row r="644" spans="2:6">
      <c r="B644" s="195"/>
      <c r="C644" s="196"/>
      <c r="D644" s="197"/>
      <c r="E644" s="196"/>
      <c r="F644" s="198"/>
    </row>
    <row r="645" spans="2:6">
      <c r="B645" s="195"/>
      <c r="C645" s="196"/>
      <c r="D645" s="197"/>
      <c r="E645" s="196"/>
      <c r="F645" s="198"/>
    </row>
    <row r="646" spans="2:6">
      <c r="B646" s="69" t="s">
        <v>22033</v>
      </c>
      <c r="C646" s="72"/>
      <c r="D646" s="71"/>
      <c r="E646" s="72"/>
      <c r="F646" s="185"/>
    </row>
    <row r="647" spans="2:6" ht="40.5">
      <c r="B647" s="70" t="s">
        <v>12697</v>
      </c>
      <c r="C647" s="72" t="s">
        <v>4323</v>
      </c>
      <c r="D647" s="71" t="s">
        <v>12698</v>
      </c>
      <c r="E647" s="72" t="s">
        <v>4195</v>
      </c>
      <c r="F647" s="184">
        <v>14.14</v>
      </c>
    </row>
    <row r="648" spans="2:6" ht="27">
      <c r="B648" s="70" t="s">
        <v>12709</v>
      </c>
      <c r="C648" s="72" t="s">
        <v>4323</v>
      </c>
      <c r="D648" s="71" t="s">
        <v>12710</v>
      </c>
      <c r="E648" s="72" t="s">
        <v>4195</v>
      </c>
      <c r="F648" s="184">
        <v>262.01</v>
      </c>
    </row>
    <row r="649" spans="2:6" ht="27">
      <c r="B649" s="70" t="s">
        <v>12715</v>
      </c>
      <c r="C649" s="72" t="s">
        <v>4323</v>
      </c>
      <c r="D649" s="71" t="s">
        <v>12716</v>
      </c>
      <c r="E649" s="72" t="s">
        <v>4021</v>
      </c>
      <c r="F649" s="184">
        <v>35.32</v>
      </c>
    </row>
    <row r="650" spans="2:6" ht="27">
      <c r="B650" s="70" t="s">
        <v>12717</v>
      </c>
      <c r="C650" s="72" t="s">
        <v>4323</v>
      </c>
      <c r="D650" s="71" t="s">
        <v>12718</v>
      </c>
      <c r="E650" s="72" t="s">
        <v>4021</v>
      </c>
      <c r="F650" s="184">
        <v>0.21</v>
      </c>
    </row>
    <row r="651" spans="2:6" ht="27">
      <c r="B651" s="70" t="s">
        <v>12719</v>
      </c>
      <c r="C651" s="72" t="s">
        <v>4323</v>
      </c>
      <c r="D651" s="71" t="s">
        <v>12720</v>
      </c>
      <c r="E651" s="72" t="s">
        <v>4021</v>
      </c>
      <c r="F651" s="184">
        <v>0.21</v>
      </c>
    </row>
    <row r="652" spans="2:6">
      <c r="B652" s="70" t="s">
        <v>12721</v>
      </c>
      <c r="C652" s="72" t="s">
        <v>4323</v>
      </c>
      <c r="D652" s="71" t="s">
        <v>12722</v>
      </c>
      <c r="E652" s="72" t="s">
        <v>4021</v>
      </c>
      <c r="F652" s="184">
        <v>0.14000000000000001</v>
      </c>
    </row>
    <row r="653" spans="2:6">
      <c r="B653" s="70" t="s">
        <v>12723</v>
      </c>
      <c r="C653" s="72" t="s">
        <v>4323</v>
      </c>
      <c r="D653" s="71" t="s">
        <v>12724</v>
      </c>
      <c r="E653" s="72" t="s">
        <v>4021</v>
      </c>
      <c r="F653" s="184">
        <v>0.63</v>
      </c>
    </row>
    <row r="654" spans="2:6" ht="27">
      <c r="B654" s="70" t="s">
        <v>12725</v>
      </c>
      <c r="C654" s="72" t="s">
        <v>4323</v>
      </c>
      <c r="D654" s="71" t="s">
        <v>12726</v>
      </c>
      <c r="E654" s="72" t="s">
        <v>4021</v>
      </c>
      <c r="F654" s="184">
        <v>6.19</v>
      </c>
    </row>
    <row r="655" spans="2:6" ht="27">
      <c r="B655" s="70" t="s">
        <v>12727</v>
      </c>
      <c r="C655" s="72" t="s">
        <v>4323</v>
      </c>
      <c r="D655" s="71" t="s">
        <v>12728</v>
      </c>
      <c r="E655" s="72" t="s">
        <v>4021</v>
      </c>
      <c r="F655" s="184">
        <v>1.73</v>
      </c>
    </row>
    <row r="656" spans="2:6" ht="27">
      <c r="B656" s="70" t="s">
        <v>12729</v>
      </c>
      <c r="C656" s="72" t="s">
        <v>4323</v>
      </c>
      <c r="D656" s="71" t="s">
        <v>12730</v>
      </c>
      <c r="E656" s="72" t="s">
        <v>4327</v>
      </c>
      <c r="F656" s="184">
        <v>10.46</v>
      </c>
    </row>
    <row r="657" spans="2:6">
      <c r="B657" s="70" t="s">
        <v>12731</v>
      </c>
      <c r="C657" s="72" t="s">
        <v>4323</v>
      </c>
      <c r="D657" s="71" t="s">
        <v>12732</v>
      </c>
      <c r="E657" s="72" t="s">
        <v>12733</v>
      </c>
      <c r="F657" s="184">
        <v>0.05</v>
      </c>
    </row>
    <row r="658" spans="2:6" ht="27">
      <c r="B658" s="70" t="s">
        <v>12439</v>
      </c>
      <c r="C658" s="72" t="s">
        <v>4323</v>
      </c>
      <c r="D658" s="71" t="s">
        <v>12440</v>
      </c>
      <c r="E658" s="72" t="s">
        <v>4195</v>
      </c>
      <c r="F658" s="184">
        <v>330.63</v>
      </c>
    </row>
    <row r="659" spans="2:6" ht="27">
      <c r="B659" s="70" t="s">
        <v>13053</v>
      </c>
      <c r="C659" s="72" t="s">
        <v>4323</v>
      </c>
      <c r="D659" s="71" t="s">
        <v>13054</v>
      </c>
      <c r="E659" s="72" t="s">
        <v>4195</v>
      </c>
      <c r="F659" s="184">
        <v>342.92</v>
      </c>
    </row>
    <row r="660" spans="2:6">
      <c r="B660" s="69" t="s">
        <v>12681</v>
      </c>
      <c r="C660" s="72"/>
      <c r="D660" s="71"/>
      <c r="E660" s="72"/>
      <c r="F660" s="185"/>
    </row>
    <row r="661" spans="2:6">
      <c r="B661" s="70" t="s">
        <v>12682</v>
      </c>
      <c r="C661" s="72" t="s">
        <v>4323</v>
      </c>
      <c r="D661" s="71" t="s">
        <v>12683</v>
      </c>
      <c r="E661" s="72" t="s">
        <v>12684</v>
      </c>
      <c r="F661" s="184">
        <v>1442.84</v>
      </c>
    </row>
    <row r="662" spans="2:6">
      <c r="B662" s="70" t="s">
        <v>12685</v>
      </c>
      <c r="C662" s="72" t="s">
        <v>4323</v>
      </c>
      <c r="D662" s="71" t="s">
        <v>12686</v>
      </c>
      <c r="E662" s="72" t="s">
        <v>12684</v>
      </c>
      <c r="F662" s="184">
        <v>2067.34</v>
      </c>
    </row>
    <row r="663" spans="2:6">
      <c r="B663" s="70" t="s">
        <v>12687</v>
      </c>
      <c r="C663" s="72" t="s">
        <v>4323</v>
      </c>
      <c r="D663" s="71" t="s">
        <v>12688</v>
      </c>
      <c r="E663" s="72" t="s">
        <v>12684</v>
      </c>
      <c r="F663" s="184">
        <v>562.83000000000004</v>
      </c>
    </row>
    <row r="664" spans="2:6">
      <c r="B664" s="70" t="s">
        <v>12689</v>
      </c>
      <c r="C664" s="72" t="s">
        <v>4323</v>
      </c>
      <c r="D664" s="71" t="s">
        <v>12690</v>
      </c>
      <c r="E664" s="72" t="s">
        <v>12684</v>
      </c>
      <c r="F664" s="184">
        <v>5632</v>
      </c>
    </row>
    <row r="665" spans="2:6" ht="27">
      <c r="B665" s="70" t="s">
        <v>12691</v>
      </c>
      <c r="C665" s="70" t="s">
        <v>12692</v>
      </c>
      <c r="D665" s="71" t="s">
        <v>12693</v>
      </c>
      <c r="E665" s="72" t="s">
        <v>17</v>
      </c>
      <c r="F665" s="184">
        <v>6.66</v>
      </c>
    </row>
    <row r="666" spans="2:6">
      <c r="B666" s="70" t="s">
        <v>12694</v>
      </c>
      <c r="C666" s="70" t="s">
        <v>12695</v>
      </c>
      <c r="D666" s="71" t="s">
        <v>12696</v>
      </c>
      <c r="E666" s="72" t="s">
        <v>12684</v>
      </c>
      <c r="F666" s="184">
        <v>588.04</v>
      </c>
    </row>
    <row r="667" spans="2:6" ht="27">
      <c r="B667" s="70" t="s">
        <v>12699</v>
      </c>
      <c r="C667" s="72" t="s">
        <v>4323</v>
      </c>
      <c r="D667" s="71" t="s">
        <v>12700</v>
      </c>
      <c r="E667" s="72" t="s">
        <v>4195</v>
      </c>
      <c r="F667" s="184">
        <v>9.58</v>
      </c>
    </row>
    <row r="668" spans="2:6" ht="27">
      <c r="B668" s="70" t="s">
        <v>12701</v>
      </c>
      <c r="C668" s="72" t="s">
        <v>4323</v>
      </c>
      <c r="D668" s="71" t="s">
        <v>12702</v>
      </c>
      <c r="E668" s="72" t="s">
        <v>4195</v>
      </c>
      <c r="F668" s="184">
        <v>11.95</v>
      </c>
    </row>
    <row r="669" spans="2:6">
      <c r="B669" s="70" t="s">
        <v>12703</v>
      </c>
      <c r="C669" s="72" t="s">
        <v>4323</v>
      </c>
      <c r="D669" s="71" t="s">
        <v>12704</v>
      </c>
      <c r="E669" s="72" t="s">
        <v>4195</v>
      </c>
      <c r="F669" s="184">
        <v>6.2</v>
      </c>
    </row>
    <row r="670" spans="2:6" ht="27">
      <c r="B670" s="70" t="s">
        <v>12705</v>
      </c>
      <c r="C670" s="72" t="s">
        <v>4323</v>
      </c>
      <c r="D670" s="71" t="s">
        <v>12706</v>
      </c>
      <c r="E670" s="72" t="s">
        <v>4327</v>
      </c>
      <c r="F670" s="184">
        <v>4745.47</v>
      </c>
    </row>
    <row r="671" spans="2:6">
      <c r="B671" s="70" t="s">
        <v>12707</v>
      </c>
      <c r="C671" s="72" t="s">
        <v>4323</v>
      </c>
      <c r="D671" s="71" t="s">
        <v>12708</v>
      </c>
      <c r="E671" s="72" t="s">
        <v>4327</v>
      </c>
      <c r="F671" s="184">
        <v>363.46</v>
      </c>
    </row>
    <row r="672" spans="2:6" ht="27">
      <c r="B672" s="70" t="s">
        <v>12711</v>
      </c>
      <c r="C672" s="72" t="s">
        <v>4323</v>
      </c>
      <c r="D672" s="71" t="s">
        <v>12712</v>
      </c>
      <c r="E672" s="72" t="s">
        <v>4327</v>
      </c>
      <c r="F672" s="184">
        <v>1028.8699999999999</v>
      </c>
    </row>
    <row r="673" spans="2:6" ht="27">
      <c r="B673" s="70" t="s">
        <v>12713</v>
      </c>
      <c r="C673" s="72" t="s">
        <v>4323</v>
      </c>
      <c r="D673" s="71" t="s">
        <v>12714</v>
      </c>
      <c r="E673" s="72" t="s">
        <v>4440</v>
      </c>
      <c r="F673" s="184">
        <v>11.08</v>
      </c>
    </row>
    <row r="674" spans="2:6" ht="27">
      <c r="B674" s="70" t="s">
        <v>13053</v>
      </c>
      <c r="C674" s="72" t="s">
        <v>4323</v>
      </c>
      <c r="D674" s="71" t="s">
        <v>13054</v>
      </c>
      <c r="E674" s="72" t="s">
        <v>4195</v>
      </c>
      <c r="F674" s="184">
        <v>342.92</v>
      </c>
    </row>
    <row r="675" spans="2:6" ht="27">
      <c r="B675" s="70" t="s">
        <v>12734</v>
      </c>
      <c r="C675" s="72" t="s">
        <v>4323</v>
      </c>
      <c r="D675" s="71" t="s">
        <v>12735</v>
      </c>
      <c r="E675" s="72" t="s">
        <v>4026</v>
      </c>
      <c r="F675" s="184">
        <v>567.39</v>
      </c>
    </row>
    <row r="676" spans="2:6" ht="27">
      <c r="B676" s="70" t="s">
        <v>12736</v>
      </c>
      <c r="C676" s="72" t="s">
        <v>4323</v>
      </c>
      <c r="D676" s="71" t="s">
        <v>12737</v>
      </c>
      <c r="E676" s="72" t="s">
        <v>12738</v>
      </c>
      <c r="F676" s="184">
        <v>17.010000000000002</v>
      </c>
    </row>
    <row r="677" spans="2:6">
      <c r="B677" s="70" t="s">
        <v>12739</v>
      </c>
      <c r="C677" s="72" t="s">
        <v>4323</v>
      </c>
      <c r="D677" s="71" t="s">
        <v>12740</v>
      </c>
      <c r="E677" s="72" t="s">
        <v>4195</v>
      </c>
      <c r="F677" s="184">
        <v>26.65</v>
      </c>
    </row>
    <row r="678" spans="2:6">
      <c r="B678" s="70" t="s">
        <v>12741</v>
      </c>
      <c r="C678" s="72" t="s">
        <v>4323</v>
      </c>
      <c r="D678" s="71" t="s">
        <v>12742</v>
      </c>
      <c r="E678" s="72" t="s">
        <v>4195</v>
      </c>
      <c r="F678" s="184">
        <v>29.98</v>
      </c>
    </row>
    <row r="679" spans="2:6">
      <c r="B679" s="70" t="s">
        <v>12743</v>
      </c>
      <c r="C679" s="72" t="s">
        <v>4323</v>
      </c>
      <c r="D679" s="71" t="s">
        <v>12744</v>
      </c>
      <c r="E679" s="72" t="s">
        <v>4195</v>
      </c>
      <c r="F679" s="184">
        <v>35.979999999999997</v>
      </c>
    </row>
    <row r="680" spans="2:6">
      <c r="B680" s="70" t="s">
        <v>12745</v>
      </c>
      <c r="C680" s="72" t="s">
        <v>4323</v>
      </c>
      <c r="D680" s="71" t="s">
        <v>12746</v>
      </c>
      <c r="E680" s="72" t="s">
        <v>4195</v>
      </c>
      <c r="F680" s="184">
        <v>42.87</v>
      </c>
    </row>
    <row r="681" spans="2:6" ht="27">
      <c r="B681" s="70" t="s">
        <v>12747</v>
      </c>
      <c r="C681" s="72" t="s">
        <v>4323</v>
      </c>
      <c r="D681" s="71" t="s">
        <v>12748</v>
      </c>
      <c r="E681" s="72" t="s">
        <v>4021</v>
      </c>
      <c r="F681" s="184">
        <v>2.36</v>
      </c>
    </row>
    <row r="682" spans="2:6">
      <c r="B682" s="70" t="s">
        <v>12749</v>
      </c>
      <c r="C682" s="72" t="s">
        <v>4323</v>
      </c>
      <c r="D682" s="71" t="s">
        <v>12750</v>
      </c>
      <c r="E682" s="72" t="s">
        <v>17</v>
      </c>
      <c r="F682" s="184">
        <v>249.65</v>
      </c>
    </row>
    <row r="683" spans="2:6" ht="40.5">
      <c r="B683" s="70" t="s">
        <v>12751</v>
      </c>
      <c r="C683" s="72" t="s">
        <v>4323</v>
      </c>
      <c r="D683" s="71" t="s">
        <v>12752</v>
      </c>
      <c r="E683" s="72" t="s">
        <v>17</v>
      </c>
      <c r="F683" s="184">
        <v>85.39</v>
      </c>
    </row>
    <row r="684" spans="2:6" ht="40.5">
      <c r="B684" s="70" t="s">
        <v>12753</v>
      </c>
      <c r="C684" s="72" t="s">
        <v>4323</v>
      </c>
      <c r="D684" s="71" t="s">
        <v>12754</v>
      </c>
      <c r="E684" s="72" t="s">
        <v>17</v>
      </c>
      <c r="F684" s="184">
        <v>146.65</v>
      </c>
    </row>
    <row r="685" spans="2:6" ht="27">
      <c r="B685" s="70" t="s">
        <v>12755</v>
      </c>
      <c r="C685" s="72" t="s">
        <v>4323</v>
      </c>
      <c r="D685" s="71" t="s">
        <v>12756</v>
      </c>
      <c r="E685" s="72" t="s">
        <v>17</v>
      </c>
      <c r="F685" s="184">
        <v>667.49</v>
      </c>
    </row>
    <row r="686" spans="2:6" ht="40.5">
      <c r="B686" s="70" t="s">
        <v>12757</v>
      </c>
      <c r="C686" s="72" t="s">
        <v>4323</v>
      </c>
      <c r="D686" s="71" t="s">
        <v>12758</v>
      </c>
      <c r="E686" s="72" t="s">
        <v>17</v>
      </c>
      <c r="F686" s="184">
        <v>397.96</v>
      </c>
    </row>
    <row r="687" spans="2:6" ht="40.5">
      <c r="B687" s="70" t="s">
        <v>12759</v>
      </c>
      <c r="C687" s="72" t="s">
        <v>4323</v>
      </c>
      <c r="D687" s="71" t="s">
        <v>12760</v>
      </c>
      <c r="E687" s="72" t="s">
        <v>17</v>
      </c>
      <c r="F687" s="184">
        <v>800.11</v>
      </c>
    </row>
    <row r="688" spans="2:6">
      <c r="B688" s="70" t="s">
        <v>12761</v>
      </c>
      <c r="C688" s="72" t="s">
        <v>4323</v>
      </c>
      <c r="D688" s="71" t="s">
        <v>12762</v>
      </c>
      <c r="E688" s="72" t="s">
        <v>4021</v>
      </c>
      <c r="F688" s="184">
        <v>23.64</v>
      </c>
    </row>
    <row r="689" spans="2:6" ht="40.5">
      <c r="B689" s="70" t="s">
        <v>12763</v>
      </c>
      <c r="C689" s="72" t="s">
        <v>4323</v>
      </c>
      <c r="D689" s="71" t="s">
        <v>12764</v>
      </c>
      <c r="E689" s="72" t="s">
        <v>17</v>
      </c>
      <c r="F689" s="184">
        <v>152.88999999999999</v>
      </c>
    </row>
    <row r="690" spans="2:6">
      <c r="B690" s="70" t="s">
        <v>12765</v>
      </c>
      <c r="C690" s="72" t="s">
        <v>4323</v>
      </c>
      <c r="D690" s="71" t="s">
        <v>12766</v>
      </c>
      <c r="E690" s="72" t="s">
        <v>5670</v>
      </c>
      <c r="F690" s="184">
        <v>13.03</v>
      </c>
    </row>
    <row r="691" spans="2:6" ht="27">
      <c r="B691" s="70" t="s">
        <v>12767</v>
      </c>
      <c r="C691" s="70" t="s">
        <v>12768</v>
      </c>
      <c r="D691" s="71" t="s">
        <v>12769</v>
      </c>
      <c r="E691" s="72" t="s">
        <v>6363</v>
      </c>
      <c r="F691" s="184">
        <v>1.24</v>
      </c>
    </row>
    <row r="692" spans="2:6" ht="27">
      <c r="B692" s="70" t="s">
        <v>12770</v>
      </c>
      <c r="C692" s="70" t="s">
        <v>12771</v>
      </c>
      <c r="D692" s="71" t="s">
        <v>12772</v>
      </c>
      <c r="E692" s="72" t="s">
        <v>6363</v>
      </c>
      <c r="F692" s="184">
        <v>0.93</v>
      </c>
    </row>
    <row r="693" spans="2:6" ht="27">
      <c r="B693" s="70" t="s">
        <v>12773</v>
      </c>
      <c r="C693" s="70" t="s">
        <v>12774</v>
      </c>
      <c r="D693" s="71" t="s">
        <v>12775</v>
      </c>
      <c r="E693" s="72" t="s">
        <v>6363</v>
      </c>
      <c r="F693" s="184">
        <v>0.9</v>
      </c>
    </row>
    <row r="694" spans="2:6" ht="27">
      <c r="B694" s="70" t="s">
        <v>12776</v>
      </c>
      <c r="C694" s="70" t="s">
        <v>12777</v>
      </c>
      <c r="D694" s="71" t="s">
        <v>12778</v>
      </c>
      <c r="E694" s="72" t="s">
        <v>6363</v>
      </c>
      <c r="F694" s="184">
        <v>0.86</v>
      </c>
    </row>
    <row r="695" spans="2:6" ht="27">
      <c r="B695" s="70" t="s">
        <v>12779</v>
      </c>
      <c r="C695" s="70" t="s">
        <v>12780</v>
      </c>
      <c r="D695" s="71" t="s">
        <v>12781</v>
      </c>
      <c r="E695" s="72" t="s">
        <v>6363</v>
      </c>
      <c r="F695" s="184">
        <v>0.85</v>
      </c>
    </row>
    <row r="696" spans="2:6" ht="27">
      <c r="B696" s="70" t="s">
        <v>12782</v>
      </c>
      <c r="C696" s="72" t="s">
        <v>4323</v>
      </c>
      <c r="D696" s="71" t="s">
        <v>12783</v>
      </c>
      <c r="E696" s="72" t="s">
        <v>6363</v>
      </c>
      <c r="F696" s="184">
        <v>0.81</v>
      </c>
    </row>
    <row r="697" spans="2:6" ht="27">
      <c r="B697" s="70" t="s">
        <v>12784</v>
      </c>
      <c r="C697" s="70" t="s">
        <v>12785</v>
      </c>
      <c r="D697" s="71" t="s">
        <v>12786</v>
      </c>
      <c r="E697" s="72" t="s">
        <v>6363</v>
      </c>
      <c r="F697" s="184">
        <v>0.8</v>
      </c>
    </row>
    <row r="698" spans="2:6" ht="27">
      <c r="B698" s="70" t="s">
        <v>12787</v>
      </c>
      <c r="C698" s="70" t="s">
        <v>12788</v>
      </c>
      <c r="D698" s="71" t="s">
        <v>12789</v>
      </c>
      <c r="E698" s="72" t="s">
        <v>6363</v>
      </c>
      <c r="F698" s="184">
        <v>0.75</v>
      </c>
    </row>
    <row r="699" spans="2:6" ht="27">
      <c r="B699" s="70" t="s">
        <v>12790</v>
      </c>
      <c r="C699" s="70" t="s">
        <v>12791</v>
      </c>
      <c r="D699" s="71" t="s">
        <v>12792</v>
      </c>
      <c r="E699" s="72" t="s">
        <v>6363</v>
      </c>
      <c r="F699" s="184">
        <v>1.17</v>
      </c>
    </row>
    <row r="700" spans="2:6" ht="27">
      <c r="B700" s="70" t="s">
        <v>12793</v>
      </c>
      <c r="C700" s="70" t="s">
        <v>12794</v>
      </c>
      <c r="D700" s="71" t="s">
        <v>12795</v>
      </c>
      <c r="E700" s="72" t="s">
        <v>6363</v>
      </c>
      <c r="F700" s="184">
        <v>0.87</v>
      </c>
    </row>
    <row r="701" spans="2:6" ht="27">
      <c r="B701" s="70" t="s">
        <v>12796</v>
      </c>
      <c r="C701" s="70" t="s">
        <v>12797</v>
      </c>
      <c r="D701" s="71" t="s">
        <v>12798</v>
      </c>
      <c r="E701" s="72" t="s">
        <v>6363</v>
      </c>
      <c r="F701" s="184">
        <v>0.85</v>
      </c>
    </row>
    <row r="702" spans="2:6" ht="27">
      <c r="B702" s="70" t="s">
        <v>12799</v>
      </c>
      <c r="C702" s="70" t="s">
        <v>12800</v>
      </c>
      <c r="D702" s="71" t="s">
        <v>12801</v>
      </c>
      <c r="E702" s="72" t="s">
        <v>6363</v>
      </c>
      <c r="F702" s="184">
        <v>0.8</v>
      </c>
    </row>
    <row r="703" spans="2:6" ht="27">
      <c r="B703" s="70" t="s">
        <v>12802</v>
      </c>
      <c r="C703" s="70" t="s">
        <v>12803</v>
      </c>
      <c r="D703" s="71" t="s">
        <v>12804</v>
      </c>
      <c r="E703" s="72" t="s">
        <v>6363</v>
      </c>
      <c r="F703" s="184">
        <v>0.8</v>
      </c>
    </row>
    <row r="704" spans="2:6" ht="27">
      <c r="B704" s="70" t="s">
        <v>12805</v>
      </c>
      <c r="C704" s="72" t="s">
        <v>4323</v>
      </c>
      <c r="D704" s="71" t="s">
        <v>12806</v>
      </c>
      <c r="E704" s="72" t="s">
        <v>6363</v>
      </c>
      <c r="F704" s="184">
        <v>0.76</v>
      </c>
    </row>
    <row r="705" spans="2:6" ht="27">
      <c r="B705" s="70" t="s">
        <v>12807</v>
      </c>
      <c r="C705" s="70" t="s">
        <v>12808</v>
      </c>
      <c r="D705" s="71" t="s">
        <v>12809</v>
      </c>
      <c r="E705" s="72" t="s">
        <v>6363</v>
      </c>
      <c r="F705" s="184">
        <v>0.75</v>
      </c>
    </row>
    <row r="706" spans="2:6" ht="27">
      <c r="B706" s="70" t="s">
        <v>12810</v>
      </c>
      <c r="C706" s="70" t="s">
        <v>12811</v>
      </c>
      <c r="D706" s="71" t="s">
        <v>12812</v>
      </c>
      <c r="E706" s="72" t="s">
        <v>6363</v>
      </c>
      <c r="F706" s="184">
        <v>0.7</v>
      </c>
    </row>
    <row r="707" spans="2:6" ht="27">
      <c r="B707" s="70" t="s">
        <v>13365</v>
      </c>
      <c r="C707" s="70" t="s">
        <v>12814</v>
      </c>
      <c r="D707" s="71" t="s">
        <v>13366</v>
      </c>
      <c r="E707" s="72" t="s">
        <v>6363</v>
      </c>
      <c r="F707" s="184">
        <v>1.63</v>
      </c>
    </row>
    <row r="708" spans="2:6" ht="27">
      <c r="B708" s="70" t="s">
        <v>13367</v>
      </c>
      <c r="C708" s="70" t="s">
        <v>12817</v>
      </c>
      <c r="D708" s="71" t="s">
        <v>13368</v>
      </c>
      <c r="E708" s="72" t="s">
        <v>6363</v>
      </c>
      <c r="F708" s="184">
        <v>1.22</v>
      </c>
    </row>
    <row r="709" spans="2:6" ht="27">
      <c r="B709" s="70" t="s">
        <v>13369</v>
      </c>
      <c r="C709" s="70" t="s">
        <v>12821</v>
      </c>
      <c r="D709" s="71" t="s">
        <v>13370</v>
      </c>
      <c r="E709" s="72" t="s">
        <v>6363</v>
      </c>
      <c r="F709" s="184">
        <v>1.19</v>
      </c>
    </row>
    <row r="710" spans="2:6" ht="27">
      <c r="B710" s="70" t="s">
        <v>13371</v>
      </c>
      <c r="C710" s="70" t="s">
        <v>12824</v>
      </c>
      <c r="D710" s="71" t="s">
        <v>13372</v>
      </c>
      <c r="E710" s="72" t="s">
        <v>6363</v>
      </c>
      <c r="F710" s="184">
        <v>1.1299999999999999</v>
      </c>
    </row>
    <row r="711" spans="2:6" ht="27">
      <c r="B711" s="70" t="s">
        <v>13373</v>
      </c>
      <c r="C711" s="70" t="s">
        <v>12827</v>
      </c>
      <c r="D711" s="71" t="s">
        <v>13374</v>
      </c>
      <c r="E711" s="72" t="s">
        <v>6363</v>
      </c>
      <c r="F711" s="184">
        <v>1.1200000000000001</v>
      </c>
    </row>
    <row r="712" spans="2:6" ht="27">
      <c r="B712" s="70" t="s">
        <v>13375</v>
      </c>
      <c r="C712" s="70" t="s">
        <v>4323</v>
      </c>
      <c r="D712" s="71" t="s">
        <v>13376</v>
      </c>
      <c r="E712" s="72" t="s">
        <v>6363</v>
      </c>
      <c r="F712" s="184">
        <v>1.06</v>
      </c>
    </row>
    <row r="713" spans="2:6" ht="27">
      <c r="B713" s="70" t="s">
        <v>13377</v>
      </c>
      <c r="C713" s="70" t="s">
        <v>12832</v>
      </c>
      <c r="D713" s="71" t="s">
        <v>13378</v>
      </c>
      <c r="E713" s="72" t="s">
        <v>6363</v>
      </c>
      <c r="F713" s="184">
        <v>1.05</v>
      </c>
    </row>
    <row r="714" spans="2:6" ht="27">
      <c r="B714" s="70" t="s">
        <v>13379</v>
      </c>
      <c r="C714" s="70" t="s">
        <v>12835</v>
      </c>
      <c r="D714" s="71" t="s">
        <v>13380</v>
      </c>
      <c r="E714" s="72" t="s">
        <v>6363</v>
      </c>
      <c r="F714" s="184">
        <v>0.98</v>
      </c>
    </row>
    <row r="715" spans="2:6" ht="27">
      <c r="B715" s="70" t="s">
        <v>13381</v>
      </c>
      <c r="C715" s="70" t="s">
        <v>4323</v>
      </c>
      <c r="D715" s="71" t="s">
        <v>13382</v>
      </c>
      <c r="E715" s="72" t="s">
        <v>6363</v>
      </c>
      <c r="F715" s="184">
        <v>1.87</v>
      </c>
    </row>
    <row r="716" spans="2:6" ht="27">
      <c r="B716" s="70" t="s">
        <v>13383</v>
      </c>
      <c r="C716" s="70" t="s">
        <v>4323</v>
      </c>
      <c r="D716" s="71" t="s">
        <v>13384</v>
      </c>
      <c r="E716" s="72" t="s">
        <v>6363</v>
      </c>
      <c r="F716" s="184">
        <v>1.39</v>
      </c>
    </row>
    <row r="717" spans="2:6" ht="27">
      <c r="B717" s="70" t="s">
        <v>13385</v>
      </c>
      <c r="C717" s="70" t="s">
        <v>4323</v>
      </c>
      <c r="D717" s="71" t="s">
        <v>13386</v>
      </c>
      <c r="E717" s="72" t="s">
        <v>6363</v>
      </c>
      <c r="F717" s="184">
        <v>1.36</v>
      </c>
    </row>
    <row r="718" spans="2:6" ht="27">
      <c r="B718" s="70" t="s">
        <v>13387</v>
      </c>
      <c r="C718" s="70" t="s">
        <v>4323</v>
      </c>
      <c r="D718" s="71" t="s">
        <v>13388</v>
      </c>
      <c r="E718" s="72" t="s">
        <v>6363</v>
      </c>
      <c r="F718" s="184">
        <v>1.29</v>
      </c>
    </row>
    <row r="719" spans="2:6" ht="27">
      <c r="B719" s="70" t="s">
        <v>13389</v>
      </c>
      <c r="C719" s="70" t="s">
        <v>4323</v>
      </c>
      <c r="D719" s="71" t="s">
        <v>13390</v>
      </c>
      <c r="E719" s="72" t="s">
        <v>6363</v>
      </c>
      <c r="F719" s="184">
        <v>1.28</v>
      </c>
    </row>
    <row r="720" spans="2:6" ht="27">
      <c r="B720" s="70" t="s">
        <v>13391</v>
      </c>
      <c r="C720" s="70" t="s">
        <v>4323</v>
      </c>
      <c r="D720" s="71" t="s">
        <v>13392</v>
      </c>
      <c r="E720" s="72" t="s">
        <v>6363</v>
      </c>
      <c r="F720" s="184">
        <v>1.22</v>
      </c>
    </row>
    <row r="721" spans="2:6" ht="27">
      <c r="B721" s="70" t="s">
        <v>13393</v>
      </c>
      <c r="C721" s="70" t="s">
        <v>4323</v>
      </c>
      <c r="D721" s="71" t="s">
        <v>13394</v>
      </c>
      <c r="E721" s="72" t="s">
        <v>6363</v>
      </c>
      <c r="F721" s="184">
        <v>1.21</v>
      </c>
    </row>
    <row r="722" spans="2:6" ht="27">
      <c r="B722" s="70" t="s">
        <v>13395</v>
      </c>
      <c r="C722" s="70" t="s">
        <v>4323</v>
      </c>
      <c r="D722" s="71" t="s">
        <v>13396</v>
      </c>
      <c r="E722" s="72" t="s">
        <v>6363</v>
      </c>
      <c r="F722" s="184">
        <v>1.1200000000000001</v>
      </c>
    </row>
    <row r="723" spans="2:6" ht="27">
      <c r="B723" s="70" t="s">
        <v>12813</v>
      </c>
      <c r="C723" s="70" t="s">
        <v>4323</v>
      </c>
      <c r="D723" s="71" t="s">
        <v>12815</v>
      </c>
      <c r="E723" s="72" t="s">
        <v>6363</v>
      </c>
      <c r="F723" s="184">
        <v>1.32</v>
      </c>
    </row>
    <row r="724" spans="2:6" ht="27">
      <c r="B724" s="70" t="s">
        <v>12816</v>
      </c>
      <c r="C724" s="70" t="s">
        <v>4323</v>
      </c>
      <c r="D724" s="71" t="s">
        <v>12818</v>
      </c>
      <c r="E724" s="72" t="s">
        <v>12819</v>
      </c>
      <c r="F724" s="184">
        <v>0.98</v>
      </c>
    </row>
    <row r="725" spans="2:6" ht="27">
      <c r="B725" s="70" t="s">
        <v>12820</v>
      </c>
      <c r="C725" s="70" t="s">
        <v>4323</v>
      </c>
      <c r="D725" s="71" t="s">
        <v>12822</v>
      </c>
      <c r="E725" s="72" t="s">
        <v>6363</v>
      </c>
      <c r="F725" s="184">
        <v>0.96</v>
      </c>
    </row>
    <row r="726" spans="2:6" ht="27">
      <c r="B726" s="70" t="s">
        <v>12823</v>
      </c>
      <c r="C726" s="70" t="s">
        <v>4323</v>
      </c>
      <c r="D726" s="71" t="s">
        <v>12825</v>
      </c>
      <c r="E726" s="72" t="s">
        <v>12819</v>
      </c>
      <c r="F726" s="184">
        <v>0.91</v>
      </c>
    </row>
    <row r="727" spans="2:6" ht="27">
      <c r="B727" s="70" t="s">
        <v>12826</v>
      </c>
      <c r="C727" s="70" t="s">
        <v>4323</v>
      </c>
      <c r="D727" s="71" t="s">
        <v>12828</v>
      </c>
      <c r="E727" s="72" t="s">
        <v>6363</v>
      </c>
      <c r="F727" s="184">
        <v>0.9</v>
      </c>
    </row>
    <row r="728" spans="2:6" ht="27">
      <c r="B728" s="70" t="s">
        <v>12829</v>
      </c>
      <c r="C728" s="70" t="s">
        <v>4323</v>
      </c>
      <c r="D728" s="71" t="s">
        <v>12830</v>
      </c>
      <c r="E728" s="72" t="s">
        <v>6363</v>
      </c>
      <c r="F728" s="184">
        <v>0.86</v>
      </c>
    </row>
    <row r="729" spans="2:6" ht="27">
      <c r="B729" s="70" t="s">
        <v>12831</v>
      </c>
      <c r="C729" s="70" t="s">
        <v>4323</v>
      </c>
      <c r="D729" s="71" t="s">
        <v>12833</v>
      </c>
      <c r="E729" s="72" t="s">
        <v>6363</v>
      </c>
      <c r="F729" s="184">
        <v>0.85</v>
      </c>
    </row>
    <row r="730" spans="2:6" ht="27">
      <c r="B730" s="70" t="s">
        <v>12834</v>
      </c>
      <c r="C730" s="70" t="s">
        <v>4323</v>
      </c>
      <c r="D730" s="71" t="s">
        <v>12836</v>
      </c>
      <c r="E730" s="72" t="s">
        <v>6363</v>
      </c>
      <c r="F730" s="184">
        <v>0.79</v>
      </c>
    </row>
    <row r="731" spans="2:6" ht="27">
      <c r="B731" s="70" t="s">
        <v>12837</v>
      </c>
      <c r="C731" s="70" t="s">
        <v>4323</v>
      </c>
      <c r="D731" s="71" t="s">
        <v>12838</v>
      </c>
      <c r="E731" s="72" t="s">
        <v>6363</v>
      </c>
      <c r="F731" s="184">
        <v>1.32</v>
      </c>
    </row>
    <row r="732" spans="2:6" ht="27">
      <c r="B732" s="70" t="s">
        <v>12839</v>
      </c>
      <c r="C732" s="70" t="s">
        <v>4323</v>
      </c>
      <c r="D732" s="71" t="s">
        <v>12840</v>
      </c>
      <c r="E732" s="72" t="s">
        <v>6363</v>
      </c>
      <c r="F732" s="184">
        <v>0.98</v>
      </c>
    </row>
    <row r="733" spans="2:6" ht="27">
      <c r="B733" s="70" t="s">
        <v>12841</v>
      </c>
      <c r="C733" s="70" t="s">
        <v>4323</v>
      </c>
      <c r="D733" s="71" t="s">
        <v>12842</v>
      </c>
      <c r="E733" s="72" t="s">
        <v>6363</v>
      </c>
      <c r="F733" s="184">
        <v>0.96</v>
      </c>
    </row>
    <row r="734" spans="2:6" ht="27">
      <c r="B734" s="70" t="s">
        <v>12843</v>
      </c>
      <c r="C734" s="70" t="s">
        <v>4323</v>
      </c>
      <c r="D734" s="71" t="s">
        <v>12844</v>
      </c>
      <c r="E734" s="72" t="s">
        <v>6363</v>
      </c>
      <c r="F734" s="184">
        <v>0.91</v>
      </c>
    </row>
    <row r="735" spans="2:6" ht="27">
      <c r="B735" s="70" t="s">
        <v>12845</v>
      </c>
      <c r="C735" s="70" t="s">
        <v>4323</v>
      </c>
      <c r="D735" s="71" t="s">
        <v>12846</v>
      </c>
      <c r="E735" s="72" t="s">
        <v>6363</v>
      </c>
      <c r="F735" s="184">
        <v>0.9</v>
      </c>
    </row>
    <row r="736" spans="2:6" ht="27">
      <c r="B736" s="70" t="s">
        <v>12847</v>
      </c>
      <c r="C736" s="70" t="s">
        <v>4323</v>
      </c>
      <c r="D736" s="71" t="s">
        <v>12848</v>
      </c>
      <c r="E736" s="72" t="s">
        <v>6363</v>
      </c>
      <c r="F736" s="184">
        <v>0.86</v>
      </c>
    </row>
    <row r="737" spans="2:6" ht="27">
      <c r="B737" s="70" t="s">
        <v>12849</v>
      </c>
      <c r="C737" s="70" t="s">
        <v>4323</v>
      </c>
      <c r="D737" s="71" t="s">
        <v>12850</v>
      </c>
      <c r="E737" s="72" t="s">
        <v>6363</v>
      </c>
      <c r="F737" s="184">
        <v>0.85</v>
      </c>
    </row>
    <row r="738" spans="2:6" ht="27">
      <c r="B738" s="70" t="s">
        <v>12851</v>
      </c>
      <c r="C738" s="70" t="s">
        <v>4323</v>
      </c>
      <c r="D738" s="71" t="s">
        <v>12852</v>
      </c>
      <c r="E738" s="72" t="s">
        <v>6363</v>
      </c>
      <c r="F738" s="184">
        <v>0.79</v>
      </c>
    </row>
    <row r="739" spans="2:6" ht="27">
      <c r="B739" s="70" t="s">
        <v>12853</v>
      </c>
      <c r="C739" s="70" t="s">
        <v>12854</v>
      </c>
      <c r="D739" s="71" t="s">
        <v>12855</v>
      </c>
      <c r="E739" s="72" t="s">
        <v>5719</v>
      </c>
      <c r="F739" s="184">
        <v>0.78</v>
      </c>
    </row>
    <row r="740" spans="2:6" ht="27">
      <c r="B740" s="70" t="s">
        <v>12856</v>
      </c>
      <c r="C740" s="70" t="s">
        <v>12857</v>
      </c>
      <c r="D740" s="71" t="s">
        <v>12858</v>
      </c>
      <c r="E740" s="72" t="s">
        <v>5719</v>
      </c>
      <c r="F740" s="184">
        <v>0.57999999999999996</v>
      </c>
    </row>
    <row r="741" spans="2:6" ht="27">
      <c r="B741" s="70" t="s">
        <v>12859</v>
      </c>
      <c r="C741" s="70" t="s">
        <v>12860</v>
      </c>
      <c r="D741" s="71" t="s">
        <v>12861</v>
      </c>
      <c r="E741" s="72" t="s">
        <v>5719</v>
      </c>
      <c r="F741" s="184">
        <v>0.56000000000000005</v>
      </c>
    </row>
    <row r="742" spans="2:6" ht="27">
      <c r="B742" s="70" t="s">
        <v>12862</v>
      </c>
      <c r="C742" s="70" t="s">
        <v>12863</v>
      </c>
      <c r="D742" s="71" t="s">
        <v>12864</v>
      </c>
      <c r="E742" s="72" t="s">
        <v>5719</v>
      </c>
      <c r="F742" s="184">
        <v>0.53</v>
      </c>
    </row>
    <row r="743" spans="2:6" ht="27">
      <c r="B743" s="70" t="s">
        <v>12865</v>
      </c>
      <c r="C743" s="70" t="s">
        <v>12866</v>
      </c>
      <c r="D743" s="71" t="s">
        <v>12867</v>
      </c>
      <c r="E743" s="72" t="s">
        <v>5719</v>
      </c>
      <c r="F743" s="184">
        <v>0.53</v>
      </c>
    </row>
    <row r="744" spans="2:6" ht="27">
      <c r="B744" s="70" t="s">
        <v>12868</v>
      </c>
      <c r="C744" s="72" t="s">
        <v>4323</v>
      </c>
      <c r="D744" s="71" t="s">
        <v>12869</v>
      </c>
      <c r="E744" s="72" t="s">
        <v>5719</v>
      </c>
      <c r="F744" s="184">
        <v>0.5</v>
      </c>
    </row>
    <row r="745" spans="2:6" ht="27">
      <c r="B745" s="70" t="s">
        <v>12870</v>
      </c>
      <c r="C745" s="70" t="s">
        <v>12871</v>
      </c>
      <c r="D745" s="71" t="s">
        <v>12872</v>
      </c>
      <c r="E745" s="72" t="s">
        <v>5719</v>
      </c>
      <c r="F745" s="184">
        <v>0.5</v>
      </c>
    </row>
    <row r="746" spans="2:6" ht="27">
      <c r="B746" s="70" t="s">
        <v>12873</v>
      </c>
      <c r="C746" s="70" t="s">
        <v>12874</v>
      </c>
      <c r="D746" s="71" t="s">
        <v>12875</v>
      </c>
      <c r="E746" s="72" t="s">
        <v>5719</v>
      </c>
      <c r="F746" s="184">
        <v>0.46</v>
      </c>
    </row>
    <row r="747" spans="2:6">
      <c r="B747" s="69" t="s">
        <v>12876</v>
      </c>
      <c r="C747" s="72"/>
      <c r="D747" s="71"/>
      <c r="E747" s="72"/>
      <c r="F747" s="185"/>
    </row>
    <row r="748" spans="2:6" ht="27">
      <c r="B748" s="70" t="s">
        <v>12877</v>
      </c>
      <c r="C748" s="72" t="s">
        <v>4323</v>
      </c>
      <c r="D748" s="71" t="s">
        <v>12878</v>
      </c>
      <c r="E748" s="72" t="s">
        <v>17</v>
      </c>
      <c r="F748" s="184">
        <v>535.77</v>
      </c>
    </row>
    <row r="749" spans="2:6">
      <c r="B749" s="70" t="s">
        <v>12879</v>
      </c>
      <c r="C749" s="72" t="s">
        <v>4323</v>
      </c>
      <c r="D749" s="71" t="s">
        <v>12880</v>
      </c>
      <c r="E749" s="72" t="s">
        <v>17</v>
      </c>
      <c r="F749" s="184">
        <v>116.84</v>
      </c>
    </row>
    <row r="750" spans="2:6">
      <c r="B750" s="70" t="s">
        <v>12881</v>
      </c>
      <c r="C750" s="72" t="s">
        <v>4323</v>
      </c>
      <c r="D750" s="71" t="s">
        <v>12882</v>
      </c>
      <c r="E750" s="72" t="s">
        <v>17</v>
      </c>
      <c r="F750" s="184">
        <v>167.38</v>
      </c>
    </row>
    <row r="751" spans="2:6">
      <c r="B751" s="70" t="s">
        <v>12883</v>
      </c>
      <c r="C751" s="72" t="s">
        <v>4323</v>
      </c>
      <c r="D751" s="71" t="s">
        <v>12884</v>
      </c>
      <c r="E751" s="72" t="s">
        <v>17</v>
      </c>
      <c r="F751" s="184">
        <v>135.34</v>
      </c>
    </row>
    <row r="752" spans="2:6" ht="27">
      <c r="B752" s="70" t="s">
        <v>12885</v>
      </c>
      <c r="C752" s="72" t="s">
        <v>4323</v>
      </c>
      <c r="D752" s="71" t="s">
        <v>12886</v>
      </c>
      <c r="E752" s="72" t="s">
        <v>4195</v>
      </c>
      <c r="F752" s="184">
        <v>48.37</v>
      </c>
    </row>
    <row r="753" spans="2:6" ht="27">
      <c r="B753" s="70" t="s">
        <v>12887</v>
      </c>
      <c r="C753" s="72" t="s">
        <v>4323</v>
      </c>
      <c r="D753" s="71" t="s">
        <v>12888</v>
      </c>
      <c r="E753" s="72" t="s">
        <v>4021</v>
      </c>
      <c r="F753" s="184">
        <v>50.3</v>
      </c>
    </row>
    <row r="754" spans="2:6" ht="27">
      <c r="B754" s="70" t="s">
        <v>12889</v>
      </c>
      <c r="C754" s="72" t="s">
        <v>4323</v>
      </c>
      <c r="D754" s="71" t="s">
        <v>12890</v>
      </c>
      <c r="E754" s="72" t="s">
        <v>17</v>
      </c>
      <c r="F754" s="184">
        <v>32.68</v>
      </c>
    </row>
    <row r="755" spans="2:6" ht="27">
      <c r="B755" s="70" t="s">
        <v>12891</v>
      </c>
      <c r="C755" s="72" t="s">
        <v>4323</v>
      </c>
      <c r="D755" s="71" t="s">
        <v>12892</v>
      </c>
      <c r="E755" s="72" t="s">
        <v>17</v>
      </c>
      <c r="F755" s="184">
        <v>433.53</v>
      </c>
    </row>
    <row r="756" spans="2:6" ht="27">
      <c r="B756" s="70" t="s">
        <v>12893</v>
      </c>
      <c r="C756" s="72" t="s">
        <v>4323</v>
      </c>
      <c r="D756" s="71" t="s">
        <v>12894</v>
      </c>
      <c r="E756" s="72" t="s">
        <v>17</v>
      </c>
      <c r="F756" s="184">
        <v>294.74</v>
      </c>
    </row>
    <row r="757" spans="2:6" ht="27">
      <c r="B757" s="70" t="s">
        <v>12895</v>
      </c>
      <c r="C757" s="72" t="s">
        <v>4323</v>
      </c>
      <c r="D757" s="71" t="s">
        <v>12896</v>
      </c>
      <c r="E757" s="72" t="s">
        <v>17</v>
      </c>
      <c r="F757" s="184">
        <v>337.94</v>
      </c>
    </row>
    <row r="758" spans="2:6" ht="27">
      <c r="B758" s="70" t="s">
        <v>12897</v>
      </c>
      <c r="C758" s="72" t="s">
        <v>4323</v>
      </c>
      <c r="D758" s="71" t="s">
        <v>12898</v>
      </c>
      <c r="E758" s="72" t="s">
        <v>17</v>
      </c>
      <c r="F758" s="184">
        <v>345.14</v>
      </c>
    </row>
    <row r="759" spans="2:6" ht="27">
      <c r="B759" s="70" t="s">
        <v>12899</v>
      </c>
      <c r="C759" s="72" t="s">
        <v>4323</v>
      </c>
      <c r="D759" s="71" t="s">
        <v>12900</v>
      </c>
      <c r="E759" s="72" t="s">
        <v>17</v>
      </c>
      <c r="F759" s="184">
        <v>325.89999999999998</v>
      </c>
    </row>
    <row r="760" spans="2:6" ht="27">
      <c r="B760" s="70" t="s">
        <v>12901</v>
      </c>
      <c r="C760" s="72" t="s">
        <v>4323</v>
      </c>
      <c r="D760" s="71" t="s">
        <v>12902</v>
      </c>
      <c r="E760" s="72" t="s">
        <v>17</v>
      </c>
      <c r="F760" s="184">
        <v>371.5</v>
      </c>
    </row>
    <row r="761" spans="2:6" ht="27">
      <c r="B761" s="70" t="s">
        <v>12903</v>
      </c>
      <c r="C761" s="72" t="s">
        <v>4323</v>
      </c>
      <c r="D761" s="71" t="s">
        <v>12904</v>
      </c>
      <c r="E761" s="72" t="s">
        <v>17</v>
      </c>
      <c r="F761" s="184">
        <v>393.1</v>
      </c>
    </row>
    <row r="762" spans="2:6" ht="27">
      <c r="B762" s="70" t="s">
        <v>12905</v>
      </c>
      <c r="C762" s="72" t="s">
        <v>4323</v>
      </c>
      <c r="D762" s="71" t="s">
        <v>12906</v>
      </c>
      <c r="E762" s="72" t="s">
        <v>17</v>
      </c>
      <c r="F762" s="184">
        <v>405.1</v>
      </c>
    </row>
    <row r="763" spans="2:6" ht="27">
      <c r="B763" s="70" t="s">
        <v>12907</v>
      </c>
      <c r="C763" s="72" t="s">
        <v>4323</v>
      </c>
      <c r="D763" s="71" t="s">
        <v>12908</v>
      </c>
      <c r="E763" s="72" t="s">
        <v>17</v>
      </c>
      <c r="F763" s="184">
        <v>411.34</v>
      </c>
    </row>
    <row r="764" spans="2:6" ht="27">
      <c r="B764" s="70" t="s">
        <v>12909</v>
      </c>
      <c r="C764" s="72" t="s">
        <v>4323</v>
      </c>
      <c r="D764" s="71" t="s">
        <v>12910</v>
      </c>
      <c r="E764" s="72" t="s">
        <v>17</v>
      </c>
      <c r="F764" s="184">
        <v>414.7</v>
      </c>
    </row>
    <row r="765" spans="2:6" ht="27">
      <c r="B765" s="70" t="s">
        <v>12911</v>
      </c>
      <c r="C765" s="72" t="s">
        <v>4323</v>
      </c>
      <c r="D765" s="71" t="s">
        <v>12912</v>
      </c>
      <c r="E765" s="72" t="s">
        <v>17</v>
      </c>
      <c r="F765" s="184">
        <v>421.9</v>
      </c>
    </row>
    <row r="766" spans="2:6" ht="27">
      <c r="B766" s="70" t="s">
        <v>12913</v>
      </c>
      <c r="C766" s="72" t="s">
        <v>4323</v>
      </c>
      <c r="D766" s="71" t="s">
        <v>12914</v>
      </c>
      <c r="E766" s="72" t="s">
        <v>17</v>
      </c>
      <c r="F766" s="184">
        <v>424.54</v>
      </c>
    </row>
    <row r="767" spans="2:6" ht="27">
      <c r="B767" s="70" t="s">
        <v>12915</v>
      </c>
      <c r="C767" s="72" t="s">
        <v>4323</v>
      </c>
      <c r="D767" s="71" t="s">
        <v>12916</v>
      </c>
      <c r="E767" s="72" t="s">
        <v>17</v>
      </c>
      <c r="F767" s="184">
        <v>430.54</v>
      </c>
    </row>
    <row r="768" spans="2:6" ht="27">
      <c r="B768" s="70" t="s">
        <v>12917</v>
      </c>
      <c r="C768" s="72" t="s">
        <v>4323</v>
      </c>
      <c r="D768" s="71" t="s">
        <v>12918</v>
      </c>
      <c r="E768" s="72" t="s">
        <v>17</v>
      </c>
      <c r="F768" s="184">
        <v>443.5</v>
      </c>
    </row>
    <row r="769" spans="2:6" ht="27">
      <c r="B769" s="70" t="s">
        <v>12919</v>
      </c>
      <c r="C769" s="70" t="s">
        <v>12920</v>
      </c>
      <c r="D769" s="71" t="s">
        <v>12921</v>
      </c>
      <c r="E769" s="72" t="s">
        <v>4021</v>
      </c>
      <c r="F769" s="184">
        <v>243.98</v>
      </c>
    </row>
    <row r="770" spans="2:6" ht="27">
      <c r="B770" s="70" t="s">
        <v>12922</v>
      </c>
      <c r="C770" s="72" t="s">
        <v>4323</v>
      </c>
      <c r="D770" s="71" t="s">
        <v>12923</v>
      </c>
      <c r="E770" s="72" t="s">
        <v>4195</v>
      </c>
      <c r="F770" s="184">
        <v>548.48</v>
      </c>
    </row>
    <row r="771" spans="2:6" ht="40.5">
      <c r="B771" s="70" t="s">
        <v>12924</v>
      </c>
      <c r="C771" s="72" t="s">
        <v>4323</v>
      </c>
      <c r="D771" s="71" t="s">
        <v>12925</v>
      </c>
      <c r="E771" s="72" t="s">
        <v>4195</v>
      </c>
      <c r="F771" s="184">
        <v>931.03</v>
      </c>
    </row>
    <row r="772" spans="2:6" ht="27">
      <c r="B772" s="70" t="s">
        <v>12926</v>
      </c>
      <c r="C772" s="72" t="s">
        <v>4323</v>
      </c>
      <c r="D772" s="71" t="s">
        <v>12927</v>
      </c>
      <c r="E772" s="72" t="s">
        <v>4195</v>
      </c>
      <c r="F772" s="184">
        <v>746.35</v>
      </c>
    </row>
    <row r="773" spans="2:6" ht="40.5">
      <c r="B773" s="70" t="s">
        <v>12928</v>
      </c>
      <c r="C773" s="72" t="s">
        <v>4323</v>
      </c>
      <c r="D773" s="71" t="s">
        <v>12929</v>
      </c>
      <c r="E773" s="72" t="s">
        <v>4195</v>
      </c>
      <c r="F773" s="184">
        <v>2645.82</v>
      </c>
    </row>
    <row r="774" spans="2:6" ht="40.5">
      <c r="B774" s="70" t="s">
        <v>12930</v>
      </c>
      <c r="C774" s="72" t="s">
        <v>4323</v>
      </c>
      <c r="D774" s="71" t="s">
        <v>12931</v>
      </c>
      <c r="E774" s="72" t="s">
        <v>4195</v>
      </c>
      <c r="F774" s="184">
        <v>4882.92</v>
      </c>
    </row>
    <row r="775" spans="2:6" ht="40.5">
      <c r="B775" s="70" t="s">
        <v>12932</v>
      </c>
      <c r="C775" s="72" t="s">
        <v>4323</v>
      </c>
      <c r="D775" s="71" t="s">
        <v>12933</v>
      </c>
      <c r="E775" s="72" t="s">
        <v>4195</v>
      </c>
      <c r="F775" s="184">
        <v>3601.22</v>
      </c>
    </row>
    <row r="776" spans="2:6" ht="40.5">
      <c r="B776" s="70" t="s">
        <v>12934</v>
      </c>
      <c r="C776" s="72" t="s">
        <v>4323</v>
      </c>
      <c r="D776" s="71" t="s">
        <v>12935</v>
      </c>
      <c r="E776" s="72" t="s">
        <v>4195</v>
      </c>
      <c r="F776" s="184">
        <v>6646.12</v>
      </c>
    </row>
    <row r="777" spans="2:6" ht="40.5">
      <c r="B777" s="70" t="s">
        <v>12936</v>
      </c>
      <c r="C777" s="72" t="s">
        <v>4323</v>
      </c>
      <c r="D777" s="71" t="s">
        <v>12937</v>
      </c>
      <c r="E777" s="72" t="s">
        <v>4195</v>
      </c>
      <c r="F777" s="184">
        <v>4703.53</v>
      </c>
    </row>
    <row r="778" spans="2:6">
      <c r="B778" s="70" t="s">
        <v>12938</v>
      </c>
      <c r="C778" s="72" t="s">
        <v>4323</v>
      </c>
      <c r="D778" s="71" t="s">
        <v>12939</v>
      </c>
      <c r="E778" s="72" t="s">
        <v>4021</v>
      </c>
      <c r="F778" s="184">
        <v>34.65</v>
      </c>
    </row>
    <row r="779" spans="2:6">
      <c r="B779" s="70" t="s">
        <v>12940</v>
      </c>
      <c r="C779" s="72" t="s">
        <v>4323</v>
      </c>
      <c r="D779" s="71" t="s">
        <v>12941</v>
      </c>
      <c r="E779" s="72" t="s">
        <v>17</v>
      </c>
      <c r="F779" s="184">
        <v>6.79</v>
      </c>
    </row>
    <row r="780" spans="2:6" ht="27">
      <c r="B780" s="70" t="s">
        <v>12942</v>
      </c>
      <c r="C780" s="72" t="s">
        <v>4323</v>
      </c>
      <c r="D780" s="71" t="s">
        <v>12943</v>
      </c>
      <c r="E780" s="72" t="s">
        <v>4021</v>
      </c>
      <c r="F780" s="184">
        <v>6.4</v>
      </c>
    </row>
    <row r="781" spans="2:6" ht="27">
      <c r="B781" s="70" t="s">
        <v>12944</v>
      </c>
      <c r="C781" s="72" t="s">
        <v>4323</v>
      </c>
      <c r="D781" s="71" t="s">
        <v>12945</v>
      </c>
      <c r="E781" s="72" t="s">
        <v>4021</v>
      </c>
      <c r="F781" s="184">
        <v>43.31</v>
      </c>
    </row>
    <row r="782" spans="2:6" ht="27">
      <c r="B782" s="70" t="s">
        <v>12946</v>
      </c>
      <c r="C782" s="72" t="s">
        <v>4323</v>
      </c>
      <c r="D782" s="71" t="s">
        <v>12947</v>
      </c>
      <c r="E782" s="72" t="s">
        <v>4021</v>
      </c>
      <c r="F782" s="184">
        <v>12.92</v>
      </c>
    </row>
    <row r="783" spans="2:6" ht="27">
      <c r="B783" s="70" t="s">
        <v>12948</v>
      </c>
      <c r="C783" s="70" t="s">
        <v>12949</v>
      </c>
      <c r="D783" s="71" t="s">
        <v>12950</v>
      </c>
      <c r="E783" s="72" t="s">
        <v>4021</v>
      </c>
      <c r="F783" s="184">
        <v>66.84</v>
      </c>
    </row>
    <row r="784" spans="2:6">
      <c r="B784" s="70" t="s">
        <v>12951</v>
      </c>
      <c r="C784" s="72" t="s">
        <v>4323</v>
      </c>
      <c r="D784" s="71" t="s">
        <v>12952</v>
      </c>
      <c r="E784" s="72" t="s">
        <v>4327</v>
      </c>
      <c r="F784" s="184">
        <v>11.86</v>
      </c>
    </row>
    <row r="785" spans="2:6">
      <c r="B785" s="70" t="s">
        <v>12953</v>
      </c>
      <c r="C785" s="72" t="s">
        <v>4323</v>
      </c>
      <c r="D785" s="71" t="s">
        <v>12954</v>
      </c>
      <c r="E785" s="72" t="s">
        <v>4327</v>
      </c>
      <c r="F785" s="184">
        <v>15.16</v>
      </c>
    </row>
    <row r="786" spans="2:6">
      <c r="B786" s="70" t="s">
        <v>12955</v>
      </c>
      <c r="C786" s="72" t="s">
        <v>4323</v>
      </c>
      <c r="D786" s="71" t="s">
        <v>12956</v>
      </c>
      <c r="E786" s="72" t="s">
        <v>4327</v>
      </c>
      <c r="F786" s="184">
        <v>13.36</v>
      </c>
    </row>
    <row r="787" spans="2:6">
      <c r="B787" s="70" t="s">
        <v>12957</v>
      </c>
      <c r="C787" s="72" t="s">
        <v>4323</v>
      </c>
      <c r="D787" s="71" t="s">
        <v>12958</v>
      </c>
      <c r="E787" s="72" t="s">
        <v>4327</v>
      </c>
      <c r="F787" s="184">
        <v>15.81</v>
      </c>
    </row>
    <row r="788" spans="2:6">
      <c r="B788" s="70" t="s">
        <v>12959</v>
      </c>
      <c r="C788" s="72" t="s">
        <v>4323</v>
      </c>
      <c r="D788" s="71" t="s">
        <v>12960</v>
      </c>
      <c r="E788" s="72" t="s">
        <v>4327</v>
      </c>
      <c r="F788" s="184">
        <v>20.21</v>
      </c>
    </row>
    <row r="789" spans="2:6">
      <c r="B789" s="70" t="s">
        <v>12961</v>
      </c>
      <c r="C789" s="72" t="s">
        <v>4323</v>
      </c>
      <c r="D789" s="71" t="s">
        <v>12962</v>
      </c>
      <c r="E789" s="72" t="s">
        <v>4327</v>
      </c>
      <c r="F789" s="184">
        <v>29.31</v>
      </c>
    </row>
    <row r="790" spans="2:6">
      <c r="B790" s="70" t="s">
        <v>12963</v>
      </c>
      <c r="C790" s="72" t="s">
        <v>4323</v>
      </c>
      <c r="D790" s="71" t="s">
        <v>12964</v>
      </c>
      <c r="E790" s="72" t="s">
        <v>4327</v>
      </c>
      <c r="F790" s="184">
        <v>17.260000000000002</v>
      </c>
    </row>
    <row r="791" spans="2:6">
      <c r="B791" s="70" t="s">
        <v>12965</v>
      </c>
      <c r="C791" s="72" t="s">
        <v>4323</v>
      </c>
      <c r="D791" s="71" t="s">
        <v>12966</v>
      </c>
      <c r="E791" s="72" t="s">
        <v>4327</v>
      </c>
      <c r="F791" s="184">
        <v>20.69</v>
      </c>
    </row>
    <row r="792" spans="2:6">
      <c r="B792" s="70" t="s">
        <v>12967</v>
      </c>
      <c r="C792" s="72" t="s">
        <v>4323</v>
      </c>
      <c r="D792" s="71" t="s">
        <v>12968</v>
      </c>
      <c r="E792" s="72" t="s">
        <v>4327</v>
      </c>
      <c r="F792" s="184">
        <v>30.82</v>
      </c>
    </row>
    <row r="793" spans="2:6">
      <c r="B793" s="70" t="s">
        <v>12969</v>
      </c>
      <c r="C793" s="72" t="s">
        <v>4323</v>
      </c>
      <c r="D793" s="71" t="s">
        <v>12970</v>
      </c>
      <c r="E793" s="72" t="s">
        <v>4327</v>
      </c>
      <c r="F793" s="184">
        <v>42.27</v>
      </c>
    </row>
    <row r="794" spans="2:6">
      <c r="B794" s="70" t="s">
        <v>12971</v>
      </c>
      <c r="C794" s="72" t="s">
        <v>4323</v>
      </c>
      <c r="D794" s="71" t="s">
        <v>12972</v>
      </c>
      <c r="E794" s="72" t="s">
        <v>4327</v>
      </c>
      <c r="F794" s="184">
        <v>18.71</v>
      </c>
    </row>
    <row r="795" spans="2:6">
      <c r="B795" s="70" t="s">
        <v>12973</v>
      </c>
      <c r="C795" s="72" t="s">
        <v>4323</v>
      </c>
      <c r="D795" s="71" t="s">
        <v>12974</v>
      </c>
      <c r="E795" s="72" t="s">
        <v>4327</v>
      </c>
      <c r="F795" s="184">
        <v>22.55</v>
      </c>
    </row>
    <row r="796" spans="2:6">
      <c r="B796" s="70" t="s">
        <v>12975</v>
      </c>
      <c r="C796" s="72" t="s">
        <v>4323</v>
      </c>
      <c r="D796" s="71" t="s">
        <v>12976</v>
      </c>
      <c r="E796" s="72" t="s">
        <v>4327</v>
      </c>
      <c r="F796" s="184">
        <v>33.119999999999997</v>
      </c>
    </row>
    <row r="797" spans="2:6">
      <c r="B797" s="70" t="s">
        <v>12977</v>
      </c>
      <c r="C797" s="72" t="s">
        <v>4323</v>
      </c>
      <c r="D797" s="71" t="s">
        <v>12978</v>
      </c>
      <c r="E797" s="72" t="s">
        <v>4327</v>
      </c>
      <c r="F797" s="184">
        <v>43.43</v>
      </c>
    </row>
    <row r="798" spans="2:6">
      <c r="B798" s="70" t="s">
        <v>12979</v>
      </c>
      <c r="C798" s="72" t="s">
        <v>4323</v>
      </c>
      <c r="D798" s="71" t="s">
        <v>12980</v>
      </c>
      <c r="E798" s="72" t="s">
        <v>4327</v>
      </c>
      <c r="F798" s="184">
        <v>21.69</v>
      </c>
    </row>
    <row r="799" spans="2:6">
      <c r="B799" s="70" t="s">
        <v>12981</v>
      </c>
      <c r="C799" s="72" t="s">
        <v>4323</v>
      </c>
      <c r="D799" s="71" t="s">
        <v>12982</v>
      </c>
      <c r="E799" s="72" t="s">
        <v>4327</v>
      </c>
      <c r="F799" s="184">
        <v>25.04</v>
      </c>
    </row>
    <row r="800" spans="2:6">
      <c r="B800" s="70" t="s">
        <v>12983</v>
      </c>
      <c r="C800" s="72" t="s">
        <v>4323</v>
      </c>
      <c r="D800" s="71" t="s">
        <v>12984</v>
      </c>
      <c r="E800" s="72" t="s">
        <v>4327</v>
      </c>
      <c r="F800" s="184">
        <v>33.72</v>
      </c>
    </row>
    <row r="801" spans="2:6">
      <c r="B801" s="70" t="s">
        <v>12985</v>
      </c>
      <c r="C801" s="72" t="s">
        <v>4323</v>
      </c>
      <c r="D801" s="71" t="s">
        <v>12986</v>
      </c>
      <c r="E801" s="72" t="s">
        <v>4327</v>
      </c>
      <c r="F801" s="184">
        <v>60.35</v>
      </c>
    </row>
    <row r="802" spans="2:6">
      <c r="B802" s="70" t="s">
        <v>12987</v>
      </c>
      <c r="C802" s="72" t="s">
        <v>4323</v>
      </c>
      <c r="D802" s="71" t="s">
        <v>12988</v>
      </c>
      <c r="E802" s="72" t="s">
        <v>4327</v>
      </c>
      <c r="F802" s="184">
        <v>102.77</v>
      </c>
    </row>
    <row r="803" spans="2:6">
      <c r="B803" s="70" t="s">
        <v>12989</v>
      </c>
      <c r="C803" s="72" t="s">
        <v>4323</v>
      </c>
      <c r="D803" s="71" t="s">
        <v>12990</v>
      </c>
      <c r="E803" s="72" t="s">
        <v>4327</v>
      </c>
      <c r="F803" s="184">
        <v>39.39</v>
      </c>
    </row>
    <row r="804" spans="2:6">
      <c r="B804" s="70" t="s">
        <v>12991</v>
      </c>
      <c r="C804" s="72" t="s">
        <v>4323</v>
      </c>
      <c r="D804" s="71" t="s">
        <v>12992</v>
      </c>
      <c r="E804" s="72" t="s">
        <v>4327</v>
      </c>
      <c r="F804" s="184">
        <v>52.81</v>
      </c>
    </row>
    <row r="805" spans="2:6">
      <c r="B805" s="70" t="s">
        <v>12993</v>
      </c>
      <c r="C805" s="72" t="s">
        <v>4323</v>
      </c>
      <c r="D805" s="71" t="s">
        <v>12994</v>
      </c>
      <c r="E805" s="72" t="s">
        <v>4327</v>
      </c>
      <c r="F805" s="184">
        <v>62.87</v>
      </c>
    </row>
    <row r="806" spans="2:6">
      <c r="B806" s="70" t="s">
        <v>12995</v>
      </c>
      <c r="C806" s="72" t="s">
        <v>4323</v>
      </c>
      <c r="D806" s="71" t="s">
        <v>12996</v>
      </c>
      <c r="E806" s="72" t="s">
        <v>4327</v>
      </c>
      <c r="F806" s="184">
        <v>37.78</v>
      </c>
    </row>
    <row r="807" spans="2:6">
      <c r="B807" s="70" t="s">
        <v>12997</v>
      </c>
      <c r="C807" s="72" t="s">
        <v>4323</v>
      </c>
      <c r="D807" s="71" t="s">
        <v>12998</v>
      </c>
      <c r="E807" s="72" t="s">
        <v>4327</v>
      </c>
      <c r="F807" s="184">
        <v>41.52</v>
      </c>
    </row>
    <row r="808" spans="2:6">
      <c r="B808" s="70" t="s">
        <v>12999</v>
      </c>
      <c r="C808" s="72" t="s">
        <v>4323</v>
      </c>
      <c r="D808" s="71" t="s">
        <v>13000</v>
      </c>
      <c r="E808" s="72" t="s">
        <v>4327</v>
      </c>
      <c r="F808" s="184">
        <v>56.03</v>
      </c>
    </row>
    <row r="809" spans="2:6">
      <c r="B809" s="70" t="s">
        <v>13001</v>
      </c>
      <c r="C809" s="72" t="s">
        <v>4323</v>
      </c>
      <c r="D809" s="71" t="s">
        <v>13002</v>
      </c>
      <c r="E809" s="72" t="s">
        <v>4327</v>
      </c>
      <c r="F809" s="184">
        <v>76.13</v>
      </c>
    </row>
    <row r="810" spans="2:6" ht="27">
      <c r="B810" s="70" t="s">
        <v>13003</v>
      </c>
      <c r="C810" s="72" t="s">
        <v>4323</v>
      </c>
      <c r="D810" s="71" t="s">
        <v>13004</v>
      </c>
      <c r="E810" s="72" t="s">
        <v>17</v>
      </c>
      <c r="F810" s="184">
        <v>363.05</v>
      </c>
    </row>
    <row r="811" spans="2:6" ht="27">
      <c r="B811" s="70" t="s">
        <v>13005</v>
      </c>
      <c r="C811" s="72" t="s">
        <v>4323</v>
      </c>
      <c r="D811" s="71" t="s">
        <v>13006</v>
      </c>
      <c r="E811" s="72" t="s">
        <v>17</v>
      </c>
      <c r="F811" s="184">
        <v>375.05</v>
      </c>
    </row>
    <row r="812" spans="2:6" ht="27">
      <c r="B812" s="70" t="s">
        <v>13007</v>
      </c>
      <c r="C812" s="72" t="s">
        <v>4323</v>
      </c>
      <c r="D812" s="71" t="s">
        <v>13008</v>
      </c>
      <c r="E812" s="72" t="s">
        <v>17</v>
      </c>
      <c r="F812" s="184">
        <v>381.29</v>
      </c>
    </row>
    <row r="813" spans="2:6" ht="27">
      <c r="B813" s="70" t="s">
        <v>13009</v>
      </c>
      <c r="C813" s="72" t="s">
        <v>4323</v>
      </c>
      <c r="D813" s="71" t="s">
        <v>13010</v>
      </c>
      <c r="E813" s="72" t="s">
        <v>17</v>
      </c>
      <c r="F813" s="184">
        <v>384.65</v>
      </c>
    </row>
    <row r="814" spans="2:6" ht="27">
      <c r="B814" s="70" t="s">
        <v>13011</v>
      </c>
      <c r="C814" s="72" t="s">
        <v>4323</v>
      </c>
      <c r="D814" s="71" t="s">
        <v>13012</v>
      </c>
      <c r="E814" s="72" t="s">
        <v>17</v>
      </c>
      <c r="F814" s="184">
        <v>391.85</v>
      </c>
    </row>
    <row r="815" spans="2:6" ht="27">
      <c r="B815" s="70" t="s">
        <v>13013</v>
      </c>
      <c r="C815" s="72" t="s">
        <v>4323</v>
      </c>
      <c r="D815" s="71" t="s">
        <v>13014</v>
      </c>
      <c r="E815" s="72" t="s">
        <v>17</v>
      </c>
      <c r="F815" s="184">
        <v>394.49</v>
      </c>
    </row>
    <row r="816" spans="2:6" ht="27">
      <c r="B816" s="70" t="s">
        <v>13015</v>
      </c>
      <c r="C816" s="72" t="s">
        <v>4323</v>
      </c>
      <c r="D816" s="71" t="s">
        <v>13016</v>
      </c>
      <c r="E816" s="72" t="s">
        <v>17</v>
      </c>
      <c r="F816" s="184">
        <v>400.49</v>
      </c>
    </row>
    <row r="817" spans="2:6" ht="27">
      <c r="B817" s="70" t="s">
        <v>13017</v>
      </c>
      <c r="C817" s="72" t="s">
        <v>4323</v>
      </c>
      <c r="D817" s="71" t="s">
        <v>13018</v>
      </c>
      <c r="E817" s="72" t="s">
        <v>17</v>
      </c>
      <c r="F817" s="184">
        <v>413.45</v>
      </c>
    </row>
    <row r="818" spans="2:6" ht="27">
      <c r="B818" s="70" t="s">
        <v>13019</v>
      </c>
      <c r="C818" s="72" t="s">
        <v>4323</v>
      </c>
      <c r="D818" s="71" t="s">
        <v>13020</v>
      </c>
      <c r="E818" s="72" t="s">
        <v>17</v>
      </c>
      <c r="F818" s="184">
        <v>281.45</v>
      </c>
    </row>
    <row r="819" spans="2:6" ht="27">
      <c r="B819" s="70" t="s">
        <v>13021</v>
      </c>
      <c r="C819" s="72" t="s">
        <v>4323</v>
      </c>
      <c r="D819" s="71" t="s">
        <v>13022</v>
      </c>
      <c r="E819" s="72" t="s">
        <v>17</v>
      </c>
      <c r="F819" s="184">
        <v>287.42</v>
      </c>
    </row>
    <row r="820" spans="2:6" ht="27">
      <c r="B820" s="70" t="s">
        <v>13023</v>
      </c>
      <c r="C820" s="70" t="s">
        <v>13024</v>
      </c>
      <c r="D820" s="71" t="s">
        <v>13025</v>
      </c>
      <c r="E820" s="72" t="s">
        <v>17</v>
      </c>
      <c r="F820" s="184">
        <v>52.71</v>
      </c>
    </row>
    <row r="821" spans="2:6" ht="27">
      <c r="B821" s="70" t="s">
        <v>13026</v>
      </c>
      <c r="C821" s="72" t="s">
        <v>4323</v>
      </c>
      <c r="D821" s="71" t="s">
        <v>13027</v>
      </c>
      <c r="E821" s="72" t="s">
        <v>4440</v>
      </c>
      <c r="F821" s="184">
        <v>11.19</v>
      </c>
    </row>
    <row r="822" spans="2:6" ht="27">
      <c r="B822" s="70" t="s">
        <v>13028</v>
      </c>
      <c r="C822" s="72" t="s">
        <v>4323</v>
      </c>
      <c r="D822" s="71" t="s">
        <v>13029</v>
      </c>
      <c r="E822" s="72" t="s">
        <v>4440</v>
      </c>
      <c r="F822" s="184">
        <v>12.52</v>
      </c>
    </row>
    <row r="823" spans="2:6" ht="27">
      <c r="B823" s="70" t="s">
        <v>13030</v>
      </c>
      <c r="C823" s="72" t="s">
        <v>4323</v>
      </c>
      <c r="D823" s="71" t="s">
        <v>13031</v>
      </c>
      <c r="E823" s="72" t="s">
        <v>4440</v>
      </c>
      <c r="F823" s="184">
        <v>48.87</v>
      </c>
    </row>
    <row r="824" spans="2:6" ht="27">
      <c r="B824" s="70" t="s">
        <v>13032</v>
      </c>
      <c r="C824" s="72" t="s">
        <v>4323</v>
      </c>
      <c r="D824" s="71" t="s">
        <v>13033</v>
      </c>
      <c r="E824" s="72" t="s">
        <v>4440</v>
      </c>
      <c r="F824" s="184">
        <v>93.4</v>
      </c>
    </row>
    <row r="825" spans="2:6" ht="27">
      <c r="B825" s="70" t="s">
        <v>13034</v>
      </c>
      <c r="C825" s="72" t="s">
        <v>4323</v>
      </c>
      <c r="D825" s="71" t="s">
        <v>13035</v>
      </c>
      <c r="E825" s="72" t="s">
        <v>4195</v>
      </c>
      <c r="F825" s="184">
        <v>42.46</v>
      </c>
    </row>
    <row r="826" spans="2:6" ht="27">
      <c r="B826" s="70" t="s">
        <v>13036</v>
      </c>
      <c r="C826" s="72" t="s">
        <v>4323</v>
      </c>
      <c r="D826" s="71" t="s">
        <v>13037</v>
      </c>
      <c r="E826" s="72" t="s">
        <v>17</v>
      </c>
      <c r="F826" s="184">
        <v>400.49</v>
      </c>
    </row>
    <row r="827" spans="2:6" ht="27">
      <c r="B827" s="70" t="s">
        <v>13038</v>
      </c>
      <c r="C827" s="72" t="s">
        <v>4323</v>
      </c>
      <c r="D827" s="71" t="s">
        <v>13039</v>
      </c>
      <c r="E827" s="72" t="s">
        <v>5186</v>
      </c>
      <c r="F827" s="184">
        <v>54.38</v>
      </c>
    </row>
    <row r="828" spans="2:6" ht="27">
      <c r="B828" s="70" t="s">
        <v>13040</v>
      </c>
      <c r="C828" s="70" t="s">
        <v>13041</v>
      </c>
      <c r="D828" s="71" t="s">
        <v>13042</v>
      </c>
      <c r="E828" s="72" t="s">
        <v>5186</v>
      </c>
      <c r="F828" s="184">
        <v>77.319999999999993</v>
      </c>
    </row>
    <row r="829" spans="2:6" ht="27">
      <c r="B829" s="70" t="s">
        <v>13043</v>
      </c>
      <c r="C829" s="70" t="s">
        <v>13044</v>
      </c>
      <c r="D829" s="71" t="s">
        <v>13045</v>
      </c>
      <c r="E829" s="72" t="s">
        <v>4021</v>
      </c>
      <c r="F829" s="184">
        <v>84.64</v>
      </c>
    </row>
    <row r="830" spans="2:6" ht="27">
      <c r="B830" s="70" t="s">
        <v>13046</v>
      </c>
      <c r="C830" s="72" t="s">
        <v>4323</v>
      </c>
      <c r="D830" s="71" t="s">
        <v>13047</v>
      </c>
      <c r="E830" s="72" t="s">
        <v>4021</v>
      </c>
      <c r="F830" s="184">
        <v>50.3</v>
      </c>
    </row>
    <row r="831" spans="2:6" ht="27">
      <c r="B831" s="70" t="s">
        <v>13048</v>
      </c>
      <c r="C831" s="72" t="s">
        <v>4323</v>
      </c>
      <c r="D831" s="71" t="s">
        <v>13049</v>
      </c>
      <c r="E831" s="72" t="s">
        <v>4021</v>
      </c>
      <c r="F831" s="184">
        <v>61.94</v>
      </c>
    </row>
    <row r="832" spans="2:6" ht="27">
      <c r="B832" s="70" t="s">
        <v>13050</v>
      </c>
      <c r="C832" s="70" t="s">
        <v>13051</v>
      </c>
      <c r="D832" s="71" t="s">
        <v>13052</v>
      </c>
      <c r="E832" s="72" t="s">
        <v>4195</v>
      </c>
      <c r="F832" s="184">
        <v>9.02</v>
      </c>
    </row>
    <row r="833" spans="2:6" ht="27">
      <c r="B833" s="70" t="s">
        <v>13055</v>
      </c>
      <c r="C833" s="72" t="s">
        <v>4323</v>
      </c>
      <c r="D833" s="71" t="s">
        <v>13056</v>
      </c>
      <c r="E833" s="72" t="s">
        <v>4195</v>
      </c>
      <c r="F833" s="184">
        <v>78.400000000000006</v>
      </c>
    </row>
    <row r="834" spans="2:6" ht="27">
      <c r="B834" s="70" t="s">
        <v>13057</v>
      </c>
      <c r="C834" s="72" t="s">
        <v>4323</v>
      </c>
      <c r="D834" s="71" t="s">
        <v>13058</v>
      </c>
      <c r="E834" s="72" t="s">
        <v>4195</v>
      </c>
      <c r="F834" s="184">
        <v>96.49</v>
      </c>
    </row>
    <row r="835" spans="2:6" ht="27">
      <c r="B835" s="70" t="s">
        <v>13059</v>
      </c>
      <c r="C835" s="72" t="s">
        <v>4323</v>
      </c>
      <c r="D835" s="71" t="s">
        <v>13060</v>
      </c>
      <c r="E835" s="72" t="s">
        <v>4195</v>
      </c>
      <c r="F835" s="184">
        <v>123.32</v>
      </c>
    </row>
    <row r="836" spans="2:6" ht="27">
      <c r="B836" s="70" t="s">
        <v>13061</v>
      </c>
      <c r="C836" s="72" t="s">
        <v>4323</v>
      </c>
      <c r="D836" s="71" t="s">
        <v>13062</v>
      </c>
      <c r="E836" s="72" t="s">
        <v>4195</v>
      </c>
      <c r="F836" s="184">
        <v>138.08000000000001</v>
      </c>
    </row>
    <row r="837" spans="2:6">
      <c r="B837" s="70" t="s">
        <v>13063</v>
      </c>
      <c r="C837" s="72" t="s">
        <v>4323</v>
      </c>
      <c r="D837" s="71" t="s">
        <v>13064</v>
      </c>
      <c r="E837" s="72" t="s">
        <v>4021</v>
      </c>
      <c r="F837" s="184">
        <v>24.56</v>
      </c>
    </row>
    <row r="838" spans="2:6">
      <c r="B838" s="70" t="s">
        <v>13065</v>
      </c>
      <c r="C838" s="72" t="s">
        <v>4323</v>
      </c>
      <c r="D838" s="71" t="s">
        <v>13066</v>
      </c>
      <c r="E838" s="72" t="s">
        <v>4021</v>
      </c>
      <c r="F838" s="184">
        <v>39.409999999999997</v>
      </c>
    </row>
    <row r="839" spans="2:6">
      <c r="B839" s="70" t="s">
        <v>13067</v>
      </c>
      <c r="C839" s="72" t="s">
        <v>4323</v>
      </c>
      <c r="D839" s="71" t="s">
        <v>13068</v>
      </c>
      <c r="E839" s="72" t="s">
        <v>4021</v>
      </c>
      <c r="F839" s="184">
        <v>29.22</v>
      </c>
    </row>
    <row r="840" spans="2:6" ht="27">
      <c r="B840" s="70" t="s">
        <v>13069</v>
      </c>
      <c r="C840" s="72" t="s">
        <v>4323</v>
      </c>
      <c r="D840" s="71" t="s">
        <v>13070</v>
      </c>
      <c r="E840" s="72" t="s">
        <v>4327</v>
      </c>
      <c r="F840" s="184">
        <v>14.47</v>
      </c>
    </row>
    <row r="841" spans="2:6" ht="27">
      <c r="B841" s="70" t="s">
        <v>13071</v>
      </c>
      <c r="C841" s="72" t="s">
        <v>4323</v>
      </c>
      <c r="D841" s="71" t="s">
        <v>13072</v>
      </c>
      <c r="E841" s="72" t="s">
        <v>4327</v>
      </c>
      <c r="F841" s="184">
        <v>14.68</v>
      </c>
    </row>
    <row r="842" spans="2:6" ht="27">
      <c r="B842" s="70" t="s">
        <v>13073</v>
      </c>
      <c r="C842" s="72" t="s">
        <v>4323</v>
      </c>
      <c r="D842" s="71" t="s">
        <v>13074</v>
      </c>
      <c r="E842" s="72" t="s">
        <v>4327</v>
      </c>
      <c r="F842" s="184">
        <v>14.89</v>
      </c>
    </row>
    <row r="843" spans="2:6" ht="27">
      <c r="B843" s="70" t="s">
        <v>13075</v>
      </c>
      <c r="C843" s="72" t="s">
        <v>4323</v>
      </c>
      <c r="D843" s="71" t="s">
        <v>13076</v>
      </c>
      <c r="E843" s="72" t="s">
        <v>4327</v>
      </c>
      <c r="F843" s="184">
        <v>14.1</v>
      </c>
    </row>
    <row r="844" spans="2:6" ht="27">
      <c r="B844" s="70" t="s">
        <v>13077</v>
      </c>
      <c r="C844" s="72" t="s">
        <v>4323</v>
      </c>
      <c r="D844" s="71" t="s">
        <v>13078</v>
      </c>
      <c r="E844" s="72" t="s">
        <v>4327</v>
      </c>
      <c r="F844" s="184">
        <v>15.02</v>
      </c>
    </row>
    <row r="845" spans="2:6" ht="27">
      <c r="B845" s="70" t="s">
        <v>13079</v>
      </c>
      <c r="C845" s="72" t="s">
        <v>4323</v>
      </c>
      <c r="D845" s="71" t="s">
        <v>13080</v>
      </c>
      <c r="E845" s="72" t="s">
        <v>4327</v>
      </c>
      <c r="F845" s="184">
        <v>15.32</v>
      </c>
    </row>
    <row r="846" spans="2:6" ht="27">
      <c r="B846" s="70" t="s">
        <v>13081</v>
      </c>
      <c r="C846" s="72" t="s">
        <v>4323</v>
      </c>
      <c r="D846" s="71" t="s">
        <v>13082</v>
      </c>
      <c r="E846" s="72" t="s">
        <v>4327</v>
      </c>
      <c r="F846" s="184">
        <v>15.63</v>
      </c>
    </row>
    <row r="847" spans="2:6" ht="27">
      <c r="B847" s="70" t="s">
        <v>13083</v>
      </c>
      <c r="C847" s="72" t="s">
        <v>4323</v>
      </c>
      <c r="D847" s="71" t="s">
        <v>13084</v>
      </c>
      <c r="E847" s="72" t="s">
        <v>4327</v>
      </c>
      <c r="F847" s="184">
        <v>15.25</v>
      </c>
    </row>
    <row r="848" spans="2:6" ht="27">
      <c r="B848" s="70" t="s">
        <v>13085</v>
      </c>
      <c r="C848" s="72" t="s">
        <v>4323</v>
      </c>
      <c r="D848" s="71" t="s">
        <v>13086</v>
      </c>
      <c r="E848" s="72" t="s">
        <v>4327</v>
      </c>
      <c r="F848" s="184">
        <v>15.55</v>
      </c>
    </row>
    <row r="849" spans="2:6" ht="27">
      <c r="B849" s="70" t="s">
        <v>13087</v>
      </c>
      <c r="C849" s="72" t="s">
        <v>4323</v>
      </c>
      <c r="D849" s="71" t="s">
        <v>13088</v>
      </c>
      <c r="E849" s="72" t="s">
        <v>4327</v>
      </c>
      <c r="F849" s="184">
        <v>15.84</v>
      </c>
    </row>
    <row r="850" spans="2:6" ht="27">
      <c r="B850" s="70" t="s">
        <v>13089</v>
      </c>
      <c r="C850" s="72" t="s">
        <v>4323</v>
      </c>
      <c r="D850" s="71" t="s">
        <v>13090</v>
      </c>
      <c r="E850" s="72" t="s">
        <v>4327</v>
      </c>
      <c r="F850" s="184">
        <v>17.16</v>
      </c>
    </row>
    <row r="851" spans="2:6" ht="27">
      <c r="B851" s="70" t="s">
        <v>13091</v>
      </c>
      <c r="C851" s="72" t="s">
        <v>4323</v>
      </c>
      <c r="D851" s="71" t="s">
        <v>13092</v>
      </c>
      <c r="E851" s="72" t="s">
        <v>4021</v>
      </c>
      <c r="F851" s="184">
        <v>3.13</v>
      </c>
    </row>
    <row r="852" spans="2:6" ht="27">
      <c r="B852" s="70" t="s">
        <v>13806</v>
      </c>
      <c r="C852" s="72" t="s">
        <v>4323</v>
      </c>
      <c r="D852" s="71" t="s">
        <v>13807</v>
      </c>
      <c r="E852" s="72" t="s">
        <v>4195</v>
      </c>
      <c r="F852" s="184">
        <v>119</v>
      </c>
    </row>
    <row r="853" spans="2:6">
      <c r="B853" s="69" t="s">
        <v>13093</v>
      </c>
      <c r="C853" s="72"/>
      <c r="D853" s="71"/>
      <c r="E853" s="72"/>
      <c r="F853" s="185"/>
    </row>
    <row r="854" spans="2:6" ht="27">
      <c r="B854" s="70" t="s">
        <v>13094</v>
      </c>
      <c r="C854" s="72" t="s">
        <v>4323</v>
      </c>
      <c r="D854" s="71" t="s">
        <v>13095</v>
      </c>
      <c r="E854" s="72" t="s">
        <v>4327</v>
      </c>
      <c r="F854" s="184">
        <v>2406.88</v>
      </c>
    </row>
    <row r="855" spans="2:6" ht="27">
      <c r="B855" s="70" t="s">
        <v>13096</v>
      </c>
      <c r="C855" s="72" t="s">
        <v>4323</v>
      </c>
      <c r="D855" s="71" t="s">
        <v>13097</v>
      </c>
      <c r="E855" s="72" t="s">
        <v>4327</v>
      </c>
      <c r="F855" s="184">
        <v>4623.1400000000003</v>
      </c>
    </row>
    <row r="856" spans="2:6" ht="27">
      <c r="B856" s="70" t="s">
        <v>13098</v>
      </c>
      <c r="C856" s="72" t="s">
        <v>4323</v>
      </c>
      <c r="D856" s="71" t="s">
        <v>13099</v>
      </c>
      <c r="E856" s="72" t="s">
        <v>4021</v>
      </c>
      <c r="F856" s="184">
        <v>26.6</v>
      </c>
    </row>
    <row r="857" spans="2:6" ht="27">
      <c r="B857" s="70" t="s">
        <v>13100</v>
      </c>
      <c r="C857" s="72" t="s">
        <v>4323</v>
      </c>
      <c r="D857" s="71" t="s">
        <v>13101</v>
      </c>
      <c r="E857" s="72" t="s">
        <v>4021</v>
      </c>
      <c r="F857" s="184">
        <v>11.23</v>
      </c>
    </row>
    <row r="858" spans="2:6">
      <c r="B858" s="199"/>
      <c r="C858" s="199"/>
      <c r="D858" s="200"/>
      <c r="E858" s="199"/>
      <c r="F858" s="201"/>
    </row>
    <row r="859" spans="2:6" ht="27">
      <c r="B859" s="199" t="s">
        <v>6539</v>
      </c>
      <c r="C859" s="199" t="s">
        <v>8990</v>
      </c>
      <c r="D859" s="200" t="s">
        <v>4324</v>
      </c>
      <c r="E859" s="199" t="s">
        <v>4195</v>
      </c>
      <c r="F859" s="201">
        <v>125.24</v>
      </c>
    </row>
    <row r="860" spans="2:6" ht="27">
      <c r="B860" s="199" t="s">
        <v>6540</v>
      </c>
      <c r="C860" s="199" t="s">
        <v>8991</v>
      </c>
      <c r="D860" s="200" t="s">
        <v>4325</v>
      </c>
      <c r="E860" s="199" t="s">
        <v>4195</v>
      </c>
      <c r="F860" s="201">
        <v>160.61000000000001</v>
      </c>
    </row>
    <row r="861" spans="2:6" ht="27">
      <c r="B861" s="199" t="s">
        <v>6541</v>
      </c>
      <c r="C861" s="199" t="s">
        <v>8992</v>
      </c>
      <c r="D861" s="200" t="s">
        <v>4326</v>
      </c>
      <c r="E861" s="199" t="s">
        <v>4327</v>
      </c>
      <c r="F861" s="201">
        <v>3698.13</v>
      </c>
    </row>
    <row r="862" spans="2:6" ht="27">
      <c r="B862" s="199" t="s">
        <v>6542</v>
      </c>
      <c r="C862" s="199" t="s">
        <v>8993</v>
      </c>
      <c r="D862" s="200" t="s">
        <v>4328</v>
      </c>
      <c r="E862" s="199" t="s">
        <v>4327</v>
      </c>
      <c r="F862" s="201">
        <v>1111.54</v>
      </c>
    </row>
    <row r="863" spans="2:6" ht="27">
      <c r="B863" s="199" t="s">
        <v>6543</v>
      </c>
      <c r="C863" s="199" t="s">
        <v>8994</v>
      </c>
      <c r="D863" s="200" t="s">
        <v>4329</v>
      </c>
      <c r="E863" s="199" t="s">
        <v>4327</v>
      </c>
      <c r="F863" s="201">
        <v>1586.04</v>
      </c>
    </row>
    <row r="864" spans="2:6" ht="27">
      <c r="B864" s="199" t="s">
        <v>6544</v>
      </c>
      <c r="C864" s="199" t="s">
        <v>8995</v>
      </c>
      <c r="D864" s="200" t="s">
        <v>4330</v>
      </c>
      <c r="E864" s="199" t="s">
        <v>4327</v>
      </c>
      <c r="F864" s="201">
        <v>1808.65</v>
      </c>
    </row>
    <row r="865" spans="2:6" ht="27">
      <c r="B865" s="199" t="s">
        <v>6545</v>
      </c>
      <c r="C865" s="199" t="s">
        <v>8996</v>
      </c>
      <c r="D865" s="200" t="s">
        <v>4331</v>
      </c>
      <c r="E865" s="199" t="s">
        <v>4327</v>
      </c>
      <c r="F865" s="201">
        <v>2048.4499999999998</v>
      </c>
    </row>
    <row r="866" spans="2:6">
      <c r="B866" s="199" t="s">
        <v>6546</v>
      </c>
      <c r="C866" s="199" t="s">
        <v>8997</v>
      </c>
      <c r="D866" s="200" t="s">
        <v>4332</v>
      </c>
      <c r="E866" s="199" t="s">
        <v>4327</v>
      </c>
      <c r="F866" s="201">
        <v>475.18</v>
      </c>
    </row>
    <row r="867" spans="2:6">
      <c r="B867" s="199" t="s">
        <v>6547</v>
      </c>
      <c r="C867" s="199" t="s">
        <v>8998</v>
      </c>
      <c r="D867" s="200" t="s">
        <v>4333</v>
      </c>
      <c r="E867" s="199" t="s">
        <v>4327</v>
      </c>
      <c r="F867" s="201">
        <v>744.91</v>
      </c>
    </row>
    <row r="868" spans="2:6">
      <c r="B868" s="202" t="s">
        <v>22034</v>
      </c>
      <c r="C868" s="199" t="s">
        <v>4323</v>
      </c>
      <c r="D868" s="203" t="s">
        <v>22035</v>
      </c>
      <c r="E868" s="204"/>
      <c r="F868" s="205"/>
    </row>
    <row r="869" spans="2:6">
      <c r="B869" s="199" t="s">
        <v>6548</v>
      </c>
      <c r="C869" s="199" t="s">
        <v>8999</v>
      </c>
      <c r="D869" s="200" t="s">
        <v>4334</v>
      </c>
      <c r="E869" s="199" t="s">
        <v>4327</v>
      </c>
      <c r="F869" s="201">
        <v>25.37</v>
      </c>
    </row>
    <row r="870" spans="2:6">
      <c r="B870" s="199" t="s">
        <v>6549</v>
      </c>
      <c r="C870" s="199" t="s">
        <v>9000</v>
      </c>
      <c r="D870" s="200" t="s">
        <v>4335</v>
      </c>
      <c r="E870" s="199" t="s">
        <v>4327</v>
      </c>
      <c r="F870" s="201">
        <v>104.44</v>
      </c>
    </row>
    <row r="871" spans="2:6" ht="27">
      <c r="B871" s="199" t="s">
        <v>6550</v>
      </c>
      <c r="C871" s="199" t="s">
        <v>9001</v>
      </c>
      <c r="D871" s="200" t="s">
        <v>4336</v>
      </c>
      <c r="E871" s="199" t="s">
        <v>4327</v>
      </c>
      <c r="F871" s="201">
        <v>576.33000000000004</v>
      </c>
    </row>
    <row r="872" spans="2:6" ht="40.5">
      <c r="B872" s="199" t="s">
        <v>6551</v>
      </c>
      <c r="C872" s="199" t="s">
        <v>9002</v>
      </c>
      <c r="D872" s="200" t="s">
        <v>4337</v>
      </c>
      <c r="E872" s="199" t="s">
        <v>4327</v>
      </c>
      <c r="F872" s="201">
        <v>709.63</v>
      </c>
    </row>
    <row r="873" spans="2:6" ht="40.5">
      <c r="B873" s="199" t="s">
        <v>6555</v>
      </c>
      <c r="C873" s="199" t="s">
        <v>9006</v>
      </c>
      <c r="D873" s="200" t="s">
        <v>13808</v>
      </c>
      <c r="E873" s="199" t="s">
        <v>3961</v>
      </c>
      <c r="F873" s="201">
        <v>264.45999999999998</v>
      </c>
    </row>
    <row r="874" spans="2:6" ht="54">
      <c r="B874" s="199" t="s">
        <v>6557</v>
      </c>
      <c r="C874" s="199" t="s">
        <v>9008</v>
      </c>
      <c r="D874" s="200" t="s">
        <v>13809</v>
      </c>
      <c r="E874" s="199" t="s">
        <v>3961</v>
      </c>
      <c r="F874" s="201">
        <v>237.8</v>
      </c>
    </row>
    <row r="875" spans="2:6" ht="54">
      <c r="B875" s="199" t="s">
        <v>6552</v>
      </c>
      <c r="C875" s="199" t="s">
        <v>9003</v>
      </c>
      <c r="D875" s="200" t="s">
        <v>13810</v>
      </c>
      <c r="E875" s="199" t="s">
        <v>3961</v>
      </c>
      <c r="F875" s="201">
        <v>224.14</v>
      </c>
    </row>
    <row r="876" spans="2:6" ht="40.5">
      <c r="B876" s="199" t="s">
        <v>6556</v>
      </c>
      <c r="C876" s="199" t="s">
        <v>9007</v>
      </c>
      <c r="D876" s="200" t="s">
        <v>13811</v>
      </c>
      <c r="E876" s="199" t="s">
        <v>3961</v>
      </c>
      <c r="F876" s="201">
        <v>260.33999999999997</v>
      </c>
    </row>
    <row r="877" spans="2:6" ht="40.5">
      <c r="B877" s="199" t="s">
        <v>6558</v>
      </c>
      <c r="C877" s="199" t="s">
        <v>9009</v>
      </c>
      <c r="D877" s="200" t="s">
        <v>13812</v>
      </c>
      <c r="E877" s="199" t="s">
        <v>3961</v>
      </c>
      <c r="F877" s="201">
        <v>99.2</v>
      </c>
    </row>
    <row r="878" spans="2:6" ht="54">
      <c r="B878" s="199" t="s">
        <v>6559</v>
      </c>
      <c r="C878" s="199" t="s">
        <v>9010</v>
      </c>
      <c r="D878" s="200" t="s">
        <v>13813</v>
      </c>
      <c r="E878" s="199" t="s">
        <v>3961</v>
      </c>
      <c r="F878" s="201">
        <v>202.51</v>
      </c>
    </row>
    <row r="879" spans="2:6" ht="40.5">
      <c r="B879" s="199" t="s">
        <v>6553</v>
      </c>
      <c r="C879" s="199" t="s">
        <v>9004</v>
      </c>
      <c r="D879" s="200" t="s">
        <v>13814</v>
      </c>
      <c r="E879" s="199" t="s">
        <v>3961</v>
      </c>
      <c r="F879" s="201">
        <v>214.75</v>
      </c>
    </row>
    <row r="880" spans="2:6" ht="40.5">
      <c r="B880" s="199" t="s">
        <v>6554</v>
      </c>
      <c r="C880" s="199" t="s">
        <v>9005</v>
      </c>
      <c r="D880" s="200" t="s">
        <v>13815</v>
      </c>
      <c r="E880" s="199" t="s">
        <v>3961</v>
      </c>
      <c r="F880" s="201">
        <v>224.14</v>
      </c>
    </row>
    <row r="881" spans="2:6">
      <c r="B881" s="199" t="s">
        <v>6560</v>
      </c>
      <c r="C881" s="199" t="s">
        <v>9011</v>
      </c>
      <c r="D881" s="200" t="s">
        <v>4338</v>
      </c>
      <c r="E881" s="199" t="s">
        <v>4327</v>
      </c>
      <c r="F881" s="201">
        <v>679.85</v>
      </c>
    </row>
    <row r="882" spans="2:6">
      <c r="B882" s="199" t="s">
        <v>6561</v>
      </c>
      <c r="C882" s="199" t="s">
        <v>9012</v>
      </c>
      <c r="D882" s="200" t="s">
        <v>4339</v>
      </c>
      <c r="E882" s="199" t="s">
        <v>4327</v>
      </c>
      <c r="F882" s="201">
        <v>779.85</v>
      </c>
    </row>
    <row r="883" spans="2:6">
      <c r="B883" s="199" t="s">
        <v>6562</v>
      </c>
      <c r="C883" s="199" t="s">
        <v>9013</v>
      </c>
      <c r="D883" s="200" t="s">
        <v>4340</v>
      </c>
      <c r="E883" s="199" t="s">
        <v>4327</v>
      </c>
      <c r="F883" s="201">
        <v>739.85</v>
      </c>
    </row>
    <row r="884" spans="2:6">
      <c r="B884" s="199" t="s">
        <v>6563</v>
      </c>
      <c r="C884" s="199" t="s">
        <v>9014</v>
      </c>
      <c r="D884" s="200" t="s">
        <v>4341</v>
      </c>
      <c r="E884" s="199" t="s">
        <v>4327</v>
      </c>
      <c r="F884" s="201">
        <v>679.85</v>
      </c>
    </row>
    <row r="885" spans="2:6" ht="27">
      <c r="B885" s="199" t="s">
        <v>6564</v>
      </c>
      <c r="C885" s="199" t="s">
        <v>9015</v>
      </c>
      <c r="D885" s="200" t="s">
        <v>22036</v>
      </c>
      <c r="E885" s="199" t="s">
        <v>3961</v>
      </c>
      <c r="F885" s="201">
        <v>24.46</v>
      </c>
    </row>
    <row r="886" spans="2:6">
      <c r="B886" s="199" t="s">
        <v>6565</v>
      </c>
      <c r="C886" s="199" t="s">
        <v>9016</v>
      </c>
      <c r="D886" s="200" t="s">
        <v>4342</v>
      </c>
      <c r="E886" s="199" t="s">
        <v>4327</v>
      </c>
      <c r="F886" s="201">
        <v>40.32</v>
      </c>
    </row>
    <row r="887" spans="2:6">
      <c r="B887" s="199" t="s">
        <v>6566</v>
      </c>
      <c r="C887" s="199" t="s">
        <v>9017</v>
      </c>
      <c r="D887" s="200" t="s">
        <v>4343</v>
      </c>
      <c r="E887" s="199" t="s">
        <v>4327</v>
      </c>
      <c r="F887" s="201">
        <v>26.79</v>
      </c>
    </row>
    <row r="888" spans="2:6">
      <c r="B888" s="199" t="s">
        <v>6567</v>
      </c>
      <c r="C888" s="199" t="s">
        <v>9018</v>
      </c>
      <c r="D888" s="200" t="s">
        <v>4344</v>
      </c>
      <c r="E888" s="199" t="s">
        <v>4327</v>
      </c>
      <c r="F888" s="201">
        <v>144.53</v>
      </c>
    </row>
    <row r="889" spans="2:6">
      <c r="B889" s="199" t="s">
        <v>6568</v>
      </c>
      <c r="C889" s="199" t="s">
        <v>9019</v>
      </c>
      <c r="D889" s="200" t="s">
        <v>4345</v>
      </c>
      <c r="E889" s="199" t="s">
        <v>4327</v>
      </c>
      <c r="F889" s="201">
        <v>37.22</v>
      </c>
    </row>
    <row r="890" spans="2:6">
      <c r="B890" s="199" t="s">
        <v>6569</v>
      </c>
      <c r="C890" s="199" t="s">
        <v>9020</v>
      </c>
      <c r="D890" s="200" t="s">
        <v>4346</v>
      </c>
      <c r="E890" s="199" t="s">
        <v>4327</v>
      </c>
      <c r="F890" s="201">
        <v>49.53</v>
      </c>
    </row>
    <row r="891" spans="2:6">
      <c r="B891" s="199" t="s">
        <v>6570</v>
      </c>
      <c r="C891" s="199" t="s">
        <v>9021</v>
      </c>
      <c r="D891" s="200" t="s">
        <v>4347</v>
      </c>
      <c r="E891" s="199" t="s">
        <v>4327</v>
      </c>
      <c r="F891" s="201">
        <v>145.47999999999999</v>
      </c>
    </row>
    <row r="892" spans="2:6" ht="27">
      <c r="B892" s="199" t="s">
        <v>6571</v>
      </c>
      <c r="C892" s="199" t="s">
        <v>9022</v>
      </c>
      <c r="D892" s="200" t="s">
        <v>22037</v>
      </c>
      <c r="E892" s="199" t="s">
        <v>3961</v>
      </c>
      <c r="F892" s="201">
        <v>35.43</v>
      </c>
    </row>
    <row r="893" spans="2:6" ht="27">
      <c r="B893" s="199" t="s">
        <v>6572</v>
      </c>
      <c r="C893" s="199" t="s">
        <v>9023</v>
      </c>
      <c r="D893" s="200" t="s">
        <v>22038</v>
      </c>
      <c r="E893" s="199" t="s">
        <v>3961</v>
      </c>
      <c r="F893" s="201">
        <v>50.66</v>
      </c>
    </row>
    <row r="894" spans="2:6">
      <c r="B894" s="199" t="s">
        <v>6573</v>
      </c>
      <c r="C894" s="199" t="s">
        <v>9024</v>
      </c>
      <c r="D894" s="200" t="s">
        <v>4348</v>
      </c>
      <c r="E894" s="199" t="s">
        <v>4327</v>
      </c>
      <c r="F894" s="201">
        <v>47.4</v>
      </c>
    </row>
    <row r="895" spans="2:6">
      <c r="B895" s="199" t="s">
        <v>6574</v>
      </c>
      <c r="C895" s="199" t="s">
        <v>9025</v>
      </c>
      <c r="D895" s="200" t="s">
        <v>4349</v>
      </c>
      <c r="E895" s="199" t="s">
        <v>4327</v>
      </c>
      <c r="F895" s="201">
        <v>37.22</v>
      </c>
    </row>
    <row r="896" spans="2:6" ht="40.5">
      <c r="B896" s="199" t="s">
        <v>6576</v>
      </c>
      <c r="C896" s="199" t="s">
        <v>9027</v>
      </c>
      <c r="D896" s="200" t="s">
        <v>22039</v>
      </c>
      <c r="E896" s="199" t="s">
        <v>3961</v>
      </c>
      <c r="F896" s="201">
        <v>41.66</v>
      </c>
    </row>
    <row r="897" spans="2:6" ht="27">
      <c r="B897" s="199" t="s">
        <v>6575</v>
      </c>
      <c r="C897" s="199" t="s">
        <v>9026</v>
      </c>
      <c r="D897" s="200" t="s">
        <v>4350</v>
      </c>
      <c r="E897" s="199" t="s">
        <v>4327</v>
      </c>
      <c r="F897" s="201">
        <v>159.04</v>
      </c>
    </row>
    <row r="898" spans="2:6">
      <c r="B898" s="199" t="s">
        <v>6577</v>
      </c>
      <c r="C898" s="199" t="s">
        <v>9028</v>
      </c>
      <c r="D898" s="200" t="s">
        <v>4351</v>
      </c>
      <c r="E898" s="199" t="s">
        <v>4327</v>
      </c>
      <c r="F898" s="201">
        <v>44.63</v>
      </c>
    </row>
    <row r="899" spans="2:6">
      <c r="B899" s="199" t="s">
        <v>6578</v>
      </c>
      <c r="C899" s="199" t="s">
        <v>9029</v>
      </c>
      <c r="D899" s="200" t="s">
        <v>4352</v>
      </c>
      <c r="E899" s="199" t="s">
        <v>4327</v>
      </c>
      <c r="F899" s="201">
        <v>61.67</v>
      </c>
    </row>
    <row r="900" spans="2:6">
      <c r="B900" s="199" t="s">
        <v>6579</v>
      </c>
      <c r="C900" s="199" t="s">
        <v>9030</v>
      </c>
      <c r="D900" s="200" t="s">
        <v>4353</v>
      </c>
      <c r="E900" s="199" t="s">
        <v>4327</v>
      </c>
      <c r="F900" s="201">
        <v>50.81</v>
      </c>
    </row>
    <row r="901" spans="2:6">
      <c r="B901" s="199" t="s">
        <v>6580</v>
      </c>
      <c r="C901" s="199" t="s">
        <v>9031</v>
      </c>
      <c r="D901" s="200" t="s">
        <v>4354</v>
      </c>
      <c r="E901" s="199" t="s">
        <v>4327</v>
      </c>
      <c r="F901" s="201">
        <v>59.65</v>
      </c>
    </row>
    <row r="902" spans="2:6">
      <c r="B902" s="206" t="s">
        <v>22040</v>
      </c>
      <c r="C902" s="199" t="s">
        <v>4323</v>
      </c>
      <c r="D902" s="203" t="s">
        <v>22041</v>
      </c>
      <c r="E902" s="204"/>
      <c r="F902" s="205"/>
    </row>
    <row r="903" spans="2:6" ht="40.5">
      <c r="B903" s="199" t="s">
        <v>6581</v>
      </c>
      <c r="C903" s="199" t="s">
        <v>9032</v>
      </c>
      <c r="D903" s="200" t="s">
        <v>4355</v>
      </c>
      <c r="E903" s="199" t="s">
        <v>4021</v>
      </c>
      <c r="F903" s="201">
        <v>158.53</v>
      </c>
    </row>
    <row r="904" spans="2:6" ht="40.5">
      <c r="B904" s="199" t="s">
        <v>6582</v>
      </c>
      <c r="C904" s="199" t="s">
        <v>9033</v>
      </c>
      <c r="D904" s="200" t="s">
        <v>4356</v>
      </c>
      <c r="E904" s="199" t="s">
        <v>4021</v>
      </c>
      <c r="F904" s="201">
        <v>184.75</v>
      </c>
    </row>
    <row r="905" spans="2:6" ht="40.5">
      <c r="B905" s="199" t="s">
        <v>6583</v>
      </c>
      <c r="C905" s="199" t="s">
        <v>9034</v>
      </c>
      <c r="D905" s="200" t="s">
        <v>4357</v>
      </c>
      <c r="E905" s="199" t="s">
        <v>4021</v>
      </c>
      <c r="F905" s="201">
        <v>129.97</v>
      </c>
    </row>
    <row r="906" spans="2:6" ht="40.5">
      <c r="B906" s="199" t="s">
        <v>6584</v>
      </c>
      <c r="C906" s="199" t="s">
        <v>9035</v>
      </c>
      <c r="D906" s="200" t="s">
        <v>4358</v>
      </c>
      <c r="E906" s="199" t="s">
        <v>4021</v>
      </c>
      <c r="F906" s="201">
        <v>92.53</v>
      </c>
    </row>
    <row r="907" spans="2:6" ht="40.5">
      <c r="B907" s="199" t="s">
        <v>6585</v>
      </c>
      <c r="C907" s="199" t="s">
        <v>9036</v>
      </c>
      <c r="D907" s="200" t="s">
        <v>4359</v>
      </c>
      <c r="E907" s="199" t="s">
        <v>4021</v>
      </c>
      <c r="F907" s="201">
        <v>119.43</v>
      </c>
    </row>
    <row r="908" spans="2:6" ht="40.5">
      <c r="B908" s="199" t="s">
        <v>6586</v>
      </c>
      <c r="C908" s="199" t="s">
        <v>9037</v>
      </c>
      <c r="D908" s="200" t="s">
        <v>4360</v>
      </c>
      <c r="E908" s="199" t="s">
        <v>4021</v>
      </c>
      <c r="F908" s="201">
        <v>63.27</v>
      </c>
    </row>
    <row r="909" spans="2:6" ht="40.5">
      <c r="B909" s="199" t="s">
        <v>6587</v>
      </c>
      <c r="C909" s="199" t="s">
        <v>9038</v>
      </c>
      <c r="D909" s="200" t="s">
        <v>4361</v>
      </c>
      <c r="E909" s="199" t="s">
        <v>4021</v>
      </c>
      <c r="F909" s="201">
        <v>91.01</v>
      </c>
    </row>
    <row r="910" spans="2:6" ht="40.5">
      <c r="B910" s="199" t="s">
        <v>6588</v>
      </c>
      <c r="C910" s="199" t="s">
        <v>9039</v>
      </c>
      <c r="D910" s="200" t="s">
        <v>4362</v>
      </c>
      <c r="E910" s="199" t="s">
        <v>4021</v>
      </c>
      <c r="F910" s="201">
        <v>117.23</v>
      </c>
    </row>
    <row r="911" spans="2:6" ht="40.5">
      <c r="B911" s="199" t="s">
        <v>6589</v>
      </c>
      <c r="C911" s="199" t="s">
        <v>9040</v>
      </c>
      <c r="D911" s="200" t="s">
        <v>13816</v>
      </c>
      <c r="E911" s="199" t="s">
        <v>4021</v>
      </c>
      <c r="F911" s="201">
        <v>62.45</v>
      </c>
    </row>
    <row r="912" spans="2:6" ht="40.5">
      <c r="B912" s="199" t="s">
        <v>6591</v>
      </c>
      <c r="C912" s="199" t="s">
        <v>9042</v>
      </c>
      <c r="D912" s="200" t="s">
        <v>22042</v>
      </c>
      <c r="E912" s="199" t="s">
        <v>4021</v>
      </c>
      <c r="F912" s="201">
        <v>75.95</v>
      </c>
    </row>
    <row r="913" spans="2:6" ht="27">
      <c r="B913" s="199" t="s">
        <v>6592</v>
      </c>
      <c r="C913" s="199" t="s">
        <v>9043</v>
      </c>
      <c r="D913" s="200" t="s">
        <v>22043</v>
      </c>
      <c r="E913" s="199" t="s">
        <v>4021</v>
      </c>
      <c r="F913" s="201">
        <v>78.56</v>
      </c>
    </row>
    <row r="914" spans="2:6" ht="27">
      <c r="B914" s="199" t="s">
        <v>6590</v>
      </c>
      <c r="C914" s="199" t="s">
        <v>9041</v>
      </c>
      <c r="D914" s="200" t="s">
        <v>13817</v>
      </c>
      <c r="E914" s="199" t="s">
        <v>4021</v>
      </c>
      <c r="F914" s="201">
        <v>68.44</v>
      </c>
    </row>
    <row r="915" spans="2:6" ht="40.5">
      <c r="B915" s="199" t="s">
        <v>6621</v>
      </c>
      <c r="C915" s="199" t="s">
        <v>9072</v>
      </c>
      <c r="D915" s="200" t="s">
        <v>22044</v>
      </c>
      <c r="E915" s="199" t="s">
        <v>4021</v>
      </c>
      <c r="F915" s="201">
        <v>1279.78</v>
      </c>
    </row>
    <row r="916" spans="2:6" ht="27">
      <c r="B916" s="199" t="s">
        <v>6620</v>
      </c>
      <c r="C916" s="199" t="s">
        <v>9071</v>
      </c>
      <c r="D916" s="200" t="s">
        <v>22045</v>
      </c>
      <c r="E916" s="199" t="s">
        <v>4021</v>
      </c>
      <c r="F916" s="201">
        <v>1233.27</v>
      </c>
    </row>
    <row r="917" spans="2:6" ht="27">
      <c r="B917" s="199" t="s">
        <v>6594</v>
      </c>
      <c r="C917" s="199" t="s">
        <v>9045</v>
      </c>
      <c r="D917" s="200" t="s">
        <v>4363</v>
      </c>
      <c r="E917" s="199" t="s">
        <v>4021</v>
      </c>
      <c r="F917" s="201">
        <v>42.31</v>
      </c>
    </row>
    <row r="918" spans="2:6" ht="27">
      <c r="B918" s="199" t="s">
        <v>6595</v>
      </c>
      <c r="C918" s="199" t="s">
        <v>9046</v>
      </c>
      <c r="D918" s="200" t="s">
        <v>4364</v>
      </c>
      <c r="E918" s="199" t="s">
        <v>4021</v>
      </c>
      <c r="F918" s="201">
        <v>40.5</v>
      </c>
    </row>
    <row r="919" spans="2:6" ht="27">
      <c r="B919" s="199" t="s">
        <v>6596</v>
      </c>
      <c r="C919" s="199" t="s">
        <v>9047</v>
      </c>
      <c r="D919" s="200" t="s">
        <v>4365</v>
      </c>
      <c r="E919" s="199" t="s">
        <v>4021</v>
      </c>
      <c r="F919" s="201">
        <v>50.14</v>
      </c>
    </row>
    <row r="920" spans="2:6" ht="27">
      <c r="B920" s="199" t="s">
        <v>6597</v>
      </c>
      <c r="C920" s="199" t="s">
        <v>9048</v>
      </c>
      <c r="D920" s="200" t="s">
        <v>4366</v>
      </c>
      <c r="E920" s="199" t="s">
        <v>4021</v>
      </c>
      <c r="F920" s="201">
        <v>59.62</v>
      </c>
    </row>
    <row r="921" spans="2:6" ht="27">
      <c r="B921" s="199" t="s">
        <v>6598</v>
      </c>
      <c r="C921" s="199" t="s">
        <v>9049</v>
      </c>
      <c r="D921" s="200" t="s">
        <v>4367</v>
      </c>
      <c r="E921" s="199" t="s">
        <v>4021</v>
      </c>
      <c r="F921" s="201">
        <v>35.69</v>
      </c>
    </row>
    <row r="922" spans="2:6" ht="27">
      <c r="B922" s="199" t="s">
        <v>6599</v>
      </c>
      <c r="C922" s="199" t="s">
        <v>9050</v>
      </c>
      <c r="D922" s="200" t="s">
        <v>4368</v>
      </c>
      <c r="E922" s="199" t="s">
        <v>4021</v>
      </c>
      <c r="F922" s="201">
        <v>34.44</v>
      </c>
    </row>
    <row r="923" spans="2:6" ht="27">
      <c r="B923" s="199" t="s">
        <v>6593</v>
      </c>
      <c r="C923" s="199" t="s">
        <v>9044</v>
      </c>
      <c r="D923" s="200" t="s">
        <v>22046</v>
      </c>
      <c r="E923" s="199" t="s">
        <v>4021</v>
      </c>
      <c r="F923" s="201">
        <v>356.12</v>
      </c>
    </row>
    <row r="924" spans="2:6" ht="27">
      <c r="B924" s="199" t="s">
        <v>6600</v>
      </c>
      <c r="C924" s="199" t="s">
        <v>9051</v>
      </c>
      <c r="D924" s="200" t="s">
        <v>4369</v>
      </c>
      <c r="E924" s="199" t="s">
        <v>4021</v>
      </c>
      <c r="F924" s="201">
        <v>48.12</v>
      </c>
    </row>
    <row r="925" spans="2:6" ht="27">
      <c r="B925" s="199" t="s">
        <v>6601</v>
      </c>
      <c r="C925" s="199" t="s">
        <v>9052</v>
      </c>
      <c r="D925" s="200" t="s">
        <v>4370</v>
      </c>
      <c r="E925" s="199" t="s">
        <v>4021</v>
      </c>
      <c r="F925" s="201">
        <v>75.34</v>
      </c>
    </row>
    <row r="926" spans="2:6" ht="27">
      <c r="B926" s="199" t="s">
        <v>6602</v>
      </c>
      <c r="C926" s="199" t="s">
        <v>9053</v>
      </c>
      <c r="D926" s="200" t="s">
        <v>4371</v>
      </c>
      <c r="E926" s="199" t="s">
        <v>4021</v>
      </c>
      <c r="F926" s="201">
        <v>94.78</v>
      </c>
    </row>
    <row r="927" spans="2:6" ht="27">
      <c r="B927" s="199" t="s">
        <v>6603</v>
      </c>
      <c r="C927" s="199" t="s">
        <v>9054</v>
      </c>
      <c r="D927" s="200" t="s">
        <v>4372</v>
      </c>
      <c r="E927" s="199" t="s">
        <v>4021</v>
      </c>
      <c r="F927" s="201">
        <v>49.53</v>
      </c>
    </row>
    <row r="928" spans="2:6" ht="27">
      <c r="B928" s="199" t="s">
        <v>6604</v>
      </c>
      <c r="C928" s="199" t="s">
        <v>9055</v>
      </c>
      <c r="D928" s="200" t="s">
        <v>4373</v>
      </c>
      <c r="E928" s="199" t="s">
        <v>4021</v>
      </c>
      <c r="F928" s="201">
        <v>59.77</v>
      </c>
    </row>
    <row r="929" spans="2:6" ht="27">
      <c r="B929" s="199" t="s">
        <v>6605</v>
      </c>
      <c r="C929" s="199" t="s">
        <v>9056</v>
      </c>
      <c r="D929" s="200" t="s">
        <v>4374</v>
      </c>
      <c r="E929" s="199" t="s">
        <v>4021</v>
      </c>
      <c r="F929" s="201">
        <v>35.65</v>
      </c>
    </row>
    <row r="930" spans="2:6" ht="27">
      <c r="B930" s="199" t="s">
        <v>6606</v>
      </c>
      <c r="C930" s="199" t="s">
        <v>9057</v>
      </c>
      <c r="D930" s="200" t="s">
        <v>4375</v>
      </c>
      <c r="E930" s="199" t="s">
        <v>4021</v>
      </c>
      <c r="F930" s="201">
        <v>82.94</v>
      </c>
    </row>
    <row r="931" spans="2:6" ht="27">
      <c r="B931" s="199" t="s">
        <v>6607</v>
      </c>
      <c r="C931" s="199" t="s">
        <v>9058</v>
      </c>
      <c r="D931" s="200" t="s">
        <v>4376</v>
      </c>
      <c r="E931" s="199" t="s">
        <v>4021</v>
      </c>
      <c r="F931" s="201">
        <v>152.41999999999999</v>
      </c>
    </row>
    <row r="932" spans="2:6" ht="27">
      <c r="B932" s="199" t="s">
        <v>6608</v>
      </c>
      <c r="C932" s="199" t="s">
        <v>9059</v>
      </c>
      <c r="D932" s="200" t="s">
        <v>4377</v>
      </c>
      <c r="E932" s="199" t="s">
        <v>4021</v>
      </c>
      <c r="F932" s="201">
        <v>50.22</v>
      </c>
    </row>
    <row r="933" spans="2:6" ht="27">
      <c r="B933" s="199" t="s">
        <v>6609</v>
      </c>
      <c r="C933" s="199" t="s">
        <v>9060</v>
      </c>
      <c r="D933" s="200" t="s">
        <v>4378</v>
      </c>
      <c r="E933" s="199" t="s">
        <v>4021</v>
      </c>
      <c r="F933" s="201">
        <v>54.92</v>
      </c>
    </row>
    <row r="934" spans="2:6" ht="27">
      <c r="B934" s="199" t="s">
        <v>6610</v>
      </c>
      <c r="C934" s="199" t="s">
        <v>9061</v>
      </c>
      <c r="D934" s="200" t="s">
        <v>4379</v>
      </c>
      <c r="E934" s="199" t="s">
        <v>4021</v>
      </c>
      <c r="F934" s="201">
        <v>52.77</v>
      </c>
    </row>
    <row r="935" spans="2:6" ht="27">
      <c r="B935" s="199" t="s">
        <v>6611</v>
      </c>
      <c r="C935" s="199" t="s">
        <v>9062</v>
      </c>
      <c r="D935" s="200" t="s">
        <v>4380</v>
      </c>
      <c r="E935" s="199" t="s">
        <v>4021</v>
      </c>
      <c r="F935" s="201">
        <v>94.19</v>
      </c>
    </row>
    <row r="936" spans="2:6" ht="27">
      <c r="B936" s="199" t="s">
        <v>6612</v>
      </c>
      <c r="C936" s="199" t="s">
        <v>9063</v>
      </c>
      <c r="D936" s="200" t="s">
        <v>4381</v>
      </c>
      <c r="E936" s="199" t="s">
        <v>4021</v>
      </c>
      <c r="F936" s="201">
        <v>90.2</v>
      </c>
    </row>
    <row r="937" spans="2:6" ht="27">
      <c r="B937" s="199" t="s">
        <v>6613</v>
      </c>
      <c r="C937" s="199" t="s">
        <v>9064</v>
      </c>
      <c r="D937" s="200" t="s">
        <v>4382</v>
      </c>
      <c r="E937" s="199" t="s">
        <v>4021</v>
      </c>
      <c r="F937" s="201">
        <v>40.119999999999997</v>
      </c>
    </row>
    <row r="938" spans="2:6" ht="27">
      <c r="B938" s="199" t="s">
        <v>6614</v>
      </c>
      <c r="C938" s="199" t="s">
        <v>9065</v>
      </c>
      <c r="D938" s="200" t="s">
        <v>4383</v>
      </c>
      <c r="E938" s="199" t="s">
        <v>4021</v>
      </c>
      <c r="F938" s="201">
        <v>44.14</v>
      </c>
    </row>
    <row r="939" spans="2:6" ht="27">
      <c r="B939" s="199" t="s">
        <v>6615</v>
      </c>
      <c r="C939" s="199" t="s">
        <v>9066</v>
      </c>
      <c r="D939" s="200" t="s">
        <v>4384</v>
      </c>
      <c r="E939" s="199" t="s">
        <v>4021</v>
      </c>
      <c r="F939" s="201">
        <v>54.57</v>
      </c>
    </row>
    <row r="940" spans="2:6" ht="27">
      <c r="B940" s="199" t="s">
        <v>6616</v>
      </c>
      <c r="C940" s="199" t="s">
        <v>9067</v>
      </c>
      <c r="D940" s="200" t="s">
        <v>4385</v>
      </c>
      <c r="E940" s="199" t="s">
        <v>4021</v>
      </c>
      <c r="F940" s="201">
        <v>51.39</v>
      </c>
    </row>
    <row r="941" spans="2:6" ht="27">
      <c r="B941" s="199" t="s">
        <v>6617</v>
      </c>
      <c r="C941" s="199" t="s">
        <v>9068</v>
      </c>
      <c r="D941" s="200" t="s">
        <v>4386</v>
      </c>
      <c r="E941" s="199" t="s">
        <v>4021</v>
      </c>
      <c r="F941" s="201">
        <v>64.22</v>
      </c>
    </row>
    <row r="942" spans="2:6" ht="27">
      <c r="B942" s="199" t="s">
        <v>6618</v>
      </c>
      <c r="C942" s="199" t="s">
        <v>9069</v>
      </c>
      <c r="D942" s="200" t="s">
        <v>4387</v>
      </c>
      <c r="E942" s="199" t="s">
        <v>4021</v>
      </c>
      <c r="F942" s="201">
        <v>36.44</v>
      </c>
    </row>
    <row r="943" spans="2:6" ht="27">
      <c r="B943" s="199" t="s">
        <v>6619</v>
      </c>
      <c r="C943" s="199" t="s">
        <v>9070</v>
      </c>
      <c r="D943" s="200" t="s">
        <v>4388</v>
      </c>
      <c r="E943" s="199" t="s">
        <v>4021</v>
      </c>
      <c r="F943" s="201">
        <v>42.57</v>
      </c>
    </row>
    <row r="944" spans="2:6" ht="40.5">
      <c r="B944" s="199" t="s">
        <v>6622</v>
      </c>
      <c r="C944" s="199" t="s">
        <v>9073</v>
      </c>
      <c r="D944" s="200" t="s">
        <v>4389</v>
      </c>
      <c r="E944" s="199" t="s">
        <v>4021</v>
      </c>
      <c r="F944" s="201">
        <v>84.96</v>
      </c>
    </row>
    <row r="945" spans="2:6" ht="40.5">
      <c r="B945" s="199" t="s">
        <v>6623</v>
      </c>
      <c r="C945" s="199" t="s">
        <v>9074</v>
      </c>
      <c r="D945" s="200" t="s">
        <v>13818</v>
      </c>
      <c r="E945" s="199" t="s">
        <v>4021</v>
      </c>
      <c r="F945" s="201">
        <v>74.22</v>
      </c>
    </row>
    <row r="946" spans="2:6" ht="40.5">
      <c r="B946" s="199" t="s">
        <v>6624</v>
      </c>
      <c r="C946" s="199" t="s">
        <v>9075</v>
      </c>
      <c r="D946" s="200" t="s">
        <v>13819</v>
      </c>
      <c r="E946" s="199" t="s">
        <v>4021</v>
      </c>
      <c r="F946" s="201">
        <v>95.7</v>
      </c>
    </row>
    <row r="947" spans="2:6">
      <c r="B947" s="206" t="s">
        <v>22047</v>
      </c>
      <c r="C947" s="199" t="s">
        <v>4323</v>
      </c>
      <c r="D947" s="203" t="s">
        <v>22048</v>
      </c>
      <c r="E947" s="204"/>
      <c r="F947" s="205"/>
    </row>
    <row r="948" spans="2:6" ht="27">
      <c r="B948" s="199" t="s">
        <v>6625</v>
      </c>
      <c r="C948" s="199" t="s">
        <v>9076</v>
      </c>
      <c r="D948" s="200" t="s">
        <v>4390</v>
      </c>
      <c r="E948" s="199" t="s">
        <v>4195</v>
      </c>
      <c r="F948" s="201">
        <v>248.22</v>
      </c>
    </row>
    <row r="949" spans="2:6">
      <c r="B949" s="199" t="s">
        <v>6626</v>
      </c>
      <c r="C949" s="199" t="s">
        <v>9077</v>
      </c>
      <c r="D949" s="200" t="s">
        <v>4391</v>
      </c>
      <c r="E949" s="199" t="s">
        <v>4195</v>
      </c>
      <c r="F949" s="201">
        <v>281.73</v>
      </c>
    </row>
    <row r="950" spans="2:6" ht="27">
      <c r="B950" s="199" t="s">
        <v>6627</v>
      </c>
      <c r="C950" s="199" t="s">
        <v>9078</v>
      </c>
      <c r="D950" s="200" t="s">
        <v>4392</v>
      </c>
      <c r="E950" s="199" t="s">
        <v>4195</v>
      </c>
      <c r="F950" s="201">
        <v>188.2</v>
      </c>
    </row>
    <row r="951" spans="2:6">
      <c r="B951" s="199" t="s">
        <v>6628</v>
      </c>
      <c r="C951" s="199" t="s">
        <v>9079</v>
      </c>
      <c r="D951" s="200" t="s">
        <v>4393</v>
      </c>
      <c r="E951" s="199" t="s">
        <v>4195</v>
      </c>
      <c r="F951" s="201">
        <v>189.45</v>
      </c>
    </row>
    <row r="952" spans="2:6" ht="27">
      <c r="B952" s="199" t="s">
        <v>6629</v>
      </c>
      <c r="C952" s="199" t="s">
        <v>9080</v>
      </c>
      <c r="D952" s="200" t="s">
        <v>4394</v>
      </c>
      <c r="E952" s="199" t="s">
        <v>4021</v>
      </c>
      <c r="F952" s="201">
        <v>8.2799999999999994</v>
      </c>
    </row>
    <row r="953" spans="2:6">
      <c r="B953" s="199" t="s">
        <v>6630</v>
      </c>
      <c r="C953" s="199" t="s">
        <v>9081</v>
      </c>
      <c r="D953" s="200" t="s">
        <v>4395</v>
      </c>
      <c r="E953" s="199" t="s">
        <v>4396</v>
      </c>
      <c r="F953" s="201">
        <v>41.23</v>
      </c>
    </row>
    <row r="954" spans="2:6" ht="27">
      <c r="B954" s="199" t="s">
        <v>19254</v>
      </c>
      <c r="C954" s="199" t="s">
        <v>4323</v>
      </c>
      <c r="D954" s="200" t="s">
        <v>19255</v>
      </c>
      <c r="E954" s="199" t="s">
        <v>4021</v>
      </c>
      <c r="F954" s="201">
        <v>0.94</v>
      </c>
    </row>
    <row r="955" spans="2:6" ht="27">
      <c r="B955" s="199" t="s">
        <v>6631</v>
      </c>
      <c r="C955" s="199" t="s">
        <v>9082</v>
      </c>
      <c r="D955" s="200" t="s">
        <v>4397</v>
      </c>
      <c r="E955" s="199" t="s">
        <v>4021</v>
      </c>
      <c r="F955" s="201">
        <v>6.45</v>
      </c>
    </row>
    <row r="956" spans="2:6" ht="27">
      <c r="B956" s="199" t="s">
        <v>6632</v>
      </c>
      <c r="C956" s="199" t="s">
        <v>4323</v>
      </c>
      <c r="D956" s="200" t="s">
        <v>4398</v>
      </c>
      <c r="E956" s="199" t="s">
        <v>22049</v>
      </c>
      <c r="F956" s="201">
        <v>3.75</v>
      </c>
    </row>
    <row r="957" spans="2:6" ht="27">
      <c r="B957" s="199" t="s">
        <v>6633</v>
      </c>
      <c r="C957" s="199" t="s">
        <v>4323</v>
      </c>
      <c r="D957" s="200" t="s">
        <v>13820</v>
      </c>
      <c r="E957" s="199" t="s">
        <v>4396</v>
      </c>
      <c r="F957" s="201">
        <v>12</v>
      </c>
    </row>
    <row r="958" spans="2:6" ht="27">
      <c r="B958" s="199" t="s">
        <v>6634</v>
      </c>
      <c r="C958" s="199" t="s">
        <v>9083</v>
      </c>
      <c r="D958" s="200" t="s">
        <v>4399</v>
      </c>
      <c r="E958" s="199" t="s">
        <v>4021</v>
      </c>
      <c r="F958" s="201">
        <v>6.21</v>
      </c>
    </row>
    <row r="959" spans="2:6" ht="27">
      <c r="B959" s="199" t="s">
        <v>6635</v>
      </c>
      <c r="C959" s="199" t="s">
        <v>9084</v>
      </c>
      <c r="D959" s="200" t="s">
        <v>4400</v>
      </c>
      <c r="E959" s="199" t="s">
        <v>4021</v>
      </c>
      <c r="F959" s="201">
        <v>10.85</v>
      </c>
    </row>
    <row r="960" spans="2:6" ht="27">
      <c r="B960" s="199" t="s">
        <v>6636</v>
      </c>
      <c r="C960" s="199" t="s">
        <v>4323</v>
      </c>
      <c r="D960" s="200" t="s">
        <v>4401</v>
      </c>
      <c r="E960" s="199" t="s">
        <v>4195</v>
      </c>
      <c r="F960" s="201">
        <v>7.06</v>
      </c>
    </row>
    <row r="961" spans="2:6">
      <c r="B961" s="199" t="s">
        <v>6637</v>
      </c>
      <c r="C961" s="199" t="s">
        <v>9085</v>
      </c>
      <c r="D961" s="200" t="s">
        <v>4402</v>
      </c>
      <c r="E961" s="199" t="s">
        <v>4021</v>
      </c>
      <c r="F961" s="201">
        <v>4.59</v>
      </c>
    </row>
    <row r="962" spans="2:6">
      <c r="B962" s="199" t="s">
        <v>6638</v>
      </c>
      <c r="C962" s="199" t="s">
        <v>9086</v>
      </c>
      <c r="D962" s="200" t="s">
        <v>4403</v>
      </c>
      <c r="E962" s="199" t="s">
        <v>4021</v>
      </c>
      <c r="F962" s="201">
        <v>6.36</v>
      </c>
    </row>
    <row r="963" spans="2:6">
      <c r="B963" s="206" t="s">
        <v>22050</v>
      </c>
      <c r="C963" s="199" t="s">
        <v>4323</v>
      </c>
      <c r="D963" s="203" t="s">
        <v>22051</v>
      </c>
      <c r="E963" s="204"/>
      <c r="F963" s="205"/>
    </row>
    <row r="964" spans="2:6">
      <c r="B964" s="199" t="s">
        <v>6639</v>
      </c>
      <c r="C964" s="199" t="s">
        <v>9087</v>
      </c>
      <c r="D964" s="200" t="s">
        <v>4404</v>
      </c>
      <c r="E964" s="199" t="s">
        <v>4327</v>
      </c>
      <c r="F964" s="201">
        <v>295.12</v>
      </c>
    </row>
    <row r="965" spans="2:6">
      <c r="B965" s="199" t="s">
        <v>6640</v>
      </c>
      <c r="C965" s="199" t="s">
        <v>9088</v>
      </c>
      <c r="D965" s="200" t="s">
        <v>4405</v>
      </c>
      <c r="E965" s="199" t="s">
        <v>4327</v>
      </c>
      <c r="F965" s="201">
        <v>2187.4</v>
      </c>
    </row>
    <row r="966" spans="2:6">
      <c r="B966" s="199" t="s">
        <v>6641</v>
      </c>
      <c r="C966" s="199" t="s">
        <v>9089</v>
      </c>
      <c r="D966" s="200" t="s">
        <v>4406</v>
      </c>
      <c r="E966" s="199" t="s">
        <v>4327</v>
      </c>
      <c r="F966" s="201">
        <v>58.1</v>
      </c>
    </row>
    <row r="967" spans="2:6">
      <c r="B967" s="199" t="s">
        <v>6642</v>
      </c>
      <c r="C967" s="199" t="s">
        <v>9090</v>
      </c>
      <c r="D967" s="200" t="s">
        <v>4407</v>
      </c>
      <c r="E967" s="199" t="s">
        <v>4327</v>
      </c>
      <c r="F967" s="201">
        <v>127.22</v>
      </c>
    </row>
    <row r="968" spans="2:6">
      <c r="B968" s="199" t="s">
        <v>6643</v>
      </c>
      <c r="C968" s="199" t="s">
        <v>9091</v>
      </c>
      <c r="D968" s="200" t="s">
        <v>4408</v>
      </c>
      <c r="E968" s="199" t="s">
        <v>4327</v>
      </c>
      <c r="F968" s="201">
        <v>100.12</v>
      </c>
    </row>
    <row r="969" spans="2:6">
      <c r="B969" s="199" t="s">
        <v>6644</v>
      </c>
      <c r="C969" s="199" t="s">
        <v>9092</v>
      </c>
      <c r="D969" s="200" t="s">
        <v>4409</v>
      </c>
      <c r="E969" s="199" t="s">
        <v>4327</v>
      </c>
      <c r="F969" s="201">
        <v>35.229999999999997</v>
      </c>
    </row>
    <row r="970" spans="2:6">
      <c r="B970" s="199" t="s">
        <v>6645</v>
      </c>
      <c r="C970" s="199" t="s">
        <v>9093</v>
      </c>
      <c r="D970" s="200" t="s">
        <v>4410</v>
      </c>
      <c r="E970" s="199" t="s">
        <v>4327</v>
      </c>
      <c r="F970" s="201">
        <v>199.69</v>
      </c>
    </row>
    <row r="971" spans="2:6">
      <c r="B971" s="199" t="s">
        <v>6646</v>
      </c>
      <c r="C971" s="199" t="s">
        <v>9094</v>
      </c>
      <c r="D971" s="200" t="s">
        <v>4411</v>
      </c>
      <c r="E971" s="199" t="s">
        <v>4327</v>
      </c>
      <c r="F971" s="201">
        <v>44.87</v>
      </c>
    </row>
    <row r="972" spans="2:6">
      <c r="B972" s="199" t="s">
        <v>6647</v>
      </c>
      <c r="C972" s="199" t="s">
        <v>9095</v>
      </c>
      <c r="D972" s="200" t="s">
        <v>4412</v>
      </c>
      <c r="E972" s="199" t="s">
        <v>4327</v>
      </c>
      <c r="F972" s="201">
        <v>445.74</v>
      </c>
    </row>
    <row r="973" spans="2:6">
      <c r="B973" s="199" t="s">
        <v>6648</v>
      </c>
      <c r="C973" s="199" t="s">
        <v>9096</v>
      </c>
      <c r="D973" s="200" t="s">
        <v>4413</v>
      </c>
      <c r="E973" s="199" t="s">
        <v>4327</v>
      </c>
      <c r="F973" s="201">
        <v>352.74</v>
      </c>
    </row>
    <row r="974" spans="2:6">
      <c r="B974" s="199" t="s">
        <v>6649</v>
      </c>
      <c r="C974" s="199" t="s">
        <v>9097</v>
      </c>
      <c r="D974" s="200" t="s">
        <v>4414</v>
      </c>
      <c r="E974" s="199" t="s">
        <v>4327</v>
      </c>
      <c r="F974" s="201">
        <v>94.91</v>
      </c>
    </row>
    <row r="975" spans="2:6">
      <c r="B975" s="199" t="s">
        <v>6650</v>
      </c>
      <c r="C975" s="199" t="s">
        <v>9098</v>
      </c>
      <c r="D975" s="200" t="s">
        <v>4415</v>
      </c>
      <c r="E975" s="199" t="s">
        <v>4327</v>
      </c>
      <c r="F975" s="201">
        <v>94.91</v>
      </c>
    </row>
    <row r="976" spans="2:6">
      <c r="B976" s="199" t="s">
        <v>6651</v>
      </c>
      <c r="C976" s="199" t="s">
        <v>9099</v>
      </c>
      <c r="D976" s="200" t="s">
        <v>4416</v>
      </c>
      <c r="E976" s="199" t="s">
        <v>4327</v>
      </c>
      <c r="F976" s="201">
        <v>920.06</v>
      </c>
    </row>
    <row r="977" spans="2:6">
      <c r="B977" s="199" t="s">
        <v>6652</v>
      </c>
      <c r="C977" s="199" t="s">
        <v>9100</v>
      </c>
      <c r="D977" s="200" t="s">
        <v>4417</v>
      </c>
      <c r="E977" s="199" t="s">
        <v>4327</v>
      </c>
      <c r="F977" s="201">
        <v>1544.06</v>
      </c>
    </row>
    <row r="978" spans="2:6">
      <c r="B978" s="199" t="s">
        <v>6653</v>
      </c>
      <c r="C978" s="199" t="s">
        <v>9101</v>
      </c>
      <c r="D978" s="200" t="s">
        <v>4418</v>
      </c>
      <c r="E978" s="199" t="s">
        <v>4327</v>
      </c>
      <c r="F978" s="201">
        <v>1309.06</v>
      </c>
    </row>
    <row r="979" spans="2:6">
      <c r="B979" s="199" t="s">
        <v>6654</v>
      </c>
      <c r="C979" s="199" t="s">
        <v>9102</v>
      </c>
      <c r="D979" s="200" t="s">
        <v>4419</v>
      </c>
      <c r="E979" s="199" t="s">
        <v>4327</v>
      </c>
      <c r="F979" s="201">
        <v>608.05999999999995</v>
      </c>
    </row>
    <row r="980" spans="2:6">
      <c r="B980" s="199" t="s">
        <v>6655</v>
      </c>
      <c r="C980" s="199" t="s">
        <v>9103</v>
      </c>
      <c r="D980" s="200" t="s">
        <v>4420</v>
      </c>
      <c r="E980" s="199" t="s">
        <v>4327</v>
      </c>
      <c r="F980" s="201">
        <v>2228.08</v>
      </c>
    </row>
    <row r="981" spans="2:6">
      <c r="B981" s="199" t="s">
        <v>6656</v>
      </c>
      <c r="C981" s="199" t="s">
        <v>9104</v>
      </c>
      <c r="D981" s="200" t="s">
        <v>4421</v>
      </c>
      <c r="E981" s="199" t="s">
        <v>4327</v>
      </c>
      <c r="F981" s="201">
        <v>4807.63</v>
      </c>
    </row>
    <row r="982" spans="2:6">
      <c r="B982" s="199" t="s">
        <v>6657</v>
      </c>
      <c r="C982" s="199" t="s">
        <v>9105</v>
      </c>
      <c r="D982" s="200" t="s">
        <v>4422</v>
      </c>
      <c r="E982" s="199" t="s">
        <v>4327</v>
      </c>
      <c r="F982" s="201">
        <v>768.06</v>
      </c>
    </row>
    <row r="983" spans="2:6">
      <c r="B983" s="199" t="s">
        <v>6658</v>
      </c>
      <c r="C983" s="199" t="s">
        <v>9106</v>
      </c>
      <c r="D983" s="200" t="s">
        <v>4423</v>
      </c>
      <c r="E983" s="199" t="s">
        <v>4327</v>
      </c>
      <c r="F983" s="201">
        <v>96.34</v>
      </c>
    </row>
    <row r="984" spans="2:6">
      <c r="B984" s="199" t="s">
        <v>6659</v>
      </c>
      <c r="C984" s="199" t="s">
        <v>9107</v>
      </c>
      <c r="D984" s="200" t="s">
        <v>4424</v>
      </c>
      <c r="E984" s="199" t="s">
        <v>4327</v>
      </c>
      <c r="F984" s="201">
        <v>161.78</v>
      </c>
    </row>
    <row r="985" spans="2:6">
      <c r="B985" s="199" t="s">
        <v>6660</v>
      </c>
      <c r="C985" s="199" t="s">
        <v>9108</v>
      </c>
      <c r="D985" s="200" t="s">
        <v>4425</v>
      </c>
      <c r="E985" s="199" t="s">
        <v>4327</v>
      </c>
      <c r="F985" s="201">
        <v>137.33000000000001</v>
      </c>
    </row>
    <row r="986" spans="2:6">
      <c r="B986" s="199" t="s">
        <v>6661</v>
      </c>
      <c r="C986" s="199" t="s">
        <v>9109</v>
      </c>
      <c r="D986" s="200" t="s">
        <v>4426</v>
      </c>
      <c r="E986" s="199" t="s">
        <v>4327</v>
      </c>
      <c r="F986" s="201">
        <v>51.34</v>
      </c>
    </row>
    <row r="987" spans="2:6">
      <c r="B987" s="199" t="s">
        <v>6662</v>
      </c>
      <c r="C987" s="199" t="s">
        <v>9110</v>
      </c>
      <c r="D987" s="200" t="s">
        <v>4427</v>
      </c>
      <c r="E987" s="199" t="s">
        <v>4327</v>
      </c>
      <c r="F987" s="201">
        <v>270.48</v>
      </c>
    </row>
    <row r="988" spans="2:6">
      <c r="B988" s="199" t="s">
        <v>6663</v>
      </c>
      <c r="C988" s="199" t="s">
        <v>9111</v>
      </c>
      <c r="D988" s="200" t="s">
        <v>4428</v>
      </c>
      <c r="E988" s="199" t="s">
        <v>4327</v>
      </c>
      <c r="F988" s="201">
        <v>288.06</v>
      </c>
    </row>
    <row r="989" spans="2:6">
      <c r="B989" s="199" t="s">
        <v>6664</v>
      </c>
      <c r="C989" s="199" t="s">
        <v>9112</v>
      </c>
      <c r="D989" s="200" t="s">
        <v>4429</v>
      </c>
      <c r="E989" s="199" t="s">
        <v>4327</v>
      </c>
      <c r="F989" s="201">
        <v>66.34</v>
      </c>
    </row>
    <row r="990" spans="2:6">
      <c r="B990" s="199" t="s">
        <v>6665</v>
      </c>
      <c r="C990" s="199" t="s">
        <v>9113</v>
      </c>
      <c r="D990" s="200" t="s">
        <v>4430</v>
      </c>
      <c r="E990" s="199" t="s">
        <v>4327</v>
      </c>
      <c r="F990" s="201">
        <v>54.03</v>
      </c>
    </row>
    <row r="991" spans="2:6">
      <c r="B991" s="199" t="s">
        <v>6666</v>
      </c>
      <c r="C991" s="199" t="s">
        <v>9114</v>
      </c>
      <c r="D991" s="200" t="s">
        <v>4431</v>
      </c>
      <c r="E991" s="199" t="s">
        <v>4327</v>
      </c>
      <c r="F991" s="201">
        <v>108.63</v>
      </c>
    </row>
    <row r="992" spans="2:6">
      <c r="B992" s="199" t="s">
        <v>6667</v>
      </c>
      <c r="C992" s="199" t="s">
        <v>9115</v>
      </c>
      <c r="D992" s="200" t="s">
        <v>4432</v>
      </c>
      <c r="E992" s="199" t="s">
        <v>4327</v>
      </c>
      <c r="F992" s="201">
        <v>97.28</v>
      </c>
    </row>
    <row r="993" spans="2:6">
      <c r="B993" s="199" t="s">
        <v>6668</v>
      </c>
      <c r="C993" s="199" t="s">
        <v>9116</v>
      </c>
      <c r="D993" s="200" t="s">
        <v>4433</v>
      </c>
      <c r="E993" s="199" t="s">
        <v>4327</v>
      </c>
      <c r="F993" s="201">
        <v>41.34</v>
      </c>
    </row>
    <row r="994" spans="2:6">
      <c r="B994" s="199" t="s">
        <v>6669</v>
      </c>
      <c r="C994" s="199" t="s">
        <v>9117</v>
      </c>
      <c r="D994" s="200" t="s">
        <v>4434</v>
      </c>
      <c r="E994" s="199" t="s">
        <v>4327</v>
      </c>
      <c r="F994" s="201">
        <v>147.47</v>
      </c>
    </row>
    <row r="995" spans="2:6">
      <c r="B995" s="199" t="s">
        <v>6670</v>
      </c>
      <c r="C995" s="199" t="s">
        <v>9118</v>
      </c>
      <c r="D995" s="200" t="s">
        <v>4435</v>
      </c>
      <c r="E995" s="199" t="s">
        <v>4327</v>
      </c>
      <c r="F995" s="201">
        <v>230.49</v>
      </c>
    </row>
    <row r="996" spans="2:6">
      <c r="B996" s="199" t="s">
        <v>6671</v>
      </c>
      <c r="C996" s="199" t="s">
        <v>9119</v>
      </c>
      <c r="D996" s="200" t="s">
        <v>4436</v>
      </c>
      <c r="E996" s="199" t="s">
        <v>4327</v>
      </c>
      <c r="F996" s="201">
        <v>44.21</v>
      </c>
    </row>
    <row r="997" spans="2:6">
      <c r="B997" s="199" t="s">
        <v>6672</v>
      </c>
      <c r="C997" s="199" t="s">
        <v>9120</v>
      </c>
      <c r="D997" s="200" t="s">
        <v>4437</v>
      </c>
      <c r="E997" s="199" t="s">
        <v>4327</v>
      </c>
      <c r="F997" s="201">
        <v>213.31</v>
      </c>
    </row>
    <row r="998" spans="2:6">
      <c r="B998" s="199" t="s">
        <v>6673</v>
      </c>
      <c r="C998" s="199" t="s">
        <v>9121</v>
      </c>
      <c r="D998" s="200" t="s">
        <v>4438</v>
      </c>
      <c r="E998" s="199" t="s">
        <v>4327</v>
      </c>
      <c r="F998" s="201">
        <v>158.31</v>
      </c>
    </row>
    <row r="999" spans="2:6">
      <c r="B999" s="206" t="s">
        <v>22052</v>
      </c>
      <c r="C999" s="199" t="s">
        <v>4323</v>
      </c>
      <c r="D999" s="203" t="s">
        <v>22053</v>
      </c>
      <c r="E999" s="204"/>
      <c r="F999" s="205"/>
    </row>
    <row r="1000" spans="2:6" ht="27">
      <c r="B1000" s="199" t="s">
        <v>6674</v>
      </c>
      <c r="C1000" s="199" t="s">
        <v>9122</v>
      </c>
      <c r="D1000" s="200" t="s">
        <v>4439</v>
      </c>
      <c r="E1000" s="199" t="s">
        <v>4440</v>
      </c>
      <c r="F1000" s="201">
        <v>17.38</v>
      </c>
    </row>
    <row r="1001" spans="2:6" ht="27">
      <c r="B1001" s="199" t="s">
        <v>6675</v>
      </c>
      <c r="C1001" s="199" t="s">
        <v>9123</v>
      </c>
      <c r="D1001" s="200" t="s">
        <v>4441</v>
      </c>
      <c r="E1001" s="199" t="s">
        <v>4440</v>
      </c>
      <c r="F1001" s="201">
        <v>16.88</v>
      </c>
    </row>
    <row r="1002" spans="2:6">
      <c r="B1002" s="199" t="s">
        <v>6676</v>
      </c>
      <c r="C1002" s="199" t="s">
        <v>9124</v>
      </c>
      <c r="D1002" s="200" t="s">
        <v>4442</v>
      </c>
      <c r="E1002" s="199" t="s">
        <v>4440</v>
      </c>
      <c r="F1002" s="201">
        <v>11.61</v>
      </c>
    </row>
    <row r="1003" spans="2:6">
      <c r="B1003" s="199" t="s">
        <v>6677</v>
      </c>
      <c r="C1003" s="199" t="s">
        <v>9125</v>
      </c>
      <c r="D1003" s="200" t="s">
        <v>4443</v>
      </c>
      <c r="E1003" s="199" t="s">
        <v>4440</v>
      </c>
      <c r="F1003" s="201">
        <v>12.45</v>
      </c>
    </row>
    <row r="1004" spans="2:6">
      <c r="B1004" s="199" t="s">
        <v>6678</v>
      </c>
      <c r="C1004" s="199" t="s">
        <v>9126</v>
      </c>
      <c r="D1004" s="200" t="s">
        <v>4444</v>
      </c>
      <c r="E1004" s="199" t="s">
        <v>4440</v>
      </c>
      <c r="F1004" s="201">
        <v>12.3</v>
      </c>
    </row>
    <row r="1005" spans="2:6">
      <c r="B1005" s="199" t="s">
        <v>6679</v>
      </c>
      <c r="C1005" s="199" t="s">
        <v>9127</v>
      </c>
      <c r="D1005" s="200" t="s">
        <v>4445</v>
      </c>
      <c r="E1005" s="199" t="s">
        <v>4440</v>
      </c>
      <c r="F1005" s="201">
        <v>12.27</v>
      </c>
    </row>
    <row r="1006" spans="2:6">
      <c r="B1006" s="206" t="s">
        <v>22054</v>
      </c>
      <c r="C1006" s="199" t="s">
        <v>4323</v>
      </c>
      <c r="D1006" s="203" t="s">
        <v>22055</v>
      </c>
      <c r="E1006" s="204"/>
      <c r="F1006" s="205"/>
    </row>
    <row r="1007" spans="2:6">
      <c r="B1007" s="199" t="s">
        <v>6680</v>
      </c>
      <c r="C1007" s="199" t="s">
        <v>9128</v>
      </c>
      <c r="D1007" s="200" t="s">
        <v>4446</v>
      </c>
      <c r="E1007" s="199" t="s">
        <v>4021</v>
      </c>
      <c r="F1007" s="201">
        <v>1075.1199999999999</v>
      </c>
    </row>
    <row r="1008" spans="2:6">
      <c r="B1008" s="199" t="s">
        <v>6681</v>
      </c>
      <c r="C1008" s="199" t="s">
        <v>9129</v>
      </c>
      <c r="D1008" s="200" t="s">
        <v>4447</v>
      </c>
      <c r="E1008" s="199" t="s">
        <v>4021</v>
      </c>
      <c r="F1008" s="201">
        <v>198.32</v>
      </c>
    </row>
    <row r="1009" spans="2:6">
      <c r="B1009" s="199" t="s">
        <v>6682</v>
      </c>
      <c r="C1009" s="199" t="s">
        <v>9130</v>
      </c>
      <c r="D1009" s="200" t="s">
        <v>4448</v>
      </c>
      <c r="E1009" s="199" t="s">
        <v>4021</v>
      </c>
      <c r="F1009" s="201">
        <v>216.06</v>
      </c>
    </row>
    <row r="1010" spans="2:6">
      <c r="B1010" s="199" t="s">
        <v>6683</v>
      </c>
      <c r="C1010" s="199" t="s">
        <v>9131</v>
      </c>
      <c r="D1010" s="200" t="s">
        <v>4449</v>
      </c>
      <c r="E1010" s="199" t="s">
        <v>4021</v>
      </c>
      <c r="F1010" s="201">
        <v>236.06</v>
      </c>
    </row>
    <row r="1011" spans="2:6">
      <c r="B1011" s="199" t="s">
        <v>6684</v>
      </c>
      <c r="C1011" s="199" t="s">
        <v>9132</v>
      </c>
      <c r="D1011" s="200" t="s">
        <v>4450</v>
      </c>
      <c r="E1011" s="199" t="s">
        <v>4021</v>
      </c>
      <c r="F1011" s="201">
        <v>295.35000000000002</v>
      </c>
    </row>
    <row r="1012" spans="2:6" ht="27">
      <c r="B1012" s="199" t="s">
        <v>6685</v>
      </c>
      <c r="C1012" s="199" t="s">
        <v>9133</v>
      </c>
      <c r="D1012" s="200" t="s">
        <v>4451</v>
      </c>
      <c r="E1012" s="199" t="s">
        <v>4021</v>
      </c>
      <c r="F1012" s="201">
        <v>315.26</v>
      </c>
    </row>
    <row r="1013" spans="2:6">
      <c r="B1013" s="199" t="s">
        <v>6686</v>
      </c>
      <c r="C1013" s="199" t="s">
        <v>9134</v>
      </c>
      <c r="D1013" s="200" t="s">
        <v>4452</v>
      </c>
      <c r="E1013" s="199" t="s">
        <v>4021</v>
      </c>
      <c r="F1013" s="201">
        <v>411.08</v>
      </c>
    </row>
    <row r="1014" spans="2:6">
      <c r="B1014" s="199" t="s">
        <v>6687</v>
      </c>
      <c r="C1014" s="199" t="s">
        <v>9135</v>
      </c>
      <c r="D1014" s="200" t="s">
        <v>4453</v>
      </c>
      <c r="E1014" s="199" t="s">
        <v>4021</v>
      </c>
      <c r="F1014" s="201">
        <v>422.38</v>
      </c>
    </row>
    <row r="1015" spans="2:6">
      <c r="B1015" s="199" t="s">
        <v>6688</v>
      </c>
      <c r="C1015" s="199" t="s">
        <v>9136</v>
      </c>
      <c r="D1015" s="200" t="s">
        <v>4454</v>
      </c>
      <c r="E1015" s="199" t="s">
        <v>4021</v>
      </c>
      <c r="F1015" s="201">
        <v>223.07</v>
      </c>
    </row>
    <row r="1016" spans="2:6">
      <c r="B1016" s="199" t="s">
        <v>6689</v>
      </c>
      <c r="C1016" s="199" t="s">
        <v>9137</v>
      </c>
      <c r="D1016" s="200" t="s">
        <v>4455</v>
      </c>
      <c r="E1016" s="199" t="s">
        <v>4327</v>
      </c>
      <c r="F1016" s="201">
        <v>52.5</v>
      </c>
    </row>
    <row r="1017" spans="2:6">
      <c r="B1017" s="199" t="s">
        <v>6690</v>
      </c>
      <c r="C1017" s="199" t="s">
        <v>9138</v>
      </c>
      <c r="D1017" s="200" t="s">
        <v>4456</v>
      </c>
      <c r="E1017" s="199" t="s">
        <v>4195</v>
      </c>
      <c r="F1017" s="201">
        <v>30</v>
      </c>
    </row>
    <row r="1018" spans="2:6">
      <c r="B1018" s="199" t="s">
        <v>6691</v>
      </c>
      <c r="C1018" s="199" t="s">
        <v>9139</v>
      </c>
      <c r="D1018" s="200" t="s">
        <v>4457</v>
      </c>
      <c r="E1018" s="199" t="s">
        <v>4195</v>
      </c>
      <c r="F1018" s="201">
        <v>23.04</v>
      </c>
    </row>
    <row r="1019" spans="2:6">
      <c r="B1019" s="199" t="s">
        <v>6692</v>
      </c>
      <c r="C1019" s="199" t="s">
        <v>9140</v>
      </c>
      <c r="D1019" s="200" t="s">
        <v>4458</v>
      </c>
      <c r="E1019" s="199" t="s">
        <v>4195</v>
      </c>
      <c r="F1019" s="201">
        <v>30.49</v>
      </c>
    </row>
    <row r="1020" spans="2:6">
      <c r="B1020" s="199" t="s">
        <v>6693</v>
      </c>
      <c r="C1020" s="199" t="s">
        <v>9141</v>
      </c>
      <c r="D1020" s="200" t="s">
        <v>4459</v>
      </c>
      <c r="E1020" s="199" t="s">
        <v>4195</v>
      </c>
      <c r="F1020" s="201">
        <v>23.5</v>
      </c>
    </row>
    <row r="1021" spans="2:6">
      <c r="B1021" s="199" t="s">
        <v>6694</v>
      </c>
      <c r="C1021" s="199" t="s">
        <v>9142</v>
      </c>
      <c r="D1021" s="200" t="s">
        <v>4460</v>
      </c>
      <c r="E1021" s="199" t="s">
        <v>4195</v>
      </c>
      <c r="F1021" s="201">
        <v>10.49</v>
      </c>
    </row>
    <row r="1022" spans="2:6">
      <c r="B1022" s="199" t="s">
        <v>6695</v>
      </c>
      <c r="C1022" s="199" t="s">
        <v>9143</v>
      </c>
      <c r="D1022" s="200" t="s">
        <v>4461</v>
      </c>
      <c r="E1022" s="199" t="s">
        <v>4195</v>
      </c>
      <c r="F1022" s="201">
        <v>10.62</v>
      </c>
    </row>
    <row r="1023" spans="2:6">
      <c r="B1023" s="206" t="s">
        <v>22056</v>
      </c>
      <c r="C1023" s="199" t="s">
        <v>4323</v>
      </c>
      <c r="D1023" s="203" t="s">
        <v>22057</v>
      </c>
      <c r="E1023" s="204"/>
      <c r="F1023" s="205"/>
    </row>
    <row r="1024" spans="2:6" ht="27">
      <c r="B1024" s="199" t="s">
        <v>19256</v>
      </c>
      <c r="C1024" s="199" t="s">
        <v>4323</v>
      </c>
      <c r="D1024" s="200" t="s">
        <v>19257</v>
      </c>
      <c r="E1024" s="199" t="s">
        <v>3961</v>
      </c>
      <c r="F1024" s="201">
        <v>234.14</v>
      </c>
    </row>
    <row r="1025" spans="2:6" ht="54">
      <c r="B1025" s="199" t="s">
        <v>19258</v>
      </c>
      <c r="C1025" s="199" t="s">
        <v>4323</v>
      </c>
      <c r="D1025" s="200" t="s">
        <v>19259</v>
      </c>
      <c r="E1025" s="199" t="s">
        <v>3961</v>
      </c>
      <c r="F1025" s="201">
        <v>252.66</v>
      </c>
    </row>
    <row r="1026" spans="2:6" ht="40.5">
      <c r="B1026" s="199" t="s">
        <v>19260</v>
      </c>
      <c r="C1026" s="199" t="s">
        <v>4323</v>
      </c>
      <c r="D1026" s="200" t="s">
        <v>19261</v>
      </c>
      <c r="E1026" s="199" t="s">
        <v>3961</v>
      </c>
      <c r="F1026" s="201">
        <v>128.86000000000001</v>
      </c>
    </row>
    <row r="1027" spans="2:6" ht="54">
      <c r="B1027" s="199" t="s">
        <v>19262</v>
      </c>
      <c r="C1027" s="199" t="s">
        <v>4323</v>
      </c>
      <c r="D1027" s="200" t="s">
        <v>19263</v>
      </c>
      <c r="E1027" s="199" t="s">
        <v>3961</v>
      </c>
      <c r="F1027" s="201">
        <v>146.75</v>
      </c>
    </row>
    <row r="1028" spans="2:6" ht="40.5">
      <c r="B1028" s="199" t="s">
        <v>19264</v>
      </c>
      <c r="C1028" s="199" t="s">
        <v>4323</v>
      </c>
      <c r="D1028" s="200" t="s">
        <v>19265</v>
      </c>
      <c r="E1028" s="199" t="s">
        <v>3961</v>
      </c>
      <c r="F1028" s="201">
        <v>146.16</v>
      </c>
    </row>
    <row r="1029" spans="2:6" ht="54">
      <c r="B1029" s="199" t="s">
        <v>19266</v>
      </c>
      <c r="C1029" s="199" t="s">
        <v>4323</v>
      </c>
      <c r="D1029" s="200" t="s">
        <v>19267</v>
      </c>
      <c r="E1029" s="199" t="s">
        <v>3961</v>
      </c>
      <c r="F1029" s="201">
        <v>164.05</v>
      </c>
    </row>
    <row r="1030" spans="2:6">
      <c r="B1030" s="199" t="s">
        <v>6696</v>
      </c>
      <c r="C1030" s="199" t="s">
        <v>9144</v>
      </c>
      <c r="D1030" s="200" t="s">
        <v>4462</v>
      </c>
      <c r="E1030" s="199" t="s">
        <v>4327</v>
      </c>
      <c r="F1030" s="201">
        <v>31.78</v>
      </c>
    </row>
    <row r="1031" spans="2:6">
      <c r="B1031" s="199" t="s">
        <v>6697</v>
      </c>
      <c r="C1031" s="199" t="s">
        <v>9145</v>
      </c>
      <c r="D1031" s="200" t="s">
        <v>4463</v>
      </c>
      <c r="E1031" s="199" t="s">
        <v>4195</v>
      </c>
      <c r="F1031" s="201">
        <v>105.04</v>
      </c>
    </row>
    <row r="1032" spans="2:6">
      <c r="B1032" s="199" t="s">
        <v>6698</v>
      </c>
      <c r="C1032" s="199" t="s">
        <v>9146</v>
      </c>
      <c r="D1032" s="200" t="s">
        <v>4464</v>
      </c>
      <c r="E1032" s="199" t="s">
        <v>4195</v>
      </c>
      <c r="F1032" s="201">
        <v>150.80000000000001</v>
      </c>
    </row>
    <row r="1033" spans="2:6">
      <c r="B1033" s="199" t="s">
        <v>6699</v>
      </c>
      <c r="C1033" s="199" t="s">
        <v>9147</v>
      </c>
      <c r="D1033" s="200" t="s">
        <v>4465</v>
      </c>
      <c r="E1033" s="199" t="s">
        <v>4466</v>
      </c>
      <c r="F1033" s="201">
        <v>469.29</v>
      </c>
    </row>
    <row r="1034" spans="2:6" ht="27">
      <c r="B1034" s="199" t="s">
        <v>6700</v>
      </c>
      <c r="C1034" s="199" t="s">
        <v>9148</v>
      </c>
      <c r="D1034" s="200" t="s">
        <v>4467</v>
      </c>
      <c r="E1034" s="199" t="s">
        <v>4466</v>
      </c>
      <c r="F1034" s="201">
        <v>720.84</v>
      </c>
    </row>
    <row r="1035" spans="2:6">
      <c r="B1035" s="206" t="s">
        <v>22058</v>
      </c>
      <c r="C1035" s="199" t="s">
        <v>4323</v>
      </c>
      <c r="D1035" s="203" t="s">
        <v>22059</v>
      </c>
      <c r="E1035" s="204"/>
      <c r="F1035" s="205"/>
    </row>
    <row r="1036" spans="2:6">
      <c r="B1036" s="199" t="s">
        <v>6701</v>
      </c>
      <c r="C1036" s="199" t="s">
        <v>9149</v>
      </c>
      <c r="D1036" s="200" t="s">
        <v>4468</v>
      </c>
      <c r="E1036" s="199" t="s">
        <v>4327</v>
      </c>
      <c r="F1036" s="201">
        <v>61.03</v>
      </c>
    </row>
    <row r="1037" spans="2:6">
      <c r="B1037" s="199" t="s">
        <v>6702</v>
      </c>
      <c r="C1037" s="199" t="s">
        <v>9150</v>
      </c>
      <c r="D1037" s="200" t="s">
        <v>4469</v>
      </c>
      <c r="E1037" s="199" t="s">
        <v>4327</v>
      </c>
      <c r="F1037" s="201">
        <v>61.03</v>
      </c>
    </row>
    <row r="1038" spans="2:6" ht="27">
      <c r="B1038" s="199" t="s">
        <v>6703</v>
      </c>
      <c r="C1038" s="199" t="s">
        <v>9151</v>
      </c>
      <c r="D1038" s="200" t="s">
        <v>4470</v>
      </c>
      <c r="E1038" s="199" t="s">
        <v>4195</v>
      </c>
      <c r="F1038" s="201">
        <v>5.0999999999999996</v>
      </c>
    </row>
    <row r="1039" spans="2:6">
      <c r="B1039" s="199" t="s">
        <v>6704</v>
      </c>
      <c r="C1039" s="199" t="s">
        <v>9152</v>
      </c>
      <c r="D1039" s="200" t="s">
        <v>4471</v>
      </c>
      <c r="E1039" s="199" t="s">
        <v>4195</v>
      </c>
      <c r="F1039" s="201">
        <v>4.4400000000000004</v>
      </c>
    </row>
    <row r="1040" spans="2:6" ht="27">
      <c r="B1040" s="199" t="s">
        <v>6705</v>
      </c>
      <c r="C1040" s="199" t="s">
        <v>9153</v>
      </c>
      <c r="D1040" s="200" t="s">
        <v>4472</v>
      </c>
      <c r="E1040" s="199" t="s">
        <v>4195</v>
      </c>
      <c r="F1040" s="201">
        <v>12.26</v>
      </c>
    </row>
    <row r="1041" spans="2:6">
      <c r="B1041" s="199" t="s">
        <v>6706</v>
      </c>
      <c r="C1041" s="199" t="s">
        <v>9154</v>
      </c>
      <c r="D1041" s="200" t="s">
        <v>4473</v>
      </c>
      <c r="E1041" s="199" t="s">
        <v>4195</v>
      </c>
      <c r="F1041" s="201">
        <v>5.13</v>
      </c>
    </row>
    <row r="1042" spans="2:6">
      <c r="B1042" s="199" t="s">
        <v>6707</v>
      </c>
      <c r="C1042" s="199" t="s">
        <v>9155</v>
      </c>
      <c r="D1042" s="200" t="s">
        <v>4474</v>
      </c>
      <c r="E1042" s="199" t="s">
        <v>4327</v>
      </c>
      <c r="F1042" s="201">
        <v>13.37</v>
      </c>
    </row>
    <row r="1043" spans="2:6">
      <c r="B1043" s="199" t="s">
        <v>6708</v>
      </c>
      <c r="C1043" s="199" t="s">
        <v>9156</v>
      </c>
      <c r="D1043" s="200" t="s">
        <v>4475</v>
      </c>
      <c r="E1043" s="199" t="s">
        <v>4327</v>
      </c>
      <c r="F1043" s="201">
        <v>13.37</v>
      </c>
    </row>
    <row r="1044" spans="2:6">
      <c r="B1044" s="199" t="s">
        <v>6709</v>
      </c>
      <c r="C1044" s="199" t="s">
        <v>9157</v>
      </c>
      <c r="D1044" s="200" t="s">
        <v>4476</v>
      </c>
      <c r="E1044" s="199" t="s">
        <v>4327</v>
      </c>
      <c r="F1044" s="201">
        <v>685.05</v>
      </c>
    </row>
    <row r="1045" spans="2:6">
      <c r="B1045" s="199" t="s">
        <v>6710</v>
      </c>
      <c r="C1045" s="199" t="s">
        <v>9158</v>
      </c>
      <c r="D1045" s="200" t="s">
        <v>4477</v>
      </c>
      <c r="E1045" s="199" t="s">
        <v>4466</v>
      </c>
      <c r="F1045" s="201">
        <v>364.91</v>
      </c>
    </row>
    <row r="1046" spans="2:6">
      <c r="B1046" s="199" t="s">
        <v>6711</v>
      </c>
      <c r="C1046" s="199" t="s">
        <v>9159</v>
      </c>
      <c r="D1046" s="200" t="s">
        <v>4478</v>
      </c>
      <c r="E1046" s="199" t="s">
        <v>4466</v>
      </c>
      <c r="F1046" s="201">
        <v>120.2</v>
      </c>
    </row>
    <row r="1047" spans="2:6" ht="27">
      <c r="B1047" s="199" t="s">
        <v>6712</v>
      </c>
      <c r="C1047" s="199" t="s">
        <v>9160</v>
      </c>
      <c r="D1047" s="200" t="s">
        <v>4479</v>
      </c>
      <c r="E1047" s="199" t="s">
        <v>4466</v>
      </c>
      <c r="F1047" s="201">
        <v>26.46</v>
      </c>
    </row>
    <row r="1048" spans="2:6">
      <c r="B1048" s="199" t="s">
        <v>6713</v>
      </c>
      <c r="C1048" s="199" t="s">
        <v>9161</v>
      </c>
      <c r="D1048" s="200" t="s">
        <v>4480</v>
      </c>
      <c r="E1048" s="199" t="s">
        <v>4466</v>
      </c>
      <c r="F1048" s="201">
        <v>1219.07</v>
      </c>
    </row>
    <row r="1049" spans="2:6">
      <c r="B1049" s="199" t="s">
        <v>6714</v>
      </c>
      <c r="C1049" s="199" t="s">
        <v>9162</v>
      </c>
      <c r="D1049" s="200" t="s">
        <v>4481</v>
      </c>
      <c r="E1049" s="199" t="s">
        <v>4466</v>
      </c>
      <c r="F1049" s="201">
        <v>1609.46</v>
      </c>
    </row>
    <row r="1050" spans="2:6">
      <c r="B1050" s="199" t="s">
        <v>6715</v>
      </c>
      <c r="C1050" s="199" t="s">
        <v>9163</v>
      </c>
      <c r="D1050" s="200" t="s">
        <v>4482</v>
      </c>
      <c r="E1050" s="199" t="s">
        <v>3961</v>
      </c>
      <c r="F1050" s="201">
        <v>68.62</v>
      </c>
    </row>
    <row r="1051" spans="2:6">
      <c r="B1051" s="199" t="s">
        <v>6716</v>
      </c>
      <c r="C1051" s="199" t="s">
        <v>9164</v>
      </c>
      <c r="D1051" s="200" t="s">
        <v>4483</v>
      </c>
      <c r="E1051" s="199" t="s">
        <v>4466</v>
      </c>
      <c r="F1051" s="201">
        <v>9.3800000000000008</v>
      </c>
    </row>
    <row r="1052" spans="2:6">
      <c r="B1052" s="199" t="s">
        <v>6717</v>
      </c>
      <c r="C1052" s="199" t="s">
        <v>9165</v>
      </c>
      <c r="D1052" s="200" t="s">
        <v>4484</v>
      </c>
      <c r="E1052" s="199" t="s">
        <v>4466</v>
      </c>
      <c r="F1052" s="201">
        <v>67.599999999999994</v>
      </c>
    </row>
    <row r="1053" spans="2:6">
      <c r="B1053" s="199" t="s">
        <v>6718</v>
      </c>
      <c r="C1053" s="199" t="s">
        <v>9166</v>
      </c>
      <c r="D1053" s="200" t="s">
        <v>4485</v>
      </c>
      <c r="E1053" s="199" t="s">
        <v>4466</v>
      </c>
      <c r="F1053" s="201">
        <v>115.63</v>
      </c>
    </row>
    <row r="1054" spans="2:6">
      <c r="B1054" s="199" t="s">
        <v>6719</v>
      </c>
      <c r="C1054" s="199" t="s">
        <v>9167</v>
      </c>
      <c r="D1054" s="200" t="s">
        <v>4486</v>
      </c>
      <c r="E1054" s="199" t="s">
        <v>4466</v>
      </c>
      <c r="F1054" s="201">
        <v>52.55</v>
      </c>
    </row>
    <row r="1055" spans="2:6">
      <c r="B1055" s="199" t="s">
        <v>6720</v>
      </c>
      <c r="C1055" s="199" t="s">
        <v>9168</v>
      </c>
      <c r="D1055" s="200" t="s">
        <v>4487</v>
      </c>
      <c r="E1055" s="199" t="s">
        <v>4327</v>
      </c>
      <c r="F1055" s="201">
        <v>32.03</v>
      </c>
    </row>
    <row r="1056" spans="2:6">
      <c r="B1056" s="206" t="s">
        <v>22060</v>
      </c>
      <c r="C1056" s="199" t="s">
        <v>4323</v>
      </c>
      <c r="D1056" s="203" t="s">
        <v>22061</v>
      </c>
      <c r="E1056" s="204"/>
      <c r="F1056" s="205"/>
    </row>
    <row r="1057" spans="2:6" ht="27">
      <c r="B1057" s="199" t="s">
        <v>6721</v>
      </c>
      <c r="C1057" s="199" t="s">
        <v>9169</v>
      </c>
      <c r="D1057" s="200" t="s">
        <v>4488</v>
      </c>
      <c r="E1057" s="199" t="s">
        <v>4195</v>
      </c>
      <c r="F1057" s="201">
        <v>37.33</v>
      </c>
    </row>
    <row r="1058" spans="2:6" ht="27">
      <c r="B1058" s="199" t="s">
        <v>6722</v>
      </c>
      <c r="C1058" s="199" t="s">
        <v>9170</v>
      </c>
      <c r="D1058" s="200" t="s">
        <v>4489</v>
      </c>
      <c r="E1058" s="199" t="s">
        <v>4195</v>
      </c>
      <c r="F1058" s="201">
        <v>50.68</v>
      </c>
    </row>
    <row r="1059" spans="2:6" ht="27">
      <c r="B1059" s="199" t="s">
        <v>6723</v>
      </c>
      <c r="C1059" s="199" t="s">
        <v>9171</v>
      </c>
      <c r="D1059" s="200" t="s">
        <v>4490</v>
      </c>
      <c r="E1059" s="199" t="s">
        <v>4195</v>
      </c>
      <c r="F1059" s="201">
        <v>215.49</v>
      </c>
    </row>
    <row r="1060" spans="2:6">
      <c r="B1060" s="206" t="s">
        <v>22062</v>
      </c>
      <c r="C1060" s="199" t="s">
        <v>4323</v>
      </c>
      <c r="D1060" s="203" t="s">
        <v>22063</v>
      </c>
      <c r="E1060" s="204"/>
      <c r="F1060" s="205"/>
    </row>
    <row r="1061" spans="2:6" ht="40.5">
      <c r="B1061" s="199" t="s">
        <v>6724</v>
      </c>
      <c r="C1061" s="199" t="s">
        <v>9172</v>
      </c>
      <c r="D1061" s="200" t="s">
        <v>4491</v>
      </c>
      <c r="E1061" s="199" t="s">
        <v>4195</v>
      </c>
      <c r="F1061" s="201">
        <v>12.03</v>
      </c>
    </row>
    <row r="1062" spans="2:6" ht="40.5">
      <c r="B1062" s="199" t="s">
        <v>6725</v>
      </c>
      <c r="C1062" s="199" t="s">
        <v>9173</v>
      </c>
      <c r="D1062" s="200" t="s">
        <v>4492</v>
      </c>
      <c r="E1062" s="199" t="s">
        <v>4195</v>
      </c>
      <c r="F1062" s="201">
        <v>10.72</v>
      </c>
    </row>
    <row r="1063" spans="2:6" ht="40.5">
      <c r="B1063" s="199" t="s">
        <v>6726</v>
      </c>
      <c r="C1063" s="199" t="s">
        <v>9174</v>
      </c>
      <c r="D1063" s="200" t="s">
        <v>4493</v>
      </c>
      <c r="E1063" s="199" t="s">
        <v>4195</v>
      </c>
      <c r="F1063" s="201">
        <v>12.01</v>
      </c>
    </row>
    <row r="1064" spans="2:6" ht="40.5">
      <c r="B1064" s="199" t="s">
        <v>6727</v>
      </c>
      <c r="C1064" s="199" t="s">
        <v>9175</v>
      </c>
      <c r="D1064" s="200" t="s">
        <v>4494</v>
      </c>
      <c r="E1064" s="199" t="s">
        <v>4195</v>
      </c>
      <c r="F1064" s="201">
        <v>13.81</v>
      </c>
    </row>
    <row r="1065" spans="2:6" ht="40.5">
      <c r="B1065" s="199" t="s">
        <v>6728</v>
      </c>
      <c r="C1065" s="199" t="s">
        <v>9176</v>
      </c>
      <c r="D1065" s="200" t="s">
        <v>4495</v>
      </c>
      <c r="E1065" s="199" t="s">
        <v>4195</v>
      </c>
      <c r="F1065" s="201">
        <v>15.05</v>
      </c>
    </row>
    <row r="1066" spans="2:6" ht="40.5">
      <c r="B1066" s="199" t="s">
        <v>6729</v>
      </c>
      <c r="C1066" s="199" t="s">
        <v>9177</v>
      </c>
      <c r="D1066" s="200" t="s">
        <v>4496</v>
      </c>
      <c r="E1066" s="199" t="s">
        <v>4195</v>
      </c>
      <c r="F1066" s="201">
        <v>12.44</v>
      </c>
    </row>
    <row r="1067" spans="2:6" ht="40.5">
      <c r="B1067" s="199" t="s">
        <v>6730</v>
      </c>
      <c r="C1067" s="199" t="s">
        <v>9178</v>
      </c>
      <c r="D1067" s="200" t="s">
        <v>4497</v>
      </c>
      <c r="E1067" s="199" t="s">
        <v>4195</v>
      </c>
      <c r="F1067" s="201">
        <v>9.51</v>
      </c>
    </row>
    <row r="1068" spans="2:6" ht="40.5">
      <c r="B1068" s="199" t="s">
        <v>6731</v>
      </c>
      <c r="C1068" s="199" t="s">
        <v>9179</v>
      </c>
      <c r="D1068" s="200" t="s">
        <v>4498</v>
      </c>
      <c r="E1068" s="199" t="s">
        <v>4195</v>
      </c>
      <c r="F1068" s="201">
        <v>9.32</v>
      </c>
    </row>
    <row r="1069" spans="2:6" ht="27">
      <c r="B1069" s="199" t="s">
        <v>13248</v>
      </c>
      <c r="C1069" s="199" t="s">
        <v>4323</v>
      </c>
      <c r="D1069" s="200" t="s">
        <v>13249</v>
      </c>
      <c r="E1069" s="199" t="s">
        <v>17</v>
      </c>
      <c r="F1069" s="201">
        <v>2227.06</v>
      </c>
    </row>
    <row r="1070" spans="2:6" ht="27">
      <c r="B1070" s="199" t="s">
        <v>13250</v>
      </c>
      <c r="C1070" s="199" t="s">
        <v>4323</v>
      </c>
      <c r="D1070" s="200" t="s">
        <v>13251</v>
      </c>
      <c r="E1070" s="199" t="s">
        <v>17</v>
      </c>
      <c r="F1070" s="201">
        <v>2014.39</v>
      </c>
    </row>
    <row r="1071" spans="2:6" ht="27">
      <c r="B1071" s="199" t="s">
        <v>6732</v>
      </c>
      <c r="C1071" s="199" t="s">
        <v>4323</v>
      </c>
      <c r="D1071" s="200" t="s">
        <v>4499</v>
      </c>
      <c r="E1071" s="199" t="s">
        <v>4195</v>
      </c>
      <c r="F1071" s="201">
        <v>4.62</v>
      </c>
    </row>
    <row r="1072" spans="2:6">
      <c r="B1072" s="199" t="s">
        <v>6733</v>
      </c>
      <c r="C1072" s="199" t="s">
        <v>9180</v>
      </c>
      <c r="D1072" s="200" t="s">
        <v>4500</v>
      </c>
      <c r="E1072" s="199" t="s">
        <v>4195</v>
      </c>
      <c r="F1072" s="201">
        <v>5.81</v>
      </c>
    </row>
    <row r="1073" spans="2:6" ht="27">
      <c r="B1073" s="199" t="s">
        <v>13252</v>
      </c>
      <c r="C1073" s="199" t="s">
        <v>4323</v>
      </c>
      <c r="D1073" s="200" t="s">
        <v>13253</v>
      </c>
      <c r="E1073" s="199" t="s">
        <v>17</v>
      </c>
      <c r="F1073" s="201">
        <v>2227.06</v>
      </c>
    </row>
    <row r="1074" spans="2:6" ht="27">
      <c r="B1074" s="199" t="s">
        <v>13254</v>
      </c>
      <c r="C1074" s="199" t="s">
        <v>4323</v>
      </c>
      <c r="D1074" s="200" t="s">
        <v>13255</v>
      </c>
      <c r="E1074" s="199" t="s">
        <v>17</v>
      </c>
      <c r="F1074" s="201">
        <v>2014.39</v>
      </c>
    </row>
    <row r="1075" spans="2:6">
      <c r="B1075" s="206" t="s">
        <v>22064</v>
      </c>
      <c r="C1075" s="199" t="s">
        <v>4323</v>
      </c>
      <c r="D1075" s="203" t="s">
        <v>22065</v>
      </c>
      <c r="E1075" s="204"/>
      <c r="F1075" s="205"/>
    </row>
    <row r="1076" spans="2:6">
      <c r="B1076" s="199" t="s">
        <v>6734</v>
      </c>
      <c r="C1076" s="199" t="s">
        <v>9181</v>
      </c>
      <c r="D1076" s="200" t="s">
        <v>4501</v>
      </c>
      <c r="E1076" s="199" t="s">
        <v>4195</v>
      </c>
      <c r="F1076" s="201">
        <v>11.55</v>
      </c>
    </row>
    <row r="1077" spans="2:6">
      <c r="B1077" s="199" t="s">
        <v>6735</v>
      </c>
      <c r="C1077" s="199" t="s">
        <v>9182</v>
      </c>
      <c r="D1077" s="200" t="s">
        <v>4502</v>
      </c>
      <c r="E1077" s="199" t="s">
        <v>4021</v>
      </c>
      <c r="F1077" s="201">
        <v>73.75</v>
      </c>
    </row>
    <row r="1078" spans="2:6">
      <c r="B1078" s="199" t="s">
        <v>6736</v>
      </c>
      <c r="C1078" s="199" t="s">
        <v>9183</v>
      </c>
      <c r="D1078" s="200" t="s">
        <v>4503</v>
      </c>
      <c r="E1078" s="199" t="s">
        <v>4021</v>
      </c>
      <c r="F1078" s="201">
        <v>57.49</v>
      </c>
    </row>
    <row r="1079" spans="2:6">
      <c r="B1079" s="199" t="s">
        <v>6737</v>
      </c>
      <c r="C1079" s="199" t="s">
        <v>9184</v>
      </c>
      <c r="D1079" s="200" t="s">
        <v>4504</v>
      </c>
      <c r="E1079" s="199" t="s">
        <v>4021</v>
      </c>
      <c r="F1079" s="201">
        <v>47.45</v>
      </c>
    </row>
    <row r="1080" spans="2:6" ht="40.5">
      <c r="B1080" s="199" t="s">
        <v>6740</v>
      </c>
      <c r="C1080" s="199" t="s">
        <v>9187</v>
      </c>
      <c r="D1080" s="200" t="s">
        <v>22066</v>
      </c>
      <c r="E1080" s="199" t="s">
        <v>4021</v>
      </c>
      <c r="F1080" s="201">
        <v>73.37</v>
      </c>
    </row>
    <row r="1081" spans="2:6">
      <c r="B1081" s="199" t="s">
        <v>6738</v>
      </c>
      <c r="C1081" s="199" t="s">
        <v>9185</v>
      </c>
      <c r="D1081" s="200" t="s">
        <v>4505</v>
      </c>
      <c r="E1081" s="199" t="s">
        <v>4021</v>
      </c>
      <c r="F1081" s="201">
        <v>25.92</v>
      </c>
    </row>
    <row r="1082" spans="2:6">
      <c r="B1082" s="199" t="s">
        <v>6739</v>
      </c>
      <c r="C1082" s="199" t="s">
        <v>9186</v>
      </c>
      <c r="D1082" s="200" t="s">
        <v>4506</v>
      </c>
      <c r="E1082" s="199" t="s">
        <v>4021</v>
      </c>
      <c r="F1082" s="201">
        <v>30.63</v>
      </c>
    </row>
    <row r="1083" spans="2:6">
      <c r="B1083" s="199" t="s">
        <v>6741</v>
      </c>
      <c r="C1083" s="199" t="s">
        <v>9188</v>
      </c>
      <c r="D1083" s="200" t="s">
        <v>4507</v>
      </c>
      <c r="E1083" s="199" t="s">
        <v>4021</v>
      </c>
      <c r="F1083" s="201">
        <v>96.1</v>
      </c>
    </row>
    <row r="1084" spans="2:6">
      <c r="B1084" s="199" t="s">
        <v>6742</v>
      </c>
      <c r="C1084" s="199" t="s">
        <v>9189</v>
      </c>
      <c r="D1084" s="200" t="s">
        <v>4508</v>
      </c>
      <c r="E1084" s="199" t="s">
        <v>4021</v>
      </c>
      <c r="F1084" s="201">
        <v>108.97</v>
      </c>
    </row>
    <row r="1085" spans="2:6" ht="27">
      <c r="B1085" s="199" t="s">
        <v>13256</v>
      </c>
      <c r="C1085" s="199" t="s">
        <v>4323</v>
      </c>
      <c r="D1085" s="200" t="s">
        <v>13257</v>
      </c>
      <c r="E1085" s="199" t="s">
        <v>4021</v>
      </c>
      <c r="F1085" s="201">
        <v>51.44</v>
      </c>
    </row>
    <row r="1086" spans="2:6" ht="27">
      <c r="B1086" s="199" t="s">
        <v>6743</v>
      </c>
      <c r="C1086" s="199" t="s">
        <v>9190</v>
      </c>
      <c r="D1086" s="200" t="s">
        <v>4509</v>
      </c>
      <c r="E1086" s="199" t="s">
        <v>4021</v>
      </c>
      <c r="F1086" s="201">
        <v>100.34</v>
      </c>
    </row>
    <row r="1087" spans="2:6" ht="54">
      <c r="B1087" s="199" t="s">
        <v>6744</v>
      </c>
      <c r="C1087" s="199" t="s">
        <v>9191</v>
      </c>
      <c r="D1087" s="200" t="s">
        <v>4510</v>
      </c>
      <c r="E1087" s="199" t="s">
        <v>4021</v>
      </c>
      <c r="F1087" s="201">
        <v>116.08</v>
      </c>
    </row>
    <row r="1088" spans="2:6" ht="27">
      <c r="B1088" s="199" t="s">
        <v>6745</v>
      </c>
      <c r="C1088" s="199" t="s">
        <v>9192</v>
      </c>
      <c r="D1088" s="200" t="s">
        <v>4511</v>
      </c>
      <c r="E1088" s="199" t="s">
        <v>4021</v>
      </c>
      <c r="F1088" s="201">
        <v>49.45</v>
      </c>
    </row>
    <row r="1089" spans="2:6" ht="27">
      <c r="B1089" s="199" t="s">
        <v>6746</v>
      </c>
      <c r="C1089" s="199" t="s">
        <v>9193</v>
      </c>
      <c r="D1089" s="200" t="s">
        <v>4512</v>
      </c>
      <c r="E1089" s="199" t="s">
        <v>4021</v>
      </c>
      <c r="F1089" s="201">
        <v>50.92</v>
      </c>
    </row>
    <row r="1090" spans="2:6" ht="27">
      <c r="B1090" s="199" t="s">
        <v>6747</v>
      </c>
      <c r="C1090" s="199" t="s">
        <v>9194</v>
      </c>
      <c r="D1090" s="200" t="s">
        <v>4513</v>
      </c>
      <c r="E1090" s="199" t="s">
        <v>4021</v>
      </c>
      <c r="F1090" s="201">
        <v>53.59</v>
      </c>
    </row>
    <row r="1091" spans="2:6">
      <c r="B1091" s="199" t="s">
        <v>6749</v>
      </c>
      <c r="C1091" s="199" t="s">
        <v>9196</v>
      </c>
      <c r="D1091" s="200" t="s">
        <v>4514</v>
      </c>
      <c r="E1091" s="199" t="s">
        <v>4195</v>
      </c>
      <c r="F1091" s="201">
        <v>49.9</v>
      </c>
    </row>
    <row r="1092" spans="2:6">
      <c r="B1092" s="199" t="s">
        <v>6750</v>
      </c>
      <c r="C1092" s="199" t="s">
        <v>9197</v>
      </c>
      <c r="D1092" s="200" t="s">
        <v>4515</v>
      </c>
      <c r="E1092" s="199" t="s">
        <v>4195</v>
      </c>
      <c r="F1092" s="201">
        <v>74.08</v>
      </c>
    </row>
    <row r="1093" spans="2:6">
      <c r="B1093" s="199" t="s">
        <v>6751</v>
      </c>
      <c r="C1093" s="199" t="s">
        <v>9198</v>
      </c>
      <c r="D1093" s="200" t="s">
        <v>4516</v>
      </c>
      <c r="E1093" s="199" t="s">
        <v>4195</v>
      </c>
      <c r="F1093" s="201">
        <v>31.46</v>
      </c>
    </row>
    <row r="1094" spans="2:6">
      <c r="B1094" s="199" t="s">
        <v>6752</v>
      </c>
      <c r="C1094" s="199" t="s">
        <v>9199</v>
      </c>
      <c r="D1094" s="200" t="s">
        <v>4517</v>
      </c>
      <c r="E1094" s="199" t="s">
        <v>4195</v>
      </c>
      <c r="F1094" s="201">
        <v>43.55</v>
      </c>
    </row>
    <row r="1095" spans="2:6">
      <c r="B1095" s="199" t="s">
        <v>6753</v>
      </c>
      <c r="C1095" s="199" t="s">
        <v>9200</v>
      </c>
      <c r="D1095" s="200" t="s">
        <v>4518</v>
      </c>
      <c r="E1095" s="199" t="s">
        <v>4195</v>
      </c>
      <c r="F1095" s="201">
        <v>18.079999999999998</v>
      </c>
    </row>
    <row r="1096" spans="2:6">
      <c r="B1096" s="199" t="s">
        <v>6754</v>
      </c>
      <c r="C1096" s="199" t="s">
        <v>9201</v>
      </c>
      <c r="D1096" s="200" t="s">
        <v>4519</v>
      </c>
      <c r="E1096" s="199" t="s">
        <v>4195</v>
      </c>
      <c r="F1096" s="201">
        <v>21.65</v>
      </c>
    </row>
    <row r="1097" spans="2:6">
      <c r="B1097" s="199" t="s">
        <v>6755</v>
      </c>
      <c r="C1097" s="199" t="s">
        <v>9202</v>
      </c>
      <c r="D1097" s="200" t="s">
        <v>4520</v>
      </c>
      <c r="E1097" s="199" t="s">
        <v>4195</v>
      </c>
      <c r="F1097" s="201">
        <v>32.11</v>
      </c>
    </row>
    <row r="1098" spans="2:6">
      <c r="B1098" s="199" t="s">
        <v>6756</v>
      </c>
      <c r="C1098" s="199" t="s">
        <v>9203</v>
      </c>
      <c r="D1098" s="200" t="s">
        <v>4521</v>
      </c>
      <c r="E1098" s="199" t="s">
        <v>4021</v>
      </c>
      <c r="F1098" s="201">
        <v>12.24</v>
      </c>
    </row>
    <row r="1099" spans="2:6">
      <c r="B1099" s="199" t="s">
        <v>6757</v>
      </c>
      <c r="C1099" s="199" t="s">
        <v>9204</v>
      </c>
      <c r="D1099" s="200" t="s">
        <v>4522</v>
      </c>
      <c r="E1099" s="199" t="s">
        <v>4195</v>
      </c>
      <c r="F1099" s="201">
        <v>40.090000000000003</v>
      </c>
    </row>
    <row r="1100" spans="2:6" ht="27">
      <c r="B1100" s="199" t="s">
        <v>6748</v>
      </c>
      <c r="C1100" s="199" t="s">
        <v>9195</v>
      </c>
      <c r="D1100" s="200" t="s">
        <v>13821</v>
      </c>
      <c r="E1100" s="199" t="s">
        <v>4195</v>
      </c>
      <c r="F1100" s="201">
        <v>24.6</v>
      </c>
    </row>
    <row r="1101" spans="2:6" ht="27">
      <c r="B1101" s="199" t="s">
        <v>6758</v>
      </c>
      <c r="C1101" s="199" t="s">
        <v>9205</v>
      </c>
      <c r="D1101" s="200" t="s">
        <v>4523</v>
      </c>
      <c r="E1101" s="199" t="s">
        <v>4195</v>
      </c>
      <c r="F1101" s="201">
        <v>10.94</v>
      </c>
    </row>
    <row r="1102" spans="2:6">
      <c r="B1102" s="199" t="s">
        <v>6759</v>
      </c>
      <c r="C1102" s="199" t="s">
        <v>9206</v>
      </c>
      <c r="D1102" s="200" t="s">
        <v>4524</v>
      </c>
      <c r="E1102" s="199" t="s">
        <v>4021</v>
      </c>
      <c r="F1102" s="201">
        <v>69.209999999999994</v>
      </c>
    </row>
    <row r="1103" spans="2:6">
      <c r="B1103" s="199" t="s">
        <v>6760</v>
      </c>
      <c r="C1103" s="199" t="s">
        <v>9207</v>
      </c>
      <c r="D1103" s="200" t="s">
        <v>4525</v>
      </c>
      <c r="E1103" s="199" t="s">
        <v>4021</v>
      </c>
      <c r="F1103" s="201">
        <v>22.63</v>
      </c>
    </row>
    <row r="1104" spans="2:6">
      <c r="B1104" s="199" t="s">
        <v>6761</v>
      </c>
      <c r="C1104" s="199" t="s">
        <v>9208</v>
      </c>
      <c r="D1104" s="200" t="s">
        <v>4526</v>
      </c>
      <c r="E1104" s="199" t="s">
        <v>4021</v>
      </c>
      <c r="F1104" s="201">
        <v>21.4</v>
      </c>
    </row>
    <row r="1105" spans="2:6">
      <c r="B1105" s="199" t="s">
        <v>6762</v>
      </c>
      <c r="C1105" s="199" t="s">
        <v>9209</v>
      </c>
      <c r="D1105" s="200" t="s">
        <v>4527</v>
      </c>
      <c r="E1105" s="199" t="s">
        <v>4021</v>
      </c>
      <c r="F1105" s="201">
        <v>123.21</v>
      </c>
    </row>
    <row r="1106" spans="2:6">
      <c r="B1106" s="199" t="s">
        <v>6763</v>
      </c>
      <c r="C1106" s="199" t="s">
        <v>9210</v>
      </c>
      <c r="D1106" s="200" t="s">
        <v>4528</v>
      </c>
      <c r="E1106" s="199" t="s">
        <v>4195</v>
      </c>
      <c r="F1106" s="201">
        <v>32.880000000000003</v>
      </c>
    </row>
    <row r="1107" spans="2:6">
      <c r="B1107" s="199" t="s">
        <v>6764</v>
      </c>
      <c r="C1107" s="199" t="s">
        <v>9211</v>
      </c>
      <c r="D1107" s="200" t="s">
        <v>4529</v>
      </c>
      <c r="E1107" s="199" t="s">
        <v>4195</v>
      </c>
      <c r="F1107" s="201">
        <v>39.6</v>
      </c>
    </row>
    <row r="1108" spans="2:6">
      <c r="B1108" s="199" t="s">
        <v>6765</v>
      </c>
      <c r="C1108" s="199" t="s">
        <v>9212</v>
      </c>
      <c r="D1108" s="200" t="s">
        <v>4530</v>
      </c>
      <c r="E1108" s="199" t="s">
        <v>4195</v>
      </c>
      <c r="F1108" s="201">
        <v>22.77</v>
      </c>
    </row>
    <row r="1109" spans="2:6">
      <c r="B1109" s="199" t="s">
        <v>6766</v>
      </c>
      <c r="C1109" s="199" t="s">
        <v>9213</v>
      </c>
      <c r="D1109" s="200" t="s">
        <v>4531</v>
      </c>
      <c r="E1109" s="199" t="s">
        <v>4195</v>
      </c>
      <c r="F1109" s="201">
        <v>8.3800000000000008</v>
      </c>
    </row>
    <row r="1110" spans="2:6">
      <c r="B1110" s="199" t="s">
        <v>6767</v>
      </c>
      <c r="C1110" s="199" t="s">
        <v>9214</v>
      </c>
      <c r="D1110" s="200" t="s">
        <v>4532</v>
      </c>
      <c r="E1110" s="199" t="s">
        <v>4021</v>
      </c>
      <c r="F1110" s="201">
        <v>19.260000000000002</v>
      </c>
    </row>
    <row r="1111" spans="2:6">
      <c r="B1111" s="206" t="s">
        <v>22067</v>
      </c>
      <c r="C1111" s="199" t="s">
        <v>4323</v>
      </c>
      <c r="D1111" s="203" t="s">
        <v>22068</v>
      </c>
      <c r="E1111" s="204"/>
      <c r="F1111" s="205"/>
    </row>
    <row r="1112" spans="2:6" ht="27">
      <c r="B1112" s="199" t="s">
        <v>6768</v>
      </c>
      <c r="C1112" s="199" t="s">
        <v>9215</v>
      </c>
      <c r="D1112" s="200" t="s">
        <v>4533</v>
      </c>
      <c r="E1112" s="199" t="s">
        <v>17</v>
      </c>
      <c r="F1112" s="201">
        <v>96.37</v>
      </c>
    </row>
    <row r="1113" spans="2:6" ht="27">
      <c r="B1113" s="199" t="s">
        <v>6769</v>
      </c>
      <c r="C1113" s="199" t="s">
        <v>9216</v>
      </c>
      <c r="D1113" s="200" t="s">
        <v>4534</v>
      </c>
      <c r="E1113" s="199" t="s">
        <v>17</v>
      </c>
      <c r="F1113" s="201">
        <v>88.34</v>
      </c>
    </row>
    <row r="1114" spans="2:6">
      <c r="B1114" s="199" t="s">
        <v>6770</v>
      </c>
      <c r="C1114" s="199" t="s">
        <v>9217</v>
      </c>
      <c r="D1114" s="200" t="s">
        <v>4535</v>
      </c>
      <c r="E1114" s="199" t="s">
        <v>4021</v>
      </c>
      <c r="F1114" s="201">
        <v>14.45</v>
      </c>
    </row>
    <row r="1115" spans="2:6">
      <c r="B1115" s="199" t="s">
        <v>6771</v>
      </c>
      <c r="C1115" s="199" t="s">
        <v>9218</v>
      </c>
      <c r="D1115" s="200" t="s">
        <v>4536</v>
      </c>
      <c r="E1115" s="199" t="s">
        <v>17</v>
      </c>
      <c r="F1115" s="201">
        <v>59.39</v>
      </c>
    </row>
    <row r="1116" spans="2:6" ht="27">
      <c r="B1116" s="199" t="s">
        <v>6772</v>
      </c>
      <c r="C1116" s="199" t="s">
        <v>9219</v>
      </c>
      <c r="D1116" s="200" t="s">
        <v>4537</v>
      </c>
      <c r="E1116" s="199" t="s">
        <v>17</v>
      </c>
      <c r="F1116" s="201">
        <v>136.04</v>
      </c>
    </row>
    <row r="1117" spans="2:6">
      <c r="B1117" s="199" t="s">
        <v>6773</v>
      </c>
      <c r="C1117" s="199" t="s">
        <v>9220</v>
      </c>
      <c r="D1117" s="200" t="s">
        <v>4538</v>
      </c>
      <c r="E1117" s="199" t="s">
        <v>17</v>
      </c>
      <c r="F1117" s="201">
        <v>257</v>
      </c>
    </row>
    <row r="1118" spans="2:6">
      <c r="B1118" s="199" t="s">
        <v>6774</v>
      </c>
      <c r="C1118" s="199" t="s">
        <v>9221</v>
      </c>
      <c r="D1118" s="200" t="s">
        <v>4539</v>
      </c>
      <c r="E1118" s="199" t="s">
        <v>17</v>
      </c>
      <c r="F1118" s="201">
        <v>35.31</v>
      </c>
    </row>
    <row r="1119" spans="2:6" ht="27">
      <c r="B1119" s="199" t="s">
        <v>6775</v>
      </c>
      <c r="C1119" s="199" t="s">
        <v>9222</v>
      </c>
      <c r="D1119" s="200" t="s">
        <v>4540</v>
      </c>
      <c r="E1119" s="199" t="s">
        <v>17</v>
      </c>
      <c r="F1119" s="201">
        <v>74.75</v>
      </c>
    </row>
    <row r="1120" spans="2:6">
      <c r="B1120" s="199" t="s">
        <v>6776</v>
      </c>
      <c r="C1120" s="199" t="s">
        <v>9223</v>
      </c>
      <c r="D1120" s="200" t="s">
        <v>4541</v>
      </c>
      <c r="E1120" s="199" t="s">
        <v>17</v>
      </c>
      <c r="F1120" s="201">
        <v>208.81</v>
      </c>
    </row>
    <row r="1121" spans="2:6">
      <c r="B1121" s="199" t="s">
        <v>6777</v>
      </c>
      <c r="C1121" s="199" t="s">
        <v>9224</v>
      </c>
      <c r="D1121" s="200" t="s">
        <v>4542</v>
      </c>
      <c r="E1121" s="199" t="s">
        <v>4021</v>
      </c>
      <c r="F1121" s="201">
        <v>109.16</v>
      </c>
    </row>
    <row r="1122" spans="2:6">
      <c r="B1122" s="199" t="s">
        <v>6778</v>
      </c>
      <c r="C1122" s="199" t="s">
        <v>9225</v>
      </c>
      <c r="D1122" s="200" t="s">
        <v>4543</v>
      </c>
      <c r="E1122" s="199" t="s">
        <v>4021</v>
      </c>
      <c r="F1122" s="201">
        <v>12.85</v>
      </c>
    </row>
    <row r="1123" spans="2:6">
      <c r="B1123" s="199" t="s">
        <v>6779</v>
      </c>
      <c r="C1123" s="199" t="s">
        <v>9226</v>
      </c>
      <c r="D1123" s="200" t="s">
        <v>4544</v>
      </c>
      <c r="E1123" s="199" t="s">
        <v>4021</v>
      </c>
      <c r="F1123" s="201">
        <v>16.059999999999999</v>
      </c>
    </row>
    <row r="1124" spans="2:6">
      <c r="B1124" s="199" t="s">
        <v>6780</v>
      </c>
      <c r="C1124" s="199" t="s">
        <v>9227</v>
      </c>
      <c r="D1124" s="200" t="s">
        <v>4545</v>
      </c>
      <c r="E1124" s="199" t="s">
        <v>4021</v>
      </c>
      <c r="F1124" s="201">
        <v>16.059999999999999</v>
      </c>
    </row>
    <row r="1125" spans="2:6" ht="27">
      <c r="B1125" s="199" t="s">
        <v>6781</v>
      </c>
      <c r="C1125" s="199" t="s">
        <v>9228</v>
      </c>
      <c r="D1125" s="200" t="s">
        <v>19268</v>
      </c>
      <c r="E1125" s="199" t="s">
        <v>4021</v>
      </c>
      <c r="F1125" s="201">
        <v>37.1</v>
      </c>
    </row>
    <row r="1126" spans="2:6" ht="27">
      <c r="B1126" s="199" t="s">
        <v>6782</v>
      </c>
      <c r="C1126" s="199" t="s">
        <v>9229</v>
      </c>
      <c r="D1126" s="200" t="s">
        <v>4546</v>
      </c>
      <c r="E1126" s="199" t="s">
        <v>4021</v>
      </c>
      <c r="F1126" s="201">
        <v>16.309999999999999</v>
      </c>
    </row>
    <row r="1127" spans="2:6">
      <c r="B1127" s="199" t="s">
        <v>6783</v>
      </c>
      <c r="C1127" s="199" t="s">
        <v>9230</v>
      </c>
      <c r="D1127" s="200" t="s">
        <v>4547</v>
      </c>
      <c r="E1127" s="199" t="s">
        <v>4021</v>
      </c>
      <c r="F1127" s="201">
        <v>19.68</v>
      </c>
    </row>
    <row r="1128" spans="2:6" ht="27">
      <c r="B1128" s="199" t="s">
        <v>6784</v>
      </c>
      <c r="C1128" s="199" t="s">
        <v>9231</v>
      </c>
      <c r="D1128" s="200" t="s">
        <v>4548</v>
      </c>
      <c r="E1128" s="199" t="s">
        <v>4021</v>
      </c>
      <c r="F1128" s="201">
        <v>14.19</v>
      </c>
    </row>
    <row r="1129" spans="2:6" ht="27">
      <c r="B1129" s="199" t="s">
        <v>6785</v>
      </c>
      <c r="C1129" s="199" t="s">
        <v>9232</v>
      </c>
      <c r="D1129" s="200" t="s">
        <v>4549</v>
      </c>
      <c r="E1129" s="199" t="s">
        <v>4021</v>
      </c>
      <c r="F1129" s="201">
        <v>14.19</v>
      </c>
    </row>
    <row r="1130" spans="2:6">
      <c r="B1130" s="199" t="s">
        <v>6786</v>
      </c>
      <c r="C1130" s="199" t="s">
        <v>9233</v>
      </c>
      <c r="D1130" s="200" t="s">
        <v>4550</v>
      </c>
      <c r="E1130" s="199" t="s">
        <v>4021</v>
      </c>
      <c r="F1130" s="201">
        <v>9.6300000000000008</v>
      </c>
    </row>
    <row r="1131" spans="2:6">
      <c r="B1131" s="199" t="s">
        <v>6787</v>
      </c>
      <c r="C1131" s="199" t="s">
        <v>9234</v>
      </c>
      <c r="D1131" s="200" t="s">
        <v>4551</v>
      </c>
      <c r="E1131" s="199" t="s">
        <v>4021</v>
      </c>
      <c r="F1131" s="201">
        <v>13.64</v>
      </c>
    </row>
    <row r="1132" spans="2:6" ht="27">
      <c r="B1132" s="199" t="s">
        <v>6788</v>
      </c>
      <c r="C1132" s="199" t="s">
        <v>9235</v>
      </c>
      <c r="D1132" s="200" t="s">
        <v>4552</v>
      </c>
      <c r="E1132" s="199" t="s">
        <v>4021</v>
      </c>
      <c r="F1132" s="201">
        <v>14.45</v>
      </c>
    </row>
    <row r="1133" spans="2:6" ht="27">
      <c r="B1133" s="199" t="s">
        <v>6789</v>
      </c>
      <c r="C1133" s="199" t="s">
        <v>9236</v>
      </c>
      <c r="D1133" s="200" t="s">
        <v>4553</v>
      </c>
      <c r="E1133" s="199" t="s">
        <v>4021</v>
      </c>
      <c r="F1133" s="201">
        <v>24.77</v>
      </c>
    </row>
    <row r="1134" spans="2:6" ht="27">
      <c r="B1134" s="199" t="s">
        <v>6790</v>
      </c>
      <c r="C1134" s="199" t="s">
        <v>9237</v>
      </c>
      <c r="D1134" s="200" t="s">
        <v>4554</v>
      </c>
      <c r="E1134" s="199" t="s">
        <v>4021</v>
      </c>
      <c r="F1134" s="201">
        <v>8.0299999999999994</v>
      </c>
    </row>
    <row r="1135" spans="2:6" ht="27">
      <c r="B1135" s="199" t="s">
        <v>6791</v>
      </c>
      <c r="C1135" s="199" t="s">
        <v>9238</v>
      </c>
      <c r="D1135" s="200" t="s">
        <v>4555</v>
      </c>
      <c r="E1135" s="199" t="s">
        <v>4021</v>
      </c>
      <c r="F1135" s="201">
        <v>14.45</v>
      </c>
    </row>
    <row r="1136" spans="2:6">
      <c r="B1136" s="199" t="s">
        <v>6792</v>
      </c>
      <c r="C1136" s="199" t="s">
        <v>9239</v>
      </c>
      <c r="D1136" s="200" t="s">
        <v>4556</v>
      </c>
      <c r="E1136" s="199" t="s">
        <v>4021</v>
      </c>
      <c r="F1136" s="201">
        <v>14.45</v>
      </c>
    </row>
    <row r="1137" spans="2:6">
      <c r="B1137" s="199" t="s">
        <v>6793</v>
      </c>
      <c r="C1137" s="199" t="s">
        <v>3968</v>
      </c>
      <c r="D1137" s="200" t="s">
        <v>3969</v>
      </c>
      <c r="E1137" s="199" t="s">
        <v>4021</v>
      </c>
      <c r="F1137" s="201">
        <v>12.48</v>
      </c>
    </row>
    <row r="1138" spans="2:6" ht="27">
      <c r="B1138" s="199" t="s">
        <v>6794</v>
      </c>
      <c r="C1138" s="199" t="s">
        <v>9240</v>
      </c>
      <c r="D1138" s="200" t="s">
        <v>4557</v>
      </c>
      <c r="E1138" s="199" t="s">
        <v>4021</v>
      </c>
      <c r="F1138" s="201">
        <v>7.18</v>
      </c>
    </row>
    <row r="1139" spans="2:6">
      <c r="B1139" s="199" t="s">
        <v>6795</v>
      </c>
      <c r="C1139" s="199" t="s">
        <v>9241</v>
      </c>
      <c r="D1139" s="200" t="s">
        <v>4558</v>
      </c>
      <c r="E1139" s="199" t="s">
        <v>4021</v>
      </c>
      <c r="F1139" s="201">
        <v>22.48</v>
      </c>
    </row>
    <row r="1140" spans="2:6">
      <c r="B1140" s="199" t="s">
        <v>6796</v>
      </c>
      <c r="C1140" s="199" t="s">
        <v>9242</v>
      </c>
      <c r="D1140" s="200" t="s">
        <v>4559</v>
      </c>
      <c r="E1140" s="199" t="s">
        <v>4021</v>
      </c>
      <c r="F1140" s="201">
        <v>11.24</v>
      </c>
    </row>
    <row r="1141" spans="2:6" ht="27">
      <c r="B1141" s="199" t="s">
        <v>6797</v>
      </c>
      <c r="C1141" s="199" t="s">
        <v>9243</v>
      </c>
      <c r="D1141" s="200" t="s">
        <v>4560</v>
      </c>
      <c r="E1141" s="199" t="s">
        <v>4021</v>
      </c>
      <c r="F1141" s="201">
        <v>11.24</v>
      </c>
    </row>
    <row r="1142" spans="2:6">
      <c r="B1142" s="199" t="s">
        <v>6798</v>
      </c>
      <c r="C1142" s="199" t="s">
        <v>9244</v>
      </c>
      <c r="D1142" s="200" t="s">
        <v>4561</v>
      </c>
      <c r="E1142" s="199" t="s">
        <v>4021</v>
      </c>
      <c r="F1142" s="201">
        <v>11.4</v>
      </c>
    </row>
    <row r="1143" spans="2:6" ht="27">
      <c r="B1143" s="199" t="s">
        <v>6799</v>
      </c>
      <c r="C1143" s="199" t="s">
        <v>9245</v>
      </c>
      <c r="D1143" s="200" t="s">
        <v>4562</v>
      </c>
      <c r="E1143" s="199" t="s">
        <v>4021</v>
      </c>
      <c r="F1143" s="201">
        <v>12.85</v>
      </c>
    </row>
    <row r="1144" spans="2:6">
      <c r="B1144" s="199" t="s">
        <v>6800</v>
      </c>
      <c r="C1144" s="199" t="s">
        <v>9246</v>
      </c>
      <c r="D1144" s="200" t="s">
        <v>4563</v>
      </c>
      <c r="E1144" s="199" t="s">
        <v>4021</v>
      </c>
      <c r="F1144" s="201">
        <v>16.54</v>
      </c>
    </row>
    <row r="1145" spans="2:6" ht="27">
      <c r="B1145" s="199" t="s">
        <v>6801</v>
      </c>
      <c r="C1145" s="199" t="s">
        <v>9247</v>
      </c>
      <c r="D1145" s="200" t="s">
        <v>4564</v>
      </c>
      <c r="E1145" s="199" t="s">
        <v>4021</v>
      </c>
      <c r="F1145" s="201">
        <v>19.27</v>
      </c>
    </row>
    <row r="1146" spans="2:6">
      <c r="B1146" s="199" t="s">
        <v>6802</v>
      </c>
      <c r="C1146" s="199" t="s">
        <v>9248</v>
      </c>
      <c r="D1146" s="200" t="s">
        <v>4565</v>
      </c>
      <c r="E1146" s="199" t="s">
        <v>4021</v>
      </c>
      <c r="F1146" s="201">
        <v>14.45</v>
      </c>
    </row>
    <row r="1147" spans="2:6">
      <c r="B1147" s="199" t="s">
        <v>6803</v>
      </c>
      <c r="C1147" s="199" t="s">
        <v>9249</v>
      </c>
      <c r="D1147" s="200" t="s">
        <v>4566</v>
      </c>
      <c r="E1147" s="199" t="s">
        <v>4021</v>
      </c>
      <c r="F1147" s="201">
        <v>16.059999999999999</v>
      </c>
    </row>
    <row r="1148" spans="2:6">
      <c r="B1148" s="199" t="s">
        <v>6804</v>
      </c>
      <c r="C1148" s="199" t="s">
        <v>9250</v>
      </c>
      <c r="D1148" s="200" t="s">
        <v>4567</v>
      </c>
      <c r="E1148" s="199" t="s">
        <v>4021</v>
      </c>
      <c r="F1148" s="201">
        <v>6.42</v>
      </c>
    </row>
    <row r="1149" spans="2:6">
      <c r="B1149" s="199" t="s">
        <v>6805</v>
      </c>
      <c r="C1149" s="199" t="s">
        <v>9251</v>
      </c>
      <c r="D1149" s="200" t="s">
        <v>4568</v>
      </c>
      <c r="E1149" s="199" t="s">
        <v>4021</v>
      </c>
      <c r="F1149" s="201">
        <v>11.24</v>
      </c>
    </row>
    <row r="1150" spans="2:6" ht="27">
      <c r="B1150" s="199" t="s">
        <v>6806</v>
      </c>
      <c r="C1150" s="199" t="s">
        <v>9252</v>
      </c>
      <c r="D1150" s="200" t="s">
        <v>4569</v>
      </c>
      <c r="E1150" s="199" t="s">
        <v>4021</v>
      </c>
      <c r="F1150" s="201">
        <v>7.64</v>
      </c>
    </row>
    <row r="1151" spans="2:6" ht="27">
      <c r="B1151" s="199" t="s">
        <v>6807</v>
      </c>
      <c r="C1151" s="199" t="s">
        <v>9253</v>
      </c>
      <c r="D1151" s="200" t="s">
        <v>4570</v>
      </c>
      <c r="E1151" s="199" t="s">
        <v>4021</v>
      </c>
      <c r="F1151" s="201">
        <v>12.85</v>
      </c>
    </row>
    <row r="1152" spans="2:6" ht="27">
      <c r="B1152" s="199" t="s">
        <v>6808</v>
      </c>
      <c r="C1152" s="199" t="s">
        <v>9254</v>
      </c>
      <c r="D1152" s="200" t="s">
        <v>4571</v>
      </c>
      <c r="E1152" s="199" t="s">
        <v>4021</v>
      </c>
      <c r="F1152" s="201">
        <v>19.27</v>
      </c>
    </row>
    <row r="1153" spans="2:6">
      <c r="B1153" s="199" t="s">
        <v>6809</v>
      </c>
      <c r="C1153" s="199" t="s">
        <v>9255</v>
      </c>
      <c r="D1153" s="200" t="s">
        <v>4572</v>
      </c>
      <c r="E1153" s="199" t="s">
        <v>4195</v>
      </c>
      <c r="F1153" s="201">
        <v>1.92</v>
      </c>
    </row>
    <row r="1154" spans="2:6">
      <c r="B1154" s="199" t="s">
        <v>6810</v>
      </c>
      <c r="C1154" s="199" t="s">
        <v>9256</v>
      </c>
      <c r="D1154" s="200" t="s">
        <v>4573</v>
      </c>
      <c r="E1154" s="199" t="s">
        <v>4021</v>
      </c>
      <c r="F1154" s="201">
        <v>12.85</v>
      </c>
    </row>
    <row r="1155" spans="2:6">
      <c r="B1155" s="199" t="s">
        <v>6811</v>
      </c>
      <c r="C1155" s="199" t="s">
        <v>9257</v>
      </c>
      <c r="D1155" s="200" t="s">
        <v>4574</v>
      </c>
      <c r="E1155" s="199" t="s">
        <v>4021</v>
      </c>
      <c r="F1155" s="201">
        <v>11.24</v>
      </c>
    </row>
    <row r="1156" spans="2:6">
      <c r="B1156" s="199" t="s">
        <v>6812</v>
      </c>
      <c r="C1156" s="199" t="s">
        <v>9258</v>
      </c>
      <c r="D1156" s="200" t="s">
        <v>4575</v>
      </c>
      <c r="E1156" s="199" t="s">
        <v>4195</v>
      </c>
      <c r="F1156" s="201">
        <v>6.42</v>
      </c>
    </row>
    <row r="1157" spans="2:6" ht="27">
      <c r="B1157" s="199" t="s">
        <v>6813</v>
      </c>
      <c r="C1157" s="199" t="s">
        <v>9259</v>
      </c>
      <c r="D1157" s="200" t="s">
        <v>13822</v>
      </c>
      <c r="E1157" s="199" t="s">
        <v>3961</v>
      </c>
      <c r="F1157" s="201">
        <v>39.83</v>
      </c>
    </row>
    <row r="1158" spans="2:6">
      <c r="B1158" s="199" t="s">
        <v>6814</v>
      </c>
      <c r="C1158" s="199" t="s">
        <v>9260</v>
      </c>
      <c r="D1158" s="200" t="s">
        <v>13823</v>
      </c>
      <c r="E1158" s="199" t="s">
        <v>4021</v>
      </c>
      <c r="F1158" s="201">
        <v>9.6300000000000008</v>
      </c>
    </row>
    <row r="1159" spans="2:6">
      <c r="B1159" s="199" t="s">
        <v>6815</v>
      </c>
      <c r="C1159" s="199" t="s">
        <v>9261</v>
      </c>
      <c r="D1159" s="200" t="s">
        <v>4576</v>
      </c>
      <c r="E1159" s="199" t="s">
        <v>4466</v>
      </c>
      <c r="F1159" s="201">
        <v>2.35</v>
      </c>
    </row>
    <row r="1160" spans="2:6">
      <c r="B1160" s="199" t="s">
        <v>6816</v>
      </c>
      <c r="C1160" s="199" t="s">
        <v>9262</v>
      </c>
      <c r="D1160" s="200" t="s">
        <v>4577</v>
      </c>
      <c r="E1160" s="199" t="s">
        <v>4021</v>
      </c>
      <c r="F1160" s="201">
        <v>37.1</v>
      </c>
    </row>
    <row r="1161" spans="2:6">
      <c r="B1161" s="199" t="s">
        <v>6817</v>
      </c>
      <c r="C1161" s="199" t="s">
        <v>9263</v>
      </c>
      <c r="D1161" s="200" t="s">
        <v>4578</v>
      </c>
      <c r="E1161" s="199" t="s">
        <v>4195</v>
      </c>
      <c r="F1161" s="201">
        <v>6.42</v>
      </c>
    </row>
    <row r="1162" spans="2:6">
      <c r="B1162" s="199" t="s">
        <v>6818</v>
      </c>
      <c r="C1162" s="199" t="s">
        <v>3966</v>
      </c>
      <c r="D1162" s="200" t="s">
        <v>3967</v>
      </c>
      <c r="E1162" s="199" t="s">
        <v>4021</v>
      </c>
      <c r="F1162" s="201">
        <v>12.85</v>
      </c>
    </row>
    <row r="1163" spans="2:6">
      <c r="B1163" s="199" t="s">
        <v>6819</v>
      </c>
      <c r="C1163" s="199" t="s">
        <v>9264</v>
      </c>
      <c r="D1163" s="200" t="s">
        <v>4579</v>
      </c>
      <c r="E1163" s="199" t="s">
        <v>4195</v>
      </c>
      <c r="F1163" s="201">
        <v>1.97</v>
      </c>
    </row>
    <row r="1164" spans="2:6" ht="27">
      <c r="B1164" s="199" t="s">
        <v>6820</v>
      </c>
      <c r="C1164" s="199" t="s">
        <v>9265</v>
      </c>
      <c r="D1164" s="200" t="s">
        <v>4580</v>
      </c>
      <c r="E1164" s="199" t="s">
        <v>4195</v>
      </c>
      <c r="F1164" s="201">
        <v>1.97</v>
      </c>
    </row>
    <row r="1165" spans="2:6">
      <c r="B1165" s="199" t="s">
        <v>6821</v>
      </c>
      <c r="C1165" s="199" t="s">
        <v>9266</v>
      </c>
      <c r="D1165" s="200" t="s">
        <v>22069</v>
      </c>
      <c r="E1165" s="199" t="s">
        <v>4195</v>
      </c>
      <c r="F1165" s="201">
        <v>4.01</v>
      </c>
    </row>
    <row r="1166" spans="2:6">
      <c r="B1166" s="199" t="s">
        <v>6822</v>
      </c>
      <c r="C1166" s="199" t="s">
        <v>9267</v>
      </c>
      <c r="D1166" s="200" t="s">
        <v>4581</v>
      </c>
      <c r="E1166" s="199" t="s">
        <v>4327</v>
      </c>
      <c r="F1166" s="201">
        <v>11.56</v>
      </c>
    </row>
    <row r="1167" spans="2:6">
      <c r="B1167" s="199" t="s">
        <v>6823</v>
      </c>
      <c r="C1167" s="199" t="s">
        <v>9268</v>
      </c>
      <c r="D1167" s="200" t="s">
        <v>4582</v>
      </c>
      <c r="E1167" s="199" t="s">
        <v>4021</v>
      </c>
      <c r="F1167" s="201">
        <v>6.42</v>
      </c>
    </row>
    <row r="1168" spans="2:6">
      <c r="B1168" s="199" t="s">
        <v>6824</v>
      </c>
      <c r="C1168" s="199" t="s">
        <v>9269</v>
      </c>
      <c r="D1168" s="200" t="s">
        <v>4583</v>
      </c>
      <c r="E1168" s="199" t="s">
        <v>4021</v>
      </c>
      <c r="F1168" s="201">
        <v>32.92</v>
      </c>
    </row>
    <row r="1169" spans="2:6">
      <c r="B1169" s="199" t="s">
        <v>6825</v>
      </c>
      <c r="C1169" s="199" t="s">
        <v>9270</v>
      </c>
      <c r="D1169" s="200" t="s">
        <v>4584</v>
      </c>
      <c r="E1169" s="199" t="s">
        <v>4327</v>
      </c>
      <c r="F1169" s="201">
        <v>33.92</v>
      </c>
    </row>
    <row r="1170" spans="2:6">
      <c r="B1170" s="199" t="s">
        <v>6826</v>
      </c>
      <c r="C1170" s="199" t="s">
        <v>9271</v>
      </c>
      <c r="D1170" s="200" t="s">
        <v>4585</v>
      </c>
      <c r="E1170" s="199" t="s">
        <v>4327</v>
      </c>
      <c r="F1170" s="201">
        <v>53.2</v>
      </c>
    </row>
    <row r="1171" spans="2:6">
      <c r="B1171" s="199" t="s">
        <v>6827</v>
      </c>
      <c r="C1171" s="199" t="s">
        <v>9272</v>
      </c>
      <c r="D1171" s="200" t="s">
        <v>4586</v>
      </c>
      <c r="E1171" s="199" t="s">
        <v>4327</v>
      </c>
      <c r="F1171" s="201">
        <v>13.56</v>
      </c>
    </row>
    <row r="1172" spans="2:6">
      <c r="B1172" s="199" t="s">
        <v>6828</v>
      </c>
      <c r="C1172" s="199" t="s">
        <v>9273</v>
      </c>
      <c r="D1172" s="200" t="s">
        <v>4587</v>
      </c>
      <c r="E1172" s="199" t="s">
        <v>4327</v>
      </c>
      <c r="F1172" s="201">
        <v>8.4700000000000006</v>
      </c>
    </row>
    <row r="1173" spans="2:6">
      <c r="B1173" s="199" t="s">
        <v>6829</v>
      </c>
      <c r="C1173" s="199" t="s">
        <v>9274</v>
      </c>
      <c r="D1173" s="200" t="s">
        <v>4588</v>
      </c>
      <c r="E1173" s="199" t="s">
        <v>4327</v>
      </c>
      <c r="F1173" s="201">
        <v>11.14</v>
      </c>
    </row>
    <row r="1174" spans="2:6">
      <c r="B1174" s="199" t="s">
        <v>6830</v>
      </c>
      <c r="C1174" s="199" t="s">
        <v>9275</v>
      </c>
      <c r="D1174" s="200" t="s">
        <v>4589</v>
      </c>
      <c r="E1174" s="199" t="s">
        <v>4195</v>
      </c>
      <c r="F1174" s="201">
        <v>20.07</v>
      </c>
    </row>
    <row r="1175" spans="2:6">
      <c r="B1175" s="199" t="s">
        <v>6831</v>
      </c>
      <c r="C1175" s="199" t="s">
        <v>9276</v>
      </c>
      <c r="D1175" s="200" t="s">
        <v>4590</v>
      </c>
      <c r="E1175" s="199" t="s">
        <v>4195</v>
      </c>
      <c r="F1175" s="201">
        <v>8.0299999999999994</v>
      </c>
    </row>
    <row r="1176" spans="2:6">
      <c r="B1176" s="199" t="s">
        <v>6832</v>
      </c>
      <c r="C1176" s="199" t="s">
        <v>9277</v>
      </c>
      <c r="D1176" s="200" t="s">
        <v>4591</v>
      </c>
      <c r="E1176" s="199" t="s">
        <v>4327</v>
      </c>
      <c r="F1176" s="201">
        <v>12.33</v>
      </c>
    </row>
    <row r="1177" spans="2:6">
      <c r="B1177" s="199" t="s">
        <v>6833</v>
      </c>
      <c r="C1177" s="199" t="s">
        <v>9278</v>
      </c>
      <c r="D1177" s="200" t="s">
        <v>4592</v>
      </c>
      <c r="E1177" s="199" t="s">
        <v>4327</v>
      </c>
      <c r="F1177" s="201">
        <v>12.94</v>
      </c>
    </row>
    <row r="1178" spans="2:6">
      <c r="B1178" s="199" t="s">
        <v>6834</v>
      </c>
      <c r="C1178" s="199" t="s">
        <v>9279</v>
      </c>
      <c r="D1178" s="200" t="s">
        <v>4593</v>
      </c>
      <c r="E1178" s="199" t="s">
        <v>4327</v>
      </c>
      <c r="F1178" s="201">
        <v>84.8</v>
      </c>
    </row>
    <row r="1179" spans="2:6">
      <c r="B1179" s="199" t="s">
        <v>6835</v>
      </c>
      <c r="C1179" s="199" t="s">
        <v>9280</v>
      </c>
      <c r="D1179" s="200" t="s">
        <v>4594</v>
      </c>
      <c r="E1179" s="199" t="s">
        <v>4327</v>
      </c>
      <c r="F1179" s="201">
        <v>66.5</v>
      </c>
    </row>
    <row r="1180" spans="2:6" ht="27">
      <c r="B1180" s="199" t="s">
        <v>6836</v>
      </c>
      <c r="C1180" s="199" t="s">
        <v>9281</v>
      </c>
      <c r="D1180" s="200" t="s">
        <v>4595</v>
      </c>
      <c r="E1180" s="199" t="s">
        <v>4021</v>
      </c>
      <c r="F1180" s="201">
        <v>9.6300000000000008</v>
      </c>
    </row>
    <row r="1181" spans="2:6">
      <c r="B1181" s="199" t="s">
        <v>6837</v>
      </c>
      <c r="C1181" s="199" t="s">
        <v>9282</v>
      </c>
      <c r="D1181" s="200" t="s">
        <v>4596</v>
      </c>
      <c r="E1181" s="199" t="s">
        <v>4021</v>
      </c>
      <c r="F1181" s="201">
        <v>13.64</v>
      </c>
    </row>
    <row r="1182" spans="2:6">
      <c r="B1182" s="199" t="s">
        <v>6838</v>
      </c>
      <c r="C1182" s="199" t="s">
        <v>9283</v>
      </c>
      <c r="D1182" s="200" t="s">
        <v>4597</v>
      </c>
      <c r="E1182" s="199" t="s">
        <v>4021</v>
      </c>
      <c r="F1182" s="201">
        <v>20.55</v>
      </c>
    </row>
    <row r="1183" spans="2:6">
      <c r="B1183" s="199" t="s">
        <v>6839</v>
      </c>
      <c r="C1183" s="199" t="s">
        <v>9284</v>
      </c>
      <c r="D1183" s="200" t="s">
        <v>4598</v>
      </c>
      <c r="E1183" s="199" t="s">
        <v>4195</v>
      </c>
      <c r="F1183" s="201">
        <v>4.4800000000000004</v>
      </c>
    </row>
    <row r="1184" spans="2:6" ht="27">
      <c r="B1184" s="199" t="s">
        <v>6840</v>
      </c>
      <c r="C1184" s="199" t="s">
        <v>9285</v>
      </c>
      <c r="D1184" s="200" t="s">
        <v>4599</v>
      </c>
      <c r="E1184" s="199" t="s">
        <v>4021</v>
      </c>
      <c r="F1184" s="201">
        <v>9.6300000000000008</v>
      </c>
    </row>
    <row r="1185" spans="2:6" ht="27">
      <c r="B1185" s="199" t="s">
        <v>6841</v>
      </c>
      <c r="C1185" s="199" t="s">
        <v>9286</v>
      </c>
      <c r="D1185" s="200" t="s">
        <v>4600</v>
      </c>
      <c r="E1185" s="199" t="s">
        <v>4021</v>
      </c>
      <c r="F1185" s="201">
        <v>16.059999999999999</v>
      </c>
    </row>
    <row r="1186" spans="2:6">
      <c r="B1186" s="199" t="s">
        <v>6842</v>
      </c>
      <c r="C1186" s="199" t="s">
        <v>9287</v>
      </c>
      <c r="D1186" s="200" t="s">
        <v>4601</v>
      </c>
      <c r="E1186" s="199" t="s">
        <v>4021</v>
      </c>
      <c r="F1186" s="201">
        <v>5.23</v>
      </c>
    </row>
    <row r="1187" spans="2:6">
      <c r="B1187" s="199" t="s">
        <v>6843</v>
      </c>
      <c r="C1187" s="199" t="s">
        <v>9288</v>
      </c>
      <c r="D1187" s="200" t="s">
        <v>4602</v>
      </c>
      <c r="E1187" s="199" t="s">
        <v>4021</v>
      </c>
      <c r="F1187" s="201">
        <v>8.82</v>
      </c>
    </row>
    <row r="1188" spans="2:6">
      <c r="B1188" s="199" t="s">
        <v>6844</v>
      </c>
      <c r="C1188" s="199" t="s">
        <v>9289</v>
      </c>
      <c r="D1188" s="200" t="s">
        <v>4603</v>
      </c>
      <c r="E1188" s="199" t="s">
        <v>4021</v>
      </c>
      <c r="F1188" s="201">
        <v>10.43</v>
      </c>
    </row>
    <row r="1189" spans="2:6">
      <c r="B1189" s="199" t="s">
        <v>6845</v>
      </c>
      <c r="C1189" s="199" t="s">
        <v>9290</v>
      </c>
      <c r="D1189" s="200" t="s">
        <v>4604</v>
      </c>
      <c r="E1189" s="199" t="s">
        <v>4021</v>
      </c>
      <c r="F1189" s="201">
        <v>9.6300000000000008</v>
      </c>
    </row>
    <row r="1190" spans="2:6">
      <c r="B1190" s="199" t="s">
        <v>6846</v>
      </c>
      <c r="C1190" s="199" t="s">
        <v>9291</v>
      </c>
      <c r="D1190" s="200" t="s">
        <v>4605</v>
      </c>
      <c r="E1190" s="199" t="s">
        <v>4195</v>
      </c>
      <c r="F1190" s="201">
        <v>5.64</v>
      </c>
    </row>
    <row r="1191" spans="2:6">
      <c r="B1191" s="199" t="s">
        <v>6847</v>
      </c>
      <c r="C1191" s="199" t="s">
        <v>9292</v>
      </c>
      <c r="D1191" s="200" t="s">
        <v>4606</v>
      </c>
      <c r="E1191" s="199" t="s">
        <v>4195</v>
      </c>
      <c r="F1191" s="201">
        <v>6.06</v>
      </c>
    </row>
    <row r="1192" spans="2:6">
      <c r="B1192" s="199" t="s">
        <v>6848</v>
      </c>
      <c r="C1192" s="199" t="s">
        <v>9293</v>
      </c>
      <c r="D1192" s="200" t="s">
        <v>4607</v>
      </c>
      <c r="E1192" s="199" t="s">
        <v>4195</v>
      </c>
      <c r="F1192" s="201">
        <v>11.8</v>
      </c>
    </row>
    <row r="1193" spans="2:6" ht="27">
      <c r="B1193" s="199" t="s">
        <v>6849</v>
      </c>
      <c r="C1193" s="199" t="s">
        <v>9294</v>
      </c>
      <c r="D1193" s="200" t="s">
        <v>4608</v>
      </c>
      <c r="E1193" s="199" t="s">
        <v>4195</v>
      </c>
      <c r="F1193" s="201">
        <v>11.8</v>
      </c>
    </row>
    <row r="1194" spans="2:6">
      <c r="B1194" s="199" t="s">
        <v>6850</v>
      </c>
      <c r="C1194" s="199" t="s">
        <v>9295</v>
      </c>
      <c r="D1194" s="200" t="s">
        <v>4609</v>
      </c>
      <c r="E1194" s="199" t="s">
        <v>4021</v>
      </c>
      <c r="F1194" s="201">
        <v>2.11</v>
      </c>
    </row>
    <row r="1195" spans="2:6">
      <c r="B1195" s="206" t="s">
        <v>22070</v>
      </c>
      <c r="C1195" s="199" t="s">
        <v>4323</v>
      </c>
      <c r="D1195" s="203" t="s">
        <v>22071</v>
      </c>
      <c r="E1195" s="204"/>
      <c r="F1195" s="205"/>
    </row>
    <row r="1196" spans="2:6">
      <c r="B1196" s="199" t="s">
        <v>6851</v>
      </c>
      <c r="C1196" s="199" t="s">
        <v>9296</v>
      </c>
      <c r="D1196" s="200" t="s">
        <v>4610</v>
      </c>
      <c r="E1196" s="199" t="s">
        <v>4021</v>
      </c>
      <c r="F1196" s="201">
        <v>249.51</v>
      </c>
    </row>
    <row r="1197" spans="2:6">
      <c r="B1197" s="199" t="s">
        <v>6852</v>
      </c>
      <c r="C1197" s="199" t="s">
        <v>9297</v>
      </c>
      <c r="D1197" s="200" t="s">
        <v>4611</v>
      </c>
      <c r="E1197" s="199" t="s">
        <v>4021</v>
      </c>
      <c r="F1197" s="201">
        <v>182</v>
      </c>
    </row>
    <row r="1198" spans="2:6" ht="27">
      <c r="B1198" s="199" t="s">
        <v>6853</v>
      </c>
      <c r="C1198" s="199" t="s">
        <v>9298</v>
      </c>
      <c r="D1198" s="200" t="s">
        <v>4612</v>
      </c>
      <c r="E1198" s="199" t="s">
        <v>4021</v>
      </c>
      <c r="F1198" s="201">
        <v>541.04</v>
      </c>
    </row>
    <row r="1199" spans="2:6">
      <c r="B1199" s="199" t="s">
        <v>6854</v>
      </c>
      <c r="C1199" s="199" t="s">
        <v>9299</v>
      </c>
      <c r="D1199" s="200" t="s">
        <v>4613</v>
      </c>
      <c r="E1199" s="199" t="s">
        <v>4021</v>
      </c>
      <c r="F1199" s="201">
        <v>477.84</v>
      </c>
    </row>
    <row r="1200" spans="2:6">
      <c r="B1200" s="199" t="s">
        <v>6855</v>
      </c>
      <c r="C1200" s="199" t="s">
        <v>9300</v>
      </c>
      <c r="D1200" s="200" t="s">
        <v>4614</v>
      </c>
      <c r="E1200" s="199" t="s">
        <v>4021</v>
      </c>
      <c r="F1200" s="201">
        <v>365.77</v>
      </c>
    </row>
    <row r="1201" spans="2:6">
      <c r="B1201" s="206" t="s">
        <v>22072</v>
      </c>
      <c r="C1201" s="199" t="s">
        <v>4323</v>
      </c>
      <c r="D1201" s="203" t="s">
        <v>22073</v>
      </c>
      <c r="E1201" s="204"/>
      <c r="F1201" s="205"/>
    </row>
    <row r="1202" spans="2:6">
      <c r="B1202" s="199" t="s">
        <v>6856</v>
      </c>
      <c r="C1202" s="199" t="s">
        <v>9301</v>
      </c>
      <c r="D1202" s="200" t="s">
        <v>4615</v>
      </c>
      <c r="E1202" s="199" t="s">
        <v>4466</v>
      </c>
      <c r="F1202" s="201">
        <v>100</v>
      </c>
    </row>
    <row r="1203" spans="2:6">
      <c r="B1203" s="199" t="s">
        <v>6857</v>
      </c>
      <c r="C1203" s="199" t="s">
        <v>9302</v>
      </c>
      <c r="D1203" s="200" t="s">
        <v>4616</v>
      </c>
      <c r="E1203" s="199" t="s">
        <v>4021</v>
      </c>
      <c r="F1203" s="201">
        <v>92.34</v>
      </c>
    </row>
    <row r="1204" spans="2:6">
      <c r="B1204" s="199" t="s">
        <v>6858</v>
      </c>
      <c r="C1204" s="199" t="s">
        <v>9303</v>
      </c>
      <c r="D1204" s="200" t="s">
        <v>4617</v>
      </c>
      <c r="E1204" s="199" t="s">
        <v>4021</v>
      </c>
      <c r="F1204" s="201">
        <v>92.34</v>
      </c>
    </row>
    <row r="1205" spans="2:6">
      <c r="B1205" s="199" t="s">
        <v>6859</v>
      </c>
      <c r="C1205" s="199" t="s">
        <v>9304</v>
      </c>
      <c r="D1205" s="200" t="s">
        <v>4618</v>
      </c>
      <c r="E1205" s="199" t="s">
        <v>4327</v>
      </c>
      <c r="F1205" s="201">
        <v>1126.56</v>
      </c>
    </row>
    <row r="1206" spans="2:6">
      <c r="B1206" s="206" t="s">
        <v>22074</v>
      </c>
      <c r="C1206" s="199" t="s">
        <v>4323</v>
      </c>
      <c r="D1206" s="203" t="s">
        <v>22075</v>
      </c>
      <c r="E1206" s="204"/>
      <c r="F1206" s="205"/>
    </row>
    <row r="1207" spans="2:6">
      <c r="B1207" s="199" t="s">
        <v>6860</v>
      </c>
      <c r="C1207" s="199" t="s">
        <v>9305</v>
      </c>
      <c r="D1207" s="200" t="s">
        <v>4619</v>
      </c>
      <c r="E1207" s="199" t="s">
        <v>4195</v>
      </c>
      <c r="F1207" s="201">
        <v>5231.45</v>
      </c>
    </row>
    <row r="1208" spans="2:6">
      <c r="B1208" s="199" t="s">
        <v>6861</v>
      </c>
      <c r="C1208" s="199" t="s">
        <v>9306</v>
      </c>
      <c r="D1208" s="200" t="s">
        <v>4620</v>
      </c>
      <c r="E1208" s="199" t="s">
        <v>4195</v>
      </c>
      <c r="F1208" s="201">
        <v>5430.45</v>
      </c>
    </row>
    <row r="1209" spans="2:6">
      <c r="B1209" s="199" t="s">
        <v>6862</v>
      </c>
      <c r="C1209" s="199" t="s">
        <v>9307</v>
      </c>
      <c r="D1209" s="200" t="s">
        <v>4621</v>
      </c>
      <c r="E1209" s="199" t="s">
        <v>4195</v>
      </c>
      <c r="F1209" s="201">
        <v>5629.04</v>
      </c>
    </row>
    <row r="1210" spans="2:6">
      <c r="B1210" s="199" t="s">
        <v>6863</v>
      </c>
      <c r="C1210" s="199" t="s">
        <v>9308</v>
      </c>
      <c r="D1210" s="200" t="s">
        <v>4622</v>
      </c>
      <c r="E1210" s="199" t="s">
        <v>4195</v>
      </c>
      <c r="F1210" s="201">
        <v>5832.4</v>
      </c>
    </row>
    <row r="1211" spans="2:6">
      <c r="B1211" s="199" t="s">
        <v>6864</v>
      </c>
      <c r="C1211" s="199" t="s">
        <v>9309</v>
      </c>
      <c r="D1211" s="200" t="s">
        <v>4623</v>
      </c>
      <c r="E1211" s="199" t="s">
        <v>4195</v>
      </c>
      <c r="F1211" s="201">
        <v>8893.44</v>
      </c>
    </row>
    <row r="1212" spans="2:6">
      <c r="B1212" s="199" t="s">
        <v>6865</v>
      </c>
      <c r="C1212" s="199" t="s">
        <v>9310</v>
      </c>
      <c r="D1212" s="200" t="s">
        <v>4624</v>
      </c>
      <c r="E1212" s="199" t="s">
        <v>4195</v>
      </c>
      <c r="F1212" s="201">
        <v>9160.94</v>
      </c>
    </row>
    <row r="1213" spans="2:6">
      <c r="B1213" s="199" t="s">
        <v>6866</v>
      </c>
      <c r="C1213" s="199" t="s">
        <v>9311</v>
      </c>
      <c r="D1213" s="200" t="s">
        <v>4625</v>
      </c>
      <c r="E1213" s="199" t="s">
        <v>4195</v>
      </c>
      <c r="F1213" s="201">
        <v>9417.92</v>
      </c>
    </row>
    <row r="1214" spans="2:6">
      <c r="B1214" s="199" t="s">
        <v>6867</v>
      </c>
      <c r="C1214" s="199" t="s">
        <v>9312</v>
      </c>
      <c r="D1214" s="200" t="s">
        <v>4626</v>
      </c>
      <c r="E1214" s="199" t="s">
        <v>4195</v>
      </c>
      <c r="F1214" s="201">
        <v>9707.7000000000007</v>
      </c>
    </row>
    <row r="1215" spans="2:6">
      <c r="B1215" s="199" t="s">
        <v>6868</v>
      </c>
      <c r="C1215" s="199" t="s">
        <v>9313</v>
      </c>
      <c r="D1215" s="200" t="s">
        <v>4627</v>
      </c>
      <c r="E1215" s="199" t="s">
        <v>4195</v>
      </c>
      <c r="F1215" s="201">
        <v>10045.299999999999</v>
      </c>
    </row>
    <row r="1216" spans="2:6">
      <c r="B1216" s="199" t="s">
        <v>6869</v>
      </c>
      <c r="C1216" s="199" t="s">
        <v>9314</v>
      </c>
      <c r="D1216" s="200" t="s">
        <v>4628</v>
      </c>
      <c r="E1216" s="199" t="s">
        <v>4195</v>
      </c>
      <c r="F1216" s="201">
        <v>10401.99</v>
      </c>
    </row>
    <row r="1217" spans="2:6">
      <c r="B1217" s="199" t="s">
        <v>6870</v>
      </c>
      <c r="C1217" s="199" t="s">
        <v>9315</v>
      </c>
      <c r="D1217" s="200" t="s">
        <v>4629</v>
      </c>
      <c r="E1217" s="199" t="s">
        <v>4195</v>
      </c>
      <c r="F1217" s="201">
        <v>10723.85</v>
      </c>
    </row>
    <row r="1218" spans="2:6">
      <c r="B1218" s="199" t="s">
        <v>6871</v>
      </c>
      <c r="C1218" s="199" t="s">
        <v>9316</v>
      </c>
      <c r="D1218" s="200" t="s">
        <v>4630</v>
      </c>
      <c r="E1218" s="199" t="s">
        <v>4195</v>
      </c>
      <c r="F1218" s="201">
        <v>11150.99</v>
      </c>
    </row>
    <row r="1219" spans="2:6">
      <c r="B1219" s="199" t="s">
        <v>6872</v>
      </c>
      <c r="C1219" s="199" t="s">
        <v>9317</v>
      </c>
      <c r="D1219" s="200" t="s">
        <v>4631</v>
      </c>
      <c r="E1219" s="199" t="s">
        <v>4195</v>
      </c>
      <c r="F1219" s="201">
        <v>11488.69</v>
      </c>
    </row>
    <row r="1220" spans="2:6">
      <c r="B1220" s="199" t="s">
        <v>6873</v>
      </c>
      <c r="C1220" s="199" t="s">
        <v>9318</v>
      </c>
      <c r="D1220" s="200" t="s">
        <v>4632</v>
      </c>
      <c r="E1220" s="199" t="s">
        <v>4195</v>
      </c>
      <c r="F1220" s="201">
        <v>11843.36</v>
      </c>
    </row>
    <row r="1221" spans="2:6">
      <c r="B1221" s="199" t="s">
        <v>6874</v>
      </c>
      <c r="C1221" s="199" t="s">
        <v>9319</v>
      </c>
      <c r="D1221" s="200" t="s">
        <v>4633</v>
      </c>
      <c r="E1221" s="199" t="s">
        <v>4195</v>
      </c>
      <c r="F1221" s="201">
        <v>12200.98</v>
      </c>
    </row>
    <row r="1222" spans="2:6">
      <c r="B1222" s="199" t="s">
        <v>6875</v>
      </c>
      <c r="C1222" s="199" t="s">
        <v>9320</v>
      </c>
      <c r="D1222" s="200" t="s">
        <v>4634</v>
      </c>
      <c r="E1222" s="199" t="s">
        <v>4195</v>
      </c>
      <c r="F1222" s="201">
        <v>12484.73</v>
      </c>
    </row>
    <row r="1223" spans="2:6">
      <c r="B1223" s="199" t="s">
        <v>6876</v>
      </c>
      <c r="C1223" s="199" t="s">
        <v>9321</v>
      </c>
      <c r="D1223" s="200" t="s">
        <v>4635</v>
      </c>
      <c r="E1223" s="199" t="s">
        <v>4195</v>
      </c>
      <c r="F1223" s="201">
        <v>12792.5</v>
      </c>
    </row>
    <row r="1224" spans="2:6">
      <c r="B1224" s="199" t="s">
        <v>6877</v>
      </c>
      <c r="C1224" s="199" t="s">
        <v>9322</v>
      </c>
      <c r="D1224" s="200" t="s">
        <v>4636</v>
      </c>
      <c r="E1224" s="199" t="s">
        <v>4195</v>
      </c>
      <c r="F1224" s="201">
        <v>13073.23</v>
      </c>
    </row>
    <row r="1225" spans="2:6">
      <c r="B1225" s="199" t="s">
        <v>6878</v>
      </c>
      <c r="C1225" s="199" t="s">
        <v>9323</v>
      </c>
      <c r="D1225" s="200" t="s">
        <v>4637</v>
      </c>
      <c r="E1225" s="199" t="s">
        <v>4195</v>
      </c>
      <c r="F1225" s="201">
        <v>13356.43</v>
      </c>
    </row>
    <row r="1226" spans="2:6">
      <c r="B1226" s="199" t="s">
        <v>6879</v>
      </c>
      <c r="C1226" s="199" t="s">
        <v>9324</v>
      </c>
      <c r="D1226" s="200" t="s">
        <v>4638</v>
      </c>
      <c r="E1226" s="199" t="s">
        <v>4327</v>
      </c>
      <c r="F1226" s="201">
        <v>1303.05</v>
      </c>
    </row>
    <row r="1227" spans="2:6">
      <c r="B1227" s="199" t="s">
        <v>6880</v>
      </c>
      <c r="C1227" s="199" t="s">
        <v>9325</v>
      </c>
      <c r="D1227" s="200" t="s">
        <v>4639</v>
      </c>
      <c r="E1227" s="199" t="s">
        <v>4327</v>
      </c>
      <c r="F1227" s="201">
        <v>1762.12</v>
      </c>
    </row>
    <row r="1228" spans="2:6">
      <c r="B1228" s="199" t="s">
        <v>6881</v>
      </c>
      <c r="C1228" s="199" t="s">
        <v>9326</v>
      </c>
      <c r="D1228" s="200" t="s">
        <v>4640</v>
      </c>
      <c r="E1228" s="199" t="s">
        <v>4327</v>
      </c>
      <c r="F1228" s="201">
        <v>1873</v>
      </c>
    </row>
    <row r="1229" spans="2:6">
      <c r="B1229" s="199" t="s">
        <v>6882</v>
      </c>
      <c r="C1229" s="199" t="s">
        <v>9327</v>
      </c>
      <c r="D1229" s="200" t="s">
        <v>4641</v>
      </c>
      <c r="E1229" s="199" t="s">
        <v>4327</v>
      </c>
      <c r="F1229" s="201">
        <v>2336.0500000000002</v>
      </c>
    </row>
    <row r="1230" spans="2:6">
      <c r="B1230" s="199" t="s">
        <v>6883</v>
      </c>
      <c r="C1230" s="199" t="s">
        <v>9328</v>
      </c>
      <c r="D1230" s="200" t="s">
        <v>4642</v>
      </c>
      <c r="E1230" s="199" t="s">
        <v>4327</v>
      </c>
      <c r="F1230" s="201">
        <v>2602.3000000000002</v>
      </c>
    </row>
    <row r="1231" spans="2:6">
      <c r="B1231" s="199" t="s">
        <v>6884</v>
      </c>
      <c r="C1231" s="199" t="s">
        <v>9329</v>
      </c>
      <c r="D1231" s="200" t="s">
        <v>4643</v>
      </c>
      <c r="E1231" s="199" t="s">
        <v>4327</v>
      </c>
      <c r="F1231" s="201">
        <v>838.09</v>
      </c>
    </row>
    <row r="1232" spans="2:6">
      <c r="B1232" s="199" t="s">
        <v>6885</v>
      </c>
      <c r="C1232" s="199" t="s">
        <v>9330</v>
      </c>
      <c r="D1232" s="200" t="s">
        <v>4644</v>
      </c>
      <c r="E1232" s="199" t="s">
        <v>4327</v>
      </c>
      <c r="F1232" s="201">
        <v>934.13</v>
      </c>
    </row>
    <row r="1233" spans="2:6">
      <c r="B1233" s="199" t="s">
        <v>6886</v>
      </c>
      <c r="C1233" s="199" t="s">
        <v>9331</v>
      </c>
      <c r="D1233" s="200" t="s">
        <v>4645</v>
      </c>
      <c r="E1233" s="199" t="s">
        <v>4327</v>
      </c>
      <c r="F1233" s="201">
        <v>1015.85</v>
      </c>
    </row>
    <row r="1234" spans="2:6">
      <c r="B1234" s="199" t="s">
        <v>6887</v>
      </c>
      <c r="C1234" s="199" t="s">
        <v>9332</v>
      </c>
      <c r="D1234" s="200" t="s">
        <v>4646</v>
      </c>
      <c r="E1234" s="199" t="s">
        <v>4327</v>
      </c>
      <c r="F1234" s="201">
        <v>1101.5</v>
      </c>
    </row>
    <row r="1235" spans="2:6">
      <c r="B1235" s="199" t="s">
        <v>6888</v>
      </c>
      <c r="C1235" s="199" t="s">
        <v>9333</v>
      </c>
      <c r="D1235" s="200" t="s">
        <v>4647</v>
      </c>
      <c r="E1235" s="199" t="s">
        <v>4327</v>
      </c>
      <c r="F1235" s="201">
        <v>1197.42</v>
      </c>
    </row>
    <row r="1236" spans="2:6">
      <c r="B1236" s="199" t="s">
        <v>6889</v>
      </c>
      <c r="C1236" s="199" t="s">
        <v>9334</v>
      </c>
      <c r="D1236" s="200" t="s">
        <v>4648</v>
      </c>
      <c r="E1236" s="199" t="s">
        <v>4327</v>
      </c>
      <c r="F1236" s="201">
        <v>16.57</v>
      </c>
    </row>
    <row r="1237" spans="2:6" ht="27">
      <c r="B1237" s="199" t="s">
        <v>6890</v>
      </c>
      <c r="C1237" s="199" t="s">
        <v>9335</v>
      </c>
      <c r="D1237" s="200" t="s">
        <v>4649</v>
      </c>
      <c r="E1237" s="199" t="s">
        <v>4327</v>
      </c>
      <c r="F1237" s="201">
        <v>1452.23</v>
      </c>
    </row>
    <row r="1238" spans="2:6" ht="27">
      <c r="B1238" s="199" t="s">
        <v>3977</v>
      </c>
      <c r="C1238" s="199" t="s">
        <v>9336</v>
      </c>
      <c r="D1238" s="200" t="s">
        <v>4650</v>
      </c>
      <c r="E1238" s="199" t="s">
        <v>4327</v>
      </c>
      <c r="F1238" s="201">
        <v>1977.88</v>
      </c>
    </row>
    <row r="1239" spans="2:6" ht="27">
      <c r="B1239" s="199" t="s">
        <v>6891</v>
      </c>
      <c r="C1239" s="199" t="s">
        <v>9337</v>
      </c>
      <c r="D1239" s="200" t="s">
        <v>4651</v>
      </c>
      <c r="E1239" s="199" t="s">
        <v>4327</v>
      </c>
      <c r="F1239" s="201">
        <v>826.7</v>
      </c>
    </row>
    <row r="1240" spans="2:6">
      <c r="B1240" s="199" t="s">
        <v>6892</v>
      </c>
      <c r="C1240" s="199" t="s">
        <v>9338</v>
      </c>
      <c r="D1240" s="200" t="s">
        <v>4652</v>
      </c>
      <c r="E1240" s="199" t="s">
        <v>4327</v>
      </c>
      <c r="F1240" s="201">
        <v>968.79</v>
      </c>
    </row>
    <row r="1241" spans="2:6">
      <c r="B1241" s="199" t="s">
        <v>6893</v>
      </c>
      <c r="C1241" s="199" t="s">
        <v>9339</v>
      </c>
      <c r="D1241" s="200" t="s">
        <v>4653</v>
      </c>
      <c r="E1241" s="199" t="s">
        <v>4327</v>
      </c>
      <c r="F1241" s="201">
        <v>413.59</v>
      </c>
    </row>
    <row r="1242" spans="2:6" ht="27">
      <c r="B1242" s="199" t="s">
        <v>6894</v>
      </c>
      <c r="C1242" s="199" t="s">
        <v>9340</v>
      </c>
      <c r="D1242" s="200" t="s">
        <v>4654</v>
      </c>
      <c r="E1242" s="199" t="s">
        <v>4327</v>
      </c>
      <c r="F1242" s="201">
        <v>1104.83</v>
      </c>
    </row>
    <row r="1243" spans="2:6" ht="27">
      <c r="B1243" s="199" t="s">
        <v>6895</v>
      </c>
      <c r="C1243" s="199" t="s">
        <v>9341</v>
      </c>
      <c r="D1243" s="200" t="s">
        <v>4655</v>
      </c>
      <c r="E1243" s="199" t="s">
        <v>4327</v>
      </c>
      <c r="F1243" s="201">
        <v>1527.43</v>
      </c>
    </row>
    <row r="1244" spans="2:6">
      <c r="B1244" s="199" t="s">
        <v>6896</v>
      </c>
      <c r="C1244" s="199" t="s">
        <v>9342</v>
      </c>
      <c r="D1244" s="200" t="s">
        <v>4656</v>
      </c>
      <c r="E1244" s="199" t="s">
        <v>4327</v>
      </c>
      <c r="F1244" s="201">
        <v>1227.42</v>
      </c>
    </row>
    <row r="1245" spans="2:6" ht="27">
      <c r="B1245" s="199" t="s">
        <v>6897</v>
      </c>
      <c r="C1245" s="199" t="s">
        <v>9343</v>
      </c>
      <c r="D1245" s="200" t="s">
        <v>4657</v>
      </c>
      <c r="E1245" s="199" t="s">
        <v>4327</v>
      </c>
      <c r="F1245" s="201">
        <v>1403.58</v>
      </c>
    </row>
    <row r="1246" spans="2:6" ht="27">
      <c r="B1246" s="199" t="s">
        <v>6898</v>
      </c>
      <c r="C1246" s="199" t="s">
        <v>9344</v>
      </c>
      <c r="D1246" s="200" t="s">
        <v>4658</v>
      </c>
      <c r="E1246" s="199" t="s">
        <v>4327</v>
      </c>
      <c r="F1246" s="201">
        <v>1932.05</v>
      </c>
    </row>
    <row r="1247" spans="2:6" ht="27">
      <c r="B1247" s="199" t="s">
        <v>6899</v>
      </c>
      <c r="C1247" s="199" t="s">
        <v>9345</v>
      </c>
      <c r="D1247" s="200" t="s">
        <v>4659</v>
      </c>
      <c r="E1247" s="199" t="s">
        <v>4327</v>
      </c>
      <c r="F1247" s="201">
        <v>1079.01</v>
      </c>
    </row>
    <row r="1248" spans="2:6" ht="27">
      <c r="B1248" s="199" t="s">
        <v>6900</v>
      </c>
      <c r="C1248" s="199" t="s">
        <v>9346</v>
      </c>
      <c r="D1248" s="200" t="s">
        <v>4660</v>
      </c>
      <c r="E1248" s="199" t="s">
        <v>4327</v>
      </c>
      <c r="F1248" s="201">
        <v>1571.32</v>
      </c>
    </row>
    <row r="1249" spans="2:6" ht="27">
      <c r="B1249" s="199" t="s">
        <v>6901</v>
      </c>
      <c r="C1249" s="199" t="s">
        <v>9347</v>
      </c>
      <c r="D1249" s="200" t="s">
        <v>4661</v>
      </c>
      <c r="E1249" s="199" t="s">
        <v>4327</v>
      </c>
      <c r="F1249" s="201">
        <v>556.37</v>
      </c>
    </row>
    <row r="1250" spans="2:6" ht="27">
      <c r="B1250" s="199" t="s">
        <v>6902</v>
      </c>
      <c r="C1250" s="199" t="s">
        <v>9348</v>
      </c>
      <c r="D1250" s="200" t="s">
        <v>4662</v>
      </c>
      <c r="E1250" s="199" t="s">
        <v>4327</v>
      </c>
      <c r="F1250" s="201">
        <v>813.64</v>
      </c>
    </row>
    <row r="1251" spans="2:6" ht="27">
      <c r="B1251" s="199" t="s">
        <v>6903</v>
      </c>
      <c r="C1251" s="199" t="s">
        <v>9349</v>
      </c>
      <c r="D1251" s="200" t="s">
        <v>4663</v>
      </c>
      <c r="E1251" s="199" t="s">
        <v>4327</v>
      </c>
      <c r="F1251" s="201">
        <v>1072.06</v>
      </c>
    </row>
    <row r="1252" spans="2:6" ht="27">
      <c r="B1252" s="199" t="s">
        <v>6904</v>
      </c>
      <c r="C1252" s="199" t="s">
        <v>9350</v>
      </c>
      <c r="D1252" s="200" t="s">
        <v>4664</v>
      </c>
      <c r="E1252" s="199" t="s">
        <v>4327</v>
      </c>
      <c r="F1252" s="201">
        <v>1528.17</v>
      </c>
    </row>
    <row r="1253" spans="2:6" ht="27">
      <c r="B1253" s="199" t="s">
        <v>6905</v>
      </c>
      <c r="C1253" s="199" t="s">
        <v>9351</v>
      </c>
      <c r="D1253" s="200" t="s">
        <v>4665</v>
      </c>
      <c r="E1253" s="199" t="s">
        <v>4327</v>
      </c>
      <c r="F1253" s="201">
        <v>1360.66</v>
      </c>
    </row>
    <row r="1254" spans="2:6" ht="27">
      <c r="B1254" s="199" t="s">
        <v>6906</v>
      </c>
      <c r="C1254" s="199" t="s">
        <v>9352</v>
      </c>
      <c r="D1254" s="200" t="s">
        <v>4666</v>
      </c>
      <c r="E1254" s="199" t="s">
        <v>4327</v>
      </c>
      <c r="F1254" s="201">
        <v>1922.64</v>
      </c>
    </row>
    <row r="1255" spans="2:6">
      <c r="B1255" s="199" t="s">
        <v>6907</v>
      </c>
      <c r="C1255" s="199" t="s">
        <v>9353</v>
      </c>
      <c r="D1255" s="200" t="s">
        <v>4667</v>
      </c>
      <c r="E1255" s="199" t="s">
        <v>4327</v>
      </c>
      <c r="F1255" s="201">
        <v>956.91</v>
      </c>
    </row>
    <row r="1256" spans="2:6">
      <c r="B1256" s="199" t="s">
        <v>6908</v>
      </c>
      <c r="C1256" s="199" t="s">
        <v>9354</v>
      </c>
      <c r="D1256" s="200" t="s">
        <v>4668</v>
      </c>
      <c r="E1256" s="199" t="s">
        <v>4327</v>
      </c>
      <c r="F1256" s="201">
        <v>1526.59</v>
      </c>
    </row>
    <row r="1257" spans="2:6" ht="40.5">
      <c r="B1257" s="199" t="s">
        <v>13824</v>
      </c>
      <c r="C1257" s="199" t="s">
        <v>4323</v>
      </c>
      <c r="D1257" s="200" t="s">
        <v>13825</v>
      </c>
      <c r="E1257" s="199" t="s">
        <v>4195</v>
      </c>
      <c r="F1257" s="201">
        <v>42.81</v>
      </c>
    </row>
    <row r="1258" spans="2:6" ht="40.5">
      <c r="B1258" s="199" t="s">
        <v>13826</v>
      </c>
      <c r="C1258" s="199" t="s">
        <v>4323</v>
      </c>
      <c r="D1258" s="200" t="s">
        <v>13827</v>
      </c>
      <c r="E1258" s="199" t="s">
        <v>4195</v>
      </c>
      <c r="F1258" s="201">
        <v>76.5</v>
      </c>
    </row>
    <row r="1259" spans="2:6" ht="40.5">
      <c r="B1259" s="199" t="s">
        <v>13828</v>
      </c>
      <c r="C1259" s="199" t="s">
        <v>4323</v>
      </c>
      <c r="D1259" s="200" t="s">
        <v>13829</v>
      </c>
      <c r="E1259" s="199" t="s">
        <v>4195</v>
      </c>
      <c r="F1259" s="201">
        <v>54.9</v>
      </c>
    </row>
    <row r="1260" spans="2:6" ht="40.5">
      <c r="B1260" s="199" t="s">
        <v>13830</v>
      </c>
      <c r="C1260" s="199" t="s">
        <v>4323</v>
      </c>
      <c r="D1260" s="200" t="s">
        <v>13831</v>
      </c>
      <c r="E1260" s="199" t="s">
        <v>4195</v>
      </c>
      <c r="F1260" s="201">
        <v>93.95</v>
      </c>
    </row>
    <row r="1261" spans="2:6" ht="67.5">
      <c r="B1261" s="199" t="s">
        <v>13832</v>
      </c>
      <c r="C1261" s="199" t="s">
        <v>4323</v>
      </c>
      <c r="D1261" s="200" t="s">
        <v>13833</v>
      </c>
      <c r="E1261" s="199" t="s">
        <v>4195</v>
      </c>
      <c r="F1261" s="201">
        <v>171.05</v>
      </c>
    </row>
    <row r="1262" spans="2:6" ht="67.5">
      <c r="B1262" s="199" t="s">
        <v>13834</v>
      </c>
      <c r="C1262" s="199" t="s">
        <v>4323</v>
      </c>
      <c r="D1262" s="200" t="s">
        <v>13835</v>
      </c>
      <c r="E1262" s="199" t="s">
        <v>4195</v>
      </c>
      <c r="F1262" s="201">
        <v>106.66</v>
      </c>
    </row>
    <row r="1263" spans="2:6" ht="40.5">
      <c r="B1263" s="199" t="s">
        <v>13836</v>
      </c>
      <c r="C1263" s="199" t="s">
        <v>4323</v>
      </c>
      <c r="D1263" s="200" t="s">
        <v>13837</v>
      </c>
      <c r="E1263" s="199" t="s">
        <v>4195</v>
      </c>
      <c r="F1263" s="201">
        <v>72.41</v>
      </c>
    </row>
    <row r="1264" spans="2:6" ht="67.5">
      <c r="B1264" s="199" t="s">
        <v>13838</v>
      </c>
      <c r="C1264" s="199" t="s">
        <v>4323</v>
      </c>
      <c r="D1264" s="200" t="s">
        <v>13839</v>
      </c>
      <c r="E1264" s="199" t="s">
        <v>4195</v>
      </c>
      <c r="F1264" s="201">
        <v>220.85</v>
      </c>
    </row>
    <row r="1265" spans="2:6" ht="54">
      <c r="B1265" s="199" t="s">
        <v>13840</v>
      </c>
      <c r="C1265" s="199" t="s">
        <v>4323</v>
      </c>
      <c r="D1265" s="200" t="s">
        <v>13841</v>
      </c>
      <c r="E1265" s="199" t="s">
        <v>4195</v>
      </c>
      <c r="F1265" s="201">
        <v>156.46</v>
      </c>
    </row>
    <row r="1266" spans="2:6" ht="40.5">
      <c r="B1266" s="199" t="s">
        <v>13842</v>
      </c>
      <c r="C1266" s="199" t="s">
        <v>4323</v>
      </c>
      <c r="D1266" s="200" t="s">
        <v>13843</v>
      </c>
      <c r="E1266" s="199" t="s">
        <v>4195</v>
      </c>
      <c r="F1266" s="201">
        <v>291.8</v>
      </c>
    </row>
    <row r="1267" spans="2:6" ht="67.5">
      <c r="B1267" s="199" t="s">
        <v>13844</v>
      </c>
      <c r="C1267" s="199" t="s">
        <v>4323</v>
      </c>
      <c r="D1267" s="200" t="s">
        <v>13845</v>
      </c>
      <c r="E1267" s="199" t="s">
        <v>4195</v>
      </c>
      <c r="F1267" s="201">
        <v>178.77</v>
      </c>
    </row>
    <row r="1268" spans="2:6" ht="54">
      <c r="B1268" s="199" t="s">
        <v>13846</v>
      </c>
      <c r="C1268" s="199" t="s">
        <v>4323</v>
      </c>
      <c r="D1268" s="200" t="s">
        <v>13847</v>
      </c>
      <c r="E1268" s="199" t="s">
        <v>4195</v>
      </c>
      <c r="F1268" s="201">
        <v>114.38</v>
      </c>
    </row>
    <row r="1269" spans="2:6" ht="40.5">
      <c r="B1269" s="199" t="s">
        <v>13848</v>
      </c>
      <c r="C1269" s="199" t="s">
        <v>4323</v>
      </c>
      <c r="D1269" s="200" t="s">
        <v>13849</v>
      </c>
      <c r="E1269" s="199" t="s">
        <v>4195</v>
      </c>
      <c r="F1269" s="201">
        <v>80.13</v>
      </c>
    </row>
    <row r="1270" spans="2:6" ht="67.5">
      <c r="B1270" s="199" t="s">
        <v>13850</v>
      </c>
      <c r="C1270" s="199" t="s">
        <v>4323</v>
      </c>
      <c r="D1270" s="200" t="s">
        <v>13851</v>
      </c>
      <c r="E1270" s="199" t="s">
        <v>4195</v>
      </c>
      <c r="F1270" s="201">
        <v>228.57</v>
      </c>
    </row>
    <row r="1271" spans="2:6" ht="54">
      <c r="B1271" s="199" t="s">
        <v>13852</v>
      </c>
      <c r="C1271" s="199" t="s">
        <v>4323</v>
      </c>
      <c r="D1271" s="200" t="s">
        <v>13853</v>
      </c>
      <c r="E1271" s="199" t="s">
        <v>4195</v>
      </c>
      <c r="F1271" s="201">
        <v>164.18</v>
      </c>
    </row>
    <row r="1272" spans="2:6" ht="40.5">
      <c r="B1272" s="199" t="s">
        <v>13854</v>
      </c>
      <c r="C1272" s="199" t="s">
        <v>4323</v>
      </c>
      <c r="D1272" s="200" t="s">
        <v>13855</v>
      </c>
      <c r="E1272" s="199" t="s">
        <v>4195</v>
      </c>
      <c r="F1272" s="201">
        <v>129.93</v>
      </c>
    </row>
    <row r="1273" spans="2:6" ht="40.5">
      <c r="B1273" s="199" t="s">
        <v>13856</v>
      </c>
      <c r="C1273" s="199" t="s">
        <v>4323</v>
      </c>
      <c r="D1273" s="200" t="s">
        <v>13857</v>
      </c>
      <c r="E1273" s="199" t="s">
        <v>4195</v>
      </c>
      <c r="F1273" s="201">
        <v>180.63</v>
      </c>
    </row>
    <row r="1274" spans="2:6" ht="40.5">
      <c r="B1274" s="199" t="s">
        <v>13858</v>
      </c>
      <c r="C1274" s="199" t="s">
        <v>4323</v>
      </c>
      <c r="D1274" s="200" t="s">
        <v>13859</v>
      </c>
      <c r="E1274" s="199" t="s">
        <v>4195</v>
      </c>
      <c r="F1274" s="201">
        <v>233.66</v>
      </c>
    </row>
    <row r="1275" spans="2:6" ht="40.5">
      <c r="B1275" s="199" t="s">
        <v>13860</v>
      </c>
      <c r="C1275" s="199" t="s">
        <v>4323</v>
      </c>
      <c r="D1275" s="200" t="s">
        <v>13861</v>
      </c>
      <c r="E1275" s="199" t="s">
        <v>4195</v>
      </c>
      <c r="F1275" s="201">
        <v>269.52</v>
      </c>
    </row>
    <row r="1276" spans="2:6" ht="40.5">
      <c r="B1276" s="199" t="s">
        <v>13862</v>
      </c>
      <c r="C1276" s="199" t="s">
        <v>4323</v>
      </c>
      <c r="D1276" s="200" t="s">
        <v>13863</v>
      </c>
      <c r="E1276" s="199" t="s">
        <v>4195</v>
      </c>
      <c r="F1276" s="201">
        <v>358</v>
      </c>
    </row>
    <row r="1277" spans="2:6" ht="40.5">
      <c r="B1277" s="199" t="s">
        <v>13864</v>
      </c>
      <c r="C1277" s="199" t="s">
        <v>4323</v>
      </c>
      <c r="D1277" s="200" t="s">
        <v>13865</v>
      </c>
      <c r="E1277" s="199" t="s">
        <v>4195</v>
      </c>
      <c r="F1277" s="201">
        <v>524.48</v>
      </c>
    </row>
    <row r="1278" spans="2:6" ht="40.5">
      <c r="B1278" s="199" t="s">
        <v>13866</v>
      </c>
      <c r="C1278" s="199" t="s">
        <v>4323</v>
      </c>
      <c r="D1278" s="200" t="s">
        <v>13867</v>
      </c>
      <c r="E1278" s="199" t="s">
        <v>4195</v>
      </c>
      <c r="F1278" s="201">
        <v>649.26</v>
      </c>
    </row>
    <row r="1279" spans="2:6" ht="40.5">
      <c r="B1279" s="199" t="s">
        <v>6910</v>
      </c>
      <c r="C1279" s="199" t="s">
        <v>9356</v>
      </c>
      <c r="D1279" s="200" t="s">
        <v>13868</v>
      </c>
      <c r="E1279" s="199" t="s">
        <v>4195</v>
      </c>
      <c r="F1279" s="201">
        <v>50.02</v>
      </c>
    </row>
    <row r="1280" spans="2:6" ht="40.5">
      <c r="B1280" s="199" t="s">
        <v>6911</v>
      </c>
      <c r="C1280" s="199" t="s">
        <v>9357</v>
      </c>
      <c r="D1280" s="200" t="s">
        <v>13869</v>
      </c>
      <c r="E1280" s="199" t="s">
        <v>4195</v>
      </c>
      <c r="F1280" s="201">
        <v>68.17</v>
      </c>
    </row>
    <row r="1281" spans="2:6" ht="40.5">
      <c r="B1281" s="199" t="s">
        <v>6912</v>
      </c>
      <c r="C1281" s="199" t="s">
        <v>9358</v>
      </c>
      <c r="D1281" s="200" t="s">
        <v>13870</v>
      </c>
      <c r="E1281" s="199" t="s">
        <v>4195</v>
      </c>
      <c r="F1281" s="201">
        <v>93.05</v>
      </c>
    </row>
    <row r="1282" spans="2:6" ht="40.5">
      <c r="B1282" s="199" t="s">
        <v>6913</v>
      </c>
      <c r="C1282" s="199" t="s">
        <v>9359</v>
      </c>
      <c r="D1282" s="200" t="s">
        <v>13871</v>
      </c>
      <c r="E1282" s="199" t="s">
        <v>4195</v>
      </c>
      <c r="F1282" s="201">
        <v>114.57</v>
      </c>
    </row>
    <row r="1283" spans="2:6" ht="54">
      <c r="B1283" s="199" t="s">
        <v>6909</v>
      </c>
      <c r="C1283" s="199" t="s">
        <v>9355</v>
      </c>
      <c r="D1283" s="200" t="s">
        <v>13872</v>
      </c>
      <c r="E1283" s="199" t="s">
        <v>4195</v>
      </c>
      <c r="F1283" s="201">
        <v>20.41</v>
      </c>
    </row>
    <row r="1284" spans="2:6">
      <c r="B1284" s="199" t="s">
        <v>3976</v>
      </c>
      <c r="C1284" s="199" t="s">
        <v>9360</v>
      </c>
      <c r="D1284" s="200" t="s">
        <v>3975</v>
      </c>
      <c r="E1284" s="199" t="s">
        <v>4195</v>
      </c>
      <c r="F1284" s="201">
        <v>429.87</v>
      </c>
    </row>
    <row r="1285" spans="2:6" ht="27">
      <c r="B1285" s="199" t="s">
        <v>6914</v>
      </c>
      <c r="C1285" s="199" t="s">
        <v>9361</v>
      </c>
      <c r="D1285" s="200" t="s">
        <v>4669</v>
      </c>
      <c r="E1285" s="199" t="s">
        <v>4195</v>
      </c>
      <c r="F1285" s="201">
        <v>236.62</v>
      </c>
    </row>
    <row r="1286" spans="2:6">
      <c r="B1286" s="199" t="s">
        <v>6915</v>
      </c>
      <c r="C1286" s="199" t="s">
        <v>9362</v>
      </c>
      <c r="D1286" s="200" t="s">
        <v>4670</v>
      </c>
      <c r="E1286" s="199" t="s">
        <v>17</v>
      </c>
      <c r="F1286" s="201">
        <v>375.35</v>
      </c>
    </row>
    <row r="1287" spans="2:6">
      <c r="B1287" s="199" t="s">
        <v>6916</v>
      </c>
      <c r="C1287" s="199" t="s">
        <v>9363</v>
      </c>
      <c r="D1287" s="200" t="s">
        <v>4671</v>
      </c>
      <c r="E1287" s="199" t="s">
        <v>4195</v>
      </c>
      <c r="F1287" s="201">
        <v>620.57000000000005</v>
      </c>
    </row>
    <row r="1288" spans="2:6">
      <c r="B1288" s="199" t="s">
        <v>6917</v>
      </c>
      <c r="C1288" s="199" t="s">
        <v>9364</v>
      </c>
      <c r="D1288" s="200" t="s">
        <v>4672</v>
      </c>
      <c r="E1288" s="199" t="s">
        <v>4195</v>
      </c>
      <c r="F1288" s="201">
        <v>818.62</v>
      </c>
    </row>
    <row r="1289" spans="2:6">
      <c r="B1289" s="199" t="s">
        <v>6918</v>
      </c>
      <c r="C1289" s="199" t="s">
        <v>9365</v>
      </c>
      <c r="D1289" s="200" t="s">
        <v>4673</v>
      </c>
      <c r="E1289" s="199" t="s">
        <v>4195</v>
      </c>
      <c r="F1289" s="201">
        <v>895.62</v>
      </c>
    </row>
    <row r="1290" spans="2:6">
      <c r="B1290" s="199" t="s">
        <v>6919</v>
      </c>
      <c r="C1290" s="199" t="s">
        <v>9366</v>
      </c>
      <c r="D1290" s="200" t="s">
        <v>4674</v>
      </c>
      <c r="E1290" s="199" t="s">
        <v>4195</v>
      </c>
      <c r="F1290" s="201">
        <v>974.54</v>
      </c>
    </row>
    <row r="1291" spans="2:6">
      <c r="B1291" s="199" t="s">
        <v>6920</v>
      </c>
      <c r="C1291" s="199" t="s">
        <v>9367</v>
      </c>
      <c r="D1291" s="200" t="s">
        <v>4675</v>
      </c>
      <c r="E1291" s="199" t="s">
        <v>4195</v>
      </c>
      <c r="F1291" s="201">
        <v>1533.23</v>
      </c>
    </row>
    <row r="1292" spans="2:6">
      <c r="B1292" s="199" t="s">
        <v>6921</v>
      </c>
      <c r="C1292" s="199" t="s">
        <v>9368</v>
      </c>
      <c r="D1292" s="200" t="s">
        <v>4676</v>
      </c>
      <c r="E1292" s="199" t="s">
        <v>4195</v>
      </c>
      <c r="F1292" s="201">
        <v>311.11</v>
      </c>
    </row>
    <row r="1293" spans="2:6">
      <c r="B1293" s="199" t="s">
        <v>6922</v>
      </c>
      <c r="C1293" s="199" t="s">
        <v>9369</v>
      </c>
      <c r="D1293" s="200" t="s">
        <v>4677</v>
      </c>
      <c r="E1293" s="199" t="s">
        <v>4195</v>
      </c>
      <c r="F1293" s="201">
        <v>372.57</v>
      </c>
    </row>
    <row r="1294" spans="2:6">
      <c r="B1294" s="199" t="s">
        <v>6923</v>
      </c>
      <c r="C1294" s="199" t="s">
        <v>9370</v>
      </c>
      <c r="D1294" s="200" t="s">
        <v>4678</v>
      </c>
      <c r="E1294" s="199" t="s">
        <v>4195</v>
      </c>
      <c r="F1294" s="201">
        <v>430.52</v>
      </c>
    </row>
    <row r="1295" spans="2:6">
      <c r="B1295" s="199" t="s">
        <v>6924</v>
      </c>
      <c r="C1295" s="199" t="s">
        <v>9371</v>
      </c>
      <c r="D1295" s="200" t="s">
        <v>4679</v>
      </c>
      <c r="E1295" s="199" t="s">
        <v>4195</v>
      </c>
      <c r="F1295" s="201">
        <v>495.78</v>
      </c>
    </row>
    <row r="1296" spans="2:6">
      <c r="B1296" s="199" t="s">
        <v>6925</v>
      </c>
      <c r="C1296" s="199" t="s">
        <v>9372</v>
      </c>
      <c r="D1296" s="200" t="s">
        <v>4680</v>
      </c>
      <c r="E1296" s="199" t="s">
        <v>4195</v>
      </c>
      <c r="F1296" s="201">
        <v>556.91</v>
      </c>
    </row>
    <row r="1297" spans="2:6">
      <c r="B1297" s="199" t="s">
        <v>6926</v>
      </c>
      <c r="C1297" s="199" t="s">
        <v>9373</v>
      </c>
      <c r="D1297" s="200" t="s">
        <v>4681</v>
      </c>
      <c r="E1297" s="199" t="s">
        <v>4195</v>
      </c>
      <c r="F1297" s="201">
        <v>809.81</v>
      </c>
    </row>
    <row r="1298" spans="2:6">
      <c r="B1298" s="199" t="s">
        <v>6927</v>
      </c>
      <c r="C1298" s="199" t="s">
        <v>9374</v>
      </c>
      <c r="D1298" s="200" t="s">
        <v>4682</v>
      </c>
      <c r="E1298" s="199" t="s">
        <v>4195</v>
      </c>
      <c r="F1298" s="201">
        <v>1023.62</v>
      </c>
    </row>
    <row r="1299" spans="2:6">
      <c r="B1299" s="199" t="s">
        <v>6928</v>
      </c>
      <c r="C1299" s="199" t="s">
        <v>9375</v>
      </c>
      <c r="D1299" s="200" t="s">
        <v>4683</v>
      </c>
      <c r="E1299" s="199" t="s">
        <v>4195</v>
      </c>
      <c r="F1299" s="201">
        <v>1103.9100000000001</v>
      </c>
    </row>
    <row r="1300" spans="2:6">
      <c r="B1300" s="199" t="s">
        <v>6929</v>
      </c>
      <c r="C1300" s="199" t="s">
        <v>9376</v>
      </c>
      <c r="D1300" s="200" t="s">
        <v>4684</v>
      </c>
      <c r="E1300" s="199" t="s">
        <v>4195</v>
      </c>
      <c r="F1300" s="201">
        <v>1186.51</v>
      </c>
    </row>
    <row r="1301" spans="2:6">
      <c r="B1301" s="199" t="s">
        <v>6930</v>
      </c>
      <c r="C1301" s="199" t="s">
        <v>9377</v>
      </c>
      <c r="D1301" s="200" t="s">
        <v>4685</v>
      </c>
      <c r="E1301" s="199" t="s">
        <v>4195</v>
      </c>
      <c r="F1301" s="201">
        <v>1682.19</v>
      </c>
    </row>
    <row r="1302" spans="2:6">
      <c r="B1302" s="199" t="s">
        <v>6931</v>
      </c>
      <c r="C1302" s="199" t="s">
        <v>9378</v>
      </c>
      <c r="D1302" s="200" t="s">
        <v>4686</v>
      </c>
      <c r="E1302" s="199" t="s">
        <v>4195</v>
      </c>
      <c r="F1302" s="201">
        <v>476.7</v>
      </c>
    </row>
    <row r="1303" spans="2:6">
      <c r="B1303" s="199" t="s">
        <v>6932</v>
      </c>
      <c r="C1303" s="199" t="s">
        <v>9379</v>
      </c>
      <c r="D1303" s="200" t="s">
        <v>4687</v>
      </c>
      <c r="E1303" s="199" t="s">
        <v>4195</v>
      </c>
      <c r="F1303" s="201">
        <v>541.83000000000004</v>
      </c>
    </row>
    <row r="1304" spans="2:6">
      <c r="B1304" s="199" t="s">
        <v>6933</v>
      </c>
      <c r="C1304" s="199" t="s">
        <v>9380</v>
      </c>
      <c r="D1304" s="200" t="s">
        <v>4688</v>
      </c>
      <c r="E1304" s="199" t="s">
        <v>4195</v>
      </c>
      <c r="F1304" s="201">
        <v>604.34</v>
      </c>
    </row>
    <row r="1305" spans="2:6">
      <c r="B1305" s="199" t="s">
        <v>6934</v>
      </c>
      <c r="C1305" s="199" t="s">
        <v>9381</v>
      </c>
      <c r="D1305" s="200" t="s">
        <v>4689</v>
      </c>
      <c r="E1305" s="199" t="s">
        <v>4195</v>
      </c>
      <c r="F1305" s="201">
        <v>672.66</v>
      </c>
    </row>
    <row r="1306" spans="2:6">
      <c r="B1306" s="199" t="s">
        <v>6935</v>
      </c>
      <c r="C1306" s="199" t="s">
        <v>9382</v>
      </c>
      <c r="D1306" s="200" t="s">
        <v>4690</v>
      </c>
      <c r="E1306" s="199" t="s">
        <v>4195</v>
      </c>
      <c r="F1306" s="201">
        <v>738.33</v>
      </c>
    </row>
    <row r="1307" spans="2:6" ht="27">
      <c r="B1307" s="199" t="s">
        <v>6936</v>
      </c>
      <c r="C1307" s="199" t="s">
        <v>9383</v>
      </c>
      <c r="D1307" s="200" t="s">
        <v>4691</v>
      </c>
      <c r="E1307" s="199" t="s">
        <v>4195</v>
      </c>
      <c r="F1307" s="201">
        <v>93.13</v>
      </c>
    </row>
    <row r="1308" spans="2:6" ht="27">
      <c r="B1308" s="199" t="s">
        <v>6937</v>
      </c>
      <c r="C1308" s="199" t="s">
        <v>9384</v>
      </c>
      <c r="D1308" s="200" t="s">
        <v>4692</v>
      </c>
      <c r="E1308" s="199" t="s">
        <v>4195</v>
      </c>
      <c r="F1308" s="201">
        <v>115.2</v>
      </c>
    </row>
    <row r="1309" spans="2:6">
      <c r="B1309" s="199" t="s">
        <v>6938</v>
      </c>
      <c r="C1309" s="199" t="s">
        <v>9385</v>
      </c>
      <c r="D1309" s="200" t="s">
        <v>4693</v>
      </c>
      <c r="E1309" s="199" t="s">
        <v>4021</v>
      </c>
      <c r="F1309" s="201">
        <v>25.83</v>
      </c>
    </row>
    <row r="1310" spans="2:6" ht="27">
      <c r="B1310" s="199" t="s">
        <v>6939</v>
      </c>
      <c r="C1310" s="199" t="s">
        <v>9386</v>
      </c>
      <c r="D1310" s="200" t="s">
        <v>4694</v>
      </c>
      <c r="E1310" s="199" t="s">
        <v>4195</v>
      </c>
      <c r="F1310" s="201">
        <v>344.98</v>
      </c>
    </row>
    <row r="1311" spans="2:6" ht="27">
      <c r="B1311" s="199" t="s">
        <v>6940</v>
      </c>
      <c r="C1311" s="199" t="s">
        <v>9387</v>
      </c>
      <c r="D1311" s="200" t="s">
        <v>4695</v>
      </c>
      <c r="E1311" s="199" t="s">
        <v>4195</v>
      </c>
      <c r="F1311" s="201">
        <v>464.4</v>
      </c>
    </row>
    <row r="1312" spans="2:6" ht="27">
      <c r="B1312" s="199" t="s">
        <v>6941</v>
      </c>
      <c r="C1312" s="199" t="s">
        <v>9388</v>
      </c>
      <c r="D1312" s="200" t="s">
        <v>4696</v>
      </c>
      <c r="E1312" s="199" t="s">
        <v>4195</v>
      </c>
      <c r="F1312" s="201">
        <v>704.03</v>
      </c>
    </row>
    <row r="1313" spans="2:6" ht="27">
      <c r="B1313" s="199" t="s">
        <v>6942</v>
      </c>
      <c r="C1313" s="199" t="s">
        <v>9389</v>
      </c>
      <c r="D1313" s="200" t="s">
        <v>4697</v>
      </c>
      <c r="E1313" s="199" t="s">
        <v>4195</v>
      </c>
      <c r="F1313" s="201">
        <v>50.14</v>
      </c>
    </row>
    <row r="1314" spans="2:6" ht="27">
      <c r="B1314" s="199" t="s">
        <v>6943</v>
      </c>
      <c r="C1314" s="199" t="s">
        <v>9390</v>
      </c>
      <c r="D1314" s="200" t="s">
        <v>4698</v>
      </c>
      <c r="E1314" s="199" t="s">
        <v>4195</v>
      </c>
      <c r="F1314" s="201">
        <v>77.05</v>
      </c>
    </row>
    <row r="1315" spans="2:6" ht="27">
      <c r="B1315" s="199" t="s">
        <v>6944</v>
      </c>
      <c r="C1315" s="199" t="s">
        <v>9391</v>
      </c>
      <c r="D1315" s="200" t="s">
        <v>4699</v>
      </c>
      <c r="E1315" s="199" t="s">
        <v>4195</v>
      </c>
      <c r="F1315" s="201">
        <v>106.34</v>
      </c>
    </row>
    <row r="1316" spans="2:6" ht="27">
      <c r="B1316" s="199" t="s">
        <v>6945</v>
      </c>
      <c r="C1316" s="199" t="s">
        <v>9392</v>
      </c>
      <c r="D1316" s="200" t="s">
        <v>4700</v>
      </c>
      <c r="E1316" s="199" t="s">
        <v>4195</v>
      </c>
      <c r="F1316" s="201">
        <v>146.72</v>
      </c>
    </row>
    <row r="1317" spans="2:6" ht="27">
      <c r="B1317" s="199" t="s">
        <v>6946</v>
      </c>
      <c r="C1317" s="199" t="s">
        <v>9393</v>
      </c>
      <c r="D1317" s="200" t="s">
        <v>4701</v>
      </c>
      <c r="E1317" s="199" t="s">
        <v>4195</v>
      </c>
      <c r="F1317" s="201">
        <v>243.07</v>
      </c>
    </row>
    <row r="1318" spans="2:6" ht="27">
      <c r="B1318" s="199" t="s">
        <v>6947</v>
      </c>
      <c r="C1318" s="199" t="s">
        <v>9394</v>
      </c>
      <c r="D1318" s="200" t="s">
        <v>4702</v>
      </c>
      <c r="E1318" s="199" t="s">
        <v>4195</v>
      </c>
      <c r="F1318" s="201">
        <v>62.04</v>
      </c>
    </row>
    <row r="1319" spans="2:6" ht="27">
      <c r="B1319" s="199" t="s">
        <v>6948</v>
      </c>
      <c r="C1319" s="199" t="s">
        <v>9395</v>
      </c>
      <c r="D1319" s="200" t="s">
        <v>4703</v>
      </c>
      <c r="E1319" s="199" t="s">
        <v>4195</v>
      </c>
      <c r="F1319" s="201">
        <v>86.12</v>
      </c>
    </row>
    <row r="1320" spans="2:6" ht="27">
      <c r="B1320" s="199" t="s">
        <v>6949</v>
      </c>
      <c r="C1320" s="199" t="s">
        <v>9396</v>
      </c>
      <c r="D1320" s="200" t="s">
        <v>4704</v>
      </c>
      <c r="E1320" s="199" t="s">
        <v>4195</v>
      </c>
      <c r="F1320" s="201">
        <v>118.68</v>
      </c>
    </row>
    <row r="1321" spans="2:6" ht="27">
      <c r="B1321" s="199" t="s">
        <v>6950</v>
      </c>
      <c r="C1321" s="199" t="s">
        <v>9397</v>
      </c>
      <c r="D1321" s="200" t="s">
        <v>4705</v>
      </c>
      <c r="E1321" s="199" t="s">
        <v>4195</v>
      </c>
      <c r="F1321" s="201">
        <v>149.87</v>
      </c>
    </row>
    <row r="1322" spans="2:6" ht="27">
      <c r="B1322" s="199" t="s">
        <v>6951</v>
      </c>
      <c r="C1322" s="199" t="s">
        <v>9398</v>
      </c>
      <c r="D1322" s="200" t="s">
        <v>4706</v>
      </c>
      <c r="E1322" s="199" t="s">
        <v>4195</v>
      </c>
      <c r="F1322" s="201">
        <v>15.84</v>
      </c>
    </row>
    <row r="1323" spans="2:6" ht="27">
      <c r="B1323" s="199" t="s">
        <v>6952</v>
      </c>
      <c r="C1323" s="199" t="s">
        <v>9399</v>
      </c>
      <c r="D1323" s="200" t="s">
        <v>4707</v>
      </c>
      <c r="E1323" s="199" t="s">
        <v>4195</v>
      </c>
      <c r="F1323" s="201">
        <v>11.32</v>
      </c>
    </row>
    <row r="1324" spans="2:6" ht="27">
      <c r="B1324" s="199" t="s">
        <v>6953</v>
      </c>
      <c r="C1324" s="199" t="s">
        <v>9400</v>
      </c>
      <c r="D1324" s="200" t="s">
        <v>4708</v>
      </c>
      <c r="E1324" s="199" t="s">
        <v>4195</v>
      </c>
      <c r="F1324" s="201">
        <v>18.940000000000001</v>
      </c>
    </row>
    <row r="1325" spans="2:6" ht="27">
      <c r="B1325" s="199" t="s">
        <v>6954</v>
      </c>
      <c r="C1325" s="199" t="s">
        <v>9401</v>
      </c>
      <c r="D1325" s="200" t="s">
        <v>4709</v>
      </c>
      <c r="E1325" s="199" t="s">
        <v>4195</v>
      </c>
      <c r="F1325" s="201">
        <v>30.27</v>
      </c>
    </row>
    <row r="1326" spans="2:6" ht="27">
      <c r="B1326" s="199" t="s">
        <v>6955</v>
      </c>
      <c r="C1326" s="199" t="s">
        <v>9402</v>
      </c>
      <c r="D1326" s="200" t="s">
        <v>4710</v>
      </c>
      <c r="E1326" s="199" t="s">
        <v>4195</v>
      </c>
      <c r="F1326" s="201">
        <v>45.82</v>
      </c>
    </row>
    <row r="1327" spans="2:6" ht="27">
      <c r="B1327" s="199" t="s">
        <v>6956</v>
      </c>
      <c r="C1327" s="199" t="s">
        <v>9403</v>
      </c>
      <c r="D1327" s="200" t="s">
        <v>4711</v>
      </c>
      <c r="E1327" s="199" t="s">
        <v>4195</v>
      </c>
      <c r="F1327" s="201">
        <v>71.8</v>
      </c>
    </row>
    <row r="1328" spans="2:6" ht="27">
      <c r="B1328" s="199" t="s">
        <v>6957</v>
      </c>
      <c r="C1328" s="199" t="s">
        <v>9404</v>
      </c>
      <c r="D1328" s="200" t="s">
        <v>4712</v>
      </c>
      <c r="E1328" s="199" t="s">
        <v>4195</v>
      </c>
      <c r="F1328" s="201">
        <v>20.67</v>
      </c>
    </row>
    <row r="1329" spans="2:6" ht="27">
      <c r="B1329" s="199" t="s">
        <v>6958</v>
      </c>
      <c r="C1329" s="199" t="s">
        <v>9405</v>
      </c>
      <c r="D1329" s="200" t="s">
        <v>4713</v>
      </c>
      <c r="E1329" s="199" t="s">
        <v>4195</v>
      </c>
      <c r="F1329" s="201">
        <v>25.82</v>
      </c>
    </row>
    <row r="1330" spans="2:6" ht="54">
      <c r="B1330" s="199" t="s">
        <v>6960</v>
      </c>
      <c r="C1330" s="199" t="s">
        <v>9407</v>
      </c>
      <c r="D1330" s="200" t="s">
        <v>19269</v>
      </c>
      <c r="E1330" s="199" t="s">
        <v>4195</v>
      </c>
      <c r="F1330" s="201">
        <v>67.8</v>
      </c>
    </row>
    <row r="1331" spans="2:6" ht="27">
      <c r="B1331" s="199" t="s">
        <v>6959</v>
      </c>
      <c r="C1331" s="199" t="s">
        <v>9406</v>
      </c>
      <c r="D1331" s="200" t="s">
        <v>4714</v>
      </c>
      <c r="E1331" s="199" t="s">
        <v>4195</v>
      </c>
      <c r="F1331" s="201">
        <v>32.270000000000003</v>
      </c>
    </row>
    <row r="1332" spans="2:6" ht="27">
      <c r="B1332" s="199" t="s">
        <v>6961</v>
      </c>
      <c r="C1332" s="199" t="s">
        <v>9408</v>
      </c>
      <c r="D1332" s="200" t="s">
        <v>4715</v>
      </c>
      <c r="E1332" s="199" t="s">
        <v>4327</v>
      </c>
      <c r="F1332" s="201">
        <v>2055.48</v>
      </c>
    </row>
    <row r="1333" spans="2:6" ht="27">
      <c r="B1333" s="199" t="s">
        <v>6962</v>
      </c>
      <c r="C1333" s="199" t="s">
        <v>9409</v>
      </c>
      <c r="D1333" s="200" t="s">
        <v>4716</v>
      </c>
      <c r="E1333" s="199" t="s">
        <v>4327</v>
      </c>
      <c r="F1333" s="201">
        <v>2491.81</v>
      </c>
    </row>
    <row r="1334" spans="2:6" ht="27">
      <c r="B1334" s="199" t="s">
        <v>6963</v>
      </c>
      <c r="C1334" s="199" t="s">
        <v>9410</v>
      </c>
      <c r="D1334" s="200" t="s">
        <v>4717</v>
      </c>
      <c r="E1334" s="199" t="s">
        <v>4327</v>
      </c>
      <c r="F1334" s="201">
        <v>2678.4</v>
      </c>
    </row>
    <row r="1335" spans="2:6" ht="27">
      <c r="B1335" s="199" t="s">
        <v>6964</v>
      </c>
      <c r="C1335" s="199" t="s">
        <v>9411</v>
      </c>
      <c r="D1335" s="200" t="s">
        <v>4718</v>
      </c>
      <c r="E1335" s="199" t="s">
        <v>4327</v>
      </c>
      <c r="F1335" s="201">
        <v>2902.57</v>
      </c>
    </row>
    <row r="1336" spans="2:6" ht="27">
      <c r="B1336" s="199" t="s">
        <v>6965</v>
      </c>
      <c r="C1336" s="199" t="s">
        <v>9412</v>
      </c>
      <c r="D1336" s="200" t="s">
        <v>4719</v>
      </c>
      <c r="E1336" s="199" t="s">
        <v>4327</v>
      </c>
      <c r="F1336" s="201">
        <v>3358.79</v>
      </c>
    </row>
    <row r="1337" spans="2:6" ht="27">
      <c r="B1337" s="199" t="s">
        <v>6966</v>
      </c>
      <c r="C1337" s="199" t="s">
        <v>9413</v>
      </c>
      <c r="D1337" s="200" t="s">
        <v>4720</v>
      </c>
      <c r="E1337" s="199" t="s">
        <v>4327</v>
      </c>
      <c r="F1337" s="201">
        <v>1415.11</v>
      </c>
    </row>
    <row r="1338" spans="2:6" ht="27">
      <c r="B1338" s="199" t="s">
        <v>6967</v>
      </c>
      <c r="C1338" s="199" t="s">
        <v>9414</v>
      </c>
      <c r="D1338" s="200" t="s">
        <v>3974</v>
      </c>
      <c r="E1338" s="199" t="s">
        <v>4327</v>
      </c>
      <c r="F1338" s="201">
        <v>1484.08</v>
      </c>
    </row>
    <row r="1339" spans="2:6" ht="27">
      <c r="B1339" s="199" t="s">
        <v>6968</v>
      </c>
      <c r="C1339" s="199" t="s">
        <v>9415</v>
      </c>
      <c r="D1339" s="200" t="s">
        <v>4721</v>
      </c>
      <c r="E1339" s="199" t="s">
        <v>4327</v>
      </c>
      <c r="F1339" s="201">
        <v>1539.95</v>
      </c>
    </row>
    <row r="1340" spans="2:6" ht="27">
      <c r="B1340" s="199" t="s">
        <v>6969</v>
      </c>
      <c r="C1340" s="199" t="s">
        <v>9416</v>
      </c>
      <c r="D1340" s="200" t="s">
        <v>4722</v>
      </c>
      <c r="E1340" s="199" t="s">
        <v>4327</v>
      </c>
      <c r="F1340" s="201">
        <v>1733.43</v>
      </c>
    </row>
    <row r="1341" spans="2:6" ht="27">
      <c r="B1341" s="199" t="s">
        <v>6970</v>
      </c>
      <c r="C1341" s="199" t="s">
        <v>9417</v>
      </c>
      <c r="D1341" s="200" t="s">
        <v>4723</v>
      </c>
      <c r="E1341" s="199" t="s">
        <v>4327</v>
      </c>
      <c r="F1341" s="201">
        <v>1887.62</v>
      </c>
    </row>
    <row r="1342" spans="2:6" ht="27">
      <c r="B1342" s="199" t="s">
        <v>6971</v>
      </c>
      <c r="C1342" s="199" t="s">
        <v>9418</v>
      </c>
      <c r="D1342" s="200" t="s">
        <v>4724</v>
      </c>
      <c r="E1342" s="199" t="s">
        <v>4327</v>
      </c>
      <c r="F1342" s="201">
        <v>2560.66</v>
      </c>
    </row>
    <row r="1343" spans="2:6" ht="27">
      <c r="B1343" s="199" t="s">
        <v>6972</v>
      </c>
      <c r="C1343" s="199" t="s">
        <v>9419</v>
      </c>
      <c r="D1343" s="200" t="s">
        <v>4725</v>
      </c>
      <c r="E1343" s="199" t="s">
        <v>4327</v>
      </c>
      <c r="F1343" s="201">
        <v>2787.66</v>
      </c>
    </row>
    <row r="1344" spans="2:6" ht="27">
      <c r="B1344" s="199" t="s">
        <v>6973</v>
      </c>
      <c r="C1344" s="199" t="s">
        <v>9420</v>
      </c>
      <c r="D1344" s="200" t="s">
        <v>4726</v>
      </c>
      <c r="E1344" s="199" t="s">
        <v>4327</v>
      </c>
      <c r="F1344" s="201">
        <v>3009.15</v>
      </c>
    </row>
    <row r="1345" spans="2:6" ht="27">
      <c r="B1345" s="199" t="s">
        <v>6974</v>
      </c>
      <c r="C1345" s="199" t="s">
        <v>9421</v>
      </c>
      <c r="D1345" s="200" t="s">
        <v>4727</v>
      </c>
      <c r="E1345" s="199" t="s">
        <v>4327</v>
      </c>
      <c r="F1345" s="201">
        <v>3254.24</v>
      </c>
    </row>
    <row r="1346" spans="2:6" ht="27">
      <c r="B1346" s="199" t="s">
        <v>6975</v>
      </c>
      <c r="C1346" s="199" t="s">
        <v>9422</v>
      </c>
      <c r="D1346" s="200" t="s">
        <v>4728</v>
      </c>
      <c r="E1346" s="199" t="s">
        <v>4327</v>
      </c>
      <c r="F1346" s="201">
        <v>3770.65</v>
      </c>
    </row>
    <row r="1347" spans="2:6" ht="27">
      <c r="B1347" s="199" t="s">
        <v>6976</v>
      </c>
      <c r="C1347" s="199" t="s">
        <v>9423</v>
      </c>
      <c r="D1347" s="200" t="s">
        <v>4729</v>
      </c>
      <c r="E1347" s="199" t="s">
        <v>4327</v>
      </c>
      <c r="F1347" s="201">
        <v>1731.79</v>
      </c>
    </row>
    <row r="1348" spans="2:6" ht="27">
      <c r="B1348" s="199" t="s">
        <v>6977</v>
      </c>
      <c r="C1348" s="199" t="s">
        <v>9424</v>
      </c>
      <c r="D1348" s="200" t="s">
        <v>4730</v>
      </c>
      <c r="E1348" s="199" t="s">
        <v>4327</v>
      </c>
      <c r="F1348" s="201">
        <v>1882.32</v>
      </c>
    </row>
    <row r="1349" spans="2:6" ht="27">
      <c r="B1349" s="199" t="s">
        <v>6978</v>
      </c>
      <c r="C1349" s="199" t="s">
        <v>9425</v>
      </c>
      <c r="D1349" s="200" t="s">
        <v>4731</v>
      </c>
      <c r="E1349" s="199" t="s">
        <v>4327</v>
      </c>
      <c r="F1349" s="201">
        <v>1957.69</v>
      </c>
    </row>
    <row r="1350" spans="2:6" ht="27">
      <c r="B1350" s="199" t="s">
        <v>6979</v>
      </c>
      <c r="C1350" s="199" t="s">
        <v>9426</v>
      </c>
      <c r="D1350" s="200" t="s">
        <v>4732</v>
      </c>
      <c r="E1350" s="199" t="s">
        <v>4327</v>
      </c>
      <c r="F1350" s="201">
        <v>2023.51</v>
      </c>
    </row>
    <row r="1351" spans="2:6" ht="27">
      <c r="B1351" s="199" t="s">
        <v>6980</v>
      </c>
      <c r="C1351" s="199" t="s">
        <v>9427</v>
      </c>
      <c r="D1351" s="200" t="s">
        <v>4733</v>
      </c>
      <c r="E1351" s="199" t="s">
        <v>4327</v>
      </c>
      <c r="F1351" s="201">
        <v>2299.0300000000002</v>
      </c>
    </row>
    <row r="1352" spans="2:6" ht="27">
      <c r="B1352" s="199" t="s">
        <v>6981</v>
      </c>
      <c r="C1352" s="199" t="s">
        <v>9428</v>
      </c>
      <c r="D1352" s="200" t="s">
        <v>4734</v>
      </c>
      <c r="E1352" s="199" t="s">
        <v>4327</v>
      </c>
      <c r="F1352" s="201">
        <v>2933.16</v>
      </c>
    </row>
    <row r="1353" spans="2:6" ht="27">
      <c r="B1353" s="199" t="s">
        <v>6982</v>
      </c>
      <c r="C1353" s="199" t="s">
        <v>9429</v>
      </c>
      <c r="D1353" s="200" t="s">
        <v>4735</v>
      </c>
      <c r="E1353" s="199" t="s">
        <v>4327</v>
      </c>
      <c r="F1353" s="201">
        <v>3178.52</v>
      </c>
    </row>
    <row r="1354" spans="2:6" ht="27">
      <c r="B1354" s="199" t="s">
        <v>6983</v>
      </c>
      <c r="C1354" s="199" t="s">
        <v>9430</v>
      </c>
      <c r="D1354" s="200" t="s">
        <v>4736</v>
      </c>
      <c r="E1354" s="199" t="s">
        <v>4327</v>
      </c>
      <c r="F1354" s="201">
        <v>3418.39</v>
      </c>
    </row>
    <row r="1355" spans="2:6" ht="27">
      <c r="B1355" s="199" t="s">
        <v>6984</v>
      </c>
      <c r="C1355" s="199" t="s">
        <v>9431</v>
      </c>
      <c r="D1355" s="200" t="s">
        <v>4737</v>
      </c>
      <c r="E1355" s="199" t="s">
        <v>4327</v>
      </c>
      <c r="F1355" s="201">
        <v>3681.84</v>
      </c>
    </row>
    <row r="1356" spans="2:6" ht="27">
      <c r="B1356" s="199" t="s">
        <v>6985</v>
      </c>
      <c r="C1356" s="199" t="s">
        <v>9432</v>
      </c>
      <c r="D1356" s="200" t="s">
        <v>4738</v>
      </c>
      <c r="E1356" s="199" t="s">
        <v>4327</v>
      </c>
      <c r="F1356" s="201">
        <v>4234.9799999999996</v>
      </c>
    </row>
    <row r="1357" spans="2:6" ht="27">
      <c r="B1357" s="199" t="s">
        <v>6986</v>
      </c>
      <c r="C1357" s="199" t="s">
        <v>9433</v>
      </c>
      <c r="D1357" s="200" t="s">
        <v>4739</v>
      </c>
      <c r="E1357" s="199" t="s">
        <v>4327</v>
      </c>
      <c r="F1357" s="201">
        <v>2130.84</v>
      </c>
    </row>
    <row r="1358" spans="2:6" ht="27">
      <c r="B1358" s="199" t="s">
        <v>6987</v>
      </c>
      <c r="C1358" s="199" t="s">
        <v>9434</v>
      </c>
      <c r="D1358" s="200" t="s">
        <v>4740</v>
      </c>
      <c r="E1358" s="199" t="s">
        <v>4327</v>
      </c>
      <c r="F1358" s="201">
        <v>2210.56</v>
      </c>
    </row>
    <row r="1359" spans="2:6" ht="27">
      <c r="B1359" s="199" t="s">
        <v>6988</v>
      </c>
      <c r="C1359" s="199" t="s">
        <v>9435</v>
      </c>
      <c r="D1359" s="200" t="s">
        <v>4741</v>
      </c>
      <c r="E1359" s="199" t="s">
        <v>4327</v>
      </c>
      <c r="F1359" s="201">
        <v>2285.9299999999998</v>
      </c>
    </row>
    <row r="1360" spans="2:6" ht="27">
      <c r="B1360" s="199" t="s">
        <v>6989</v>
      </c>
      <c r="C1360" s="199" t="s">
        <v>9436</v>
      </c>
      <c r="D1360" s="200" t="s">
        <v>4742</v>
      </c>
      <c r="E1360" s="199" t="s">
        <v>4327</v>
      </c>
      <c r="F1360" s="201">
        <v>2459.19</v>
      </c>
    </row>
    <row r="1361" spans="2:6" ht="27">
      <c r="B1361" s="199" t="s">
        <v>6990</v>
      </c>
      <c r="C1361" s="199" t="s">
        <v>9437</v>
      </c>
      <c r="D1361" s="200" t="s">
        <v>4743</v>
      </c>
      <c r="E1361" s="199" t="s">
        <v>4327</v>
      </c>
      <c r="F1361" s="201">
        <v>2653.16</v>
      </c>
    </row>
    <row r="1362" spans="2:6" ht="40.5">
      <c r="B1362" s="199" t="s">
        <v>13873</v>
      </c>
      <c r="C1362" s="199" t="s">
        <v>4323</v>
      </c>
      <c r="D1362" s="200" t="s">
        <v>13874</v>
      </c>
      <c r="E1362" s="199" t="s">
        <v>4195</v>
      </c>
      <c r="F1362" s="201">
        <v>23.32</v>
      </c>
    </row>
    <row r="1363" spans="2:6" ht="54">
      <c r="B1363" s="199" t="s">
        <v>13875</v>
      </c>
      <c r="C1363" s="199" t="s">
        <v>4323</v>
      </c>
      <c r="D1363" s="200" t="s">
        <v>13876</v>
      </c>
      <c r="E1363" s="199" t="s">
        <v>4195</v>
      </c>
      <c r="F1363" s="201">
        <v>24.51</v>
      </c>
    </row>
    <row r="1364" spans="2:6" ht="54">
      <c r="B1364" s="199" t="s">
        <v>13877</v>
      </c>
      <c r="C1364" s="199" t="s">
        <v>4323</v>
      </c>
      <c r="D1364" s="200" t="s">
        <v>13878</v>
      </c>
      <c r="E1364" s="199" t="s">
        <v>4195</v>
      </c>
      <c r="F1364" s="201">
        <v>25.02</v>
      </c>
    </row>
    <row r="1365" spans="2:6" ht="27">
      <c r="B1365" s="199" t="s">
        <v>3978</v>
      </c>
      <c r="C1365" s="199" t="s">
        <v>9438</v>
      </c>
      <c r="D1365" s="200" t="s">
        <v>22076</v>
      </c>
      <c r="E1365" s="199" t="s">
        <v>3961</v>
      </c>
      <c r="F1365" s="201">
        <v>394.96</v>
      </c>
    </row>
    <row r="1366" spans="2:6">
      <c r="B1366" s="199" t="s">
        <v>6991</v>
      </c>
      <c r="C1366" s="199" t="s">
        <v>9439</v>
      </c>
      <c r="D1366" s="200" t="s">
        <v>4744</v>
      </c>
      <c r="E1366" s="199" t="s">
        <v>4195</v>
      </c>
      <c r="F1366" s="201">
        <v>42</v>
      </c>
    </row>
    <row r="1367" spans="2:6">
      <c r="B1367" s="199" t="s">
        <v>6992</v>
      </c>
      <c r="C1367" s="199" t="s">
        <v>9440</v>
      </c>
      <c r="D1367" s="200" t="s">
        <v>4745</v>
      </c>
      <c r="E1367" s="199" t="s">
        <v>4327</v>
      </c>
      <c r="F1367" s="201">
        <v>512.01</v>
      </c>
    </row>
    <row r="1368" spans="2:6">
      <c r="B1368" s="199" t="s">
        <v>6993</v>
      </c>
      <c r="C1368" s="199" t="s">
        <v>9441</v>
      </c>
      <c r="D1368" s="200" t="s">
        <v>4746</v>
      </c>
      <c r="E1368" s="199" t="s">
        <v>4327</v>
      </c>
      <c r="F1368" s="201">
        <v>130.93</v>
      </c>
    </row>
    <row r="1369" spans="2:6">
      <c r="B1369" s="199" t="s">
        <v>6994</v>
      </c>
      <c r="C1369" s="199" t="s">
        <v>9442</v>
      </c>
      <c r="D1369" s="200" t="s">
        <v>4747</v>
      </c>
      <c r="E1369" s="199" t="s">
        <v>4327</v>
      </c>
      <c r="F1369" s="201">
        <v>178.59</v>
      </c>
    </row>
    <row r="1370" spans="2:6">
      <c r="B1370" s="199" t="s">
        <v>6995</v>
      </c>
      <c r="C1370" s="199" t="s">
        <v>9443</v>
      </c>
      <c r="D1370" s="200" t="s">
        <v>4748</v>
      </c>
      <c r="E1370" s="199" t="s">
        <v>4327</v>
      </c>
      <c r="F1370" s="201">
        <v>232.59</v>
      </c>
    </row>
    <row r="1371" spans="2:6">
      <c r="B1371" s="199" t="s">
        <v>6996</v>
      </c>
      <c r="C1371" s="199" t="s">
        <v>9444</v>
      </c>
      <c r="D1371" s="200" t="s">
        <v>4749</v>
      </c>
      <c r="E1371" s="199" t="s">
        <v>4327</v>
      </c>
      <c r="F1371" s="201">
        <v>292.94</v>
      </c>
    </row>
    <row r="1372" spans="2:6">
      <c r="B1372" s="199" t="s">
        <v>6997</v>
      </c>
      <c r="C1372" s="199" t="s">
        <v>9445</v>
      </c>
      <c r="D1372" s="200" t="s">
        <v>4750</v>
      </c>
      <c r="E1372" s="199" t="s">
        <v>4327</v>
      </c>
      <c r="F1372" s="201">
        <v>359.61</v>
      </c>
    </row>
    <row r="1373" spans="2:6">
      <c r="B1373" s="199" t="s">
        <v>6998</v>
      </c>
      <c r="C1373" s="199" t="s">
        <v>9446</v>
      </c>
      <c r="D1373" s="200" t="s">
        <v>4751</v>
      </c>
      <c r="E1373" s="199" t="s">
        <v>4327</v>
      </c>
      <c r="F1373" s="201">
        <v>432.64</v>
      </c>
    </row>
    <row r="1374" spans="2:6">
      <c r="B1374" s="206" t="s">
        <v>22077</v>
      </c>
      <c r="C1374" s="199" t="s">
        <v>4323</v>
      </c>
      <c r="D1374" s="203" t="s">
        <v>4752</v>
      </c>
      <c r="E1374" s="204"/>
      <c r="F1374" s="205"/>
    </row>
    <row r="1375" spans="2:6">
      <c r="B1375" s="207" t="s">
        <v>22078</v>
      </c>
      <c r="C1375" s="199" t="s">
        <v>4323</v>
      </c>
      <c r="D1375" s="203" t="s">
        <v>22079</v>
      </c>
      <c r="E1375" s="204"/>
      <c r="F1375" s="205"/>
    </row>
    <row r="1376" spans="2:6" ht="27">
      <c r="B1376" s="199" t="s">
        <v>7008</v>
      </c>
      <c r="C1376" s="199" t="s">
        <v>9456</v>
      </c>
      <c r="D1376" s="200" t="s">
        <v>4761</v>
      </c>
      <c r="E1376" s="199" t="s">
        <v>4195</v>
      </c>
      <c r="F1376" s="201">
        <v>12.86</v>
      </c>
    </row>
    <row r="1377" spans="2:6" ht="27">
      <c r="B1377" s="199" t="s">
        <v>7009</v>
      </c>
      <c r="C1377" s="199" t="s">
        <v>9457</v>
      </c>
      <c r="D1377" s="200" t="s">
        <v>4762</v>
      </c>
      <c r="E1377" s="199" t="s">
        <v>4195</v>
      </c>
      <c r="F1377" s="201">
        <v>115.98</v>
      </c>
    </row>
    <row r="1378" spans="2:6" ht="27">
      <c r="B1378" s="199" t="s">
        <v>7010</v>
      </c>
      <c r="C1378" s="199" t="s">
        <v>9458</v>
      </c>
      <c r="D1378" s="200" t="s">
        <v>4763</v>
      </c>
      <c r="E1378" s="199" t="s">
        <v>4195</v>
      </c>
      <c r="F1378" s="201">
        <v>2.61</v>
      </c>
    </row>
    <row r="1379" spans="2:6" ht="27">
      <c r="B1379" s="199" t="s">
        <v>7011</v>
      </c>
      <c r="C1379" s="199" t="s">
        <v>9459</v>
      </c>
      <c r="D1379" s="200" t="s">
        <v>4764</v>
      </c>
      <c r="E1379" s="199" t="s">
        <v>4195</v>
      </c>
      <c r="F1379" s="201">
        <v>144.63999999999999</v>
      </c>
    </row>
    <row r="1380" spans="2:6" ht="27">
      <c r="B1380" s="199" t="s">
        <v>7012</v>
      </c>
      <c r="C1380" s="199" t="s">
        <v>9460</v>
      </c>
      <c r="D1380" s="200" t="s">
        <v>4765</v>
      </c>
      <c r="E1380" s="199" t="s">
        <v>4195</v>
      </c>
      <c r="F1380" s="201">
        <v>17.95</v>
      </c>
    </row>
    <row r="1381" spans="2:6" ht="27">
      <c r="B1381" s="199" t="s">
        <v>7013</v>
      </c>
      <c r="C1381" s="199" t="s">
        <v>9461</v>
      </c>
      <c r="D1381" s="200" t="s">
        <v>4766</v>
      </c>
      <c r="E1381" s="199" t="s">
        <v>4195</v>
      </c>
      <c r="F1381" s="201">
        <v>176.9</v>
      </c>
    </row>
    <row r="1382" spans="2:6" ht="27">
      <c r="B1382" s="199" t="s">
        <v>7014</v>
      </c>
      <c r="C1382" s="199" t="s">
        <v>9462</v>
      </c>
      <c r="D1382" s="200" t="s">
        <v>4767</v>
      </c>
      <c r="E1382" s="199" t="s">
        <v>4195</v>
      </c>
      <c r="F1382" s="201">
        <v>229.55</v>
      </c>
    </row>
    <row r="1383" spans="2:6" ht="27">
      <c r="B1383" s="199" t="s">
        <v>7015</v>
      </c>
      <c r="C1383" s="199" t="s">
        <v>9463</v>
      </c>
      <c r="D1383" s="200" t="s">
        <v>4768</v>
      </c>
      <c r="E1383" s="199" t="s">
        <v>4195</v>
      </c>
      <c r="F1383" s="201">
        <v>4.18</v>
      </c>
    </row>
    <row r="1384" spans="2:6" ht="27">
      <c r="B1384" s="199" t="s">
        <v>7016</v>
      </c>
      <c r="C1384" s="199" t="s">
        <v>9464</v>
      </c>
      <c r="D1384" s="200" t="s">
        <v>4769</v>
      </c>
      <c r="E1384" s="199" t="s">
        <v>4195</v>
      </c>
      <c r="F1384" s="201">
        <v>27.21</v>
      </c>
    </row>
    <row r="1385" spans="2:6" ht="27">
      <c r="B1385" s="199" t="s">
        <v>7017</v>
      </c>
      <c r="C1385" s="199" t="s">
        <v>9465</v>
      </c>
      <c r="D1385" s="200" t="s">
        <v>4770</v>
      </c>
      <c r="E1385" s="199" t="s">
        <v>4195</v>
      </c>
      <c r="F1385" s="201">
        <v>279.94</v>
      </c>
    </row>
    <row r="1386" spans="2:6" ht="27">
      <c r="B1386" s="199" t="s">
        <v>7018</v>
      </c>
      <c r="C1386" s="199" t="s">
        <v>9466</v>
      </c>
      <c r="D1386" s="200" t="s">
        <v>4771</v>
      </c>
      <c r="E1386" s="199" t="s">
        <v>4195</v>
      </c>
      <c r="F1386" s="201">
        <v>36.770000000000003</v>
      </c>
    </row>
    <row r="1387" spans="2:6" ht="27">
      <c r="B1387" s="199" t="s">
        <v>7019</v>
      </c>
      <c r="C1387" s="199" t="s">
        <v>9467</v>
      </c>
      <c r="D1387" s="200" t="s">
        <v>4772</v>
      </c>
      <c r="E1387" s="199" t="s">
        <v>4195</v>
      </c>
      <c r="F1387" s="201">
        <v>5.82</v>
      </c>
    </row>
    <row r="1388" spans="2:6" ht="27">
      <c r="B1388" s="199" t="s">
        <v>7020</v>
      </c>
      <c r="C1388" s="199" t="s">
        <v>9468</v>
      </c>
      <c r="D1388" s="200" t="s">
        <v>4773</v>
      </c>
      <c r="E1388" s="199" t="s">
        <v>4195</v>
      </c>
      <c r="F1388" s="201">
        <v>51.27</v>
      </c>
    </row>
    <row r="1389" spans="2:6" ht="27">
      <c r="B1389" s="199" t="s">
        <v>7021</v>
      </c>
      <c r="C1389" s="199" t="s">
        <v>9469</v>
      </c>
      <c r="D1389" s="200" t="s">
        <v>4774</v>
      </c>
      <c r="E1389" s="199" t="s">
        <v>4195</v>
      </c>
      <c r="F1389" s="201">
        <v>8.69</v>
      </c>
    </row>
    <row r="1390" spans="2:6" ht="27">
      <c r="B1390" s="199" t="s">
        <v>7022</v>
      </c>
      <c r="C1390" s="199" t="s">
        <v>9470</v>
      </c>
      <c r="D1390" s="200" t="s">
        <v>4775</v>
      </c>
      <c r="E1390" s="199" t="s">
        <v>4195</v>
      </c>
      <c r="F1390" s="201">
        <v>71.12</v>
      </c>
    </row>
    <row r="1391" spans="2:6" ht="27">
      <c r="B1391" s="199" t="s">
        <v>7023</v>
      </c>
      <c r="C1391" s="199" t="s">
        <v>9471</v>
      </c>
      <c r="D1391" s="200" t="s">
        <v>4776</v>
      </c>
      <c r="E1391" s="199" t="s">
        <v>4195</v>
      </c>
      <c r="F1391" s="201">
        <v>92.42</v>
      </c>
    </row>
    <row r="1392" spans="2:6" ht="27">
      <c r="B1392" s="199" t="s">
        <v>7024</v>
      </c>
      <c r="C1392" s="199" t="s">
        <v>9472</v>
      </c>
      <c r="D1392" s="200" t="s">
        <v>4777</v>
      </c>
      <c r="E1392" s="199" t="s">
        <v>4195</v>
      </c>
      <c r="F1392" s="201">
        <v>12.62</v>
      </c>
    </row>
    <row r="1393" spans="2:6" ht="27">
      <c r="B1393" s="199" t="s">
        <v>7025</v>
      </c>
      <c r="C1393" s="199" t="s">
        <v>9473</v>
      </c>
      <c r="D1393" s="200" t="s">
        <v>4778</v>
      </c>
      <c r="E1393" s="199" t="s">
        <v>4195</v>
      </c>
      <c r="F1393" s="201">
        <v>2.5</v>
      </c>
    </row>
    <row r="1394" spans="2:6" ht="27">
      <c r="B1394" s="199" t="s">
        <v>7026</v>
      </c>
      <c r="C1394" s="199" t="s">
        <v>9474</v>
      </c>
      <c r="D1394" s="200" t="s">
        <v>4779</v>
      </c>
      <c r="E1394" s="199" t="s">
        <v>4195</v>
      </c>
      <c r="F1394" s="201">
        <v>17.89</v>
      </c>
    </row>
    <row r="1395" spans="2:6" ht="27">
      <c r="B1395" s="199" t="s">
        <v>7027</v>
      </c>
      <c r="C1395" s="199" t="s">
        <v>9475</v>
      </c>
      <c r="D1395" s="200" t="s">
        <v>4780</v>
      </c>
      <c r="E1395" s="199" t="s">
        <v>4195</v>
      </c>
      <c r="F1395" s="201">
        <v>4.08</v>
      </c>
    </row>
    <row r="1396" spans="2:6" ht="27">
      <c r="B1396" s="199" t="s">
        <v>7028</v>
      </c>
      <c r="C1396" s="199" t="s">
        <v>9476</v>
      </c>
      <c r="D1396" s="200" t="s">
        <v>4781</v>
      </c>
      <c r="E1396" s="199" t="s">
        <v>4195</v>
      </c>
      <c r="F1396" s="201">
        <v>26.51</v>
      </c>
    </row>
    <row r="1397" spans="2:6" ht="27">
      <c r="B1397" s="199" t="s">
        <v>7029</v>
      </c>
      <c r="C1397" s="199" t="s">
        <v>9477</v>
      </c>
      <c r="D1397" s="200" t="s">
        <v>4782</v>
      </c>
      <c r="E1397" s="199" t="s">
        <v>4195</v>
      </c>
      <c r="F1397" s="201">
        <v>35.799999999999997</v>
      </c>
    </row>
    <row r="1398" spans="2:6" ht="27">
      <c r="B1398" s="199" t="s">
        <v>7030</v>
      </c>
      <c r="C1398" s="199" t="s">
        <v>9478</v>
      </c>
      <c r="D1398" s="200" t="s">
        <v>4783</v>
      </c>
      <c r="E1398" s="199" t="s">
        <v>4195</v>
      </c>
      <c r="F1398" s="201">
        <v>5.72</v>
      </c>
    </row>
    <row r="1399" spans="2:6" ht="27">
      <c r="B1399" s="199" t="s">
        <v>7031</v>
      </c>
      <c r="C1399" s="199" t="s">
        <v>9479</v>
      </c>
      <c r="D1399" s="200" t="s">
        <v>4784</v>
      </c>
      <c r="E1399" s="199" t="s">
        <v>4195</v>
      </c>
      <c r="F1399" s="201">
        <v>8.18</v>
      </c>
    </row>
    <row r="1400" spans="2:6">
      <c r="B1400" s="199" t="s">
        <v>7269</v>
      </c>
      <c r="C1400" s="199" t="s">
        <v>9717</v>
      </c>
      <c r="D1400" s="200" t="s">
        <v>4961</v>
      </c>
      <c r="E1400" s="199" t="s">
        <v>4195</v>
      </c>
      <c r="F1400" s="201">
        <v>8.94</v>
      </c>
    </row>
    <row r="1401" spans="2:6">
      <c r="B1401" s="199" t="s">
        <v>7270</v>
      </c>
      <c r="C1401" s="199" t="s">
        <v>9718</v>
      </c>
      <c r="D1401" s="200" t="s">
        <v>4962</v>
      </c>
      <c r="E1401" s="199" t="s">
        <v>4195</v>
      </c>
      <c r="F1401" s="201">
        <v>4.1500000000000004</v>
      </c>
    </row>
    <row r="1402" spans="2:6">
      <c r="B1402" s="199" t="s">
        <v>7271</v>
      </c>
      <c r="C1402" s="199" t="s">
        <v>9719</v>
      </c>
      <c r="D1402" s="200" t="s">
        <v>4963</v>
      </c>
      <c r="E1402" s="199" t="s">
        <v>4195</v>
      </c>
      <c r="F1402" s="201">
        <v>4.83</v>
      </c>
    </row>
    <row r="1403" spans="2:6">
      <c r="B1403" s="199" t="s">
        <v>7272</v>
      </c>
      <c r="C1403" s="199" t="s">
        <v>9720</v>
      </c>
      <c r="D1403" s="200" t="s">
        <v>4964</v>
      </c>
      <c r="E1403" s="199" t="s">
        <v>4195</v>
      </c>
      <c r="F1403" s="201">
        <v>5.79</v>
      </c>
    </row>
    <row r="1404" spans="2:6">
      <c r="B1404" s="199" t="s">
        <v>7273</v>
      </c>
      <c r="C1404" s="199" t="s">
        <v>9721</v>
      </c>
      <c r="D1404" s="200" t="s">
        <v>4965</v>
      </c>
      <c r="E1404" s="199" t="s">
        <v>4195</v>
      </c>
      <c r="F1404" s="201">
        <v>6.86</v>
      </c>
    </row>
    <row r="1405" spans="2:6" ht="27">
      <c r="B1405" s="199" t="s">
        <v>22080</v>
      </c>
      <c r="C1405" s="199" t="s">
        <v>4323</v>
      </c>
      <c r="D1405" s="200" t="s">
        <v>22081</v>
      </c>
      <c r="E1405" s="199" t="s">
        <v>4195</v>
      </c>
      <c r="F1405" s="201">
        <v>0.63</v>
      </c>
    </row>
    <row r="1406" spans="2:6">
      <c r="B1406" s="207" t="s">
        <v>22082</v>
      </c>
      <c r="C1406" s="199" t="s">
        <v>4323</v>
      </c>
      <c r="D1406" s="203" t="s">
        <v>22083</v>
      </c>
      <c r="E1406" s="204"/>
      <c r="F1406" s="205"/>
    </row>
    <row r="1407" spans="2:6">
      <c r="B1407" s="199" t="s">
        <v>7032</v>
      </c>
      <c r="C1407" s="199" t="s">
        <v>9480</v>
      </c>
      <c r="D1407" s="200" t="s">
        <v>4785</v>
      </c>
      <c r="E1407" s="199" t="s">
        <v>4195</v>
      </c>
      <c r="F1407" s="201">
        <v>12.44</v>
      </c>
    </row>
    <row r="1408" spans="2:6">
      <c r="B1408" s="199" t="s">
        <v>7033</v>
      </c>
      <c r="C1408" s="199" t="s">
        <v>9481</v>
      </c>
      <c r="D1408" s="200" t="s">
        <v>4786</v>
      </c>
      <c r="E1408" s="199" t="s">
        <v>4195</v>
      </c>
      <c r="F1408" s="201">
        <v>18.7</v>
      </c>
    </row>
    <row r="1409" spans="2:6">
      <c r="B1409" s="199" t="s">
        <v>7034</v>
      </c>
      <c r="C1409" s="199" t="s">
        <v>9482</v>
      </c>
      <c r="D1409" s="200" t="s">
        <v>4787</v>
      </c>
      <c r="E1409" s="199" t="s">
        <v>4195</v>
      </c>
      <c r="F1409" s="201">
        <v>26.21</v>
      </c>
    </row>
    <row r="1410" spans="2:6">
      <c r="B1410" s="199" t="s">
        <v>7035</v>
      </c>
      <c r="C1410" s="199" t="s">
        <v>9483</v>
      </c>
      <c r="D1410" s="200" t="s">
        <v>4788</v>
      </c>
      <c r="E1410" s="199" t="s">
        <v>4195</v>
      </c>
      <c r="F1410" s="201">
        <v>36.409999999999997</v>
      </c>
    </row>
    <row r="1411" spans="2:6">
      <c r="B1411" s="199" t="s">
        <v>7036</v>
      </c>
      <c r="C1411" s="199" t="s">
        <v>9484</v>
      </c>
      <c r="D1411" s="200" t="s">
        <v>4789</v>
      </c>
      <c r="E1411" s="199" t="s">
        <v>4195</v>
      </c>
      <c r="F1411" s="201">
        <v>50.4</v>
      </c>
    </row>
    <row r="1412" spans="2:6">
      <c r="B1412" s="199" t="s">
        <v>7037</v>
      </c>
      <c r="C1412" s="199" t="s">
        <v>9485</v>
      </c>
      <c r="D1412" s="200" t="s">
        <v>4790</v>
      </c>
      <c r="E1412" s="199" t="s">
        <v>4195</v>
      </c>
      <c r="F1412" s="201">
        <v>64.92</v>
      </c>
    </row>
    <row r="1413" spans="2:6">
      <c r="B1413" s="199" t="s">
        <v>7038</v>
      </c>
      <c r="C1413" s="199" t="s">
        <v>9486</v>
      </c>
      <c r="D1413" s="200" t="s">
        <v>4791</v>
      </c>
      <c r="E1413" s="199" t="s">
        <v>4195</v>
      </c>
      <c r="F1413" s="201">
        <v>92.74</v>
      </c>
    </row>
    <row r="1414" spans="2:6">
      <c r="B1414" s="207" t="s">
        <v>22084</v>
      </c>
      <c r="C1414" s="199" t="s">
        <v>4323</v>
      </c>
      <c r="D1414" s="203" t="s">
        <v>22085</v>
      </c>
      <c r="E1414" s="204"/>
      <c r="F1414" s="205"/>
    </row>
    <row r="1415" spans="2:6">
      <c r="B1415" s="199" t="s">
        <v>7039</v>
      </c>
      <c r="C1415" s="199" t="s">
        <v>9487</v>
      </c>
      <c r="D1415" s="200" t="s">
        <v>4792</v>
      </c>
      <c r="E1415" s="199" t="s">
        <v>4195</v>
      </c>
      <c r="F1415" s="201">
        <v>15.58</v>
      </c>
    </row>
    <row r="1416" spans="2:6">
      <c r="B1416" s="199" t="s">
        <v>7040</v>
      </c>
      <c r="C1416" s="199" t="s">
        <v>9488</v>
      </c>
      <c r="D1416" s="200" t="s">
        <v>4793</v>
      </c>
      <c r="E1416" s="199" t="s">
        <v>4195</v>
      </c>
      <c r="F1416" s="201">
        <v>15.77</v>
      </c>
    </row>
    <row r="1417" spans="2:6">
      <c r="B1417" s="199" t="s">
        <v>7041</v>
      </c>
      <c r="C1417" s="199" t="s">
        <v>9489</v>
      </c>
      <c r="D1417" s="200" t="s">
        <v>4794</v>
      </c>
      <c r="E1417" s="199" t="s">
        <v>4195</v>
      </c>
      <c r="F1417" s="201">
        <v>15.91</v>
      </c>
    </row>
    <row r="1418" spans="2:6">
      <c r="B1418" s="199" t="s">
        <v>7042</v>
      </c>
      <c r="C1418" s="199" t="s">
        <v>9490</v>
      </c>
      <c r="D1418" s="200" t="s">
        <v>4795</v>
      </c>
      <c r="E1418" s="199" t="s">
        <v>4195</v>
      </c>
      <c r="F1418" s="201">
        <v>16.100000000000001</v>
      </c>
    </row>
    <row r="1419" spans="2:6">
      <c r="B1419" s="199" t="s">
        <v>7043</v>
      </c>
      <c r="C1419" s="199" t="s">
        <v>9491</v>
      </c>
      <c r="D1419" s="200" t="s">
        <v>4796</v>
      </c>
      <c r="E1419" s="199" t="s">
        <v>4195</v>
      </c>
      <c r="F1419" s="201">
        <v>16.37</v>
      </c>
    </row>
    <row r="1420" spans="2:6">
      <c r="B1420" s="199" t="s">
        <v>7044</v>
      </c>
      <c r="C1420" s="199" t="s">
        <v>9492</v>
      </c>
      <c r="D1420" s="200" t="s">
        <v>4797</v>
      </c>
      <c r="E1420" s="199" t="s">
        <v>4195</v>
      </c>
      <c r="F1420" s="201">
        <v>9.11</v>
      </c>
    </row>
    <row r="1421" spans="2:6">
      <c r="B1421" s="199" t="s">
        <v>7045</v>
      </c>
      <c r="C1421" s="199" t="s">
        <v>9493</v>
      </c>
      <c r="D1421" s="200" t="s">
        <v>4798</v>
      </c>
      <c r="E1421" s="199" t="s">
        <v>4195</v>
      </c>
      <c r="F1421" s="201">
        <v>61.26</v>
      </c>
    </row>
    <row r="1422" spans="2:6">
      <c r="B1422" s="199" t="s">
        <v>7046</v>
      </c>
      <c r="C1422" s="199" t="s">
        <v>9494</v>
      </c>
      <c r="D1422" s="200" t="s">
        <v>4799</v>
      </c>
      <c r="E1422" s="199" t="s">
        <v>4195</v>
      </c>
      <c r="F1422" s="201">
        <v>18.190000000000001</v>
      </c>
    </row>
    <row r="1423" spans="2:6">
      <c r="B1423" s="199" t="s">
        <v>7047</v>
      </c>
      <c r="C1423" s="199" t="s">
        <v>9495</v>
      </c>
      <c r="D1423" s="200" t="s">
        <v>4800</v>
      </c>
      <c r="E1423" s="199" t="s">
        <v>4195</v>
      </c>
      <c r="F1423" s="201">
        <v>21.82</v>
      </c>
    </row>
    <row r="1424" spans="2:6">
      <c r="B1424" s="199" t="s">
        <v>7048</v>
      </c>
      <c r="C1424" s="199" t="s">
        <v>9496</v>
      </c>
      <c r="D1424" s="200" t="s">
        <v>4801</v>
      </c>
      <c r="E1424" s="199" t="s">
        <v>4195</v>
      </c>
      <c r="F1424" s="201">
        <v>34.03</v>
      </c>
    </row>
    <row r="1425" spans="2:6">
      <c r="B1425" s="199" t="s">
        <v>7049</v>
      </c>
      <c r="C1425" s="199" t="s">
        <v>9497</v>
      </c>
      <c r="D1425" s="200" t="s">
        <v>4802</v>
      </c>
      <c r="E1425" s="199" t="s">
        <v>4195</v>
      </c>
      <c r="F1425" s="201">
        <v>33.57</v>
      </c>
    </row>
    <row r="1426" spans="2:6">
      <c r="B1426" s="199" t="s">
        <v>7050</v>
      </c>
      <c r="C1426" s="199" t="s">
        <v>9498</v>
      </c>
      <c r="D1426" s="200" t="s">
        <v>4803</v>
      </c>
      <c r="E1426" s="199" t="s">
        <v>4195</v>
      </c>
      <c r="F1426" s="201">
        <v>75.95</v>
      </c>
    </row>
    <row r="1427" spans="2:6">
      <c r="B1427" s="199" t="s">
        <v>7051</v>
      </c>
      <c r="C1427" s="199" t="s">
        <v>9499</v>
      </c>
      <c r="D1427" s="200" t="s">
        <v>4804</v>
      </c>
      <c r="E1427" s="199" t="s">
        <v>4195</v>
      </c>
      <c r="F1427" s="201">
        <v>37.75</v>
      </c>
    </row>
    <row r="1428" spans="2:6">
      <c r="B1428" s="199" t="s">
        <v>7052</v>
      </c>
      <c r="C1428" s="199" t="s">
        <v>9500</v>
      </c>
      <c r="D1428" s="200" t="s">
        <v>4805</v>
      </c>
      <c r="E1428" s="199" t="s">
        <v>4195</v>
      </c>
      <c r="F1428" s="201">
        <v>41.26</v>
      </c>
    </row>
    <row r="1429" spans="2:6">
      <c r="B1429" s="199" t="s">
        <v>7053</v>
      </c>
      <c r="C1429" s="199" t="s">
        <v>9501</v>
      </c>
      <c r="D1429" s="200" t="s">
        <v>4806</v>
      </c>
      <c r="E1429" s="199" t="s">
        <v>4195</v>
      </c>
      <c r="F1429" s="201">
        <v>42.29</v>
      </c>
    </row>
    <row r="1430" spans="2:6">
      <c r="B1430" s="199" t="s">
        <v>7274</v>
      </c>
      <c r="C1430" s="199" t="s">
        <v>9722</v>
      </c>
      <c r="D1430" s="200" t="s">
        <v>4966</v>
      </c>
      <c r="E1430" s="199" t="s">
        <v>4195</v>
      </c>
      <c r="F1430" s="201">
        <v>3.22</v>
      </c>
    </row>
    <row r="1431" spans="2:6" ht="40.5">
      <c r="B1431" s="199" t="s">
        <v>7268</v>
      </c>
      <c r="C1431" s="199" t="s">
        <v>9716</v>
      </c>
      <c r="D1431" s="200" t="s">
        <v>22086</v>
      </c>
      <c r="E1431" s="199" t="s">
        <v>4195</v>
      </c>
      <c r="F1431" s="201">
        <v>2.42</v>
      </c>
    </row>
    <row r="1432" spans="2:6">
      <c r="B1432" s="207" t="s">
        <v>22087</v>
      </c>
      <c r="C1432" s="199" t="s">
        <v>4323</v>
      </c>
      <c r="D1432" s="203" t="s">
        <v>22088</v>
      </c>
      <c r="E1432" s="204"/>
      <c r="F1432" s="205"/>
    </row>
    <row r="1433" spans="2:6">
      <c r="B1433" s="199" t="s">
        <v>7061</v>
      </c>
      <c r="C1433" s="199" t="s">
        <v>9509</v>
      </c>
      <c r="D1433" s="200" t="s">
        <v>4809</v>
      </c>
      <c r="E1433" s="199" t="s">
        <v>3961</v>
      </c>
      <c r="F1433" s="201">
        <v>192.2</v>
      </c>
    </row>
    <row r="1434" spans="2:6">
      <c r="B1434" s="199" t="s">
        <v>7062</v>
      </c>
      <c r="C1434" s="199" t="s">
        <v>9510</v>
      </c>
      <c r="D1434" s="200" t="s">
        <v>4810</v>
      </c>
      <c r="E1434" s="199" t="s">
        <v>3961</v>
      </c>
      <c r="F1434" s="201">
        <v>272.37</v>
      </c>
    </row>
    <row r="1435" spans="2:6">
      <c r="B1435" s="199" t="s">
        <v>7063</v>
      </c>
      <c r="C1435" s="199" t="s">
        <v>9511</v>
      </c>
      <c r="D1435" s="200" t="s">
        <v>4811</v>
      </c>
      <c r="E1435" s="199" t="s">
        <v>3961</v>
      </c>
      <c r="F1435" s="201">
        <v>397.54</v>
      </c>
    </row>
    <row r="1436" spans="2:6">
      <c r="B1436" s="199" t="s">
        <v>7064</v>
      </c>
      <c r="C1436" s="199" t="s">
        <v>9512</v>
      </c>
      <c r="D1436" s="200" t="s">
        <v>4812</v>
      </c>
      <c r="E1436" s="199" t="s">
        <v>3961</v>
      </c>
      <c r="F1436" s="201">
        <v>805.97</v>
      </c>
    </row>
    <row r="1437" spans="2:6" ht="27">
      <c r="B1437" s="199" t="s">
        <v>7088</v>
      </c>
      <c r="C1437" s="199" t="s">
        <v>9536</v>
      </c>
      <c r="D1437" s="200" t="s">
        <v>4827</v>
      </c>
      <c r="E1437" s="199" t="s">
        <v>3961</v>
      </c>
      <c r="F1437" s="201">
        <v>47.68</v>
      </c>
    </row>
    <row r="1438" spans="2:6" ht="27">
      <c r="B1438" s="199" t="s">
        <v>7089</v>
      </c>
      <c r="C1438" s="199" t="s">
        <v>9537</v>
      </c>
      <c r="D1438" s="200" t="s">
        <v>4827</v>
      </c>
      <c r="E1438" s="199" t="s">
        <v>3961</v>
      </c>
      <c r="F1438" s="201">
        <v>47.68</v>
      </c>
    </row>
    <row r="1439" spans="2:6" ht="27">
      <c r="B1439" s="199" t="s">
        <v>7090</v>
      </c>
      <c r="C1439" s="199" t="s">
        <v>9538</v>
      </c>
      <c r="D1439" s="200" t="s">
        <v>4828</v>
      </c>
      <c r="E1439" s="199" t="s">
        <v>3961</v>
      </c>
      <c r="F1439" s="201">
        <v>99.89</v>
      </c>
    </row>
    <row r="1440" spans="2:6" ht="27">
      <c r="B1440" s="199" t="s">
        <v>7091</v>
      </c>
      <c r="C1440" s="199" t="s">
        <v>9539</v>
      </c>
      <c r="D1440" s="200" t="s">
        <v>4829</v>
      </c>
      <c r="E1440" s="199" t="s">
        <v>3961</v>
      </c>
      <c r="F1440" s="201">
        <v>99.89</v>
      </c>
    </row>
    <row r="1441" spans="2:6" ht="27">
      <c r="B1441" s="199" t="s">
        <v>7092</v>
      </c>
      <c r="C1441" s="199" t="s">
        <v>9540</v>
      </c>
      <c r="D1441" s="200" t="s">
        <v>4830</v>
      </c>
      <c r="E1441" s="199" t="s">
        <v>3961</v>
      </c>
      <c r="F1441" s="201">
        <v>116.9</v>
      </c>
    </row>
    <row r="1442" spans="2:6" ht="27">
      <c r="B1442" s="199" t="s">
        <v>7093</v>
      </c>
      <c r="C1442" s="199" t="s">
        <v>9541</v>
      </c>
      <c r="D1442" s="200" t="s">
        <v>4831</v>
      </c>
      <c r="E1442" s="199" t="s">
        <v>3961</v>
      </c>
      <c r="F1442" s="201">
        <v>156.38999999999999</v>
      </c>
    </row>
    <row r="1443" spans="2:6" ht="27">
      <c r="B1443" s="199" t="s">
        <v>7094</v>
      </c>
      <c r="C1443" s="199" t="s">
        <v>9542</v>
      </c>
      <c r="D1443" s="200" t="s">
        <v>4832</v>
      </c>
      <c r="E1443" s="199" t="s">
        <v>3961</v>
      </c>
      <c r="F1443" s="201">
        <v>156.38999999999999</v>
      </c>
    </row>
    <row r="1444" spans="2:6" ht="27">
      <c r="B1444" s="199" t="s">
        <v>7095</v>
      </c>
      <c r="C1444" s="199" t="s">
        <v>9543</v>
      </c>
      <c r="D1444" s="200" t="s">
        <v>4833</v>
      </c>
      <c r="E1444" s="199" t="s">
        <v>3961</v>
      </c>
      <c r="F1444" s="201">
        <v>201.1</v>
      </c>
    </row>
    <row r="1445" spans="2:6" ht="27">
      <c r="B1445" s="199" t="s">
        <v>7096</v>
      </c>
      <c r="C1445" s="199" t="s">
        <v>9544</v>
      </c>
      <c r="D1445" s="200" t="s">
        <v>4834</v>
      </c>
      <c r="E1445" s="199" t="s">
        <v>3961</v>
      </c>
      <c r="F1445" s="201">
        <v>234.09</v>
      </c>
    </row>
    <row r="1446" spans="2:6" ht="27">
      <c r="B1446" s="199" t="s">
        <v>7097</v>
      </c>
      <c r="C1446" s="199" t="s">
        <v>9545</v>
      </c>
      <c r="D1446" s="200" t="s">
        <v>4835</v>
      </c>
      <c r="E1446" s="199" t="s">
        <v>3961</v>
      </c>
      <c r="F1446" s="201">
        <v>236.16</v>
      </c>
    </row>
    <row r="1447" spans="2:6" ht="27">
      <c r="B1447" s="199" t="s">
        <v>7098</v>
      </c>
      <c r="C1447" s="199" t="s">
        <v>9546</v>
      </c>
      <c r="D1447" s="200" t="s">
        <v>4836</v>
      </c>
      <c r="E1447" s="199" t="s">
        <v>3961</v>
      </c>
      <c r="F1447" s="201">
        <v>343.49</v>
      </c>
    </row>
    <row r="1448" spans="2:6" ht="27">
      <c r="B1448" s="199" t="s">
        <v>7099</v>
      </c>
      <c r="C1448" s="199" t="s">
        <v>9547</v>
      </c>
      <c r="D1448" s="200" t="s">
        <v>4837</v>
      </c>
      <c r="E1448" s="199" t="s">
        <v>3961</v>
      </c>
      <c r="F1448" s="201">
        <v>343.48</v>
      </c>
    </row>
    <row r="1449" spans="2:6" ht="27">
      <c r="B1449" s="199" t="s">
        <v>7100</v>
      </c>
      <c r="C1449" s="199" t="s">
        <v>9548</v>
      </c>
      <c r="D1449" s="200" t="s">
        <v>4838</v>
      </c>
      <c r="E1449" s="199" t="s">
        <v>3961</v>
      </c>
      <c r="F1449" s="201">
        <v>345.55</v>
      </c>
    </row>
    <row r="1450" spans="2:6" ht="27">
      <c r="B1450" s="199" t="s">
        <v>7101</v>
      </c>
      <c r="C1450" s="199" t="s">
        <v>9549</v>
      </c>
      <c r="D1450" s="200" t="s">
        <v>4839</v>
      </c>
      <c r="E1450" s="199" t="s">
        <v>3961</v>
      </c>
      <c r="F1450" s="201">
        <v>548.86</v>
      </c>
    </row>
    <row r="1451" spans="2:6" ht="27">
      <c r="B1451" s="199" t="s">
        <v>7102</v>
      </c>
      <c r="C1451" s="199" t="s">
        <v>9550</v>
      </c>
      <c r="D1451" s="200" t="s">
        <v>4840</v>
      </c>
      <c r="E1451" s="199" t="s">
        <v>3961</v>
      </c>
      <c r="F1451" s="201">
        <v>652.33000000000004</v>
      </c>
    </row>
    <row r="1452" spans="2:6" ht="27">
      <c r="B1452" s="199" t="s">
        <v>7103</v>
      </c>
      <c r="C1452" s="199" t="s">
        <v>9551</v>
      </c>
      <c r="D1452" s="200" t="s">
        <v>4841</v>
      </c>
      <c r="E1452" s="199" t="s">
        <v>3961</v>
      </c>
      <c r="F1452" s="201">
        <v>654.4</v>
      </c>
    </row>
    <row r="1453" spans="2:6" ht="27">
      <c r="B1453" s="199" t="s">
        <v>7104</v>
      </c>
      <c r="C1453" s="199" t="s">
        <v>9552</v>
      </c>
      <c r="D1453" s="200" t="s">
        <v>4842</v>
      </c>
      <c r="E1453" s="199" t="s">
        <v>3961</v>
      </c>
      <c r="F1453" s="201">
        <v>794.9</v>
      </c>
    </row>
    <row r="1454" spans="2:6" ht="27">
      <c r="B1454" s="199" t="s">
        <v>7105</v>
      </c>
      <c r="C1454" s="199" t="s">
        <v>9553</v>
      </c>
      <c r="D1454" s="200" t="s">
        <v>4843</v>
      </c>
      <c r="E1454" s="199" t="s">
        <v>3961</v>
      </c>
      <c r="F1454" s="201">
        <v>1485.38</v>
      </c>
    </row>
    <row r="1455" spans="2:6">
      <c r="B1455" s="199" t="s">
        <v>7131</v>
      </c>
      <c r="C1455" s="199" t="s">
        <v>9579</v>
      </c>
      <c r="D1455" s="200" t="s">
        <v>4862</v>
      </c>
      <c r="E1455" s="199" t="s">
        <v>3961</v>
      </c>
      <c r="F1455" s="201">
        <v>479.76</v>
      </c>
    </row>
    <row r="1456" spans="2:6">
      <c r="B1456" s="199" t="s">
        <v>7132</v>
      </c>
      <c r="C1456" s="199" t="s">
        <v>9580</v>
      </c>
      <c r="D1456" s="200" t="s">
        <v>4863</v>
      </c>
      <c r="E1456" s="199" t="s">
        <v>3961</v>
      </c>
      <c r="F1456" s="201">
        <v>876.19</v>
      </c>
    </row>
    <row r="1457" spans="2:6">
      <c r="B1457" s="199" t="s">
        <v>7133</v>
      </c>
      <c r="C1457" s="199" t="s">
        <v>9581</v>
      </c>
      <c r="D1457" s="200" t="s">
        <v>4864</v>
      </c>
      <c r="E1457" s="199" t="s">
        <v>3961</v>
      </c>
      <c r="F1457" s="201">
        <v>282.66000000000003</v>
      </c>
    </row>
    <row r="1458" spans="2:6">
      <c r="B1458" s="207" t="s">
        <v>22089</v>
      </c>
      <c r="C1458" s="199" t="s">
        <v>4323</v>
      </c>
      <c r="D1458" s="203" t="s">
        <v>22090</v>
      </c>
      <c r="E1458" s="204"/>
      <c r="F1458" s="205"/>
    </row>
    <row r="1459" spans="2:6" ht="27">
      <c r="B1459" s="199" t="s">
        <v>7075</v>
      </c>
      <c r="C1459" s="199" t="s">
        <v>9523</v>
      </c>
      <c r="D1459" s="200" t="s">
        <v>4814</v>
      </c>
      <c r="E1459" s="199" t="s">
        <v>3961</v>
      </c>
      <c r="F1459" s="201">
        <v>98.22</v>
      </c>
    </row>
    <row r="1460" spans="2:6" ht="27">
      <c r="B1460" s="199" t="s">
        <v>7076</v>
      </c>
      <c r="C1460" s="199" t="s">
        <v>9524</v>
      </c>
      <c r="D1460" s="200" t="s">
        <v>4815</v>
      </c>
      <c r="E1460" s="199" t="s">
        <v>3961</v>
      </c>
      <c r="F1460" s="201">
        <v>98.99</v>
      </c>
    </row>
    <row r="1461" spans="2:6" ht="27">
      <c r="B1461" s="199" t="s">
        <v>7077</v>
      </c>
      <c r="C1461" s="199" t="s">
        <v>9525</v>
      </c>
      <c r="D1461" s="200" t="s">
        <v>4816</v>
      </c>
      <c r="E1461" s="199" t="s">
        <v>3961</v>
      </c>
      <c r="F1461" s="201">
        <v>170.95</v>
      </c>
    </row>
    <row r="1462" spans="2:6" ht="27">
      <c r="B1462" s="199" t="s">
        <v>7078</v>
      </c>
      <c r="C1462" s="199" t="s">
        <v>9526</v>
      </c>
      <c r="D1462" s="200" t="s">
        <v>4817</v>
      </c>
      <c r="E1462" s="199" t="s">
        <v>3961</v>
      </c>
      <c r="F1462" s="201">
        <v>214.06</v>
      </c>
    </row>
    <row r="1463" spans="2:6">
      <c r="B1463" s="207" t="s">
        <v>22091</v>
      </c>
      <c r="C1463" s="199" t="s">
        <v>4323</v>
      </c>
      <c r="D1463" s="203" t="s">
        <v>22092</v>
      </c>
      <c r="E1463" s="204"/>
      <c r="F1463" s="205"/>
    </row>
    <row r="1464" spans="2:6" ht="40.5">
      <c r="B1464" s="199" t="s">
        <v>22093</v>
      </c>
      <c r="C1464" s="199" t="s">
        <v>4323</v>
      </c>
      <c r="D1464" s="200" t="s">
        <v>22094</v>
      </c>
      <c r="E1464" s="199" t="s">
        <v>3961</v>
      </c>
      <c r="F1464" s="201">
        <v>11.07</v>
      </c>
    </row>
    <row r="1465" spans="2:6" ht="27">
      <c r="B1465" s="199" t="s">
        <v>7071</v>
      </c>
      <c r="C1465" s="199" t="s">
        <v>9519</v>
      </c>
      <c r="D1465" s="200" t="s">
        <v>22095</v>
      </c>
      <c r="E1465" s="199" t="s">
        <v>3961</v>
      </c>
      <c r="F1465" s="201">
        <v>7.2</v>
      </c>
    </row>
    <row r="1466" spans="2:6" ht="27">
      <c r="B1466" s="199" t="s">
        <v>7065</v>
      </c>
      <c r="C1466" s="199" t="s">
        <v>9513</v>
      </c>
      <c r="D1466" s="200" t="s">
        <v>22096</v>
      </c>
      <c r="E1466" s="199" t="s">
        <v>3961</v>
      </c>
      <c r="F1466" s="201">
        <v>11.39</v>
      </c>
    </row>
    <row r="1467" spans="2:6" ht="27">
      <c r="B1467" s="199" t="s">
        <v>7070</v>
      </c>
      <c r="C1467" s="199" t="s">
        <v>9518</v>
      </c>
      <c r="D1467" s="200" t="s">
        <v>22097</v>
      </c>
      <c r="E1467" s="199" t="s">
        <v>3961</v>
      </c>
      <c r="F1467" s="201">
        <v>9.61</v>
      </c>
    </row>
    <row r="1468" spans="2:6" ht="27">
      <c r="B1468" s="199" t="s">
        <v>7066</v>
      </c>
      <c r="C1468" s="199" t="s">
        <v>9514</v>
      </c>
      <c r="D1468" s="200" t="s">
        <v>22098</v>
      </c>
      <c r="E1468" s="199" t="s">
        <v>3961</v>
      </c>
      <c r="F1468" s="201">
        <v>13.19</v>
      </c>
    </row>
    <row r="1469" spans="2:6" ht="40.5">
      <c r="B1469" s="199" t="s">
        <v>7067</v>
      </c>
      <c r="C1469" s="199" t="s">
        <v>9515</v>
      </c>
      <c r="D1469" s="200" t="s">
        <v>22099</v>
      </c>
      <c r="E1469" s="199" t="s">
        <v>3961</v>
      </c>
      <c r="F1469" s="201">
        <v>8.08</v>
      </c>
    </row>
    <row r="1470" spans="2:6" ht="27">
      <c r="B1470" s="199" t="s">
        <v>7068</v>
      </c>
      <c r="C1470" s="199" t="s">
        <v>9516</v>
      </c>
      <c r="D1470" s="200" t="s">
        <v>22100</v>
      </c>
      <c r="E1470" s="199" t="s">
        <v>3961</v>
      </c>
      <c r="F1470" s="201">
        <v>9.16</v>
      </c>
    </row>
    <row r="1471" spans="2:6" ht="40.5">
      <c r="B1471" s="199" t="s">
        <v>7069</v>
      </c>
      <c r="C1471" s="199" t="s">
        <v>9517</v>
      </c>
      <c r="D1471" s="200" t="s">
        <v>22101</v>
      </c>
      <c r="E1471" s="199" t="s">
        <v>3961</v>
      </c>
      <c r="F1471" s="201">
        <v>8.9499999999999993</v>
      </c>
    </row>
    <row r="1472" spans="2:6" ht="40.5">
      <c r="B1472" s="199" t="s">
        <v>7073</v>
      </c>
      <c r="C1472" s="199" t="s">
        <v>9521</v>
      </c>
      <c r="D1472" s="200" t="s">
        <v>22102</v>
      </c>
      <c r="E1472" s="199" t="s">
        <v>3961</v>
      </c>
      <c r="F1472" s="201">
        <v>7.66</v>
      </c>
    </row>
    <row r="1473" spans="2:6" ht="40.5">
      <c r="B1473" s="199" t="s">
        <v>7072</v>
      </c>
      <c r="C1473" s="199" t="s">
        <v>9520</v>
      </c>
      <c r="D1473" s="200" t="s">
        <v>22103</v>
      </c>
      <c r="E1473" s="199" t="s">
        <v>3961</v>
      </c>
      <c r="F1473" s="201">
        <v>10.48</v>
      </c>
    </row>
    <row r="1474" spans="2:6">
      <c r="B1474" s="199" t="s">
        <v>7118</v>
      </c>
      <c r="C1474" s="199" t="s">
        <v>9566</v>
      </c>
      <c r="D1474" s="200" t="s">
        <v>19276</v>
      </c>
      <c r="E1474" s="199" t="s">
        <v>3961</v>
      </c>
      <c r="F1474" s="201">
        <v>40.99</v>
      </c>
    </row>
    <row r="1475" spans="2:6" ht="40.5">
      <c r="B1475" s="199" t="s">
        <v>22104</v>
      </c>
      <c r="C1475" s="199" t="s">
        <v>4323</v>
      </c>
      <c r="D1475" s="200" t="s">
        <v>22105</v>
      </c>
      <c r="E1475" s="199" t="s">
        <v>3961</v>
      </c>
      <c r="F1475" s="201">
        <v>7.22</v>
      </c>
    </row>
    <row r="1476" spans="2:6">
      <c r="B1476" s="207" t="s">
        <v>22106</v>
      </c>
      <c r="C1476" s="199" t="s">
        <v>4323</v>
      </c>
      <c r="D1476" s="203" t="s">
        <v>22107</v>
      </c>
      <c r="E1476" s="204"/>
      <c r="F1476" s="205"/>
    </row>
    <row r="1477" spans="2:6">
      <c r="B1477" s="199" t="s">
        <v>7074</v>
      </c>
      <c r="C1477" s="199" t="s">
        <v>9522</v>
      </c>
      <c r="D1477" s="200" t="s">
        <v>4813</v>
      </c>
      <c r="E1477" s="199" t="s">
        <v>3961</v>
      </c>
      <c r="F1477" s="201">
        <v>56.03</v>
      </c>
    </row>
    <row r="1478" spans="2:6" ht="27">
      <c r="B1478" s="199" t="s">
        <v>7079</v>
      </c>
      <c r="C1478" s="199" t="s">
        <v>9527</v>
      </c>
      <c r="D1478" s="200" t="s">
        <v>4818</v>
      </c>
      <c r="E1478" s="199" t="s">
        <v>3961</v>
      </c>
      <c r="F1478" s="201">
        <v>21.45</v>
      </c>
    </row>
    <row r="1479" spans="2:6" ht="27">
      <c r="B1479" s="199" t="s">
        <v>7080</v>
      </c>
      <c r="C1479" s="199" t="s">
        <v>9528</v>
      </c>
      <c r="D1479" s="200" t="s">
        <v>4819</v>
      </c>
      <c r="E1479" s="199" t="s">
        <v>3961</v>
      </c>
      <c r="F1479" s="201">
        <v>39.61</v>
      </c>
    </row>
    <row r="1480" spans="2:6" ht="27">
      <c r="B1480" s="199" t="s">
        <v>7081</v>
      </c>
      <c r="C1480" s="199" t="s">
        <v>9529</v>
      </c>
      <c r="D1480" s="200" t="s">
        <v>4820</v>
      </c>
      <c r="E1480" s="199" t="s">
        <v>3961</v>
      </c>
      <c r="F1480" s="201">
        <v>68.540000000000006</v>
      </c>
    </row>
    <row r="1481" spans="2:6" ht="27">
      <c r="B1481" s="199" t="s">
        <v>7082</v>
      </c>
      <c r="C1481" s="199" t="s">
        <v>9530</v>
      </c>
      <c r="D1481" s="200" t="s">
        <v>4821</v>
      </c>
      <c r="E1481" s="199" t="s">
        <v>3961</v>
      </c>
      <c r="F1481" s="201">
        <v>76.349999999999994</v>
      </c>
    </row>
    <row r="1482" spans="2:6" ht="27">
      <c r="B1482" s="199" t="s">
        <v>7083</v>
      </c>
      <c r="C1482" s="199" t="s">
        <v>9531</v>
      </c>
      <c r="D1482" s="200" t="s">
        <v>4822</v>
      </c>
      <c r="E1482" s="199" t="s">
        <v>3961</v>
      </c>
      <c r="F1482" s="201">
        <v>109.32</v>
      </c>
    </row>
    <row r="1483" spans="2:6" ht="27">
      <c r="B1483" s="199" t="s">
        <v>7084</v>
      </c>
      <c r="C1483" s="199" t="s">
        <v>9532</v>
      </c>
      <c r="D1483" s="200" t="s">
        <v>4823</v>
      </c>
      <c r="E1483" s="199" t="s">
        <v>3961</v>
      </c>
      <c r="F1483" s="201">
        <v>89.21</v>
      </c>
    </row>
    <row r="1484" spans="2:6">
      <c r="B1484" s="199" t="s">
        <v>7085</v>
      </c>
      <c r="C1484" s="199" t="s">
        <v>9533</v>
      </c>
      <c r="D1484" s="200" t="s">
        <v>4824</v>
      </c>
      <c r="E1484" s="199" t="s">
        <v>3961</v>
      </c>
      <c r="F1484" s="201">
        <v>82.74</v>
      </c>
    </row>
    <row r="1485" spans="2:6">
      <c r="B1485" s="199" t="s">
        <v>7086</v>
      </c>
      <c r="C1485" s="199" t="s">
        <v>9534</v>
      </c>
      <c r="D1485" s="200" t="s">
        <v>4825</v>
      </c>
      <c r="E1485" s="199" t="s">
        <v>3961</v>
      </c>
      <c r="F1485" s="201">
        <v>96.93</v>
      </c>
    </row>
    <row r="1486" spans="2:6">
      <c r="B1486" s="199" t="s">
        <v>7087</v>
      </c>
      <c r="C1486" s="199" t="s">
        <v>9535</v>
      </c>
      <c r="D1486" s="200" t="s">
        <v>4826</v>
      </c>
      <c r="E1486" s="199" t="s">
        <v>3961</v>
      </c>
      <c r="F1486" s="201">
        <v>90.57</v>
      </c>
    </row>
    <row r="1487" spans="2:6">
      <c r="B1487" s="199" t="s">
        <v>7106</v>
      </c>
      <c r="C1487" s="199" t="s">
        <v>9554</v>
      </c>
      <c r="D1487" s="200" t="s">
        <v>19270</v>
      </c>
      <c r="E1487" s="199" t="s">
        <v>3961</v>
      </c>
      <c r="F1487" s="201">
        <v>279.82</v>
      </c>
    </row>
    <row r="1488" spans="2:6">
      <c r="B1488" s="199" t="s">
        <v>7107</v>
      </c>
      <c r="C1488" s="199" t="s">
        <v>9555</v>
      </c>
      <c r="D1488" s="200" t="s">
        <v>19271</v>
      </c>
      <c r="E1488" s="199" t="s">
        <v>3961</v>
      </c>
      <c r="F1488" s="201">
        <v>195.86</v>
      </c>
    </row>
    <row r="1489" spans="2:6">
      <c r="B1489" s="199" t="s">
        <v>7108</v>
      </c>
      <c r="C1489" s="199" t="s">
        <v>9556</v>
      </c>
      <c r="D1489" s="200" t="s">
        <v>19272</v>
      </c>
      <c r="E1489" s="199" t="s">
        <v>3961</v>
      </c>
      <c r="F1489" s="201">
        <v>967.01</v>
      </c>
    </row>
    <row r="1490" spans="2:6">
      <c r="B1490" s="199" t="s">
        <v>7109</v>
      </c>
      <c r="C1490" s="199" t="s">
        <v>9557</v>
      </c>
      <c r="D1490" s="200" t="s">
        <v>19273</v>
      </c>
      <c r="E1490" s="199" t="s">
        <v>3961</v>
      </c>
      <c r="F1490" s="201">
        <v>402.49</v>
      </c>
    </row>
    <row r="1491" spans="2:6">
      <c r="B1491" s="199" t="s">
        <v>7110</v>
      </c>
      <c r="C1491" s="199" t="s">
        <v>9558</v>
      </c>
      <c r="D1491" s="200" t="s">
        <v>19274</v>
      </c>
      <c r="E1491" s="199" t="s">
        <v>3961</v>
      </c>
      <c r="F1491" s="201">
        <v>1931.42</v>
      </c>
    </row>
    <row r="1492" spans="2:6">
      <c r="B1492" s="199" t="s">
        <v>7111</v>
      </c>
      <c r="C1492" s="199" t="s">
        <v>9559</v>
      </c>
      <c r="D1492" s="200" t="s">
        <v>19275</v>
      </c>
      <c r="E1492" s="199" t="s">
        <v>3961</v>
      </c>
      <c r="F1492" s="201">
        <v>1036.42</v>
      </c>
    </row>
    <row r="1493" spans="2:6">
      <c r="B1493" s="199" t="s">
        <v>7112</v>
      </c>
      <c r="C1493" s="199" t="s">
        <v>9560</v>
      </c>
      <c r="D1493" s="200" t="s">
        <v>4844</v>
      </c>
      <c r="E1493" s="199" t="s">
        <v>3961</v>
      </c>
      <c r="F1493" s="201">
        <v>51.51</v>
      </c>
    </row>
    <row r="1494" spans="2:6">
      <c r="B1494" s="199" t="s">
        <v>7113</v>
      </c>
      <c r="C1494" s="199" t="s">
        <v>9561</v>
      </c>
      <c r="D1494" s="200" t="s">
        <v>4845</v>
      </c>
      <c r="E1494" s="199" t="s">
        <v>3961</v>
      </c>
      <c r="F1494" s="201">
        <v>84.91</v>
      </c>
    </row>
    <row r="1495" spans="2:6">
      <c r="B1495" s="199" t="s">
        <v>7114</v>
      </c>
      <c r="C1495" s="199" t="s">
        <v>9562</v>
      </c>
      <c r="D1495" s="200" t="s">
        <v>4846</v>
      </c>
      <c r="E1495" s="199" t="s">
        <v>3961</v>
      </c>
      <c r="F1495" s="201">
        <v>167.11</v>
      </c>
    </row>
    <row r="1496" spans="2:6">
      <c r="B1496" s="199" t="s">
        <v>7115</v>
      </c>
      <c r="C1496" s="199" t="s">
        <v>9563</v>
      </c>
      <c r="D1496" s="200" t="s">
        <v>4847</v>
      </c>
      <c r="E1496" s="199" t="s">
        <v>3961</v>
      </c>
      <c r="F1496" s="201">
        <v>269.89</v>
      </c>
    </row>
    <row r="1497" spans="2:6">
      <c r="B1497" s="199" t="s">
        <v>7116</v>
      </c>
      <c r="C1497" s="199" t="s">
        <v>9564</v>
      </c>
      <c r="D1497" s="200" t="s">
        <v>4848</v>
      </c>
      <c r="E1497" s="199" t="s">
        <v>3961</v>
      </c>
      <c r="F1497" s="201">
        <v>25.21</v>
      </c>
    </row>
    <row r="1498" spans="2:6">
      <c r="B1498" s="199" t="s">
        <v>7117</v>
      </c>
      <c r="C1498" s="199" t="s">
        <v>9565</v>
      </c>
      <c r="D1498" s="200" t="s">
        <v>4849</v>
      </c>
      <c r="E1498" s="199" t="s">
        <v>3961</v>
      </c>
      <c r="F1498" s="201">
        <v>27.98</v>
      </c>
    </row>
    <row r="1499" spans="2:6">
      <c r="B1499" s="207" t="s">
        <v>22108</v>
      </c>
      <c r="C1499" s="199" t="s">
        <v>4323</v>
      </c>
      <c r="D1499" s="203" t="s">
        <v>22109</v>
      </c>
      <c r="E1499" s="204"/>
      <c r="F1499" s="205"/>
    </row>
    <row r="1500" spans="2:6" ht="27">
      <c r="B1500" s="199" t="s">
        <v>7119</v>
      </c>
      <c r="C1500" s="199" t="s">
        <v>9567</v>
      </c>
      <c r="D1500" s="200" t="s">
        <v>4850</v>
      </c>
      <c r="E1500" s="199" t="s">
        <v>3961</v>
      </c>
      <c r="F1500" s="201">
        <v>189.82</v>
      </c>
    </row>
    <row r="1501" spans="2:6" ht="27">
      <c r="B1501" s="199" t="s">
        <v>7120</v>
      </c>
      <c r="C1501" s="199" t="s">
        <v>9568</v>
      </c>
      <c r="D1501" s="200" t="s">
        <v>4851</v>
      </c>
      <c r="E1501" s="199" t="s">
        <v>3961</v>
      </c>
      <c r="F1501" s="201">
        <v>221.3</v>
      </c>
    </row>
    <row r="1502" spans="2:6" ht="27">
      <c r="B1502" s="199" t="s">
        <v>7121</v>
      </c>
      <c r="C1502" s="199" t="s">
        <v>9569</v>
      </c>
      <c r="D1502" s="200" t="s">
        <v>4852</v>
      </c>
      <c r="E1502" s="199" t="s">
        <v>3961</v>
      </c>
      <c r="F1502" s="201">
        <v>232.52</v>
      </c>
    </row>
    <row r="1503" spans="2:6">
      <c r="B1503" s="199" t="s">
        <v>7122</v>
      </c>
      <c r="C1503" s="199" t="s">
        <v>9570</v>
      </c>
      <c r="D1503" s="200" t="s">
        <v>4853</v>
      </c>
      <c r="E1503" s="199" t="s">
        <v>3961</v>
      </c>
      <c r="F1503" s="201">
        <v>1380.2</v>
      </c>
    </row>
    <row r="1504" spans="2:6">
      <c r="B1504" s="199" t="s">
        <v>7123</v>
      </c>
      <c r="C1504" s="199" t="s">
        <v>9571</v>
      </c>
      <c r="D1504" s="200" t="s">
        <v>4854</v>
      </c>
      <c r="E1504" s="199" t="s">
        <v>3961</v>
      </c>
      <c r="F1504" s="201">
        <v>3325.55</v>
      </c>
    </row>
    <row r="1505" spans="2:6">
      <c r="B1505" s="199" t="s">
        <v>7124</v>
      </c>
      <c r="C1505" s="199" t="s">
        <v>9572</v>
      </c>
      <c r="D1505" s="200" t="s">
        <v>4855</v>
      </c>
      <c r="E1505" s="199" t="s">
        <v>3961</v>
      </c>
      <c r="F1505" s="201">
        <v>248.88</v>
      </c>
    </row>
    <row r="1506" spans="2:6">
      <c r="B1506" s="199" t="s">
        <v>7125</v>
      </c>
      <c r="C1506" s="199" t="s">
        <v>9573</v>
      </c>
      <c r="D1506" s="200" t="s">
        <v>4856</v>
      </c>
      <c r="E1506" s="199" t="s">
        <v>3961</v>
      </c>
      <c r="F1506" s="201">
        <v>365.68</v>
      </c>
    </row>
    <row r="1507" spans="2:6" ht="27">
      <c r="B1507" s="199" t="s">
        <v>7126</v>
      </c>
      <c r="C1507" s="199" t="s">
        <v>9574</v>
      </c>
      <c r="D1507" s="200" t="s">
        <v>4857</v>
      </c>
      <c r="E1507" s="199" t="s">
        <v>3961</v>
      </c>
      <c r="F1507" s="201">
        <v>5302.56</v>
      </c>
    </row>
    <row r="1508" spans="2:6" ht="27">
      <c r="B1508" s="199" t="s">
        <v>7127</v>
      </c>
      <c r="C1508" s="199" t="s">
        <v>9575</v>
      </c>
      <c r="D1508" s="200" t="s">
        <v>4858</v>
      </c>
      <c r="E1508" s="199" t="s">
        <v>3961</v>
      </c>
      <c r="F1508" s="201">
        <v>3409.14</v>
      </c>
    </row>
    <row r="1509" spans="2:6" ht="27">
      <c r="B1509" s="199" t="s">
        <v>7128</v>
      </c>
      <c r="C1509" s="199" t="s">
        <v>9576</v>
      </c>
      <c r="D1509" s="200" t="s">
        <v>4859</v>
      </c>
      <c r="E1509" s="199" t="s">
        <v>3961</v>
      </c>
      <c r="F1509" s="201">
        <v>4160.62</v>
      </c>
    </row>
    <row r="1510" spans="2:6">
      <c r="B1510" s="207" t="s">
        <v>22110</v>
      </c>
      <c r="C1510" s="199" t="s">
        <v>4323</v>
      </c>
      <c r="D1510" s="203" t="s">
        <v>22111</v>
      </c>
      <c r="E1510" s="204"/>
      <c r="F1510" s="205"/>
    </row>
    <row r="1511" spans="2:6" ht="27">
      <c r="B1511" s="199" t="s">
        <v>7136</v>
      </c>
      <c r="C1511" s="199" t="s">
        <v>9584</v>
      </c>
      <c r="D1511" s="200" t="s">
        <v>4866</v>
      </c>
      <c r="E1511" s="199" t="s">
        <v>4195</v>
      </c>
      <c r="F1511" s="201">
        <v>7.16</v>
      </c>
    </row>
    <row r="1512" spans="2:6" ht="27">
      <c r="B1512" s="199" t="s">
        <v>7137</v>
      </c>
      <c r="C1512" s="199" t="s">
        <v>9585</v>
      </c>
      <c r="D1512" s="200" t="s">
        <v>4867</v>
      </c>
      <c r="E1512" s="199" t="s">
        <v>4195</v>
      </c>
      <c r="F1512" s="201">
        <v>15.53</v>
      </c>
    </row>
    <row r="1513" spans="2:6">
      <c r="B1513" s="207" t="s">
        <v>22112</v>
      </c>
      <c r="C1513" s="199" t="s">
        <v>4323</v>
      </c>
      <c r="D1513" s="203" t="s">
        <v>22113</v>
      </c>
      <c r="E1513" s="204"/>
      <c r="F1513" s="205"/>
    </row>
    <row r="1514" spans="2:6">
      <c r="B1514" s="199" t="s">
        <v>7138</v>
      </c>
      <c r="C1514" s="199" t="s">
        <v>9586</v>
      </c>
      <c r="D1514" s="200" t="s">
        <v>4868</v>
      </c>
      <c r="E1514" s="199" t="s">
        <v>3961</v>
      </c>
      <c r="F1514" s="201">
        <v>436.09</v>
      </c>
    </row>
    <row r="1515" spans="2:6">
      <c r="B1515" s="199" t="s">
        <v>7139</v>
      </c>
      <c r="C1515" s="199" t="s">
        <v>9587</v>
      </c>
      <c r="D1515" s="200" t="s">
        <v>4869</v>
      </c>
      <c r="E1515" s="199" t="s">
        <v>3961</v>
      </c>
      <c r="F1515" s="201">
        <v>286.76</v>
      </c>
    </row>
    <row r="1516" spans="2:6">
      <c r="B1516" s="199" t="s">
        <v>7140</v>
      </c>
      <c r="C1516" s="199" t="s">
        <v>9588</v>
      </c>
      <c r="D1516" s="200" t="s">
        <v>4870</v>
      </c>
      <c r="E1516" s="199" t="s">
        <v>3961</v>
      </c>
      <c r="F1516" s="201">
        <v>287.49</v>
      </c>
    </row>
    <row r="1517" spans="2:6">
      <c r="B1517" s="207" t="s">
        <v>22114</v>
      </c>
      <c r="C1517" s="199" t="s">
        <v>4323</v>
      </c>
      <c r="D1517" s="203" t="s">
        <v>22115</v>
      </c>
      <c r="E1517" s="204"/>
      <c r="F1517" s="205"/>
    </row>
    <row r="1518" spans="2:6" ht="27">
      <c r="B1518" s="199" t="s">
        <v>22116</v>
      </c>
      <c r="C1518" s="199" t="s">
        <v>4323</v>
      </c>
      <c r="D1518" s="200" t="s">
        <v>22117</v>
      </c>
      <c r="E1518" s="199" t="s">
        <v>3961</v>
      </c>
      <c r="F1518" s="201">
        <v>24.66</v>
      </c>
    </row>
    <row r="1519" spans="2:6" ht="27">
      <c r="B1519" s="199" t="s">
        <v>22118</v>
      </c>
      <c r="C1519" s="199" t="s">
        <v>4323</v>
      </c>
      <c r="D1519" s="200" t="s">
        <v>22119</v>
      </c>
      <c r="E1519" s="199" t="s">
        <v>3961</v>
      </c>
      <c r="F1519" s="201">
        <v>41.53</v>
      </c>
    </row>
    <row r="1520" spans="2:6" ht="27">
      <c r="B1520" s="199" t="s">
        <v>22120</v>
      </c>
      <c r="C1520" s="199" t="s">
        <v>4323</v>
      </c>
      <c r="D1520" s="200" t="s">
        <v>22121</v>
      </c>
      <c r="E1520" s="199" t="s">
        <v>3961</v>
      </c>
      <c r="F1520" s="201">
        <v>33.799999999999997</v>
      </c>
    </row>
    <row r="1521" spans="2:6" ht="27">
      <c r="B1521" s="199" t="s">
        <v>22122</v>
      </c>
      <c r="C1521" s="199" t="s">
        <v>4323</v>
      </c>
      <c r="D1521" s="200" t="s">
        <v>22123</v>
      </c>
      <c r="E1521" s="199" t="s">
        <v>3961</v>
      </c>
      <c r="F1521" s="201">
        <v>55.19</v>
      </c>
    </row>
    <row r="1522" spans="2:6" ht="27">
      <c r="B1522" s="199" t="s">
        <v>22124</v>
      </c>
      <c r="C1522" s="199" t="s">
        <v>4323</v>
      </c>
      <c r="D1522" s="200" t="s">
        <v>22125</v>
      </c>
      <c r="E1522" s="199" t="s">
        <v>3961</v>
      </c>
      <c r="F1522" s="201">
        <v>21.69</v>
      </c>
    </row>
    <row r="1523" spans="2:6" ht="27">
      <c r="B1523" s="199" t="s">
        <v>22126</v>
      </c>
      <c r="C1523" s="199" t="s">
        <v>4323</v>
      </c>
      <c r="D1523" s="200" t="s">
        <v>22127</v>
      </c>
      <c r="E1523" s="199" t="s">
        <v>3961</v>
      </c>
      <c r="F1523" s="201">
        <v>11.41</v>
      </c>
    </row>
    <row r="1524" spans="2:6" ht="27">
      <c r="B1524" s="199" t="s">
        <v>22128</v>
      </c>
      <c r="C1524" s="199" t="s">
        <v>4323</v>
      </c>
      <c r="D1524" s="200" t="s">
        <v>22129</v>
      </c>
      <c r="E1524" s="199" t="s">
        <v>3961</v>
      </c>
      <c r="F1524" s="201">
        <v>28.28</v>
      </c>
    </row>
    <row r="1525" spans="2:6" ht="27">
      <c r="B1525" s="199" t="s">
        <v>22130</v>
      </c>
      <c r="C1525" s="199" t="s">
        <v>4323</v>
      </c>
      <c r="D1525" s="200" t="s">
        <v>22131</v>
      </c>
      <c r="E1525" s="199" t="s">
        <v>3961</v>
      </c>
      <c r="F1525" s="201">
        <v>20.55</v>
      </c>
    </row>
    <row r="1526" spans="2:6" ht="27">
      <c r="B1526" s="199" t="s">
        <v>22132</v>
      </c>
      <c r="C1526" s="199" t="s">
        <v>4323</v>
      </c>
      <c r="D1526" s="200" t="s">
        <v>22133</v>
      </c>
      <c r="E1526" s="199" t="s">
        <v>3961</v>
      </c>
      <c r="F1526" s="201">
        <v>41.94</v>
      </c>
    </row>
    <row r="1527" spans="2:6" ht="27">
      <c r="B1527" s="199" t="s">
        <v>22134</v>
      </c>
      <c r="C1527" s="199" t="s">
        <v>4323</v>
      </c>
      <c r="D1527" s="200" t="s">
        <v>22135</v>
      </c>
      <c r="E1527" s="199" t="s">
        <v>3961</v>
      </c>
      <c r="F1527" s="201">
        <v>8.44</v>
      </c>
    </row>
    <row r="1528" spans="2:6" ht="27">
      <c r="B1528" s="199" t="s">
        <v>7142</v>
      </c>
      <c r="C1528" s="199" t="s">
        <v>9590</v>
      </c>
      <c r="D1528" s="200" t="s">
        <v>22136</v>
      </c>
      <c r="E1528" s="199" t="s">
        <v>3961</v>
      </c>
      <c r="F1528" s="201">
        <v>26.68</v>
      </c>
    </row>
    <row r="1529" spans="2:6" ht="27">
      <c r="B1529" s="199" t="s">
        <v>7143</v>
      </c>
      <c r="C1529" s="199" t="s">
        <v>9591</v>
      </c>
      <c r="D1529" s="200" t="s">
        <v>22137</v>
      </c>
      <c r="E1529" s="199" t="s">
        <v>3961</v>
      </c>
      <c r="F1529" s="201">
        <v>46.14</v>
      </c>
    </row>
    <row r="1530" spans="2:6" ht="27">
      <c r="B1530" s="199" t="s">
        <v>7144</v>
      </c>
      <c r="C1530" s="199" t="s">
        <v>9592</v>
      </c>
      <c r="D1530" s="200" t="s">
        <v>22138</v>
      </c>
      <c r="E1530" s="199" t="s">
        <v>3961</v>
      </c>
      <c r="F1530" s="201">
        <v>37.81</v>
      </c>
    </row>
    <row r="1531" spans="2:6" ht="27">
      <c r="B1531" s="199" t="s">
        <v>7145</v>
      </c>
      <c r="C1531" s="199" t="s">
        <v>9593</v>
      </c>
      <c r="D1531" s="200" t="s">
        <v>22139</v>
      </c>
      <c r="E1531" s="199" t="s">
        <v>3961</v>
      </c>
      <c r="F1531" s="201">
        <v>61.3</v>
      </c>
    </row>
    <row r="1532" spans="2:6" ht="27">
      <c r="B1532" s="199" t="s">
        <v>7146</v>
      </c>
      <c r="C1532" s="199" t="s">
        <v>9594</v>
      </c>
      <c r="D1532" s="200" t="s">
        <v>22140</v>
      </c>
      <c r="E1532" s="199" t="s">
        <v>3961</v>
      </c>
      <c r="F1532" s="201">
        <v>23.35</v>
      </c>
    </row>
    <row r="1533" spans="2:6" ht="27">
      <c r="B1533" s="199" t="s">
        <v>22141</v>
      </c>
      <c r="C1533" s="199" t="s">
        <v>4323</v>
      </c>
      <c r="D1533" s="200" t="s">
        <v>22142</v>
      </c>
      <c r="E1533" s="199" t="s">
        <v>3961</v>
      </c>
      <c r="F1533" s="201">
        <v>13.43</v>
      </c>
    </row>
    <row r="1534" spans="2:6" ht="27">
      <c r="B1534" s="199" t="s">
        <v>22143</v>
      </c>
      <c r="C1534" s="199" t="s">
        <v>4323</v>
      </c>
      <c r="D1534" s="200" t="s">
        <v>22144</v>
      </c>
      <c r="E1534" s="199" t="s">
        <v>3961</v>
      </c>
      <c r="F1534" s="201">
        <v>32.89</v>
      </c>
    </row>
    <row r="1535" spans="2:6" ht="27">
      <c r="B1535" s="199" t="s">
        <v>22145</v>
      </c>
      <c r="C1535" s="199" t="s">
        <v>4323</v>
      </c>
      <c r="D1535" s="200" t="s">
        <v>22146</v>
      </c>
      <c r="E1535" s="199" t="s">
        <v>3961</v>
      </c>
      <c r="F1535" s="201">
        <v>24.56</v>
      </c>
    </row>
    <row r="1536" spans="2:6" ht="27">
      <c r="B1536" s="199" t="s">
        <v>22147</v>
      </c>
      <c r="C1536" s="199" t="s">
        <v>4323</v>
      </c>
      <c r="D1536" s="200" t="s">
        <v>22148</v>
      </c>
      <c r="E1536" s="199" t="s">
        <v>3961</v>
      </c>
      <c r="F1536" s="201">
        <v>48.05</v>
      </c>
    </row>
    <row r="1537" spans="2:6" ht="27">
      <c r="B1537" s="199" t="s">
        <v>22149</v>
      </c>
      <c r="C1537" s="199" t="s">
        <v>4323</v>
      </c>
      <c r="D1537" s="200" t="s">
        <v>22150</v>
      </c>
      <c r="E1537" s="199" t="s">
        <v>3961</v>
      </c>
      <c r="F1537" s="201">
        <v>10.1</v>
      </c>
    </row>
    <row r="1538" spans="2:6" ht="27">
      <c r="B1538" s="199" t="s">
        <v>7147</v>
      </c>
      <c r="C1538" s="199" t="s">
        <v>9595</v>
      </c>
      <c r="D1538" s="200" t="s">
        <v>22151</v>
      </c>
      <c r="E1538" s="199" t="s">
        <v>3961</v>
      </c>
      <c r="F1538" s="201">
        <v>24.66</v>
      </c>
    </row>
    <row r="1539" spans="2:6" ht="27">
      <c r="B1539" s="199" t="s">
        <v>7148</v>
      </c>
      <c r="C1539" s="199" t="s">
        <v>9596</v>
      </c>
      <c r="D1539" s="200" t="s">
        <v>22152</v>
      </c>
      <c r="E1539" s="199" t="s">
        <v>3961</v>
      </c>
      <c r="F1539" s="201">
        <v>41.53</v>
      </c>
    </row>
    <row r="1540" spans="2:6" ht="27">
      <c r="B1540" s="199" t="s">
        <v>7149</v>
      </c>
      <c r="C1540" s="199" t="s">
        <v>9597</v>
      </c>
      <c r="D1540" s="200" t="s">
        <v>22153</v>
      </c>
      <c r="E1540" s="199" t="s">
        <v>3961</v>
      </c>
      <c r="F1540" s="201">
        <v>33.799999999999997</v>
      </c>
    </row>
    <row r="1541" spans="2:6" ht="27">
      <c r="B1541" s="199" t="s">
        <v>7150</v>
      </c>
      <c r="C1541" s="199" t="s">
        <v>9598</v>
      </c>
      <c r="D1541" s="200" t="s">
        <v>22154</v>
      </c>
      <c r="E1541" s="199" t="s">
        <v>3961</v>
      </c>
      <c r="F1541" s="201">
        <v>55.19</v>
      </c>
    </row>
    <row r="1542" spans="2:6" ht="27">
      <c r="B1542" s="199" t="s">
        <v>7151</v>
      </c>
      <c r="C1542" s="199" t="s">
        <v>9599</v>
      </c>
      <c r="D1542" s="200" t="s">
        <v>22155</v>
      </c>
      <c r="E1542" s="199" t="s">
        <v>3961</v>
      </c>
      <c r="F1542" s="201">
        <v>21.69</v>
      </c>
    </row>
    <row r="1543" spans="2:6" ht="27">
      <c r="B1543" s="199" t="s">
        <v>22156</v>
      </c>
      <c r="C1543" s="199" t="s">
        <v>4323</v>
      </c>
      <c r="D1543" s="200" t="s">
        <v>22157</v>
      </c>
      <c r="E1543" s="199" t="s">
        <v>3961</v>
      </c>
      <c r="F1543" s="201">
        <v>26.68</v>
      </c>
    </row>
    <row r="1544" spans="2:6" ht="27">
      <c r="B1544" s="199" t="s">
        <v>22158</v>
      </c>
      <c r="C1544" s="199" t="s">
        <v>4323</v>
      </c>
      <c r="D1544" s="200" t="s">
        <v>22159</v>
      </c>
      <c r="E1544" s="199" t="s">
        <v>3961</v>
      </c>
      <c r="F1544" s="201">
        <v>46.14</v>
      </c>
    </row>
    <row r="1545" spans="2:6" ht="27">
      <c r="B1545" s="199" t="s">
        <v>22160</v>
      </c>
      <c r="C1545" s="199" t="s">
        <v>4323</v>
      </c>
      <c r="D1545" s="200" t="s">
        <v>22161</v>
      </c>
      <c r="E1545" s="199" t="s">
        <v>3961</v>
      </c>
      <c r="F1545" s="201">
        <v>37.81</v>
      </c>
    </row>
    <row r="1546" spans="2:6" ht="27">
      <c r="B1546" s="199" t="s">
        <v>22162</v>
      </c>
      <c r="C1546" s="199" t="s">
        <v>4323</v>
      </c>
      <c r="D1546" s="200" t="s">
        <v>22163</v>
      </c>
      <c r="E1546" s="199" t="s">
        <v>3961</v>
      </c>
      <c r="F1546" s="201">
        <v>61.3</v>
      </c>
    </row>
    <row r="1547" spans="2:6" ht="27">
      <c r="B1547" s="199" t="s">
        <v>22164</v>
      </c>
      <c r="C1547" s="199" t="s">
        <v>4323</v>
      </c>
      <c r="D1547" s="200" t="s">
        <v>22165</v>
      </c>
      <c r="E1547" s="199" t="s">
        <v>3961</v>
      </c>
      <c r="F1547" s="201">
        <v>23.35</v>
      </c>
    </row>
    <row r="1548" spans="2:6" ht="27">
      <c r="B1548" s="199" t="s">
        <v>7152</v>
      </c>
      <c r="C1548" s="199" t="s">
        <v>9600</v>
      </c>
      <c r="D1548" s="200" t="s">
        <v>22166</v>
      </c>
      <c r="E1548" s="199" t="s">
        <v>3961</v>
      </c>
      <c r="F1548" s="201">
        <v>26.68</v>
      </c>
    </row>
    <row r="1549" spans="2:6" ht="27">
      <c r="B1549" s="199" t="s">
        <v>7153</v>
      </c>
      <c r="C1549" s="199" t="s">
        <v>9601</v>
      </c>
      <c r="D1549" s="200" t="s">
        <v>22167</v>
      </c>
      <c r="E1549" s="199" t="s">
        <v>3961</v>
      </c>
      <c r="F1549" s="201">
        <v>46.14</v>
      </c>
    </row>
    <row r="1550" spans="2:6" ht="27">
      <c r="B1550" s="199" t="s">
        <v>7154</v>
      </c>
      <c r="C1550" s="199" t="s">
        <v>9602</v>
      </c>
      <c r="D1550" s="200" t="s">
        <v>22168</v>
      </c>
      <c r="E1550" s="199" t="s">
        <v>3961</v>
      </c>
      <c r="F1550" s="201">
        <v>37.81</v>
      </c>
    </row>
    <row r="1551" spans="2:6" ht="27">
      <c r="B1551" s="199" t="s">
        <v>7155</v>
      </c>
      <c r="C1551" s="199" t="s">
        <v>9603</v>
      </c>
      <c r="D1551" s="200" t="s">
        <v>22169</v>
      </c>
      <c r="E1551" s="199" t="s">
        <v>3961</v>
      </c>
      <c r="F1551" s="201">
        <v>61.3</v>
      </c>
    </row>
    <row r="1552" spans="2:6" ht="27">
      <c r="B1552" s="199" t="s">
        <v>7156</v>
      </c>
      <c r="C1552" s="199" t="s">
        <v>9604</v>
      </c>
      <c r="D1552" s="200" t="s">
        <v>22170</v>
      </c>
      <c r="E1552" s="199" t="s">
        <v>3961</v>
      </c>
      <c r="F1552" s="201">
        <v>23.35</v>
      </c>
    </row>
    <row r="1553" spans="2:6" ht="27">
      <c r="B1553" s="199" t="s">
        <v>7157</v>
      </c>
      <c r="C1553" s="199" t="s">
        <v>9605</v>
      </c>
      <c r="D1553" s="200" t="s">
        <v>22171</v>
      </c>
      <c r="E1553" s="199" t="s">
        <v>3961</v>
      </c>
      <c r="F1553" s="201">
        <v>26.68</v>
      </c>
    </row>
    <row r="1554" spans="2:6" ht="27">
      <c r="B1554" s="199" t="s">
        <v>7158</v>
      </c>
      <c r="C1554" s="199" t="s">
        <v>9606</v>
      </c>
      <c r="D1554" s="200" t="s">
        <v>22172</v>
      </c>
      <c r="E1554" s="199" t="s">
        <v>3961</v>
      </c>
      <c r="F1554" s="201">
        <v>46.14</v>
      </c>
    </row>
    <row r="1555" spans="2:6" ht="27">
      <c r="B1555" s="199" t="s">
        <v>7159</v>
      </c>
      <c r="C1555" s="199" t="s">
        <v>9607</v>
      </c>
      <c r="D1555" s="200" t="s">
        <v>22173</v>
      </c>
      <c r="E1555" s="199" t="s">
        <v>3961</v>
      </c>
      <c r="F1555" s="201">
        <v>37.81</v>
      </c>
    </row>
    <row r="1556" spans="2:6" ht="27">
      <c r="B1556" s="199" t="s">
        <v>7160</v>
      </c>
      <c r="C1556" s="199" t="s">
        <v>9608</v>
      </c>
      <c r="D1556" s="200" t="s">
        <v>22174</v>
      </c>
      <c r="E1556" s="199" t="s">
        <v>3961</v>
      </c>
      <c r="F1556" s="201">
        <v>61.3</v>
      </c>
    </row>
    <row r="1557" spans="2:6" ht="27">
      <c r="B1557" s="199" t="s">
        <v>7161</v>
      </c>
      <c r="C1557" s="199" t="s">
        <v>9609</v>
      </c>
      <c r="D1557" s="200" t="s">
        <v>22175</v>
      </c>
      <c r="E1557" s="199" t="s">
        <v>3961</v>
      </c>
      <c r="F1557" s="201">
        <v>23.35</v>
      </c>
    </row>
    <row r="1558" spans="2:6" ht="27">
      <c r="B1558" s="199" t="s">
        <v>7162</v>
      </c>
      <c r="C1558" s="199" t="s">
        <v>9610</v>
      </c>
      <c r="D1558" s="200" t="s">
        <v>22176</v>
      </c>
      <c r="E1558" s="199" t="s">
        <v>3961</v>
      </c>
      <c r="F1558" s="201">
        <v>28.7</v>
      </c>
    </row>
    <row r="1559" spans="2:6" ht="27">
      <c r="B1559" s="199" t="s">
        <v>7163</v>
      </c>
      <c r="C1559" s="199" t="s">
        <v>9611</v>
      </c>
      <c r="D1559" s="200" t="s">
        <v>22177</v>
      </c>
      <c r="E1559" s="199" t="s">
        <v>3961</v>
      </c>
      <c r="F1559" s="201">
        <v>50.75</v>
      </c>
    </row>
    <row r="1560" spans="2:6" ht="27">
      <c r="B1560" s="199" t="s">
        <v>7164</v>
      </c>
      <c r="C1560" s="199" t="s">
        <v>9612</v>
      </c>
      <c r="D1560" s="200" t="s">
        <v>22178</v>
      </c>
      <c r="E1560" s="199" t="s">
        <v>3961</v>
      </c>
      <c r="F1560" s="201">
        <v>41.82</v>
      </c>
    </row>
    <row r="1561" spans="2:6" ht="27">
      <c r="B1561" s="199" t="s">
        <v>7165</v>
      </c>
      <c r="C1561" s="199" t="s">
        <v>9613</v>
      </c>
      <c r="D1561" s="200" t="s">
        <v>22179</v>
      </c>
      <c r="E1561" s="199" t="s">
        <v>3961</v>
      </c>
      <c r="F1561" s="201">
        <v>67.41</v>
      </c>
    </row>
    <row r="1562" spans="2:6" ht="27">
      <c r="B1562" s="199" t="s">
        <v>7166</v>
      </c>
      <c r="C1562" s="199" t="s">
        <v>9614</v>
      </c>
      <c r="D1562" s="200" t="s">
        <v>22180</v>
      </c>
      <c r="E1562" s="199" t="s">
        <v>3961</v>
      </c>
      <c r="F1562" s="201">
        <v>25.01</v>
      </c>
    </row>
    <row r="1563" spans="2:6" ht="27">
      <c r="B1563" s="199" t="s">
        <v>22181</v>
      </c>
      <c r="C1563" s="199" t="s">
        <v>4323</v>
      </c>
      <c r="D1563" s="200" t="s">
        <v>22182</v>
      </c>
      <c r="E1563" s="199" t="s">
        <v>3961</v>
      </c>
      <c r="F1563" s="201">
        <v>15.45</v>
      </c>
    </row>
    <row r="1564" spans="2:6" ht="27">
      <c r="B1564" s="199" t="s">
        <v>22183</v>
      </c>
      <c r="C1564" s="199" t="s">
        <v>4323</v>
      </c>
      <c r="D1564" s="200" t="s">
        <v>22184</v>
      </c>
      <c r="E1564" s="199" t="s">
        <v>3961</v>
      </c>
      <c r="F1564" s="201">
        <v>37.5</v>
      </c>
    </row>
    <row r="1565" spans="2:6" ht="27">
      <c r="B1565" s="199" t="s">
        <v>22185</v>
      </c>
      <c r="C1565" s="199" t="s">
        <v>4323</v>
      </c>
      <c r="D1565" s="200" t="s">
        <v>22186</v>
      </c>
      <c r="E1565" s="199" t="s">
        <v>3961</v>
      </c>
      <c r="F1565" s="201">
        <v>28.57</v>
      </c>
    </row>
    <row r="1566" spans="2:6" ht="27">
      <c r="B1566" s="199" t="s">
        <v>22187</v>
      </c>
      <c r="C1566" s="199" t="s">
        <v>4323</v>
      </c>
      <c r="D1566" s="200" t="s">
        <v>22188</v>
      </c>
      <c r="E1566" s="199" t="s">
        <v>3961</v>
      </c>
      <c r="F1566" s="201">
        <v>54.16</v>
      </c>
    </row>
    <row r="1567" spans="2:6" ht="40.5">
      <c r="B1567" s="199" t="s">
        <v>22189</v>
      </c>
      <c r="C1567" s="199" t="s">
        <v>4323</v>
      </c>
      <c r="D1567" s="200" t="s">
        <v>22190</v>
      </c>
      <c r="E1567" s="199" t="s">
        <v>3961</v>
      </c>
      <c r="F1567" s="201">
        <v>11.76</v>
      </c>
    </row>
    <row r="1568" spans="2:6" ht="27">
      <c r="B1568" s="199" t="s">
        <v>22191</v>
      </c>
      <c r="C1568" s="199" t="s">
        <v>4323</v>
      </c>
      <c r="D1568" s="200" t="s">
        <v>22192</v>
      </c>
      <c r="E1568" s="199" t="s">
        <v>3961</v>
      </c>
      <c r="F1568" s="201">
        <v>28.7</v>
      </c>
    </row>
    <row r="1569" spans="2:6" ht="27">
      <c r="B1569" s="199" t="s">
        <v>22193</v>
      </c>
      <c r="C1569" s="199" t="s">
        <v>4323</v>
      </c>
      <c r="D1569" s="200" t="s">
        <v>22194</v>
      </c>
      <c r="E1569" s="199" t="s">
        <v>3961</v>
      </c>
      <c r="F1569" s="201">
        <v>50.75</v>
      </c>
    </row>
    <row r="1570" spans="2:6" ht="27">
      <c r="B1570" s="199" t="s">
        <v>22195</v>
      </c>
      <c r="C1570" s="199" t="s">
        <v>4323</v>
      </c>
      <c r="D1570" s="200" t="s">
        <v>22196</v>
      </c>
      <c r="E1570" s="199" t="s">
        <v>3961</v>
      </c>
      <c r="F1570" s="201">
        <v>41.82</v>
      </c>
    </row>
    <row r="1571" spans="2:6" ht="27">
      <c r="B1571" s="199" t="s">
        <v>22197</v>
      </c>
      <c r="C1571" s="199" t="s">
        <v>4323</v>
      </c>
      <c r="D1571" s="200" t="s">
        <v>22198</v>
      </c>
      <c r="E1571" s="199" t="s">
        <v>3961</v>
      </c>
      <c r="F1571" s="201">
        <v>67.41</v>
      </c>
    </row>
    <row r="1572" spans="2:6" ht="27">
      <c r="B1572" s="199" t="s">
        <v>22199</v>
      </c>
      <c r="C1572" s="199" t="s">
        <v>4323</v>
      </c>
      <c r="D1572" s="200" t="s">
        <v>22200</v>
      </c>
      <c r="E1572" s="199" t="s">
        <v>3961</v>
      </c>
      <c r="F1572" s="201">
        <v>25.01</v>
      </c>
    </row>
    <row r="1573" spans="2:6" ht="27">
      <c r="B1573" s="199" t="s">
        <v>22201</v>
      </c>
      <c r="C1573" s="199" t="s">
        <v>4323</v>
      </c>
      <c r="D1573" s="200" t="s">
        <v>22202</v>
      </c>
      <c r="E1573" s="199" t="s">
        <v>3961</v>
      </c>
      <c r="F1573" s="201">
        <v>17.47</v>
      </c>
    </row>
    <row r="1574" spans="2:6" ht="27">
      <c r="B1574" s="199" t="s">
        <v>7167</v>
      </c>
      <c r="C1574" s="199" t="s">
        <v>9615</v>
      </c>
      <c r="D1574" s="200" t="s">
        <v>22203</v>
      </c>
      <c r="E1574" s="199" t="s">
        <v>3961</v>
      </c>
      <c r="F1574" s="201">
        <v>30.72</v>
      </c>
    </row>
    <row r="1575" spans="2:6" ht="27">
      <c r="B1575" s="199" t="s">
        <v>22204</v>
      </c>
      <c r="C1575" s="199" t="s">
        <v>4323</v>
      </c>
      <c r="D1575" s="200" t="s">
        <v>22205</v>
      </c>
      <c r="E1575" s="199" t="s">
        <v>3961</v>
      </c>
      <c r="F1575" s="201">
        <v>42.11</v>
      </c>
    </row>
    <row r="1576" spans="2:6" ht="27">
      <c r="B1576" s="199" t="s">
        <v>7168</v>
      </c>
      <c r="C1576" s="199" t="s">
        <v>9616</v>
      </c>
      <c r="D1576" s="200" t="s">
        <v>22206</v>
      </c>
      <c r="E1576" s="199" t="s">
        <v>3961</v>
      </c>
      <c r="F1576" s="201">
        <v>55.36</v>
      </c>
    </row>
    <row r="1577" spans="2:6" ht="27">
      <c r="B1577" s="199" t="s">
        <v>22207</v>
      </c>
      <c r="C1577" s="199" t="s">
        <v>4323</v>
      </c>
      <c r="D1577" s="200" t="s">
        <v>22208</v>
      </c>
      <c r="E1577" s="199" t="s">
        <v>3961</v>
      </c>
      <c r="F1577" s="201">
        <v>32.58</v>
      </c>
    </row>
    <row r="1578" spans="2:6" ht="27">
      <c r="B1578" s="199" t="s">
        <v>7169</v>
      </c>
      <c r="C1578" s="199" t="s">
        <v>9617</v>
      </c>
      <c r="D1578" s="200" t="s">
        <v>22209</v>
      </c>
      <c r="E1578" s="199" t="s">
        <v>3961</v>
      </c>
      <c r="F1578" s="201">
        <v>45.83</v>
      </c>
    </row>
    <row r="1579" spans="2:6" ht="27">
      <c r="B1579" s="199" t="s">
        <v>22210</v>
      </c>
      <c r="C1579" s="199" t="s">
        <v>4323</v>
      </c>
      <c r="D1579" s="200" t="s">
        <v>22211</v>
      </c>
      <c r="E1579" s="199" t="s">
        <v>3961</v>
      </c>
      <c r="F1579" s="201">
        <v>60.27</v>
      </c>
    </row>
    <row r="1580" spans="2:6" ht="27">
      <c r="B1580" s="199" t="s">
        <v>7170</v>
      </c>
      <c r="C1580" s="199" t="s">
        <v>9618</v>
      </c>
      <c r="D1580" s="200" t="s">
        <v>22212</v>
      </c>
      <c r="E1580" s="199" t="s">
        <v>3961</v>
      </c>
      <c r="F1580" s="201">
        <v>73.52</v>
      </c>
    </row>
    <row r="1581" spans="2:6" ht="27">
      <c r="B1581" s="199" t="s">
        <v>22213</v>
      </c>
      <c r="C1581" s="199" t="s">
        <v>4323</v>
      </c>
      <c r="D1581" s="200" t="s">
        <v>22214</v>
      </c>
      <c r="E1581" s="199" t="s">
        <v>3961</v>
      </c>
      <c r="F1581" s="201">
        <v>13.42</v>
      </c>
    </row>
    <row r="1582" spans="2:6" ht="27">
      <c r="B1582" s="199" t="s">
        <v>7171</v>
      </c>
      <c r="C1582" s="199" t="s">
        <v>9619</v>
      </c>
      <c r="D1582" s="200" t="s">
        <v>22215</v>
      </c>
      <c r="E1582" s="199" t="s">
        <v>3961</v>
      </c>
      <c r="F1582" s="201">
        <v>26.67</v>
      </c>
    </row>
    <row r="1583" spans="2:6">
      <c r="B1583" s="199" t="s">
        <v>22216</v>
      </c>
      <c r="C1583" s="199" t="s">
        <v>4323</v>
      </c>
      <c r="D1583" s="200" t="s">
        <v>22217</v>
      </c>
      <c r="E1583" s="199" t="s">
        <v>3961</v>
      </c>
      <c r="F1583" s="201">
        <v>4.4800000000000004</v>
      </c>
    </row>
    <row r="1584" spans="2:6">
      <c r="B1584" s="199" t="s">
        <v>22218</v>
      </c>
      <c r="C1584" s="199" t="s">
        <v>4323</v>
      </c>
      <c r="D1584" s="200" t="s">
        <v>22219</v>
      </c>
      <c r="E1584" s="199" t="s">
        <v>3961</v>
      </c>
      <c r="F1584" s="201">
        <v>8.6999999999999993</v>
      </c>
    </row>
    <row r="1585" spans="2:6">
      <c r="B1585" s="199" t="s">
        <v>22220</v>
      </c>
      <c r="C1585" s="199" t="s">
        <v>4323</v>
      </c>
      <c r="D1585" s="200" t="s">
        <v>22221</v>
      </c>
      <c r="E1585" s="199" t="s">
        <v>3961</v>
      </c>
      <c r="F1585" s="201">
        <v>7.83</v>
      </c>
    </row>
    <row r="1586" spans="2:6">
      <c r="B1586" s="199" t="s">
        <v>22222</v>
      </c>
      <c r="C1586" s="199" t="s">
        <v>4323</v>
      </c>
      <c r="D1586" s="200" t="s">
        <v>22223</v>
      </c>
      <c r="E1586" s="199" t="s">
        <v>3961</v>
      </c>
      <c r="F1586" s="201">
        <v>11.33</v>
      </c>
    </row>
    <row r="1587" spans="2:6">
      <c r="B1587" s="199" t="s">
        <v>22224</v>
      </c>
      <c r="C1587" s="199" t="s">
        <v>4323</v>
      </c>
      <c r="D1587" s="200" t="s">
        <v>22225</v>
      </c>
      <c r="E1587" s="199" t="s">
        <v>3961</v>
      </c>
      <c r="F1587" s="201">
        <v>3.64</v>
      </c>
    </row>
    <row r="1588" spans="2:6">
      <c r="B1588" s="207" t="s">
        <v>22226</v>
      </c>
      <c r="C1588" s="199" t="s">
        <v>4323</v>
      </c>
      <c r="D1588" s="203" t="s">
        <v>22227</v>
      </c>
      <c r="E1588" s="204"/>
      <c r="F1588" s="205"/>
    </row>
    <row r="1589" spans="2:6">
      <c r="B1589" s="199" t="s">
        <v>7172</v>
      </c>
      <c r="C1589" s="199" t="s">
        <v>9620</v>
      </c>
      <c r="D1589" s="200" t="s">
        <v>4872</v>
      </c>
      <c r="E1589" s="199" t="s">
        <v>3961</v>
      </c>
      <c r="F1589" s="201">
        <v>4.8499999999999996</v>
      </c>
    </row>
    <row r="1590" spans="2:6">
      <c r="B1590" s="199" t="s">
        <v>7173</v>
      </c>
      <c r="C1590" s="199" t="s">
        <v>9621</v>
      </c>
      <c r="D1590" s="200" t="s">
        <v>4873</v>
      </c>
      <c r="E1590" s="199" t="s">
        <v>3961</v>
      </c>
      <c r="F1590" s="201">
        <v>9.42</v>
      </c>
    </row>
    <row r="1591" spans="2:6">
      <c r="B1591" s="199" t="s">
        <v>7174</v>
      </c>
      <c r="C1591" s="199" t="s">
        <v>9622</v>
      </c>
      <c r="D1591" s="200" t="s">
        <v>4874</v>
      </c>
      <c r="E1591" s="199" t="s">
        <v>3961</v>
      </c>
      <c r="F1591" s="201">
        <v>7.29</v>
      </c>
    </row>
    <row r="1592" spans="2:6">
      <c r="B1592" s="199" t="s">
        <v>7175</v>
      </c>
      <c r="C1592" s="199" t="s">
        <v>9623</v>
      </c>
      <c r="D1592" s="200" t="s">
        <v>4875</v>
      </c>
      <c r="E1592" s="199" t="s">
        <v>3961</v>
      </c>
      <c r="F1592" s="201">
        <v>4.8499999999999996</v>
      </c>
    </row>
    <row r="1593" spans="2:6">
      <c r="B1593" s="199" t="s">
        <v>7176</v>
      </c>
      <c r="C1593" s="199" t="s">
        <v>9624</v>
      </c>
      <c r="D1593" s="200" t="s">
        <v>4876</v>
      </c>
      <c r="E1593" s="199" t="s">
        <v>3961</v>
      </c>
      <c r="F1593" s="201">
        <v>4.8499999999999996</v>
      </c>
    </row>
    <row r="1594" spans="2:6">
      <c r="B1594" s="199" t="s">
        <v>7177</v>
      </c>
      <c r="C1594" s="199" t="s">
        <v>9625</v>
      </c>
      <c r="D1594" s="200" t="s">
        <v>4877</v>
      </c>
      <c r="E1594" s="199" t="s">
        <v>3961</v>
      </c>
      <c r="F1594" s="201">
        <v>3.97</v>
      </c>
    </row>
    <row r="1595" spans="2:6">
      <c r="B1595" s="199" t="s">
        <v>7178</v>
      </c>
      <c r="C1595" s="199" t="s">
        <v>9626</v>
      </c>
      <c r="D1595" s="200" t="s">
        <v>4878</v>
      </c>
      <c r="E1595" s="199" t="s">
        <v>3961</v>
      </c>
      <c r="F1595" s="201">
        <v>4.91</v>
      </c>
    </row>
    <row r="1596" spans="2:6">
      <c r="B1596" s="199" t="s">
        <v>7405</v>
      </c>
      <c r="C1596" s="199" t="s">
        <v>9853</v>
      </c>
      <c r="D1596" s="200" t="s">
        <v>5047</v>
      </c>
      <c r="E1596" s="199" t="s">
        <v>3961</v>
      </c>
      <c r="F1596" s="201">
        <v>3.84</v>
      </c>
    </row>
    <row r="1597" spans="2:6">
      <c r="B1597" s="199" t="s">
        <v>7406</v>
      </c>
      <c r="C1597" s="199" t="s">
        <v>9854</v>
      </c>
      <c r="D1597" s="200" t="s">
        <v>5048</v>
      </c>
      <c r="E1597" s="199" t="s">
        <v>3961</v>
      </c>
      <c r="F1597" s="201">
        <v>3</v>
      </c>
    </row>
    <row r="1598" spans="2:6">
      <c r="B1598" s="207" t="s">
        <v>22228</v>
      </c>
      <c r="C1598" s="199" t="s">
        <v>4323</v>
      </c>
      <c r="D1598" s="203" t="s">
        <v>22229</v>
      </c>
      <c r="E1598" s="204"/>
      <c r="F1598" s="205"/>
    </row>
    <row r="1599" spans="2:6">
      <c r="B1599" s="199" t="s">
        <v>7200</v>
      </c>
      <c r="C1599" s="199" t="s">
        <v>9648</v>
      </c>
      <c r="D1599" s="200" t="s">
        <v>4893</v>
      </c>
      <c r="E1599" s="199" t="s">
        <v>3961</v>
      </c>
      <c r="F1599" s="201">
        <v>64.209999999999994</v>
      </c>
    </row>
    <row r="1600" spans="2:6">
      <c r="B1600" s="199" t="s">
        <v>7201</v>
      </c>
      <c r="C1600" s="199" t="s">
        <v>9649</v>
      </c>
      <c r="D1600" s="200" t="s">
        <v>4894</v>
      </c>
      <c r="E1600" s="199" t="s">
        <v>3961</v>
      </c>
      <c r="F1600" s="201">
        <v>207.81</v>
      </c>
    </row>
    <row r="1601" spans="2:6">
      <c r="B1601" s="199" t="s">
        <v>7202</v>
      </c>
      <c r="C1601" s="199" t="s">
        <v>9650</v>
      </c>
      <c r="D1601" s="200" t="s">
        <v>4895</v>
      </c>
      <c r="E1601" s="199" t="s">
        <v>3961</v>
      </c>
      <c r="F1601" s="201">
        <v>207.81</v>
      </c>
    </row>
    <row r="1602" spans="2:6">
      <c r="B1602" s="199" t="s">
        <v>7203</v>
      </c>
      <c r="C1602" s="199" t="s">
        <v>9651</v>
      </c>
      <c r="D1602" s="200" t="s">
        <v>4896</v>
      </c>
      <c r="E1602" s="199" t="s">
        <v>3961</v>
      </c>
      <c r="F1602" s="201">
        <v>207.81</v>
      </c>
    </row>
    <row r="1603" spans="2:6">
      <c r="B1603" s="199" t="s">
        <v>7204</v>
      </c>
      <c r="C1603" s="199" t="s">
        <v>9652</v>
      </c>
      <c r="D1603" s="200" t="s">
        <v>4897</v>
      </c>
      <c r="E1603" s="199" t="s">
        <v>3961</v>
      </c>
      <c r="F1603" s="201">
        <v>52.88</v>
      </c>
    </row>
    <row r="1604" spans="2:6">
      <c r="B1604" s="199" t="s">
        <v>7205</v>
      </c>
      <c r="C1604" s="199" t="s">
        <v>9653</v>
      </c>
      <c r="D1604" s="200" t="s">
        <v>4898</v>
      </c>
      <c r="E1604" s="199" t="s">
        <v>3961</v>
      </c>
      <c r="F1604" s="201">
        <v>52.88</v>
      </c>
    </row>
    <row r="1605" spans="2:6">
      <c r="B1605" s="199" t="s">
        <v>7206</v>
      </c>
      <c r="C1605" s="199" t="s">
        <v>9654</v>
      </c>
      <c r="D1605" s="200" t="s">
        <v>4899</v>
      </c>
      <c r="E1605" s="199" t="s">
        <v>3961</v>
      </c>
      <c r="F1605" s="201">
        <v>52.88</v>
      </c>
    </row>
    <row r="1606" spans="2:6">
      <c r="B1606" s="199" t="s">
        <v>7207</v>
      </c>
      <c r="C1606" s="199" t="s">
        <v>9655</v>
      </c>
      <c r="D1606" s="200" t="s">
        <v>4900</v>
      </c>
      <c r="E1606" s="199" t="s">
        <v>3961</v>
      </c>
      <c r="F1606" s="201">
        <v>52.88</v>
      </c>
    </row>
    <row r="1607" spans="2:6">
      <c r="B1607" s="199" t="s">
        <v>7208</v>
      </c>
      <c r="C1607" s="199" t="s">
        <v>9656</v>
      </c>
      <c r="D1607" s="200" t="s">
        <v>4901</v>
      </c>
      <c r="E1607" s="199" t="s">
        <v>3961</v>
      </c>
      <c r="F1607" s="201">
        <v>52.88</v>
      </c>
    </row>
    <row r="1608" spans="2:6">
      <c r="B1608" s="199" t="s">
        <v>7209</v>
      </c>
      <c r="C1608" s="199" t="s">
        <v>9657</v>
      </c>
      <c r="D1608" s="200" t="s">
        <v>4902</v>
      </c>
      <c r="E1608" s="199" t="s">
        <v>3961</v>
      </c>
      <c r="F1608" s="201">
        <v>64.209999999999994</v>
      </c>
    </row>
    <row r="1609" spans="2:6">
      <c r="B1609" s="199" t="s">
        <v>7210</v>
      </c>
      <c r="C1609" s="199" t="s">
        <v>9658</v>
      </c>
      <c r="D1609" s="200" t="s">
        <v>4903</v>
      </c>
      <c r="E1609" s="199" t="s">
        <v>3961</v>
      </c>
      <c r="F1609" s="201">
        <v>64.209999999999994</v>
      </c>
    </row>
    <row r="1610" spans="2:6">
      <c r="B1610" s="199" t="s">
        <v>7211</v>
      </c>
      <c r="C1610" s="199" t="s">
        <v>9659</v>
      </c>
      <c r="D1610" s="200" t="s">
        <v>4904</v>
      </c>
      <c r="E1610" s="199" t="s">
        <v>3961</v>
      </c>
      <c r="F1610" s="201">
        <v>64.209999999999994</v>
      </c>
    </row>
    <row r="1611" spans="2:6">
      <c r="B1611" s="199" t="s">
        <v>7212</v>
      </c>
      <c r="C1611" s="199" t="s">
        <v>9660</v>
      </c>
      <c r="D1611" s="200" t="s">
        <v>4905</v>
      </c>
      <c r="E1611" s="199" t="s">
        <v>3961</v>
      </c>
      <c r="F1611" s="201">
        <v>41.75</v>
      </c>
    </row>
    <row r="1612" spans="2:6">
      <c r="B1612" s="199" t="s">
        <v>7213</v>
      </c>
      <c r="C1612" s="199" t="s">
        <v>9661</v>
      </c>
      <c r="D1612" s="200" t="s">
        <v>4906</v>
      </c>
      <c r="E1612" s="199" t="s">
        <v>3961</v>
      </c>
      <c r="F1612" s="201">
        <v>57.7</v>
      </c>
    </row>
    <row r="1613" spans="2:6">
      <c r="B1613" s="199" t="s">
        <v>7214</v>
      </c>
      <c r="C1613" s="199" t="s">
        <v>9662</v>
      </c>
      <c r="D1613" s="200" t="s">
        <v>4907</v>
      </c>
      <c r="E1613" s="199" t="s">
        <v>3961</v>
      </c>
      <c r="F1613" s="201">
        <v>41.75</v>
      </c>
    </row>
    <row r="1614" spans="2:6">
      <c r="B1614" s="199" t="s">
        <v>7215</v>
      </c>
      <c r="C1614" s="199" t="s">
        <v>9663</v>
      </c>
      <c r="D1614" s="200" t="s">
        <v>4908</v>
      </c>
      <c r="E1614" s="199" t="s">
        <v>3961</v>
      </c>
      <c r="F1614" s="201">
        <v>41.75</v>
      </c>
    </row>
    <row r="1615" spans="2:6">
      <c r="B1615" s="199" t="s">
        <v>7216</v>
      </c>
      <c r="C1615" s="199" t="s">
        <v>9664</v>
      </c>
      <c r="D1615" s="200" t="s">
        <v>4909</v>
      </c>
      <c r="E1615" s="199" t="s">
        <v>3961</v>
      </c>
      <c r="F1615" s="201">
        <v>41.75</v>
      </c>
    </row>
    <row r="1616" spans="2:6">
      <c r="B1616" s="199" t="s">
        <v>7217</v>
      </c>
      <c r="C1616" s="199" t="s">
        <v>9665</v>
      </c>
      <c r="D1616" s="200" t="s">
        <v>4910</v>
      </c>
      <c r="E1616" s="199" t="s">
        <v>3961</v>
      </c>
      <c r="F1616" s="201">
        <v>41.75</v>
      </c>
    </row>
    <row r="1617" spans="2:6">
      <c r="B1617" s="199" t="s">
        <v>7218</v>
      </c>
      <c r="C1617" s="199" t="s">
        <v>9666</v>
      </c>
      <c r="D1617" s="200" t="s">
        <v>4911</v>
      </c>
      <c r="E1617" s="199" t="s">
        <v>3961</v>
      </c>
      <c r="F1617" s="201">
        <v>41.75</v>
      </c>
    </row>
    <row r="1618" spans="2:6">
      <c r="B1618" s="199" t="s">
        <v>7219</v>
      </c>
      <c r="C1618" s="199" t="s">
        <v>9667</v>
      </c>
      <c r="D1618" s="200" t="s">
        <v>4912</v>
      </c>
      <c r="E1618" s="199" t="s">
        <v>3961</v>
      </c>
      <c r="F1618" s="201">
        <v>41.75</v>
      </c>
    </row>
    <row r="1619" spans="2:6">
      <c r="B1619" s="199" t="s">
        <v>7220</v>
      </c>
      <c r="C1619" s="199" t="s">
        <v>9668</v>
      </c>
      <c r="D1619" s="200" t="s">
        <v>4913</v>
      </c>
      <c r="E1619" s="199" t="s">
        <v>3961</v>
      </c>
      <c r="F1619" s="201">
        <v>41.75</v>
      </c>
    </row>
    <row r="1620" spans="2:6">
      <c r="B1620" s="199" t="s">
        <v>7221</v>
      </c>
      <c r="C1620" s="199" t="s">
        <v>9669</v>
      </c>
      <c r="D1620" s="200" t="s">
        <v>4914</v>
      </c>
      <c r="E1620" s="199" t="s">
        <v>3961</v>
      </c>
      <c r="F1620" s="201">
        <v>43.32</v>
      </c>
    </row>
    <row r="1621" spans="2:6">
      <c r="B1621" s="199" t="s">
        <v>7222</v>
      </c>
      <c r="C1621" s="199" t="s">
        <v>9670</v>
      </c>
      <c r="D1621" s="200" t="s">
        <v>4915</v>
      </c>
      <c r="E1621" s="199" t="s">
        <v>3961</v>
      </c>
      <c r="F1621" s="201">
        <v>43.32</v>
      </c>
    </row>
    <row r="1622" spans="2:6">
      <c r="B1622" s="199" t="s">
        <v>7223</v>
      </c>
      <c r="C1622" s="199" t="s">
        <v>9671</v>
      </c>
      <c r="D1622" s="200" t="s">
        <v>4916</v>
      </c>
      <c r="E1622" s="199" t="s">
        <v>3961</v>
      </c>
      <c r="F1622" s="201">
        <v>52.84</v>
      </c>
    </row>
    <row r="1623" spans="2:6">
      <c r="B1623" s="199" t="s">
        <v>7224</v>
      </c>
      <c r="C1623" s="199" t="s">
        <v>9672</v>
      </c>
      <c r="D1623" s="200" t="s">
        <v>4917</v>
      </c>
      <c r="E1623" s="199" t="s">
        <v>3961</v>
      </c>
      <c r="F1623" s="201">
        <v>57.7</v>
      </c>
    </row>
    <row r="1624" spans="2:6">
      <c r="B1624" s="199" t="s">
        <v>7225</v>
      </c>
      <c r="C1624" s="199" t="s">
        <v>9673</v>
      </c>
      <c r="D1624" s="200" t="s">
        <v>4918</v>
      </c>
      <c r="E1624" s="199" t="s">
        <v>3961</v>
      </c>
      <c r="F1624" s="201">
        <v>57.7</v>
      </c>
    </row>
    <row r="1625" spans="2:6" ht="27">
      <c r="B1625" s="199" t="s">
        <v>19278</v>
      </c>
      <c r="C1625" s="199" t="s">
        <v>4323</v>
      </c>
      <c r="D1625" s="200" t="s">
        <v>19279</v>
      </c>
      <c r="E1625" s="199" t="s">
        <v>3961</v>
      </c>
      <c r="F1625" s="201">
        <v>105.23</v>
      </c>
    </row>
    <row r="1626" spans="2:6" ht="27">
      <c r="B1626" s="199" t="s">
        <v>19280</v>
      </c>
      <c r="C1626" s="199" t="s">
        <v>4323</v>
      </c>
      <c r="D1626" s="200" t="s">
        <v>19281</v>
      </c>
      <c r="E1626" s="199" t="s">
        <v>3961</v>
      </c>
      <c r="F1626" s="201">
        <v>110.23</v>
      </c>
    </row>
    <row r="1627" spans="2:6" ht="27">
      <c r="B1627" s="199" t="s">
        <v>19282</v>
      </c>
      <c r="C1627" s="199" t="s">
        <v>4323</v>
      </c>
      <c r="D1627" s="200" t="s">
        <v>19283</v>
      </c>
      <c r="E1627" s="199" t="s">
        <v>3961</v>
      </c>
      <c r="F1627" s="201">
        <v>125.23</v>
      </c>
    </row>
    <row r="1628" spans="2:6" ht="40.5">
      <c r="B1628" s="199" t="s">
        <v>19284</v>
      </c>
      <c r="C1628" s="199" t="s">
        <v>4323</v>
      </c>
      <c r="D1628" s="200" t="s">
        <v>19285</v>
      </c>
      <c r="E1628" s="199" t="s">
        <v>3961</v>
      </c>
      <c r="F1628" s="201">
        <v>136.47</v>
      </c>
    </row>
    <row r="1629" spans="2:6">
      <c r="B1629" s="199" t="s">
        <v>7226</v>
      </c>
      <c r="C1629" s="199" t="s">
        <v>9674</v>
      </c>
      <c r="D1629" s="200" t="s">
        <v>4919</v>
      </c>
      <c r="E1629" s="199" t="s">
        <v>3961</v>
      </c>
      <c r="F1629" s="201">
        <v>17.559999999999999</v>
      </c>
    </row>
    <row r="1630" spans="2:6">
      <c r="B1630" s="199" t="s">
        <v>7227</v>
      </c>
      <c r="C1630" s="199" t="s">
        <v>9675</v>
      </c>
      <c r="D1630" s="200" t="s">
        <v>4920</v>
      </c>
      <c r="E1630" s="199" t="s">
        <v>3961</v>
      </c>
      <c r="F1630" s="201">
        <v>17.559999999999999</v>
      </c>
    </row>
    <row r="1631" spans="2:6">
      <c r="B1631" s="199" t="s">
        <v>7228</v>
      </c>
      <c r="C1631" s="199" t="s">
        <v>9676</v>
      </c>
      <c r="D1631" s="200" t="s">
        <v>4921</v>
      </c>
      <c r="E1631" s="199" t="s">
        <v>3961</v>
      </c>
      <c r="F1631" s="201">
        <v>17.559999999999999</v>
      </c>
    </row>
    <row r="1632" spans="2:6">
      <c r="B1632" s="199" t="s">
        <v>7229</v>
      </c>
      <c r="C1632" s="199" t="s">
        <v>9677</v>
      </c>
      <c r="D1632" s="200" t="s">
        <v>4922</v>
      </c>
      <c r="E1632" s="199" t="s">
        <v>3961</v>
      </c>
      <c r="F1632" s="201">
        <v>17.559999999999999</v>
      </c>
    </row>
    <row r="1633" spans="2:6">
      <c r="B1633" s="199" t="s">
        <v>7230</v>
      </c>
      <c r="C1633" s="199" t="s">
        <v>9678</v>
      </c>
      <c r="D1633" s="200" t="s">
        <v>4923</v>
      </c>
      <c r="E1633" s="199" t="s">
        <v>3961</v>
      </c>
      <c r="F1633" s="201">
        <v>17.559999999999999</v>
      </c>
    </row>
    <row r="1634" spans="2:6">
      <c r="B1634" s="199" t="s">
        <v>7231</v>
      </c>
      <c r="C1634" s="199" t="s">
        <v>9679</v>
      </c>
      <c r="D1634" s="200" t="s">
        <v>4924</v>
      </c>
      <c r="E1634" s="199" t="s">
        <v>3961</v>
      </c>
      <c r="F1634" s="201">
        <v>17.559999999999999</v>
      </c>
    </row>
    <row r="1635" spans="2:6">
      <c r="B1635" s="199" t="s">
        <v>7232</v>
      </c>
      <c r="C1635" s="199" t="s">
        <v>9680</v>
      </c>
      <c r="D1635" s="200" t="s">
        <v>4925</v>
      </c>
      <c r="E1635" s="199" t="s">
        <v>3961</v>
      </c>
      <c r="F1635" s="201">
        <v>17.559999999999999</v>
      </c>
    </row>
    <row r="1636" spans="2:6">
      <c r="B1636" s="199" t="s">
        <v>7233</v>
      </c>
      <c r="C1636" s="199" t="s">
        <v>9681</v>
      </c>
      <c r="D1636" s="200" t="s">
        <v>4926</v>
      </c>
      <c r="E1636" s="199" t="s">
        <v>3961</v>
      </c>
      <c r="F1636" s="201">
        <v>22.34</v>
      </c>
    </row>
    <row r="1637" spans="2:6">
      <c r="B1637" s="199" t="s">
        <v>7234</v>
      </c>
      <c r="C1637" s="199" t="s">
        <v>9682</v>
      </c>
      <c r="D1637" s="200" t="s">
        <v>4927</v>
      </c>
      <c r="E1637" s="199" t="s">
        <v>3961</v>
      </c>
      <c r="F1637" s="201">
        <v>22.34</v>
      </c>
    </row>
    <row r="1638" spans="2:6">
      <c r="B1638" s="199" t="s">
        <v>7235</v>
      </c>
      <c r="C1638" s="199" t="s">
        <v>9683</v>
      </c>
      <c r="D1638" s="200" t="s">
        <v>4928</v>
      </c>
      <c r="E1638" s="199" t="s">
        <v>3961</v>
      </c>
      <c r="F1638" s="201">
        <v>22.34</v>
      </c>
    </row>
    <row r="1639" spans="2:6">
      <c r="B1639" s="199" t="s">
        <v>7236</v>
      </c>
      <c r="C1639" s="199" t="s">
        <v>9684</v>
      </c>
      <c r="D1639" s="200" t="s">
        <v>4929</v>
      </c>
      <c r="E1639" s="199" t="s">
        <v>3961</v>
      </c>
      <c r="F1639" s="201">
        <v>30.09</v>
      </c>
    </row>
    <row r="1640" spans="2:6">
      <c r="B1640" s="199" t="s">
        <v>7237</v>
      </c>
      <c r="C1640" s="199" t="s">
        <v>9685</v>
      </c>
      <c r="D1640" s="200" t="s">
        <v>4930</v>
      </c>
      <c r="E1640" s="199" t="s">
        <v>3961</v>
      </c>
      <c r="F1640" s="201">
        <v>30.09</v>
      </c>
    </row>
    <row r="1641" spans="2:6">
      <c r="B1641" s="199" t="s">
        <v>7238</v>
      </c>
      <c r="C1641" s="199" t="s">
        <v>9686</v>
      </c>
      <c r="D1641" s="200" t="s">
        <v>4931</v>
      </c>
      <c r="E1641" s="199" t="s">
        <v>3961</v>
      </c>
      <c r="F1641" s="201">
        <v>271.49</v>
      </c>
    </row>
    <row r="1642" spans="2:6">
      <c r="B1642" s="199" t="s">
        <v>7239</v>
      </c>
      <c r="C1642" s="199" t="s">
        <v>9687</v>
      </c>
      <c r="D1642" s="200" t="s">
        <v>4932</v>
      </c>
      <c r="E1642" s="199" t="s">
        <v>3961</v>
      </c>
      <c r="F1642" s="201">
        <v>76.709999999999994</v>
      </c>
    </row>
    <row r="1643" spans="2:6">
      <c r="B1643" s="199" t="s">
        <v>7240</v>
      </c>
      <c r="C1643" s="199" t="s">
        <v>9688</v>
      </c>
      <c r="D1643" s="200" t="s">
        <v>4933</v>
      </c>
      <c r="E1643" s="199" t="s">
        <v>3961</v>
      </c>
      <c r="F1643" s="201">
        <v>97.69</v>
      </c>
    </row>
    <row r="1644" spans="2:6">
      <c r="B1644" s="199" t="s">
        <v>7241</v>
      </c>
      <c r="C1644" s="199" t="s">
        <v>9689</v>
      </c>
      <c r="D1644" s="200" t="s">
        <v>4934</v>
      </c>
      <c r="E1644" s="199" t="s">
        <v>3961</v>
      </c>
      <c r="F1644" s="201">
        <v>271.49</v>
      </c>
    </row>
    <row r="1645" spans="2:6">
      <c r="B1645" s="199" t="s">
        <v>7242</v>
      </c>
      <c r="C1645" s="199" t="s">
        <v>9690</v>
      </c>
      <c r="D1645" s="200" t="s">
        <v>4935</v>
      </c>
      <c r="E1645" s="199" t="s">
        <v>3961</v>
      </c>
      <c r="F1645" s="201">
        <v>271.49</v>
      </c>
    </row>
    <row r="1646" spans="2:6">
      <c r="B1646" s="199" t="s">
        <v>7243</v>
      </c>
      <c r="C1646" s="199" t="s">
        <v>9691</v>
      </c>
      <c r="D1646" s="200" t="s">
        <v>4936</v>
      </c>
      <c r="E1646" s="199" t="s">
        <v>3961</v>
      </c>
      <c r="F1646" s="201">
        <v>76.709999999999994</v>
      </c>
    </row>
    <row r="1647" spans="2:6">
      <c r="B1647" s="199" t="s">
        <v>7244</v>
      </c>
      <c r="C1647" s="199" t="s">
        <v>9692</v>
      </c>
      <c r="D1647" s="200" t="s">
        <v>4937</v>
      </c>
      <c r="E1647" s="199" t="s">
        <v>3961</v>
      </c>
      <c r="F1647" s="201">
        <v>271.49</v>
      </c>
    </row>
    <row r="1648" spans="2:6">
      <c r="B1648" s="199" t="s">
        <v>7245</v>
      </c>
      <c r="C1648" s="199" t="s">
        <v>9693</v>
      </c>
      <c r="D1648" s="200" t="s">
        <v>4938</v>
      </c>
      <c r="E1648" s="199" t="s">
        <v>3961</v>
      </c>
      <c r="F1648" s="201">
        <v>76.709999999999994</v>
      </c>
    </row>
    <row r="1649" spans="2:6">
      <c r="B1649" s="199" t="s">
        <v>7246</v>
      </c>
      <c r="C1649" s="199" t="s">
        <v>9694</v>
      </c>
      <c r="D1649" s="200" t="s">
        <v>4939</v>
      </c>
      <c r="E1649" s="199" t="s">
        <v>3961</v>
      </c>
      <c r="F1649" s="201">
        <v>286.66000000000003</v>
      </c>
    </row>
    <row r="1650" spans="2:6">
      <c r="B1650" s="199" t="s">
        <v>7247</v>
      </c>
      <c r="C1650" s="199" t="s">
        <v>9695</v>
      </c>
      <c r="D1650" s="200" t="s">
        <v>4940</v>
      </c>
      <c r="E1650" s="199" t="s">
        <v>3961</v>
      </c>
      <c r="F1650" s="201">
        <v>76.709999999999994</v>
      </c>
    </row>
    <row r="1651" spans="2:6">
      <c r="B1651" s="199" t="s">
        <v>7248</v>
      </c>
      <c r="C1651" s="199" t="s">
        <v>9696</v>
      </c>
      <c r="D1651" s="200" t="s">
        <v>4941</v>
      </c>
      <c r="E1651" s="199" t="s">
        <v>3961</v>
      </c>
      <c r="F1651" s="201">
        <v>76.709999999999994</v>
      </c>
    </row>
    <row r="1652" spans="2:6">
      <c r="B1652" s="199" t="s">
        <v>7249</v>
      </c>
      <c r="C1652" s="199" t="s">
        <v>9697</v>
      </c>
      <c r="D1652" s="200" t="s">
        <v>4942</v>
      </c>
      <c r="E1652" s="199" t="s">
        <v>3961</v>
      </c>
      <c r="F1652" s="201">
        <v>76.709999999999994</v>
      </c>
    </row>
    <row r="1653" spans="2:6">
      <c r="B1653" s="199" t="s">
        <v>7250</v>
      </c>
      <c r="C1653" s="199" t="s">
        <v>9698</v>
      </c>
      <c r="D1653" s="200" t="s">
        <v>4943</v>
      </c>
      <c r="E1653" s="199" t="s">
        <v>3961</v>
      </c>
      <c r="F1653" s="201">
        <v>76.709999999999994</v>
      </c>
    </row>
    <row r="1654" spans="2:6">
      <c r="B1654" s="199" t="s">
        <v>7251</v>
      </c>
      <c r="C1654" s="199" t="s">
        <v>9699</v>
      </c>
      <c r="D1654" s="200" t="s">
        <v>4944</v>
      </c>
      <c r="E1654" s="199" t="s">
        <v>3961</v>
      </c>
      <c r="F1654" s="201">
        <v>76.709999999999994</v>
      </c>
    </row>
    <row r="1655" spans="2:6">
      <c r="B1655" s="199" t="s">
        <v>7252</v>
      </c>
      <c r="C1655" s="199" t="s">
        <v>9700</v>
      </c>
      <c r="D1655" s="200" t="s">
        <v>4945</v>
      </c>
      <c r="E1655" s="199" t="s">
        <v>3961</v>
      </c>
      <c r="F1655" s="201">
        <v>97.69</v>
      </c>
    </row>
    <row r="1656" spans="2:6">
      <c r="B1656" s="199" t="s">
        <v>7253</v>
      </c>
      <c r="C1656" s="199" t="s">
        <v>9701</v>
      </c>
      <c r="D1656" s="200" t="s">
        <v>4946</v>
      </c>
      <c r="E1656" s="199" t="s">
        <v>3961</v>
      </c>
      <c r="F1656" s="201">
        <v>97.69</v>
      </c>
    </row>
    <row r="1657" spans="2:6">
      <c r="B1657" s="199" t="s">
        <v>7254</v>
      </c>
      <c r="C1657" s="199" t="s">
        <v>9702</v>
      </c>
      <c r="D1657" s="200" t="s">
        <v>4947</v>
      </c>
      <c r="E1657" s="199" t="s">
        <v>3961</v>
      </c>
      <c r="F1657" s="201">
        <v>97.69</v>
      </c>
    </row>
    <row r="1658" spans="2:6">
      <c r="B1658" s="199" t="s">
        <v>7255</v>
      </c>
      <c r="C1658" s="199" t="s">
        <v>9703</v>
      </c>
      <c r="D1658" s="200" t="s">
        <v>4948</v>
      </c>
      <c r="E1658" s="199" t="s">
        <v>3961</v>
      </c>
      <c r="F1658" s="201">
        <v>75.56</v>
      </c>
    </row>
    <row r="1659" spans="2:6">
      <c r="B1659" s="199" t="s">
        <v>7256</v>
      </c>
      <c r="C1659" s="199" t="s">
        <v>9704</v>
      </c>
      <c r="D1659" s="200" t="s">
        <v>4949</v>
      </c>
      <c r="E1659" s="199" t="s">
        <v>3961</v>
      </c>
      <c r="F1659" s="201">
        <v>89.02</v>
      </c>
    </row>
    <row r="1660" spans="2:6">
      <c r="B1660" s="199" t="s">
        <v>7257</v>
      </c>
      <c r="C1660" s="199" t="s">
        <v>9705</v>
      </c>
      <c r="D1660" s="200" t="s">
        <v>4950</v>
      </c>
      <c r="E1660" s="199" t="s">
        <v>3961</v>
      </c>
      <c r="F1660" s="201">
        <v>75.56</v>
      </c>
    </row>
    <row r="1661" spans="2:6">
      <c r="B1661" s="199" t="s">
        <v>7258</v>
      </c>
      <c r="C1661" s="199" t="s">
        <v>9706</v>
      </c>
      <c r="D1661" s="200" t="s">
        <v>4951</v>
      </c>
      <c r="E1661" s="199" t="s">
        <v>3961</v>
      </c>
      <c r="F1661" s="201">
        <v>75.56</v>
      </c>
    </row>
    <row r="1662" spans="2:6">
      <c r="B1662" s="199" t="s">
        <v>7259</v>
      </c>
      <c r="C1662" s="199" t="s">
        <v>9707</v>
      </c>
      <c r="D1662" s="200" t="s">
        <v>4952</v>
      </c>
      <c r="E1662" s="199" t="s">
        <v>3961</v>
      </c>
      <c r="F1662" s="201">
        <v>75.56</v>
      </c>
    </row>
    <row r="1663" spans="2:6">
      <c r="B1663" s="199" t="s">
        <v>7260</v>
      </c>
      <c r="C1663" s="199" t="s">
        <v>9708</v>
      </c>
      <c r="D1663" s="200" t="s">
        <v>4953</v>
      </c>
      <c r="E1663" s="199" t="s">
        <v>3961</v>
      </c>
      <c r="F1663" s="201">
        <v>75.56</v>
      </c>
    </row>
    <row r="1664" spans="2:6">
      <c r="B1664" s="199" t="s">
        <v>7261</v>
      </c>
      <c r="C1664" s="199" t="s">
        <v>9709</v>
      </c>
      <c r="D1664" s="200" t="s">
        <v>4954</v>
      </c>
      <c r="E1664" s="199" t="s">
        <v>3961</v>
      </c>
      <c r="F1664" s="201">
        <v>75.56</v>
      </c>
    </row>
    <row r="1665" spans="2:6">
      <c r="B1665" s="199" t="s">
        <v>7262</v>
      </c>
      <c r="C1665" s="199" t="s">
        <v>9710</v>
      </c>
      <c r="D1665" s="200" t="s">
        <v>4955</v>
      </c>
      <c r="E1665" s="199" t="s">
        <v>3961</v>
      </c>
      <c r="F1665" s="201">
        <v>75.56</v>
      </c>
    </row>
    <row r="1666" spans="2:6">
      <c r="B1666" s="199" t="s">
        <v>7263</v>
      </c>
      <c r="C1666" s="199" t="s">
        <v>9711</v>
      </c>
      <c r="D1666" s="200" t="s">
        <v>4956</v>
      </c>
      <c r="E1666" s="199" t="s">
        <v>3961</v>
      </c>
      <c r="F1666" s="201">
        <v>89.02</v>
      </c>
    </row>
    <row r="1667" spans="2:6">
      <c r="B1667" s="199" t="s">
        <v>7264</v>
      </c>
      <c r="C1667" s="199" t="s">
        <v>9712</v>
      </c>
      <c r="D1667" s="200" t="s">
        <v>4957</v>
      </c>
      <c r="E1667" s="199" t="s">
        <v>3961</v>
      </c>
      <c r="F1667" s="201">
        <v>89.02</v>
      </c>
    </row>
    <row r="1668" spans="2:6">
      <c r="B1668" s="199" t="s">
        <v>7265</v>
      </c>
      <c r="C1668" s="199" t="s">
        <v>9713</v>
      </c>
      <c r="D1668" s="200" t="s">
        <v>4958</v>
      </c>
      <c r="E1668" s="199" t="s">
        <v>3961</v>
      </c>
      <c r="F1668" s="201">
        <v>89.02</v>
      </c>
    </row>
    <row r="1669" spans="2:6">
      <c r="B1669" s="199" t="s">
        <v>7266</v>
      </c>
      <c r="C1669" s="199" t="s">
        <v>9714</v>
      </c>
      <c r="D1669" s="200" t="s">
        <v>4959</v>
      </c>
      <c r="E1669" s="199" t="s">
        <v>3961</v>
      </c>
      <c r="F1669" s="201">
        <v>89.02</v>
      </c>
    </row>
    <row r="1670" spans="2:6">
      <c r="B1670" s="207" t="s">
        <v>22230</v>
      </c>
      <c r="C1670" s="199" t="s">
        <v>4323</v>
      </c>
      <c r="D1670" s="203" t="s">
        <v>5092</v>
      </c>
      <c r="E1670" s="204"/>
      <c r="F1670" s="205"/>
    </row>
    <row r="1671" spans="2:6" ht="27">
      <c r="B1671" s="199" t="s">
        <v>7452</v>
      </c>
      <c r="C1671" s="199" t="s">
        <v>9894</v>
      </c>
      <c r="D1671" s="200" t="s">
        <v>5093</v>
      </c>
      <c r="E1671" s="199" t="s">
        <v>4195</v>
      </c>
      <c r="F1671" s="201">
        <v>44.34</v>
      </c>
    </row>
    <row r="1672" spans="2:6" ht="27">
      <c r="B1672" s="199" t="s">
        <v>7453</v>
      </c>
      <c r="C1672" s="199" t="s">
        <v>9895</v>
      </c>
      <c r="D1672" s="200" t="s">
        <v>5094</v>
      </c>
      <c r="E1672" s="199" t="s">
        <v>4195</v>
      </c>
      <c r="F1672" s="201">
        <v>65.92</v>
      </c>
    </row>
    <row r="1673" spans="2:6" ht="27">
      <c r="B1673" s="199" t="s">
        <v>7454</v>
      </c>
      <c r="C1673" s="199" t="s">
        <v>9896</v>
      </c>
      <c r="D1673" s="200" t="s">
        <v>5095</v>
      </c>
      <c r="E1673" s="199" t="s">
        <v>4195</v>
      </c>
      <c r="F1673" s="201">
        <v>86.65</v>
      </c>
    </row>
    <row r="1674" spans="2:6" ht="27">
      <c r="B1674" s="199" t="s">
        <v>13916</v>
      </c>
      <c r="C1674" s="199" t="s">
        <v>4323</v>
      </c>
      <c r="D1674" s="200" t="s">
        <v>13917</v>
      </c>
      <c r="E1674" s="199" t="s">
        <v>4195</v>
      </c>
      <c r="F1674" s="201">
        <v>18.87</v>
      </c>
    </row>
    <row r="1675" spans="2:6" ht="27">
      <c r="B1675" s="199" t="s">
        <v>7455</v>
      </c>
      <c r="C1675" s="199" t="s">
        <v>9897</v>
      </c>
      <c r="D1675" s="200" t="s">
        <v>5096</v>
      </c>
      <c r="E1675" s="199" t="s">
        <v>4195</v>
      </c>
      <c r="F1675" s="201">
        <v>19.46</v>
      </c>
    </row>
    <row r="1676" spans="2:6" ht="27">
      <c r="B1676" s="199" t="s">
        <v>7456</v>
      </c>
      <c r="C1676" s="199" t="s">
        <v>9898</v>
      </c>
      <c r="D1676" s="200" t="s">
        <v>5097</v>
      </c>
      <c r="E1676" s="199" t="s">
        <v>4195</v>
      </c>
      <c r="F1676" s="201">
        <v>20.56</v>
      </c>
    </row>
    <row r="1677" spans="2:6" ht="27">
      <c r="B1677" s="199" t="s">
        <v>7457</v>
      </c>
      <c r="C1677" s="199" t="s">
        <v>9899</v>
      </c>
      <c r="D1677" s="200" t="s">
        <v>5098</v>
      </c>
      <c r="E1677" s="199" t="s">
        <v>4195</v>
      </c>
      <c r="F1677" s="201">
        <v>32.17</v>
      </c>
    </row>
    <row r="1678" spans="2:6">
      <c r="B1678" s="207" t="s">
        <v>22231</v>
      </c>
      <c r="C1678" s="199" t="s">
        <v>4323</v>
      </c>
      <c r="D1678" s="203" t="s">
        <v>5085</v>
      </c>
      <c r="E1678" s="204"/>
      <c r="F1678" s="205"/>
    </row>
    <row r="1679" spans="2:6" ht="27">
      <c r="B1679" s="199" t="s">
        <v>7443</v>
      </c>
      <c r="C1679" s="199" t="s">
        <v>9891</v>
      </c>
      <c r="D1679" s="200" t="s">
        <v>22232</v>
      </c>
      <c r="E1679" s="199" t="s">
        <v>4195</v>
      </c>
      <c r="F1679" s="201">
        <v>5.8</v>
      </c>
    </row>
    <row r="1680" spans="2:6" ht="27">
      <c r="B1680" s="199" t="s">
        <v>7444</v>
      </c>
      <c r="C1680" s="199" t="s">
        <v>9892</v>
      </c>
      <c r="D1680" s="200" t="s">
        <v>22233</v>
      </c>
      <c r="E1680" s="199" t="s">
        <v>4195</v>
      </c>
      <c r="F1680" s="201">
        <v>6.02</v>
      </c>
    </row>
    <row r="1681" spans="2:6" ht="27">
      <c r="B1681" s="199" t="s">
        <v>7445</v>
      </c>
      <c r="C1681" s="199" t="s">
        <v>9893</v>
      </c>
      <c r="D1681" s="200" t="s">
        <v>22234</v>
      </c>
      <c r="E1681" s="199" t="s">
        <v>4195</v>
      </c>
      <c r="F1681" s="201">
        <v>6.47</v>
      </c>
    </row>
    <row r="1682" spans="2:6" ht="27">
      <c r="B1682" s="199" t="s">
        <v>7446</v>
      </c>
      <c r="C1682" s="199" t="s">
        <v>4323</v>
      </c>
      <c r="D1682" s="200" t="s">
        <v>5086</v>
      </c>
      <c r="E1682" s="199" t="s">
        <v>4195</v>
      </c>
      <c r="F1682" s="201">
        <v>10.67</v>
      </c>
    </row>
    <row r="1683" spans="2:6" ht="27">
      <c r="B1683" s="199" t="s">
        <v>7447</v>
      </c>
      <c r="C1683" s="199" t="s">
        <v>4323</v>
      </c>
      <c r="D1683" s="200" t="s">
        <v>5087</v>
      </c>
      <c r="E1683" s="199" t="s">
        <v>4195</v>
      </c>
      <c r="F1683" s="201">
        <v>18.66</v>
      </c>
    </row>
    <row r="1684" spans="2:6" ht="27">
      <c r="B1684" s="199" t="s">
        <v>7448</v>
      </c>
      <c r="C1684" s="199" t="s">
        <v>4323</v>
      </c>
      <c r="D1684" s="200" t="s">
        <v>5088</v>
      </c>
      <c r="E1684" s="199" t="s">
        <v>4195</v>
      </c>
      <c r="F1684" s="201">
        <v>16.170000000000002</v>
      </c>
    </row>
    <row r="1685" spans="2:6" ht="27">
      <c r="B1685" s="199" t="s">
        <v>7449</v>
      </c>
      <c r="C1685" s="199" t="s">
        <v>4323</v>
      </c>
      <c r="D1685" s="200" t="s">
        <v>5089</v>
      </c>
      <c r="E1685" s="199" t="s">
        <v>4195</v>
      </c>
      <c r="F1685" s="201">
        <v>25.44</v>
      </c>
    </row>
    <row r="1686" spans="2:6" ht="27">
      <c r="B1686" s="199" t="s">
        <v>7450</v>
      </c>
      <c r="C1686" s="199" t="s">
        <v>4323</v>
      </c>
      <c r="D1686" s="200" t="s">
        <v>5090</v>
      </c>
      <c r="E1686" s="199" t="s">
        <v>4195</v>
      </c>
      <c r="F1686" s="201">
        <v>37.51</v>
      </c>
    </row>
    <row r="1687" spans="2:6" ht="27">
      <c r="B1687" s="199" t="s">
        <v>7451</v>
      </c>
      <c r="C1687" s="199" t="s">
        <v>4323</v>
      </c>
      <c r="D1687" s="200" t="s">
        <v>5091</v>
      </c>
      <c r="E1687" s="199" t="s">
        <v>4195</v>
      </c>
      <c r="F1687" s="201">
        <v>8.41</v>
      </c>
    </row>
    <row r="1688" spans="2:6">
      <c r="B1688" s="207" t="s">
        <v>22235</v>
      </c>
      <c r="C1688" s="199" t="s">
        <v>4323</v>
      </c>
      <c r="D1688" s="203" t="s">
        <v>5057</v>
      </c>
      <c r="E1688" s="204"/>
      <c r="F1688" s="205"/>
    </row>
    <row r="1689" spans="2:6" ht="27">
      <c r="B1689" s="199" t="s">
        <v>7416</v>
      </c>
      <c r="C1689" s="199" t="s">
        <v>9864</v>
      </c>
      <c r="D1689" s="200" t="s">
        <v>5058</v>
      </c>
      <c r="E1689" s="199" t="s">
        <v>4195</v>
      </c>
      <c r="F1689" s="201">
        <v>14.62</v>
      </c>
    </row>
    <row r="1690" spans="2:6" ht="27">
      <c r="B1690" s="199" t="s">
        <v>7417</v>
      </c>
      <c r="C1690" s="199" t="s">
        <v>9865</v>
      </c>
      <c r="D1690" s="200" t="s">
        <v>5059</v>
      </c>
      <c r="E1690" s="199" t="s">
        <v>4195</v>
      </c>
      <c r="F1690" s="201">
        <v>15.8</v>
      </c>
    </row>
    <row r="1691" spans="2:6" ht="27">
      <c r="B1691" s="199" t="s">
        <v>7418</v>
      </c>
      <c r="C1691" s="199" t="s">
        <v>9866</v>
      </c>
      <c r="D1691" s="200" t="s">
        <v>5060</v>
      </c>
      <c r="E1691" s="199" t="s">
        <v>4195</v>
      </c>
      <c r="F1691" s="201">
        <v>21.7</v>
      </c>
    </row>
    <row r="1692" spans="2:6" ht="27">
      <c r="B1692" s="199" t="s">
        <v>7419</v>
      </c>
      <c r="C1692" s="199" t="s">
        <v>9867</v>
      </c>
      <c r="D1692" s="200" t="s">
        <v>5061</v>
      </c>
      <c r="E1692" s="199" t="s">
        <v>4195</v>
      </c>
      <c r="F1692" s="201">
        <v>96.01</v>
      </c>
    </row>
    <row r="1693" spans="2:6" ht="27">
      <c r="B1693" s="199" t="s">
        <v>7420</v>
      </c>
      <c r="C1693" s="199" t="s">
        <v>9868</v>
      </c>
      <c r="D1693" s="200" t="s">
        <v>5062</v>
      </c>
      <c r="E1693" s="199" t="s">
        <v>4195</v>
      </c>
      <c r="F1693" s="201">
        <v>29.08</v>
      </c>
    </row>
    <row r="1694" spans="2:6" ht="27">
      <c r="B1694" s="199" t="s">
        <v>7421</v>
      </c>
      <c r="C1694" s="199" t="s">
        <v>9869</v>
      </c>
      <c r="D1694" s="200" t="s">
        <v>5063</v>
      </c>
      <c r="E1694" s="199" t="s">
        <v>4195</v>
      </c>
      <c r="F1694" s="201">
        <v>31.51</v>
      </c>
    </row>
    <row r="1695" spans="2:6" ht="27">
      <c r="B1695" s="199" t="s">
        <v>7422</v>
      </c>
      <c r="C1695" s="199" t="s">
        <v>9870</v>
      </c>
      <c r="D1695" s="200" t="s">
        <v>5064</v>
      </c>
      <c r="E1695" s="199" t="s">
        <v>4195</v>
      </c>
      <c r="F1695" s="201">
        <v>34.950000000000003</v>
      </c>
    </row>
    <row r="1696" spans="2:6" ht="27">
      <c r="B1696" s="199" t="s">
        <v>7423</v>
      </c>
      <c r="C1696" s="199" t="s">
        <v>9871</v>
      </c>
      <c r="D1696" s="200" t="s">
        <v>5065</v>
      </c>
      <c r="E1696" s="199" t="s">
        <v>4195</v>
      </c>
      <c r="F1696" s="201">
        <v>56.17</v>
      </c>
    </row>
    <row r="1697" spans="2:6" ht="27">
      <c r="B1697" s="199" t="s">
        <v>7424</v>
      </c>
      <c r="C1697" s="199" t="s">
        <v>9872</v>
      </c>
      <c r="D1697" s="200" t="s">
        <v>5066</v>
      </c>
      <c r="E1697" s="199" t="s">
        <v>4195</v>
      </c>
      <c r="F1697" s="201">
        <v>70.83</v>
      </c>
    </row>
    <row r="1698" spans="2:6" ht="27">
      <c r="B1698" s="199" t="s">
        <v>7425</v>
      </c>
      <c r="C1698" s="199" t="s">
        <v>9873</v>
      </c>
      <c r="D1698" s="200" t="s">
        <v>5067</v>
      </c>
      <c r="E1698" s="199" t="s">
        <v>4195</v>
      </c>
      <c r="F1698" s="201">
        <v>100.14</v>
      </c>
    </row>
    <row r="1699" spans="2:6" ht="27">
      <c r="B1699" s="199" t="s">
        <v>7426</v>
      </c>
      <c r="C1699" s="199" t="s">
        <v>9874</v>
      </c>
      <c r="D1699" s="200" t="s">
        <v>5068</v>
      </c>
      <c r="E1699" s="199" t="s">
        <v>4195</v>
      </c>
      <c r="F1699" s="201">
        <v>17.850000000000001</v>
      </c>
    </row>
    <row r="1700" spans="2:6" ht="27">
      <c r="B1700" s="199" t="s">
        <v>7427</v>
      </c>
      <c r="C1700" s="199" t="s">
        <v>9875</v>
      </c>
      <c r="D1700" s="200" t="s">
        <v>5069</v>
      </c>
      <c r="E1700" s="199" t="s">
        <v>4195</v>
      </c>
      <c r="F1700" s="201">
        <v>25.25</v>
      </c>
    </row>
    <row r="1701" spans="2:6" ht="27">
      <c r="B1701" s="199" t="s">
        <v>7428</v>
      </c>
      <c r="C1701" s="199" t="s">
        <v>9876</v>
      </c>
      <c r="D1701" s="200" t="s">
        <v>5070</v>
      </c>
      <c r="E1701" s="199" t="s">
        <v>4195</v>
      </c>
      <c r="F1701" s="201">
        <v>35.22</v>
      </c>
    </row>
    <row r="1702" spans="2:6" ht="27">
      <c r="B1702" s="199" t="s">
        <v>7429</v>
      </c>
      <c r="C1702" s="199" t="s">
        <v>9877</v>
      </c>
      <c r="D1702" s="200" t="s">
        <v>5071</v>
      </c>
      <c r="E1702" s="199" t="s">
        <v>4195</v>
      </c>
      <c r="F1702" s="201">
        <v>29.08</v>
      </c>
    </row>
    <row r="1703" spans="2:6" ht="27">
      <c r="B1703" s="199" t="s">
        <v>7430</v>
      </c>
      <c r="C1703" s="199" t="s">
        <v>9878</v>
      </c>
      <c r="D1703" s="200" t="s">
        <v>5072</v>
      </c>
      <c r="E1703" s="199" t="s">
        <v>4195</v>
      </c>
      <c r="F1703" s="201">
        <v>49.47</v>
      </c>
    </row>
    <row r="1704" spans="2:6" ht="27">
      <c r="B1704" s="199" t="s">
        <v>7431</v>
      </c>
      <c r="C1704" s="199" t="s">
        <v>9879</v>
      </c>
      <c r="D1704" s="200" t="s">
        <v>5073</v>
      </c>
      <c r="E1704" s="199" t="s">
        <v>4195</v>
      </c>
      <c r="F1704" s="201">
        <v>65.88</v>
      </c>
    </row>
    <row r="1705" spans="2:6" ht="27">
      <c r="B1705" s="199" t="s">
        <v>7432</v>
      </c>
      <c r="C1705" s="199" t="s">
        <v>9880</v>
      </c>
      <c r="D1705" s="200" t="s">
        <v>5074</v>
      </c>
      <c r="E1705" s="199" t="s">
        <v>4195</v>
      </c>
      <c r="F1705" s="201">
        <v>89.3</v>
      </c>
    </row>
    <row r="1706" spans="2:6" ht="27">
      <c r="B1706" s="199" t="s">
        <v>7433</v>
      </c>
      <c r="C1706" s="199" t="s">
        <v>9881</v>
      </c>
      <c r="D1706" s="200" t="s">
        <v>5075</v>
      </c>
      <c r="E1706" s="199" t="s">
        <v>4195</v>
      </c>
      <c r="F1706" s="201">
        <v>122.43</v>
      </c>
    </row>
    <row r="1707" spans="2:6" ht="27">
      <c r="B1707" s="199" t="s">
        <v>7434</v>
      </c>
      <c r="C1707" s="199" t="s">
        <v>9882</v>
      </c>
      <c r="D1707" s="200" t="s">
        <v>5076</v>
      </c>
      <c r="E1707" s="199" t="s">
        <v>4195</v>
      </c>
      <c r="F1707" s="201">
        <v>47.49</v>
      </c>
    </row>
    <row r="1708" spans="2:6" ht="27">
      <c r="B1708" s="199" t="s">
        <v>7435</v>
      </c>
      <c r="C1708" s="199" t="s">
        <v>9883</v>
      </c>
      <c r="D1708" s="200" t="s">
        <v>5077</v>
      </c>
      <c r="E1708" s="199" t="s">
        <v>4195</v>
      </c>
      <c r="F1708" s="201">
        <v>12.44</v>
      </c>
    </row>
    <row r="1709" spans="2:6" ht="27">
      <c r="B1709" s="199" t="s">
        <v>7436</v>
      </c>
      <c r="C1709" s="199" t="s">
        <v>9884</v>
      </c>
      <c r="D1709" s="200" t="s">
        <v>5078</v>
      </c>
      <c r="E1709" s="199" t="s">
        <v>4195</v>
      </c>
      <c r="F1709" s="201">
        <v>12.92</v>
      </c>
    </row>
    <row r="1710" spans="2:6" ht="27">
      <c r="B1710" s="199" t="s">
        <v>7437</v>
      </c>
      <c r="C1710" s="199" t="s">
        <v>9885</v>
      </c>
      <c r="D1710" s="200" t="s">
        <v>5079</v>
      </c>
      <c r="E1710" s="199" t="s">
        <v>4195</v>
      </c>
      <c r="F1710" s="201">
        <v>14.31</v>
      </c>
    </row>
    <row r="1711" spans="2:6" ht="27">
      <c r="B1711" s="199" t="s">
        <v>7438</v>
      </c>
      <c r="C1711" s="199" t="s">
        <v>9886</v>
      </c>
      <c r="D1711" s="200" t="s">
        <v>5080</v>
      </c>
      <c r="E1711" s="199" t="s">
        <v>4195</v>
      </c>
      <c r="F1711" s="201">
        <v>20.82</v>
      </c>
    </row>
    <row r="1712" spans="2:6" ht="27">
      <c r="B1712" s="199" t="s">
        <v>7439</v>
      </c>
      <c r="C1712" s="199" t="s">
        <v>9887</v>
      </c>
      <c r="D1712" s="200" t="s">
        <v>5081</v>
      </c>
      <c r="E1712" s="199" t="s">
        <v>4195</v>
      </c>
      <c r="F1712" s="201">
        <v>21.33</v>
      </c>
    </row>
    <row r="1713" spans="2:6" ht="27">
      <c r="B1713" s="199" t="s">
        <v>7440</v>
      </c>
      <c r="C1713" s="199" t="s">
        <v>9888</v>
      </c>
      <c r="D1713" s="200" t="s">
        <v>5082</v>
      </c>
      <c r="E1713" s="199" t="s">
        <v>4195</v>
      </c>
      <c r="F1713" s="201">
        <v>24.9</v>
      </c>
    </row>
    <row r="1714" spans="2:6" ht="27">
      <c r="B1714" s="199" t="s">
        <v>7441</v>
      </c>
      <c r="C1714" s="199" t="s">
        <v>9889</v>
      </c>
      <c r="D1714" s="200" t="s">
        <v>5083</v>
      </c>
      <c r="E1714" s="199" t="s">
        <v>4195</v>
      </c>
      <c r="F1714" s="201">
        <v>34.380000000000003</v>
      </c>
    </row>
    <row r="1715" spans="2:6" ht="27">
      <c r="B1715" s="199" t="s">
        <v>7442</v>
      </c>
      <c r="C1715" s="199" t="s">
        <v>9890</v>
      </c>
      <c r="D1715" s="200" t="s">
        <v>5084</v>
      </c>
      <c r="E1715" s="199" t="s">
        <v>4195</v>
      </c>
      <c r="F1715" s="201">
        <v>37.79</v>
      </c>
    </row>
    <row r="1716" spans="2:6">
      <c r="B1716" s="207" t="s">
        <v>22236</v>
      </c>
      <c r="C1716" s="199" t="s">
        <v>4323</v>
      </c>
      <c r="D1716" s="203" t="s">
        <v>22237</v>
      </c>
      <c r="E1716" s="204"/>
      <c r="F1716" s="205"/>
    </row>
    <row r="1717" spans="2:6">
      <c r="B1717" s="199" t="s">
        <v>7000</v>
      </c>
      <c r="C1717" s="199" t="s">
        <v>9448</v>
      </c>
      <c r="D1717" s="200" t="s">
        <v>4754</v>
      </c>
      <c r="E1717" s="199" t="s">
        <v>3961</v>
      </c>
      <c r="F1717" s="201">
        <v>2.63</v>
      </c>
    </row>
    <row r="1718" spans="2:6">
      <c r="B1718" s="199" t="s">
        <v>7001</v>
      </c>
      <c r="C1718" s="199" t="s">
        <v>9449</v>
      </c>
      <c r="D1718" s="200" t="s">
        <v>4755</v>
      </c>
      <c r="E1718" s="199" t="s">
        <v>3961</v>
      </c>
      <c r="F1718" s="201">
        <v>31.22</v>
      </c>
    </row>
    <row r="1719" spans="2:6">
      <c r="B1719" s="199" t="s">
        <v>7005</v>
      </c>
      <c r="C1719" s="199" t="s">
        <v>9453</v>
      </c>
      <c r="D1719" s="200" t="s">
        <v>4758</v>
      </c>
      <c r="E1719" s="199" t="s">
        <v>3961</v>
      </c>
      <c r="F1719" s="201">
        <v>3.6</v>
      </c>
    </row>
    <row r="1720" spans="2:6">
      <c r="B1720" s="199" t="s">
        <v>7006</v>
      </c>
      <c r="C1720" s="199" t="s">
        <v>9454</v>
      </c>
      <c r="D1720" s="200" t="s">
        <v>4759</v>
      </c>
      <c r="E1720" s="199" t="s">
        <v>3961</v>
      </c>
      <c r="F1720" s="201">
        <v>5.93</v>
      </c>
    </row>
    <row r="1721" spans="2:6">
      <c r="B1721" s="199" t="s">
        <v>7007</v>
      </c>
      <c r="C1721" s="199" t="s">
        <v>9455</v>
      </c>
      <c r="D1721" s="200" t="s">
        <v>4760</v>
      </c>
      <c r="E1721" s="199" t="s">
        <v>3961</v>
      </c>
      <c r="F1721" s="201">
        <v>4.78</v>
      </c>
    </row>
    <row r="1722" spans="2:6" ht="27">
      <c r="B1722" s="199" t="s">
        <v>7141</v>
      </c>
      <c r="C1722" s="199" t="s">
        <v>9589</v>
      </c>
      <c r="D1722" s="200" t="s">
        <v>4871</v>
      </c>
      <c r="E1722" s="199" t="s">
        <v>3961</v>
      </c>
      <c r="F1722" s="201">
        <v>24.17</v>
      </c>
    </row>
    <row r="1723" spans="2:6">
      <c r="B1723" s="199" t="s">
        <v>7277</v>
      </c>
      <c r="C1723" s="199" t="s">
        <v>9725</v>
      </c>
      <c r="D1723" s="200" t="s">
        <v>4969</v>
      </c>
      <c r="E1723" s="199" t="s">
        <v>3961</v>
      </c>
      <c r="F1723" s="201">
        <v>19.63</v>
      </c>
    </row>
    <row r="1724" spans="2:6">
      <c r="B1724" s="199" t="s">
        <v>7291</v>
      </c>
      <c r="C1724" s="199" t="s">
        <v>9739</v>
      </c>
      <c r="D1724" s="200" t="s">
        <v>4983</v>
      </c>
      <c r="E1724" s="199" t="s">
        <v>3961</v>
      </c>
      <c r="F1724" s="201">
        <v>5.89</v>
      </c>
    </row>
    <row r="1725" spans="2:6">
      <c r="B1725" s="199" t="s">
        <v>7364</v>
      </c>
      <c r="C1725" s="199" t="s">
        <v>9812</v>
      </c>
      <c r="D1725" s="200" t="s">
        <v>5022</v>
      </c>
      <c r="E1725" s="199" t="s">
        <v>3961</v>
      </c>
      <c r="F1725" s="201">
        <v>1119.6400000000001</v>
      </c>
    </row>
    <row r="1726" spans="2:6">
      <c r="B1726" s="199" t="s">
        <v>7365</v>
      </c>
      <c r="C1726" s="199" t="s">
        <v>9813</v>
      </c>
      <c r="D1726" s="200" t="s">
        <v>5023</v>
      </c>
      <c r="E1726" s="199" t="s">
        <v>3961</v>
      </c>
      <c r="F1726" s="201">
        <v>573.89</v>
      </c>
    </row>
    <row r="1727" spans="2:6">
      <c r="B1727" s="207" t="s">
        <v>22238</v>
      </c>
      <c r="C1727" s="199" t="s">
        <v>4323</v>
      </c>
      <c r="D1727" s="203" t="s">
        <v>22239</v>
      </c>
      <c r="E1727" s="204"/>
      <c r="F1727" s="205"/>
    </row>
    <row r="1728" spans="2:6" ht="27">
      <c r="B1728" s="199" t="s">
        <v>7267</v>
      </c>
      <c r="C1728" s="199" t="s">
        <v>9715</v>
      </c>
      <c r="D1728" s="200" t="s">
        <v>4960</v>
      </c>
      <c r="E1728" s="199" t="s">
        <v>17</v>
      </c>
      <c r="F1728" s="201">
        <v>439.24</v>
      </c>
    </row>
    <row r="1729" spans="2:6">
      <c r="B1729" s="207" t="s">
        <v>22240</v>
      </c>
      <c r="C1729" s="199" t="s">
        <v>4323</v>
      </c>
      <c r="D1729" s="203" t="s">
        <v>22241</v>
      </c>
      <c r="E1729" s="204"/>
      <c r="F1729" s="205"/>
    </row>
    <row r="1730" spans="2:6">
      <c r="B1730" s="199" t="s">
        <v>6999</v>
      </c>
      <c r="C1730" s="199" t="s">
        <v>9447</v>
      </c>
      <c r="D1730" s="200" t="s">
        <v>4753</v>
      </c>
      <c r="E1730" s="199" t="s">
        <v>3961</v>
      </c>
      <c r="F1730" s="201">
        <v>2.78</v>
      </c>
    </row>
    <row r="1731" spans="2:6" ht="27">
      <c r="B1731" s="199" t="s">
        <v>7054</v>
      </c>
      <c r="C1731" s="199" t="s">
        <v>9502</v>
      </c>
      <c r="D1731" s="200" t="s">
        <v>4807</v>
      </c>
      <c r="E1731" s="199" t="s">
        <v>3961</v>
      </c>
      <c r="F1731" s="201">
        <v>465.57</v>
      </c>
    </row>
    <row r="1732" spans="2:6" ht="27">
      <c r="B1732" s="199" t="s">
        <v>7055</v>
      </c>
      <c r="C1732" s="199" t="s">
        <v>9503</v>
      </c>
      <c r="D1732" s="200" t="s">
        <v>4808</v>
      </c>
      <c r="E1732" s="199" t="s">
        <v>3961</v>
      </c>
      <c r="F1732" s="201">
        <v>705.71</v>
      </c>
    </row>
    <row r="1733" spans="2:6">
      <c r="B1733" s="199" t="s">
        <v>7366</v>
      </c>
      <c r="C1733" s="199" t="s">
        <v>9814</v>
      </c>
      <c r="D1733" s="200" t="s">
        <v>5024</v>
      </c>
      <c r="E1733" s="199" t="s">
        <v>3961</v>
      </c>
      <c r="F1733" s="201">
        <v>1641.14</v>
      </c>
    </row>
    <row r="1734" spans="2:6" ht="40.5">
      <c r="B1734" s="199" t="s">
        <v>7391</v>
      </c>
      <c r="C1734" s="199" t="s">
        <v>9839</v>
      </c>
      <c r="D1734" s="200" t="s">
        <v>22242</v>
      </c>
      <c r="E1734" s="199" t="s">
        <v>3961</v>
      </c>
      <c r="F1734" s="201">
        <v>32.17</v>
      </c>
    </row>
    <row r="1735" spans="2:6" ht="27">
      <c r="B1735" s="199" t="s">
        <v>7392</v>
      </c>
      <c r="C1735" s="199" t="s">
        <v>9840</v>
      </c>
      <c r="D1735" s="200" t="s">
        <v>22243</v>
      </c>
      <c r="E1735" s="199" t="s">
        <v>3961</v>
      </c>
      <c r="F1735" s="201">
        <v>36.1</v>
      </c>
    </row>
    <row r="1736" spans="2:6">
      <c r="B1736" s="199" t="s">
        <v>7403</v>
      </c>
      <c r="C1736" s="199" t="s">
        <v>9851</v>
      </c>
      <c r="D1736" s="200" t="s">
        <v>5045</v>
      </c>
      <c r="E1736" s="199" t="s">
        <v>3961</v>
      </c>
      <c r="F1736" s="201">
        <v>5.07</v>
      </c>
    </row>
    <row r="1737" spans="2:6">
      <c r="B1737" s="199" t="s">
        <v>7404</v>
      </c>
      <c r="C1737" s="199" t="s">
        <v>9852</v>
      </c>
      <c r="D1737" s="200" t="s">
        <v>5046</v>
      </c>
      <c r="E1737" s="199" t="s">
        <v>3961</v>
      </c>
      <c r="F1737" s="201">
        <v>9.9600000000000009</v>
      </c>
    </row>
    <row r="1738" spans="2:6">
      <c r="B1738" s="207" t="s">
        <v>22244</v>
      </c>
      <c r="C1738" s="199" t="s">
        <v>4323</v>
      </c>
      <c r="D1738" s="203" t="s">
        <v>22245</v>
      </c>
      <c r="E1738" s="204"/>
      <c r="F1738" s="205"/>
    </row>
    <row r="1739" spans="2:6">
      <c r="B1739" s="199" t="s">
        <v>7004</v>
      </c>
      <c r="C1739" s="199" t="s">
        <v>9452</v>
      </c>
      <c r="D1739" s="200" t="s">
        <v>4757</v>
      </c>
      <c r="E1739" s="199" t="s">
        <v>3961</v>
      </c>
      <c r="F1739" s="201">
        <v>20.059999999999999</v>
      </c>
    </row>
    <row r="1740" spans="2:6">
      <c r="B1740" s="199" t="s">
        <v>7134</v>
      </c>
      <c r="C1740" s="199" t="s">
        <v>9582</v>
      </c>
      <c r="D1740" s="200" t="s">
        <v>19277</v>
      </c>
      <c r="E1740" s="199" t="s">
        <v>3961</v>
      </c>
      <c r="F1740" s="201">
        <v>45.13</v>
      </c>
    </row>
    <row r="1741" spans="2:6">
      <c r="B1741" s="199" t="s">
        <v>7135</v>
      </c>
      <c r="C1741" s="199" t="s">
        <v>9583</v>
      </c>
      <c r="D1741" s="200" t="s">
        <v>4865</v>
      </c>
      <c r="E1741" s="199" t="s">
        <v>3961</v>
      </c>
      <c r="F1741" s="201">
        <v>63.62</v>
      </c>
    </row>
    <row r="1742" spans="2:6" ht="40.5">
      <c r="B1742" s="199" t="s">
        <v>22246</v>
      </c>
      <c r="C1742" s="199" t="s">
        <v>4323</v>
      </c>
      <c r="D1742" s="200" t="s">
        <v>22247</v>
      </c>
      <c r="E1742" s="199" t="s">
        <v>3961</v>
      </c>
      <c r="F1742" s="201">
        <v>45.86</v>
      </c>
    </row>
    <row r="1743" spans="2:6" ht="40.5">
      <c r="B1743" s="199" t="s">
        <v>22248</v>
      </c>
      <c r="C1743" s="199" t="s">
        <v>4323</v>
      </c>
      <c r="D1743" s="200" t="s">
        <v>22249</v>
      </c>
      <c r="E1743" s="199" t="s">
        <v>3961</v>
      </c>
      <c r="F1743" s="201">
        <v>49.33</v>
      </c>
    </row>
    <row r="1744" spans="2:6" ht="54">
      <c r="B1744" s="199" t="s">
        <v>22250</v>
      </c>
      <c r="C1744" s="199" t="s">
        <v>4323</v>
      </c>
      <c r="D1744" s="200" t="s">
        <v>22251</v>
      </c>
      <c r="E1744" s="199" t="s">
        <v>3961</v>
      </c>
      <c r="F1744" s="201">
        <v>70.28</v>
      </c>
    </row>
    <row r="1745" spans="2:6" ht="54">
      <c r="B1745" s="199" t="s">
        <v>22252</v>
      </c>
      <c r="C1745" s="199" t="s">
        <v>4323</v>
      </c>
      <c r="D1745" s="200" t="s">
        <v>22253</v>
      </c>
      <c r="E1745" s="199" t="s">
        <v>3961</v>
      </c>
      <c r="F1745" s="201">
        <v>56.58</v>
      </c>
    </row>
    <row r="1746" spans="2:6" ht="54">
      <c r="B1746" s="199" t="s">
        <v>22254</v>
      </c>
      <c r="C1746" s="199" t="s">
        <v>4323</v>
      </c>
      <c r="D1746" s="200" t="s">
        <v>22255</v>
      </c>
      <c r="E1746" s="199" t="s">
        <v>3961</v>
      </c>
      <c r="F1746" s="201">
        <v>56.62</v>
      </c>
    </row>
    <row r="1747" spans="2:6" ht="54">
      <c r="B1747" s="199" t="s">
        <v>22256</v>
      </c>
      <c r="C1747" s="199" t="s">
        <v>4323</v>
      </c>
      <c r="D1747" s="200" t="s">
        <v>22257</v>
      </c>
      <c r="E1747" s="199" t="s">
        <v>3961</v>
      </c>
      <c r="F1747" s="201">
        <v>57.29</v>
      </c>
    </row>
    <row r="1748" spans="2:6" ht="54">
      <c r="B1748" s="199" t="s">
        <v>22258</v>
      </c>
      <c r="C1748" s="199" t="s">
        <v>4323</v>
      </c>
      <c r="D1748" s="200" t="s">
        <v>22259</v>
      </c>
      <c r="E1748" s="199" t="s">
        <v>3961</v>
      </c>
      <c r="F1748" s="201">
        <v>39.64</v>
      </c>
    </row>
    <row r="1749" spans="2:6" ht="54">
      <c r="B1749" s="199" t="s">
        <v>22260</v>
      </c>
      <c r="C1749" s="199" t="s">
        <v>4323</v>
      </c>
      <c r="D1749" s="200" t="s">
        <v>22261</v>
      </c>
      <c r="E1749" s="199" t="s">
        <v>3961</v>
      </c>
      <c r="F1749" s="201">
        <v>40.31</v>
      </c>
    </row>
    <row r="1750" spans="2:6" ht="40.5">
      <c r="B1750" s="199" t="s">
        <v>22262</v>
      </c>
      <c r="C1750" s="199" t="s">
        <v>4323</v>
      </c>
      <c r="D1750" s="200" t="s">
        <v>22263</v>
      </c>
      <c r="E1750" s="199" t="s">
        <v>3961</v>
      </c>
      <c r="F1750" s="201">
        <v>28.88</v>
      </c>
    </row>
    <row r="1751" spans="2:6" ht="40.5">
      <c r="B1751" s="199" t="s">
        <v>22264</v>
      </c>
      <c r="C1751" s="199" t="s">
        <v>4323</v>
      </c>
      <c r="D1751" s="200" t="s">
        <v>22265</v>
      </c>
      <c r="E1751" s="199" t="s">
        <v>3961</v>
      </c>
      <c r="F1751" s="201">
        <v>26.82</v>
      </c>
    </row>
    <row r="1752" spans="2:6" ht="40.5">
      <c r="B1752" s="199" t="s">
        <v>22266</v>
      </c>
      <c r="C1752" s="199" t="s">
        <v>4323</v>
      </c>
      <c r="D1752" s="200" t="s">
        <v>22267</v>
      </c>
      <c r="E1752" s="199" t="s">
        <v>3961</v>
      </c>
      <c r="F1752" s="201">
        <v>30.29</v>
      </c>
    </row>
    <row r="1753" spans="2:6" ht="54">
      <c r="B1753" s="199" t="s">
        <v>22268</v>
      </c>
      <c r="C1753" s="199" t="s">
        <v>4323</v>
      </c>
      <c r="D1753" s="200" t="s">
        <v>22269</v>
      </c>
      <c r="E1753" s="199" t="s">
        <v>3961</v>
      </c>
      <c r="F1753" s="201">
        <v>51.24</v>
      </c>
    </row>
    <row r="1754" spans="2:6" ht="40.5">
      <c r="B1754" s="199" t="s">
        <v>22270</v>
      </c>
      <c r="C1754" s="199" t="s">
        <v>4323</v>
      </c>
      <c r="D1754" s="200" t="s">
        <v>22271</v>
      </c>
      <c r="E1754" s="199" t="s">
        <v>3961</v>
      </c>
      <c r="F1754" s="201">
        <v>37.54</v>
      </c>
    </row>
    <row r="1755" spans="2:6" ht="54">
      <c r="B1755" s="199" t="s">
        <v>22272</v>
      </c>
      <c r="C1755" s="199" t="s">
        <v>4323</v>
      </c>
      <c r="D1755" s="200" t="s">
        <v>22273</v>
      </c>
      <c r="E1755" s="199" t="s">
        <v>3961</v>
      </c>
      <c r="F1755" s="201">
        <v>37.58</v>
      </c>
    </row>
    <row r="1756" spans="2:6" ht="54">
      <c r="B1756" s="199" t="s">
        <v>22274</v>
      </c>
      <c r="C1756" s="199" t="s">
        <v>4323</v>
      </c>
      <c r="D1756" s="200" t="s">
        <v>22275</v>
      </c>
      <c r="E1756" s="199" t="s">
        <v>3961</v>
      </c>
      <c r="F1756" s="201">
        <v>38.25</v>
      </c>
    </row>
    <row r="1757" spans="2:6" ht="27">
      <c r="B1757" s="199" t="s">
        <v>22276</v>
      </c>
      <c r="C1757" s="199" t="s">
        <v>4323</v>
      </c>
      <c r="D1757" s="200" t="s">
        <v>22277</v>
      </c>
      <c r="E1757" s="199" t="s">
        <v>3961</v>
      </c>
      <c r="F1757" s="201">
        <v>14.05</v>
      </c>
    </row>
    <row r="1758" spans="2:6" ht="27">
      <c r="B1758" s="199" t="s">
        <v>22278</v>
      </c>
      <c r="C1758" s="199" t="s">
        <v>4323</v>
      </c>
      <c r="D1758" s="200" t="s">
        <v>22279</v>
      </c>
      <c r="E1758" s="199" t="s">
        <v>3961</v>
      </c>
      <c r="F1758" s="201">
        <v>50.16</v>
      </c>
    </row>
    <row r="1759" spans="2:6" ht="27">
      <c r="B1759" s="199" t="s">
        <v>22280</v>
      </c>
      <c r="C1759" s="199" t="s">
        <v>4323</v>
      </c>
      <c r="D1759" s="200" t="s">
        <v>22281</v>
      </c>
      <c r="E1759" s="199" t="s">
        <v>3961</v>
      </c>
      <c r="F1759" s="201">
        <v>53.63</v>
      </c>
    </row>
    <row r="1760" spans="2:6" ht="40.5">
      <c r="B1760" s="199" t="s">
        <v>22282</v>
      </c>
      <c r="C1760" s="199" t="s">
        <v>4323</v>
      </c>
      <c r="D1760" s="200" t="s">
        <v>22283</v>
      </c>
      <c r="E1760" s="199" t="s">
        <v>3961</v>
      </c>
      <c r="F1760" s="201">
        <v>28.96</v>
      </c>
    </row>
    <row r="1761" spans="2:6" ht="40.5">
      <c r="B1761" s="199" t="s">
        <v>22284</v>
      </c>
      <c r="C1761" s="199" t="s">
        <v>4323</v>
      </c>
      <c r="D1761" s="200" t="s">
        <v>22285</v>
      </c>
      <c r="E1761" s="199" t="s">
        <v>3961</v>
      </c>
      <c r="F1761" s="201">
        <v>32.43</v>
      </c>
    </row>
    <row r="1762" spans="2:6" ht="40.5">
      <c r="B1762" s="199" t="s">
        <v>22286</v>
      </c>
      <c r="C1762" s="199" t="s">
        <v>4323</v>
      </c>
      <c r="D1762" s="200" t="s">
        <v>22287</v>
      </c>
      <c r="E1762" s="199" t="s">
        <v>3961</v>
      </c>
      <c r="F1762" s="201">
        <v>30.3</v>
      </c>
    </row>
    <row r="1763" spans="2:6" ht="40.5">
      <c r="B1763" s="199" t="s">
        <v>22288</v>
      </c>
      <c r="C1763" s="199" t="s">
        <v>4323</v>
      </c>
      <c r="D1763" s="200" t="s">
        <v>22289</v>
      </c>
      <c r="E1763" s="199" t="s">
        <v>3961</v>
      </c>
      <c r="F1763" s="201">
        <v>33.770000000000003</v>
      </c>
    </row>
    <row r="1764" spans="2:6" ht="40.5">
      <c r="B1764" s="199" t="s">
        <v>22290</v>
      </c>
      <c r="C1764" s="199" t="s">
        <v>4323</v>
      </c>
      <c r="D1764" s="200" t="s">
        <v>22291</v>
      </c>
      <c r="E1764" s="199" t="s">
        <v>3961</v>
      </c>
      <c r="F1764" s="201">
        <v>30.92</v>
      </c>
    </row>
    <row r="1765" spans="2:6" ht="40.5">
      <c r="B1765" s="199" t="s">
        <v>22292</v>
      </c>
      <c r="C1765" s="199" t="s">
        <v>4323</v>
      </c>
      <c r="D1765" s="200" t="s">
        <v>22293</v>
      </c>
      <c r="E1765" s="199" t="s">
        <v>3961</v>
      </c>
      <c r="F1765" s="201">
        <v>34.39</v>
      </c>
    </row>
    <row r="1766" spans="2:6" ht="27">
      <c r="B1766" s="199" t="s">
        <v>22294</v>
      </c>
      <c r="C1766" s="199" t="s">
        <v>4323</v>
      </c>
      <c r="D1766" s="200" t="s">
        <v>22295</v>
      </c>
      <c r="E1766" s="199" t="s">
        <v>3961</v>
      </c>
      <c r="F1766" s="201">
        <v>37.03</v>
      </c>
    </row>
    <row r="1767" spans="2:6" ht="40.5">
      <c r="B1767" s="199" t="s">
        <v>22296</v>
      </c>
      <c r="C1767" s="199" t="s">
        <v>4323</v>
      </c>
      <c r="D1767" s="200" t="s">
        <v>22297</v>
      </c>
      <c r="E1767" s="199" t="s">
        <v>3961</v>
      </c>
      <c r="F1767" s="201">
        <v>79.760000000000005</v>
      </c>
    </row>
    <row r="1768" spans="2:6" ht="40.5">
      <c r="B1768" s="199" t="s">
        <v>22298</v>
      </c>
      <c r="C1768" s="199" t="s">
        <v>4323</v>
      </c>
      <c r="D1768" s="200" t="s">
        <v>22299</v>
      </c>
      <c r="E1768" s="199" t="s">
        <v>3961</v>
      </c>
      <c r="F1768" s="201">
        <v>87.26</v>
      </c>
    </row>
    <row r="1769" spans="2:6" ht="40.5">
      <c r="B1769" s="199" t="s">
        <v>22300</v>
      </c>
      <c r="C1769" s="199" t="s">
        <v>4323</v>
      </c>
      <c r="D1769" s="200" t="s">
        <v>22301</v>
      </c>
      <c r="E1769" s="199" t="s">
        <v>3961</v>
      </c>
      <c r="F1769" s="201">
        <v>49.18</v>
      </c>
    </row>
    <row r="1770" spans="2:6" ht="40.5">
      <c r="B1770" s="199" t="s">
        <v>22302</v>
      </c>
      <c r="C1770" s="199" t="s">
        <v>4323</v>
      </c>
      <c r="D1770" s="200" t="s">
        <v>22303</v>
      </c>
      <c r="E1770" s="199" t="s">
        <v>3961</v>
      </c>
      <c r="F1770" s="201">
        <v>68.180000000000007</v>
      </c>
    </row>
    <row r="1771" spans="2:6" ht="40.5">
      <c r="B1771" s="199" t="s">
        <v>22304</v>
      </c>
      <c r="C1771" s="199" t="s">
        <v>4323</v>
      </c>
      <c r="D1771" s="200" t="s">
        <v>22305</v>
      </c>
      <c r="E1771" s="199" t="s">
        <v>3961</v>
      </c>
      <c r="F1771" s="201">
        <v>65.069999999999993</v>
      </c>
    </row>
    <row r="1772" spans="2:6" ht="40.5">
      <c r="B1772" s="199" t="s">
        <v>22306</v>
      </c>
      <c r="C1772" s="199" t="s">
        <v>4323</v>
      </c>
      <c r="D1772" s="200" t="s">
        <v>22307</v>
      </c>
      <c r="E1772" s="199" t="s">
        <v>3961</v>
      </c>
      <c r="F1772" s="201">
        <v>36.51</v>
      </c>
    </row>
    <row r="1773" spans="2:6" ht="40.5">
      <c r="B1773" s="199" t="s">
        <v>22308</v>
      </c>
      <c r="C1773" s="199" t="s">
        <v>4323</v>
      </c>
      <c r="D1773" s="200" t="s">
        <v>22309</v>
      </c>
      <c r="E1773" s="199" t="s">
        <v>3961</v>
      </c>
      <c r="F1773" s="201">
        <v>26.51</v>
      </c>
    </row>
    <row r="1774" spans="2:6" ht="54">
      <c r="B1774" s="199" t="s">
        <v>22310</v>
      </c>
      <c r="C1774" s="199" t="s">
        <v>4323</v>
      </c>
      <c r="D1774" s="200" t="s">
        <v>22311</v>
      </c>
      <c r="E1774" s="199" t="s">
        <v>3961</v>
      </c>
      <c r="F1774" s="201">
        <v>37.369999999999997</v>
      </c>
    </row>
    <row r="1775" spans="2:6" ht="54">
      <c r="B1775" s="199" t="s">
        <v>22312</v>
      </c>
      <c r="C1775" s="199" t="s">
        <v>4323</v>
      </c>
      <c r="D1775" s="200" t="s">
        <v>22313</v>
      </c>
      <c r="E1775" s="199" t="s">
        <v>3961</v>
      </c>
      <c r="F1775" s="201">
        <v>37.409999999999997</v>
      </c>
    </row>
    <row r="1776" spans="2:6" ht="54">
      <c r="B1776" s="199" t="s">
        <v>22314</v>
      </c>
      <c r="C1776" s="199" t="s">
        <v>4323</v>
      </c>
      <c r="D1776" s="200" t="s">
        <v>22315</v>
      </c>
      <c r="E1776" s="199" t="s">
        <v>3961</v>
      </c>
      <c r="F1776" s="201">
        <v>38.08</v>
      </c>
    </row>
    <row r="1777" spans="2:6" ht="40.5">
      <c r="B1777" s="199" t="s">
        <v>22316</v>
      </c>
      <c r="C1777" s="199" t="s">
        <v>4323</v>
      </c>
      <c r="D1777" s="200" t="s">
        <v>22317</v>
      </c>
      <c r="E1777" s="199" t="s">
        <v>3961</v>
      </c>
      <c r="F1777" s="201">
        <v>29.21</v>
      </c>
    </row>
    <row r="1778" spans="2:6" ht="40.5">
      <c r="B1778" s="199" t="s">
        <v>22318</v>
      </c>
      <c r="C1778" s="199" t="s">
        <v>4323</v>
      </c>
      <c r="D1778" s="200" t="s">
        <v>22319</v>
      </c>
      <c r="E1778" s="199" t="s">
        <v>3961</v>
      </c>
      <c r="F1778" s="201">
        <v>18.02</v>
      </c>
    </row>
    <row r="1779" spans="2:6" ht="54">
      <c r="B1779" s="199" t="s">
        <v>22320</v>
      </c>
      <c r="C1779" s="199" t="s">
        <v>4323</v>
      </c>
      <c r="D1779" s="200" t="s">
        <v>22321</v>
      </c>
      <c r="E1779" s="199" t="s">
        <v>3961</v>
      </c>
      <c r="F1779" s="201">
        <v>28.92</v>
      </c>
    </row>
    <row r="1780" spans="2:6" ht="54">
      <c r="B1780" s="199" t="s">
        <v>22322</v>
      </c>
      <c r="C1780" s="199" t="s">
        <v>4323</v>
      </c>
      <c r="D1780" s="200" t="s">
        <v>22323</v>
      </c>
      <c r="E1780" s="199" t="s">
        <v>3961</v>
      </c>
      <c r="F1780" s="201">
        <v>29.59</v>
      </c>
    </row>
    <row r="1781" spans="2:6" ht="40.5">
      <c r="B1781" s="199" t="s">
        <v>22324</v>
      </c>
      <c r="C1781" s="199" t="s">
        <v>4323</v>
      </c>
      <c r="D1781" s="200" t="s">
        <v>22325</v>
      </c>
      <c r="E1781" s="199" t="s">
        <v>3961</v>
      </c>
      <c r="F1781" s="201">
        <v>17.62</v>
      </c>
    </row>
    <row r="1782" spans="2:6" ht="40.5">
      <c r="B1782" s="199" t="s">
        <v>22326</v>
      </c>
      <c r="C1782" s="199" t="s">
        <v>4323</v>
      </c>
      <c r="D1782" s="200" t="s">
        <v>22327</v>
      </c>
      <c r="E1782" s="199" t="s">
        <v>3961</v>
      </c>
      <c r="F1782" s="201">
        <v>16.989999999999998</v>
      </c>
    </row>
    <row r="1783" spans="2:6" ht="40.5">
      <c r="B1783" s="199" t="s">
        <v>22328</v>
      </c>
      <c r="C1783" s="199" t="s">
        <v>4323</v>
      </c>
      <c r="D1783" s="200" t="s">
        <v>22329</v>
      </c>
      <c r="E1783" s="199" t="s">
        <v>3961</v>
      </c>
      <c r="F1783" s="201">
        <v>27.85</v>
      </c>
    </row>
    <row r="1784" spans="2:6" ht="67.5">
      <c r="B1784" s="199" t="s">
        <v>22330</v>
      </c>
      <c r="C1784" s="199" t="s">
        <v>4323</v>
      </c>
      <c r="D1784" s="200" t="s">
        <v>22331</v>
      </c>
      <c r="E1784" s="199" t="s">
        <v>3961</v>
      </c>
      <c r="F1784" s="201">
        <v>27.89</v>
      </c>
    </row>
    <row r="1785" spans="2:6" ht="67.5">
      <c r="B1785" s="199" t="s">
        <v>22332</v>
      </c>
      <c r="C1785" s="199" t="s">
        <v>4323</v>
      </c>
      <c r="D1785" s="200" t="s">
        <v>22333</v>
      </c>
      <c r="E1785" s="199" t="s">
        <v>3961</v>
      </c>
      <c r="F1785" s="201">
        <v>28.56</v>
      </c>
    </row>
    <row r="1786" spans="2:6" ht="81">
      <c r="B1786" s="199" t="s">
        <v>22334</v>
      </c>
      <c r="C1786" s="199" t="s">
        <v>4323</v>
      </c>
      <c r="D1786" s="200" t="s">
        <v>22335</v>
      </c>
      <c r="E1786" s="199" t="s">
        <v>3961</v>
      </c>
      <c r="F1786" s="201">
        <v>48.13</v>
      </c>
    </row>
    <row r="1787" spans="2:6" ht="81">
      <c r="B1787" s="199" t="s">
        <v>22336</v>
      </c>
      <c r="C1787" s="199" t="s">
        <v>4323</v>
      </c>
      <c r="D1787" s="200" t="s">
        <v>22337</v>
      </c>
      <c r="E1787" s="199" t="s">
        <v>3961</v>
      </c>
      <c r="F1787" s="201">
        <v>48.8</v>
      </c>
    </row>
    <row r="1788" spans="2:6" ht="67.5">
      <c r="B1788" s="199" t="s">
        <v>22338</v>
      </c>
      <c r="C1788" s="199" t="s">
        <v>4323</v>
      </c>
      <c r="D1788" s="200" t="s">
        <v>22339</v>
      </c>
      <c r="E1788" s="199" t="s">
        <v>3961</v>
      </c>
      <c r="F1788" s="201">
        <v>38.61</v>
      </c>
    </row>
    <row r="1789" spans="2:6" ht="54">
      <c r="B1789" s="199" t="s">
        <v>22340</v>
      </c>
      <c r="C1789" s="199" t="s">
        <v>4323</v>
      </c>
      <c r="D1789" s="200" t="s">
        <v>22341</v>
      </c>
      <c r="E1789" s="199" t="s">
        <v>3961</v>
      </c>
      <c r="F1789" s="201">
        <v>39.28</v>
      </c>
    </row>
    <row r="1790" spans="2:6" ht="27">
      <c r="B1790" s="199" t="s">
        <v>22342</v>
      </c>
      <c r="C1790" s="199" t="s">
        <v>4323</v>
      </c>
      <c r="D1790" s="200" t="s">
        <v>22343</v>
      </c>
      <c r="E1790" s="199" t="s">
        <v>3961</v>
      </c>
      <c r="F1790" s="201">
        <v>8.8699999999999992</v>
      </c>
    </row>
    <row r="1791" spans="2:6" ht="27">
      <c r="B1791" s="199" t="s">
        <v>22344</v>
      </c>
      <c r="C1791" s="199" t="s">
        <v>4323</v>
      </c>
      <c r="D1791" s="200" t="s">
        <v>22345</v>
      </c>
      <c r="E1791" s="199" t="s">
        <v>3961</v>
      </c>
      <c r="F1791" s="201">
        <v>7.46</v>
      </c>
    </row>
    <row r="1792" spans="2:6" ht="27">
      <c r="B1792" s="199" t="s">
        <v>22346</v>
      </c>
      <c r="C1792" s="199" t="s">
        <v>4323</v>
      </c>
      <c r="D1792" s="200" t="s">
        <v>22347</v>
      </c>
      <c r="E1792" s="199" t="s">
        <v>3961</v>
      </c>
      <c r="F1792" s="201">
        <v>11.66</v>
      </c>
    </row>
    <row r="1793" spans="2:6" ht="27">
      <c r="B1793" s="199" t="s">
        <v>22348</v>
      </c>
      <c r="C1793" s="199" t="s">
        <v>4323</v>
      </c>
      <c r="D1793" s="200" t="s">
        <v>22349</v>
      </c>
      <c r="E1793" s="199" t="s">
        <v>3961</v>
      </c>
      <c r="F1793" s="201">
        <v>20.420000000000002</v>
      </c>
    </row>
    <row r="1794" spans="2:6" ht="27">
      <c r="B1794" s="199" t="s">
        <v>22350</v>
      </c>
      <c r="C1794" s="199" t="s">
        <v>4323</v>
      </c>
      <c r="D1794" s="200" t="s">
        <v>22351</v>
      </c>
      <c r="E1794" s="199" t="s">
        <v>3961</v>
      </c>
      <c r="F1794" s="201">
        <v>28.66</v>
      </c>
    </row>
    <row r="1795" spans="2:6" ht="40.5">
      <c r="B1795" s="199" t="s">
        <v>22352</v>
      </c>
      <c r="C1795" s="199" t="s">
        <v>4323</v>
      </c>
      <c r="D1795" s="200" t="s">
        <v>22353</v>
      </c>
      <c r="E1795" s="199" t="s">
        <v>3961</v>
      </c>
      <c r="F1795" s="201">
        <v>18.059999999999999</v>
      </c>
    </row>
    <row r="1796" spans="2:6" ht="54">
      <c r="B1796" s="199" t="s">
        <v>22354</v>
      </c>
      <c r="C1796" s="199" t="s">
        <v>4323</v>
      </c>
      <c r="D1796" s="200" t="s">
        <v>22355</v>
      </c>
      <c r="E1796" s="199" t="s">
        <v>3961</v>
      </c>
      <c r="F1796" s="201">
        <v>29.63</v>
      </c>
    </row>
    <row r="1797" spans="2:6" ht="54">
      <c r="B1797" s="199" t="s">
        <v>22356</v>
      </c>
      <c r="C1797" s="199" t="s">
        <v>4323</v>
      </c>
      <c r="D1797" s="200" t="s">
        <v>22357</v>
      </c>
      <c r="E1797" s="199" t="s">
        <v>3961</v>
      </c>
      <c r="F1797" s="201">
        <v>33.1</v>
      </c>
    </row>
    <row r="1798" spans="2:6" ht="54">
      <c r="B1798" s="199" t="s">
        <v>22358</v>
      </c>
      <c r="C1798" s="199" t="s">
        <v>4323</v>
      </c>
      <c r="D1798" s="200" t="s">
        <v>22359</v>
      </c>
      <c r="E1798" s="199" t="s">
        <v>3961</v>
      </c>
      <c r="F1798" s="201">
        <v>54.36</v>
      </c>
    </row>
    <row r="1799" spans="2:6" ht="54">
      <c r="B1799" s="199" t="s">
        <v>22360</v>
      </c>
      <c r="C1799" s="199" t="s">
        <v>4323</v>
      </c>
      <c r="D1799" s="200" t="s">
        <v>22361</v>
      </c>
      <c r="E1799" s="199" t="s">
        <v>3961</v>
      </c>
      <c r="F1799" s="201">
        <v>57.83</v>
      </c>
    </row>
    <row r="1800" spans="2:6" ht="40.5">
      <c r="B1800" s="199" t="s">
        <v>22362</v>
      </c>
      <c r="C1800" s="199" t="s">
        <v>4323</v>
      </c>
      <c r="D1800" s="200" t="s">
        <v>22363</v>
      </c>
      <c r="E1800" s="199" t="s">
        <v>3961</v>
      </c>
      <c r="F1800" s="201">
        <v>18.73</v>
      </c>
    </row>
    <row r="1801" spans="2:6" ht="40.5">
      <c r="B1801" s="199" t="s">
        <v>22364</v>
      </c>
      <c r="C1801" s="199" t="s">
        <v>4323</v>
      </c>
      <c r="D1801" s="200" t="s">
        <v>22365</v>
      </c>
      <c r="E1801" s="199" t="s">
        <v>3961</v>
      </c>
      <c r="F1801" s="201">
        <v>19.04</v>
      </c>
    </row>
    <row r="1802" spans="2:6" ht="27">
      <c r="B1802" s="199" t="s">
        <v>22366</v>
      </c>
      <c r="C1802" s="199" t="s">
        <v>4323</v>
      </c>
      <c r="D1802" s="200" t="s">
        <v>22367</v>
      </c>
      <c r="E1802" s="199" t="s">
        <v>3961</v>
      </c>
      <c r="F1802" s="201">
        <v>20.36</v>
      </c>
    </row>
    <row r="1803" spans="2:6" ht="40.5">
      <c r="B1803" s="199" t="s">
        <v>22368</v>
      </c>
      <c r="C1803" s="199" t="s">
        <v>4323</v>
      </c>
      <c r="D1803" s="200" t="s">
        <v>22369</v>
      </c>
      <c r="E1803" s="199" t="s">
        <v>3961</v>
      </c>
      <c r="F1803" s="201">
        <v>45.9</v>
      </c>
    </row>
    <row r="1804" spans="2:6" ht="40.5">
      <c r="B1804" s="199" t="s">
        <v>22370</v>
      </c>
      <c r="C1804" s="199" t="s">
        <v>4323</v>
      </c>
      <c r="D1804" s="200" t="s">
        <v>22371</v>
      </c>
      <c r="E1804" s="199" t="s">
        <v>3961</v>
      </c>
      <c r="F1804" s="201">
        <v>43.46</v>
      </c>
    </row>
    <row r="1805" spans="2:6">
      <c r="B1805" s="199" t="s">
        <v>7180</v>
      </c>
      <c r="C1805" s="199" t="s">
        <v>9628</v>
      </c>
      <c r="D1805" s="200" t="s">
        <v>4879</v>
      </c>
      <c r="E1805" s="199" t="s">
        <v>4466</v>
      </c>
      <c r="F1805" s="201">
        <v>28.95</v>
      </c>
    </row>
    <row r="1806" spans="2:6">
      <c r="B1806" s="199" t="s">
        <v>7181</v>
      </c>
      <c r="C1806" s="199" t="s">
        <v>9629</v>
      </c>
      <c r="D1806" s="200" t="s">
        <v>4880</v>
      </c>
      <c r="E1806" s="199" t="s">
        <v>4466</v>
      </c>
      <c r="F1806" s="201">
        <v>23.68</v>
      </c>
    </row>
    <row r="1807" spans="2:6" ht="40.5">
      <c r="B1807" s="199" t="s">
        <v>22372</v>
      </c>
      <c r="C1807" s="199" t="s">
        <v>4323</v>
      </c>
      <c r="D1807" s="200" t="s">
        <v>22373</v>
      </c>
      <c r="E1807" s="199" t="s">
        <v>3961</v>
      </c>
      <c r="F1807" s="201">
        <v>43.79</v>
      </c>
    </row>
    <row r="1808" spans="2:6" ht="40.5">
      <c r="B1808" s="199" t="s">
        <v>22374</v>
      </c>
      <c r="C1808" s="199" t="s">
        <v>4323</v>
      </c>
      <c r="D1808" s="200" t="s">
        <v>22375</v>
      </c>
      <c r="E1808" s="199" t="s">
        <v>3961</v>
      </c>
      <c r="F1808" s="201">
        <v>28.7</v>
      </c>
    </row>
    <row r="1809" spans="2:6" ht="40.5">
      <c r="B1809" s="199" t="s">
        <v>22376</v>
      </c>
      <c r="C1809" s="199" t="s">
        <v>4323</v>
      </c>
      <c r="D1809" s="200" t="s">
        <v>22377</v>
      </c>
      <c r="E1809" s="199" t="s">
        <v>3961</v>
      </c>
      <c r="F1809" s="201">
        <v>21.91</v>
      </c>
    </row>
    <row r="1810" spans="2:6" ht="40.5">
      <c r="B1810" s="199" t="s">
        <v>22378</v>
      </c>
      <c r="C1810" s="199" t="s">
        <v>4323</v>
      </c>
      <c r="D1810" s="200" t="s">
        <v>22379</v>
      </c>
      <c r="E1810" s="199" t="s">
        <v>3961</v>
      </c>
      <c r="F1810" s="201">
        <v>28.29</v>
      </c>
    </row>
    <row r="1811" spans="2:6" ht="40.5">
      <c r="B1811" s="199" t="s">
        <v>22380</v>
      </c>
      <c r="C1811" s="199" t="s">
        <v>4323</v>
      </c>
      <c r="D1811" s="200" t="s">
        <v>22381</v>
      </c>
      <c r="E1811" s="199" t="s">
        <v>3961</v>
      </c>
      <c r="F1811" s="201">
        <v>24.85</v>
      </c>
    </row>
    <row r="1812" spans="2:6" ht="40.5">
      <c r="B1812" s="199" t="s">
        <v>22382</v>
      </c>
      <c r="C1812" s="199" t="s">
        <v>4323</v>
      </c>
      <c r="D1812" s="200" t="s">
        <v>22383</v>
      </c>
      <c r="E1812" s="199" t="s">
        <v>3961</v>
      </c>
      <c r="F1812" s="201">
        <v>30.3</v>
      </c>
    </row>
    <row r="1813" spans="2:6" ht="40.5">
      <c r="B1813" s="199" t="s">
        <v>22384</v>
      </c>
      <c r="C1813" s="199" t="s">
        <v>4323</v>
      </c>
      <c r="D1813" s="200" t="s">
        <v>22385</v>
      </c>
      <c r="E1813" s="199" t="s">
        <v>3961</v>
      </c>
      <c r="F1813" s="201">
        <v>42.81</v>
      </c>
    </row>
    <row r="1814" spans="2:6" ht="40.5">
      <c r="B1814" s="199" t="s">
        <v>7182</v>
      </c>
      <c r="C1814" s="199" t="s">
        <v>9630</v>
      </c>
      <c r="D1814" s="200" t="s">
        <v>22386</v>
      </c>
      <c r="E1814" s="199" t="s">
        <v>3961</v>
      </c>
      <c r="F1814" s="201">
        <v>27.23</v>
      </c>
    </row>
    <row r="1815" spans="2:6" ht="40.5">
      <c r="B1815" s="199" t="s">
        <v>7183</v>
      </c>
      <c r="C1815" s="199" t="s">
        <v>9631</v>
      </c>
      <c r="D1815" s="200" t="s">
        <v>22387</v>
      </c>
      <c r="E1815" s="199" t="s">
        <v>3961</v>
      </c>
      <c r="F1815" s="201">
        <v>20.440000000000001</v>
      </c>
    </row>
    <row r="1816" spans="2:6" ht="40.5">
      <c r="B1816" s="199" t="s">
        <v>7179</v>
      </c>
      <c r="C1816" s="199" t="s">
        <v>9627</v>
      </c>
      <c r="D1816" s="200" t="s">
        <v>22388</v>
      </c>
      <c r="E1816" s="199" t="s">
        <v>3961</v>
      </c>
      <c r="F1816" s="201">
        <v>26.3</v>
      </c>
    </row>
    <row r="1817" spans="2:6" ht="40.5">
      <c r="B1817" s="199" t="s">
        <v>7184</v>
      </c>
      <c r="C1817" s="199" t="s">
        <v>9632</v>
      </c>
      <c r="D1817" s="200" t="s">
        <v>22389</v>
      </c>
      <c r="E1817" s="199" t="s">
        <v>3961</v>
      </c>
      <c r="F1817" s="201">
        <v>23.3</v>
      </c>
    </row>
    <row r="1818" spans="2:6" ht="40.5">
      <c r="B1818" s="199" t="s">
        <v>22390</v>
      </c>
      <c r="C1818" s="199" t="s">
        <v>4323</v>
      </c>
      <c r="D1818" s="200" t="s">
        <v>22391</v>
      </c>
      <c r="E1818" s="199" t="s">
        <v>3961</v>
      </c>
      <c r="F1818" s="201">
        <v>28.75</v>
      </c>
    </row>
    <row r="1819" spans="2:6">
      <c r="B1819" s="199" t="s">
        <v>7185</v>
      </c>
      <c r="C1819" s="199" t="s">
        <v>9633</v>
      </c>
      <c r="D1819" s="200" t="s">
        <v>4881</v>
      </c>
      <c r="E1819" s="199" t="s">
        <v>4466</v>
      </c>
      <c r="F1819" s="201">
        <v>34.31</v>
      </c>
    </row>
    <row r="1820" spans="2:6" ht="27">
      <c r="B1820" s="199" t="s">
        <v>7186</v>
      </c>
      <c r="C1820" s="199" t="s">
        <v>9634</v>
      </c>
      <c r="D1820" s="200" t="s">
        <v>4882</v>
      </c>
      <c r="E1820" s="199" t="s">
        <v>4466</v>
      </c>
      <c r="F1820" s="201">
        <v>31.76</v>
      </c>
    </row>
    <row r="1821" spans="2:6">
      <c r="B1821" s="199" t="s">
        <v>7187</v>
      </c>
      <c r="C1821" s="199" t="s">
        <v>9635</v>
      </c>
      <c r="D1821" s="200" t="s">
        <v>4883</v>
      </c>
      <c r="E1821" s="199" t="s">
        <v>4466</v>
      </c>
      <c r="F1821" s="201">
        <v>26.31</v>
      </c>
    </row>
    <row r="1822" spans="2:6">
      <c r="B1822" s="199" t="s">
        <v>7188</v>
      </c>
      <c r="C1822" s="199" t="s">
        <v>9636</v>
      </c>
      <c r="D1822" s="200" t="s">
        <v>4884</v>
      </c>
      <c r="E1822" s="199" t="s">
        <v>4466</v>
      </c>
      <c r="F1822" s="201">
        <v>36.79</v>
      </c>
    </row>
    <row r="1823" spans="2:6">
      <c r="B1823" s="199" t="s">
        <v>7189</v>
      </c>
      <c r="C1823" s="199" t="s">
        <v>9637</v>
      </c>
      <c r="D1823" s="200" t="s">
        <v>4885</v>
      </c>
      <c r="E1823" s="199" t="s">
        <v>4466</v>
      </c>
      <c r="F1823" s="201">
        <v>36.33</v>
      </c>
    </row>
    <row r="1824" spans="2:6">
      <c r="B1824" s="199" t="s">
        <v>7190</v>
      </c>
      <c r="C1824" s="199" t="s">
        <v>9638</v>
      </c>
      <c r="D1824" s="200" t="s">
        <v>4886</v>
      </c>
      <c r="E1824" s="199" t="s">
        <v>4466</v>
      </c>
      <c r="F1824" s="201">
        <v>26.85</v>
      </c>
    </row>
    <row r="1825" spans="2:6">
      <c r="B1825" s="199" t="s">
        <v>7191</v>
      </c>
      <c r="C1825" s="199" t="s">
        <v>9639</v>
      </c>
      <c r="D1825" s="200" t="s">
        <v>4887</v>
      </c>
      <c r="E1825" s="199" t="s">
        <v>4466</v>
      </c>
      <c r="F1825" s="201">
        <v>40.049999999999997</v>
      </c>
    </row>
    <row r="1826" spans="2:6">
      <c r="B1826" s="199" t="s">
        <v>7192</v>
      </c>
      <c r="C1826" s="199" t="s">
        <v>9640</v>
      </c>
      <c r="D1826" s="200" t="s">
        <v>4888</v>
      </c>
      <c r="E1826" s="199" t="s">
        <v>4466</v>
      </c>
      <c r="F1826" s="201">
        <v>28.25</v>
      </c>
    </row>
    <row r="1827" spans="2:6">
      <c r="B1827" s="199" t="s">
        <v>7193</v>
      </c>
      <c r="C1827" s="199" t="s">
        <v>9641</v>
      </c>
      <c r="D1827" s="200" t="s">
        <v>4889</v>
      </c>
      <c r="E1827" s="199" t="s">
        <v>4466</v>
      </c>
      <c r="F1827" s="201">
        <v>21.75</v>
      </c>
    </row>
    <row r="1828" spans="2:6">
      <c r="B1828" s="199" t="s">
        <v>7194</v>
      </c>
      <c r="C1828" s="199" t="s">
        <v>9642</v>
      </c>
      <c r="D1828" s="200" t="s">
        <v>4890</v>
      </c>
      <c r="E1828" s="199" t="s">
        <v>4466</v>
      </c>
      <c r="F1828" s="201">
        <v>21.35</v>
      </c>
    </row>
    <row r="1829" spans="2:6">
      <c r="B1829" s="199" t="s">
        <v>7195</v>
      </c>
      <c r="C1829" s="199" t="s">
        <v>9643</v>
      </c>
      <c r="D1829" s="200" t="s">
        <v>4891</v>
      </c>
      <c r="E1829" s="199" t="s">
        <v>4466</v>
      </c>
      <c r="F1829" s="201">
        <v>26.17</v>
      </c>
    </row>
    <row r="1830" spans="2:6">
      <c r="B1830" s="199" t="s">
        <v>7196</v>
      </c>
      <c r="C1830" s="199" t="s">
        <v>9644</v>
      </c>
      <c r="D1830" s="200" t="s">
        <v>4892</v>
      </c>
      <c r="E1830" s="199" t="s">
        <v>4466</v>
      </c>
      <c r="F1830" s="201">
        <v>41.12</v>
      </c>
    </row>
    <row r="1831" spans="2:6">
      <c r="B1831" s="199" t="s">
        <v>7278</v>
      </c>
      <c r="C1831" s="199" t="s">
        <v>9726</v>
      </c>
      <c r="D1831" s="200" t="s">
        <v>4970</v>
      </c>
      <c r="E1831" s="199" t="s">
        <v>3961</v>
      </c>
      <c r="F1831" s="201">
        <v>29.59</v>
      </c>
    </row>
    <row r="1832" spans="2:6">
      <c r="B1832" s="199" t="s">
        <v>7279</v>
      </c>
      <c r="C1832" s="199" t="s">
        <v>9727</v>
      </c>
      <c r="D1832" s="200" t="s">
        <v>4971</v>
      </c>
      <c r="E1832" s="199" t="s">
        <v>3961</v>
      </c>
      <c r="F1832" s="201">
        <v>35.5</v>
      </c>
    </row>
    <row r="1833" spans="2:6">
      <c r="B1833" s="199" t="s">
        <v>7280</v>
      </c>
      <c r="C1833" s="199" t="s">
        <v>9728</v>
      </c>
      <c r="D1833" s="200" t="s">
        <v>4972</v>
      </c>
      <c r="E1833" s="199" t="s">
        <v>3961</v>
      </c>
      <c r="F1833" s="201">
        <v>20.89</v>
      </c>
    </row>
    <row r="1834" spans="2:6">
      <c r="B1834" s="199" t="s">
        <v>7281</v>
      </c>
      <c r="C1834" s="199" t="s">
        <v>9729</v>
      </c>
      <c r="D1834" s="200" t="s">
        <v>4973</v>
      </c>
      <c r="E1834" s="199" t="s">
        <v>3961</v>
      </c>
      <c r="F1834" s="201">
        <v>44.93</v>
      </c>
    </row>
    <row r="1835" spans="2:6">
      <c r="B1835" s="199" t="s">
        <v>7282</v>
      </c>
      <c r="C1835" s="199" t="s">
        <v>9730</v>
      </c>
      <c r="D1835" s="200" t="s">
        <v>4974</v>
      </c>
      <c r="E1835" s="199" t="s">
        <v>3961</v>
      </c>
      <c r="F1835" s="201">
        <v>30.32</v>
      </c>
    </row>
    <row r="1836" spans="2:6">
      <c r="B1836" s="199" t="s">
        <v>7283</v>
      </c>
      <c r="C1836" s="199" t="s">
        <v>9731</v>
      </c>
      <c r="D1836" s="200" t="s">
        <v>4975</v>
      </c>
      <c r="E1836" s="199" t="s">
        <v>3961</v>
      </c>
      <c r="F1836" s="201">
        <v>37.4</v>
      </c>
    </row>
    <row r="1837" spans="2:6">
      <c r="B1837" s="199" t="s">
        <v>7284</v>
      </c>
      <c r="C1837" s="199" t="s">
        <v>9732</v>
      </c>
      <c r="D1837" s="200" t="s">
        <v>4976</v>
      </c>
      <c r="E1837" s="199" t="s">
        <v>3961</v>
      </c>
      <c r="F1837" s="201">
        <v>28.1</v>
      </c>
    </row>
    <row r="1838" spans="2:6">
      <c r="B1838" s="199" t="s">
        <v>7285</v>
      </c>
      <c r="C1838" s="199" t="s">
        <v>9733</v>
      </c>
      <c r="D1838" s="200" t="s">
        <v>4977</v>
      </c>
      <c r="E1838" s="199" t="s">
        <v>3961</v>
      </c>
      <c r="F1838" s="201">
        <v>39.99</v>
      </c>
    </row>
    <row r="1839" spans="2:6">
      <c r="B1839" s="199" t="s">
        <v>7286</v>
      </c>
      <c r="C1839" s="199" t="s">
        <v>9734</v>
      </c>
      <c r="D1839" s="200" t="s">
        <v>4978</v>
      </c>
      <c r="E1839" s="199" t="s">
        <v>3961</v>
      </c>
      <c r="F1839" s="201">
        <v>25.08</v>
      </c>
    </row>
    <row r="1840" spans="2:6">
      <c r="B1840" s="199" t="s">
        <v>7287</v>
      </c>
      <c r="C1840" s="199" t="s">
        <v>9735</v>
      </c>
      <c r="D1840" s="200" t="s">
        <v>4979</v>
      </c>
      <c r="E1840" s="199" t="s">
        <v>3961</v>
      </c>
      <c r="F1840" s="201">
        <v>31.77</v>
      </c>
    </row>
    <row r="1841" spans="2:6">
      <c r="B1841" s="199" t="s">
        <v>7288</v>
      </c>
      <c r="C1841" s="199" t="s">
        <v>9736</v>
      </c>
      <c r="D1841" s="200" t="s">
        <v>4980</v>
      </c>
      <c r="E1841" s="199" t="s">
        <v>3961</v>
      </c>
      <c r="F1841" s="201">
        <v>13.99</v>
      </c>
    </row>
    <row r="1842" spans="2:6">
      <c r="B1842" s="199" t="s">
        <v>7289</v>
      </c>
      <c r="C1842" s="199" t="s">
        <v>9737</v>
      </c>
      <c r="D1842" s="200" t="s">
        <v>4981</v>
      </c>
      <c r="E1842" s="199" t="s">
        <v>3961</v>
      </c>
      <c r="F1842" s="201">
        <v>13.14</v>
      </c>
    </row>
    <row r="1843" spans="2:6">
      <c r="B1843" s="199" t="s">
        <v>7290</v>
      </c>
      <c r="C1843" s="199" t="s">
        <v>9738</v>
      </c>
      <c r="D1843" s="200" t="s">
        <v>4982</v>
      </c>
      <c r="E1843" s="199" t="s">
        <v>3961</v>
      </c>
      <c r="F1843" s="201">
        <v>9.75</v>
      </c>
    </row>
    <row r="1844" spans="2:6">
      <c r="B1844" s="199" t="s">
        <v>22392</v>
      </c>
      <c r="C1844" s="199" t="s">
        <v>4323</v>
      </c>
      <c r="D1844" s="200" t="s">
        <v>22393</v>
      </c>
      <c r="E1844" s="199" t="s">
        <v>3961</v>
      </c>
      <c r="F1844" s="201">
        <v>1.21</v>
      </c>
    </row>
    <row r="1845" spans="2:6" ht="27">
      <c r="B1845" s="199" t="s">
        <v>22394</v>
      </c>
      <c r="C1845" s="199" t="s">
        <v>4323</v>
      </c>
      <c r="D1845" s="200" t="s">
        <v>22395</v>
      </c>
      <c r="E1845" s="199" t="s">
        <v>3961</v>
      </c>
      <c r="F1845" s="201">
        <v>1.26</v>
      </c>
    </row>
    <row r="1846" spans="2:6" ht="27">
      <c r="B1846" s="199" t="s">
        <v>22396</v>
      </c>
      <c r="C1846" s="199" t="s">
        <v>4323</v>
      </c>
      <c r="D1846" s="200" t="s">
        <v>22397</v>
      </c>
      <c r="E1846" s="199" t="s">
        <v>3961</v>
      </c>
      <c r="F1846" s="201">
        <v>18.899999999999999</v>
      </c>
    </row>
    <row r="1847" spans="2:6" ht="27">
      <c r="B1847" s="199" t="s">
        <v>22398</v>
      </c>
      <c r="C1847" s="199" t="s">
        <v>4323</v>
      </c>
      <c r="D1847" s="200" t="s">
        <v>22399</v>
      </c>
      <c r="E1847" s="199" t="s">
        <v>3961</v>
      </c>
      <c r="F1847" s="201">
        <v>21.6</v>
      </c>
    </row>
    <row r="1848" spans="2:6" ht="27">
      <c r="B1848" s="199" t="s">
        <v>22400</v>
      </c>
      <c r="C1848" s="199" t="s">
        <v>4323</v>
      </c>
      <c r="D1848" s="200" t="s">
        <v>22401</v>
      </c>
      <c r="E1848" s="199" t="s">
        <v>3961</v>
      </c>
      <c r="F1848" s="201">
        <v>10.41</v>
      </c>
    </row>
    <row r="1849" spans="2:6" ht="27">
      <c r="B1849" s="199" t="s">
        <v>22402</v>
      </c>
      <c r="C1849" s="199" t="s">
        <v>4323</v>
      </c>
      <c r="D1849" s="200" t="s">
        <v>22403</v>
      </c>
      <c r="E1849" s="199" t="s">
        <v>3961</v>
      </c>
      <c r="F1849" s="201">
        <v>9.3800000000000008</v>
      </c>
    </row>
    <row r="1850" spans="2:6" ht="27">
      <c r="B1850" s="199" t="s">
        <v>22404</v>
      </c>
      <c r="C1850" s="199" t="s">
        <v>4323</v>
      </c>
      <c r="D1850" s="200" t="s">
        <v>22405</v>
      </c>
      <c r="E1850" s="199" t="s">
        <v>3961</v>
      </c>
      <c r="F1850" s="201">
        <v>12.81</v>
      </c>
    </row>
    <row r="1851" spans="2:6" ht="27">
      <c r="B1851" s="199" t="s">
        <v>22406</v>
      </c>
      <c r="C1851" s="199" t="s">
        <v>4323</v>
      </c>
      <c r="D1851" s="200" t="s">
        <v>22407</v>
      </c>
      <c r="E1851" s="199" t="s">
        <v>3961</v>
      </c>
      <c r="F1851" s="201">
        <v>20.81</v>
      </c>
    </row>
    <row r="1852" spans="2:6" ht="27">
      <c r="B1852" s="199" t="s">
        <v>22408</v>
      </c>
      <c r="C1852" s="199" t="s">
        <v>4323</v>
      </c>
      <c r="D1852" s="200" t="s">
        <v>22409</v>
      </c>
      <c r="E1852" s="199" t="s">
        <v>3961</v>
      </c>
      <c r="F1852" s="201">
        <v>21.05</v>
      </c>
    </row>
    <row r="1853" spans="2:6" ht="27">
      <c r="B1853" s="199" t="s">
        <v>22410</v>
      </c>
      <c r="C1853" s="199" t="s">
        <v>4323</v>
      </c>
      <c r="D1853" s="200" t="s">
        <v>22411</v>
      </c>
      <c r="E1853" s="199" t="s">
        <v>3961</v>
      </c>
      <c r="F1853" s="201">
        <v>12.75</v>
      </c>
    </row>
    <row r="1854" spans="2:6" ht="27">
      <c r="B1854" s="199" t="s">
        <v>22412</v>
      </c>
      <c r="C1854" s="199" t="s">
        <v>4323</v>
      </c>
      <c r="D1854" s="200" t="s">
        <v>22413</v>
      </c>
      <c r="E1854" s="199" t="s">
        <v>3961</v>
      </c>
      <c r="F1854" s="201">
        <v>10.01</v>
      </c>
    </row>
    <row r="1855" spans="2:6" ht="27">
      <c r="B1855" s="199" t="s">
        <v>22414</v>
      </c>
      <c r="C1855" s="199" t="s">
        <v>4323</v>
      </c>
      <c r="D1855" s="200" t="s">
        <v>22415</v>
      </c>
      <c r="E1855" s="199" t="s">
        <v>3961</v>
      </c>
      <c r="F1855" s="201">
        <v>10.45</v>
      </c>
    </row>
    <row r="1856" spans="2:6" ht="27">
      <c r="B1856" s="199" t="s">
        <v>22416</v>
      </c>
      <c r="C1856" s="199" t="s">
        <v>4323</v>
      </c>
      <c r="D1856" s="200" t="s">
        <v>22417</v>
      </c>
      <c r="E1856" s="199" t="s">
        <v>3961</v>
      </c>
      <c r="F1856" s="201">
        <v>11.12</v>
      </c>
    </row>
    <row r="1857" spans="2:6" ht="40.5">
      <c r="B1857" s="199" t="s">
        <v>22418</v>
      </c>
      <c r="C1857" s="199" t="s">
        <v>4323</v>
      </c>
      <c r="D1857" s="200" t="s">
        <v>22419</v>
      </c>
      <c r="E1857" s="199" t="s">
        <v>3961</v>
      </c>
      <c r="F1857" s="201">
        <v>11.43</v>
      </c>
    </row>
    <row r="1858" spans="2:6" ht="40.5">
      <c r="B1858" s="199" t="s">
        <v>22420</v>
      </c>
      <c r="C1858" s="199" t="s">
        <v>4323</v>
      </c>
      <c r="D1858" s="200" t="s">
        <v>22421</v>
      </c>
      <c r="E1858" s="199" t="s">
        <v>3961</v>
      </c>
      <c r="F1858" s="201">
        <v>35.85</v>
      </c>
    </row>
    <row r="1859" spans="2:6">
      <c r="B1859" s="199" t="s">
        <v>7351</v>
      </c>
      <c r="C1859" s="199" t="s">
        <v>9799</v>
      </c>
      <c r="D1859" s="200" t="s">
        <v>5009</v>
      </c>
      <c r="E1859" s="199" t="s">
        <v>3961</v>
      </c>
      <c r="F1859" s="201">
        <v>5.34</v>
      </c>
    </row>
    <row r="1860" spans="2:6">
      <c r="B1860" s="199" t="s">
        <v>7352</v>
      </c>
      <c r="C1860" s="199" t="s">
        <v>9800</v>
      </c>
      <c r="D1860" s="200" t="s">
        <v>5010</v>
      </c>
      <c r="E1860" s="199" t="s">
        <v>3961</v>
      </c>
      <c r="F1860" s="201">
        <v>10.11</v>
      </c>
    </row>
    <row r="1861" spans="2:6">
      <c r="B1861" s="199" t="s">
        <v>7353</v>
      </c>
      <c r="C1861" s="199" t="s">
        <v>9801</v>
      </c>
      <c r="D1861" s="200" t="s">
        <v>5011</v>
      </c>
      <c r="E1861" s="199" t="s">
        <v>3961</v>
      </c>
      <c r="F1861" s="201">
        <v>3.39</v>
      </c>
    </row>
    <row r="1862" spans="2:6">
      <c r="B1862" s="199" t="s">
        <v>7354</v>
      </c>
      <c r="C1862" s="199" t="s">
        <v>9802</v>
      </c>
      <c r="D1862" s="200" t="s">
        <v>5012</v>
      </c>
      <c r="E1862" s="199" t="s">
        <v>3961</v>
      </c>
      <c r="F1862" s="201">
        <v>4.9800000000000004</v>
      </c>
    </row>
    <row r="1863" spans="2:6">
      <c r="B1863" s="199" t="s">
        <v>7355</v>
      </c>
      <c r="C1863" s="199" t="s">
        <v>9803</v>
      </c>
      <c r="D1863" s="200" t="s">
        <v>5013</v>
      </c>
      <c r="E1863" s="199" t="s">
        <v>3961</v>
      </c>
      <c r="F1863" s="201">
        <v>5.85</v>
      </c>
    </row>
    <row r="1864" spans="2:6">
      <c r="B1864" s="199" t="s">
        <v>7356</v>
      </c>
      <c r="C1864" s="199" t="s">
        <v>9804</v>
      </c>
      <c r="D1864" s="200" t="s">
        <v>5014</v>
      </c>
      <c r="E1864" s="199" t="s">
        <v>3961</v>
      </c>
      <c r="F1864" s="201">
        <v>3.3</v>
      </c>
    </row>
    <row r="1865" spans="2:6">
      <c r="B1865" s="199" t="s">
        <v>7357</v>
      </c>
      <c r="C1865" s="199" t="s">
        <v>9805</v>
      </c>
      <c r="D1865" s="200" t="s">
        <v>5015</v>
      </c>
      <c r="E1865" s="199" t="s">
        <v>3961</v>
      </c>
      <c r="F1865" s="201">
        <v>8.2799999999999994</v>
      </c>
    </row>
    <row r="1866" spans="2:6">
      <c r="B1866" s="199" t="s">
        <v>7358</v>
      </c>
      <c r="C1866" s="199" t="s">
        <v>9806</v>
      </c>
      <c r="D1866" s="200" t="s">
        <v>5016</v>
      </c>
      <c r="E1866" s="199" t="s">
        <v>3961</v>
      </c>
      <c r="F1866" s="201">
        <v>3.32</v>
      </c>
    </row>
    <row r="1867" spans="2:6">
      <c r="B1867" s="199" t="s">
        <v>7359</v>
      </c>
      <c r="C1867" s="199" t="s">
        <v>9807</v>
      </c>
      <c r="D1867" s="200" t="s">
        <v>5017</v>
      </c>
      <c r="E1867" s="199" t="s">
        <v>3961</v>
      </c>
      <c r="F1867" s="201">
        <v>3.3</v>
      </c>
    </row>
    <row r="1868" spans="2:6">
      <c r="B1868" s="199" t="s">
        <v>7360</v>
      </c>
      <c r="C1868" s="199" t="s">
        <v>9808</v>
      </c>
      <c r="D1868" s="200" t="s">
        <v>5018</v>
      </c>
      <c r="E1868" s="199" t="s">
        <v>3961</v>
      </c>
      <c r="F1868" s="201">
        <v>6.23</v>
      </c>
    </row>
    <row r="1869" spans="2:6">
      <c r="B1869" s="199" t="s">
        <v>7361</v>
      </c>
      <c r="C1869" s="199" t="s">
        <v>9809</v>
      </c>
      <c r="D1869" s="200" t="s">
        <v>5019</v>
      </c>
      <c r="E1869" s="199" t="s">
        <v>3961</v>
      </c>
      <c r="F1869" s="201">
        <v>6.23</v>
      </c>
    </row>
    <row r="1870" spans="2:6">
      <c r="B1870" s="199" t="s">
        <v>7362</v>
      </c>
      <c r="C1870" s="199" t="s">
        <v>9810</v>
      </c>
      <c r="D1870" s="200" t="s">
        <v>5020</v>
      </c>
      <c r="E1870" s="199" t="s">
        <v>3961</v>
      </c>
      <c r="F1870" s="201">
        <v>5.27</v>
      </c>
    </row>
    <row r="1871" spans="2:6">
      <c r="B1871" s="199" t="s">
        <v>7363</v>
      </c>
      <c r="C1871" s="199" t="s">
        <v>9811</v>
      </c>
      <c r="D1871" s="200" t="s">
        <v>5021</v>
      </c>
      <c r="E1871" s="199" t="s">
        <v>3961</v>
      </c>
      <c r="F1871" s="201">
        <v>6.23</v>
      </c>
    </row>
    <row r="1872" spans="2:6">
      <c r="B1872" s="199" t="s">
        <v>22422</v>
      </c>
      <c r="C1872" s="199" t="s">
        <v>4323</v>
      </c>
      <c r="D1872" s="200" t="s">
        <v>22423</v>
      </c>
      <c r="E1872" s="199" t="s">
        <v>3961</v>
      </c>
      <c r="F1872" s="201">
        <v>3.44</v>
      </c>
    </row>
    <row r="1873" spans="2:6" ht="27">
      <c r="B1873" s="199" t="s">
        <v>22424</v>
      </c>
      <c r="C1873" s="199" t="s">
        <v>4323</v>
      </c>
      <c r="D1873" s="200" t="s">
        <v>22425</v>
      </c>
      <c r="E1873" s="199" t="s">
        <v>3961</v>
      </c>
      <c r="F1873" s="201">
        <v>4.04</v>
      </c>
    </row>
    <row r="1874" spans="2:6" ht="27">
      <c r="B1874" s="199" t="s">
        <v>22426</v>
      </c>
      <c r="C1874" s="199" t="s">
        <v>4323</v>
      </c>
      <c r="D1874" s="200" t="s">
        <v>22427</v>
      </c>
      <c r="E1874" s="199" t="s">
        <v>3961</v>
      </c>
      <c r="F1874" s="201">
        <v>4.3499999999999996</v>
      </c>
    </row>
    <row r="1875" spans="2:6" ht="27">
      <c r="B1875" s="199" t="s">
        <v>22428</v>
      </c>
      <c r="C1875" s="199" t="s">
        <v>4323</v>
      </c>
      <c r="D1875" s="200" t="s">
        <v>22429</v>
      </c>
      <c r="E1875" s="199" t="s">
        <v>3961</v>
      </c>
      <c r="F1875" s="201">
        <v>3.59</v>
      </c>
    </row>
    <row r="1876" spans="2:6">
      <c r="B1876" s="199" t="s">
        <v>22430</v>
      </c>
      <c r="C1876" s="199" t="s">
        <v>4323</v>
      </c>
      <c r="D1876" s="200" t="s">
        <v>22431</v>
      </c>
      <c r="E1876" s="199" t="s">
        <v>3961</v>
      </c>
      <c r="F1876" s="201">
        <v>5.47</v>
      </c>
    </row>
    <row r="1877" spans="2:6" ht="27">
      <c r="B1877" s="199" t="s">
        <v>22432</v>
      </c>
      <c r="C1877" s="199" t="s">
        <v>4323</v>
      </c>
      <c r="D1877" s="200" t="s">
        <v>22433</v>
      </c>
      <c r="E1877" s="199" t="s">
        <v>3961</v>
      </c>
      <c r="F1877" s="201">
        <v>5.34</v>
      </c>
    </row>
    <row r="1878" spans="2:6" ht="27">
      <c r="B1878" s="199" t="s">
        <v>22434</v>
      </c>
      <c r="C1878" s="199" t="s">
        <v>4323</v>
      </c>
      <c r="D1878" s="200" t="s">
        <v>22435</v>
      </c>
      <c r="E1878" s="199" t="s">
        <v>3961</v>
      </c>
      <c r="F1878" s="201">
        <v>5.47</v>
      </c>
    </row>
    <row r="1879" spans="2:6" ht="27">
      <c r="B1879" s="199" t="s">
        <v>22436</v>
      </c>
      <c r="C1879" s="199" t="s">
        <v>4323</v>
      </c>
      <c r="D1879" s="200" t="s">
        <v>22437</v>
      </c>
      <c r="E1879" s="199" t="s">
        <v>3961</v>
      </c>
      <c r="F1879" s="201">
        <v>5.71</v>
      </c>
    </row>
    <row r="1880" spans="2:6" ht="27">
      <c r="B1880" s="199" t="s">
        <v>22438</v>
      </c>
      <c r="C1880" s="199" t="s">
        <v>4323</v>
      </c>
      <c r="D1880" s="200" t="s">
        <v>22439</v>
      </c>
      <c r="E1880" s="199" t="s">
        <v>3961</v>
      </c>
      <c r="F1880" s="201">
        <v>4.0199999999999996</v>
      </c>
    </row>
    <row r="1881" spans="2:6" ht="27">
      <c r="B1881" s="199" t="s">
        <v>22440</v>
      </c>
      <c r="C1881" s="199" t="s">
        <v>4323</v>
      </c>
      <c r="D1881" s="200" t="s">
        <v>22441</v>
      </c>
      <c r="E1881" s="199" t="s">
        <v>3961</v>
      </c>
      <c r="F1881" s="201">
        <v>6.19</v>
      </c>
    </row>
    <row r="1882" spans="2:6">
      <c r="B1882" s="199" t="s">
        <v>7407</v>
      </c>
      <c r="C1882" s="199" t="s">
        <v>9855</v>
      </c>
      <c r="D1882" s="200" t="s">
        <v>5049</v>
      </c>
      <c r="E1882" s="199" t="s">
        <v>4466</v>
      </c>
      <c r="F1882" s="201">
        <v>23.25</v>
      </c>
    </row>
    <row r="1883" spans="2:6">
      <c r="B1883" s="199" t="s">
        <v>7408</v>
      </c>
      <c r="C1883" s="199" t="s">
        <v>9856</v>
      </c>
      <c r="D1883" s="200" t="s">
        <v>5050</v>
      </c>
      <c r="E1883" s="199" t="s">
        <v>4466</v>
      </c>
      <c r="F1883" s="201">
        <v>22.45</v>
      </c>
    </row>
    <row r="1884" spans="2:6">
      <c r="B1884" s="199" t="s">
        <v>7409</v>
      </c>
      <c r="C1884" s="199" t="s">
        <v>9857</v>
      </c>
      <c r="D1884" s="200" t="s">
        <v>5051</v>
      </c>
      <c r="E1884" s="199" t="s">
        <v>3961</v>
      </c>
      <c r="F1884" s="201">
        <v>24.66</v>
      </c>
    </row>
    <row r="1885" spans="2:6">
      <c r="B1885" s="199" t="s">
        <v>7410</v>
      </c>
      <c r="C1885" s="199" t="s">
        <v>9858</v>
      </c>
      <c r="D1885" s="200" t="s">
        <v>5052</v>
      </c>
      <c r="E1885" s="199" t="s">
        <v>3961</v>
      </c>
      <c r="F1885" s="201">
        <v>25.91</v>
      </c>
    </row>
    <row r="1886" spans="2:6">
      <c r="B1886" s="199" t="s">
        <v>7411</v>
      </c>
      <c r="C1886" s="199" t="s">
        <v>9859</v>
      </c>
      <c r="D1886" s="200" t="s">
        <v>5053</v>
      </c>
      <c r="E1886" s="199" t="s">
        <v>3961</v>
      </c>
      <c r="F1886" s="201">
        <v>22.62</v>
      </c>
    </row>
    <row r="1887" spans="2:6">
      <c r="B1887" s="199" t="s">
        <v>7412</v>
      </c>
      <c r="C1887" s="199" t="s">
        <v>9860</v>
      </c>
      <c r="D1887" s="200" t="s">
        <v>5054</v>
      </c>
      <c r="E1887" s="199" t="s">
        <v>3961</v>
      </c>
      <c r="F1887" s="201">
        <v>18.61</v>
      </c>
    </row>
    <row r="1888" spans="2:6">
      <c r="B1888" s="199" t="s">
        <v>7413</v>
      </c>
      <c r="C1888" s="199" t="s">
        <v>9861</v>
      </c>
      <c r="D1888" s="200" t="s">
        <v>5055</v>
      </c>
      <c r="E1888" s="199" t="s">
        <v>3961</v>
      </c>
      <c r="F1888" s="201">
        <v>22.62</v>
      </c>
    </row>
    <row r="1889" spans="2:6">
      <c r="B1889" s="199" t="s">
        <v>7414</v>
      </c>
      <c r="C1889" s="199" t="s">
        <v>9862</v>
      </c>
      <c r="D1889" s="200" t="s">
        <v>5056</v>
      </c>
      <c r="E1889" s="199" t="s">
        <v>3961</v>
      </c>
      <c r="F1889" s="201">
        <v>18.63</v>
      </c>
    </row>
    <row r="1890" spans="2:6">
      <c r="B1890" s="207" t="s">
        <v>22442</v>
      </c>
      <c r="C1890" s="199" t="s">
        <v>4323</v>
      </c>
      <c r="D1890" s="203" t="s">
        <v>22443</v>
      </c>
      <c r="E1890" s="204"/>
      <c r="F1890" s="205"/>
    </row>
    <row r="1891" spans="2:6" ht="27">
      <c r="B1891" s="199" t="s">
        <v>7293</v>
      </c>
      <c r="C1891" s="199" t="s">
        <v>9741</v>
      </c>
      <c r="D1891" s="200" t="s">
        <v>13879</v>
      </c>
      <c r="E1891" s="199" t="s">
        <v>3961</v>
      </c>
      <c r="F1891" s="201">
        <v>10.63</v>
      </c>
    </row>
    <row r="1892" spans="2:6" ht="27">
      <c r="B1892" s="199" t="s">
        <v>7295</v>
      </c>
      <c r="C1892" s="199" t="s">
        <v>9743</v>
      </c>
      <c r="D1892" s="200" t="s">
        <v>13880</v>
      </c>
      <c r="E1892" s="199" t="s">
        <v>3961</v>
      </c>
      <c r="F1892" s="201">
        <v>11</v>
      </c>
    </row>
    <row r="1893" spans="2:6" ht="27">
      <c r="B1893" s="199" t="s">
        <v>7296</v>
      </c>
      <c r="C1893" s="199" t="s">
        <v>9744</v>
      </c>
      <c r="D1893" s="200" t="s">
        <v>13881</v>
      </c>
      <c r="E1893" s="199" t="s">
        <v>3961</v>
      </c>
      <c r="F1893" s="201">
        <v>12.65</v>
      </c>
    </row>
    <row r="1894" spans="2:6" ht="27">
      <c r="B1894" s="199" t="s">
        <v>7297</v>
      </c>
      <c r="C1894" s="199" t="s">
        <v>9745</v>
      </c>
      <c r="D1894" s="200" t="s">
        <v>13882</v>
      </c>
      <c r="E1894" s="199" t="s">
        <v>3961</v>
      </c>
      <c r="F1894" s="201">
        <v>12.93</v>
      </c>
    </row>
    <row r="1895" spans="2:6" ht="27">
      <c r="B1895" s="199" t="s">
        <v>7294</v>
      </c>
      <c r="C1895" s="199" t="s">
        <v>9742</v>
      </c>
      <c r="D1895" s="200" t="s">
        <v>13883</v>
      </c>
      <c r="E1895" s="199" t="s">
        <v>3961</v>
      </c>
      <c r="F1895" s="201">
        <v>10.71</v>
      </c>
    </row>
    <row r="1896" spans="2:6" ht="27">
      <c r="B1896" s="199" t="s">
        <v>13258</v>
      </c>
      <c r="C1896" s="199" t="s">
        <v>4323</v>
      </c>
      <c r="D1896" s="200" t="s">
        <v>13259</v>
      </c>
      <c r="E1896" s="199" t="s">
        <v>3961</v>
      </c>
      <c r="F1896" s="201">
        <v>16.690000000000001</v>
      </c>
    </row>
    <row r="1897" spans="2:6" ht="27">
      <c r="B1897" s="199" t="s">
        <v>13260</v>
      </c>
      <c r="C1897" s="199" t="s">
        <v>4323</v>
      </c>
      <c r="D1897" s="200" t="s">
        <v>13261</v>
      </c>
      <c r="E1897" s="199" t="s">
        <v>3961</v>
      </c>
      <c r="F1897" s="201">
        <v>30.01</v>
      </c>
    </row>
    <row r="1898" spans="2:6" ht="27">
      <c r="B1898" s="199" t="s">
        <v>13262</v>
      </c>
      <c r="C1898" s="199" t="s">
        <v>4323</v>
      </c>
      <c r="D1898" s="200" t="s">
        <v>13263</v>
      </c>
      <c r="E1898" s="199" t="s">
        <v>3961</v>
      </c>
      <c r="F1898" s="201">
        <v>11.91</v>
      </c>
    </row>
    <row r="1899" spans="2:6">
      <c r="B1899" s="199" t="s">
        <v>7302</v>
      </c>
      <c r="C1899" s="199" t="s">
        <v>9750</v>
      </c>
      <c r="D1899" s="200" t="s">
        <v>4984</v>
      </c>
      <c r="E1899" s="199" t="s">
        <v>3961</v>
      </c>
      <c r="F1899" s="201">
        <v>22.06</v>
      </c>
    </row>
    <row r="1900" spans="2:6" ht="27">
      <c r="B1900" s="199" t="s">
        <v>7298</v>
      </c>
      <c r="C1900" s="199" t="s">
        <v>9746</v>
      </c>
      <c r="D1900" s="200" t="s">
        <v>13884</v>
      </c>
      <c r="E1900" s="199" t="s">
        <v>3961</v>
      </c>
      <c r="F1900" s="201">
        <v>10.210000000000001</v>
      </c>
    </row>
    <row r="1901" spans="2:6" ht="40.5">
      <c r="B1901" s="199" t="s">
        <v>7299</v>
      </c>
      <c r="C1901" s="199" t="s">
        <v>9747</v>
      </c>
      <c r="D1901" s="200" t="s">
        <v>13885</v>
      </c>
      <c r="E1901" s="199" t="s">
        <v>3961</v>
      </c>
      <c r="F1901" s="201">
        <v>10.34</v>
      </c>
    </row>
    <row r="1902" spans="2:6" ht="27">
      <c r="B1902" s="199" t="s">
        <v>7301</v>
      </c>
      <c r="C1902" s="199" t="s">
        <v>9749</v>
      </c>
      <c r="D1902" s="200" t="s">
        <v>13886</v>
      </c>
      <c r="E1902" s="199" t="s">
        <v>3961</v>
      </c>
      <c r="F1902" s="201">
        <v>10.54</v>
      </c>
    </row>
    <row r="1903" spans="2:6" ht="27">
      <c r="B1903" s="199" t="s">
        <v>7300</v>
      </c>
      <c r="C1903" s="199" t="s">
        <v>9748</v>
      </c>
      <c r="D1903" s="200" t="s">
        <v>13887</v>
      </c>
      <c r="E1903" s="199" t="s">
        <v>3961</v>
      </c>
      <c r="F1903" s="201">
        <v>10.34</v>
      </c>
    </row>
    <row r="1904" spans="2:6" ht="27">
      <c r="B1904" s="199" t="s">
        <v>13264</v>
      </c>
      <c r="C1904" s="199" t="s">
        <v>4323</v>
      </c>
      <c r="D1904" s="200" t="s">
        <v>13265</v>
      </c>
      <c r="E1904" s="199" t="s">
        <v>3961</v>
      </c>
      <c r="F1904" s="201">
        <v>38.549999999999997</v>
      </c>
    </row>
    <row r="1905" spans="2:6" ht="27">
      <c r="B1905" s="199" t="s">
        <v>13266</v>
      </c>
      <c r="C1905" s="199" t="s">
        <v>4323</v>
      </c>
      <c r="D1905" s="200" t="s">
        <v>13267</v>
      </c>
      <c r="E1905" s="199" t="s">
        <v>3961</v>
      </c>
      <c r="F1905" s="201">
        <v>64.540000000000006</v>
      </c>
    </row>
    <row r="1906" spans="2:6" ht="27">
      <c r="B1906" s="199" t="s">
        <v>13268</v>
      </c>
      <c r="C1906" s="199" t="s">
        <v>4323</v>
      </c>
      <c r="D1906" s="200" t="s">
        <v>13269</v>
      </c>
      <c r="E1906" s="199" t="s">
        <v>3961</v>
      </c>
      <c r="F1906" s="201">
        <v>26.15</v>
      </c>
    </row>
    <row r="1907" spans="2:6" ht="27">
      <c r="B1907" s="199" t="s">
        <v>7390</v>
      </c>
      <c r="C1907" s="199" t="s">
        <v>9838</v>
      </c>
      <c r="D1907" s="200" t="s">
        <v>13913</v>
      </c>
      <c r="E1907" s="199" t="s">
        <v>3961</v>
      </c>
      <c r="F1907" s="201">
        <v>7.48</v>
      </c>
    </row>
    <row r="1908" spans="2:6">
      <c r="B1908" s="207" t="s">
        <v>22444</v>
      </c>
      <c r="C1908" s="199" t="s">
        <v>4323</v>
      </c>
      <c r="D1908" s="203" t="s">
        <v>22445</v>
      </c>
      <c r="E1908" s="204"/>
      <c r="F1908" s="205"/>
    </row>
    <row r="1909" spans="2:6" ht="27">
      <c r="B1909" s="199" t="s">
        <v>13270</v>
      </c>
      <c r="C1909" s="199" t="s">
        <v>4323</v>
      </c>
      <c r="D1909" s="200" t="s">
        <v>13271</v>
      </c>
      <c r="E1909" s="199" t="s">
        <v>3961</v>
      </c>
      <c r="F1909" s="201">
        <v>57.12</v>
      </c>
    </row>
    <row r="1910" spans="2:6" ht="27">
      <c r="B1910" s="199" t="s">
        <v>13272</v>
      </c>
      <c r="C1910" s="199" t="s">
        <v>4323</v>
      </c>
      <c r="D1910" s="200" t="s">
        <v>13273</v>
      </c>
      <c r="E1910" s="199" t="s">
        <v>3961</v>
      </c>
      <c r="F1910" s="201">
        <v>70.44</v>
      </c>
    </row>
    <row r="1911" spans="2:6" ht="27">
      <c r="B1911" s="199" t="s">
        <v>13274</v>
      </c>
      <c r="C1911" s="199" t="s">
        <v>4323</v>
      </c>
      <c r="D1911" s="200" t="s">
        <v>13275</v>
      </c>
      <c r="E1911" s="199" t="s">
        <v>3961</v>
      </c>
      <c r="F1911" s="201">
        <v>52.34</v>
      </c>
    </row>
    <row r="1912" spans="2:6" ht="27">
      <c r="B1912" s="199" t="s">
        <v>13276</v>
      </c>
      <c r="C1912" s="199" t="s">
        <v>4323</v>
      </c>
      <c r="D1912" s="200" t="s">
        <v>13277</v>
      </c>
      <c r="E1912" s="199" t="s">
        <v>3961</v>
      </c>
      <c r="F1912" s="201">
        <v>40.43</v>
      </c>
    </row>
    <row r="1913" spans="2:6" ht="27">
      <c r="B1913" s="199" t="s">
        <v>7324</v>
      </c>
      <c r="C1913" s="199" t="s">
        <v>9772</v>
      </c>
      <c r="D1913" s="200" t="s">
        <v>13888</v>
      </c>
      <c r="E1913" s="199" t="s">
        <v>3961</v>
      </c>
      <c r="F1913" s="201">
        <v>77.19</v>
      </c>
    </row>
    <row r="1914" spans="2:6" ht="27">
      <c r="B1914" s="199" t="s">
        <v>7323</v>
      </c>
      <c r="C1914" s="199" t="s">
        <v>9771</v>
      </c>
      <c r="D1914" s="200" t="s">
        <v>13889</v>
      </c>
      <c r="E1914" s="199" t="s">
        <v>3961</v>
      </c>
      <c r="F1914" s="201">
        <v>57.06</v>
      </c>
    </row>
    <row r="1915" spans="2:6" ht="27">
      <c r="B1915" s="199" t="s">
        <v>7325</v>
      </c>
      <c r="C1915" s="199" t="s">
        <v>9773</v>
      </c>
      <c r="D1915" s="200" t="s">
        <v>13890</v>
      </c>
      <c r="E1915" s="199" t="s">
        <v>3961</v>
      </c>
      <c r="F1915" s="201">
        <v>53.33</v>
      </c>
    </row>
    <row r="1916" spans="2:6" ht="27">
      <c r="B1916" s="199" t="s">
        <v>7322</v>
      </c>
      <c r="C1916" s="199" t="s">
        <v>9770</v>
      </c>
      <c r="D1916" s="200" t="s">
        <v>13891</v>
      </c>
      <c r="E1916" s="199" t="s">
        <v>3961</v>
      </c>
      <c r="F1916" s="201">
        <v>33.200000000000003</v>
      </c>
    </row>
    <row r="1917" spans="2:6" ht="40.5">
      <c r="B1917" s="199" t="s">
        <v>7308</v>
      </c>
      <c r="C1917" s="199" t="s">
        <v>9756</v>
      </c>
      <c r="D1917" s="200" t="s">
        <v>13892</v>
      </c>
      <c r="E1917" s="199" t="s">
        <v>3961</v>
      </c>
      <c r="F1917" s="201">
        <v>127.15</v>
      </c>
    </row>
    <row r="1918" spans="2:6" ht="40.5">
      <c r="B1918" s="199" t="s">
        <v>7310</v>
      </c>
      <c r="C1918" s="199" t="s">
        <v>9758</v>
      </c>
      <c r="D1918" s="200" t="s">
        <v>13893</v>
      </c>
      <c r="E1918" s="199" t="s">
        <v>3961</v>
      </c>
      <c r="F1918" s="201">
        <v>142.62</v>
      </c>
    </row>
    <row r="1919" spans="2:6" ht="40.5">
      <c r="B1919" s="199" t="s">
        <v>13278</v>
      </c>
      <c r="C1919" s="199" t="s">
        <v>4323</v>
      </c>
      <c r="D1919" s="200" t="s">
        <v>13279</v>
      </c>
      <c r="E1919" s="199" t="s">
        <v>3961</v>
      </c>
      <c r="F1919" s="201">
        <v>163.07</v>
      </c>
    </row>
    <row r="1920" spans="2:6" ht="40.5">
      <c r="B1920" s="199" t="s">
        <v>13280</v>
      </c>
      <c r="C1920" s="199" t="s">
        <v>4323</v>
      </c>
      <c r="D1920" s="200" t="s">
        <v>13281</v>
      </c>
      <c r="E1920" s="199" t="s">
        <v>3961</v>
      </c>
      <c r="F1920" s="201">
        <v>130.19</v>
      </c>
    </row>
    <row r="1921" spans="2:6" ht="40.5">
      <c r="B1921" s="199" t="s">
        <v>7312</v>
      </c>
      <c r="C1921" s="199" t="s">
        <v>9760</v>
      </c>
      <c r="D1921" s="200" t="s">
        <v>13894</v>
      </c>
      <c r="E1921" s="199" t="s">
        <v>3961</v>
      </c>
      <c r="F1921" s="201">
        <v>221.45</v>
      </c>
    </row>
    <row r="1922" spans="2:6" ht="40.5">
      <c r="B1922" s="199" t="s">
        <v>7314</v>
      </c>
      <c r="C1922" s="199" t="s">
        <v>9762</v>
      </c>
      <c r="D1922" s="200" t="s">
        <v>13895</v>
      </c>
      <c r="E1922" s="199" t="s">
        <v>3961</v>
      </c>
      <c r="F1922" s="201">
        <v>249.71</v>
      </c>
    </row>
    <row r="1923" spans="2:6" ht="40.5">
      <c r="B1923" s="199" t="s">
        <v>13282</v>
      </c>
      <c r="C1923" s="199" t="s">
        <v>4323</v>
      </c>
      <c r="D1923" s="200" t="s">
        <v>13283</v>
      </c>
      <c r="E1923" s="199" t="s">
        <v>3961</v>
      </c>
      <c r="F1923" s="201">
        <v>290.61</v>
      </c>
    </row>
    <row r="1924" spans="2:6" ht="40.5">
      <c r="B1924" s="199" t="s">
        <v>13284</v>
      </c>
      <c r="C1924" s="199" t="s">
        <v>4323</v>
      </c>
      <c r="D1924" s="200" t="s">
        <v>13285</v>
      </c>
      <c r="E1924" s="199" t="s">
        <v>3961</v>
      </c>
      <c r="F1924" s="201">
        <v>227.53</v>
      </c>
    </row>
    <row r="1925" spans="2:6" ht="40.5">
      <c r="B1925" s="199" t="s">
        <v>7304</v>
      </c>
      <c r="C1925" s="199" t="s">
        <v>9752</v>
      </c>
      <c r="D1925" s="200" t="s">
        <v>13896</v>
      </c>
      <c r="E1925" s="199" t="s">
        <v>3961</v>
      </c>
      <c r="F1925" s="201">
        <v>98.11</v>
      </c>
    </row>
    <row r="1926" spans="2:6" ht="40.5">
      <c r="B1926" s="199" t="s">
        <v>7306</v>
      </c>
      <c r="C1926" s="199" t="s">
        <v>9754</v>
      </c>
      <c r="D1926" s="200" t="s">
        <v>13897</v>
      </c>
      <c r="E1926" s="199" t="s">
        <v>3961</v>
      </c>
      <c r="F1926" s="201">
        <v>114.95</v>
      </c>
    </row>
    <row r="1927" spans="2:6" ht="40.5">
      <c r="B1927" s="199" t="s">
        <v>13286</v>
      </c>
      <c r="C1927" s="199" t="s">
        <v>4323</v>
      </c>
      <c r="D1927" s="200" t="s">
        <v>13287</v>
      </c>
      <c r="E1927" s="199" t="s">
        <v>3961</v>
      </c>
      <c r="F1927" s="201">
        <v>103.13</v>
      </c>
    </row>
    <row r="1928" spans="2:6" ht="40.5">
      <c r="B1928" s="199" t="s">
        <v>13288</v>
      </c>
      <c r="C1928" s="199" t="s">
        <v>4323</v>
      </c>
      <c r="D1928" s="200" t="s">
        <v>13289</v>
      </c>
      <c r="E1928" s="199" t="s">
        <v>3961</v>
      </c>
      <c r="F1928" s="201">
        <v>86.82</v>
      </c>
    </row>
    <row r="1929" spans="2:6" ht="40.5">
      <c r="B1929" s="199" t="s">
        <v>7307</v>
      </c>
      <c r="C1929" s="199" t="s">
        <v>9755</v>
      </c>
      <c r="D1929" s="200" t="s">
        <v>13898</v>
      </c>
      <c r="E1929" s="199" t="s">
        <v>3961</v>
      </c>
      <c r="F1929" s="201">
        <v>47.95</v>
      </c>
    </row>
    <row r="1930" spans="2:6" ht="40.5">
      <c r="B1930" s="199" t="s">
        <v>7309</v>
      </c>
      <c r="C1930" s="199" t="s">
        <v>9757</v>
      </c>
      <c r="D1930" s="200" t="s">
        <v>13899</v>
      </c>
      <c r="E1930" s="199" t="s">
        <v>3961</v>
      </c>
      <c r="F1930" s="201">
        <v>56.03</v>
      </c>
    </row>
    <row r="1931" spans="2:6" ht="40.5">
      <c r="B1931" s="199" t="s">
        <v>7311</v>
      </c>
      <c r="C1931" s="199" t="s">
        <v>9759</v>
      </c>
      <c r="D1931" s="200" t="s">
        <v>13900</v>
      </c>
      <c r="E1931" s="199" t="s">
        <v>3961</v>
      </c>
      <c r="F1931" s="201">
        <v>63.05</v>
      </c>
    </row>
    <row r="1932" spans="2:6" ht="40.5">
      <c r="B1932" s="199" t="s">
        <v>7313</v>
      </c>
      <c r="C1932" s="199" t="s">
        <v>9761</v>
      </c>
      <c r="D1932" s="200" t="s">
        <v>13901</v>
      </c>
      <c r="E1932" s="199" t="s">
        <v>3961</v>
      </c>
      <c r="F1932" s="201">
        <v>76.53</v>
      </c>
    </row>
    <row r="1933" spans="2:6" ht="40.5">
      <c r="B1933" s="199" t="s">
        <v>7303</v>
      </c>
      <c r="C1933" s="199" t="s">
        <v>9751</v>
      </c>
      <c r="D1933" s="200" t="s">
        <v>13902</v>
      </c>
      <c r="E1933" s="199" t="s">
        <v>3961</v>
      </c>
      <c r="F1933" s="201">
        <v>45.7</v>
      </c>
    </row>
    <row r="1934" spans="2:6" ht="40.5">
      <c r="B1934" s="199" t="s">
        <v>7305</v>
      </c>
      <c r="C1934" s="199" t="s">
        <v>9753</v>
      </c>
      <c r="D1934" s="200" t="s">
        <v>13903</v>
      </c>
      <c r="E1934" s="199" t="s">
        <v>3961</v>
      </c>
      <c r="F1934" s="201">
        <v>49.61</v>
      </c>
    </row>
    <row r="1935" spans="2:6" ht="40.5">
      <c r="B1935" s="199" t="s">
        <v>13290</v>
      </c>
      <c r="C1935" s="199" t="s">
        <v>4323</v>
      </c>
      <c r="D1935" s="200" t="s">
        <v>13291</v>
      </c>
      <c r="E1935" s="199" t="s">
        <v>3961</v>
      </c>
      <c r="F1935" s="201">
        <v>51.02</v>
      </c>
    </row>
    <row r="1936" spans="2:6" ht="40.5">
      <c r="B1936" s="199" t="s">
        <v>13292</v>
      </c>
      <c r="C1936" s="199" t="s">
        <v>4323</v>
      </c>
      <c r="D1936" s="200" t="s">
        <v>13293</v>
      </c>
      <c r="E1936" s="199" t="s">
        <v>3961</v>
      </c>
      <c r="F1936" s="201">
        <v>46.24</v>
      </c>
    </row>
    <row r="1937" spans="2:6" ht="27">
      <c r="B1937" s="199" t="s">
        <v>13294</v>
      </c>
      <c r="C1937" s="199" t="s">
        <v>4323</v>
      </c>
      <c r="D1937" s="200" t="s">
        <v>13295</v>
      </c>
      <c r="E1937" s="199" t="s">
        <v>3961</v>
      </c>
      <c r="F1937" s="201">
        <v>34.33</v>
      </c>
    </row>
    <row r="1938" spans="2:6" ht="27">
      <c r="B1938" s="199" t="s">
        <v>7315</v>
      </c>
      <c r="C1938" s="199" t="s">
        <v>9763</v>
      </c>
      <c r="D1938" s="200" t="s">
        <v>4985</v>
      </c>
      <c r="E1938" s="199" t="s">
        <v>3961</v>
      </c>
      <c r="F1938" s="201">
        <v>1666.48</v>
      </c>
    </row>
    <row r="1939" spans="2:6" ht="27">
      <c r="B1939" s="199" t="s">
        <v>7316</v>
      </c>
      <c r="C1939" s="199" t="s">
        <v>9764</v>
      </c>
      <c r="D1939" s="200" t="s">
        <v>4986</v>
      </c>
      <c r="E1939" s="199" t="s">
        <v>3961</v>
      </c>
      <c r="F1939" s="201">
        <v>2516.64</v>
      </c>
    </row>
    <row r="1940" spans="2:6" ht="27">
      <c r="B1940" s="199" t="s">
        <v>7317</v>
      </c>
      <c r="C1940" s="199" t="s">
        <v>9765</v>
      </c>
      <c r="D1940" s="200" t="s">
        <v>4987</v>
      </c>
      <c r="E1940" s="199" t="s">
        <v>3961</v>
      </c>
      <c r="F1940" s="201">
        <v>1693.1</v>
      </c>
    </row>
    <row r="1941" spans="2:6" ht="40.5">
      <c r="B1941" s="199" t="s">
        <v>7318</v>
      </c>
      <c r="C1941" s="199" t="s">
        <v>9766</v>
      </c>
      <c r="D1941" s="200" t="s">
        <v>4988</v>
      </c>
      <c r="E1941" s="199" t="s">
        <v>3961</v>
      </c>
      <c r="F1941" s="201">
        <v>2083.42</v>
      </c>
    </row>
    <row r="1942" spans="2:6" ht="40.5">
      <c r="B1942" s="199" t="s">
        <v>7319</v>
      </c>
      <c r="C1942" s="199" t="s">
        <v>9767</v>
      </c>
      <c r="D1942" s="200" t="s">
        <v>4989</v>
      </c>
      <c r="E1942" s="199" t="s">
        <v>3961</v>
      </c>
      <c r="F1942" s="201">
        <v>2525.5500000000002</v>
      </c>
    </row>
    <row r="1943" spans="2:6" ht="40.5">
      <c r="B1943" s="199" t="s">
        <v>7321</v>
      </c>
      <c r="C1943" s="199" t="s">
        <v>9769</v>
      </c>
      <c r="D1943" s="200" t="s">
        <v>13904</v>
      </c>
      <c r="E1943" s="199" t="s">
        <v>3961</v>
      </c>
      <c r="F1943" s="201">
        <v>67.510000000000005</v>
      </c>
    </row>
    <row r="1944" spans="2:6" ht="40.5">
      <c r="B1944" s="199" t="s">
        <v>13296</v>
      </c>
      <c r="C1944" s="199" t="s">
        <v>4323</v>
      </c>
      <c r="D1944" s="200" t="s">
        <v>13297</v>
      </c>
      <c r="E1944" s="199" t="s">
        <v>3961</v>
      </c>
      <c r="F1944" s="201">
        <v>71.55</v>
      </c>
    </row>
    <row r="1945" spans="2:6" ht="40.5">
      <c r="B1945" s="199" t="s">
        <v>13298</v>
      </c>
      <c r="C1945" s="199" t="s">
        <v>4323</v>
      </c>
      <c r="D1945" s="200" t="s">
        <v>13299</v>
      </c>
      <c r="E1945" s="199" t="s">
        <v>3961</v>
      </c>
      <c r="F1945" s="201">
        <v>66.77</v>
      </c>
    </row>
    <row r="1946" spans="2:6" ht="27">
      <c r="B1946" s="199" t="s">
        <v>7320</v>
      </c>
      <c r="C1946" s="199" t="s">
        <v>9768</v>
      </c>
      <c r="D1946" s="200" t="s">
        <v>13905</v>
      </c>
      <c r="E1946" s="199" t="s">
        <v>3961</v>
      </c>
      <c r="F1946" s="201">
        <v>47.38</v>
      </c>
    </row>
    <row r="1947" spans="2:6" ht="27">
      <c r="B1947" s="199" t="s">
        <v>7367</v>
      </c>
      <c r="C1947" s="199" t="s">
        <v>9815</v>
      </c>
      <c r="D1947" s="200" t="s">
        <v>5025</v>
      </c>
      <c r="E1947" s="199" t="s">
        <v>3961</v>
      </c>
      <c r="F1947" s="201">
        <v>424.27</v>
      </c>
    </row>
    <row r="1948" spans="2:6">
      <c r="B1948" s="207" t="s">
        <v>22446</v>
      </c>
      <c r="C1948" s="199" t="s">
        <v>4323</v>
      </c>
      <c r="D1948" s="203" t="s">
        <v>22447</v>
      </c>
      <c r="E1948" s="204"/>
      <c r="F1948" s="205"/>
    </row>
    <row r="1949" spans="2:6" ht="40.5">
      <c r="B1949" s="199" t="s">
        <v>22448</v>
      </c>
      <c r="C1949" s="199" t="s">
        <v>4323</v>
      </c>
      <c r="D1949" s="200" t="s">
        <v>22449</v>
      </c>
      <c r="E1949" s="199" t="s">
        <v>4195</v>
      </c>
      <c r="F1949" s="201">
        <v>3.31</v>
      </c>
    </row>
    <row r="1950" spans="2:6" ht="27">
      <c r="B1950" s="199" t="s">
        <v>22450</v>
      </c>
      <c r="C1950" s="199" t="s">
        <v>4323</v>
      </c>
      <c r="D1950" s="200" t="s">
        <v>22451</v>
      </c>
      <c r="E1950" s="199" t="s">
        <v>4195</v>
      </c>
      <c r="F1950" s="201">
        <v>3.53</v>
      </c>
    </row>
    <row r="1951" spans="2:6" ht="27">
      <c r="B1951" s="199" t="s">
        <v>22452</v>
      </c>
      <c r="C1951" s="199" t="s">
        <v>4323</v>
      </c>
      <c r="D1951" s="200" t="s">
        <v>22453</v>
      </c>
      <c r="E1951" s="199" t="s">
        <v>4195</v>
      </c>
      <c r="F1951" s="201">
        <v>3.98</v>
      </c>
    </row>
    <row r="1952" spans="2:6" ht="27">
      <c r="B1952" s="199" t="s">
        <v>22454</v>
      </c>
      <c r="C1952" s="199" t="s">
        <v>4323</v>
      </c>
      <c r="D1952" s="200" t="s">
        <v>22455</v>
      </c>
      <c r="E1952" s="199" t="s">
        <v>4195</v>
      </c>
      <c r="F1952" s="201">
        <v>4.8600000000000003</v>
      </c>
    </row>
    <row r="1953" spans="2:6" ht="27">
      <c r="B1953" s="199" t="s">
        <v>7326</v>
      </c>
      <c r="C1953" s="199" t="s">
        <v>9774</v>
      </c>
      <c r="D1953" s="200" t="s">
        <v>22456</v>
      </c>
      <c r="E1953" s="199" t="s">
        <v>4195</v>
      </c>
      <c r="F1953" s="201">
        <v>8.74</v>
      </c>
    </row>
    <row r="1954" spans="2:6">
      <c r="B1954" s="207" t="s">
        <v>22457</v>
      </c>
      <c r="C1954" s="199" t="s">
        <v>4323</v>
      </c>
      <c r="D1954" s="203" t="s">
        <v>22458</v>
      </c>
      <c r="E1954" s="204"/>
      <c r="F1954" s="205"/>
    </row>
    <row r="1955" spans="2:6">
      <c r="B1955" s="199" t="s">
        <v>7327</v>
      </c>
      <c r="C1955" s="199" t="s">
        <v>9775</v>
      </c>
      <c r="D1955" s="200" t="s">
        <v>4990</v>
      </c>
      <c r="E1955" s="199" t="s">
        <v>3961</v>
      </c>
      <c r="F1955" s="201">
        <v>1128.3900000000001</v>
      </c>
    </row>
    <row r="1956" spans="2:6">
      <c r="B1956" s="199" t="s">
        <v>7328</v>
      </c>
      <c r="C1956" s="199" t="s">
        <v>9776</v>
      </c>
      <c r="D1956" s="200" t="s">
        <v>4991</v>
      </c>
      <c r="E1956" s="199" t="s">
        <v>3961</v>
      </c>
      <c r="F1956" s="201">
        <v>1457.4</v>
      </c>
    </row>
    <row r="1957" spans="2:6">
      <c r="B1957" s="199" t="s">
        <v>7329</v>
      </c>
      <c r="C1957" s="199" t="s">
        <v>9777</v>
      </c>
      <c r="D1957" s="200" t="s">
        <v>4992</v>
      </c>
      <c r="E1957" s="199" t="s">
        <v>3961</v>
      </c>
      <c r="F1957" s="201">
        <v>1549.28</v>
      </c>
    </row>
    <row r="1958" spans="2:6">
      <c r="B1958" s="199" t="s">
        <v>7330</v>
      </c>
      <c r="C1958" s="199" t="s">
        <v>9778</v>
      </c>
      <c r="D1958" s="200" t="s">
        <v>4993</v>
      </c>
      <c r="E1958" s="199" t="s">
        <v>3961</v>
      </c>
      <c r="F1958" s="201">
        <v>1942.72</v>
      </c>
    </row>
    <row r="1959" spans="2:6">
      <c r="B1959" s="199" t="s">
        <v>7331</v>
      </c>
      <c r="C1959" s="199" t="s">
        <v>9779</v>
      </c>
      <c r="D1959" s="200" t="s">
        <v>4994</v>
      </c>
      <c r="E1959" s="199" t="s">
        <v>3961</v>
      </c>
      <c r="F1959" s="201">
        <v>2517.0700000000002</v>
      </c>
    </row>
    <row r="1960" spans="2:6">
      <c r="B1960" s="199" t="s">
        <v>7332</v>
      </c>
      <c r="C1960" s="199" t="s">
        <v>9780</v>
      </c>
      <c r="D1960" s="200" t="s">
        <v>4995</v>
      </c>
      <c r="E1960" s="199" t="s">
        <v>3961</v>
      </c>
      <c r="F1960" s="201">
        <v>3303.43</v>
      </c>
    </row>
    <row r="1961" spans="2:6">
      <c r="B1961" s="199" t="s">
        <v>7333</v>
      </c>
      <c r="C1961" s="199" t="s">
        <v>9781</v>
      </c>
      <c r="D1961" s="200" t="s">
        <v>4996</v>
      </c>
      <c r="E1961" s="199" t="s">
        <v>3961</v>
      </c>
      <c r="F1961" s="201">
        <v>3616.54</v>
      </c>
    </row>
    <row r="1962" spans="2:6">
      <c r="B1962" s="199" t="s">
        <v>7334</v>
      </c>
      <c r="C1962" s="199" t="s">
        <v>9782</v>
      </c>
      <c r="D1962" s="200" t="s">
        <v>4997</v>
      </c>
      <c r="E1962" s="199" t="s">
        <v>3961</v>
      </c>
      <c r="F1962" s="201">
        <v>3628.94</v>
      </c>
    </row>
    <row r="1963" spans="2:6">
      <c r="B1963" s="199" t="s">
        <v>7335</v>
      </c>
      <c r="C1963" s="199" t="s">
        <v>9783</v>
      </c>
      <c r="D1963" s="200" t="s">
        <v>4998</v>
      </c>
      <c r="E1963" s="199" t="s">
        <v>3961</v>
      </c>
      <c r="F1963" s="201">
        <v>1012.35</v>
      </c>
    </row>
    <row r="1964" spans="2:6">
      <c r="B1964" s="199" t="s">
        <v>7336</v>
      </c>
      <c r="C1964" s="199" t="s">
        <v>9784</v>
      </c>
      <c r="D1964" s="200" t="s">
        <v>4999</v>
      </c>
      <c r="E1964" s="199" t="s">
        <v>3961</v>
      </c>
      <c r="F1964" s="201">
        <v>1050.19</v>
      </c>
    </row>
    <row r="1965" spans="2:6">
      <c r="B1965" s="199" t="s">
        <v>7337</v>
      </c>
      <c r="C1965" s="199" t="s">
        <v>9785</v>
      </c>
      <c r="D1965" s="200" t="s">
        <v>5000</v>
      </c>
      <c r="E1965" s="199" t="s">
        <v>3961</v>
      </c>
      <c r="F1965" s="201">
        <v>1286.6600000000001</v>
      </c>
    </row>
    <row r="1966" spans="2:6">
      <c r="B1966" s="199" t="s">
        <v>7338</v>
      </c>
      <c r="C1966" s="199" t="s">
        <v>9786</v>
      </c>
      <c r="D1966" s="200" t="s">
        <v>5001</v>
      </c>
      <c r="E1966" s="199" t="s">
        <v>3961</v>
      </c>
      <c r="F1966" s="201">
        <v>1575.53</v>
      </c>
    </row>
    <row r="1967" spans="2:6">
      <c r="B1967" s="199" t="s">
        <v>7339</v>
      </c>
      <c r="C1967" s="199" t="s">
        <v>9787</v>
      </c>
      <c r="D1967" s="200" t="s">
        <v>5002</v>
      </c>
      <c r="E1967" s="199" t="s">
        <v>3961</v>
      </c>
      <c r="F1967" s="201">
        <v>1827.92</v>
      </c>
    </row>
    <row r="1968" spans="2:6">
      <c r="B1968" s="199" t="s">
        <v>7340</v>
      </c>
      <c r="C1968" s="199" t="s">
        <v>9788</v>
      </c>
      <c r="D1968" s="200" t="s">
        <v>5003</v>
      </c>
      <c r="E1968" s="199" t="s">
        <v>3961</v>
      </c>
      <c r="F1968" s="201">
        <v>2289.1</v>
      </c>
    </row>
    <row r="1969" spans="2:6">
      <c r="B1969" s="199" t="s">
        <v>7341</v>
      </c>
      <c r="C1969" s="199" t="s">
        <v>9789</v>
      </c>
      <c r="D1969" s="200" t="s">
        <v>5004</v>
      </c>
      <c r="E1969" s="199" t="s">
        <v>3961</v>
      </c>
      <c r="F1969" s="201">
        <v>2637.51</v>
      </c>
    </row>
    <row r="1970" spans="2:6">
      <c r="B1970" s="199" t="s">
        <v>7342</v>
      </c>
      <c r="C1970" s="199" t="s">
        <v>9790</v>
      </c>
      <c r="D1970" s="200" t="s">
        <v>5005</v>
      </c>
      <c r="E1970" s="199" t="s">
        <v>3961</v>
      </c>
      <c r="F1970" s="201">
        <v>3506.45</v>
      </c>
    </row>
    <row r="1971" spans="2:6">
      <c r="B1971" s="199" t="s">
        <v>7343</v>
      </c>
      <c r="C1971" s="199" t="s">
        <v>9791</v>
      </c>
      <c r="D1971" s="200" t="s">
        <v>5006</v>
      </c>
      <c r="E1971" s="199" t="s">
        <v>3961</v>
      </c>
      <c r="F1971" s="201">
        <v>3804.41</v>
      </c>
    </row>
    <row r="1972" spans="2:6">
      <c r="B1972" s="199" t="s">
        <v>7344</v>
      </c>
      <c r="C1972" s="199" t="s">
        <v>9792</v>
      </c>
      <c r="D1972" s="200" t="s">
        <v>5007</v>
      </c>
      <c r="E1972" s="199" t="s">
        <v>3961</v>
      </c>
      <c r="F1972" s="201">
        <v>3874.87</v>
      </c>
    </row>
    <row r="1973" spans="2:6">
      <c r="B1973" s="199" t="s">
        <v>7345</v>
      </c>
      <c r="C1973" s="199" t="s">
        <v>9793</v>
      </c>
      <c r="D1973" s="200" t="s">
        <v>5008</v>
      </c>
      <c r="E1973" s="199" t="s">
        <v>3961</v>
      </c>
      <c r="F1973" s="201">
        <v>1224.8599999999999</v>
      </c>
    </row>
    <row r="1974" spans="2:6">
      <c r="B1974" s="207" t="s">
        <v>22459</v>
      </c>
      <c r="C1974" s="199" t="s">
        <v>4323</v>
      </c>
      <c r="D1974" s="203" t="s">
        <v>22460</v>
      </c>
      <c r="E1974" s="204"/>
      <c r="F1974" s="205"/>
    </row>
    <row r="1975" spans="2:6" ht="27">
      <c r="B1975" s="199" t="s">
        <v>22461</v>
      </c>
      <c r="C1975" s="199" t="s">
        <v>4323</v>
      </c>
      <c r="D1975" s="200" t="s">
        <v>22462</v>
      </c>
      <c r="E1975" s="199" t="s">
        <v>4195</v>
      </c>
      <c r="F1975" s="201">
        <v>77.86</v>
      </c>
    </row>
    <row r="1976" spans="2:6" ht="27">
      <c r="B1976" s="199" t="s">
        <v>22463</v>
      </c>
      <c r="C1976" s="199" t="s">
        <v>4323</v>
      </c>
      <c r="D1976" s="200" t="s">
        <v>22464</v>
      </c>
      <c r="E1976" s="199" t="s">
        <v>4195</v>
      </c>
      <c r="F1976" s="201">
        <v>63.51</v>
      </c>
    </row>
    <row r="1977" spans="2:6" ht="27">
      <c r="B1977" s="199" t="s">
        <v>22465</v>
      </c>
      <c r="C1977" s="199" t="s">
        <v>4323</v>
      </c>
      <c r="D1977" s="200" t="s">
        <v>22466</v>
      </c>
      <c r="E1977" s="199" t="s">
        <v>4195</v>
      </c>
      <c r="F1977" s="201">
        <v>87.23</v>
      </c>
    </row>
    <row r="1978" spans="2:6" ht="27">
      <c r="B1978" s="199" t="s">
        <v>22467</v>
      </c>
      <c r="C1978" s="199" t="s">
        <v>4323</v>
      </c>
      <c r="D1978" s="200" t="s">
        <v>22468</v>
      </c>
      <c r="E1978" s="199" t="s">
        <v>4195</v>
      </c>
      <c r="F1978" s="201">
        <v>72.599999999999994</v>
      </c>
    </row>
    <row r="1979" spans="2:6" ht="27">
      <c r="B1979" s="199" t="s">
        <v>22469</v>
      </c>
      <c r="C1979" s="199" t="s">
        <v>4323</v>
      </c>
      <c r="D1979" s="200" t="s">
        <v>22470</v>
      </c>
      <c r="E1979" s="199" t="s">
        <v>4195</v>
      </c>
      <c r="F1979" s="201">
        <v>96.82</v>
      </c>
    </row>
    <row r="1980" spans="2:6" ht="27">
      <c r="B1980" s="199" t="s">
        <v>22471</v>
      </c>
      <c r="C1980" s="199" t="s">
        <v>4323</v>
      </c>
      <c r="D1980" s="200" t="s">
        <v>22472</v>
      </c>
      <c r="E1980" s="199" t="s">
        <v>4195</v>
      </c>
      <c r="F1980" s="201">
        <v>82.61</v>
      </c>
    </row>
    <row r="1981" spans="2:6" ht="27">
      <c r="B1981" s="199" t="s">
        <v>22473</v>
      </c>
      <c r="C1981" s="199" t="s">
        <v>4323</v>
      </c>
      <c r="D1981" s="200" t="s">
        <v>22474</v>
      </c>
      <c r="E1981" s="199" t="s">
        <v>4195</v>
      </c>
      <c r="F1981" s="201">
        <v>118.46</v>
      </c>
    </row>
    <row r="1982" spans="2:6" ht="27">
      <c r="B1982" s="199" t="s">
        <v>22475</v>
      </c>
      <c r="C1982" s="199" t="s">
        <v>4323</v>
      </c>
      <c r="D1982" s="200" t="s">
        <v>22476</v>
      </c>
      <c r="E1982" s="199" t="s">
        <v>4195</v>
      </c>
      <c r="F1982" s="201">
        <v>103.9</v>
      </c>
    </row>
    <row r="1983" spans="2:6" ht="27">
      <c r="B1983" s="199" t="s">
        <v>22477</v>
      </c>
      <c r="C1983" s="199" t="s">
        <v>4323</v>
      </c>
      <c r="D1983" s="200" t="s">
        <v>22478</v>
      </c>
      <c r="E1983" s="199" t="s">
        <v>4195</v>
      </c>
      <c r="F1983" s="201">
        <v>141.26</v>
      </c>
    </row>
    <row r="1984" spans="2:6">
      <c r="B1984" s="207" t="s">
        <v>22479</v>
      </c>
      <c r="C1984" s="199" t="s">
        <v>4323</v>
      </c>
      <c r="D1984" s="203" t="s">
        <v>22480</v>
      </c>
      <c r="E1984" s="204"/>
      <c r="F1984" s="205"/>
    </row>
    <row r="1985" spans="2:6" ht="40.5">
      <c r="B1985" s="199" t="s">
        <v>22481</v>
      </c>
      <c r="C1985" s="199" t="s">
        <v>4323</v>
      </c>
      <c r="D1985" s="200" t="s">
        <v>22482</v>
      </c>
      <c r="E1985" s="199" t="s">
        <v>4195</v>
      </c>
      <c r="F1985" s="201">
        <v>77.87</v>
      </c>
    </row>
    <row r="1986" spans="2:6" ht="40.5">
      <c r="B1986" s="199" t="s">
        <v>22483</v>
      </c>
      <c r="C1986" s="199" t="s">
        <v>4323</v>
      </c>
      <c r="D1986" s="200" t="s">
        <v>22484</v>
      </c>
      <c r="E1986" s="199" t="s">
        <v>4195</v>
      </c>
      <c r="F1986" s="201">
        <v>63.51</v>
      </c>
    </row>
    <row r="1987" spans="2:6" ht="40.5">
      <c r="B1987" s="199" t="s">
        <v>22485</v>
      </c>
      <c r="C1987" s="199" t="s">
        <v>4323</v>
      </c>
      <c r="D1987" s="200" t="s">
        <v>22486</v>
      </c>
      <c r="E1987" s="199" t="s">
        <v>4195</v>
      </c>
      <c r="F1987" s="201">
        <v>87.25</v>
      </c>
    </row>
    <row r="1988" spans="2:6" ht="40.5">
      <c r="B1988" s="199" t="s">
        <v>22487</v>
      </c>
      <c r="C1988" s="199" t="s">
        <v>4323</v>
      </c>
      <c r="D1988" s="200" t="s">
        <v>22488</v>
      </c>
      <c r="E1988" s="199" t="s">
        <v>4195</v>
      </c>
      <c r="F1988" s="201">
        <v>72.61</v>
      </c>
    </row>
    <row r="1989" spans="2:6" ht="40.5">
      <c r="B1989" s="199" t="s">
        <v>22489</v>
      </c>
      <c r="C1989" s="199" t="s">
        <v>4323</v>
      </c>
      <c r="D1989" s="200" t="s">
        <v>22490</v>
      </c>
      <c r="E1989" s="199" t="s">
        <v>4195</v>
      </c>
      <c r="F1989" s="201">
        <v>96.84</v>
      </c>
    </row>
    <row r="1990" spans="2:6" ht="40.5">
      <c r="B1990" s="199" t="s">
        <v>22491</v>
      </c>
      <c r="C1990" s="199" t="s">
        <v>4323</v>
      </c>
      <c r="D1990" s="200" t="s">
        <v>22492</v>
      </c>
      <c r="E1990" s="199" t="s">
        <v>4195</v>
      </c>
      <c r="F1990" s="201">
        <v>82.62</v>
      </c>
    </row>
    <row r="1991" spans="2:6" ht="40.5">
      <c r="B1991" s="199" t="s">
        <v>22493</v>
      </c>
      <c r="C1991" s="199" t="s">
        <v>4323</v>
      </c>
      <c r="D1991" s="200" t="s">
        <v>22494</v>
      </c>
      <c r="E1991" s="199" t="s">
        <v>4195</v>
      </c>
      <c r="F1991" s="201">
        <v>118.48</v>
      </c>
    </row>
    <row r="1992" spans="2:6" ht="40.5">
      <c r="B1992" s="199" t="s">
        <v>22495</v>
      </c>
      <c r="C1992" s="199" t="s">
        <v>4323</v>
      </c>
      <c r="D1992" s="200" t="s">
        <v>22496</v>
      </c>
      <c r="E1992" s="199" t="s">
        <v>4195</v>
      </c>
      <c r="F1992" s="201">
        <v>103.92</v>
      </c>
    </row>
    <row r="1993" spans="2:6" ht="40.5">
      <c r="B1993" s="199" t="s">
        <v>22497</v>
      </c>
      <c r="C1993" s="199" t="s">
        <v>4323</v>
      </c>
      <c r="D1993" s="200" t="s">
        <v>22498</v>
      </c>
      <c r="E1993" s="199" t="s">
        <v>4195</v>
      </c>
      <c r="F1993" s="201">
        <v>141.29</v>
      </c>
    </row>
    <row r="1994" spans="2:6">
      <c r="B1994" s="207" t="s">
        <v>22499</v>
      </c>
      <c r="C1994" s="199" t="s">
        <v>4323</v>
      </c>
      <c r="D1994" s="203" t="s">
        <v>22500</v>
      </c>
      <c r="E1994" s="204"/>
      <c r="F1994" s="205"/>
    </row>
    <row r="1995" spans="2:6" ht="54">
      <c r="B1995" s="199" t="s">
        <v>22501</v>
      </c>
      <c r="C1995" s="199" t="s">
        <v>4323</v>
      </c>
      <c r="D1995" s="200" t="s">
        <v>22502</v>
      </c>
      <c r="E1995" s="199" t="s">
        <v>4195</v>
      </c>
      <c r="F1995" s="201">
        <v>9.7100000000000009</v>
      </c>
    </row>
    <row r="1996" spans="2:6" ht="40.5">
      <c r="B1996" s="199" t="s">
        <v>22503</v>
      </c>
      <c r="C1996" s="199" t="s">
        <v>4323</v>
      </c>
      <c r="D1996" s="200" t="s">
        <v>22504</v>
      </c>
      <c r="E1996" s="199" t="s">
        <v>4195</v>
      </c>
      <c r="F1996" s="201">
        <v>8.81</v>
      </c>
    </row>
    <row r="1997" spans="2:6">
      <c r="B1997" s="207" t="s">
        <v>22505</v>
      </c>
      <c r="C1997" s="199" t="s">
        <v>4323</v>
      </c>
      <c r="D1997" s="203" t="s">
        <v>22506</v>
      </c>
      <c r="E1997" s="204"/>
      <c r="F1997" s="205"/>
    </row>
    <row r="1998" spans="2:6" ht="27">
      <c r="B1998" s="199" t="s">
        <v>7003</v>
      </c>
      <c r="C1998" s="199" t="s">
        <v>9451</v>
      </c>
      <c r="D1998" s="200" t="s">
        <v>22507</v>
      </c>
      <c r="E1998" s="199" t="s">
        <v>3961</v>
      </c>
      <c r="F1998" s="201">
        <v>11.95</v>
      </c>
    </row>
    <row r="1999" spans="2:6" ht="27">
      <c r="B1999" s="199" t="s">
        <v>7056</v>
      </c>
      <c r="C1999" s="199" t="s">
        <v>9504</v>
      </c>
      <c r="D1999" s="200" t="s">
        <v>22508</v>
      </c>
      <c r="E1999" s="199" t="s">
        <v>3961</v>
      </c>
      <c r="F1999" s="201">
        <v>20.02</v>
      </c>
    </row>
    <row r="2000" spans="2:6" ht="40.5">
      <c r="B2000" s="199" t="s">
        <v>7057</v>
      </c>
      <c r="C2000" s="199" t="s">
        <v>9505</v>
      </c>
      <c r="D2000" s="200" t="s">
        <v>22509</v>
      </c>
      <c r="E2000" s="199" t="s">
        <v>3961</v>
      </c>
      <c r="F2000" s="201">
        <v>20.02</v>
      </c>
    </row>
    <row r="2001" spans="2:6" ht="40.5">
      <c r="B2001" s="199" t="s">
        <v>7058</v>
      </c>
      <c r="C2001" s="199" t="s">
        <v>9506</v>
      </c>
      <c r="D2001" s="200" t="s">
        <v>22510</v>
      </c>
      <c r="E2001" s="199" t="s">
        <v>3961</v>
      </c>
      <c r="F2001" s="201">
        <v>20.02</v>
      </c>
    </row>
    <row r="2002" spans="2:6" ht="40.5">
      <c r="B2002" s="199" t="s">
        <v>7059</v>
      </c>
      <c r="C2002" s="199" t="s">
        <v>9507</v>
      </c>
      <c r="D2002" s="200" t="s">
        <v>22511</v>
      </c>
      <c r="E2002" s="199" t="s">
        <v>3961</v>
      </c>
      <c r="F2002" s="201">
        <v>20.02</v>
      </c>
    </row>
    <row r="2003" spans="2:6" ht="27">
      <c r="B2003" s="199" t="s">
        <v>7060</v>
      </c>
      <c r="C2003" s="199" t="s">
        <v>9508</v>
      </c>
      <c r="D2003" s="200" t="s">
        <v>22512</v>
      </c>
      <c r="E2003" s="199" t="s">
        <v>3961</v>
      </c>
      <c r="F2003" s="201">
        <v>20.02</v>
      </c>
    </row>
    <row r="2004" spans="2:6">
      <c r="B2004" s="199" t="s">
        <v>7129</v>
      </c>
      <c r="C2004" s="199" t="s">
        <v>9577</v>
      </c>
      <c r="D2004" s="200" t="s">
        <v>4860</v>
      </c>
      <c r="E2004" s="199" t="s">
        <v>3961</v>
      </c>
      <c r="F2004" s="201">
        <v>31.28</v>
      </c>
    </row>
    <row r="2005" spans="2:6" ht="27">
      <c r="B2005" s="199" t="s">
        <v>7292</v>
      </c>
      <c r="C2005" s="199" t="s">
        <v>9740</v>
      </c>
      <c r="D2005" s="200" t="s">
        <v>22513</v>
      </c>
      <c r="E2005" s="199" t="s">
        <v>3961</v>
      </c>
      <c r="F2005" s="201">
        <v>6.13</v>
      </c>
    </row>
    <row r="2006" spans="2:6" ht="27">
      <c r="B2006" s="199" t="s">
        <v>7197</v>
      </c>
      <c r="C2006" s="199" t="s">
        <v>9645</v>
      </c>
      <c r="D2006" s="200" t="s">
        <v>22514</v>
      </c>
      <c r="E2006" s="199" t="s">
        <v>3961</v>
      </c>
      <c r="F2006" s="201">
        <v>4.37</v>
      </c>
    </row>
    <row r="2007" spans="2:6" ht="27">
      <c r="B2007" s="199" t="s">
        <v>7198</v>
      </c>
      <c r="C2007" s="199" t="s">
        <v>9646</v>
      </c>
      <c r="D2007" s="200" t="s">
        <v>22515</v>
      </c>
      <c r="E2007" s="199" t="s">
        <v>3961</v>
      </c>
      <c r="F2007" s="201">
        <v>5.22</v>
      </c>
    </row>
    <row r="2008" spans="2:6" ht="27">
      <c r="B2008" s="199" t="s">
        <v>7199</v>
      </c>
      <c r="C2008" s="199" t="s">
        <v>9647</v>
      </c>
      <c r="D2008" s="200" t="s">
        <v>22516</v>
      </c>
      <c r="E2008" s="199" t="s">
        <v>3961</v>
      </c>
      <c r="F2008" s="201">
        <v>5.2</v>
      </c>
    </row>
    <row r="2009" spans="2:6" ht="40.5">
      <c r="B2009" s="199" t="s">
        <v>22517</v>
      </c>
      <c r="C2009" s="199" t="s">
        <v>4323</v>
      </c>
      <c r="D2009" s="200" t="s">
        <v>22518</v>
      </c>
      <c r="E2009" s="199" t="s">
        <v>4195</v>
      </c>
      <c r="F2009" s="201">
        <v>7.32</v>
      </c>
    </row>
    <row r="2010" spans="2:6" ht="40.5">
      <c r="B2010" s="199" t="s">
        <v>7346</v>
      </c>
      <c r="C2010" s="199" t="s">
        <v>9794</v>
      </c>
      <c r="D2010" s="200" t="s">
        <v>22519</v>
      </c>
      <c r="E2010" s="199" t="s">
        <v>4195</v>
      </c>
      <c r="F2010" s="201">
        <v>29.41</v>
      </c>
    </row>
    <row r="2011" spans="2:6" ht="40.5">
      <c r="B2011" s="199" t="s">
        <v>7347</v>
      </c>
      <c r="C2011" s="199" t="s">
        <v>9795</v>
      </c>
      <c r="D2011" s="200" t="s">
        <v>22520</v>
      </c>
      <c r="E2011" s="199" t="s">
        <v>4195</v>
      </c>
      <c r="F2011" s="201">
        <v>31.34</v>
      </c>
    </row>
    <row r="2012" spans="2:6" ht="27">
      <c r="B2012" s="199" t="s">
        <v>7348</v>
      </c>
      <c r="C2012" s="199" t="s">
        <v>9796</v>
      </c>
      <c r="D2012" s="200" t="s">
        <v>22521</v>
      </c>
      <c r="E2012" s="199" t="s">
        <v>4195</v>
      </c>
      <c r="F2012" s="201">
        <v>33.020000000000003</v>
      </c>
    </row>
    <row r="2013" spans="2:6" ht="40.5">
      <c r="B2013" s="199" t="s">
        <v>7349</v>
      </c>
      <c r="C2013" s="199" t="s">
        <v>9797</v>
      </c>
      <c r="D2013" s="200" t="s">
        <v>22522</v>
      </c>
      <c r="E2013" s="199" t="s">
        <v>4195</v>
      </c>
      <c r="F2013" s="201">
        <v>29.08</v>
      </c>
    </row>
    <row r="2014" spans="2:6" ht="27">
      <c r="B2014" s="199" t="s">
        <v>7350</v>
      </c>
      <c r="C2014" s="199" t="s">
        <v>9798</v>
      </c>
      <c r="D2014" s="200" t="s">
        <v>22523</v>
      </c>
      <c r="E2014" s="199" t="s">
        <v>4195</v>
      </c>
      <c r="F2014" s="201">
        <v>30.76</v>
      </c>
    </row>
    <row r="2015" spans="2:6" ht="27">
      <c r="B2015" s="199" t="s">
        <v>7399</v>
      </c>
      <c r="C2015" s="199" t="s">
        <v>9847</v>
      </c>
      <c r="D2015" s="200" t="s">
        <v>22524</v>
      </c>
      <c r="E2015" s="199" t="s">
        <v>3961</v>
      </c>
      <c r="F2015" s="201">
        <v>4.38</v>
      </c>
    </row>
    <row r="2016" spans="2:6" ht="27">
      <c r="B2016" s="199" t="s">
        <v>7400</v>
      </c>
      <c r="C2016" s="199" t="s">
        <v>9848</v>
      </c>
      <c r="D2016" s="200" t="s">
        <v>22525</v>
      </c>
      <c r="E2016" s="199" t="s">
        <v>3961</v>
      </c>
      <c r="F2016" s="201">
        <v>4.6500000000000004</v>
      </c>
    </row>
    <row r="2017" spans="2:6" ht="27">
      <c r="B2017" s="199" t="s">
        <v>7398</v>
      </c>
      <c r="C2017" s="199" t="s">
        <v>9846</v>
      </c>
      <c r="D2017" s="200" t="s">
        <v>22526</v>
      </c>
      <c r="E2017" s="199" t="s">
        <v>3961</v>
      </c>
      <c r="F2017" s="201">
        <v>3.44</v>
      </c>
    </row>
    <row r="2018" spans="2:6">
      <c r="B2018" s="207" t="s">
        <v>22527</v>
      </c>
      <c r="C2018" s="199" t="s">
        <v>4323</v>
      </c>
      <c r="D2018" s="203" t="s">
        <v>22528</v>
      </c>
      <c r="E2018" s="204"/>
      <c r="F2018" s="205"/>
    </row>
    <row r="2019" spans="2:6">
      <c r="B2019" s="199" t="s">
        <v>7368</v>
      </c>
      <c r="C2019" s="199" t="s">
        <v>9816</v>
      </c>
      <c r="D2019" s="200" t="s">
        <v>5026</v>
      </c>
      <c r="E2019" s="199" t="s">
        <v>3961</v>
      </c>
      <c r="F2019" s="201">
        <v>205.45</v>
      </c>
    </row>
    <row r="2020" spans="2:6">
      <c r="B2020" s="199" t="s">
        <v>7370</v>
      </c>
      <c r="C2020" s="199" t="s">
        <v>9818</v>
      </c>
      <c r="D2020" s="200" t="s">
        <v>5028</v>
      </c>
      <c r="E2020" s="199" t="s">
        <v>3961</v>
      </c>
      <c r="F2020" s="201">
        <v>217.15</v>
      </c>
    </row>
    <row r="2021" spans="2:6">
      <c r="B2021" s="199" t="s">
        <v>7371</v>
      </c>
      <c r="C2021" s="199" t="s">
        <v>9819</v>
      </c>
      <c r="D2021" s="200" t="s">
        <v>5029</v>
      </c>
      <c r="E2021" s="199" t="s">
        <v>3961</v>
      </c>
      <c r="F2021" s="201">
        <v>257.13</v>
      </c>
    </row>
    <row r="2022" spans="2:6">
      <c r="B2022" s="199" t="s">
        <v>7372</v>
      </c>
      <c r="C2022" s="199" t="s">
        <v>9820</v>
      </c>
      <c r="D2022" s="200" t="s">
        <v>5030</v>
      </c>
      <c r="E2022" s="199" t="s">
        <v>3961</v>
      </c>
      <c r="F2022" s="201">
        <v>260.33</v>
      </c>
    </row>
    <row r="2023" spans="2:6">
      <c r="B2023" s="199" t="s">
        <v>7373</v>
      </c>
      <c r="C2023" s="199" t="s">
        <v>9821</v>
      </c>
      <c r="D2023" s="200" t="s">
        <v>5031</v>
      </c>
      <c r="E2023" s="199" t="s">
        <v>3961</v>
      </c>
      <c r="F2023" s="201">
        <v>263.39999999999998</v>
      </c>
    </row>
    <row r="2024" spans="2:6">
      <c r="B2024" s="207" t="s">
        <v>22529</v>
      </c>
      <c r="C2024" s="199" t="s">
        <v>4323</v>
      </c>
      <c r="D2024" s="203" t="s">
        <v>22530</v>
      </c>
      <c r="E2024" s="204"/>
      <c r="F2024" s="205"/>
    </row>
    <row r="2025" spans="2:6">
      <c r="B2025" s="199" t="s">
        <v>7369</v>
      </c>
      <c r="C2025" s="199" t="s">
        <v>9817</v>
      </c>
      <c r="D2025" s="200" t="s">
        <v>5027</v>
      </c>
      <c r="E2025" s="199" t="s">
        <v>3961</v>
      </c>
      <c r="F2025" s="201">
        <v>213.62</v>
      </c>
    </row>
    <row r="2026" spans="2:6" ht="27">
      <c r="B2026" s="199" t="s">
        <v>7374</v>
      </c>
      <c r="C2026" s="199" t="s">
        <v>9822</v>
      </c>
      <c r="D2026" s="200" t="s">
        <v>5032</v>
      </c>
      <c r="E2026" s="199" t="s">
        <v>3961</v>
      </c>
      <c r="F2026" s="201">
        <v>195.45</v>
      </c>
    </row>
    <row r="2027" spans="2:6" ht="27">
      <c r="B2027" s="199" t="s">
        <v>7375</v>
      </c>
      <c r="C2027" s="199" t="s">
        <v>9823</v>
      </c>
      <c r="D2027" s="200" t="s">
        <v>5033</v>
      </c>
      <c r="E2027" s="199" t="s">
        <v>3961</v>
      </c>
      <c r="F2027" s="201">
        <v>171.79</v>
      </c>
    </row>
    <row r="2028" spans="2:6">
      <c r="B2028" s="199" t="s">
        <v>7376</v>
      </c>
      <c r="C2028" s="199" t="s">
        <v>9824</v>
      </c>
      <c r="D2028" s="200" t="s">
        <v>5034</v>
      </c>
      <c r="E2028" s="199" t="s">
        <v>3961</v>
      </c>
      <c r="F2028" s="201">
        <v>160.22999999999999</v>
      </c>
    </row>
    <row r="2029" spans="2:6">
      <c r="B2029" s="199" t="s">
        <v>7377</v>
      </c>
      <c r="C2029" s="199" t="s">
        <v>9825</v>
      </c>
      <c r="D2029" s="200" t="s">
        <v>5035</v>
      </c>
      <c r="E2029" s="199" t="s">
        <v>3961</v>
      </c>
      <c r="F2029" s="201">
        <v>228.57</v>
      </c>
    </row>
    <row r="2030" spans="2:6">
      <c r="B2030" s="199" t="s">
        <v>7378</v>
      </c>
      <c r="C2030" s="199" t="s">
        <v>9826</v>
      </c>
      <c r="D2030" s="200" t="s">
        <v>5036</v>
      </c>
      <c r="E2030" s="199" t="s">
        <v>3961</v>
      </c>
      <c r="F2030" s="201">
        <v>308.38</v>
      </c>
    </row>
    <row r="2031" spans="2:6">
      <c r="B2031" s="199" t="s">
        <v>7379</v>
      </c>
      <c r="C2031" s="199" t="s">
        <v>9827</v>
      </c>
      <c r="D2031" s="200" t="s">
        <v>5037</v>
      </c>
      <c r="E2031" s="199" t="s">
        <v>3961</v>
      </c>
      <c r="F2031" s="201">
        <v>395.51</v>
      </c>
    </row>
    <row r="2032" spans="2:6">
      <c r="B2032" s="199" t="s">
        <v>7380</v>
      </c>
      <c r="C2032" s="199" t="s">
        <v>9828</v>
      </c>
      <c r="D2032" s="200" t="s">
        <v>5038</v>
      </c>
      <c r="E2032" s="199" t="s">
        <v>3961</v>
      </c>
      <c r="F2032" s="201">
        <v>685.61</v>
      </c>
    </row>
    <row r="2033" spans="2:6">
      <c r="B2033" s="199" t="s">
        <v>7381</v>
      </c>
      <c r="C2033" s="199" t="s">
        <v>9829</v>
      </c>
      <c r="D2033" s="200" t="s">
        <v>5039</v>
      </c>
      <c r="E2033" s="199" t="s">
        <v>3961</v>
      </c>
      <c r="F2033" s="201">
        <v>923.13</v>
      </c>
    </row>
    <row r="2034" spans="2:6">
      <c r="B2034" s="199" t="s">
        <v>7382</v>
      </c>
      <c r="C2034" s="199" t="s">
        <v>9830</v>
      </c>
      <c r="D2034" s="200" t="s">
        <v>5040</v>
      </c>
      <c r="E2034" s="199" t="s">
        <v>3961</v>
      </c>
      <c r="F2034" s="201">
        <v>125.32</v>
      </c>
    </row>
    <row r="2035" spans="2:6">
      <c r="B2035" s="207" t="s">
        <v>22531</v>
      </c>
      <c r="C2035" s="199" t="s">
        <v>4323</v>
      </c>
      <c r="D2035" s="203" t="s">
        <v>22532</v>
      </c>
      <c r="E2035" s="204"/>
      <c r="F2035" s="205"/>
    </row>
    <row r="2036" spans="2:6" ht="27">
      <c r="B2036" s="199" t="s">
        <v>7383</v>
      </c>
      <c r="C2036" s="199" t="s">
        <v>9831</v>
      </c>
      <c r="D2036" s="200" t="s">
        <v>13906</v>
      </c>
      <c r="E2036" s="199" t="s">
        <v>3961</v>
      </c>
      <c r="F2036" s="201">
        <v>28.84</v>
      </c>
    </row>
    <row r="2037" spans="2:6" ht="27">
      <c r="B2037" s="199" t="s">
        <v>7384</v>
      </c>
      <c r="C2037" s="199" t="s">
        <v>9832</v>
      </c>
      <c r="D2037" s="200" t="s">
        <v>13907</v>
      </c>
      <c r="E2037" s="199" t="s">
        <v>3961</v>
      </c>
      <c r="F2037" s="201">
        <v>31.23</v>
      </c>
    </row>
    <row r="2038" spans="2:6" ht="27">
      <c r="B2038" s="199" t="s">
        <v>7385</v>
      </c>
      <c r="C2038" s="199" t="s">
        <v>9833</v>
      </c>
      <c r="D2038" s="200" t="s">
        <v>13908</v>
      </c>
      <c r="E2038" s="199" t="s">
        <v>3961</v>
      </c>
      <c r="F2038" s="201">
        <v>35.57</v>
      </c>
    </row>
    <row r="2039" spans="2:6" ht="27">
      <c r="B2039" s="199" t="s">
        <v>7386</v>
      </c>
      <c r="C2039" s="199" t="s">
        <v>9834</v>
      </c>
      <c r="D2039" s="200" t="s">
        <v>13909</v>
      </c>
      <c r="E2039" s="199" t="s">
        <v>3961</v>
      </c>
      <c r="F2039" s="201">
        <v>33.450000000000003</v>
      </c>
    </row>
    <row r="2040" spans="2:6" ht="27">
      <c r="B2040" s="199" t="s">
        <v>7387</v>
      </c>
      <c r="C2040" s="199" t="s">
        <v>9835</v>
      </c>
      <c r="D2040" s="200" t="s">
        <v>13910</v>
      </c>
      <c r="E2040" s="199" t="s">
        <v>3961</v>
      </c>
      <c r="F2040" s="201">
        <v>27.23</v>
      </c>
    </row>
    <row r="2041" spans="2:6" ht="27">
      <c r="B2041" s="199" t="s">
        <v>7388</v>
      </c>
      <c r="C2041" s="199" t="s">
        <v>9836</v>
      </c>
      <c r="D2041" s="200" t="s">
        <v>13911</v>
      </c>
      <c r="E2041" s="199" t="s">
        <v>3961</v>
      </c>
      <c r="F2041" s="201">
        <v>25.64</v>
      </c>
    </row>
    <row r="2042" spans="2:6" ht="27">
      <c r="B2042" s="199" t="s">
        <v>7389</v>
      </c>
      <c r="C2042" s="199" t="s">
        <v>9837</v>
      </c>
      <c r="D2042" s="200" t="s">
        <v>13912</v>
      </c>
      <c r="E2042" s="199" t="s">
        <v>3961</v>
      </c>
      <c r="F2042" s="201">
        <v>25.64</v>
      </c>
    </row>
    <row r="2043" spans="2:6" ht="27">
      <c r="B2043" s="199" t="s">
        <v>7397</v>
      </c>
      <c r="C2043" s="199" t="s">
        <v>9845</v>
      </c>
      <c r="D2043" s="200" t="s">
        <v>22533</v>
      </c>
      <c r="E2043" s="199" t="s">
        <v>3961</v>
      </c>
      <c r="F2043" s="201">
        <v>7.81</v>
      </c>
    </row>
    <row r="2044" spans="2:6">
      <c r="B2044" s="207" t="s">
        <v>22534</v>
      </c>
      <c r="C2044" s="199" t="s">
        <v>4323</v>
      </c>
      <c r="D2044" s="203" t="s">
        <v>22535</v>
      </c>
      <c r="E2044" s="204"/>
      <c r="F2044" s="205"/>
    </row>
    <row r="2045" spans="2:6">
      <c r="B2045" s="199" t="s">
        <v>7393</v>
      </c>
      <c r="C2045" s="199" t="s">
        <v>9841</v>
      </c>
      <c r="D2045" s="200" t="s">
        <v>5041</v>
      </c>
      <c r="E2045" s="199" t="s">
        <v>3961</v>
      </c>
      <c r="F2045" s="201">
        <v>391.03</v>
      </c>
    </row>
    <row r="2046" spans="2:6">
      <c r="B2046" s="199" t="s">
        <v>7394</v>
      </c>
      <c r="C2046" s="199" t="s">
        <v>9842</v>
      </c>
      <c r="D2046" s="200" t="s">
        <v>5042</v>
      </c>
      <c r="E2046" s="199" t="s">
        <v>3961</v>
      </c>
      <c r="F2046" s="201">
        <v>460.83</v>
      </c>
    </row>
    <row r="2047" spans="2:6">
      <c r="B2047" s="207" t="s">
        <v>22536</v>
      </c>
      <c r="C2047" s="199" t="s">
        <v>4323</v>
      </c>
      <c r="D2047" s="203" t="s">
        <v>22537</v>
      </c>
      <c r="E2047" s="204"/>
      <c r="F2047" s="205"/>
    </row>
    <row r="2048" spans="2:6" ht="27">
      <c r="B2048" s="199" t="s">
        <v>7395</v>
      </c>
      <c r="C2048" s="199" t="s">
        <v>9843</v>
      </c>
      <c r="D2048" s="200" t="s">
        <v>13914</v>
      </c>
      <c r="E2048" s="199" t="s">
        <v>3961</v>
      </c>
      <c r="F2048" s="201">
        <v>16.510000000000002</v>
      </c>
    </row>
    <row r="2049" spans="2:6" ht="27">
      <c r="B2049" s="199" t="s">
        <v>7396</v>
      </c>
      <c r="C2049" s="199" t="s">
        <v>9844</v>
      </c>
      <c r="D2049" s="200" t="s">
        <v>13915</v>
      </c>
      <c r="E2049" s="199" t="s">
        <v>3961</v>
      </c>
      <c r="F2049" s="201">
        <v>14.97</v>
      </c>
    </row>
    <row r="2050" spans="2:6">
      <c r="B2050" s="207" t="s">
        <v>22538</v>
      </c>
      <c r="C2050" s="199" t="s">
        <v>4323</v>
      </c>
      <c r="D2050" s="203" t="s">
        <v>22539</v>
      </c>
      <c r="E2050" s="204"/>
      <c r="F2050" s="205"/>
    </row>
    <row r="2051" spans="2:6">
      <c r="B2051" s="199" t="s">
        <v>7401</v>
      </c>
      <c r="C2051" s="199" t="s">
        <v>9849</v>
      </c>
      <c r="D2051" s="200" t="s">
        <v>5043</v>
      </c>
      <c r="E2051" s="199" t="s">
        <v>3961</v>
      </c>
      <c r="F2051" s="201">
        <v>228.55</v>
      </c>
    </row>
    <row r="2052" spans="2:6">
      <c r="B2052" s="199" t="s">
        <v>7402</v>
      </c>
      <c r="C2052" s="199" t="s">
        <v>9850</v>
      </c>
      <c r="D2052" s="200" t="s">
        <v>5044</v>
      </c>
      <c r="E2052" s="199" t="s">
        <v>3961</v>
      </c>
      <c r="F2052" s="201">
        <v>237.62</v>
      </c>
    </row>
    <row r="2053" spans="2:6">
      <c r="B2053" s="207" t="s">
        <v>22540</v>
      </c>
      <c r="C2053" s="199" t="s">
        <v>4323</v>
      </c>
      <c r="D2053" s="203" t="s">
        <v>22500</v>
      </c>
      <c r="E2053" s="204"/>
      <c r="F2053" s="205"/>
    </row>
    <row r="2054" spans="2:6" ht="40.5">
      <c r="B2054" s="199" t="s">
        <v>7415</v>
      </c>
      <c r="C2054" s="199" t="s">
        <v>9863</v>
      </c>
      <c r="D2054" s="200" t="s">
        <v>22541</v>
      </c>
      <c r="E2054" s="199" t="s">
        <v>4195</v>
      </c>
      <c r="F2054" s="201">
        <v>9.35</v>
      </c>
    </row>
    <row r="2055" spans="2:6" ht="27">
      <c r="B2055" s="199" t="s">
        <v>22542</v>
      </c>
      <c r="C2055" s="199" t="s">
        <v>4323</v>
      </c>
      <c r="D2055" s="200" t="s">
        <v>22543</v>
      </c>
      <c r="E2055" s="199" t="s">
        <v>4195</v>
      </c>
      <c r="F2055" s="201">
        <v>12.28</v>
      </c>
    </row>
    <row r="2056" spans="2:6" ht="27">
      <c r="B2056" s="199" t="s">
        <v>22544</v>
      </c>
      <c r="C2056" s="199" t="s">
        <v>4323</v>
      </c>
      <c r="D2056" s="200" t="s">
        <v>22545</v>
      </c>
      <c r="E2056" s="199" t="s">
        <v>4195</v>
      </c>
      <c r="F2056" s="201">
        <v>12.58</v>
      </c>
    </row>
    <row r="2057" spans="2:6">
      <c r="B2057" s="206" t="s">
        <v>22546</v>
      </c>
      <c r="C2057" s="199" t="s">
        <v>4323</v>
      </c>
      <c r="D2057" s="203" t="s">
        <v>22547</v>
      </c>
      <c r="E2057" s="204"/>
      <c r="F2057" s="205"/>
    </row>
    <row r="2058" spans="2:6">
      <c r="B2058" s="199" t="s">
        <v>7458</v>
      </c>
      <c r="C2058" s="199" t="s">
        <v>9900</v>
      </c>
      <c r="D2058" s="200" t="s">
        <v>5099</v>
      </c>
      <c r="E2058" s="199" t="s">
        <v>17</v>
      </c>
      <c r="F2058" s="201">
        <v>163.38999999999999</v>
      </c>
    </row>
    <row r="2059" spans="2:6">
      <c r="B2059" s="199" t="s">
        <v>7459</v>
      </c>
      <c r="C2059" s="199" t="s">
        <v>9901</v>
      </c>
      <c r="D2059" s="200" t="s">
        <v>5100</v>
      </c>
      <c r="E2059" s="199" t="s">
        <v>17</v>
      </c>
      <c r="F2059" s="201">
        <v>114.32</v>
      </c>
    </row>
    <row r="2060" spans="2:6" ht="27">
      <c r="B2060" s="199" t="s">
        <v>7460</v>
      </c>
      <c r="C2060" s="199" t="s">
        <v>9902</v>
      </c>
      <c r="D2060" s="200" t="s">
        <v>5101</v>
      </c>
      <c r="E2060" s="199" t="s">
        <v>4327</v>
      </c>
      <c r="F2060" s="201">
        <v>63</v>
      </c>
    </row>
    <row r="2061" spans="2:6">
      <c r="B2061" s="199" t="s">
        <v>7461</v>
      </c>
      <c r="C2061" s="199" t="s">
        <v>9903</v>
      </c>
      <c r="D2061" s="200" t="s">
        <v>5102</v>
      </c>
      <c r="E2061" s="199" t="s">
        <v>4327</v>
      </c>
      <c r="F2061" s="201">
        <v>55</v>
      </c>
    </row>
    <row r="2062" spans="2:6">
      <c r="B2062" s="206" t="s">
        <v>22548</v>
      </c>
      <c r="C2062" s="199" t="s">
        <v>4323</v>
      </c>
      <c r="D2062" s="203" t="s">
        <v>22549</v>
      </c>
      <c r="E2062" s="204"/>
      <c r="F2062" s="205"/>
    </row>
    <row r="2063" spans="2:6" ht="27">
      <c r="B2063" s="199" t="s">
        <v>7462</v>
      </c>
      <c r="C2063" s="199" t="s">
        <v>9904</v>
      </c>
      <c r="D2063" s="200" t="s">
        <v>5103</v>
      </c>
      <c r="E2063" s="199" t="s">
        <v>4327</v>
      </c>
      <c r="F2063" s="201">
        <v>160</v>
      </c>
    </row>
    <row r="2064" spans="2:6">
      <c r="B2064" s="199" t="s">
        <v>7463</v>
      </c>
      <c r="C2064" s="199" t="s">
        <v>9905</v>
      </c>
      <c r="D2064" s="200" t="s">
        <v>3694</v>
      </c>
      <c r="E2064" s="199" t="s">
        <v>4327</v>
      </c>
      <c r="F2064" s="201">
        <v>145.12</v>
      </c>
    </row>
    <row r="2065" spans="2:6">
      <c r="B2065" s="199" t="s">
        <v>7464</v>
      </c>
      <c r="C2065" s="199" t="s">
        <v>9906</v>
      </c>
      <c r="D2065" s="200" t="s">
        <v>3695</v>
      </c>
      <c r="E2065" s="199" t="s">
        <v>4327</v>
      </c>
      <c r="F2065" s="201">
        <v>190.16</v>
      </c>
    </row>
    <row r="2066" spans="2:6">
      <c r="B2066" s="199" t="s">
        <v>7465</v>
      </c>
      <c r="C2066" s="199" t="s">
        <v>9907</v>
      </c>
      <c r="D2066" s="200" t="s">
        <v>3693</v>
      </c>
      <c r="E2066" s="199" t="s">
        <v>4327</v>
      </c>
      <c r="F2066" s="201">
        <v>95.08</v>
      </c>
    </row>
    <row r="2067" spans="2:6">
      <c r="B2067" s="199" t="s">
        <v>7466</v>
      </c>
      <c r="C2067" s="199" t="s">
        <v>9908</v>
      </c>
      <c r="D2067" s="200" t="s">
        <v>3696</v>
      </c>
      <c r="E2067" s="199" t="s">
        <v>4327</v>
      </c>
      <c r="F2067" s="201">
        <v>100.08</v>
      </c>
    </row>
    <row r="2068" spans="2:6" ht="27">
      <c r="B2068" s="199" t="s">
        <v>7467</v>
      </c>
      <c r="C2068" s="199" t="s">
        <v>9909</v>
      </c>
      <c r="D2068" s="200" t="s">
        <v>5104</v>
      </c>
      <c r="E2068" s="199" t="s">
        <v>4327</v>
      </c>
      <c r="F2068" s="201">
        <v>96</v>
      </c>
    </row>
    <row r="2069" spans="2:6">
      <c r="B2069" s="199" t="s">
        <v>7468</v>
      </c>
      <c r="C2069" s="199" t="s">
        <v>9910</v>
      </c>
      <c r="D2069" s="200" t="s">
        <v>3699</v>
      </c>
      <c r="E2069" s="199" t="s">
        <v>4327</v>
      </c>
      <c r="F2069" s="201">
        <v>45.03</v>
      </c>
    </row>
    <row r="2070" spans="2:6">
      <c r="B2070" s="199" t="s">
        <v>7469</v>
      </c>
      <c r="C2070" s="199" t="s">
        <v>9911</v>
      </c>
      <c r="D2070" s="200" t="s">
        <v>3708</v>
      </c>
      <c r="E2070" s="199" t="s">
        <v>4327</v>
      </c>
      <c r="F2070" s="201">
        <v>72.56</v>
      </c>
    </row>
    <row r="2071" spans="2:6">
      <c r="B2071" s="199" t="s">
        <v>7470</v>
      </c>
      <c r="C2071" s="199" t="s">
        <v>9912</v>
      </c>
      <c r="D2071" s="200" t="s">
        <v>3689</v>
      </c>
      <c r="E2071" s="199" t="s">
        <v>4327</v>
      </c>
      <c r="F2071" s="201">
        <v>80.06</v>
      </c>
    </row>
    <row r="2072" spans="2:6">
      <c r="B2072" s="199" t="s">
        <v>7471</v>
      </c>
      <c r="C2072" s="199" t="s">
        <v>9913</v>
      </c>
      <c r="D2072" s="200" t="s">
        <v>3690</v>
      </c>
      <c r="E2072" s="199" t="s">
        <v>4327</v>
      </c>
      <c r="F2072" s="201">
        <v>95.08</v>
      </c>
    </row>
    <row r="2073" spans="2:6">
      <c r="B2073" s="199" t="s">
        <v>7472</v>
      </c>
      <c r="C2073" s="199" t="s">
        <v>9914</v>
      </c>
      <c r="D2073" s="200" t="s">
        <v>3691</v>
      </c>
      <c r="E2073" s="199" t="s">
        <v>4327</v>
      </c>
      <c r="F2073" s="201">
        <v>50.04</v>
      </c>
    </row>
    <row r="2074" spans="2:6">
      <c r="B2074" s="199" t="s">
        <v>7473</v>
      </c>
      <c r="C2074" s="199" t="s">
        <v>9915</v>
      </c>
      <c r="D2074" s="200" t="s">
        <v>3692</v>
      </c>
      <c r="E2074" s="199" t="s">
        <v>4327</v>
      </c>
      <c r="F2074" s="201">
        <v>45.03</v>
      </c>
    </row>
    <row r="2075" spans="2:6">
      <c r="B2075" s="199" t="s">
        <v>7474</v>
      </c>
      <c r="C2075" s="199" t="s">
        <v>9916</v>
      </c>
      <c r="D2075" s="200" t="s">
        <v>3700</v>
      </c>
      <c r="E2075" s="199" t="s">
        <v>4327</v>
      </c>
      <c r="F2075" s="201">
        <v>55.04</v>
      </c>
    </row>
    <row r="2076" spans="2:6">
      <c r="B2076" s="199" t="s">
        <v>7475</v>
      </c>
      <c r="C2076" s="199" t="s">
        <v>9917</v>
      </c>
      <c r="D2076" s="200" t="s">
        <v>3698</v>
      </c>
      <c r="E2076" s="199" t="s">
        <v>4327</v>
      </c>
      <c r="F2076" s="201">
        <v>40.03</v>
      </c>
    </row>
    <row r="2077" spans="2:6">
      <c r="B2077" s="199" t="s">
        <v>7476</v>
      </c>
      <c r="C2077" s="199" t="s">
        <v>9918</v>
      </c>
      <c r="D2077" s="200" t="s">
        <v>3697</v>
      </c>
      <c r="E2077" s="199" t="s">
        <v>4327</v>
      </c>
      <c r="F2077" s="201">
        <v>35.03</v>
      </c>
    </row>
    <row r="2078" spans="2:6">
      <c r="B2078" s="199" t="s">
        <v>7477</v>
      </c>
      <c r="C2078" s="199" t="s">
        <v>9919</v>
      </c>
      <c r="D2078" s="200" t="s">
        <v>3707</v>
      </c>
      <c r="E2078" s="199" t="s">
        <v>4327</v>
      </c>
      <c r="F2078" s="201">
        <v>645.54999999999995</v>
      </c>
    </row>
    <row r="2079" spans="2:6">
      <c r="B2079" s="199" t="s">
        <v>7478</v>
      </c>
      <c r="C2079" s="199" t="s">
        <v>9920</v>
      </c>
      <c r="D2079" s="200" t="s">
        <v>3704</v>
      </c>
      <c r="E2079" s="199" t="s">
        <v>4327</v>
      </c>
      <c r="F2079" s="201">
        <v>90.07</v>
      </c>
    </row>
    <row r="2080" spans="2:6">
      <c r="B2080" s="199" t="s">
        <v>7479</v>
      </c>
      <c r="C2080" s="199" t="s">
        <v>9921</v>
      </c>
      <c r="D2080" s="200" t="s">
        <v>3706</v>
      </c>
      <c r="E2080" s="199" t="s">
        <v>4327</v>
      </c>
      <c r="F2080" s="201">
        <v>100.08</v>
      </c>
    </row>
    <row r="2081" spans="2:6">
      <c r="B2081" s="199" t="s">
        <v>7480</v>
      </c>
      <c r="C2081" s="199" t="s">
        <v>9922</v>
      </c>
      <c r="D2081" s="200" t="s">
        <v>3705</v>
      </c>
      <c r="E2081" s="199" t="s">
        <v>4327</v>
      </c>
      <c r="F2081" s="201">
        <v>90.07</v>
      </c>
    </row>
    <row r="2082" spans="2:6">
      <c r="B2082" s="199" t="s">
        <v>7481</v>
      </c>
      <c r="C2082" s="199" t="s">
        <v>9923</v>
      </c>
      <c r="D2082" s="200" t="s">
        <v>3703</v>
      </c>
      <c r="E2082" s="199" t="s">
        <v>4327</v>
      </c>
      <c r="F2082" s="201">
        <v>40.03</v>
      </c>
    </row>
    <row r="2083" spans="2:6">
      <c r="B2083" s="199" t="s">
        <v>7482</v>
      </c>
      <c r="C2083" s="199" t="s">
        <v>9924</v>
      </c>
      <c r="D2083" s="200" t="s">
        <v>3701</v>
      </c>
      <c r="E2083" s="199" t="s">
        <v>4327</v>
      </c>
      <c r="F2083" s="201">
        <v>30.02</v>
      </c>
    </row>
    <row r="2084" spans="2:6">
      <c r="B2084" s="199" t="s">
        <v>7483</v>
      </c>
      <c r="C2084" s="199" t="s">
        <v>9925</v>
      </c>
      <c r="D2084" s="200" t="s">
        <v>3702</v>
      </c>
      <c r="E2084" s="199" t="s">
        <v>4327</v>
      </c>
      <c r="F2084" s="201">
        <v>30.02</v>
      </c>
    </row>
    <row r="2085" spans="2:6">
      <c r="B2085" s="199" t="s">
        <v>7484</v>
      </c>
      <c r="C2085" s="199" t="s">
        <v>9926</v>
      </c>
      <c r="D2085" s="200" t="s">
        <v>3688</v>
      </c>
      <c r="E2085" s="199" t="s">
        <v>17</v>
      </c>
      <c r="F2085" s="201">
        <v>1.19</v>
      </c>
    </row>
    <row r="2086" spans="2:6">
      <c r="B2086" s="199" t="s">
        <v>7485</v>
      </c>
      <c r="C2086" s="199" t="s">
        <v>9927</v>
      </c>
      <c r="D2086" s="200" t="s">
        <v>5105</v>
      </c>
      <c r="E2086" s="199" t="s">
        <v>17</v>
      </c>
      <c r="F2086" s="201">
        <v>0.37</v>
      </c>
    </row>
    <row r="2087" spans="2:6">
      <c r="B2087" s="199" t="s">
        <v>7486</v>
      </c>
      <c r="C2087" s="199" t="s">
        <v>9928</v>
      </c>
      <c r="D2087" s="200" t="s">
        <v>3709</v>
      </c>
      <c r="E2087" s="199" t="s">
        <v>4327</v>
      </c>
      <c r="F2087" s="201">
        <v>55.04</v>
      </c>
    </row>
    <row r="2088" spans="2:6">
      <c r="B2088" s="206" t="s">
        <v>22550</v>
      </c>
      <c r="C2088" s="199" t="s">
        <v>4323</v>
      </c>
      <c r="D2088" s="203" t="s">
        <v>22551</v>
      </c>
      <c r="E2088" s="204"/>
      <c r="F2088" s="205"/>
    </row>
    <row r="2089" spans="2:6">
      <c r="B2089" s="199" t="s">
        <v>7487</v>
      </c>
      <c r="C2089" s="199" t="s">
        <v>9929</v>
      </c>
      <c r="D2089" s="200" t="s">
        <v>5106</v>
      </c>
      <c r="E2089" s="199" t="s">
        <v>4466</v>
      </c>
      <c r="F2089" s="201">
        <v>495</v>
      </c>
    </row>
    <row r="2090" spans="2:6">
      <c r="B2090" s="199" t="s">
        <v>7488</v>
      </c>
      <c r="C2090" s="199" t="s">
        <v>9930</v>
      </c>
      <c r="D2090" s="200" t="s">
        <v>5107</v>
      </c>
      <c r="E2090" s="199" t="s">
        <v>4466</v>
      </c>
      <c r="F2090" s="201">
        <v>495</v>
      </c>
    </row>
    <row r="2091" spans="2:6">
      <c r="B2091" s="199" t="s">
        <v>7489</v>
      </c>
      <c r="C2091" s="199" t="s">
        <v>9931</v>
      </c>
      <c r="D2091" s="200" t="s">
        <v>5108</v>
      </c>
      <c r="E2091" s="199" t="s">
        <v>4466</v>
      </c>
      <c r="F2091" s="201">
        <v>654</v>
      </c>
    </row>
    <row r="2092" spans="2:6">
      <c r="B2092" s="199" t="s">
        <v>7490</v>
      </c>
      <c r="C2092" s="199" t="s">
        <v>9932</v>
      </c>
      <c r="D2092" s="200" t="s">
        <v>5109</v>
      </c>
      <c r="E2092" s="199" t="s">
        <v>4327</v>
      </c>
      <c r="F2092" s="201">
        <v>1329.31</v>
      </c>
    </row>
    <row r="2093" spans="2:6">
      <c r="B2093" s="199" t="s">
        <v>7491</v>
      </c>
      <c r="C2093" s="199" t="s">
        <v>9933</v>
      </c>
      <c r="D2093" s="200" t="s">
        <v>5110</v>
      </c>
      <c r="E2093" s="199" t="s">
        <v>4327</v>
      </c>
      <c r="F2093" s="201">
        <v>611.25</v>
      </c>
    </row>
    <row r="2094" spans="2:6">
      <c r="B2094" s="199" t="s">
        <v>7492</v>
      </c>
      <c r="C2094" s="199" t="s">
        <v>9934</v>
      </c>
      <c r="D2094" s="200" t="s">
        <v>5111</v>
      </c>
      <c r="E2094" s="199" t="s">
        <v>4327</v>
      </c>
      <c r="F2094" s="201">
        <v>1552.75</v>
      </c>
    </row>
    <row r="2095" spans="2:6">
      <c r="B2095" s="206" t="s">
        <v>22552</v>
      </c>
      <c r="C2095" s="199" t="s">
        <v>4323</v>
      </c>
      <c r="D2095" s="203" t="s">
        <v>22553</v>
      </c>
      <c r="E2095" s="204"/>
      <c r="F2095" s="205"/>
    </row>
    <row r="2096" spans="2:6" ht="67.5">
      <c r="B2096" s="199" t="s">
        <v>19286</v>
      </c>
      <c r="C2096" s="199" t="s">
        <v>4323</v>
      </c>
      <c r="D2096" s="200" t="s">
        <v>19287</v>
      </c>
      <c r="E2096" s="199" t="s">
        <v>3961</v>
      </c>
      <c r="F2096" s="201">
        <v>2245.08</v>
      </c>
    </row>
    <row r="2097" spans="2:6" ht="54">
      <c r="B2097" s="199" t="s">
        <v>7493</v>
      </c>
      <c r="C2097" s="199" t="s">
        <v>9935</v>
      </c>
      <c r="D2097" s="200" t="s">
        <v>19288</v>
      </c>
      <c r="E2097" s="199" t="s">
        <v>3961</v>
      </c>
      <c r="F2097" s="201">
        <v>1032.3399999999999</v>
      </c>
    </row>
    <row r="2098" spans="2:6" ht="54">
      <c r="B2098" s="199" t="s">
        <v>7495</v>
      </c>
      <c r="C2098" s="199" t="s">
        <v>9937</v>
      </c>
      <c r="D2098" s="200" t="s">
        <v>19290</v>
      </c>
      <c r="E2098" s="199" t="s">
        <v>3961</v>
      </c>
      <c r="F2098" s="201">
        <v>812.07</v>
      </c>
    </row>
    <row r="2099" spans="2:6" ht="67.5">
      <c r="B2099" s="199" t="s">
        <v>7496</v>
      </c>
      <c r="C2099" s="199" t="s">
        <v>9938</v>
      </c>
      <c r="D2099" s="200" t="s">
        <v>19291</v>
      </c>
      <c r="E2099" s="199" t="s">
        <v>3961</v>
      </c>
      <c r="F2099" s="201">
        <v>1036.98</v>
      </c>
    </row>
    <row r="2100" spans="2:6" ht="54">
      <c r="B2100" s="199" t="s">
        <v>7494</v>
      </c>
      <c r="C2100" s="199" t="s">
        <v>9936</v>
      </c>
      <c r="D2100" s="200" t="s">
        <v>19289</v>
      </c>
      <c r="E2100" s="199" t="s">
        <v>3961</v>
      </c>
      <c r="F2100" s="201">
        <v>1032.3399999999999</v>
      </c>
    </row>
    <row r="2101" spans="2:6" ht="54">
      <c r="B2101" s="199" t="s">
        <v>7497</v>
      </c>
      <c r="C2101" s="199" t="s">
        <v>9939</v>
      </c>
      <c r="D2101" s="200" t="s">
        <v>19292</v>
      </c>
      <c r="E2101" s="199" t="s">
        <v>3961</v>
      </c>
      <c r="F2101" s="201">
        <v>1028.8800000000001</v>
      </c>
    </row>
    <row r="2102" spans="2:6" ht="54">
      <c r="B2102" s="199" t="s">
        <v>7498</v>
      </c>
      <c r="C2102" s="199" t="s">
        <v>9940</v>
      </c>
      <c r="D2102" s="200" t="s">
        <v>19293</v>
      </c>
      <c r="E2102" s="199" t="s">
        <v>3961</v>
      </c>
      <c r="F2102" s="201">
        <v>983.98</v>
      </c>
    </row>
    <row r="2103" spans="2:6">
      <c r="B2103" s="206" t="s">
        <v>22554</v>
      </c>
      <c r="C2103" s="199" t="s">
        <v>4323</v>
      </c>
      <c r="D2103" s="203" t="s">
        <v>22555</v>
      </c>
      <c r="E2103" s="204"/>
      <c r="F2103" s="205"/>
    </row>
    <row r="2104" spans="2:6" ht="27">
      <c r="B2104" s="199" t="s">
        <v>7499</v>
      </c>
      <c r="C2104" s="199" t="s">
        <v>9941</v>
      </c>
      <c r="D2104" s="200" t="s">
        <v>5112</v>
      </c>
      <c r="E2104" s="199" t="s">
        <v>4195</v>
      </c>
      <c r="F2104" s="201">
        <v>42.09</v>
      </c>
    </row>
    <row r="2105" spans="2:6">
      <c r="B2105" s="199" t="s">
        <v>7500</v>
      </c>
      <c r="C2105" s="199" t="s">
        <v>9942</v>
      </c>
      <c r="D2105" s="200" t="s">
        <v>5113</v>
      </c>
      <c r="E2105" s="199" t="s">
        <v>4327</v>
      </c>
      <c r="F2105" s="201">
        <v>132.93</v>
      </c>
    </row>
    <row r="2106" spans="2:6">
      <c r="B2106" s="199" t="s">
        <v>7501</v>
      </c>
      <c r="C2106" s="199" t="s">
        <v>9943</v>
      </c>
      <c r="D2106" s="200" t="s">
        <v>5114</v>
      </c>
      <c r="E2106" s="199" t="s">
        <v>4327</v>
      </c>
      <c r="F2106" s="201">
        <v>166.65</v>
      </c>
    </row>
    <row r="2107" spans="2:6">
      <c r="B2107" s="199" t="s">
        <v>7502</v>
      </c>
      <c r="C2107" s="199" t="s">
        <v>9944</v>
      </c>
      <c r="D2107" s="200" t="s">
        <v>5115</v>
      </c>
      <c r="E2107" s="199" t="s">
        <v>4327</v>
      </c>
      <c r="F2107" s="201">
        <v>168.82</v>
      </c>
    </row>
    <row r="2108" spans="2:6">
      <c r="B2108" s="199" t="s">
        <v>7503</v>
      </c>
      <c r="C2108" s="199" t="s">
        <v>9945</v>
      </c>
      <c r="D2108" s="200" t="s">
        <v>5116</v>
      </c>
      <c r="E2108" s="199" t="s">
        <v>4327</v>
      </c>
      <c r="F2108" s="201">
        <v>170.99</v>
      </c>
    </row>
    <row r="2109" spans="2:6">
      <c r="B2109" s="199" t="s">
        <v>7504</v>
      </c>
      <c r="C2109" s="199" t="s">
        <v>9946</v>
      </c>
      <c r="D2109" s="200" t="s">
        <v>5117</v>
      </c>
      <c r="E2109" s="199" t="s">
        <v>4327</v>
      </c>
      <c r="F2109" s="201">
        <v>180.78</v>
      </c>
    </row>
    <row r="2110" spans="2:6" ht="27">
      <c r="B2110" s="199" t="s">
        <v>7505</v>
      </c>
      <c r="C2110" s="199" t="s">
        <v>4323</v>
      </c>
      <c r="D2110" s="200" t="s">
        <v>5118</v>
      </c>
      <c r="E2110" s="199" t="s">
        <v>3961</v>
      </c>
      <c r="F2110" s="201">
        <v>75.63</v>
      </c>
    </row>
    <row r="2111" spans="2:6">
      <c r="B2111" s="199" t="s">
        <v>7506</v>
      </c>
      <c r="C2111" s="199" t="s">
        <v>9947</v>
      </c>
      <c r="D2111" s="200" t="s">
        <v>5119</v>
      </c>
      <c r="E2111" s="199" t="s">
        <v>4327</v>
      </c>
      <c r="F2111" s="201">
        <v>140.19</v>
      </c>
    </row>
    <row r="2112" spans="2:6">
      <c r="B2112" s="199" t="s">
        <v>7507</v>
      </c>
      <c r="C2112" s="199" t="s">
        <v>9948</v>
      </c>
      <c r="D2112" s="200" t="s">
        <v>5120</v>
      </c>
      <c r="E2112" s="199" t="s">
        <v>4327</v>
      </c>
      <c r="F2112" s="201">
        <v>140.19</v>
      </c>
    </row>
    <row r="2113" spans="2:6">
      <c r="B2113" s="199" t="s">
        <v>7508</v>
      </c>
      <c r="C2113" s="199" t="s">
        <v>9949</v>
      </c>
      <c r="D2113" s="200" t="s">
        <v>5121</v>
      </c>
      <c r="E2113" s="199" t="s">
        <v>4327</v>
      </c>
      <c r="F2113" s="201">
        <v>140.19</v>
      </c>
    </row>
    <row r="2114" spans="2:6">
      <c r="B2114" s="199" t="s">
        <v>7509</v>
      </c>
      <c r="C2114" s="199" t="s">
        <v>9950</v>
      </c>
      <c r="D2114" s="200" t="s">
        <v>5122</v>
      </c>
      <c r="E2114" s="199" t="s">
        <v>4327</v>
      </c>
      <c r="F2114" s="201">
        <v>140.19</v>
      </c>
    </row>
    <row r="2115" spans="2:6" ht="27">
      <c r="B2115" s="199" t="s">
        <v>7510</v>
      </c>
      <c r="C2115" s="199" t="s">
        <v>9951</v>
      </c>
      <c r="D2115" s="200" t="s">
        <v>5123</v>
      </c>
      <c r="E2115" s="199" t="s">
        <v>4327</v>
      </c>
      <c r="F2115" s="201">
        <v>527.17999999999995</v>
      </c>
    </row>
    <row r="2116" spans="2:6" ht="27">
      <c r="B2116" s="199" t="s">
        <v>7511</v>
      </c>
      <c r="C2116" s="199" t="s">
        <v>9952</v>
      </c>
      <c r="D2116" s="200" t="s">
        <v>5124</v>
      </c>
      <c r="E2116" s="199" t="s">
        <v>4327</v>
      </c>
      <c r="F2116" s="201">
        <v>530.89</v>
      </c>
    </row>
    <row r="2117" spans="2:6" ht="27">
      <c r="B2117" s="199" t="s">
        <v>7512</v>
      </c>
      <c r="C2117" s="199" t="s">
        <v>9953</v>
      </c>
      <c r="D2117" s="200" t="s">
        <v>5125</v>
      </c>
      <c r="E2117" s="199" t="s">
        <v>4327</v>
      </c>
      <c r="F2117" s="201">
        <v>530.89</v>
      </c>
    </row>
    <row r="2118" spans="2:6" ht="27">
      <c r="B2118" s="199" t="s">
        <v>7513</v>
      </c>
      <c r="C2118" s="199" t="s">
        <v>9954</v>
      </c>
      <c r="D2118" s="200" t="s">
        <v>5126</v>
      </c>
      <c r="E2118" s="199" t="s">
        <v>4327</v>
      </c>
      <c r="F2118" s="201">
        <v>555.91999999999996</v>
      </c>
    </row>
    <row r="2119" spans="2:6" ht="27">
      <c r="B2119" s="199" t="s">
        <v>7514</v>
      </c>
      <c r="C2119" s="199" t="s">
        <v>9955</v>
      </c>
      <c r="D2119" s="200" t="s">
        <v>5127</v>
      </c>
      <c r="E2119" s="199" t="s">
        <v>4327</v>
      </c>
      <c r="F2119" s="201">
        <v>3462.48</v>
      </c>
    </row>
    <row r="2120" spans="2:6" ht="27">
      <c r="B2120" s="199" t="s">
        <v>7515</v>
      </c>
      <c r="C2120" s="199" t="s">
        <v>9956</v>
      </c>
      <c r="D2120" s="200" t="s">
        <v>5128</v>
      </c>
      <c r="E2120" s="199" t="s">
        <v>4327</v>
      </c>
      <c r="F2120" s="201">
        <v>3632.98</v>
      </c>
    </row>
    <row r="2121" spans="2:6" ht="27">
      <c r="B2121" s="199" t="s">
        <v>7516</v>
      </c>
      <c r="C2121" s="199" t="s">
        <v>9957</v>
      </c>
      <c r="D2121" s="200" t="s">
        <v>5129</v>
      </c>
      <c r="E2121" s="199" t="s">
        <v>4327</v>
      </c>
      <c r="F2121" s="201">
        <v>3803.48</v>
      </c>
    </row>
    <row r="2122" spans="2:6" ht="27">
      <c r="B2122" s="199" t="s">
        <v>7517</v>
      </c>
      <c r="C2122" s="199" t="s">
        <v>9958</v>
      </c>
      <c r="D2122" s="200" t="s">
        <v>5130</v>
      </c>
      <c r="E2122" s="199" t="s">
        <v>4327</v>
      </c>
      <c r="F2122" s="201">
        <v>304.06</v>
      </c>
    </row>
    <row r="2123" spans="2:6" ht="27">
      <c r="B2123" s="199" t="s">
        <v>7518</v>
      </c>
      <c r="C2123" s="199" t="s">
        <v>9959</v>
      </c>
      <c r="D2123" s="200" t="s">
        <v>5131</v>
      </c>
      <c r="E2123" s="199" t="s">
        <v>4327</v>
      </c>
      <c r="F2123" s="201">
        <v>267.04000000000002</v>
      </c>
    </row>
    <row r="2124" spans="2:6" ht="27">
      <c r="B2124" s="199" t="s">
        <v>7519</v>
      </c>
      <c r="C2124" s="199" t="s">
        <v>9960</v>
      </c>
      <c r="D2124" s="200" t="s">
        <v>5132</v>
      </c>
      <c r="E2124" s="199" t="s">
        <v>4327</v>
      </c>
      <c r="F2124" s="201">
        <v>322.06</v>
      </c>
    </row>
    <row r="2125" spans="2:6" ht="27">
      <c r="B2125" s="199" t="s">
        <v>7520</v>
      </c>
      <c r="C2125" s="199" t="s">
        <v>9961</v>
      </c>
      <c r="D2125" s="200" t="s">
        <v>5133</v>
      </c>
      <c r="E2125" s="199" t="s">
        <v>4327</v>
      </c>
      <c r="F2125" s="201">
        <v>285.04000000000002</v>
      </c>
    </row>
    <row r="2126" spans="2:6" ht="27">
      <c r="B2126" s="199" t="s">
        <v>7521</v>
      </c>
      <c r="C2126" s="199" t="s">
        <v>9962</v>
      </c>
      <c r="D2126" s="200" t="s">
        <v>5134</v>
      </c>
      <c r="E2126" s="199" t="s">
        <v>4327</v>
      </c>
      <c r="F2126" s="201">
        <v>285.04000000000002</v>
      </c>
    </row>
    <row r="2127" spans="2:6" ht="27">
      <c r="B2127" s="199" t="s">
        <v>7522</v>
      </c>
      <c r="C2127" s="199" t="s">
        <v>9963</v>
      </c>
      <c r="D2127" s="200" t="s">
        <v>5135</v>
      </c>
      <c r="E2127" s="199" t="s">
        <v>4327</v>
      </c>
      <c r="F2127" s="201">
        <v>287.93</v>
      </c>
    </row>
    <row r="2128" spans="2:6" ht="40.5">
      <c r="B2128" s="199" t="s">
        <v>7523</v>
      </c>
      <c r="C2128" s="199" t="s">
        <v>9964</v>
      </c>
      <c r="D2128" s="200" t="s">
        <v>5136</v>
      </c>
      <c r="E2128" s="199" t="s">
        <v>4327</v>
      </c>
      <c r="F2128" s="201">
        <v>671.18</v>
      </c>
    </row>
    <row r="2129" spans="2:6" ht="40.5">
      <c r="B2129" s="199" t="s">
        <v>7524</v>
      </c>
      <c r="C2129" s="199" t="s">
        <v>9965</v>
      </c>
      <c r="D2129" s="200" t="s">
        <v>5137</v>
      </c>
      <c r="E2129" s="199" t="s">
        <v>4327</v>
      </c>
      <c r="F2129" s="201">
        <v>674.89</v>
      </c>
    </row>
    <row r="2130" spans="2:6" ht="40.5">
      <c r="B2130" s="199" t="s">
        <v>7525</v>
      </c>
      <c r="C2130" s="199" t="s">
        <v>9966</v>
      </c>
      <c r="D2130" s="200" t="s">
        <v>5138</v>
      </c>
      <c r="E2130" s="199" t="s">
        <v>4327</v>
      </c>
      <c r="F2130" s="201">
        <v>674.89</v>
      </c>
    </row>
    <row r="2131" spans="2:6" ht="40.5">
      <c r="B2131" s="199" t="s">
        <v>7526</v>
      </c>
      <c r="C2131" s="199" t="s">
        <v>9967</v>
      </c>
      <c r="D2131" s="200" t="s">
        <v>5139</v>
      </c>
      <c r="E2131" s="199" t="s">
        <v>4327</v>
      </c>
      <c r="F2131" s="201">
        <v>564.82000000000005</v>
      </c>
    </row>
    <row r="2132" spans="2:6" ht="27">
      <c r="B2132" s="199" t="s">
        <v>7527</v>
      </c>
      <c r="C2132" s="199" t="s">
        <v>9968</v>
      </c>
      <c r="D2132" s="200" t="s">
        <v>5140</v>
      </c>
      <c r="E2132" s="199" t="s">
        <v>4327</v>
      </c>
      <c r="F2132" s="201">
        <v>436.4</v>
      </c>
    </row>
    <row r="2133" spans="2:6" ht="27">
      <c r="B2133" s="199" t="s">
        <v>7528</v>
      </c>
      <c r="C2133" s="199" t="s">
        <v>9969</v>
      </c>
      <c r="D2133" s="200" t="s">
        <v>5141</v>
      </c>
      <c r="E2133" s="199" t="s">
        <v>4195</v>
      </c>
      <c r="F2133" s="201">
        <v>64.05</v>
      </c>
    </row>
    <row r="2134" spans="2:6">
      <c r="B2134" s="199" t="s">
        <v>7529</v>
      </c>
      <c r="C2134" s="199" t="s">
        <v>9970</v>
      </c>
      <c r="D2134" s="200" t="s">
        <v>5142</v>
      </c>
      <c r="E2134" s="199" t="s">
        <v>4466</v>
      </c>
      <c r="F2134" s="201">
        <v>32.86</v>
      </c>
    </row>
    <row r="2135" spans="2:6">
      <c r="B2135" s="199" t="s">
        <v>7530</v>
      </c>
      <c r="C2135" s="199" t="s">
        <v>9971</v>
      </c>
      <c r="D2135" s="200" t="s">
        <v>5143</v>
      </c>
      <c r="E2135" s="199" t="s">
        <v>4466</v>
      </c>
      <c r="F2135" s="201">
        <v>35.4</v>
      </c>
    </row>
    <row r="2136" spans="2:6">
      <c r="B2136" s="206" t="s">
        <v>22556</v>
      </c>
      <c r="C2136" s="199" t="s">
        <v>4323</v>
      </c>
      <c r="D2136" s="203" t="s">
        <v>22557</v>
      </c>
      <c r="E2136" s="204"/>
      <c r="F2136" s="205"/>
    </row>
    <row r="2137" spans="2:6" ht="27">
      <c r="B2137" s="199" t="s">
        <v>7531</v>
      </c>
      <c r="C2137" s="199" t="s">
        <v>4323</v>
      </c>
      <c r="D2137" s="200" t="s">
        <v>5144</v>
      </c>
      <c r="E2137" s="199" t="s">
        <v>17</v>
      </c>
      <c r="F2137" s="201">
        <v>10.56</v>
      </c>
    </row>
    <row r="2138" spans="2:6" ht="27">
      <c r="B2138" s="199" t="s">
        <v>7532</v>
      </c>
      <c r="C2138" s="199" t="s">
        <v>4323</v>
      </c>
      <c r="D2138" s="200" t="s">
        <v>5145</v>
      </c>
      <c r="E2138" s="199" t="s">
        <v>4021</v>
      </c>
      <c r="F2138" s="201">
        <v>42.76</v>
      </c>
    </row>
    <row r="2139" spans="2:6" ht="27">
      <c r="B2139" s="199" t="s">
        <v>7533</v>
      </c>
      <c r="C2139" s="199" t="s">
        <v>9972</v>
      </c>
      <c r="D2139" s="200" t="s">
        <v>5146</v>
      </c>
      <c r="E2139" s="199" t="s">
        <v>4021</v>
      </c>
      <c r="F2139" s="201">
        <v>31.66</v>
      </c>
    </row>
    <row r="2140" spans="2:6" ht="27">
      <c r="B2140" s="199" t="s">
        <v>7534</v>
      </c>
      <c r="C2140" s="199" t="s">
        <v>9973</v>
      </c>
      <c r="D2140" s="200" t="s">
        <v>5147</v>
      </c>
      <c r="E2140" s="199" t="s">
        <v>4021</v>
      </c>
      <c r="F2140" s="201">
        <v>35.57</v>
      </c>
    </row>
    <row r="2141" spans="2:6" ht="27">
      <c r="B2141" s="199" t="s">
        <v>7535</v>
      </c>
      <c r="C2141" s="199" t="s">
        <v>9974</v>
      </c>
      <c r="D2141" s="200" t="s">
        <v>5148</v>
      </c>
      <c r="E2141" s="199" t="s">
        <v>4021</v>
      </c>
      <c r="F2141" s="201">
        <v>39.07</v>
      </c>
    </row>
    <row r="2142" spans="2:6" ht="27">
      <c r="B2142" s="199" t="s">
        <v>7536</v>
      </c>
      <c r="C2142" s="199" t="s">
        <v>9975</v>
      </c>
      <c r="D2142" s="200" t="s">
        <v>5149</v>
      </c>
      <c r="E2142" s="199" t="s">
        <v>4021</v>
      </c>
      <c r="F2142" s="201">
        <v>40.28</v>
      </c>
    </row>
    <row r="2143" spans="2:6" ht="27">
      <c r="B2143" s="199" t="s">
        <v>7537</v>
      </c>
      <c r="C2143" s="199" t="s">
        <v>9976</v>
      </c>
      <c r="D2143" s="200" t="s">
        <v>5150</v>
      </c>
      <c r="E2143" s="199" t="s">
        <v>4021</v>
      </c>
      <c r="F2143" s="201">
        <v>40.93</v>
      </c>
    </row>
    <row r="2144" spans="2:6" ht="40.5">
      <c r="B2144" s="199" t="s">
        <v>7538</v>
      </c>
      <c r="C2144" s="199" t="s">
        <v>9977</v>
      </c>
      <c r="D2144" s="200" t="s">
        <v>5151</v>
      </c>
      <c r="E2144" s="199" t="s">
        <v>4021</v>
      </c>
      <c r="F2144" s="201">
        <v>89.06</v>
      </c>
    </row>
    <row r="2145" spans="2:6" ht="40.5">
      <c r="B2145" s="199" t="s">
        <v>7539</v>
      </c>
      <c r="C2145" s="199" t="s">
        <v>4323</v>
      </c>
      <c r="D2145" s="200" t="s">
        <v>5152</v>
      </c>
      <c r="E2145" s="199" t="s">
        <v>4021</v>
      </c>
      <c r="F2145" s="201">
        <v>74.319999999999993</v>
      </c>
    </row>
    <row r="2146" spans="2:6" ht="40.5">
      <c r="B2146" s="199" t="s">
        <v>7540</v>
      </c>
      <c r="C2146" s="199" t="s">
        <v>4323</v>
      </c>
      <c r="D2146" s="200" t="s">
        <v>5153</v>
      </c>
      <c r="E2146" s="199" t="s">
        <v>4021</v>
      </c>
      <c r="F2146" s="201">
        <v>62.54</v>
      </c>
    </row>
    <row r="2147" spans="2:6" ht="27">
      <c r="B2147" s="199" t="s">
        <v>7541</v>
      </c>
      <c r="C2147" s="199" t="s">
        <v>9978</v>
      </c>
      <c r="D2147" s="200" t="s">
        <v>5154</v>
      </c>
      <c r="E2147" s="199" t="s">
        <v>4021</v>
      </c>
      <c r="F2147" s="201">
        <v>40.909999999999997</v>
      </c>
    </row>
    <row r="2148" spans="2:6" ht="27">
      <c r="B2148" s="199" t="s">
        <v>13918</v>
      </c>
      <c r="C2148" s="199" t="s">
        <v>4323</v>
      </c>
      <c r="D2148" s="200" t="s">
        <v>13919</v>
      </c>
      <c r="E2148" s="199" t="s">
        <v>4021</v>
      </c>
      <c r="F2148" s="201">
        <v>32.869999999999997</v>
      </c>
    </row>
    <row r="2149" spans="2:6" ht="67.5">
      <c r="B2149" s="199" t="s">
        <v>22558</v>
      </c>
      <c r="C2149" s="199" t="s">
        <v>4323</v>
      </c>
      <c r="D2149" s="200" t="s">
        <v>22559</v>
      </c>
      <c r="E2149" s="199" t="s">
        <v>4021</v>
      </c>
      <c r="F2149" s="201">
        <v>75.55</v>
      </c>
    </row>
    <row r="2150" spans="2:6" ht="27">
      <c r="B2150" s="199" t="s">
        <v>7542</v>
      </c>
      <c r="C2150" s="199" t="s">
        <v>9979</v>
      </c>
      <c r="D2150" s="200" t="s">
        <v>5155</v>
      </c>
      <c r="E2150" s="199" t="s">
        <v>17</v>
      </c>
      <c r="F2150" s="201">
        <v>493.55</v>
      </c>
    </row>
    <row r="2151" spans="2:6" ht="27">
      <c r="B2151" s="199" t="s">
        <v>7543</v>
      </c>
      <c r="C2151" s="199" t="s">
        <v>9980</v>
      </c>
      <c r="D2151" s="200" t="s">
        <v>5156</v>
      </c>
      <c r="E2151" s="199" t="s">
        <v>17</v>
      </c>
      <c r="F2151" s="201">
        <v>514.95000000000005</v>
      </c>
    </row>
    <row r="2152" spans="2:6" ht="27">
      <c r="B2152" s="199" t="s">
        <v>7544</v>
      </c>
      <c r="C2152" s="199" t="s">
        <v>9981</v>
      </c>
      <c r="D2152" s="200" t="s">
        <v>5157</v>
      </c>
      <c r="E2152" s="199" t="s">
        <v>17</v>
      </c>
      <c r="F2152" s="201">
        <v>547.04</v>
      </c>
    </row>
    <row r="2153" spans="2:6" ht="27">
      <c r="B2153" s="199" t="s">
        <v>7545</v>
      </c>
      <c r="C2153" s="199" t="s">
        <v>9982</v>
      </c>
      <c r="D2153" s="200" t="s">
        <v>5158</v>
      </c>
      <c r="E2153" s="199" t="s">
        <v>17</v>
      </c>
      <c r="F2153" s="201">
        <v>564.07000000000005</v>
      </c>
    </row>
    <row r="2154" spans="2:6" ht="27">
      <c r="B2154" s="199" t="s">
        <v>7546</v>
      </c>
      <c r="C2154" s="199" t="s">
        <v>9983</v>
      </c>
      <c r="D2154" s="200" t="s">
        <v>5159</v>
      </c>
      <c r="E2154" s="199" t="s">
        <v>17</v>
      </c>
      <c r="F2154" s="201">
        <v>593.32000000000005</v>
      </c>
    </row>
    <row r="2155" spans="2:6" ht="27">
      <c r="B2155" s="199" t="s">
        <v>7547</v>
      </c>
      <c r="C2155" s="199" t="s">
        <v>4323</v>
      </c>
      <c r="D2155" s="200" t="s">
        <v>5160</v>
      </c>
      <c r="E2155" s="199" t="s">
        <v>17</v>
      </c>
      <c r="F2155" s="201">
        <v>363.02</v>
      </c>
    </row>
    <row r="2156" spans="2:6" ht="27">
      <c r="B2156" s="199" t="s">
        <v>7548</v>
      </c>
      <c r="C2156" s="199" t="s">
        <v>4323</v>
      </c>
      <c r="D2156" s="200" t="s">
        <v>5161</v>
      </c>
      <c r="E2156" s="199" t="s">
        <v>17</v>
      </c>
      <c r="F2156" s="201">
        <v>374.67</v>
      </c>
    </row>
    <row r="2157" spans="2:6" ht="27">
      <c r="B2157" s="199" t="s">
        <v>7549</v>
      </c>
      <c r="C2157" s="199" t="s">
        <v>4323</v>
      </c>
      <c r="D2157" s="200" t="s">
        <v>5162</v>
      </c>
      <c r="E2157" s="199" t="s">
        <v>17</v>
      </c>
      <c r="F2157" s="201">
        <v>387.8</v>
      </c>
    </row>
    <row r="2158" spans="2:6" ht="27">
      <c r="B2158" s="199" t="s">
        <v>7550</v>
      </c>
      <c r="C2158" s="199" t="s">
        <v>4323</v>
      </c>
      <c r="D2158" s="200" t="s">
        <v>5163</v>
      </c>
      <c r="E2158" s="199" t="s">
        <v>17</v>
      </c>
      <c r="F2158" s="201">
        <v>403.95</v>
      </c>
    </row>
    <row r="2159" spans="2:6" ht="27">
      <c r="B2159" s="199" t="s">
        <v>7551</v>
      </c>
      <c r="C2159" s="199" t="s">
        <v>4323</v>
      </c>
      <c r="D2159" s="200" t="s">
        <v>5164</v>
      </c>
      <c r="E2159" s="199" t="s">
        <v>17</v>
      </c>
      <c r="F2159" s="201">
        <v>424</v>
      </c>
    </row>
    <row r="2160" spans="2:6" ht="27">
      <c r="B2160" s="199" t="s">
        <v>7552</v>
      </c>
      <c r="C2160" s="199" t="s">
        <v>4323</v>
      </c>
      <c r="D2160" s="200" t="s">
        <v>5165</v>
      </c>
      <c r="E2160" s="199" t="s">
        <v>17</v>
      </c>
      <c r="F2160" s="201">
        <v>435.01</v>
      </c>
    </row>
    <row r="2161" spans="2:6" ht="27">
      <c r="B2161" s="199" t="s">
        <v>7553</v>
      </c>
      <c r="C2161" s="199" t="s">
        <v>9984</v>
      </c>
      <c r="D2161" s="200" t="s">
        <v>5166</v>
      </c>
      <c r="E2161" s="199" t="s">
        <v>17</v>
      </c>
      <c r="F2161" s="201">
        <v>342.73</v>
      </c>
    </row>
    <row r="2162" spans="2:6" ht="27">
      <c r="B2162" s="199" t="s">
        <v>7554</v>
      </c>
      <c r="C2162" s="199" t="s">
        <v>9985</v>
      </c>
      <c r="D2162" s="200" t="s">
        <v>5167</v>
      </c>
      <c r="E2162" s="199" t="s">
        <v>17</v>
      </c>
      <c r="F2162" s="201">
        <v>354.83</v>
      </c>
    </row>
    <row r="2163" spans="2:6" ht="27">
      <c r="B2163" s="199" t="s">
        <v>7555</v>
      </c>
      <c r="C2163" s="199" t="s">
        <v>9986</v>
      </c>
      <c r="D2163" s="200" t="s">
        <v>5168</v>
      </c>
      <c r="E2163" s="199" t="s">
        <v>17</v>
      </c>
      <c r="F2163" s="201">
        <v>368.88</v>
      </c>
    </row>
    <row r="2164" spans="2:6" ht="27">
      <c r="B2164" s="199" t="s">
        <v>7556</v>
      </c>
      <c r="C2164" s="199" t="s">
        <v>9987</v>
      </c>
      <c r="D2164" s="200" t="s">
        <v>5169</v>
      </c>
      <c r="E2164" s="199" t="s">
        <v>17</v>
      </c>
      <c r="F2164" s="201">
        <v>394.4</v>
      </c>
    </row>
    <row r="2165" spans="2:6" ht="27">
      <c r="B2165" s="199" t="s">
        <v>7557</v>
      </c>
      <c r="C2165" s="199" t="s">
        <v>9988</v>
      </c>
      <c r="D2165" s="200" t="s">
        <v>5170</v>
      </c>
      <c r="E2165" s="199" t="s">
        <v>17</v>
      </c>
      <c r="F2165" s="201">
        <v>407.43</v>
      </c>
    </row>
    <row r="2166" spans="2:6" ht="27">
      <c r="B2166" s="199" t="s">
        <v>7558</v>
      </c>
      <c r="C2166" s="199" t="s">
        <v>9989</v>
      </c>
      <c r="D2166" s="200" t="s">
        <v>5171</v>
      </c>
      <c r="E2166" s="199" t="s">
        <v>17</v>
      </c>
      <c r="F2166" s="201">
        <v>415.63</v>
      </c>
    </row>
    <row r="2167" spans="2:6" ht="27">
      <c r="B2167" s="199" t="s">
        <v>7559</v>
      </c>
      <c r="C2167" s="199" t="s">
        <v>9990</v>
      </c>
      <c r="D2167" s="200" t="s">
        <v>5172</v>
      </c>
      <c r="E2167" s="199" t="s">
        <v>17</v>
      </c>
      <c r="F2167" s="201">
        <v>390.16</v>
      </c>
    </row>
    <row r="2168" spans="2:6" ht="27">
      <c r="B2168" s="199" t="s">
        <v>7560</v>
      </c>
      <c r="C2168" s="199" t="s">
        <v>9991</v>
      </c>
      <c r="D2168" s="200" t="s">
        <v>5173</v>
      </c>
      <c r="E2168" s="199" t="s">
        <v>17</v>
      </c>
      <c r="F2168" s="201">
        <v>404.6</v>
      </c>
    </row>
    <row r="2169" spans="2:6" ht="27">
      <c r="B2169" s="199" t="s">
        <v>7561</v>
      </c>
      <c r="C2169" s="199" t="s">
        <v>9992</v>
      </c>
      <c r="D2169" s="200" t="s">
        <v>5174</v>
      </c>
      <c r="E2169" s="199" t="s">
        <v>17</v>
      </c>
      <c r="F2169" s="201">
        <v>423.28</v>
      </c>
    </row>
    <row r="2170" spans="2:6" ht="27">
      <c r="B2170" s="199" t="s">
        <v>7562</v>
      </c>
      <c r="C2170" s="199" t="s">
        <v>9993</v>
      </c>
      <c r="D2170" s="200" t="s">
        <v>5175</v>
      </c>
      <c r="E2170" s="199" t="s">
        <v>17</v>
      </c>
      <c r="F2170" s="201">
        <v>433.05</v>
      </c>
    </row>
    <row r="2171" spans="2:6" ht="27">
      <c r="B2171" s="199" t="s">
        <v>7563</v>
      </c>
      <c r="C2171" s="199" t="s">
        <v>9994</v>
      </c>
      <c r="D2171" s="200" t="s">
        <v>5176</v>
      </c>
      <c r="E2171" s="199" t="s">
        <v>17</v>
      </c>
      <c r="F2171" s="201">
        <v>452.2</v>
      </c>
    </row>
    <row r="2172" spans="2:6" ht="27">
      <c r="B2172" s="199" t="s">
        <v>7564</v>
      </c>
      <c r="C2172" s="199" t="s">
        <v>9995</v>
      </c>
      <c r="D2172" s="200" t="s">
        <v>5177</v>
      </c>
      <c r="E2172" s="199" t="s">
        <v>17</v>
      </c>
      <c r="F2172" s="201">
        <v>467.58</v>
      </c>
    </row>
    <row r="2173" spans="2:6" ht="27">
      <c r="B2173" s="199" t="s">
        <v>7565</v>
      </c>
      <c r="C2173" s="199" t="s">
        <v>9996</v>
      </c>
      <c r="D2173" s="200" t="s">
        <v>5178</v>
      </c>
      <c r="E2173" s="199" t="s">
        <v>17</v>
      </c>
      <c r="F2173" s="201">
        <v>459.58</v>
      </c>
    </row>
    <row r="2174" spans="2:6" ht="27">
      <c r="B2174" s="199" t="s">
        <v>7566</v>
      </c>
      <c r="C2174" s="199" t="s">
        <v>9997</v>
      </c>
      <c r="D2174" s="200" t="s">
        <v>5179</v>
      </c>
      <c r="E2174" s="199" t="s">
        <v>17</v>
      </c>
      <c r="F2174" s="201">
        <v>474.89</v>
      </c>
    </row>
    <row r="2175" spans="2:6" ht="27">
      <c r="B2175" s="199" t="s">
        <v>7567</v>
      </c>
      <c r="C2175" s="199" t="s">
        <v>9998</v>
      </c>
      <c r="D2175" s="200" t="s">
        <v>5180</v>
      </c>
      <c r="E2175" s="199" t="s">
        <v>17</v>
      </c>
      <c r="F2175" s="201">
        <v>480.74</v>
      </c>
    </row>
    <row r="2176" spans="2:6" ht="27">
      <c r="B2176" s="199" t="s">
        <v>7568</v>
      </c>
      <c r="C2176" s="199" t="s">
        <v>9999</v>
      </c>
      <c r="D2176" s="200" t="s">
        <v>5181</v>
      </c>
      <c r="E2176" s="199" t="s">
        <v>17</v>
      </c>
      <c r="F2176" s="201">
        <v>492.67</v>
      </c>
    </row>
    <row r="2177" spans="2:6" ht="27">
      <c r="B2177" s="199" t="s">
        <v>7569</v>
      </c>
      <c r="C2177" s="199" t="s">
        <v>10000</v>
      </c>
      <c r="D2177" s="200" t="s">
        <v>5182</v>
      </c>
      <c r="E2177" s="199" t="s">
        <v>17</v>
      </c>
      <c r="F2177" s="201">
        <v>455.41</v>
      </c>
    </row>
    <row r="2178" spans="2:6" ht="27">
      <c r="B2178" s="199" t="s">
        <v>7570</v>
      </c>
      <c r="C2178" s="199" t="s">
        <v>10001</v>
      </c>
      <c r="D2178" s="200" t="s">
        <v>5183</v>
      </c>
      <c r="E2178" s="199" t="s">
        <v>17</v>
      </c>
      <c r="F2178" s="201">
        <v>360.94</v>
      </c>
    </row>
    <row r="2179" spans="2:6" ht="27">
      <c r="B2179" s="199" t="s">
        <v>7571</v>
      </c>
      <c r="C2179" s="199" t="s">
        <v>10002</v>
      </c>
      <c r="D2179" s="200" t="s">
        <v>5184</v>
      </c>
      <c r="E2179" s="199" t="s">
        <v>17</v>
      </c>
      <c r="F2179" s="201">
        <v>374.59</v>
      </c>
    </row>
    <row r="2180" spans="2:6">
      <c r="B2180" s="207" t="s">
        <v>22560</v>
      </c>
      <c r="C2180" s="199" t="s">
        <v>4323</v>
      </c>
      <c r="D2180" s="203" t="s">
        <v>22561</v>
      </c>
      <c r="E2180" s="204"/>
      <c r="F2180" s="205"/>
    </row>
    <row r="2181" spans="2:6" ht="40.5">
      <c r="B2181" s="199" t="s">
        <v>22562</v>
      </c>
      <c r="C2181" s="199" t="s">
        <v>4323</v>
      </c>
      <c r="D2181" s="200" t="s">
        <v>22563</v>
      </c>
      <c r="E2181" s="199" t="s">
        <v>4021</v>
      </c>
      <c r="F2181" s="201">
        <v>36.6</v>
      </c>
    </row>
    <row r="2182" spans="2:6" ht="54">
      <c r="B2182" s="199" t="s">
        <v>22564</v>
      </c>
      <c r="C2182" s="199" t="s">
        <v>4323</v>
      </c>
      <c r="D2182" s="200" t="s">
        <v>22565</v>
      </c>
      <c r="E2182" s="199" t="s">
        <v>4021</v>
      </c>
      <c r="F2182" s="201">
        <v>36.99</v>
      </c>
    </row>
    <row r="2183" spans="2:6">
      <c r="B2183" s="207" t="s">
        <v>22566</v>
      </c>
      <c r="C2183" s="199" t="s">
        <v>4323</v>
      </c>
      <c r="D2183" s="203" t="s">
        <v>22567</v>
      </c>
      <c r="E2183" s="204"/>
      <c r="F2183" s="205"/>
    </row>
    <row r="2184" spans="2:6" ht="27">
      <c r="B2184" s="199" t="s">
        <v>22568</v>
      </c>
      <c r="C2184" s="199" t="s">
        <v>4323</v>
      </c>
      <c r="D2184" s="200" t="s">
        <v>22569</v>
      </c>
      <c r="E2184" s="199" t="s">
        <v>4021</v>
      </c>
      <c r="F2184" s="201">
        <v>12.21</v>
      </c>
    </row>
    <row r="2185" spans="2:6" ht="27">
      <c r="B2185" s="199" t="s">
        <v>22570</v>
      </c>
      <c r="C2185" s="199" t="s">
        <v>4323</v>
      </c>
      <c r="D2185" s="200" t="s">
        <v>22571</v>
      </c>
      <c r="E2185" s="199" t="s">
        <v>4021</v>
      </c>
      <c r="F2185" s="201">
        <v>12.6</v>
      </c>
    </row>
    <row r="2186" spans="2:6" ht="27">
      <c r="B2186" s="199" t="s">
        <v>22572</v>
      </c>
      <c r="C2186" s="199" t="s">
        <v>4323</v>
      </c>
      <c r="D2186" s="200" t="s">
        <v>22573</v>
      </c>
      <c r="E2186" s="199" t="s">
        <v>4021</v>
      </c>
      <c r="F2186" s="201">
        <v>9.7200000000000006</v>
      </c>
    </row>
    <row r="2187" spans="2:6" ht="27">
      <c r="B2187" s="199" t="s">
        <v>22574</v>
      </c>
      <c r="C2187" s="199" t="s">
        <v>4323</v>
      </c>
      <c r="D2187" s="200" t="s">
        <v>22575</v>
      </c>
      <c r="E2187" s="199" t="s">
        <v>4021</v>
      </c>
      <c r="F2187" s="201">
        <v>10.210000000000001</v>
      </c>
    </row>
    <row r="2188" spans="2:6">
      <c r="B2188" s="206" t="s">
        <v>22576</v>
      </c>
      <c r="C2188" s="199" t="s">
        <v>4323</v>
      </c>
      <c r="D2188" s="203" t="s">
        <v>22577</v>
      </c>
      <c r="E2188" s="204"/>
      <c r="F2188" s="205"/>
    </row>
    <row r="2189" spans="2:6">
      <c r="B2189" s="199" t="s">
        <v>7572</v>
      </c>
      <c r="C2189" s="199" t="s">
        <v>10003</v>
      </c>
      <c r="D2189" s="200" t="s">
        <v>5185</v>
      </c>
      <c r="E2189" s="199" t="s">
        <v>5186</v>
      </c>
      <c r="F2189" s="201">
        <v>51.52</v>
      </c>
    </row>
    <row r="2190" spans="2:6">
      <c r="B2190" s="199" t="s">
        <v>7573</v>
      </c>
      <c r="C2190" s="199" t="s">
        <v>10004</v>
      </c>
      <c r="D2190" s="200" t="s">
        <v>5187</v>
      </c>
      <c r="E2190" s="199" t="s">
        <v>4021</v>
      </c>
      <c r="F2190" s="201">
        <v>141</v>
      </c>
    </row>
    <row r="2191" spans="2:6" ht="27">
      <c r="B2191" s="199" t="s">
        <v>7574</v>
      </c>
      <c r="C2191" s="199" t="s">
        <v>10005</v>
      </c>
      <c r="D2191" s="200" t="s">
        <v>5188</v>
      </c>
      <c r="E2191" s="199" t="s">
        <v>17</v>
      </c>
      <c r="F2191" s="201">
        <v>2100.67</v>
      </c>
    </row>
    <row r="2192" spans="2:6" ht="27">
      <c r="B2192" s="199" t="s">
        <v>7575</v>
      </c>
      <c r="C2192" s="199" t="s">
        <v>10006</v>
      </c>
      <c r="D2192" s="200" t="s">
        <v>5189</v>
      </c>
      <c r="E2192" s="199" t="s">
        <v>17</v>
      </c>
      <c r="F2192" s="201">
        <v>396.84</v>
      </c>
    </row>
    <row r="2193" spans="2:6" ht="27">
      <c r="B2193" s="199" t="s">
        <v>7576</v>
      </c>
      <c r="C2193" s="199" t="s">
        <v>10007</v>
      </c>
      <c r="D2193" s="200" t="s">
        <v>5190</v>
      </c>
      <c r="E2193" s="199" t="s">
        <v>17</v>
      </c>
      <c r="F2193" s="201">
        <v>610.30999999999995</v>
      </c>
    </row>
    <row r="2194" spans="2:6">
      <c r="B2194" s="199" t="s">
        <v>7577</v>
      </c>
      <c r="C2194" s="199" t="s">
        <v>10008</v>
      </c>
      <c r="D2194" s="200" t="s">
        <v>5191</v>
      </c>
      <c r="E2194" s="199" t="s">
        <v>4195</v>
      </c>
      <c r="F2194" s="201">
        <v>6.71</v>
      </c>
    </row>
    <row r="2195" spans="2:6" ht="27">
      <c r="B2195" s="199" t="s">
        <v>7578</v>
      </c>
      <c r="C2195" s="199" t="s">
        <v>10009</v>
      </c>
      <c r="D2195" s="200" t="s">
        <v>5192</v>
      </c>
      <c r="E2195" s="199" t="s">
        <v>4195</v>
      </c>
      <c r="F2195" s="201">
        <v>3.93</v>
      </c>
    </row>
    <row r="2196" spans="2:6" ht="27">
      <c r="B2196" s="199" t="s">
        <v>7579</v>
      </c>
      <c r="C2196" s="199" t="s">
        <v>10010</v>
      </c>
      <c r="D2196" s="200" t="s">
        <v>5193</v>
      </c>
      <c r="E2196" s="199" t="s">
        <v>4327</v>
      </c>
      <c r="F2196" s="201">
        <v>9.39</v>
      </c>
    </row>
    <row r="2197" spans="2:6" ht="27">
      <c r="B2197" s="199" t="s">
        <v>7580</v>
      </c>
      <c r="C2197" s="199" t="s">
        <v>10011</v>
      </c>
      <c r="D2197" s="200" t="s">
        <v>5194</v>
      </c>
      <c r="E2197" s="199" t="s">
        <v>4440</v>
      </c>
      <c r="F2197" s="201">
        <v>14.87</v>
      </c>
    </row>
    <row r="2198" spans="2:6">
      <c r="B2198" s="206" t="s">
        <v>22578</v>
      </c>
      <c r="C2198" s="199" t="s">
        <v>4323</v>
      </c>
      <c r="D2198" s="203" t="s">
        <v>22579</v>
      </c>
      <c r="E2198" s="204"/>
      <c r="F2198" s="205"/>
    </row>
    <row r="2199" spans="2:6" ht="27">
      <c r="B2199" s="199" t="s">
        <v>7581</v>
      </c>
      <c r="C2199" s="199" t="s">
        <v>10012</v>
      </c>
      <c r="D2199" s="200" t="s">
        <v>5195</v>
      </c>
      <c r="E2199" s="199" t="s">
        <v>4021</v>
      </c>
      <c r="F2199" s="201">
        <v>196</v>
      </c>
    </row>
    <row r="2200" spans="2:6" ht="27">
      <c r="B2200" s="199" t="s">
        <v>7582</v>
      </c>
      <c r="C2200" s="199" t="s">
        <v>10013</v>
      </c>
      <c r="D2200" s="200" t="s">
        <v>5196</v>
      </c>
      <c r="E2200" s="199" t="s">
        <v>4021</v>
      </c>
      <c r="F2200" s="201">
        <v>224</v>
      </c>
    </row>
    <row r="2201" spans="2:6" ht="27">
      <c r="B2201" s="199" t="s">
        <v>7583</v>
      </c>
      <c r="C2201" s="199" t="s">
        <v>10014</v>
      </c>
      <c r="D2201" s="200" t="s">
        <v>5197</v>
      </c>
      <c r="E2201" s="199" t="s">
        <v>4021</v>
      </c>
      <c r="F2201" s="201">
        <v>252</v>
      </c>
    </row>
    <row r="2202" spans="2:6">
      <c r="B2202" s="199" t="s">
        <v>7584</v>
      </c>
      <c r="C2202" s="199" t="s">
        <v>10015</v>
      </c>
      <c r="D2202" s="200" t="s">
        <v>5198</v>
      </c>
      <c r="E2202" s="199" t="s">
        <v>4021</v>
      </c>
      <c r="F2202" s="201">
        <v>135.80000000000001</v>
      </c>
    </row>
    <row r="2203" spans="2:6">
      <c r="B2203" s="199" t="s">
        <v>7585</v>
      </c>
      <c r="C2203" s="199" t="s">
        <v>10016</v>
      </c>
      <c r="D2203" s="200" t="s">
        <v>5199</v>
      </c>
      <c r="E2203" s="199" t="s">
        <v>4021</v>
      </c>
      <c r="F2203" s="201">
        <v>144.19999999999999</v>
      </c>
    </row>
    <row r="2204" spans="2:6">
      <c r="B2204" s="199" t="s">
        <v>7586</v>
      </c>
      <c r="C2204" s="199" t="s">
        <v>10017</v>
      </c>
      <c r="D2204" s="200" t="s">
        <v>5200</v>
      </c>
      <c r="E2204" s="199" t="s">
        <v>4021</v>
      </c>
      <c r="F2204" s="201">
        <v>154</v>
      </c>
    </row>
    <row r="2205" spans="2:6">
      <c r="B2205" s="199" t="s">
        <v>7587</v>
      </c>
      <c r="C2205" s="199" t="s">
        <v>10018</v>
      </c>
      <c r="D2205" s="200" t="s">
        <v>5201</v>
      </c>
      <c r="E2205" s="199" t="s">
        <v>4021</v>
      </c>
      <c r="F2205" s="201">
        <v>159.6</v>
      </c>
    </row>
    <row r="2206" spans="2:6" ht="27">
      <c r="B2206" s="199" t="s">
        <v>7588</v>
      </c>
      <c r="C2206" s="199" t="s">
        <v>10019</v>
      </c>
      <c r="D2206" s="200" t="s">
        <v>5202</v>
      </c>
      <c r="E2206" s="199" t="s">
        <v>4021</v>
      </c>
      <c r="F2206" s="201">
        <v>210</v>
      </c>
    </row>
    <row r="2207" spans="2:6" ht="27">
      <c r="B2207" s="199" t="s">
        <v>7589</v>
      </c>
      <c r="C2207" s="199" t="s">
        <v>10020</v>
      </c>
      <c r="D2207" s="200" t="s">
        <v>5203</v>
      </c>
      <c r="E2207" s="199" t="s">
        <v>4021</v>
      </c>
      <c r="F2207" s="201">
        <v>224</v>
      </c>
    </row>
    <row r="2208" spans="2:6" ht="27">
      <c r="B2208" s="199" t="s">
        <v>7590</v>
      </c>
      <c r="C2208" s="199" t="s">
        <v>10021</v>
      </c>
      <c r="D2208" s="200" t="s">
        <v>5204</v>
      </c>
      <c r="E2208" s="199" t="s">
        <v>4021</v>
      </c>
      <c r="F2208" s="201">
        <v>238</v>
      </c>
    </row>
    <row r="2209" spans="2:6">
      <c r="B2209" s="199" t="s">
        <v>7591</v>
      </c>
      <c r="C2209" s="199" t="s">
        <v>10022</v>
      </c>
      <c r="D2209" s="200" t="s">
        <v>5205</v>
      </c>
      <c r="E2209" s="199" t="s">
        <v>4021</v>
      </c>
      <c r="F2209" s="201">
        <v>196</v>
      </c>
    </row>
    <row r="2210" spans="2:6" ht="27">
      <c r="B2210" s="199" t="s">
        <v>7592</v>
      </c>
      <c r="C2210" s="199" t="s">
        <v>10023</v>
      </c>
      <c r="D2210" s="200" t="s">
        <v>5206</v>
      </c>
      <c r="E2210" s="199" t="s">
        <v>4021</v>
      </c>
      <c r="F2210" s="201">
        <v>246.75</v>
      </c>
    </row>
    <row r="2211" spans="2:6" ht="27">
      <c r="B2211" s="199" t="s">
        <v>7593</v>
      </c>
      <c r="C2211" s="199" t="s">
        <v>10024</v>
      </c>
      <c r="D2211" s="200" t="s">
        <v>5207</v>
      </c>
      <c r="E2211" s="199" t="s">
        <v>4021</v>
      </c>
      <c r="F2211" s="201">
        <v>271.42</v>
      </c>
    </row>
    <row r="2212" spans="2:6" ht="27">
      <c r="B2212" s="199" t="s">
        <v>7594</v>
      </c>
      <c r="C2212" s="199" t="s">
        <v>10025</v>
      </c>
      <c r="D2212" s="200" t="s">
        <v>5208</v>
      </c>
      <c r="E2212" s="199" t="s">
        <v>4021</v>
      </c>
      <c r="F2212" s="201">
        <v>296.10000000000002</v>
      </c>
    </row>
    <row r="2213" spans="2:6" ht="27">
      <c r="B2213" s="199" t="s">
        <v>7595</v>
      </c>
      <c r="C2213" s="199" t="s">
        <v>10026</v>
      </c>
      <c r="D2213" s="200" t="s">
        <v>5209</v>
      </c>
      <c r="E2213" s="199" t="s">
        <v>4021</v>
      </c>
      <c r="F2213" s="201">
        <v>337.22</v>
      </c>
    </row>
    <row r="2214" spans="2:6" ht="27">
      <c r="B2214" s="199" t="s">
        <v>7596</v>
      </c>
      <c r="C2214" s="199" t="s">
        <v>10027</v>
      </c>
      <c r="D2214" s="200" t="s">
        <v>5210</v>
      </c>
      <c r="E2214" s="199" t="s">
        <v>4440</v>
      </c>
      <c r="F2214" s="201">
        <v>10.5</v>
      </c>
    </row>
    <row r="2215" spans="2:6" ht="27">
      <c r="B2215" s="199" t="s">
        <v>7597</v>
      </c>
      <c r="C2215" s="199" t="s">
        <v>10028</v>
      </c>
      <c r="D2215" s="200" t="s">
        <v>5211</v>
      </c>
      <c r="E2215" s="199" t="s">
        <v>4440</v>
      </c>
      <c r="F2215" s="201">
        <v>10.5</v>
      </c>
    </row>
    <row r="2216" spans="2:6" ht="27">
      <c r="B2216" s="199" t="s">
        <v>7598</v>
      </c>
      <c r="C2216" s="199" t="s">
        <v>10029</v>
      </c>
      <c r="D2216" s="200" t="s">
        <v>5212</v>
      </c>
      <c r="E2216" s="199" t="s">
        <v>4440</v>
      </c>
      <c r="F2216" s="201">
        <v>10.5</v>
      </c>
    </row>
    <row r="2217" spans="2:6" ht="27">
      <c r="B2217" s="199" t="s">
        <v>7599</v>
      </c>
      <c r="C2217" s="199" t="s">
        <v>10030</v>
      </c>
      <c r="D2217" s="200" t="s">
        <v>5213</v>
      </c>
      <c r="E2217" s="199" t="s">
        <v>4021</v>
      </c>
      <c r="F2217" s="201">
        <v>99.64</v>
      </c>
    </row>
    <row r="2218" spans="2:6" ht="27">
      <c r="B2218" s="199" t="s">
        <v>7600</v>
      </c>
      <c r="C2218" s="199" t="s">
        <v>10031</v>
      </c>
      <c r="D2218" s="200" t="s">
        <v>5214</v>
      </c>
      <c r="E2218" s="199" t="s">
        <v>4021</v>
      </c>
      <c r="F2218" s="201">
        <v>76.05</v>
      </c>
    </row>
    <row r="2219" spans="2:6" ht="27">
      <c r="B2219" s="199" t="s">
        <v>7601</v>
      </c>
      <c r="C2219" s="199" t="s">
        <v>10032</v>
      </c>
      <c r="D2219" s="200" t="s">
        <v>5215</v>
      </c>
      <c r="E2219" s="199" t="s">
        <v>4021</v>
      </c>
      <c r="F2219" s="201">
        <v>50.7</v>
      </c>
    </row>
    <row r="2220" spans="2:6">
      <c r="B2220" s="206" t="s">
        <v>22580</v>
      </c>
      <c r="C2220" s="199" t="s">
        <v>4323</v>
      </c>
      <c r="D2220" s="203" t="s">
        <v>22581</v>
      </c>
      <c r="E2220" s="204"/>
      <c r="F2220" s="205"/>
    </row>
    <row r="2221" spans="2:6">
      <c r="B2221" s="199" t="s">
        <v>7602</v>
      </c>
      <c r="C2221" s="199" t="s">
        <v>10033</v>
      </c>
      <c r="D2221" s="200" t="s">
        <v>5216</v>
      </c>
      <c r="E2221" s="199" t="s">
        <v>4195</v>
      </c>
      <c r="F2221" s="201">
        <v>12.7</v>
      </c>
    </row>
    <row r="2222" spans="2:6">
      <c r="B2222" s="199" t="s">
        <v>7603</v>
      </c>
      <c r="C2222" s="199" t="s">
        <v>10034</v>
      </c>
      <c r="D2222" s="200" t="s">
        <v>5217</v>
      </c>
      <c r="E2222" s="199" t="s">
        <v>4195</v>
      </c>
      <c r="F2222" s="201">
        <v>8.5</v>
      </c>
    </row>
    <row r="2223" spans="2:6">
      <c r="B2223" s="199" t="s">
        <v>7604</v>
      </c>
      <c r="C2223" s="199" t="s">
        <v>10035</v>
      </c>
      <c r="D2223" s="200" t="s">
        <v>5218</v>
      </c>
      <c r="E2223" s="199" t="s">
        <v>4021</v>
      </c>
      <c r="F2223" s="201">
        <v>116.26</v>
      </c>
    </row>
    <row r="2224" spans="2:6">
      <c r="B2224" s="199" t="s">
        <v>7605</v>
      </c>
      <c r="C2224" s="199" t="s">
        <v>10036</v>
      </c>
      <c r="D2224" s="200" t="s">
        <v>5219</v>
      </c>
      <c r="E2224" s="199" t="s">
        <v>4021</v>
      </c>
      <c r="F2224" s="201">
        <v>33.450000000000003</v>
      </c>
    </row>
    <row r="2225" spans="2:6">
      <c r="B2225" s="199" t="s">
        <v>7606</v>
      </c>
      <c r="C2225" s="199" t="s">
        <v>10037</v>
      </c>
      <c r="D2225" s="200" t="s">
        <v>5220</v>
      </c>
      <c r="E2225" s="199" t="s">
        <v>4021</v>
      </c>
      <c r="F2225" s="201">
        <v>39.9</v>
      </c>
    </row>
    <row r="2226" spans="2:6">
      <c r="B2226" s="199" t="s">
        <v>7607</v>
      </c>
      <c r="C2226" s="199" t="s">
        <v>10038</v>
      </c>
      <c r="D2226" s="200" t="s">
        <v>5221</v>
      </c>
      <c r="E2226" s="199" t="s">
        <v>4021</v>
      </c>
      <c r="F2226" s="201">
        <v>30.22</v>
      </c>
    </row>
    <row r="2227" spans="2:6">
      <c r="B2227" s="199" t="s">
        <v>7608</v>
      </c>
      <c r="C2227" s="199" t="s">
        <v>10039</v>
      </c>
      <c r="D2227" s="200" t="s">
        <v>5222</v>
      </c>
      <c r="E2227" s="199" t="s">
        <v>4021</v>
      </c>
      <c r="F2227" s="201">
        <v>54.39</v>
      </c>
    </row>
    <row r="2228" spans="2:6">
      <c r="B2228" s="199" t="s">
        <v>7609</v>
      </c>
      <c r="C2228" s="199" t="s">
        <v>10040</v>
      </c>
      <c r="D2228" s="200" t="s">
        <v>5223</v>
      </c>
      <c r="E2228" s="199" t="s">
        <v>4021</v>
      </c>
      <c r="F2228" s="201">
        <v>70.23</v>
      </c>
    </row>
    <row r="2229" spans="2:6">
      <c r="B2229" s="199" t="s">
        <v>7610</v>
      </c>
      <c r="C2229" s="199" t="s">
        <v>10041</v>
      </c>
      <c r="D2229" s="200" t="s">
        <v>5224</v>
      </c>
      <c r="E2229" s="199" t="s">
        <v>4021</v>
      </c>
      <c r="F2229" s="201">
        <v>41</v>
      </c>
    </row>
    <row r="2230" spans="2:6">
      <c r="B2230" s="199" t="s">
        <v>7611</v>
      </c>
      <c r="C2230" s="199" t="s">
        <v>10042</v>
      </c>
      <c r="D2230" s="200" t="s">
        <v>5225</v>
      </c>
      <c r="E2230" s="199" t="s">
        <v>4021</v>
      </c>
      <c r="F2230" s="201">
        <v>41</v>
      </c>
    </row>
    <row r="2231" spans="2:6">
      <c r="B2231" s="199" t="s">
        <v>7612</v>
      </c>
      <c r="C2231" s="199" t="s">
        <v>4323</v>
      </c>
      <c r="D2231" s="200" t="s">
        <v>5226</v>
      </c>
      <c r="E2231" s="199" t="s">
        <v>4021</v>
      </c>
      <c r="F2231" s="201">
        <v>11.96</v>
      </c>
    </row>
    <row r="2232" spans="2:6">
      <c r="B2232" s="206" t="s">
        <v>22582</v>
      </c>
      <c r="C2232" s="199" t="s">
        <v>4323</v>
      </c>
      <c r="D2232" s="203" t="s">
        <v>22583</v>
      </c>
      <c r="E2232" s="204"/>
      <c r="F2232" s="205"/>
    </row>
    <row r="2233" spans="2:6">
      <c r="B2233" s="199" t="s">
        <v>7613</v>
      </c>
      <c r="C2233" s="199" t="s">
        <v>10043</v>
      </c>
      <c r="D2233" s="200" t="s">
        <v>5227</v>
      </c>
      <c r="E2233" s="199" t="s">
        <v>4327</v>
      </c>
      <c r="F2233" s="201">
        <v>9.2899999999999991</v>
      </c>
    </row>
    <row r="2234" spans="2:6">
      <c r="B2234" s="199" t="s">
        <v>7614</v>
      </c>
      <c r="C2234" s="199" t="s">
        <v>10044</v>
      </c>
      <c r="D2234" s="200" t="s">
        <v>5228</v>
      </c>
      <c r="E2234" s="199" t="s">
        <v>4327</v>
      </c>
      <c r="F2234" s="201">
        <v>9.07</v>
      </c>
    </row>
    <row r="2235" spans="2:6">
      <c r="B2235" s="199" t="s">
        <v>7615</v>
      </c>
      <c r="C2235" s="199" t="s">
        <v>10045</v>
      </c>
      <c r="D2235" s="200" t="s">
        <v>5229</v>
      </c>
      <c r="E2235" s="199" t="s">
        <v>4327</v>
      </c>
      <c r="F2235" s="201">
        <v>9.2899999999999991</v>
      </c>
    </row>
    <row r="2236" spans="2:6" ht="40.5">
      <c r="B2236" s="199" t="s">
        <v>7618</v>
      </c>
      <c r="C2236" s="199" t="s">
        <v>10048</v>
      </c>
      <c r="D2236" s="200" t="s">
        <v>13920</v>
      </c>
      <c r="E2236" s="199" t="s">
        <v>4327</v>
      </c>
      <c r="F2236" s="201">
        <v>185.65</v>
      </c>
    </row>
    <row r="2237" spans="2:6" ht="40.5">
      <c r="B2237" s="199" t="s">
        <v>7616</v>
      </c>
      <c r="C2237" s="199" t="s">
        <v>10046</v>
      </c>
      <c r="D2237" s="200" t="s">
        <v>13921</v>
      </c>
      <c r="E2237" s="199" t="s">
        <v>4327</v>
      </c>
      <c r="F2237" s="201">
        <v>236.65</v>
      </c>
    </row>
    <row r="2238" spans="2:6" ht="40.5">
      <c r="B2238" s="199" t="s">
        <v>7617</v>
      </c>
      <c r="C2238" s="199" t="s">
        <v>10047</v>
      </c>
      <c r="D2238" s="200" t="s">
        <v>13922</v>
      </c>
      <c r="E2238" s="199" t="s">
        <v>4327</v>
      </c>
      <c r="F2238" s="201">
        <v>185.65</v>
      </c>
    </row>
    <row r="2239" spans="2:6">
      <c r="B2239" s="199" t="s">
        <v>7619</v>
      </c>
      <c r="C2239" s="199" t="s">
        <v>10049</v>
      </c>
      <c r="D2239" s="200" t="s">
        <v>5230</v>
      </c>
      <c r="E2239" s="199" t="s">
        <v>4327</v>
      </c>
      <c r="F2239" s="201">
        <v>132.36000000000001</v>
      </c>
    </row>
    <row r="2240" spans="2:6">
      <c r="B2240" s="199" t="s">
        <v>7620</v>
      </c>
      <c r="C2240" s="199" t="s">
        <v>10050</v>
      </c>
      <c r="D2240" s="200" t="s">
        <v>5231</v>
      </c>
      <c r="E2240" s="199" t="s">
        <v>4327</v>
      </c>
      <c r="F2240" s="201">
        <v>53.35</v>
      </c>
    </row>
    <row r="2241" spans="2:6">
      <c r="B2241" s="199" t="s">
        <v>7621</v>
      </c>
      <c r="C2241" s="199" t="s">
        <v>10051</v>
      </c>
      <c r="D2241" s="200" t="s">
        <v>5232</v>
      </c>
      <c r="E2241" s="199" t="s">
        <v>4327</v>
      </c>
      <c r="F2241" s="201">
        <v>71.349999999999994</v>
      </c>
    </row>
    <row r="2242" spans="2:6">
      <c r="B2242" s="206" t="s">
        <v>22584</v>
      </c>
      <c r="C2242" s="199" t="s">
        <v>4323</v>
      </c>
      <c r="D2242" s="203" t="s">
        <v>22585</v>
      </c>
      <c r="E2242" s="204"/>
      <c r="F2242" s="205"/>
    </row>
    <row r="2243" spans="2:6">
      <c r="B2243" s="199" t="s">
        <v>7622</v>
      </c>
      <c r="C2243" s="199" t="s">
        <v>10052</v>
      </c>
      <c r="D2243" s="200" t="s">
        <v>5233</v>
      </c>
      <c r="E2243" s="199" t="s">
        <v>4327</v>
      </c>
      <c r="F2243" s="201">
        <v>140</v>
      </c>
    </row>
    <row r="2244" spans="2:6">
      <c r="B2244" s="199" t="s">
        <v>7623</v>
      </c>
      <c r="C2244" s="199" t="s">
        <v>10053</v>
      </c>
      <c r="D2244" s="200" t="s">
        <v>5234</v>
      </c>
      <c r="E2244" s="199" t="s">
        <v>4327</v>
      </c>
      <c r="F2244" s="201">
        <v>95</v>
      </c>
    </row>
    <row r="2245" spans="2:6">
      <c r="B2245" s="199" t="s">
        <v>7624</v>
      </c>
      <c r="C2245" s="199" t="s">
        <v>10054</v>
      </c>
      <c r="D2245" s="200" t="s">
        <v>5235</v>
      </c>
      <c r="E2245" s="199" t="s">
        <v>4327</v>
      </c>
      <c r="F2245" s="201">
        <v>140</v>
      </c>
    </row>
    <row r="2246" spans="2:6">
      <c r="B2246" s="199" t="s">
        <v>7625</v>
      </c>
      <c r="C2246" s="199" t="s">
        <v>10055</v>
      </c>
      <c r="D2246" s="200" t="s">
        <v>5236</v>
      </c>
      <c r="E2246" s="199" t="s">
        <v>4327</v>
      </c>
      <c r="F2246" s="201">
        <v>95</v>
      </c>
    </row>
    <row r="2247" spans="2:6">
      <c r="B2247" s="199" t="s">
        <v>7626</v>
      </c>
      <c r="C2247" s="199" t="s">
        <v>10056</v>
      </c>
      <c r="D2247" s="200" t="s">
        <v>5237</v>
      </c>
      <c r="E2247" s="199" t="s">
        <v>4327</v>
      </c>
      <c r="F2247" s="201">
        <v>40.15</v>
      </c>
    </row>
    <row r="2248" spans="2:6">
      <c r="B2248" s="199" t="s">
        <v>7627</v>
      </c>
      <c r="C2248" s="199" t="s">
        <v>10057</v>
      </c>
      <c r="D2248" s="200" t="s">
        <v>5238</v>
      </c>
      <c r="E2248" s="199" t="s">
        <v>4195</v>
      </c>
      <c r="F2248" s="201">
        <v>261.47000000000003</v>
      </c>
    </row>
    <row r="2249" spans="2:6">
      <c r="B2249" s="199" t="s">
        <v>7628</v>
      </c>
      <c r="C2249" s="199" t="s">
        <v>10058</v>
      </c>
      <c r="D2249" s="200" t="s">
        <v>5239</v>
      </c>
      <c r="E2249" s="199" t="s">
        <v>4195</v>
      </c>
      <c r="F2249" s="201">
        <v>339.58</v>
      </c>
    </row>
    <row r="2250" spans="2:6">
      <c r="B2250" s="199" t="s">
        <v>7629</v>
      </c>
      <c r="C2250" s="199" t="s">
        <v>10059</v>
      </c>
      <c r="D2250" s="200" t="s">
        <v>5240</v>
      </c>
      <c r="E2250" s="199" t="s">
        <v>4195</v>
      </c>
      <c r="F2250" s="201">
        <v>159.35</v>
      </c>
    </row>
    <row r="2251" spans="2:6">
      <c r="B2251" s="199" t="s">
        <v>7630</v>
      </c>
      <c r="C2251" s="199" t="s">
        <v>10060</v>
      </c>
      <c r="D2251" s="200" t="s">
        <v>5241</v>
      </c>
      <c r="E2251" s="199" t="s">
        <v>4195</v>
      </c>
      <c r="F2251" s="201">
        <v>184.85</v>
      </c>
    </row>
    <row r="2252" spans="2:6">
      <c r="B2252" s="199" t="s">
        <v>7631</v>
      </c>
      <c r="C2252" s="199" t="s">
        <v>10061</v>
      </c>
      <c r="D2252" s="200" t="s">
        <v>5242</v>
      </c>
      <c r="E2252" s="199" t="s">
        <v>4195</v>
      </c>
      <c r="F2252" s="201">
        <v>228.24</v>
      </c>
    </row>
    <row r="2253" spans="2:6">
      <c r="B2253" s="199" t="s">
        <v>7632</v>
      </c>
      <c r="C2253" s="199" t="s">
        <v>10062</v>
      </c>
      <c r="D2253" s="200" t="s">
        <v>5243</v>
      </c>
      <c r="E2253" s="199" t="s">
        <v>4327</v>
      </c>
      <c r="F2253" s="201">
        <v>84.83</v>
      </c>
    </row>
    <row r="2254" spans="2:6">
      <c r="B2254" s="199" t="s">
        <v>7633</v>
      </c>
      <c r="C2254" s="199" t="s">
        <v>10063</v>
      </c>
      <c r="D2254" s="200" t="s">
        <v>5244</v>
      </c>
      <c r="E2254" s="199" t="s">
        <v>4327</v>
      </c>
      <c r="F2254" s="201">
        <v>65</v>
      </c>
    </row>
    <row r="2255" spans="2:6">
      <c r="B2255" s="199" t="s">
        <v>7634</v>
      </c>
      <c r="C2255" s="199" t="s">
        <v>10064</v>
      </c>
      <c r="D2255" s="200" t="s">
        <v>5245</v>
      </c>
      <c r="E2255" s="199" t="s">
        <v>4327</v>
      </c>
      <c r="F2255" s="201">
        <v>74.5</v>
      </c>
    </row>
    <row r="2256" spans="2:6">
      <c r="B2256" s="199" t="s">
        <v>7635</v>
      </c>
      <c r="C2256" s="199" t="s">
        <v>10065</v>
      </c>
      <c r="D2256" s="200" t="s">
        <v>5246</v>
      </c>
      <c r="E2256" s="199" t="s">
        <v>4195</v>
      </c>
      <c r="F2256" s="201">
        <v>83.32</v>
      </c>
    </row>
    <row r="2257" spans="2:6">
      <c r="B2257" s="199" t="s">
        <v>7636</v>
      </c>
      <c r="C2257" s="199" t="s">
        <v>10066</v>
      </c>
      <c r="D2257" s="200" t="s">
        <v>5247</v>
      </c>
      <c r="E2257" s="199" t="s">
        <v>4195</v>
      </c>
      <c r="F2257" s="201">
        <v>92.37</v>
      </c>
    </row>
    <row r="2258" spans="2:6">
      <c r="B2258" s="199" t="s">
        <v>7637</v>
      </c>
      <c r="C2258" s="199" t="s">
        <v>10067</v>
      </c>
      <c r="D2258" s="200" t="s">
        <v>5248</v>
      </c>
      <c r="E2258" s="199" t="s">
        <v>4195</v>
      </c>
      <c r="F2258" s="201">
        <v>112.04</v>
      </c>
    </row>
    <row r="2259" spans="2:6">
      <c r="B2259" s="199" t="s">
        <v>7638</v>
      </c>
      <c r="C2259" s="199" t="s">
        <v>10068</v>
      </c>
      <c r="D2259" s="200" t="s">
        <v>5249</v>
      </c>
      <c r="E2259" s="199" t="s">
        <v>4195</v>
      </c>
      <c r="F2259" s="201">
        <v>119.73</v>
      </c>
    </row>
    <row r="2260" spans="2:6">
      <c r="B2260" s="199" t="s">
        <v>7639</v>
      </c>
      <c r="C2260" s="199" t="s">
        <v>10069</v>
      </c>
      <c r="D2260" s="200" t="s">
        <v>5250</v>
      </c>
      <c r="E2260" s="199" t="s">
        <v>4195</v>
      </c>
      <c r="F2260" s="201">
        <v>159.49</v>
      </c>
    </row>
    <row r="2261" spans="2:6">
      <c r="B2261" s="199" t="s">
        <v>7640</v>
      </c>
      <c r="C2261" s="199" t="s">
        <v>10070</v>
      </c>
      <c r="D2261" s="200" t="s">
        <v>5251</v>
      </c>
      <c r="E2261" s="199" t="s">
        <v>17</v>
      </c>
      <c r="F2261" s="201">
        <v>234.82</v>
      </c>
    </row>
    <row r="2262" spans="2:6">
      <c r="B2262" s="199" t="s">
        <v>7641</v>
      </c>
      <c r="C2262" s="199" t="s">
        <v>10071</v>
      </c>
      <c r="D2262" s="200" t="s">
        <v>5252</v>
      </c>
      <c r="E2262" s="199" t="s">
        <v>4195</v>
      </c>
      <c r="F2262" s="201">
        <v>97.64</v>
      </c>
    </row>
    <row r="2263" spans="2:6">
      <c r="B2263" s="199" t="s">
        <v>7642</v>
      </c>
      <c r="C2263" s="199" t="s">
        <v>10072</v>
      </c>
      <c r="D2263" s="200" t="s">
        <v>5253</v>
      </c>
      <c r="E2263" s="199" t="s">
        <v>4195</v>
      </c>
      <c r="F2263" s="201">
        <v>119.64</v>
      </c>
    </row>
    <row r="2264" spans="2:6">
      <c r="B2264" s="199" t="s">
        <v>7643</v>
      </c>
      <c r="C2264" s="199" t="s">
        <v>10073</v>
      </c>
      <c r="D2264" s="200" t="s">
        <v>5254</v>
      </c>
      <c r="E2264" s="199" t="s">
        <v>4195</v>
      </c>
      <c r="F2264" s="201">
        <v>137.04</v>
      </c>
    </row>
    <row r="2265" spans="2:6">
      <c r="B2265" s="199" t="s">
        <v>7644</v>
      </c>
      <c r="C2265" s="199" t="s">
        <v>10074</v>
      </c>
      <c r="D2265" s="200" t="s">
        <v>5255</v>
      </c>
      <c r="E2265" s="199" t="s">
        <v>4195</v>
      </c>
      <c r="F2265" s="201">
        <v>154.13999999999999</v>
      </c>
    </row>
    <row r="2266" spans="2:6">
      <c r="B2266" s="199" t="s">
        <v>7645</v>
      </c>
      <c r="C2266" s="199" t="s">
        <v>10075</v>
      </c>
      <c r="D2266" s="200" t="s">
        <v>5256</v>
      </c>
      <c r="E2266" s="199" t="s">
        <v>4195</v>
      </c>
      <c r="F2266" s="201">
        <v>162.94</v>
      </c>
    </row>
    <row r="2267" spans="2:6">
      <c r="B2267" s="199" t="s">
        <v>7646</v>
      </c>
      <c r="C2267" s="199" t="s">
        <v>10076</v>
      </c>
      <c r="D2267" s="200" t="s">
        <v>5257</v>
      </c>
      <c r="E2267" s="199" t="s">
        <v>4195</v>
      </c>
      <c r="F2267" s="201">
        <v>181.64</v>
      </c>
    </row>
    <row r="2268" spans="2:6">
      <c r="B2268" s="199" t="s">
        <v>7647</v>
      </c>
      <c r="C2268" s="199" t="s">
        <v>10077</v>
      </c>
      <c r="D2268" s="200" t="s">
        <v>5258</v>
      </c>
      <c r="E2268" s="199" t="s">
        <v>4195</v>
      </c>
      <c r="F2268" s="201">
        <v>234.64</v>
      </c>
    </row>
    <row r="2269" spans="2:6">
      <c r="B2269" s="199" t="s">
        <v>7648</v>
      </c>
      <c r="C2269" s="199" t="s">
        <v>10078</v>
      </c>
      <c r="D2269" s="200" t="s">
        <v>5259</v>
      </c>
      <c r="E2269" s="199" t="s">
        <v>4195</v>
      </c>
      <c r="F2269" s="201">
        <v>89.81</v>
      </c>
    </row>
    <row r="2270" spans="2:6">
      <c r="B2270" s="199" t="s">
        <v>7649</v>
      </c>
      <c r="C2270" s="199" t="s">
        <v>10079</v>
      </c>
      <c r="D2270" s="200" t="s">
        <v>5260</v>
      </c>
      <c r="E2270" s="199" t="s">
        <v>4195</v>
      </c>
      <c r="F2270" s="201">
        <v>94.21</v>
      </c>
    </row>
    <row r="2271" spans="2:6">
      <c r="B2271" s="199" t="s">
        <v>7650</v>
      </c>
      <c r="C2271" s="199" t="s">
        <v>10080</v>
      </c>
      <c r="D2271" s="200" t="s">
        <v>5261</v>
      </c>
      <c r="E2271" s="199" t="s">
        <v>4195</v>
      </c>
      <c r="F2271" s="201">
        <v>105.21</v>
      </c>
    </row>
    <row r="2272" spans="2:6">
      <c r="B2272" s="199" t="s">
        <v>7651</v>
      </c>
      <c r="C2272" s="199" t="s">
        <v>10081</v>
      </c>
      <c r="D2272" s="200" t="s">
        <v>5262</v>
      </c>
      <c r="E2272" s="199" t="s">
        <v>4195</v>
      </c>
      <c r="F2272" s="201">
        <v>111.81</v>
      </c>
    </row>
    <row r="2273" spans="2:6">
      <c r="B2273" s="199" t="s">
        <v>7652</v>
      </c>
      <c r="C2273" s="199" t="s">
        <v>10082</v>
      </c>
      <c r="D2273" s="200" t="s">
        <v>5263</v>
      </c>
      <c r="E2273" s="199" t="s">
        <v>4195</v>
      </c>
      <c r="F2273" s="201">
        <v>124.37</v>
      </c>
    </row>
    <row r="2274" spans="2:6">
      <c r="B2274" s="199" t="s">
        <v>7653</v>
      </c>
      <c r="C2274" s="199" t="s">
        <v>10083</v>
      </c>
      <c r="D2274" s="200" t="s">
        <v>5264</v>
      </c>
      <c r="E2274" s="199" t="s">
        <v>4195</v>
      </c>
      <c r="F2274" s="201">
        <v>140.87</v>
      </c>
    </row>
    <row r="2275" spans="2:6">
      <c r="B2275" s="199" t="s">
        <v>7654</v>
      </c>
      <c r="C2275" s="199" t="s">
        <v>10084</v>
      </c>
      <c r="D2275" s="200" t="s">
        <v>5265</v>
      </c>
      <c r="E2275" s="199" t="s">
        <v>4195</v>
      </c>
      <c r="F2275" s="201">
        <v>158.13999999999999</v>
      </c>
    </row>
    <row r="2276" spans="2:6">
      <c r="B2276" s="199" t="s">
        <v>7655</v>
      </c>
      <c r="C2276" s="199" t="s">
        <v>10085</v>
      </c>
      <c r="D2276" s="200" t="s">
        <v>5266</v>
      </c>
      <c r="E2276" s="199" t="s">
        <v>4195</v>
      </c>
      <c r="F2276" s="201">
        <v>225.8</v>
      </c>
    </row>
    <row r="2277" spans="2:6">
      <c r="B2277" s="199" t="s">
        <v>7656</v>
      </c>
      <c r="C2277" s="199" t="s">
        <v>10086</v>
      </c>
      <c r="D2277" s="200" t="s">
        <v>5267</v>
      </c>
      <c r="E2277" s="199" t="s">
        <v>4195</v>
      </c>
      <c r="F2277" s="201">
        <v>107.55</v>
      </c>
    </row>
    <row r="2278" spans="2:6">
      <c r="B2278" s="199" t="s">
        <v>7657</v>
      </c>
      <c r="C2278" s="199" t="s">
        <v>10087</v>
      </c>
      <c r="D2278" s="200" t="s">
        <v>5268</v>
      </c>
      <c r="E2278" s="199" t="s">
        <v>4195</v>
      </c>
      <c r="F2278" s="201">
        <v>255.06</v>
      </c>
    </row>
    <row r="2279" spans="2:6">
      <c r="B2279" s="199" t="s">
        <v>7658</v>
      </c>
      <c r="C2279" s="199" t="s">
        <v>10088</v>
      </c>
      <c r="D2279" s="200" t="s">
        <v>5269</v>
      </c>
      <c r="E2279" s="199" t="s">
        <v>4195</v>
      </c>
      <c r="F2279" s="201">
        <v>122.18</v>
      </c>
    </row>
    <row r="2280" spans="2:6">
      <c r="B2280" s="199" t="s">
        <v>7659</v>
      </c>
      <c r="C2280" s="199" t="s">
        <v>10089</v>
      </c>
      <c r="D2280" s="200" t="s">
        <v>5270</v>
      </c>
      <c r="E2280" s="199" t="s">
        <v>4195</v>
      </c>
      <c r="F2280" s="201">
        <v>275.95999999999998</v>
      </c>
    </row>
    <row r="2281" spans="2:6">
      <c r="B2281" s="199" t="s">
        <v>7660</v>
      </c>
      <c r="C2281" s="199" t="s">
        <v>10090</v>
      </c>
      <c r="D2281" s="200" t="s">
        <v>5271</v>
      </c>
      <c r="E2281" s="199" t="s">
        <v>4195</v>
      </c>
      <c r="F2281" s="201">
        <v>132.63</v>
      </c>
    </row>
    <row r="2282" spans="2:6">
      <c r="B2282" s="199" t="s">
        <v>7661</v>
      </c>
      <c r="C2282" s="199" t="s">
        <v>10091</v>
      </c>
      <c r="D2282" s="200" t="s">
        <v>5272</v>
      </c>
      <c r="E2282" s="199" t="s">
        <v>4195</v>
      </c>
      <c r="F2282" s="201">
        <v>309.39999999999998</v>
      </c>
    </row>
    <row r="2283" spans="2:6">
      <c r="B2283" s="199" t="s">
        <v>7662</v>
      </c>
      <c r="C2283" s="199" t="s">
        <v>10092</v>
      </c>
      <c r="D2283" s="200" t="s">
        <v>5273</v>
      </c>
      <c r="E2283" s="199" t="s">
        <v>4195</v>
      </c>
      <c r="F2283" s="201">
        <v>149.35</v>
      </c>
    </row>
    <row r="2284" spans="2:6">
      <c r="B2284" s="199" t="s">
        <v>7663</v>
      </c>
      <c r="C2284" s="199" t="s">
        <v>10093</v>
      </c>
      <c r="D2284" s="200" t="s">
        <v>5274</v>
      </c>
      <c r="E2284" s="199" t="s">
        <v>4195</v>
      </c>
      <c r="F2284" s="201">
        <v>359.56</v>
      </c>
    </row>
    <row r="2285" spans="2:6">
      <c r="B2285" s="199" t="s">
        <v>7664</v>
      </c>
      <c r="C2285" s="199" t="s">
        <v>10094</v>
      </c>
      <c r="D2285" s="200" t="s">
        <v>5275</v>
      </c>
      <c r="E2285" s="199" t="s">
        <v>4195</v>
      </c>
      <c r="F2285" s="201">
        <v>174.43</v>
      </c>
    </row>
    <row r="2286" spans="2:6">
      <c r="B2286" s="199" t="s">
        <v>7665</v>
      </c>
      <c r="C2286" s="199" t="s">
        <v>10095</v>
      </c>
      <c r="D2286" s="200" t="s">
        <v>5276</v>
      </c>
      <c r="E2286" s="199" t="s">
        <v>4195</v>
      </c>
      <c r="F2286" s="201">
        <v>40</v>
      </c>
    </row>
    <row r="2287" spans="2:6">
      <c r="B2287" s="199" t="s">
        <v>7666</v>
      </c>
      <c r="C2287" s="199" t="s">
        <v>10096</v>
      </c>
      <c r="D2287" s="200" t="s">
        <v>5277</v>
      </c>
      <c r="E2287" s="199" t="s">
        <v>4195</v>
      </c>
      <c r="F2287" s="201">
        <v>50</v>
      </c>
    </row>
    <row r="2288" spans="2:6">
      <c r="B2288" s="199" t="s">
        <v>7667</v>
      </c>
      <c r="C2288" s="199" t="s">
        <v>10097</v>
      </c>
      <c r="D2288" s="200" t="s">
        <v>5278</v>
      </c>
      <c r="E2288" s="199" t="s">
        <v>4195</v>
      </c>
      <c r="F2288" s="201">
        <v>60</v>
      </c>
    </row>
    <row r="2289" spans="2:6">
      <c r="B2289" s="199" t="s">
        <v>7668</v>
      </c>
      <c r="C2289" s="199" t="s">
        <v>10098</v>
      </c>
      <c r="D2289" s="200" t="s">
        <v>5279</v>
      </c>
      <c r="E2289" s="199" t="s">
        <v>4195</v>
      </c>
      <c r="F2289" s="201">
        <v>80</v>
      </c>
    </row>
    <row r="2290" spans="2:6">
      <c r="B2290" s="199" t="s">
        <v>7669</v>
      </c>
      <c r="C2290" s="199" t="s">
        <v>10099</v>
      </c>
      <c r="D2290" s="200" t="s">
        <v>5280</v>
      </c>
      <c r="E2290" s="199" t="s">
        <v>5281</v>
      </c>
      <c r="F2290" s="201">
        <v>1000</v>
      </c>
    </row>
    <row r="2291" spans="2:6" ht="27">
      <c r="B2291" s="199" t="s">
        <v>7670</v>
      </c>
      <c r="C2291" s="199" t="s">
        <v>10100</v>
      </c>
      <c r="D2291" s="200" t="s">
        <v>5282</v>
      </c>
      <c r="E2291" s="199" t="s">
        <v>5281</v>
      </c>
      <c r="F2291" s="201">
        <v>1500</v>
      </c>
    </row>
    <row r="2292" spans="2:6">
      <c r="B2292" s="199" t="s">
        <v>7671</v>
      </c>
      <c r="C2292" s="199" t="s">
        <v>10101</v>
      </c>
      <c r="D2292" s="200" t="s">
        <v>5283</v>
      </c>
      <c r="E2292" s="199" t="s">
        <v>5281</v>
      </c>
      <c r="F2292" s="201">
        <v>6500</v>
      </c>
    </row>
    <row r="2293" spans="2:6" ht="27">
      <c r="B2293" s="199" t="s">
        <v>7672</v>
      </c>
      <c r="C2293" s="199" t="s">
        <v>10102</v>
      </c>
      <c r="D2293" s="200" t="s">
        <v>5284</v>
      </c>
      <c r="E2293" s="199" t="s">
        <v>5281</v>
      </c>
      <c r="F2293" s="201">
        <v>9000</v>
      </c>
    </row>
    <row r="2294" spans="2:6">
      <c r="B2294" s="199" t="s">
        <v>7673</v>
      </c>
      <c r="C2294" s="199" t="s">
        <v>10103</v>
      </c>
      <c r="D2294" s="200" t="s">
        <v>5285</v>
      </c>
      <c r="E2294" s="199" t="s">
        <v>5281</v>
      </c>
      <c r="F2294" s="201">
        <v>5000</v>
      </c>
    </row>
    <row r="2295" spans="2:6" ht="27">
      <c r="B2295" s="199" t="s">
        <v>7674</v>
      </c>
      <c r="C2295" s="199" t="s">
        <v>10104</v>
      </c>
      <c r="D2295" s="200" t="s">
        <v>5286</v>
      </c>
      <c r="E2295" s="199" t="s">
        <v>5281</v>
      </c>
      <c r="F2295" s="201">
        <v>6500</v>
      </c>
    </row>
    <row r="2296" spans="2:6" ht="27">
      <c r="B2296" s="199" t="s">
        <v>7675</v>
      </c>
      <c r="C2296" s="199" t="s">
        <v>10105</v>
      </c>
      <c r="D2296" s="200" t="s">
        <v>5287</v>
      </c>
      <c r="E2296" s="199" t="s">
        <v>5281</v>
      </c>
      <c r="F2296" s="201">
        <v>10000</v>
      </c>
    </row>
    <row r="2297" spans="2:6" ht="27">
      <c r="B2297" s="199" t="s">
        <v>7676</v>
      </c>
      <c r="C2297" s="199" t="s">
        <v>10106</v>
      </c>
      <c r="D2297" s="200" t="s">
        <v>5288</v>
      </c>
      <c r="E2297" s="199" t="s">
        <v>5281</v>
      </c>
      <c r="F2297" s="201">
        <v>13500</v>
      </c>
    </row>
    <row r="2298" spans="2:6" ht="27">
      <c r="B2298" s="199" t="s">
        <v>7677</v>
      </c>
      <c r="C2298" s="199" t="s">
        <v>10107</v>
      </c>
      <c r="D2298" s="200" t="s">
        <v>5289</v>
      </c>
      <c r="E2298" s="199" t="s">
        <v>5281</v>
      </c>
      <c r="F2298" s="201">
        <v>9000</v>
      </c>
    </row>
    <row r="2299" spans="2:6" ht="27">
      <c r="B2299" s="199" t="s">
        <v>7678</v>
      </c>
      <c r="C2299" s="199" t="s">
        <v>10108</v>
      </c>
      <c r="D2299" s="200" t="s">
        <v>5290</v>
      </c>
      <c r="E2299" s="199" t="s">
        <v>5281</v>
      </c>
      <c r="F2299" s="201">
        <v>12000</v>
      </c>
    </row>
    <row r="2300" spans="2:6">
      <c r="B2300" s="199" t="s">
        <v>7679</v>
      </c>
      <c r="C2300" s="199" t="s">
        <v>10109</v>
      </c>
      <c r="D2300" s="200" t="s">
        <v>5291</v>
      </c>
      <c r="E2300" s="199" t="s">
        <v>5281</v>
      </c>
      <c r="F2300" s="201">
        <v>6500</v>
      </c>
    </row>
    <row r="2301" spans="2:6" ht="27">
      <c r="B2301" s="199" t="s">
        <v>7680</v>
      </c>
      <c r="C2301" s="199" t="s">
        <v>10110</v>
      </c>
      <c r="D2301" s="200" t="s">
        <v>5292</v>
      </c>
      <c r="E2301" s="199" t="s">
        <v>5281</v>
      </c>
      <c r="F2301" s="201">
        <v>9000</v>
      </c>
    </row>
    <row r="2302" spans="2:6">
      <c r="B2302" s="199" t="s">
        <v>7681</v>
      </c>
      <c r="C2302" s="199" t="s">
        <v>10111</v>
      </c>
      <c r="D2302" s="200" t="s">
        <v>5293</v>
      </c>
      <c r="E2302" s="199" t="s">
        <v>4195</v>
      </c>
      <c r="F2302" s="201">
        <v>16.21</v>
      </c>
    </row>
    <row r="2303" spans="2:6">
      <c r="B2303" s="199" t="s">
        <v>7682</v>
      </c>
      <c r="C2303" s="199" t="s">
        <v>10112</v>
      </c>
      <c r="D2303" s="200" t="s">
        <v>5294</v>
      </c>
      <c r="E2303" s="199" t="s">
        <v>4195</v>
      </c>
      <c r="F2303" s="201">
        <v>21.15</v>
      </c>
    </row>
    <row r="2304" spans="2:6">
      <c r="B2304" s="199" t="s">
        <v>7683</v>
      </c>
      <c r="C2304" s="199" t="s">
        <v>10113</v>
      </c>
      <c r="D2304" s="200" t="s">
        <v>5295</v>
      </c>
      <c r="E2304" s="199" t="s">
        <v>4195</v>
      </c>
      <c r="F2304" s="201">
        <v>28.2</v>
      </c>
    </row>
    <row r="2305" spans="2:6">
      <c r="B2305" s="199" t="s">
        <v>7684</v>
      </c>
      <c r="C2305" s="199" t="s">
        <v>10114</v>
      </c>
      <c r="D2305" s="200" t="s">
        <v>22586</v>
      </c>
      <c r="E2305" s="199" t="s">
        <v>4195</v>
      </c>
      <c r="F2305" s="201">
        <v>42.3</v>
      </c>
    </row>
    <row r="2306" spans="2:6">
      <c r="B2306" s="199" t="s">
        <v>7685</v>
      </c>
      <c r="C2306" s="199" t="s">
        <v>10115</v>
      </c>
      <c r="D2306" s="200" t="s">
        <v>5296</v>
      </c>
      <c r="E2306" s="199" t="s">
        <v>4195</v>
      </c>
      <c r="F2306" s="201">
        <v>20</v>
      </c>
    </row>
    <row r="2307" spans="2:6">
      <c r="B2307" s="199" t="s">
        <v>7686</v>
      </c>
      <c r="C2307" s="199" t="s">
        <v>10116</v>
      </c>
      <c r="D2307" s="200" t="s">
        <v>5297</v>
      </c>
      <c r="E2307" s="199" t="s">
        <v>4195</v>
      </c>
      <c r="F2307" s="201">
        <v>27.5</v>
      </c>
    </row>
    <row r="2308" spans="2:6">
      <c r="B2308" s="199" t="s">
        <v>7687</v>
      </c>
      <c r="C2308" s="199" t="s">
        <v>10117</v>
      </c>
      <c r="D2308" s="200" t="s">
        <v>5298</v>
      </c>
      <c r="E2308" s="199" t="s">
        <v>4195</v>
      </c>
      <c r="F2308" s="201">
        <v>31.5</v>
      </c>
    </row>
    <row r="2309" spans="2:6">
      <c r="B2309" s="199" t="s">
        <v>7688</v>
      </c>
      <c r="C2309" s="199" t="s">
        <v>10118</v>
      </c>
      <c r="D2309" s="200" t="s">
        <v>5299</v>
      </c>
      <c r="E2309" s="199" t="s">
        <v>4195</v>
      </c>
      <c r="F2309" s="201">
        <v>37.5</v>
      </c>
    </row>
    <row r="2310" spans="2:6">
      <c r="B2310" s="199" t="s">
        <v>7689</v>
      </c>
      <c r="C2310" s="199" t="s">
        <v>10119</v>
      </c>
      <c r="D2310" s="200" t="s">
        <v>5300</v>
      </c>
      <c r="E2310" s="199" t="s">
        <v>4195</v>
      </c>
      <c r="F2310" s="201">
        <v>40</v>
      </c>
    </row>
    <row r="2311" spans="2:6">
      <c r="B2311" s="199" t="s">
        <v>7690</v>
      </c>
      <c r="C2311" s="199" t="s">
        <v>10120</v>
      </c>
      <c r="D2311" s="200" t="s">
        <v>5301</v>
      </c>
      <c r="E2311" s="199" t="s">
        <v>4195</v>
      </c>
      <c r="F2311" s="201">
        <v>47.5</v>
      </c>
    </row>
    <row r="2312" spans="2:6">
      <c r="B2312" s="199" t="s">
        <v>7691</v>
      </c>
      <c r="C2312" s="199" t="s">
        <v>10121</v>
      </c>
      <c r="D2312" s="200" t="s">
        <v>5302</v>
      </c>
      <c r="E2312" s="199" t="s">
        <v>4327</v>
      </c>
      <c r="F2312" s="201">
        <v>230</v>
      </c>
    </row>
    <row r="2313" spans="2:6">
      <c r="B2313" s="199" t="s">
        <v>7692</v>
      </c>
      <c r="C2313" s="199" t="s">
        <v>10122</v>
      </c>
      <c r="D2313" s="200" t="s">
        <v>5303</v>
      </c>
      <c r="E2313" s="199" t="s">
        <v>4327</v>
      </c>
      <c r="F2313" s="201">
        <v>165</v>
      </c>
    </row>
    <row r="2314" spans="2:6">
      <c r="B2314" s="206" t="s">
        <v>22587</v>
      </c>
      <c r="C2314" s="199" t="s">
        <v>4323</v>
      </c>
      <c r="D2314" s="203" t="s">
        <v>22588</v>
      </c>
      <c r="E2314" s="204"/>
      <c r="F2314" s="205"/>
    </row>
    <row r="2315" spans="2:6" ht="27">
      <c r="B2315" s="199" t="s">
        <v>7693</v>
      </c>
      <c r="C2315" s="199" t="s">
        <v>10123</v>
      </c>
      <c r="D2315" s="200" t="s">
        <v>5304</v>
      </c>
      <c r="E2315" s="199" t="s">
        <v>17</v>
      </c>
      <c r="F2315" s="201">
        <v>354.37</v>
      </c>
    </row>
    <row r="2316" spans="2:6" ht="27">
      <c r="B2316" s="199" t="s">
        <v>7694</v>
      </c>
      <c r="C2316" s="199" t="s">
        <v>10124</v>
      </c>
      <c r="D2316" s="200" t="s">
        <v>5305</v>
      </c>
      <c r="E2316" s="199" t="s">
        <v>17</v>
      </c>
      <c r="F2316" s="201">
        <v>306.85000000000002</v>
      </c>
    </row>
    <row r="2317" spans="2:6" ht="27">
      <c r="B2317" s="199" t="s">
        <v>7695</v>
      </c>
      <c r="C2317" s="199" t="s">
        <v>10125</v>
      </c>
      <c r="D2317" s="200" t="s">
        <v>5306</v>
      </c>
      <c r="E2317" s="199" t="s">
        <v>17</v>
      </c>
      <c r="F2317" s="201">
        <v>293.7</v>
      </c>
    </row>
    <row r="2318" spans="2:6" ht="27">
      <c r="B2318" s="199" t="s">
        <v>13923</v>
      </c>
      <c r="C2318" s="199" t="s">
        <v>4323</v>
      </c>
      <c r="D2318" s="200" t="s">
        <v>13924</v>
      </c>
      <c r="E2318" s="199" t="s">
        <v>4021</v>
      </c>
      <c r="F2318" s="201">
        <v>41.86</v>
      </c>
    </row>
    <row r="2319" spans="2:6" ht="27">
      <c r="B2319" s="199" t="s">
        <v>7696</v>
      </c>
      <c r="C2319" s="199" t="s">
        <v>10126</v>
      </c>
      <c r="D2319" s="200" t="s">
        <v>5307</v>
      </c>
      <c r="E2319" s="199" t="s">
        <v>4021</v>
      </c>
      <c r="F2319" s="201">
        <v>39.86</v>
      </c>
    </row>
    <row r="2320" spans="2:6">
      <c r="B2320" s="199" t="s">
        <v>7697</v>
      </c>
      <c r="C2320" s="199" t="s">
        <v>10127</v>
      </c>
      <c r="D2320" s="200" t="s">
        <v>5308</v>
      </c>
      <c r="E2320" s="199" t="s">
        <v>4021</v>
      </c>
      <c r="F2320" s="201">
        <v>40.56</v>
      </c>
    </row>
    <row r="2321" spans="2:6" ht="27">
      <c r="B2321" s="199" t="s">
        <v>7698</v>
      </c>
      <c r="C2321" s="199" t="s">
        <v>10128</v>
      </c>
      <c r="D2321" s="200" t="s">
        <v>5309</v>
      </c>
      <c r="E2321" s="199" t="s">
        <v>17</v>
      </c>
      <c r="F2321" s="201">
        <v>477.06</v>
      </c>
    </row>
    <row r="2322" spans="2:6" ht="27">
      <c r="B2322" s="199" t="s">
        <v>7699</v>
      </c>
      <c r="C2322" s="199" t="s">
        <v>10129</v>
      </c>
      <c r="D2322" s="200" t="s">
        <v>5310</v>
      </c>
      <c r="E2322" s="199" t="s">
        <v>17</v>
      </c>
      <c r="F2322" s="201">
        <v>491.75</v>
      </c>
    </row>
    <row r="2323" spans="2:6" ht="27">
      <c r="B2323" s="199" t="s">
        <v>7700</v>
      </c>
      <c r="C2323" s="199" t="s">
        <v>10130</v>
      </c>
      <c r="D2323" s="200" t="s">
        <v>5311</v>
      </c>
      <c r="E2323" s="199" t="s">
        <v>17</v>
      </c>
      <c r="F2323" s="201">
        <v>523.24</v>
      </c>
    </row>
    <row r="2324" spans="2:6" ht="27">
      <c r="B2324" s="199" t="s">
        <v>7701</v>
      </c>
      <c r="C2324" s="199" t="s">
        <v>10131</v>
      </c>
      <c r="D2324" s="200" t="s">
        <v>5312</v>
      </c>
      <c r="E2324" s="199" t="s">
        <v>17</v>
      </c>
      <c r="F2324" s="201">
        <v>540.27</v>
      </c>
    </row>
    <row r="2325" spans="2:6" ht="27">
      <c r="B2325" s="199" t="s">
        <v>7702</v>
      </c>
      <c r="C2325" s="199" t="s">
        <v>10132</v>
      </c>
      <c r="D2325" s="200" t="s">
        <v>5313</v>
      </c>
      <c r="E2325" s="199" t="s">
        <v>17</v>
      </c>
      <c r="F2325" s="201">
        <v>569.52</v>
      </c>
    </row>
    <row r="2326" spans="2:6" ht="27">
      <c r="B2326" s="199" t="s">
        <v>7703</v>
      </c>
      <c r="C2326" s="199" t="s">
        <v>10133</v>
      </c>
      <c r="D2326" s="200" t="s">
        <v>5314</v>
      </c>
      <c r="E2326" s="199" t="s">
        <v>17</v>
      </c>
      <c r="F2326" s="201">
        <v>332.59</v>
      </c>
    </row>
    <row r="2327" spans="2:6" ht="54">
      <c r="B2327" s="199" t="s">
        <v>7704</v>
      </c>
      <c r="C2327" s="199" t="s">
        <v>10134</v>
      </c>
      <c r="D2327" s="200" t="s">
        <v>5315</v>
      </c>
      <c r="E2327" s="199" t="s">
        <v>17</v>
      </c>
      <c r="F2327" s="201">
        <v>366.17</v>
      </c>
    </row>
    <row r="2328" spans="2:6" ht="27">
      <c r="B2328" s="199" t="s">
        <v>7705</v>
      </c>
      <c r="C2328" s="199" t="s">
        <v>10135</v>
      </c>
      <c r="D2328" s="200" t="s">
        <v>5316</v>
      </c>
      <c r="E2328" s="199" t="s">
        <v>17</v>
      </c>
      <c r="F2328" s="201">
        <v>344.69</v>
      </c>
    </row>
    <row r="2329" spans="2:6" ht="27">
      <c r="B2329" s="199" t="s">
        <v>7706</v>
      </c>
      <c r="C2329" s="199" t="s">
        <v>10136</v>
      </c>
      <c r="D2329" s="200" t="s">
        <v>5317</v>
      </c>
      <c r="E2329" s="199" t="s">
        <v>17</v>
      </c>
      <c r="F2329" s="201">
        <v>358.74</v>
      </c>
    </row>
    <row r="2330" spans="2:6" ht="27">
      <c r="B2330" s="199" t="s">
        <v>7707</v>
      </c>
      <c r="C2330" s="199" t="s">
        <v>10137</v>
      </c>
      <c r="D2330" s="200" t="s">
        <v>5318</v>
      </c>
      <c r="E2330" s="199" t="s">
        <v>17</v>
      </c>
      <c r="F2330" s="201">
        <v>384.26</v>
      </c>
    </row>
    <row r="2331" spans="2:6" ht="27">
      <c r="B2331" s="199" t="s">
        <v>7708</v>
      </c>
      <c r="C2331" s="199" t="s">
        <v>10138</v>
      </c>
      <c r="D2331" s="200" t="s">
        <v>5319</v>
      </c>
      <c r="E2331" s="199" t="s">
        <v>17</v>
      </c>
      <c r="F2331" s="201">
        <v>397.29</v>
      </c>
    </row>
    <row r="2332" spans="2:6" ht="27">
      <c r="B2332" s="199" t="s">
        <v>7709</v>
      </c>
      <c r="C2332" s="199" t="s">
        <v>10139</v>
      </c>
      <c r="D2332" s="200" t="s">
        <v>5320</v>
      </c>
      <c r="E2332" s="199" t="s">
        <v>17</v>
      </c>
      <c r="F2332" s="201">
        <v>366.36</v>
      </c>
    </row>
    <row r="2333" spans="2:6" ht="27">
      <c r="B2333" s="199" t="s">
        <v>7710</v>
      </c>
      <c r="C2333" s="199" t="s">
        <v>10140</v>
      </c>
      <c r="D2333" s="200" t="s">
        <v>5321</v>
      </c>
      <c r="E2333" s="199" t="s">
        <v>17</v>
      </c>
      <c r="F2333" s="201">
        <v>380.8</v>
      </c>
    </row>
    <row r="2334" spans="2:6" ht="27">
      <c r="B2334" s="199" t="s">
        <v>7711</v>
      </c>
      <c r="C2334" s="199" t="s">
        <v>10141</v>
      </c>
      <c r="D2334" s="200" t="s">
        <v>5322</v>
      </c>
      <c r="E2334" s="199" t="s">
        <v>17</v>
      </c>
      <c r="F2334" s="201">
        <v>399.48</v>
      </c>
    </row>
    <row r="2335" spans="2:6" ht="27">
      <c r="B2335" s="199" t="s">
        <v>7712</v>
      </c>
      <c r="C2335" s="199" t="s">
        <v>10142</v>
      </c>
      <c r="D2335" s="200" t="s">
        <v>5323</v>
      </c>
      <c r="E2335" s="199" t="s">
        <v>17</v>
      </c>
      <c r="F2335" s="201">
        <v>409.25</v>
      </c>
    </row>
    <row r="2336" spans="2:6" ht="27">
      <c r="B2336" s="199" t="s">
        <v>7713</v>
      </c>
      <c r="C2336" s="199" t="s">
        <v>10143</v>
      </c>
      <c r="D2336" s="200" t="s">
        <v>5324</v>
      </c>
      <c r="E2336" s="199" t="s">
        <v>17</v>
      </c>
      <c r="F2336" s="201">
        <v>428.4</v>
      </c>
    </row>
    <row r="2337" spans="2:6" ht="40.5">
      <c r="B2337" s="199" t="s">
        <v>7714</v>
      </c>
      <c r="C2337" s="199" t="s">
        <v>10144</v>
      </c>
      <c r="D2337" s="200" t="s">
        <v>5325</v>
      </c>
      <c r="E2337" s="199" t="s">
        <v>17</v>
      </c>
      <c r="F2337" s="201">
        <v>435.78</v>
      </c>
    </row>
    <row r="2338" spans="2:6" ht="27">
      <c r="B2338" s="199" t="s">
        <v>7715</v>
      </c>
      <c r="C2338" s="199" t="s">
        <v>10145</v>
      </c>
      <c r="D2338" s="200" t="s">
        <v>5326</v>
      </c>
      <c r="E2338" s="199" t="s">
        <v>17</v>
      </c>
      <c r="F2338" s="201">
        <v>451.09</v>
      </c>
    </row>
    <row r="2339" spans="2:6" ht="27">
      <c r="B2339" s="199" t="s">
        <v>7716</v>
      </c>
      <c r="C2339" s="199" t="s">
        <v>10146</v>
      </c>
      <c r="D2339" s="200" t="s">
        <v>5327</v>
      </c>
      <c r="E2339" s="199" t="s">
        <v>17</v>
      </c>
      <c r="F2339" s="201">
        <v>450.53</v>
      </c>
    </row>
    <row r="2340" spans="2:6" ht="27">
      <c r="B2340" s="199" t="s">
        <v>7717</v>
      </c>
      <c r="C2340" s="199" t="s">
        <v>10147</v>
      </c>
      <c r="D2340" s="200" t="s">
        <v>5328</v>
      </c>
      <c r="E2340" s="199" t="s">
        <v>17</v>
      </c>
      <c r="F2340" s="201">
        <v>468.87</v>
      </c>
    </row>
    <row r="2341" spans="2:6" ht="27">
      <c r="B2341" s="199" t="s">
        <v>7718</v>
      </c>
      <c r="C2341" s="199" t="s">
        <v>10148</v>
      </c>
      <c r="D2341" s="200" t="s">
        <v>5329</v>
      </c>
      <c r="E2341" s="199" t="s">
        <v>17</v>
      </c>
      <c r="F2341" s="201">
        <v>431.61</v>
      </c>
    </row>
    <row r="2342" spans="2:6" ht="27">
      <c r="B2342" s="199" t="s">
        <v>7719</v>
      </c>
      <c r="C2342" s="199" t="s">
        <v>10149</v>
      </c>
      <c r="D2342" s="200" t="s">
        <v>5330</v>
      </c>
      <c r="E2342" s="199" t="s">
        <v>17</v>
      </c>
      <c r="F2342" s="201">
        <v>337.14</v>
      </c>
    </row>
    <row r="2343" spans="2:6" ht="27">
      <c r="B2343" s="199" t="s">
        <v>7720</v>
      </c>
      <c r="C2343" s="199" t="s">
        <v>10150</v>
      </c>
      <c r="D2343" s="200" t="s">
        <v>5331</v>
      </c>
      <c r="E2343" s="199" t="s">
        <v>17</v>
      </c>
      <c r="F2343" s="201">
        <v>350.79</v>
      </c>
    </row>
    <row r="2344" spans="2:6">
      <c r="B2344" s="199" t="s">
        <v>7721</v>
      </c>
      <c r="C2344" s="199" t="s">
        <v>10151</v>
      </c>
      <c r="D2344" s="200" t="s">
        <v>5332</v>
      </c>
      <c r="E2344" s="199" t="s">
        <v>17</v>
      </c>
      <c r="F2344" s="201">
        <v>115.39</v>
      </c>
    </row>
    <row r="2345" spans="2:6">
      <c r="B2345" s="199" t="s">
        <v>7722</v>
      </c>
      <c r="C2345" s="199" t="s">
        <v>10152</v>
      </c>
      <c r="D2345" s="200" t="s">
        <v>5333</v>
      </c>
      <c r="E2345" s="199" t="s">
        <v>17</v>
      </c>
      <c r="F2345" s="201">
        <v>107.25</v>
      </c>
    </row>
    <row r="2346" spans="2:6">
      <c r="B2346" s="199" t="s">
        <v>7723</v>
      </c>
      <c r="C2346" s="199" t="s">
        <v>10153</v>
      </c>
      <c r="D2346" s="200" t="s">
        <v>5334</v>
      </c>
      <c r="E2346" s="199" t="s">
        <v>17</v>
      </c>
      <c r="F2346" s="201">
        <v>365.59</v>
      </c>
    </row>
    <row r="2347" spans="2:6">
      <c r="B2347" s="206" t="s">
        <v>22589</v>
      </c>
      <c r="C2347" s="199" t="s">
        <v>4323</v>
      </c>
      <c r="D2347" s="203" t="s">
        <v>22590</v>
      </c>
      <c r="E2347" s="204"/>
      <c r="F2347" s="205"/>
    </row>
    <row r="2348" spans="2:6">
      <c r="B2348" s="199" t="s">
        <v>7724</v>
      </c>
      <c r="C2348" s="199" t="s">
        <v>10154</v>
      </c>
      <c r="D2348" s="200" t="s">
        <v>5335</v>
      </c>
      <c r="E2348" s="199" t="s">
        <v>4327</v>
      </c>
      <c r="F2348" s="201">
        <v>15.8</v>
      </c>
    </row>
    <row r="2349" spans="2:6">
      <c r="B2349" s="199" t="s">
        <v>7725</v>
      </c>
      <c r="C2349" s="199" t="s">
        <v>10155</v>
      </c>
      <c r="D2349" s="200" t="s">
        <v>5336</v>
      </c>
      <c r="E2349" s="199" t="s">
        <v>4327</v>
      </c>
      <c r="F2349" s="201">
        <v>305.48</v>
      </c>
    </row>
    <row r="2350" spans="2:6">
      <c r="B2350" s="199" t="s">
        <v>7726</v>
      </c>
      <c r="C2350" s="199" t="s">
        <v>10156</v>
      </c>
      <c r="D2350" s="200" t="s">
        <v>5337</v>
      </c>
      <c r="E2350" s="199" t="s">
        <v>4327</v>
      </c>
      <c r="F2350" s="201">
        <v>121.48</v>
      </c>
    </row>
    <row r="2351" spans="2:6">
      <c r="B2351" s="199" t="s">
        <v>7727</v>
      </c>
      <c r="C2351" s="199" t="s">
        <v>10157</v>
      </c>
      <c r="D2351" s="200" t="s">
        <v>5338</v>
      </c>
      <c r="E2351" s="199" t="s">
        <v>4327</v>
      </c>
      <c r="F2351" s="201">
        <v>121.48</v>
      </c>
    </row>
    <row r="2352" spans="2:6" ht="54">
      <c r="B2352" s="199" t="s">
        <v>22591</v>
      </c>
      <c r="C2352" s="199" t="s">
        <v>4323</v>
      </c>
      <c r="D2352" s="200" t="s">
        <v>22592</v>
      </c>
      <c r="E2352" s="199" t="s">
        <v>3961</v>
      </c>
      <c r="F2352" s="201">
        <v>1985.86</v>
      </c>
    </row>
    <row r="2353" spans="2:6">
      <c r="B2353" s="199" t="s">
        <v>7728</v>
      </c>
      <c r="C2353" s="199" t="s">
        <v>10158</v>
      </c>
      <c r="D2353" s="200" t="s">
        <v>5339</v>
      </c>
      <c r="E2353" s="199" t="s">
        <v>4327</v>
      </c>
      <c r="F2353" s="201">
        <v>17.25</v>
      </c>
    </row>
    <row r="2354" spans="2:6">
      <c r="B2354" s="199" t="s">
        <v>7729</v>
      </c>
      <c r="C2354" s="199" t="s">
        <v>10159</v>
      </c>
      <c r="D2354" s="200" t="s">
        <v>5340</v>
      </c>
      <c r="E2354" s="199" t="s">
        <v>4327</v>
      </c>
      <c r="F2354" s="201">
        <v>11.11</v>
      </c>
    </row>
    <row r="2355" spans="2:6">
      <c r="B2355" s="199" t="s">
        <v>7730</v>
      </c>
      <c r="C2355" s="199" t="s">
        <v>10160</v>
      </c>
      <c r="D2355" s="200" t="s">
        <v>5341</v>
      </c>
      <c r="E2355" s="199" t="s">
        <v>4327</v>
      </c>
      <c r="F2355" s="201">
        <v>11.11</v>
      </c>
    </row>
    <row r="2356" spans="2:6">
      <c r="B2356" s="199" t="s">
        <v>7731</v>
      </c>
      <c r="C2356" s="199" t="s">
        <v>10161</v>
      </c>
      <c r="D2356" s="200" t="s">
        <v>5342</v>
      </c>
      <c r="E2356" s="199" t="s">
        <v>4327</v>
      </c>
      <c r="F2356" s="201">
        <v>11.11</v>
      </c>
    </row>
    <row r="2357" spans="2:6">
      <c r="B2357" s="199" t="s">
        <v>7732</v>
      </c>
      <c r="C2357" s="199" t="s">
        <v>10162</v>
      </c>
      <c r="D2357" s="200" t="s">
        <v>5343</v>
      </c>
      <c r="E2357" s="199" t="s">
        <v>4327</v>
      </c>
      <c r="F2357" s="201">
        <v>20.09</v>
      </c>
    </row>
    <row r="2358" spans="2:6">
      <c r="B2358" s="199" t="s">
        <v>7733</v>
      </c>
      <c r="C2358" s="199" t="s">
        <v>10163</v>
      </c>
      <c r="D2358" s="200" t="s">
        <v>5344</v>
      </c>
      <c r="E2358" s="199" t="s">
        <v>4327</v>
      </c>
      <c r="F2358" s="201">
        <v>38.24</v>
      </c>
    </row>
    <row r="2359" spans="2:6">
      <c r="B2359" s="199" t="s">
        <v>7734</v>
      </c>
      <c r="C2359" s="199" t="s">
        <v>10164</v>
      </c>
      <c r="D2359" s="200" t="s">
        <v>5345</v>
      </c>
      <c r="E2359" s="199" t="s">
        <v>4327</v>
      </c>
      <c r="F2359" s="201">
        <v>47.2</v>
      </c>
    </row>
    <row r="2360" spans="2:6">
      <c r="B2360" s="199" t="s">
        <v>7735</v>
      </c>
      <c r="C2360" s="199" t="s">
        <v>10165</v>
      </c>
      <c r="D2360" s="200" t="s">
        <v>5346</v>
      </c>
      <c r="E2360" s="199" t="s">
        <v>4327</v>
      </c>
      <c r="F2360" s="201">
        <v>35.880000000000003</v>
      </c>
    </row>
    <row r="2361" spans="2:6">
      <c r="B2361" s="199" t="s">
        <v>7736</v>
      </c>
      <c r="C2361" s="199" t="s">
        <v>10166</v>
      </c>
      <c r="D2361" s="200" t="s">
        <v>5347</v>
      </c>
      <c r="E2361" s="199" t="s">
        <v>4327</v>
      </c>
      <c r="F2361" s="201">
        <v>105.37</v>
      </c>
    </row>
    <row r="2362" spans="2:6">
      <c r="B2362" s="199" t="s">
        <v>7737</v>
      </c>
      <c r="C2362" s="199" t="s">
        <v>10167</v>
      </c>
      <c r="D2362" s="200" t="s">
        <v>5348</v>
      </c>
      <c r="E2362" s="199" t="s">
        <v>4327</v>
      </c>
      <c r="F2362" s="201">
        <v>15.45</v>
      </c>
    </row>
    <row r="2363" spans="2:6">
      <c r="B2363" s="199" t="s">
        <v>7738</v>
      </c>
      <c r="C2363" s="199" t="s">
        <v>10168</v>
      </c>
      <c r="D2363" s="200" t="s">
        <v>5349</v>
      </c>
      <c r="E2363" s="199" t="s">
        <v>4195</v>
      </c>
      <c r="F2363" s="201">
        <v>34.450000000000003</v>
      </c>
    </row>
    <row r="2364" spans="2:6">
      <c r="B2364" s="199" t="s">
        <v>7739</v>
      </c>
      <c r="C2364" s="199" t="s">
        <v>10169</v>
      </c>
      <c r="D2364" s="200" t="s">
        <v>5350</v>
      </c>
      <c r="E2364" s="199" t="s">
        <v>4195</v>
      </c>
      <c r="F2364" s="201">
        <v>42.57</v>
      </c>
    </row>
    <row r="2365" spans="2:6">
      <c r="B2365" s="199" t="s">
        <v>7740</v>
      </c>
      <c r="C2365" s="199" t="s">
        <v>10170</v>
      </c>
      <c r="D2365" s="200" t="s">
        <v>5351</v>
      </c>
      <c r="E2365" s="199" t="s">
        <v>4195</v>
      </c>
      <c r="F2365" s="201">
        <v>29.79</v>
      </c>
    </row>
    <row r="2366" spans="2:6">
      <c r="B2366" s="199" t="s">
        <v>7741</v>
      </c>
      <c r="C2366" s="199" t="s">
        <v>10171</v>
      </c>
      <c r="D2366" s="200" t="s">
        <v>5352</v>
      </c>
      <c r="E2366" s="199" t="s">
        <v>4327</v>
      </c>
      <c r="F2366" s="201">
        <v>69.66</v>
      </c>
    </row>
    <row r="2367" spans="2:6">
      <c r="B2367" s="199" t="s">
        <v>7742</v>
      </c>
      <c r="C2367" s="199" t="s">
        <v>10172</v>
      </c>
      <c r="D2367" s="200" t="s">
        <v>5353</v>
      </c>
      <c r="E2367" s="199" t="s">
        <v>4327</v>
      </c>
      <c r="F2367" s="201">
        <v>76.58</v>
      </c>
    </row>
    <row r="2368" spans="2:6">
      <c r="B2368" s="199" t="s">
        <v>7743</v>
      </c>
      <c r="C2368" s="199" t="s">
        <v>10173</v>
      </c>
      <c r="D2368" s="200" t="s">
        <v>5354</v>
      </c>
      <c r="E2368" s="199" t="s">
        <v>4327</v>
      </c>
      <c r="F2368" s="201">
        <v>83.85</v>
      </c>
    </row>
    <row r="2369" spans="2:6">
      <c r="B2369" s="206" t="s">
        <v>22593</v>
      </c>
      <c r="C2369" s="199" t="s">
        <v>4323</v>
      </c>
      <c r="D2369" s="203" t="s">
        <v>22594</v>
      </c>
      <c r="E2369" s="204"/>
      <c r="F2369" s="205"/>
    </row>
    <row r="2370" spans="2:6">
      <c r="B2370" s="199" t="s">
        <v>7819</v>
      </c>
      <c r="C2370" s="199" t="s">
        <v>10249</v>
      </c>
      <c r="D2370" s="200" t="s">
        <v>5363</v>
      </c>
      <c r="E2370" s="199" t="s">
        <v>4327</v>
      </c>
      <c r="F2370" s="201">
        <v>123.13</v>
      </c>
    </row>
    <row r="2371" spans="2:6" ht="67.5">
      <c r="B2371" s="199" t="s">
        <v>22595</v>
      </c>
      <c r="C2371" s="199" t="s">
        <v>4323</v>
      </c>
      <c r="D2371" s="200" t="s">
        <v>22596</v>
      </c>
      <c r="E2371" s="199" t="s">
        <v>5500</v>
      </c>
      <c r="F2371" s="201">
        <v>553.70000000000005</v>
      </c>
    </row>
    <row r="2372" spans="2:6">
      <c r="B2372" s="199" t="s">
        <v>7948</v>
      </c>
      <c r="C2372" s="199" t="s">
        <v>10375</v>
      </c>
      <c r="D2372" s="200" t="s">
        <v>5484</v>
      </c>
      <c r="E2372" s="199" t="s">
        <v>4327</v>
      </c>
      <c r="F2372" s="201">
        <v>6.67</v>
      </c>
    </row>
    <row r="2373" spans="2:6">
      <c r="B2373" s="199" t="s">
        <v>7954</v>
      </c>
      <c r="C2373" s="199" t="s">
        <v>10381</v>
      </c>
      <c r="D2373" s="200" t="s">
        <v>5490</v>
      </c>
      <c r="E2373" s="199" t="s">
        <v>4327</v>
      </c>
      <c r="F2373" s="201">
        <v>34.049999999999997</v>
      </c>
    </row>
    <row r="2374" spans="2:6">
      <c r="B2374" s="199" t="s">
        <v>7955</v>
      </c>
      <c r="C2374" s="199" t="s">
        <v>10382</v>
      </c>
      <c r="D2374" s="200" t="s">
        <v>5491</v>
      </c>
      <c r="E2374" s="199" t="s">
        <v>4327</v>
      </c>
      <c r="F2374" s="201">
        <v>27.17</v>
      </c>
    </row>
    <row r="2375" spans="2:6">
      <c r="B2375" s="199" t="s">
        <v>7956</v>
      </c>
      <c r="C2375" s="199" t="s">
        <v>10383</v>
      </c>
      <c r="D2375" s="200" t="s">
        <v>5492</v>
      </c>
      <c r="E2375" s="199" t="s">
        <v>4327</v>
      </c>
      <c r="F2375" s="201">
        <v>32.369999999999997</v>
      </c>
    </row>
    <row r="2376" spans="2:6">
      <c r="B2376" s="207" t="s">
        <v>22597</v>
      </c>
      <c r="C2376" s="199" t="s">
        <v>4323</v>
      </c>
      <c r="D2376" s="203" t="s">
        <v>22598</v>
      </c>
      <c r="E2376" s="204"/>
      <c r="F2376" s="205"/>
    </row>
    <row r="2377" spans="2:6">
      <c r="B2377" s="199" t="s">
        <v>7750</v>
      </c>
      <c r="C2377" s="199" t="s">
        <v>10180</v>
      </c>
      <c r="D2377" s="200" t="s">
        <v>5361</v>
      </c>
      <c r="E2377" s="199" t="s">
        <v>3961</v>
      </c>
      <c r="F2377" s="201">
        <v>2665.61</v>
      </c>
    </row>
    <row r="2378" spans="2:6">
      <c r="B2378" s="199" t="s">
        <v>7751</v>
      </c>
      <c r="C2378" s="199" t="s">
        <v>10181</v>
      </c>
      <c r="D2378" s="200" t="s">
        <v>5362</v>
      </c>
      <c r="E2378" s="199" t="s">
        <v>3961</v>
      </c>
      <c r="F2378" s="201">
        <v>2946.53</v>
      </c>
    </row>
    <row r="2379" spans="2:6">
      <c r="B2379" s="199" t="s">
        <v>7833</v>
      </c>
      <c r="C2379" s="199" t="s">
        <v>10263</v>
      </c>
      <c r="D2379" s="200" t="s">
        <v>5375</v>
      </c>
      <c r="E2379" s="199" t="s">
        <v>3961</v>
      </c>
      <c r="F2379" s="201">
        <v>3120.52</v>
      </c>
    </row>
    <row r="2380" spans="2:6">
      <c r="B2380" s="199" t="s">
        <v>7834</v>
      </c>
      <c r="C2380" s="199" t="s">
        <v>10264</v>
      </c>
      <c r="D2380" s="200" t="s">
        <v>5376</v>
      </c>
      <c r="E2380" s="199" t="s">
        <v>3961</v>
      </c>
      <c r="F2380" s="201">
        <v>714.88</v>
      </c>
    </row>
    <row r="2381" spans="2:6">
      <c r="B2381" s="199" t="s">
        <v>7835</v>
      </c>
      <c r="C2381" s="199" t="s">
        <v>10265</v>
      </c>
      <c r="D2381" s="200" t="s">
        <v>5377</v>
      </c>
      <c r="E2381" s="199" t="s">
        <v>3961</v>
      </c>
      <c r="F2381" s="201">
        <v>686.32</v>
      </c>
    </row>
    <row r="2382" spans="2:6">
      <c r="B2382" s="199" t="s">
        <v>7836</v>
      </c>
      <c r="C2382" s="199" t="s">
        <v>10266</v>
      </c>
      <c r="D2382" s="200" t="s">
        <v>5378</v>
      </c>
      <c r="E2382" s="199" t="s">
        <v>3961</v>
      </c>
      <c r="F2382" s="201">
        <v>1278.68</v>
      </c>
    </row>
    <row r="2383" spans="2:6">
      <c r="B2383" s="199" t="s">
        <v>7837</v>
      </c>
      <c r="C2383" s="199" t="s">
        <v>10267</v>
      </c>
      <c r="D2383" s="200" t="s">
        <v>5379</v>
      </c>
      <c r="E2383" s="199" t="s">
        <v>3961</v>
      </c>
      <c r="F2383" s="201">
        <v>1093.0999999999999</v>
      </c>
    </row>
    <row r="2384" spans="2:6">
      <c r="B2384" s="199" t="s">
        <v>7838</v>
      </c>
      <c r="C2384" s="199" t="s">
        <v>10268</v>
      </c>
      <c r="D2384" s="200" t="s">
        <v>5380</v>
      </c>
      <c r="E2384" s="199" t="s">
        <v>3961</v>
      </c>
      <c r="F2384" s="201">
        <v>2117.89</v>
      </c>
    </row>
    <row r="2385" spans="2:6">
      <c r="B2385" s="199" t="s">
        <v>7839</v>
      </c>
      <c r="C2385" s="199" t="s">
        <v>10269</v>
      </c>
      <c r="D2385" s="200" t="s">
        <v>5381</v>
      </c>
      <c r="E2385" s="199" t="s">
        <v>3961</v>
      </c>
      <c r="F2385" s="201">
        <v>2565.64</v>
      </c>
    </row>
    <row r="2386" spans="2:6">
      <c r="B2386" s="199" t="s">
        <v>7840</v>
      </c>
      <c r="C2386" s="199" t="s">
        <v>10270</v>
      </c>
      <c r="D2386" s="200" t="s">
        <v>5382</v>
      </c>
      <c r="E2386" s="199" t="s">
        <v>3961</v>
      </c>
      <c r="F2386" s="201">
        <v>1196.8900000000001</v>
      </c>
    </row>
    <row r="2387" spans="2:6">
      <c r="B2387" s="199" t="s">
        <v>7949</v>
      </c>
      <c r="C2387" s="199" t="s">
        <v>10376</v>
      </c>
      <c r="D2387" s="200" t="s">
        <v>5485</v>
      </c>
      <c r="E2387" s="199" t="s">
        <v>3961</v>
      </c>
      <c r="F2387" s="201">
        <v>1226.8499999999999</v>
      </c>
    </row>
    <row r="2388" spans="2:6">
      <c r="B2388" s="199" t="s">
        <v>7950</v>
      </c>
      <c r="C2388" s="199" t="s">
        <v>10377</v>
      </c>
      <c r="D2388" s="200" t="s">
        <v>5486</v>
      </c>
      <c r="E2388" s="199" t="s">
        <v>3961</v>
      </c>
      <c r="F2388" s="201">
        <v>1334.76</v>
      </c>
    </row>
    <row r="2389" spans="2:6">
      <c r="B2389" s="207" t="s">
        <v>22599</v>
      </c>
      <c r="C2389" s="199" t="s">
        <v>4323</v>
      </c>
      <c r="D2389" s="203" t="s">
        <v>22600</v>
      </c>
      <c r="E2389" s="204"/>
      <c r="F2389" s="205"/>
    </row>
    <row r="2390" spans="2:6" ht="40.5">
      <c r="B2390" s="199" t="s">
        <v>7815</v>
      </c>
      <c r="C2390" s="199" t="s">
        <v>10245</v>
      </c>
      <c r="D2390" s="200" t="s">
        <v>22601</v>
      </c>
      <c r="E2390" s="199" t="s">
        <v>3961</v>
      </c>
      <c r="F2390" s="201">
        <v>584.45000000000005</v>
      </c>
    </row>
    <row r="2391" spans="2:6" ht="40.5">
      <c r="B2391" s="199" t="s">
        <v>7816</v>
      </c>
      <c r="C2391" s="199" t="s">
        <v>10246</v>
      </c>
      <c r="D2391" s="200" t="s">
        <v>22602</v>
      </c>
      <c r="E2391" s="199" t="s">
        <v>3961</v>
      </c>
      <c r="F2391" s="201">
        <v>1095.1500000000001</v>
      </c>
    </row>
    <row r="2392" spans="2:6" ht="40.5">
      <c r="B2392" s="199" t="s">
        <v>7817</v>
      </c>
      <c r="C2392" s="199" t="s">
        <v>10247</v>
      </c>
      <c r="D2392" s="200" t="s">
        <v>22603</v>
      </c>
      <c r="E2392" s="199" t="s">
        <v>3961</v>
      </c>
      <c r="F2392" s="201">
        <v>375.48</v>
      </c>
    </row>
    <row r="2393" spans="2:6" ht="40.5">
      <c r="B2393" s="199" t="s">
        <v>7818</v>
      </c>
      <c r="C2393" s="199" t="s">
        <v>10248</v>
      </c>
      <c r="D2393" s="200" t="s">
        <v>22604</v>
      </c>
      <c r="E2393" s="199" t="s">
        <v>3961</v>
      </c>
      <c r="F2393" s="201">
        <v>435.27</v>
      </c>
    </row>
    <row r="2394" spans="2:6">
      <c r="B2394" s="207" t="s">
        <v>22605</v>
      </c>
      <c r="C2394" s="199" t="s">
        <v>4323</v>
      </c>
      <c r="D2394" s="203" t="s">
        <v>22606</v>
      </c>
      <c r="E2394" s="204"/>
      <c r="F2394" s="205"/>
    </row>
    <row r="2395" spans="2:6" ht="54">
      <c r="B2395" s="199" t="s">
        <v>7753</v>
      </c>
      <c r="C2395" s="199" t="s">
        <v>10183</v>
      </c>
      <c r="D2395" s="200" t="s">
        <v>13925</v>
      </c>
      <c r="E2395" s="199" t="s">
        <v>3961</v>
      </c>
      <c r="F2395" s="201">
        <v>867.63</v>
      </c>
    </row>
    <row r="2396" spans="2:6" ht="54">
      <c r="B2396" s="199" t="s">
        <v>7755</v>
      </c>
      <c r="C2396" s="199" t="s">
        <v>10185</v>
      </c>
      <c r="D2396" s="200" t="s">
        <v>13926</v>
      </c>
      <c r="E2396" s="199" t="s">
        <v>3961</v>
      </c>
      <c r="F2396" s="201">
        <v>1563.48</v>
      </c>
    </row>
    <row r="2397" spans="2:6" ht="40.5">
      <c r="B2397" s="199" t="s">
        <v>7757</v>
      </c>
      <c r="C2397" s="199" t="s">
        <v>10187</v>
      </c>
      <c r="D2397" s="200" t="s">
        <v>13927</v>
      </c>
      <c r="E2397" s="199" t="s">
        <v>3961</v>
      </c>
      <c r="F2397" s="201">
        <v>137.03</v>
      </c>
    </row>
    <row r="2398" spans="2:6" ht="40.5">
      <c r="B2398" s="199" t="s">
        <v>7759</v>
      </c>
      <c r="C2398" s="199" t="s">
        <v>10189</v>
      </c>
      <c r="D2398" s="200" t="s">
        <v>13928</v>
      </c>
      <c r="E2398" s="199" t="s">
        <v>3961</v>
      </c>
      <c r="F2398" s="201">
        <v>151.74</v>
      </c>
    </row>
    <row r="2399" spans="2:6" ht="40.5">
      <c r="B2399" s="199" t="s">
        <v>7761</v>
      </c>
      <c r="C2399" s="199" t="s">
        <v>10191</v>
      </c>
      <c r="D2399" s="200" t="s">
        <v>13929</v>
      </c>
      <c r="E2399" s="199" t="s">
        <v>3961</v>
      </c>
      <c r="F2399" s="201">
        <v>181.18</v>
      </c>
    </row>
    <row r="2400" spans="2:6" ht="40.5">
      <c r="B2400" s="199" t="s">
        <v>7764</v>
      </c>
      <c r="C2400" s="199" t="s">
        <v>10194</v>
      </c>
      <c r="D2400" s="200" t="s">
        <v>13930</v>
      </c>
      <c r="E2400" s="199" t="s">
        <v>3961</v>
      </c>
      <c r="F2400" s="201">
        <v>215.89</v>
      </c>
    </row>
    <row r="2401" spans="2:6" ht="40.5">
      <c r="B2401" s="199" t="s">
        <v>7766</v>
      </c>
      <c r="C2401" s="199" t="s">
        <v>10196</v>
      </c>
      <c r="D2401" s="200" t="s">
        <v>13931</v>
      </c>
      <c r="E2401" s="199" t="s">
        <v>3961</v>
      </c>
      <c r="F2401" s="201">
        <v>253.8</v>
      </c>
    </row>
    <row r="2402" spans="2:6" ht="40.5">
      <c r="B2402" s="199" t="s">
        <v>7768</v>
      </c>
      <c r="C2402" s="199" t="s">
        <v>10198</v>
      </c>
      <c r="D2402" s="200" t="s">
        <v>13932</v>
      </c>
      <c r="E2402" s="199" t="s">
        <v>3961</v>
      </c>
      <c r="F2402" s="201">
        <v>291.68</v>
      </c>
    </row>
    <row r="2403" spans="2:6" ht="40.5">
      <c r="B2403" s="199" t="s">
        <v>7770</v>
      </c>
      <c r="C2403" s="199" t="s">
        <v>10200</v>
      </c>
      <c r="D2403" s="200" t="s">
        <v>13933</v>
      </c>
      <c r="E2403" s="199" t="s">
        <v>3961</v>
      </c>
      <c r="F2403" s="201">
        <v>430.39</v>
      </c>
    </row>
    <row r="2404" spans="2:6" ht="40.5">
      <c r="B2404" s="199" t="s">
        <v>7772</v>
      </c>
      <c r="C2404" s="199" t="s">
        <v>10202</v>
      </c>
      <c r="D2404" s="200" t="s">
        <v>13934</v>
      </c>
      <c r="E2404" s="199" t="s">
        <v>3961</v>
      </c>
      <c r="F2404" s="201">
        <v>290.51</v>
      </c>
    </row>
    <row r="2405" spans="2:6" ht="40.5">
      <c r="B2405" s="199" t="s">
        <v>7774</v>
      </c>
      <c r="C2405" s="199" t="s">
        <v>10204</v>
      </c>
      <c r="D2405" s="200" t="s">
        <v>13935</v>
      </c>
      <c r="E2405" s="199" t="s">
        <v>3961</v>
      </c>
      <c r="F2405" s="201">
        <v>337.14</v>
      </c>
    </row>
    <row r="2406" spans="2:6" ht="40.5">
      <c r="B2406" s="199" t="s">
        <v>7778</v>
      </c>
      <c r="C2406" s="199" t="s">
        <v>10208</v>
      </c>
      <c r="D2406" s="200" t="s">
        <v>13936</v>
      </c>
      <c r="E2406" s="199" t="s">
        <v>3961</v>
      </c>
      <c r="F2406" s="201">
        <v>542.51</v>
      </c>
    </row>
    <row r="2407" spans="2:6" ht="40.5">
      <c r="B2407" s="199" t="s">
        <v>7780</v>
      </c>
      <c r="C2407" s="199" t="s">
        <v>10210</v>
      </c>
      <c r="D2407" s="200" t="s">
        <v>13937</v>
      </c>
      <c r="E2407" s="199" t="s">
        <v>3961</v>
      </c>
      <c r="F2407" s="201">
        <v>375.58</v>
      </c>
    </row>
    <row r="2408" spans="2:6" ht="40.5">
      <c r="B2408" s="199" t="s">
        <v>7782</v>
      </c>
      <c r="C2408" s="199" t="s">
        <v>10212</v>
      </c>
      <c r="D2408" s="200" t="s">
        <v>13938</v>
      </c>
      <c r="E2408" s="199" t="s">
        <v>3961</v>
      </c>
      <c r="F2408" s="201">
        <v>431.22</v>
      </c>
    </row>
    <row r="2409" spans="2:6" ht="40.5">
      <c r="B2409" s="199" t="s">
        <v>7787</v>
      </c>
      <c r="C2409" s="199" t="s">
        <v>10217</v>
      </c>
      <c r="D2409" s="200" t="s">
        <v>13939</v>
      </c>
      <c r="E2409" s="199" t="s">
        <v>3961</v>
      </c>
      <c r="F2409" s="201">
        <v>486.87</v>
      </c>
    </row>
    <row r="2410" spans="2:6" ht="40.5">
      <c r="B2410" s="199" t="s">
        <v>7790</v>
      </c>
      <c r="C2410" s="199" t="s">
        <v>10220</v>
      </c>
      <c r="D2410" s="200" t="s">
        <v>13940</v>
      </c>
      <c r="E2410" s="199" t="s">
        <v>3961</v>
      </c>
      <c r="F2410" s="201">
        <v>698.39</v>
      </c>
    </row>
    <row r="2411" spans="2:6" ht="40.5">
      <c r="B2411" s="199" t="s">
        <v>7792</v>
      </c>
      <c r="C2411" s="199" t="s">
        <v>10222</v>
      </c>
      <c r="D2411" s="200" t="s">
        <v>13941</v>
      </c>
      <c r="E2411" s="199" t="s">
        <v>3961</v>
      </c>
      <c r="F2411" s="201">
        <v>471.09</v>
      </c>
    </row>
    <row r="2412" spans="2:6" ht="40.5">
      <c r="B2412" s="199" t="s">
        <v>7794</v>
      </c>
      <c r="C2412" s="199" t="s">
        <v>10224</v>
      </c>
      <c r="D2412" s="200" t="s">
        <v>13942</v>
      </c>
      <c r="E2412" s="199" t="s">
        <v>3961</v>
      </c>
      <c r="F2412" s="201">
        <v>536.03</v>
      </c>
    </row>
    <row r="2413" spans="2:6" ht="40.5">
      <c r="B2413" s="199" t="s">
        <v>7796</v>
      </c>
      <c r="C2413" s="199" t="s">
        <v>10226</v>
      </c>
      <c r="D2413" s="200" t="s">
        <v>13943</v>
      </c>
      <c r="E2413" s="199" t="s">
        <v>3961</v>
      </c>
      <c r="F2413" s="201">
        <v>600.99</v>
      </c>
    </row>
    <row r="2414" spans="2:6" ht="40.5">
      <c r="B2414" s="199" t="s">
        <v>7798</v>
      </c>
      <c r="C2414" s="199" t="s">
        <v>10228</v>
      </c>
      <c r="D2414" s="200" t="s">
        <v>13944</v>
      </c>
      <c r="E2414" s="199" t="s">
        <v>3961</v>
      </c>
      <c r="F2414" s="201">
        <v>800.62</v>
      </c>
    </row>
    <row r="2415" spans="2:6" ht="40.5">
      <c r="B2415" s="199" t="s">
        <v>7800</v>
      </c>
      <c r="C2415" s="199" t="s">
        <v>10230</v>
      </c>
      <c r="D2415" s="200" t="s">
        <v>13945</v>
      </c>
      <c r="E2415" s="199" t="s">
        <v>3961</v>
      </c>
      <c r="F2415" s="201">
        <v>949.67</v>
      </c>
    </row>
    <row r="2416" spans="2:6" ht="40.5">
      <c r="B2416" s="199" t="s">
        <v>7802</v>
      </c>
      <c r="C2416" s="199" t="s">
        <v>10232</v>
      </c>
      <c r="D2416" s="200" t="s">
        <v>13946</v>
      </c>
      <c r="E2416" s="199" t="s">
        <v>3961</v>
      </c>
      <c r="F2416" s="201">
        <v>577.05999999999995</v>
      </c>
    </row>
    <row r="2417" spans="2:6" ht="40.5">
      <c r="B2417" s="199" t="s">
        <v>7804</v>
      </c>
      <c r="C2417" s="199" t="s">
        <v>10234</v>
      </c>
      <c r="D2417" s="200" t="s">
        <v>13947</v>
      </c>
      <c r="E2417" s="199" t="s">
        <v>3961</v>
      </c>
      <c r="F2417" s="201">
        <v>651.58000000000004</v>
      </c>
    </row>
    <row r="2418" spans="2:6" ht="40.5">
      <c r="B2418" s="199" t="s">
        <v>7806</v>
      </c>
      <c r="C2418" s="199" t="s">
        <v>10236</v>
      </c>
      <c r="D2418" s="200" t="s">
        <v>13948</v>
      </c>
      <c r="E2418" s="199" t="s">
        <v>3961</v>
      </c>
      <c r="F2418" s="201">
        <v>726.1</v>
      </c>
    </row>
    <row r="2419" spans="2:6" ht="40.5">
      <c r="B2419" s="199" t="s">
        <v>7808</v>
      </c>
      <c r="C2419" s="199" t="s">
        <v>10238</v>
      </c>
      <c r="D2419" s="200" t="s">
        <v>13949</v>
      </c>
      <c r="E2419" s="199" t="s">
        <v>3961</v>
      </c>
      <c r="F2419" s="201">
        <v>946.61</v>
      </c>
    </row>
    <row r="2420" spans="2:6" ht="40.5">
      <c r="B2420" s="199" t="s">
        <v>7810</v>
      </c>
      <c r="C2420" s="199" t="s">
        <v>10240</v>
      </c>
      <c r="D2420" s="200" t="s">
        <v>13950</v>
      </c>
      <c r="E2420" s="199" t="s">
        <v>3961</v>
      </c>
      <c r="F2420" s="201">
        <v>1115.3800000000001</v>
      </c>
    </row>
    <row r="2421" spans="2:6" ht="40.5">
      <c r="B2421" s="199" t="s">
        <v>7812</v>
      </c>
      <c r="C2421" s="199" t="s">
        <v>10242</v>
      </c>
      <c r="D2421" s="200" t="s">
        <v>13951</v>
      </c>
      <c r="E2421" s="199" t="s">
        <v>3961</v>
      </c>
      <c r="F2421" s="201">
        <v>777.86</v>
      </c>
    </row>
    <row r="2422" spans="2:6" ht="40.5">
      <c r="B2422" s="199" t="s">
        <v>7814</v>
      </c>
      <c r="C2422" s="199" t="s">
        <v>10244</v>
      </c>
      <c r="D2422" s="200" t="s">
        <v>13952</v>
      </c>
      <c r="E2422" s="199" t="s">
        <v>3961</v>
      </c>
      <c r="F2422" s="201">
        <v>862.25</v>
      </c>
    </row>
    <row r="2423" spans="2:6" ht="40.5">
      <c r="B2423" s="199" t="s">
        <v>7752</v>
      </c>
      <c r="C2423" s="199" t="s">
        <v>10182</v>
      </c>
      <c r="D2423" s="200" t="s">
        <v>13953</v>
      </c>
      <c r="E2423" s="199" t="s">
        <v>3961</v>
      </c>
      <c r="F2423" s="201">
        <v>501.75</v>
      </c>
    </row>
    <row r="2424" spans="2:6" ht="40.5">
      <c r="B2424" s="199" t="s">
        <v>7754</v>
      </c>
      <c r="C2424" s="199" t="s">
        <v>10184</v>
      </c>
      <c r="D2424" s="200" t="s">
        <v>13954</v>
      </c>
      <c r="E2424" s="199" t="s">
        <v>3961</v>
      </c>
      <c r="F2424" s="201">
        <v>643.52</v>
      </c>
    </row>
    <row r="2425" spans="2:6" ht="54">
      <c r="B2425" s="199" t="s">
        <v>7756</v>
      </c>
      <c r="C2425" s="199" t="s">
        <v>10186</v>
      </c>
      <c r="D2425" s="200" t="s">
        <v>13955</v>
      </c>
      <c r="E2425" s="199" t="s">
        <v>3961</v>
      </c>
      <c r="F2425" s="201">
        <v>86.55</v>
      </c>
    </row>
    <row r="2426" spans="2:6" ht="54">
      <c r="B2426" s="199" t="s">
        <v>7758</v>
      </c>
      <c r="C2426" s="199" t="s">
        <v>10188</v>
      </c>
      <c r="D2426" s="200" t="s">
        <v>13956</v>
      </c>
      <c r="E2426" s="199" t="s">
        <v>3961</v>
      </c>
      <c r="F2426" s="201">
        <v>109.24</v>
      </c>
    </row>
    <row r="2427" spans="2:6" ht="54">
      <c r="B2427" s="199" t="s">
        <v>7760</v>
      </c>
      <c r="C2427" s="199" t="s">
        <v>10190</v>
      </c>
      <c r="D2427" s="200" t="s">
        <v>13957</v>
      </c>
      <c r="E2427" s="199" t="s">
        <v>3961</v>
      </c>
      <c r="F2427" s="201">
        <v>130.69999999999999</v>
      </c>
    </row>
    <row r="2428" spans="2:6" ht="54">
      <c r="B2428" s="199" t="s">
        <v>7762</v>
      </c>
      <c r="C2428" s="199" t="s">
        <v>10192</v>
      </c>
      <c r="D2428" s="200" t="s">
        <v>13958</v>
      </c>
      <c r="E2428" s="199" t="s">
        <v>3961</v>
      </c>
      <c r="F2428" s="201">
        <v>249.33</v>
      </c>
    </row>
    <row r="2429" spans="2:6" ht="40.5">
      <c r="B2429" s="199" t="s">
        <v>7763</v>
      </c>
      <c r="C2429" s="199" t="s">
        <v>10193</v>
      </c>
      <c r="D2429" s="200" t="s">
        <v>13959</v>
      </c>
      <c r="E2429" s="199" t="s">
        <v>3961</v>
      </c>
      <c r="F2429" s="201">
        <v>135.65</v>
      </c>
    </row>
    <row r="2430" spans="2:6" ht="40.5">
      <c r="B2430" s="199" t="s">
        <v>7765</v>
      </c>
      <c r="C2430" s="199" t="s">
        <v>10195</v>
      </c>
      <c r="D2430" s="200" t="s">
        <v>13960</v>
      </c>
      <c r="E2430" s="199" t="s">
        <v>3961</v>
      </c>
      <c r="F2430" s="201">
        <v>173.56</v>
      </c>
    </row>
    <row r="2431" spans="2:6" ht="40.5">
      <c r="B2431" s="199" t="s">
        <v>7767</v>
      </c>
      <c r="C2431" s="199" t="s">
        <v>10197</v>
      </c>
      <c r="D2431" s="200" t="s">
        <v>13961</v>
      </c>
      <c r="E2431" s="199" t="s">
        <v>3961</v>
      </c>
      <c r="F2431" s="201">
        <v>211.45</v>
      </c>
    </row>
    <row r="2432" spans="2:6" ht="40.5">
      <c r="B2432" s="199" t="s">
        <v>7769</v>
      </c>
      <c r="C2432" s="199" t="s">
        <v>10199</v>
      </c>
      <c r="D2432" s="200" t="s">
        <v>13962</v>
      </c>
      <c r="E2432" s="199" t="s">
        <v>3961</v>
      </c>
      <c r="F2432" s="201">
        <v>313.38</v>
      </c>
    </row>
    <row r="2433" spans="2:6" ht="40.5">
      <c r="B2433" s="199" t="s">
        <v>7771</v>
      </c>
      <c r="C2433" s="199" t="s">
        <v>10201</v>
      </c>
      <c r="D2433" s="200" t="s">
        <v>13963</v>
      </c>
      <c r="E2433" s="199" t="s">
        <v>3961</v>
      </c>
      <c r="F2433" s="201">
        <v>173.49</v>
      </c>
    </row>
    <row r="2434" spans="2:6" ht="40.5">
      <c r="B2434" s="199" t="s">
        <v>7776</v>
      </c>
      <c r="C2434" s="199" t="s">
        <v>10206</v>
      </c>
      <c r="D2434" s="200" t="s">
        <v>13964</v>
      </c>
      <c r="E2434" s="199" t="s">
        <v>3961</v>
      </c>
      <c r="F2434" s="201">
        <v>169.59</v>
      </c>
    </row>
    <row r="2435" spans="2:6" ht="40.5">
      <c r="B2435" s="199" t="s">
        <v>7773</v>
      </c>
      <c r="C2435" s="199" t="s">
        <v>10203</v>
      </c>
      <c r="D2435" s="200" t="s">
        <v>13965</v>
      </c>
      <c r="E2435" s="199" t="s">
        <v>3961</v>
      </c>
      <c r="F2435" s="201">
        <v>220.13</v>
      </c>
    </row>
    <row r="2436" spans="2:6" ht="40.5">
      <c r="B2436" s="199" t="s">
        <v>7775</v>
      </c>
      <c r="C2436" s="199" t="s">
        <v>10205</v>
      </c>
      <c r="D2436" s="200" t="s">
        <v>13966</v>
      </c>
      <c r="E2436" s="199" t="s">
        <v>3961</v>
      </c>
      <c r="F2436" s="201">
        <v>266.76</v>
      </c>
    </row>
    <row r="2437" spans="2:6" ht="40.5">
      <c r="B2437" s="199" t="s">
        <v>7777</v>
      </c>
      <c r="C2437" s="199" t="s">
        <v>10207</v>
      </c>
      <c r="D2437" s="200" t="s">
        <v>13967</v>
      </c>
      <c r="E2437" s="199" t="s">
        <v>3961</v>
      </c>
      <c r="F2437" s="201">
        <v>381.81</v>
      </c>
    </row>
    <row r="2438" spans="2:6" ht="40.5">
      <c r="B2438" s="199" t="s">
        <v>7779</v>
      </c>
      <c r="C2438" s="199" t="s">
        <v>10209</v>
      </c>
      <c r="D2438" s="200" t="s">
        <v>13968</v>
      </c>
      <c r="E2438" s="199" t="s">
        <v>3961</v>
      </c>
      <c r="F2438" s="201">
        <v>214.88</v>
      </c>
    </row>
    <row r="2439" spans="2:6" ht="40.5">
      <c r="B2439" s="199" t="s">
        <v>7781</v>
      </c>
      <c r="C2439" s="199" t="s">
        <v>10211</v>
      </c>
      <c r="D2439" s="200" t="s">
        <v>13969</v>
      </c>
      <c r="E2439" s="199" t="s">
        <v>3961</v>
      </c>
      <c r="F2439" s="201">
        <v>270.52999999999997</v>
      </c>
    </row>
    <row r="2440" spans="2:6" ht="40.5">
      <c r="B2440" s="199" t="s">
        <v>7783</v>
      </c>
      <c r="C2440" s="199" t="s">
        <v>10213</v>
      </c>
      <c r="D2440" s="200" t="s">
        <v>13970</v>
      </c>
      <c r="E2440" s="199" t="s">
        <v>3961</v>
      </c>
      <c r="F2440" s="201">
        <v>284.43</v>
      </c>
    </row>
    <row r="2441" spans="2:6" ht="40.5">
      <c r="B2441" s="199" t="s">
        <v>7784</v>
      </c>
      <c r="C2441" s="199" t="s">
        <v>10214</v>
      </c>
      <c r="D2441" s="200" t="s">
        <v>13971</v>
      </c>
      <c r="E2441" s="199" t="s">
        <v>3961</v>
      </c>
      <c r="F2441" s="201">
        <v>296.39</v>
      </c>
    </row>
    <row r="2442" spans="2:6" ht="40.5">
      <c r="B2442" s="199" t="s">
        <v>7785</v>
      </c>
      <c r="C2442" s="199" t="s">
        <v>10215</v>
      </c>
      <c r="D2442" s="200" t="s">
        <v>13972</v>
      </c>
      <c r="E2442" s="199" t="s">
        <v>3961</v>
      </c>
      <c r="F2442" s="201">
        <v>312.25</v>
      </c>
    </row>
    <row r="2443" spans="2:6" ht="40.5">
      <c r="B2443" s="199" t="s">
        <v>7786</v>
      </c>
      <c r="C2443" s="199" t="s">
        <v>10216</v>
      </c>
      <c r="D2443" s="200" t="s">
        <v>13973</v>
      </c>
      <c r="E2443" s="199" t="s">
        <v>3961</v>
      </c>
      <c r="F2443" s="201">
        <v>326.16000000000003</v>
      </c>
    </row>
    <row r="2444" spans="2:6" ht="40.5">
      <c r="B2444" s="199" t="s">
        <v>7788</v>
      </c>
      <c r="C2444" s="199" t="s">
        <v>10218</v>
      </c>
      <c r="D2444" s="200" t="s">
        <v>13974</v>
      </c>
      <c r="E2444" s="199" t="s">
        <v>3961</v>
      </c>
      <c r="F2444" s="201">
        <v>340.08</v>
      </c>
    </row>
    <row r="2445" spans="2:6" ht="40.5">
      <c r="B2445" s="199" t="s">
        <v>7789</v>
      </c>
      <c r="C2445" s="199" t="s">
        <v>10219</v>
      </c>
      <c r="D2445" s="200" t="s">
        <v>13975</v>
      </c>
      <c r="E2445" s="199" t="s">
        <v>3961</v>
      </c>
      <c r="F2445" s="201">
        <v>498.85</v>
      </c>
    </row>
    <row r="2446" spans="2:6" ht="40.5">
      <c r="B2446" s="199" t="s">
        <v>7791</v>
      </c>
      <c r="C2446" s="199" t="s">
        <v>10221</v>
      </c>
      <c r="D2446" s="200" t="s">
        <v>13976</v>
      </c>
      <c r="E2446" s="199" t="s">
        <v>3961</v>
      </c>
      <c r="F2446" s="201">
        <v>271.55</v>
      </c>
    </row>
    <row r="2447" spans="2:6" ht="40.5">
      <c r="B2447" s="199" t="s">
        <v>7793</v>
      </c>
      <c r="C2447" s="199" t="s">
        <v>10223</v>
      </c>
      <c r="D2447" s="200" t="s">
        <v>13977</v>
      </c>
      <c r="E2447" s="199" t="s">
        <v>3961</v>
      </c>
      <c r="F2447" s="201">
        <v>336.49</v>
      </c>
    </row>
    <row r="2448" spans="2:6" ht="40.5">
      <c r="B2448" s="199" t="s">
        <v>7795</v>
      </c>
      <c r="C2448" s="199" t="s">
        <v>10225</v>
      </c>
      <c r="D2448" s="200" t="s">
        <v>13978</v>
      </c>
      <c r="E2448" s="199" t="s">
        <v>3961</v>
      </c>
      <c r="F2448" s="201">
        <v>401.44</v>
      </c>
    </row>
    <row r="2449" spans="2:6" ht="40.5">
      <c r="B2449" s="199" t="s">
        <v>7797</v>
      </c>
      <c r="C2449" s="199" t="s">
        <v>10227</v>
      </c>
      <c r="D2449" s="200" t="s">
        <v>13979</v>
      </c>
      <c r="E2449" s="199" t="s">
        <v>3961</v>
      </c>
      <c r="F2449" s="201">
        <v>545.84</v>
      </c>
    </row>
    <row r="2450" spans="2:6" ht="40.5">
      <c r="B2450" s="199" t="s">
        <v>7799</v>
      </c>
      <c r="C2450" s="199" t="s">
        <v>10229</v>
      </c>
      <c r="D2450" s="200" t="s">
        <v>13980</v>
      </c>
      <c r="E2450" s="199" t="s">
        <v>3961</v>
      </c>
      <c r="F2450" s="201">
        <v>694.89</v>
      </c>
    </row>
    <row r="2451" spans="2:6" ht="40.5">
      <c r="B2451" s="199" t="s">
        <v>7801</v>
      </c>
      <c r="C2451" s="199" t="s">
        <v>10231</v>
      </c>
      <c r="D2451" s="200" t="s">
        <v>13981</v>
      </c>
      <c r="E2451" s="199" t="s">
        <v>3961</v>
      </c>
      <c r="F2451" s="201">
        <v>322.27999999999997</v>
      </c>
    </row>
    <row r="2452" spans="2:6" ht="40.5">
      <c r="B2452" s="199" t="s">
        <v>7803</v>
      </c>
      <c r="C2452" s="199" t="s">
        <v>10233</v>
      </c>
      <c r="D2452" s="200" t="s">
        <v>13982</v>
      </c>
      <c r="E2452" s="199" t="s">
        <v>3961</v>
      </c>
      <c r="F2452" s="201">
        <v>396.81</v>
      </c>
    </row>
    <row r="2453" spans="2:6" ht="40.5">
      <c r="B2453" s="199" t="s">
        <v>7805</v>
      </c>
      <c r="C2453" s="199" t="s">
        <v>10235</v>
      </c>
      <c r="D2453" s="200" t="s">
        <v>13983</v>
      </c>
      <c r="E2453" s="199" t="s">
        <v>3961</v>
      </c>
      <c r="F2453" s="201">
        <v>471.32</v>
      </c>
    </row>
    <row r="2454" spans="2:6" ht="40.5">
      <c r="B2454" s="199" t="s">
        <v>7807</v>
      </c>
      <c r="C2454" s="199" t="s">
        <v>10237</v>
      </c>
      <c r="D2454" s="200" t="s">
        <v>13984</v>
      </c>
      <c r="E2454" s="199" t="s">
        <v>3961</v>
      </c>
      <c r="F2454" s="201">
        <v>629.87</v>
      </c>
    </row>
    <row r="2455" spans="2:6" ht="40.5">
      <c r="B2455" s="199" t="s">
        <v>7809</v>
      </c>
      <c r="C2455" s="199" t="s">
        <v>10239</v>
      </c>
      <c r="D2455" s="200" t="s">
        <v>13985</v>
      </c>
      <c r="E2455" s="199" t="s">
        <v>3961</v>
      </c>
      <c r="F2455" s="201">
        <v>798.63</v>
      </c>
    </row>
    <row r="2456" spans="2:6" ht="40.5">
      <c r="B2456" s="199" t="s">
        <v>7811</v>
      </c>
      <c r="C2456" s="199" t="s">
        <v>10241</v>
      </c>
      <c r="D2456" s="200" t="s">
        <v>13986</v>
      </c>
      <c r="E2456" s="199" t="s">
        <v>3961</v>
      </c>
      <c r="F2456" s="201">
        <v>461.12</v>
      </c>
    </row>
    <row r="2457" spans="2:6" ht="40.5">
      <c r="B2457" s="199" t="s">
        <v>7813</v>
      </c>
      <c r="C2457" s="199" t="s">
        <v>10243</v>
      </c>
      <c r="D2457" s="200" t="s">
        <v>13987</v>
      </c>
      <c r="E2457" s="199" t="s">
        <v>3961</v>
      </c>
      <c r="F2457" s="201">
        <v>545.5</v>
      </c>
    </row>
    <row r="2458" spans="2:6">
      <c r="B2458" s="207" t="s">
        <v>22607</v>
      </c>
      <c r="C2458" s="199" t="s">
        <v>4323</v>
      </c>
      <c r="D2458" s="203" t="s">
        <v>22608</v>
      </c>
      <c r="E2458" s="204"/>
      <c r="F2458" s="205"/>
    </row>
    <row r="2459" spans="2:6" ht="40.5">
      <c r="B2459" s="199" t="s">
        <v>7820</v>
      </c>
      <c r="C2459" s="199" t="s">
        <v>10250</v>
      </c>
      <c r="D2459" s="200" t="s">
        <v>22609</v>
      </c>
      <c r="E2459" s="199" t="s">
        <v>3961</v>
      </c>
      <c r="F2459" s="201">
        <v>90.16</v>
      </c>
    </row>
    <row r="2460" spans="2:6" ht="40.5">
      <c r="B2460" s="199" t="s">
        <v>7821</v>
      </c>
      <c r="C2460" s="199" t="s">
        <v>10251</v>
      </c>
      <c r="D2460" s="200" t="s">
        <v>22610</v>
      </c>
      <c r="E2460" s="199" t="s">
        <v>3961</v>
      </c>
      <c r="F2460" s="201">
        <v>60.1</v>
      </c>
    </row>
    <row r="2461" spans="2:6">
      <c r="B2461" s="207" t="s">
        <v>22611</v>
      </c>
      <c r="C2461" s="199" t="s">
        <v>4323</v>
      </c>
      <c r="D2461" s="203" t="s">
        <v>22612</v>
      </c>
      <c r="E2461" s="204"/>
      <c r="F2461" s="205"/>
    </row>
    <row r="2462" spans="2:6">
      <c r="B2462" s="199" t="s">
        <v>7822</v>
      </c>
      <c r="C2462" s="199" t="s">
        <v>10252</v>
      </c>
      <c r="D2462" s="200" t="s">
        <v>5364</v>
      </c>
      <c r="E2462" s="199" t="s">
        <v>3961</v>
      </c>
      <c r="F2462" s="201">
        <v>143.19999999999999</v>
      </c>
    </row>
    <row r="2463" spans="2:6">
      <c r="B2463" s="199" t="s">
        <v>7823</v>
      </c>
      <c r="C2463" s="199" t="s">
        <v>10253</v>
      </c>
      <c r="D2463" s="200" t="s">
        <v>5365</v>
      </c>
      <c r="E2463" s="199" t="s">
        <v>3961</v>
      </c>
      <c r="F2463" s="201">
        <v>38.81</v>
      </c>
    </row>
    <row r="2464" spans="2:6">
      <c r="B2464" s="199" t="s">
        <v>7824</v>
      </c>
      <c r="C2464" s="199" t="s">
        <v>10254</v>
      </c>
      <c r="D2464" s="200" t="s">
        <v>5366</v>
      </c>
      <c r="E2464" s="199" t="s">
        <v>3961</v>
      </c>
      <c r="F2464" s="201">
        <v>57.83</v>
      </c>
    </row>
    <row r="2465" spans="2:6">
      <c r="B2465" s="199" t="s">
        <v>7825</v>
      </c>
      <c r="C2465" s="199" t="s">
        <v>10255</v>
      </c>
      <c r="D2465" s="200" t="s">
        <v>5367</v>
      </c>
      <c r="E2465" s="199" t="s">
        <v>3961</v>
      </c>
      <c r="F2465" s="201">
        <v>53.56</v>
      </c>
    </row>
    <row r="2466" spans="2:6">
      <c r="B2466" s="199" t="s">
        <v>7826</v>
      </c>
      <c r="C2466" s="199" t="s">
        <v>10256</v>
      </c>
      <c r="D2466" s="200" t="s">
        <v>5368</v>
      </c>
      <c r="E2466" s="199" t="s">
        <v>3961</v>
      </c>
      <c r="F2466" s="201">
        <v>43.12</v>
      </c>
    </row>
    <row r="2467" spans="2:6">
      <c r="B2467" s="199" t="s">
        <v>7827</v>
      </c>
      <c r="C2467" s="199" t="s">
        <v>10257</v>
      </c>
      <c r="D2467" s="200" t="s">
        <v>5369</v>
      </c>
      <c r="E2467" s="199" t="s">
        <v>3961</v>
      </c>
      <c r="F2467" s="201">
        <v>44.03</v>
      </c>
    </row>
    <row r="2468" spans="2:6">
      <c r="B2468" s="199" t="s">
        <v>7828</v>
      </c>
      <c r="C2468" s="199" t="s">
        <v>10258</v>
      </c>
      <c r="D2468" s="200" t="s">
        <v>5370</v>
      </c>
      <c r="E2468" s="199" t="s">
        <v>3961</v>
      </c>
      <c r="F2468" s="201">
        <v>53.56</v>
      </c>
    </row>
    <row r="2469" spans="2:6">
      <c r="B2469" s="199" t="s">
        <v>7829</v>
      </c>
      <c r="C2469" s="199" t="s">
        <v>10259</v>
      </c>
      <c r="D2469" s="200" t="s">
        <v>5371</v>
      </c>
      <c r="E2469" s="199" t="s">
        <v>3961</v>
      </c>
      <c r="F2469" s="201">
        <v>55.03</v>
      </c>
    </row>
    <row r="2470" spans="2:6">
      <c r="B2470" s="199" t="s">
        <v>7830</v>
      </c>
      <c r="C2470" s="199" t="s">
        <v>10260</v>
      </c>
      <c r="D2470" s="200" t="s">
        <v>5372</v>
      </c>
      <c r="E2470" s="199" t="s">
        <v>3961</v>
      </c>
      <c r="F2470" s="201">
        <v>60.99</v>
      </c>
    </row>
    <row r="2471" spans="2:6">
      <c r="B2471" s="199" t="s">
        <v>7831</v>
      </c>
      <c r="C2471" s="199" t="s">
        <v>10261</v>
      </c>
      <c r="D2471" s="200" t="s">
        <v>5373</v>
      </c>
      <c r="E2471" s="199" t="s">
        <v>3961</v>
      </c>
      <c r="F2471" s="201">
        <v>64.05</v>
      </c>
    </row>
    <row r="2472" spans="2:6">
      <c r="B2472" s="199" t="s">
        <v>7832</v>
      </c>
      <c r="C2472" s="199" t="s">
        <v>10262</v>
      </c>
      <c r="D2472" s="200" t="s">
        <v>5374</v>
      </c>
      <c r="E2472" s="199" t="s">
        <v>3961</v>
      </c>
      <c r="F2472" s="201">
        <v>69.66</v>
      </c>
    </row>
    <row r="2473" spans="2:6">
      <c r="B2473" s="199" t="s">
        <v>7951</v>
      </c>
      <c r="C2473" s="199" t="s">
        <v>10378</v>
      </c>
      <c r="D2473" s="200" t="s">
        <v>5487</v>
      </c>
      <c r="E2473" s="199" t="s">
        <v>3961</v>
      </c>
      <c r="F2473" s="201">
        <v>23.95</v>
      </c>
    </row>
    <row r="2474" spans="2:6">
      <c r="B2474" s="199" t="s">
        <v>7952</v>
      </c>
      <c r="C2474" s="199" t="s">
        <v>10379</v>
      </c>
      <c r="D2474" s="200" t="s">
        <v>5488</v>
      </c>
      <c r="E2474" s="199" t="s">
        <v>3961</v>
      </c>
      <c r="F2474" s="201">
        <v>23.95</v>
      </c>
    </row>
    <row r="2475" spans="2:6">
      <c r="B2475" s="199" t="s">
        <v>7953</v>
      </c>
      <c r="C2475" s="199" t="s">
        <v>10380</v>
      </c>
      <c r="D2475" s="200" t="s">
        <v>5489</v>
      </c>
      <c r="E2475" s="199" t="s">
        <v>3961</v>
      </c>
      <c r="F2475" s="201">
        <v>19.09</v>
      </c>
    </row>
    <row r="2476" spans="2:6">
      <c r="B2476" s="199" t="s">
        <v>7957</v>
      </c>
      <c r="C2476" s="199" t="s">
        <v>10384</v>
      </c>
      <c r="D2476" s="200" t="s">
        <v>5493</v>
      </c>
      <c r="E2476" s="199" t="s">
        <v>3961</v>
      </c>
      <c r="F2476" s="201">
        <v>19.98</v>
      </c>
    </row>
    <row r="2477" spans="2:6">
      <c r="B2477" s="199" t="s">
        <v>7958</v>
      </c>
      <c r="C2477" s="199" t="s">
        <v>10385</v>
      </c>
      <c r="D2477" s="200" t="s">
        <v>5494</v>
      </c>
      <c r="E2477" s="199" t="s">
        <v>3961</v>
      </c>
      <c r="F2477" s="201">
        <v>19.98</v>
      </c>
    </row>
    <row r="2478" spans="2:6">
      <c r="B2478" s="199" t="s">
        <v>7959</v>
      </c>
      <c r="C2478" s="199" t="s">
        <v>10386</v>
      </c>
      <c r="D2478" s="200" t="s">
        <v>5495</v>
      </c>
      <c r="E2478" s="199" t="s">
        <v>3961</v>
      </c>
      <c r="F2478" s="201">
        <v>43.16</v>
      </c>
    </row>
    <row r="2479" spans="2:6">
      <c r="B2479" s="199" t="s">
        <v>7960</v>
      </c>
      <c r="C2479" s="199" t="s">
        <v>10387</v>
      </c>
      <c r="D2479" s="200" t="s">
        <v>5496</v>
      </c>
      <c r="E2479" s="199" t="s">
        <v>3961</v>
      </c>
      <c r="F2479" s="201">
        <v>18.21</v>
      </c>
    </row>
    <row r="2480" spans="2:6">
      <c r="B2480" s="199" t="s">
        <v>7961</v>
      </c>
      <c r="C2480" s="199" t="s">
        <v>10388</v>
      </c>
      <c r="D2480" s="200" t="s">
        <v>5497</v>
      </c>
      <c r="E2480" s="199" t="s">
        <v>3961</v>
      </c>
      <c r="F2480" s="201">
        <v>20.37</v>
      </c>
    </row>
    <row r="2481" spans="2:6">
      <c r="B2481" s="207" t="s">
        <v>22613</v>
      </c>
      <c r="C2481" s="199" t="s">
        <v>4323</v>
      </c>
      <c r="D2481" s="203" t="s">
        <v>22614</v>
      </c>
      <c r="E2481" s="204"/>
      <c r="F2481" s="205"/>
    </row>
    <row r="2482" spans="2:6">
      <c r="B2482" s="199" t="s">
        <v>7943</v>
      </c>
      <c r="C2482" s="199" t="s">
        <v>10370</v>
      </c>
      <c r="D2482" s="200" t="s">
        <v>5479</v>
      </c>
      <c r="E2482" s="199" t="s">
        <v>3961</v>
      </c>
      <c r="F2482" s="201">
        <v>82.84</v>
      </c>
    </row>
    <row r="2483" spans="2:6">
      <c r="B2483" s="199" t="s">
        <v>7944</v>
      </c>
      <c r="C2483" s="199" t="s">
        <v>10371</v>
      </c>
      <c r="D2483" s="200" t="s">
        <v>5480</v>
      </c>
      <c r="E2483" s="199" t="s">
        <v>3961</v>
      </c>
      <c r="F2483" s="201">
        <v>34.9</v>
      </c>
    </row>
    <row r="2484" spans="2:6">
      <c r="B2484" s="199" t="s">
        <v>7945</v>
      </c>
      <c r="C2484" s="199" t="s">
        <v>10372</v>
      </c>
      <c r="D2484" s="200" t="s">
        <v>5481</v>
      </c>
      <c r="E2484" s="199" t="s">
        <v>3961</v>
      </c>
      <c r="F2484" s="201">
        <v>39.32</v>
      </c>
    </row>
    <row r="2485" spans="2:6">
      <c r="B2485" s="199" t="s">
        <v>7946</v>
      </c>
      <c r="C2485" s="199" t="s">
        <v>10373</v>
      </c>
      <c r="D2485" s="200" t="s">
        <v>5482</v>
      </c>
      <c r="E2485" s="199" t="s">
        <v>3961</v>
      </c>
      <c r="F2485" s="201">
        <v>25.09</v>
      </c>
    </row>
    <row r="2486" spans="2:6">
      <c r="B2486" s="199" t="s">
        <v>7947</v>
      </c>
      <c r="C2486" s="199" t="s">
        <v>10374</v>
      </c>
      <c r="D2486" s="200" t="s">
        <v>5483</v>
      </c>
      <c r="E2486" s="199" t="s">
        <v>3961</v>
      </c>
      <c r="F2486" s="201">
        <v>34.28</v>
      </c>
    </row>
    <row r="2487" spans="2:6">
      <c r="B2487" s="207" t="s">
        <v>22615</v>
      </c>
      <c r="C2487" s="199" t="s">
        <v>4323</v>
      </c>
      <c r="D2487" s="203" t="s">
        <v>22616</v>
      </c>
      <c r="E2487" s="204"/>
      <c r="F2487" s="205"/>
    </row>
    <row r="2488" spans="2:6" ht="27">
      <c r="B2488" s="199" t="s">
        <v>19294</v>
      </c>
      <c r="C2488" s="199" t="s">
        <v>4323</v>
      </c>
      <c r="D2488" s="200" t="s">
        <v>19295</v>
      </c>
      <c r="E2488" s="199" t="s">
        <v>3961</v>
      </c>
      <c r="F2488" s="201">
        <v>284.58</v>
      </c>
    </row>
    <row r="2489" spans="2:6" ht="27">
      <c r="B2489" s="199" t="s">
        <v>19296</v>
      </c>
      <c r="C2489" s="199" t="s">
        <v>4323</v>
      </c>
      <c r="D2489" s="200" t="s">
        <v>19297</v>
      </c>
      <c r="E2489" s="199" t="s">
        <v>3961</v>
      </c>
      <c r="F2489" s="201">
        <v>319.66000000000003</v>
      </c>
    </row>
    <row r="2490" spans="2:6" ht="40.5">
      <c r="B2490" s="199" t="s">
        <v>19298</v>
      </c>
      <c r="C2490" s="199" t="s">
        <v>4323</v>
      </c>
      <c r="D2490" s="200" t="s">
        <v>19299</v>
      </c>
      <c r="E2490" s="199" t="s">
        <v>3961</v>
      </c>
      <c r="F2490" s="201">
        <v>226.4</v>
      </c>
    </row>
    <row r="2491" spans="2:6" ht="40.5">
      <c r="B2491" s="199" t="s">
        <v>19300</v>
      </c>
      <c r="C2491" s="199" t="s">
        <v>4323</v>
      </c>
      <c r="D2491" s="200" t="s">
        <v>19301</v>
      </c>
      <c r="E2491" s="199" t="s">
        <v>3961</v>
      </c>
      <c r="F2491" s="201">
        <v>264.11</v>
      </c>
    </row>
    <row r="2492" spans="2:6">
      <c r="B2492" s="207" t="s">
        <v>22617</v>
      </c>
      <c r="C2492" s="199" t="s">
        <v>4323</v>
      </c>
      <c r="D2492" s="203" t="s">
        <v>22618</v>
      </c>
      <c r="E2492" s="204"/>
      <c r="F2492" s="205"/>
    </row>
    <row r="2493" spans="2:6" ht="27">
      <c r="B2493" s="199" t="s">
        <v>7962</v>
      </c>
      <c r="C2493" s="199" t="s">
        <v>10389</v>
      </c>
      <c r="D2493" s="200" t="s">
        <v>13994</v>
      </c>
      <c r="E2493" s="199" t="s">
        <v>3961</v>
      </c>
      <c r="F2493" s="201">
        <v>17</v>
      </c>
    </row>
    <row r="2494" spans="2:6" ht="27">
      <c r="B2494" s="199" t="s">
        <v>7963</v>
      </c>
      <c r="C2494" s="199" t="s">
        <v>10390</v>
      </c>
      <c r="D2494" s="200" t="s">
        <v>13995</v>
      </c>
      <c r="E2494" s="199" t="s">
        <v>3961</v>
      </c>
      <c r="F2494" s="201">
        <v>19.97</v>
      </c>
    </row>
    <row r="2495" spans="2:6" ht="27">
      <c r="B2495" s="199" t="s">
        <v>7964</v>
      </c>
      <c r="C2495" s="199" t="s">
        <v>10391</v>
      </c>
      <c r="D2495" s="200" t="s">
        <v>13996</v>
      </c>
      <c r="E2495" s="199" t="s">
        <v>3961</v>
      </c>
      <c r="F2495" s="201">
        <v>27.67</v>
      </c>
    </row>
    <row r="2496" spans="2:6" ht="27">
      <c r="B2496" s="199" t="s">
        <v>7965</v>
      </c>
      <c r="C2496" s="199" t="s">
        <v>10392</v>
      </c>
      <c r="D2496" s="200" t="s">
        <v>13997</v>
      </c>
      <c r="E2496" s="199" t="s">
        <v>3961</v>
      </c>
      <c r="F2496" s="201">
        <v>34.700000000000003</v>
      </c>
    </row>
    <row r="2497" spans="2:6" ht="27">
      <c r="B2497" s="199" t="s">
        <v>7966</v>
      </c>
      <c r="C2497" s="199" t="s">
        <v>10393</v>
      </c>
      <c r="D2497" s="200" t="s">
        <v>13998</v>
      </c>
      <c r="E2497" s="199" t="s">
        <v>3961</v>
      </c>
      <c r="F2497" s="201">
        <v>36.06</v>
      </c>
    </row>
    <row r="2498" spans="2:6" ht="27">
      <c r="B2498" s="199" t="s">
        <v>7967</v>
      </c>
      <c r="C2498" s="199" t="s">
        <v>10394</v>
      </c>
      <c r="D2498" s="200" t="s">
        <v>13999</v>
      </c>
      <c r="E2498" s="199" t="s">
        <v>3961</v>
      </c>
      <c r="F2498" s="201">
        <v>59.84</v>
      </c>
    </row>
    <row r="2499" spans="2:6" ht="27">
      <c r="B2499" s="199" t="s">
        <v>7981</v>
      </c>
      <c r="C2499" s="199" t="s">
        <v>10408</v>
      </c>
      <c r="D2499" s="200" t="s">
        <v>14000</v>
      </c>
      <c r="E2499" s="199" t="s">
        <v>3961</v>
      </c>
      <c r="F2499" s="201">
        <v>66.709999999999994</v>
      </c>
    </row>
    <row r="2500" spans="2:6" ht="40.5">
      <c r="B2500" s="199" t="s">
        <v>7982</v>
      </c>
      <c r="C2500" s="199" t="s">
        <v>10409</v>
      </c>
      <c r="D2500" s="200" t="s">
        <v>14001</v>
      </c>
      <c r="E2500" s="199" t="s">
        <v>3961</v>
      </c>
      <c r="F2500" s="201">
        <v>60.13</v>
      </c>
    </row>
    <row r="2501" spans="2:6" ht="27">
      <c r="B2501" s="199" t="s">
        <v>7985</v>
      </c>
      <c r="C2501" s="199" t="s">
        <v>10412</v>
      </c>
      <c r="D2501" s="200" t="s">
        <v>14002</v>
      </c>
      <c r="E2501" s="199" t="s">
        <v>3961</v>
      </c>
      <c r="F2501" s="201">
        <v>112.76</v>
      </c>
    </row>
    <row r="2502" spans="2:6" ht="40.5">
      <c r="B2502" s="199" t="s">
        <v>7986</v>
      </c>
      <c r="C2502" s="199" t="s">
        <v>10413</v>
      </c>
      <c r="D2502" s="200" t="s">
        <v>14003</v>
      </c>
      <c r="E2502" s="199" t="s">
        <v>3961</v>
      </c>
      <c r="F2502" s="201">
        <v>87.26</v>
      </c>
    </row>
    <row r="2503" spans="2:6" ht="27">
      <c r="B2503" s="199" t="s">
        <v>7983</v>
      </c>
      <c r="C2503" s="199" t="s">
        <v>10410</v>
      </c>
      <c r="D2503" s="200" t="s">
        <v>14004</v>
      </c>
      <c r="E2503" s="199" t="s">
        <v>3961</v>
      </c>
      <c r="F2503" s="201">
        <v>102.62</v>
      </c>
    </row>
    <row r="2504" spans="2:6" ht="40.5">
      <c r="B2504" s="199" t="s">
        <v>7984</v>
      </c>
      <c r="C2504" s="199" t="s">
        <v>10411</v>
      </c>
      <c r="D2504" s="200" t="s">
        <v>14005</v>
      </c>
      <c r="E2504" s="199" t="s">
        <v>3961</v>
      </c>
      <c r="F2504" s="201">
        <v>76.14</v>
      </c>
    </row>
    <row r="2505" spans="2:6" ht="27">
      <c r="B2505" s="199" t="s">
        <v>7977</v>
      </c>
      <c r="C2505" s="199" t="s">
        <v>10404</v>
      </c>
      <c r="D2505" s="200" t="s">
        <v>14006</v>
      </c>
      <c r="E2505" s="199" t="s">
        <v>3961</v>
      </c>
      <c r="F2505" s="201">
        <v>50.33</v>
      </c>
    </row>
    <row r="2506" spans="2:6" ht="40.5">
      <c r="B2506" s="199" t="s">
        <v>7978</v>
      </c>
      <c r="C2506" s="199" t="s">
        <v>10405</v>
      </c>
      <c r="D2506" s="200" t="s">
        <v>14007</v>
      </c>
      <c r="E2506" s="199" t="s">
        <v>3961</v>
      </c>
      <c r="F2506" s="201">
        <v>45.18</v>
      </c>
    </row>
    <row r="2507" spans="2:6" ht="27">
      <c r="B2507" s="199" t="s">
        <v>7979</v>
      </c>
      <c r="C2507" s="199" t="s">
        <v>10406</v>
      </c>
      <c r="D2507" s="200" t="s">
        <v>14008</v>
      </c>
      <c r="E2507" s="199" t="s">
        <v>3961</v>
      </c>
      <c r="F2507" s="201">
        <v>54.85</v>
      </c>
    </row>
    <row r="2508" spans="2:6" ht="40.5">
      <c r="B2508" s="199" t="s">
        <v>7980</v>
      </c>
      <c r="C2508" s="199" t="s">
        <v>10407</v>
      </c>
      <c r="D2508" s="200" t="s">
        <v>14009</v>
      </c>
      <c r="E2508" s="199" t="s">
        <v>3961</v>
      </c>
      <c r="F2508" s="201">
        <v>49.01</v>
      </c>
    </row>
    <row r="2509" spans="2:6" ht="27">
      <c r="B2509" s="199" t="s">
        <v>7971</v>
      </c>
      <c r="C2509" s="199" t="s">
        <v>10398</v>
      </c>
      <c r="D2509" s="200" t="s">
        <v>14010</v>
      </c>
      <c r="E2509" s="199" t="s">
        <v>3961</v>
      </c>
      <c r="F2509" s="201">
        <v>38.299999999999997</v>
      </c>
    </row>
    <row r="2510" spans="2:6" ht="27">
      <c r="B2510" s="199" t="s">
        <v>7973</v>
      </c>
      <c r="C2510" s="199" t="s">
        <v>10400</v>
      </c>
      <c r="D2510" s="200" t="s">
        <v>14011</v>
      </c>
      <c r="E2510" s="199" t="s">
        <v>3961</v>
      </c>
      <c r="F2510" s="201">
        <v>58.1</v>
      </c>
    </row>
    <row r="2511" spans="2:6" ht="27">
      <c r="B2511" s="199" t="s">
        <v>7972</v>
      </c>
      <c r="C2511" s="199" t="s">
        <v>10399</v>
      </c>
      <c r="D2511" s="200" t="s">
        <v>14012</v>
      </c>
      <c r="E2511" s="199" t="s">
        <v>3961</v>
      </c>
      <c r="F2511" s="201">
        <v>46.19</v>
      </c>
    </row>
    <row r="2512" spans="2:6" ht="27">
      <c r="B2512" s="199" t="s">
        <v>7969</v>
      </c>
      <c r="C2512" s="199" t="s">
        <v>10396</v>
      </c>
      <c r="D2512" s="200" t="s">
        <v>14013</v>
      </c>
      <c r="E2512" s="199" t="s">
        <v>3961</v>
      </c>
      <c r="F2512" s="201">
        <v>26.83</v>
      </c>
    </row>
    <row r="2513" spans="2:6" ht="27">
      <c r="B2513" s="199" t="s">
        <v>7974</v>
      </c>
      <c r="C2513" s="199" t="s">
        <v>10401</v>
      </c>
      <c r="D2513" s="200" t="s">
        <v>14014</v>
      </c>
      <c r="E2513" s="199" t="s">
        <v>3961</v>
      </c>
      <c r="F2513" s="201">
        <v>72.78</v>
      </c>
    </row>
    <row r="2514" spans="2:6" ht="27">
      <c r="B2514" s="199" t="s">
        <v>7975</v>
      </c>
      <c r="C2514" s="199" t="s">
        <v>10402</v>
      </c>
      <c r="D2514" s="200" t="s">
        <v>14015</v>
      </c>
      <c r="E2514" s="199" t="s">
        <v>3961</v>
      </c>
      <c r="F2514" s="201">
        <v>132.63999999999999</v>
      </c>
    </row>
    <row r="2515" spans="2:6" ht="27">
      <c r="B2515" s="199" t="s">
        <v>7976</v>
      </c>
      <c r="C2515" s="199" t="s">
        <v>10403</v>
      </c>
      <c r="D2515" s="200" t="s">
        <v>14016</v>
      </c>
      <c r="E2515" s="199" t="s">
        <v>3961</v>
      </c>
      <c r="F2515" s="201">
        <v>223.95</v>
      </c>
    </row>
    <row r="2516" spans="2:6" ht="27">
      <c r="B2516" s="199" t="s">
        <v>7970</v>
      </c>
      <c r="C2516" s="199" t="s">
        <v>10397</v>
      </c>
      <c r="D2516" s="200" t="s">
        <v>14017</v>
      </c>
      <c r="E2516" s="199" t="s">
        <v>3961</v>
      </c>
      <c r="F2516" s="201">
        <v>27.58</v>
      </c>
    </row>
    <row r="2517" spans="2:6" ht="27">
      <c r="B2517" s="199" t="s">
        <v>7968</v>
      </c>
      <c r="C2517" s="199" t="s">
        <v>10395</v>
      </c>
      <c r="D2517" s="200" t="s">
        <v>14018</v>
      </c>
      <c r="E2517" s="199" t="s">
        <v>3961</v>
      </c>
      <c r="F2517" s="201">
        <v>364.03</v>
      </c>
    </row>
    <row r="2518" spans="2:6" ht="27">
      <c r="B2518" s="199" t="s">
        <v>14019</v>
      </c>
      <c r="C2518" s="199" t="s">
        <v>4323</v>
      </c>
      <c r="D2518" s="200" t="s">
        <v>14020</v>
      </c>
      <c r="E2518" s="199" t="s">
        <v>3961</v>
      </c>
      <c r="F2518" s="201">
        <v>79.22</v>
      </c>
    </row>
    <row r="2519" spans="2:6" ht="40.5">
      <c r="B2519" s="199" t="s">
        <v>14021</v>
      </c>
      <c r="C2519" s="199" t="s">
        <v>4323</v>
      </c>
      <c r="D2519" s="200" t="s">
        <v>14022</v>
      </c>
      <c r="E2519" s="199" t="s">
        <v>3961</v>
      </c>
      <c r="F2519" s="201">
        <v>72.78</v>
      </c>
    </row>
    <row r="2520" spans="2:6" ht="27">
      <c r="B2520" s="199" t="s">
        <v>7987</v>
      </c>
      <c r="C2520" s="199" t="s">
        <v>10414</v>
      </c>
      <c r="D2520" s="200" t="s">
        <v>14023</v>
      </c>
      <c r="E2520" s="199" t="s">
        <v>3961</v>
      </c>
      <c r="F2520" s="201">
        <v>51.35</v>
      </c>
    </row>
    <row r="2521" spans="2:6" ht="54">
      <c r="B2521" s="199" t="s">
        <v>7988</v>
      </c>
      <c r="C2521" s="199" t="s">
        <v>10415</v>
      </c>
      <c r="D2521" s="200" t="s">
        <v>14024</v>
      </c>
      <c r="E2521" s="199" t="s">
        <v>3961</v>
      </c>
      <c r="F2521" s="201">
        <v>46.05</v>
      </c>
    </row>
    <row r="2522" spans="2:6" ht="27">
      <c r="B2522" s="199" t="s">
        <v>7989</v>
      </c>
      <c r="C2522" s="199" t="s">
        <v>10416</v>
      </c>
      <c r="D2522" s="200" t="s">
        <v>14025</v>
      </c>
      <c r="E2522" s="199" t="s">
        <v>3961</v>
      </c>
      <c r="F2522" s="201">
        <v>52.59</v>
      </c>
    </row>
    <row r="2523" spans="2:6" ht="40.5">
      <c r="B2523" s="199" t="s">
        <v>7990</v>
      </c>
      <c r="C2523" s="199" t="s">
        <v>10417</v>
      </c>
      <c r="D2523" s="200" t="s">
        <v>14026</v>
      </c>
      <c r="E2523" s="199" t="s">
        <v>3961</v>
      </c>
      <c r="F2523" s="201">
        <v>47.11</v>
      </c>
    </row>
    <row r="2524" spans="2:6">
      <c r="B2524" s="207" t="s">
        <v>22619</v>
      </c>
      <c r="C2524" s="199" t="s">
        <v>4323</v>
      </c>
      <c r="D2524" s="203" t="s">
        <v>22620</v>
      </c>
      <c r="E2524" s="204"/>
      <c r="F2524" s="205"/>
    </row>
    <row r="2525" spans="2:6" ht="27">
      <c r="B2525" s="199" t="s">
        <v>7850</v>
      </c>
      <c r="C2525" s="199" t="s">
        <v>10280</v>
      </c>
      <c r="D2525" s="200" t="s">
        <v>5392</v>
      </c>
      <c r="E2525" s="199" t="s">
        <v>4195</v>
      </c>
      <c r="F2525" s="201">
        <v>75.84</v>
      </c>
    </row>
    <row r="2526" spans="2:6" ht="27">
      <c r="B2526" s="199" t="s">
        <v>7851</v>
      </c>
      <c r="C2526" s="199" t="s">
        <v>10281</v>
      </c>
      <c r="D2526" s="200" t="s">
        <v>5393</v>
      </c>
      <c r="E2526" s="199" t="s">
        <v>4195</v>
      </c>
      <c r="F2526" s="201">
        <v>97.56</v>
      </c>
    </row>
    <row r="2527" spans="2:6" ht="27">
      <c r="B2527" s="199" t="s">
        <v>7852</v>
      </c>
      <c r="C2527" s="199" t="s">
        <v>10282</v>
      </c>
      <c r="D2527" s="200" t="s">
        <v>5394</v>
      </c>
      <c r="E2527" s="199" t="s">
        <v>4195</v>
      </c>
      <c r="F2527" s="201">
        <v>92.37</v>
      </c>
    </row>
    <row r="2528" spans="2:6" ht="27">
      <c r="B2528" s="199" t="s">
        <v>7853</v>
      </c>
      <c r="C2528" s="199" t="s">
        <v>10283</v>
      </c>
      <c r="D2528" s="200" t="s">
        <v>5395</v>
      </c>
      <c r="E2528" s="199" t="s">
        <v>4195</v>
      </c>
      <c r="F2528" s="201">
        <v>49.22</v>
      </c>
    </row>
    <row r="2529" spans="2:6" ht="27">
      <c r="B2529" s="199" t="s">
        <v>7854</v>
      </c>
      <c r="C2529" s="199" t="s">
        <v>10284</v>
      </c>
      <c r="D2529" s="200" t="s">
        <v>5396</v>
      </c>
      <c r="E2529" s="199" t="s">
        <v>4195</v>
      </c>
      <c r="F2529" s="201">
        <v>115.73</v>
      </c>
    </row>
    <row r="2530" spans="2:6" ht="27">
      <c r="B2530" s="199" t="s">
        <v>7855</v>
      </c>
      <c r="C2530" s="199" t="s">
        <v>10285</v>
      </c>
      <c r="D2530" s="200" t="s">
        <v>5397</v>
      </c>
      <c r="E2530" s="199" t="s">
        <v>4195</v>
      </c>
      <c r="F2530" s="201">
        <v>160.68</v>
      </c>
    </row>
    <row r="2531" spans="2:6" ht="27">
      <c r="B2531" s="199" t="s">
        <v>7856</v>
      </c>
      <c r="C2531" s="199" t="s">
        <v>10286</v>
      </c>
      <c r="D2531" s="200" t="s">
        <v>5398</v>
      </c>
      <c r="E2531" s="199" t="s">
        <v>4195</v>
      </c>
      <c r="F2531" s="201">
        <v>61.93</v>
      </c>
    </row>
    <row r="2532" spans="2:6">
      <c r="B2532" s="207" t="s">
        <v>22621</v>
      </c>
      <c r="C2532" s="199" t="s">
        <v>4323</v>
      </c>
      <c r="D2532" s="203" t="s">
        <v>22622</v>
      </c>
      <c r="E2532" s="204"/>
      <c r="F2532" s="205"/>
    </row>
    <row r="2533" spans="2:6" ht="27">
      <c r="B2533" s="199" t="s">
        <v>7857</v>
      </c>
      <c r="C2533" s="199" t="s">
        <v>10287</v>
      </c>
      <c r="D2533" s="200" t="s">
        <v>5399</v>
      </c>
      <c r="E2533" s="199" t="s">
        <v>4195</v>
      </c>
      <c r="F2533" s="201">
        <v>372.53</v>
      </c>
    </row>
    <row r="2534" spans="2:6" ht="27">
      <c r="B2534" s="199" t="s">
        <v>7858</v>
      </c>
      <c r="C2534" s="199" t="s">
        <v>10288</v>
      </c>
      <c r="D2534" s="200" t="s">
        <v>5400</v>
      </c>
      <c r="E2534" s="199" t="s">
        <v>4195</v>
      </c>
      <c r="F2534" s="201">
        <v>54.23</v>
      </c>
    </row>
    <row r="2535" spans="2:6" ht="27">
      <c r="B2535" s="199" t="s">
        <v>7859</v>
      </c>
      <c r="C2535" s="199" t="s">
        <v>10289</v>
      </c>
      <c r="D2535" s="200" t="s">
        <v>5401</v>
      </c>
      <c r="E2535" s="199" t="s">
        <v>4195</v>
      </c>
      <c r="F2535" s="201">
        <v>74.819999999999993</v>
      </c>
    </row>
    <row r="2536" spans="2:6" ht="27">
      <c r="B2536" s="199" t="s">
        <v>7860</v>
      </c>
      <c r="C2536" s="199" t="s">
        <v>10290</v>
      </c>
      <c r="D2536" s="200" t="s">
        <v>5402</v>
      </c>
      <c r="E2536" s="199" t="s">
        <v>4195</v>
      </c>
      <c r="F2536" s="201">
        <v>90.69</v>
      </c>
    </row>
    <row r="2537" spans="2:6" ht="27">
      <c r="B2537" s="199" t="s">
        <v>7861</v>
      </c>
      <c r="C2537" s="199" t="s">
        <v>10291</v>
      </c>
      <c r="D2537" s="200" t="s">
        <v>5403</v>
      </c>
      <c r="E2537" s="199" t="s">
        <v>4195</v>
      </c>
      <c r="F2537" s="201">
        <v>127.33</v>
      </c>
    </row>
    <row r="2538" spans="2:6" ht="27">
      <c r="B2538" s="199" t="s">
        <v>7862</v>
      </c>
      <c r="C2538" s="199" t="s">
        <v>10292</v>
      </c>
      <c r="D2538" s="200" t="s">
        <v>5404</v>
      </c>
      <c r="E2538" s="199" t="s">
        <v>4195</v>
      </c>
      <c r="F2538" s="201">
        <v>140.37</v>
      </c>
    </row>
    <row r="2539" spans="2:6" ht="27">
      <c r="B2539" s="199" t="s">
        <v>7863</v>
      </c>
      <c r="C2539" s="199" t="s">
        <v>10293</v>
      </c>
      <c r="D2539" s="200" t="s">
        <v>5405</v>
      </c>
      <c r="E2539" s="199" t="s">
        <v>4195</v>
      </c>
      <c r="F2539" s="201">
        <v>197.71</v>
      </c>
    </row>
    <row r="2540" spans="2:6" ht="27">
      <c r="B2540" s="199" t="s">
        <v>7864</v>
      </c>
      <c r="C2540" s="199" t="s">
        <v>10294</v>
      </c>
      <c r="D2540" s="200" t="s">
        <v>5406</v>
      </c>
      <c r="E2540" s="199" t="s">
        <v>4195</v>
      </c>
      <c r="F2540" s="201">
        <v>251.13</v>
      </c>
    </row>
    <row r="2541" spans="2:6" ht="27">
      <c r="B2541" s="199" t="s">
        <v>7865</v>
      </c>
      <c r="C2541" s="199" t="s">
        <v>10295</v>
      </c>
      <c r="D2541" s="200" t="s">
        <v>5407</v>
      </c>
      <c r="E2541" s="199" t="s">
        <v>4195</v>
      </c>
      <c r="F2541" s="201">
        <v>259.60000000000002</v>
      </c>
    </row>
    <row r="2542" spans="2:6" ht="27">
      <c r="B2542" s="199" t="s">
        <v>7866</v>
      </c>
      <c r="C2542" s="199" t="s">
        <v>10296</v>
      </c>
      <c r="D2542" s="200" t="s">
        <v>5408</v>
      </c>
      <c r="E2542" s="199" t="s">
        <v>4195</v>
      </c>
      <c r="F2542" s="201">
        <v>372.53</v>
      </c>
    </row>
    <row r="2543" spans="2:6" ht="27">
      <c r="B2543" s="199" t="s">
        <v>7867</v>
      </c>
      <c r="C2543" s="199" t="s">
        <v>10297</v>
      </c>
      <c r="D2543" s="200" t="s">
        <v>5409</v>
      </c>
      <c r="E2543" s="199" t="s">
        <v>4195</v>
      </c>
      <c r="F2543" s="201">
        <v>41.64</v>
      </c>
    </row>
    <row r="2544" spans="2:6" ht="27">
      <c r="B2544" s="199" t="s">
        <v>7868</v>
      </c>
      <c r="C2544" s="199" t="s">
        <v>10298</v>
      </c>
      <c r="D2544" s="200" t="s">
        <v>5410</v>
      </c>
      <c r="E2544" s="199" t="s">
        <v>4195</v>
      </c>
      <c r="F2544" s="201">
        <v>57.8</v>
      </c>
    </row>
    <row r="2545" spans="2:6" ht="27">
      <c r="B2545" s="199" t="s">
        <v>7869</v>
      </c>
      <c r="C2545" s="199" t="s">
        <v>10299</v>
      </c>
      <c r="D2545" s="200" t="s">
        <v>5411</v>
      </c>
      <c r="E2545" s="199" t="s">
        <v>4195</v>
      </c>
      <c r="F2545" s="201">
        <v>70.19</v>
      </c>
    </row>
    <row r="2546" spans="2:6" ht="27">
      <c r="B2546" s="199" t="s">
        <v>7870</v>
      </c>
      <c r="C2546" s="199" t="s">
        <v>10300</v>
      </c>
      <c r="D2546" s="200" t="s">
        <v>5412</v>
      </c>
      <c r="E2546" s="199" t="s">
        <v>4195</v>
      </c>
      <c r="F2546" s="201">
        <v>93.78</v>
      </c>
    </row>
    <row r="2547" spans="2:6" ht="27">
      <c r="B2547" s="199" t="s">
        <v>7871</v>
      </c>
      <c r="C2547" s="199" t="s">
        <v>10301</v>
      </c>
      <c r="D2547" s="200" t="s">
        <v>5413</v>
      </c>
      <c r="E2547" s="199" t="s">
        <v>4195</v>
      </c>
      <c r="F2547" s="201">
        <v>111.47</v>
      </c>
    </row>
    <row r="2548" spans="2:6" ht="27">
      <c r="B2548" s="199" t="s">
        <v>7872</v>
      </c>
      <c r="C2548" s="199" t="s">
        <v>10302</v>
      </c>
      <c r="D2548" s="200" t="s">
        <v>5414</v>
      </c>
      <c r="E2548" s="199" t="s">
        <v>4195</v>
      </c>
      <c r="F2548" s="201">
        <v>158.82</v>
      </c>
    </row>
    <row r="2549" spans="2:6" ht="27">
      <c r="B2549" s="199" t="s">
        <v>7873</v>
      </c>
      <c r="C2549" s="199" t="s">
        <v>10303</v>
      </c>
      <c r="D2549" s="200" t="s">
        <v>5415</v>
      </c>
      <c r="E2549" s="199" t="s">
        <v>4195</v>
      </c>
      <c r="F2549" s="201">
        <v>214.51</v>
      </c>
    </row>
    <row r="2550" spans="2:6" ht="27">
      <c r="B2550" s="199" t="s">
        <v>7874</v>
      </c>
      <c r="C2550" s="199" t="s">
        <v>10304</v>
      </c>
      <c r="D2550" s="200" t="s">
        <v>5416</v>
      </c>
      <c r="E2550" s="199" t="s">
        <v>4195</v>
      </c>
      <c r="F2550" s="201">
        <v>259.60000000000002</v>
      </c>
    </row>
    <row r="2551" spans="2:6">
      <c r="B2551" s="207" t="s">
        <v>22623</v>
      </c>
      <c r="C2551" s="199" t="s">
        <v>4323</v>
      </c>
      <c r="D2551" s="203" t="s">
        <v>22624</v>
      </c>
      <c r="E2551" s="204"/>
      <c r="F2551" s="205"/>
    </row>
    <row r="2552" spans="2:6" ht="27">
      <c r="B2552" s="199" t="s">
        <v>7841</v>
      </c>
      <c r="C2552" s="199" t="s">
        <v>10271</v>
      </c>
      <c r="D2552" s="200" t="s">
        <v>5383</v>
      </c>
      <c r="E2552" s="199" t="s">
        <v>4195</v>
      </c>
      <c r="F2552" s="201">
        <v>226.88</v>
      </c>
    </row>
    <row r="2553" spans="2:6" ht="27">
      <c r="B2553" s="199" t="s">
        <v>7842</v>
      </c>
      <c r="C2553" s="199" t="s">
        <v>10272</v>
      </c>
      <c r="D2553" s="200" t="s">
        <v>5384</v>
      </c>
      <c r="E2553" s="199" t="s">
        <v>4195</v>
      </c>
      <c r="F2553" s="201">
        <v>16.03</v>
      </c>
    </row>
    <row r="2554" spans="2:6" ht="27">
      <c r="B2554" s="199" t="s">
        <v>7843</v>
      </c>
      <c r="C2554" s="199" t="s">
        <v>10273</v>
      </c>
      <c r="D2554" s="200" t="s">
        <v>5385</v>
      </c>
      <c r="E2554" s="199" t="s">
        <v>4195</v>
      </c>
      <c r="F2554" s="201">
        <v>29.77</v>
      </c>
    </row>
    <row r="2555" spans="2:6" ht="27">
      <c r="B2555" s="199" t="s">
        <v>7844</v>
      </c>
      <c r="C2555" s="199" t="s">
        <v>10274</v>
      </c>
      <c r="D2555" s="200" t="s">
        <v>5386</v>
      </c>
      <c r="E2555" s="199" t="s">
        <v>4195</v>
      </c>
      <c r="F2555" s="201">
        <v>43.09</v>
      </c>
    </row>
    <row r="2556" spans="2:6" ht="27">
      <c r="B2556" s="199" t="s">
        <v>7845</v>
      </c>
      <c r="C2556" s="199" t="s">
        <v>10275</v>
      </c>
      <c r="D2556" s="200" t="s">
        <v>5387</v>
      </c>
      <c r="E2556" s="199" t="s">
        <v>4195</v>
      </c>
      <c r="F2556" s="201">
        <v>37.43</v>
      </c>
    </row>
    <row r="2557" spans="2:6" ht="27">
      <c r="B2557" s="199" t="s">
        <v>7846</v>
      </c>
      <c r="C2557" s="199" t="s">
        <v>10276</v>
      </c>
      <c r="D2557" s="200" t="s">
        <v>5388</v>
      </c>
      <c r="E2557" s="199" t="s">
        <v>4195</v>
      </c>
      <c r="F2557" s="201">
        <v>47.11</v>
      </c>
    </row>
    <row r="2558" spans="2:6" ht="27">
      <c r="B2558" s="199" t="s">
        <v>7847</v>
      </c>
      <c r="C2558" s="199" t="s">
        <v>10277</v>
      </c>
      <c r="D2558" s="200" t="s">
        <v>5389</v>
      </c>
      <c r="E2558" s="199" t="s">
        <v>4195</v>
      </c>
      <c r="F2558" s="201">
        <v>71.12</v>
      </c>
    </row>
    <row r="2559" spans="2:6" ht="27">
      <c r="B2559" s="199" t="s">
        <v>7848</v>
      </c>
      <c r="C2559" s="199" t="s">
        <v>10278</v>
      </c>
      <c r="D2559" s="200" t="s">
        <v>5390</v>
      </c>
      <c r="E2559" s="199" t="s">
        <v>4195</v>
      </c>
      <c r="F2559" s="201">
        <v>106.13</v>
      </c>
    </row>
    <row r="2560" spans="2:6" ht="27">
      <c r="B2560" s="199" t="s">
        <v>7849</v>
      </c>
      <c r="C2560" s="199" t="s">
        <v>10279</v>
      </c>
      <c r="D2560" s="200" t="s">
        <v>5391</v>
      </c>
      <c r="E2560" s="199" t="s">
        <v>4195</v>
      </c>
      <c r="F2560" s="201">
        <v>149.30000000000001</v>
      </c>
    </row>
    <row r="2561" spans="2:6">
      <c r="B2561" s="207" t="s">
        <v>22625</v>
      </c>
      <c r="C2561" s="199" t="s">
        <v>4323</v>
      </c>
      <c r="D2561" s="203" t="s">
        <v>22626</v>
      </c>
      <c r="E2561" s="204"/>
      <c r="F2561" s="205"/>
    </row>
    <row r="2562" spans="2:6" ht="27">
      <c r="B2562" s="199" t="s">
        <v>7904</v>
      </c>
      <c r="C2562" s="199" t="s">
        <v>10334</v>
      </c>
      <c r="D2562" s="200" t="s">
        <v>5442</v>
      </c>
      <c r="E2562" s="199" t="s">
        <v>4195</v>
      </c>
      <c r="F2562" s="201">
        <v>30.22</v>
      </c>
    </row>
    <row r="2563" spans="2:6" ht="27">
      <c r="B2563" s="199" t="s">
        <v>7905</v>
      </c>
      <c r="C2563" s="199" t="s">
        <v>10335</v>
      </c>
      <c r="D2563" s="200" t="s">
        <v>5443</v>
      </c>
      <c r="E2563" s="199" t="s">
        <v>4195</v>
      </c>
      <c r="F2563" s="201">
        <v>59.99</v>
      </c>
    </row>
    <row r="2564" spans="2:6" ht="27">
      <c r="B2564" s="199" t="s">
        <v>7906</v>
      </c>
      <c r="C2564" s="199" t="s">
        <v>10336</v>
      </c>
      <c r="D2564" s="200" t="s">
        <v>5444</v>
      </c>
      <c r="E2564" s="199" t="s">
        <v>4195</v>
      </c>
      <c r="F2564" s="201">
        <v>90.7</v>
      </c>
    </row>
    <row r="2565" spans="2:6" ht="27">
      <c r="B2565" s="199" t="s">
        <v>7907</v>
      </c>
      <c r="C2565" s="199" t="s">
        <v>10337</v>
      </c>
      <c r="D2565" s="200" t="s">
        <v>5445</v>
      </c>
      <c r="E2565" s="199" t="s">
        <v>4195</v>
      </c>
      <c r="F2565" s="201">
        <v>151.85</v>
      </c>
    </row>
    <row r="2566" spans="2:6" ht="27">
      <c r="B2566" s="199" t="s">
        <v>7908</v>
      </c>
      <c r="C2566" s="199" t="s">
        <v>10338</v>
      </c>
      <c r="D2566" s="200" t="s">
        <v>5446</v>
      </c>
      <c r="E2566" s="199" t="s">
        <v>4195</v>
      </c>
      <c r="F2566" s="201">
        <v>235.49</v>
      </c>
    </row>
    <row r="2567" spans="2:6" ht="27">
      <c r="B2567" s="199" t="s">
        <v>7909</v>
      </c>
      <c r="C2567" s="199" t="s">
        <v>10339</v>
      </c>
      <c r="D2567" s="200" t="s">
        <v>5447</v>
      </c>
      <c r="E2567" s="199" t="s">
        <v>4195</v>
      </c>
      <c r="F2567" s="201">
        <v>301.17</v>
      </c>
    </row>
    <row r="2568" spans="2:6" ht="27">
      <c r="B2568" s="199" t="s">
        <v>7910</v>
      </c>
      <c r="C2568" s="199" t="s">
        <v>10340</v>
      </c>
      <c r="D2568" s="200" t="s">
        <v>5448</v>
      </c>
      <c r="E2568" s="199" t="s">
        <v>4195</v>
      </c>
      <c r="F2568" s="201">
        <v>383.08</v>
      </c>
    </row>
    <row r="2569" spans="2:6" ht="27">
      <c r="B2569" s="199" t="s">
        <v>7914</v>
      </c>
      <c r="C2569" s="199" t="s">
        <v>10344</v>
      </c>
      <c r="D2569" s="200" t="s">
        <v>13992</v>
      </c>
      <c r="E2569" s="199" t="s">
        <v>4195</v>
      </c>
      <c r="F2569" s="201">
        <v>15.71</v>
      </c>
    </row>
    <row r="2570" spans="2:6" ht="27">
      <c r="B2570" s="199" t="s">
        <v>7919</v>
      </c>
      <c r="C2570" s="199" t="s">
        <v>10349</v>
      </c>
      <c r="D2570" s="200" t="s">
        <v>13993</v>
      </c>
      <c r="E2570" s="199" t="s">
        <v>4195</v>
      </c>
      <c r="F2570" s="201">
        <v>23.35</v>
      </c>
    </row>
    <row r="2571" spans="2:6" ht="27">
      <c r="B2571" s="199" t="s">
        <v>7911</v>
      </c>
      <c r="C2571" s="199" t="s">
        <v>10341</v>
      </c>
      <c r="D2571" s="200" t="s">
        <v>5449</v>
      </c>
      <c r="E2571" s="199" t="s">
        <v>4195</v>
      </c>
      <c r="F2571" s="201">
        <v>30.86</v>
      </c>
    </row>
    <row r="2572" spans="2:6" ht="27">
      <c r="B2572" s="199" t="s">
        <v>7912</v>
      </c>
      <c r="C2572" s="199" t="s">
        <v>10342</v>
      </c>
      <c r="D2572" s="200" t="s">
        <v>5450</v>
      </c>
      <c r="E2572" s="199" t="s">
        <v>4195</v>
      </c>
      <c r="F2572" s="201">
        <v>47.27</v>
      </c>
    </row>
    <row r="2573" spans="2:6" ht="27">
      <c r="B2573" s="199" t="s">
        <v>7913</v>
      </c>
      <c r="C2573" s="199" t="s">
        <v>10343</v>
      </c>
      <c r="D2573" s="200" t="s">
        <v>5451</v>
      </c>
      <c r="E2573" s="199" t="s">
        <v>4195</v>
      </c>
      <c r="F2573" s="201">
        <v>74.37</v>
      </c>
    </row>
    <row r="2574" spans="2:6" ht="27">
      <c r="B2574" s="199" t="s">
        <v>7915</v>
      </c>
      <c r="C2574" s="199" t="s">
        <v>10345</v>
      </c>
      <c r="D2574" s="200" t="s">
        <v>5452</v>
      </c>
      <c r="E2574" s="199" t="s">
        <v>4195</v>
      </c>
      <c r="F2574" s="201">
        <v>21.06</v>
      </c>
    </row>
    <row r="2575" spans="2:6" ht="27">
      <c r="B2575" s="199" t="s">
        <v>7916</v>
      </c>
      <c r="C2575" s="199" t="s">
        <v>10346</v>
      </c>
      <c r="D2575" s="200" t="s">
        <v>5453</v>
      </c>
      <c r="E2575" s="199" t="s">
        <v>4195</v>
      </c>
      <c r="F2575" s="201">
        <v>26.35</v>
      </c>
    </row>
    <row r="2576" spans="2:6" ht="27">
      <c r="B2576" s="199" t="s">
        <v>7917</v>
      </c>
      <c r="C2576" s="199" t="s">
        <v>10347</v>
      </c>
      <c r="D2576" s="200" t="s">
        <v>5454</v>
      </c>
      <c r="E2576" s="199" t="s">
        <v>4195</v>
      </c>
      <c r="F2576" s="201">
        <v>47.17</v>
      </c>
    </row>
    <row r="2577" spans="2:6" ht="27">
      <c r="B2577" s="199" t="s">
        <v>7918</v>
      </c>
      <c r="C2577" s="199" t="s">
        <v>10348</v>
      </c>
      <c r="D2577" s="200" t="s">
        <v>5455</v>
      </c>
      <c r="E2577" s="199" t="s">
        <v>4195</v>
      </c>
      <c r="F2577" s="201">
        <v>76.31</v>
      </c>
    </row>
    <row r="2578" spans="2:6" ht="27">
      <c r="B2578" s="199" t="s">
        <v>7920</v>
      </c>
      <c r="C2578" s="199" t="s">
        <v>10350</v>
      </c>
      <c r="D2578" s="200" t="s">
        <v>5456</v>
      </c>
      <c r="E2578" s="199" t="s">
        <v>4195</v>
      </c>
      <c r="F2578" s="201">
        <v>29.11</v>
      </c>
    </row>
    <row r="2579" spans="2:6" ht="27">
      <c r="B2579" s="199" t="s">
        <v>7921</v>
      </c>
      <c r="C2579" s="199" t="s">
        <v>10351</v>
      </c>
      <c r="D2579" s="200" t="s">
        <v>5457</v>
      </c>
      <c r="E2579" s="199" t="s">
        <v>4195</v>
      </c>
      <c r="F2579" s="201">
        <v>32.32</v>
      </c>
    </row>
    <row r="2580" spans="2:6" ht="27">
      <c r="B2580" s="199" t="s">
        <v>7940</v>
      </c>
      <c r="C2580" s="199" t="s">
        <v>4323</v>
      </c>
      <c r="D2580" s="200" t="s">
        <v>5476</v>
      </c>
      <c r="E2580" s="199" t="s">
        <v>4195</v>
      </c>
      <c r="F2580" s="201">
        <v>23.76</v>
      </c>
    </row>
    <row r="2581" spans="2:6" ht="27">
      <c r="B2581" s="199" t="s">
        <v>7941</v>
      </c>
      <c r="C2581" s="199" t="s">
        <v>4323</v>
      </c>
      <c r="D2581" s="200" t="s">
        <v>5477</v>
      </c>
      <c r="E2581" s="199" t="s">
        <v>4195</v>
      </c>
      <c r="F2581" s="201">
        <v>17.190000000000001</v>
      </c>
    </row>
    <row r="2582" spans="2:6" ht="27">
      <c r="B2582" s="199" t="s">
        <v>7942</v>
      </c>
      <c r="C2582" s="199" t="s">
        <v>4323</v>
      </c>
      <c r="D2582" s="200" t="s">
        <v>5478</v>
      </c>
      <c r="E2582" s="199" t="s">
        <v>4195</v>
      </c>
      <c r="F2582" s="201">
        <v>22.02</v>
      </c>
    </row>
    <row r="2583" spans="2:6">
      <c r="B2583" s="207" t="s">
        <v>22627</v>
      </c>
      <c r="C2583" s="199" t="s">
        <v>4323</v>
      </c>
      <c r="D2583" s="203" t="s">
        <v>22628</v>
      </c>
      <c r="E2583" s="204"/>
      <c r="F2583" s="205"/>
    </row>
    <row r="2584" spans="2:6" ht="27">
      <c r="B2584" s="199" t="s">
        <v>7900</v>
      </c>
      <c r="C2584" s="199" t="s">
        <v>10330</v>
      </c>
      <c r="D2584" s="200" t="s">
        <v>13988</v>
      </c>
      <c r="E2584" s="199" t="s">
        <v>4195</v>
      </c>
      <c r="F2584" s="201">
        <v>15.84</v>
      </c>
    </row>
    <row r="2585" spans="2:6" ht="27">
      <c r="B2585" s="199" t="s">
        <v>7901</v>
      </c>
      <c r="C2585" s="199" t="s">
        <v>10331</v>
      </c>
      <c r="D2585" s="200" t="s">
        <v>13989</v>
      </c>
      <c r="E2585" s="199" t="s">
        <v>4195</v>
      </c>
      <c r="F2585" s="201">
        <v>20.190000000000001</v>
      </c>
    </row>
    <row r="2586" spans="2:6" ht="27">
      <c r="B2586" s="199" t="s">
        <v>7902</v>
      </c>
      <c r="C2586" s="199" t="s">
        <v>10332</v>
      </c>
      <c r="D2586" s="200" t="s">
        <v>13990</v>
      </c>
      <c r="E2586" s="199" t="s">
        <v>4195</v>
      </c>
      <c r="F2586" s="201">
        <v>15.98</v>
      </c>
    </row>
    <row r="2587" spans="2:6" ht="27">
      <c r="B2587" s="199" t="s">
        <v>7903</v>
      </c>
      <c r="C2587" s="199" t="s">
        <v>10333</v>
      </c>
      <c r="D2587" s="200" t="s">
        <v>13991</v>
      </c>
      <c r="E2587" s="199" t="s">
        <v>4195</v>
      </c>
      <c r="F2587" s="201">
        <v>22.22</v>
      </c>
    </row>
    <row r="2588" spans="2:6">
      <c r="B2588" s="207" t="s">
        <v>22629</v>
      </c>
      <c r="C2588" s="199" t="s">
        <v>4323</v>
      </c>
      <c r="D2588" s="203" t="s">
        <v>22630</v>
      </c>
      <c r="E2588" s="204"/>
      <c r="F2588" s="205"/>
    </row>
    <row r="2589" spans="2:6" ht="27">
      <c r="B2589" s="199" t="s">
        <v>7875</v>
      </c>
      <c r="C2589" s="199" t="s">
        <v>10305</v>
      </c>
      <c r="D2589" s="200" t="s">
        <v>5417</v>
      </c>
      <c r="E2589" s="199" t="s">
        <v>4195</v>
      </c>
      <c r="F2589" s="201">
        <v>11.18</v>
      </c>
    </row>
    <row r="2590" spans="2:6" ht="27">
      <c r="B2590" s="199" t="s">
        <v>7876</v>
      </c>
      <c r="C2590" s="199" t="s">
        <v>10306</v>
      </c>
      <c r="D2590" s="200" t="s">
        <v>5418</v>
      </c>
      <c r="E2590" s="199" t="s">
        <v>4195</v>
      </c>
      <c r="F2590" s="201">
        <v>109.59</v>
      </c>
    </row>
    <row r="2591" spans="2:6" ht="27">
      <c r="B2591" s="199" t="s">
        <v>7877</v>
      </c>
      <c r="C2591" s="199" t="s">
        <v>10307</v>
      </c>
      <c r="D2591" s="200" t="s">
        <v>5419</v>
      </c>
      <c r="E2591" s="199" t="s">
        <v>4195</v>
      </c>
      <c r="F2591" s="201">
        <v>13.9</v>
      </c>
    </row>
    <row r="2592" spans="2:6" ht="27">
      <c r="B2592" s="199" t="s">
        <v>7878</v>
      </c>
      <c r="C2592" s="199" t="s">
        <v>10308</v>
      </c>
      <c r="D2592" s="200" t="s">
        <v>5420</v>
      </c>
      <c r="E2592" s="199" t="s">
        <v>4195</v>
      </c>
      <c r="F2592" s="201">
        <v>14.28</v>
      </c>
    </row>
    <row r="2593" spans="2:6" ht="27">
      <c r="B2593" s="199" t="s">
        <v>7879</v>
      </c>
      <c r="C2593" s="199" t="s">
        <v>10309</v>
      </c>
      <c r="D2593" s="200" t="s">
        <v>5421</v>
      </c>
      <c r="E2593" s="199" t="s">
        <v>4195</v>
      </c>
      <c r="F2593" s="201">
        <v>21.88</v>
      </c>
    </row>
    <row r="2594" spans="2:6" ht="27">
      <c r="B2594" s="199" t="s">
        <v>7880</v>
      </c>
      <c r="C2594" s="199" t="s">
        <v>10310</v>
      </c>
      <c r="D2594" s="200" t="s">
        <v>5422</v>
      </c>
      <c r="E2594" s="199" t="s">
        <v>4195</v>
      </c>
      <c r="F2594" s="201">
        <v>29.51</v>
      </c>
    </row>
    <row r="2595" spans="2:6" ht="27">
      <c r="B2595" s="199" t="s">
        <v>7881</v>
      </c>
      <c r="C2595" s="199" t="s">
        <v>10311</v>
      </c>
      <c r="D2595" s="200" t="s">
        <v>5423</v>
      </c>
      <c r="E2595" s="199" t="s">
        <v>4195</v>
      </c>
      <c r="F2595" s="201">
        <v>39.47</v>
      </c>
    </row>
    <row r="2596" spans="2:6" ht="27">
      <c r="B2596" s="199" t="s">
        <v>7882</v>
      </c>
      <c r="C2596" s="199" t="s">
        <v>10312</v>
      </c>
      <c r="D2596" s="200" t="s">
        <v>5424</v>
      </c>
      <c r="E2596" s="199" t="s">
        <v>4195</v>
      </c>
      <c r="F2596" s="201">
        <v>53.59</v>
      </c>
    </row>
    <row r="2597" spans="2:6" ht="27">
      <c r="B2597" s="199" t="s">
        <v>7883</v>
      </c>
      <c r="C2597" s="199" t="s">
        <v>10313</v>
      </c>
      <c r="D2597" s="200" t="s">
        <v>5425</v>
      </c>
      <c r="E2597" s="199" t="s">
        <v>4195</v>
      </c>
      <c r="F2597" s="201">
        <v>70.010000000000005</v>
      </c>
    </row>
    <row r="2598" spans="2:6" ht="27">
      <c r="B2598" s="199" t="s">
        <v>7884</v>
      </c>
      <c r="C2598" s="199" t="s">
        <v>10314</v>
      </c>
      <c r="D2598" s="200" t="s">
        <v>5426</v>
      </c>
      <c r="E2598" s="199" t="s">
        <v>4195</v>
      </c>
      <c r="F2598" s="201">
        <v>155.18</v>
      </c>
    </row>
    <row r="2599" spans="2:6" ht="27">
      <c r="B2599" s="199" t="s">
        <v>7885</v>
      </c>
      <c r="C2599" s="199" t="s">
        <v>10315</v>
      </c>
      <c r="D2599" s="200" t="s">
        <v>5427</v>
      </c>
      <c r="E2599" s="199" t="s">
        <v>4195</v>
      </c>
      <c r="F2599" s="201">
        <v>16.11</v>
      </c>
    </row>
    <row r="2600" spans="2:6" ht="27">
      <c r="B2600" s="199" t="s">
        <v>7886</v>
      </c>
      <c r="C2600" s="199" t="s">
        <v>10316</v>
      </c>
      <c r="D2600" s="200" t="s">
        <v>5428</v>
      </c>
      <c r="E2600" s="199" t="s">
        <v>4195</v>
      </c>
      <c r="F2600" s="201">
        <v>18.12</v>
      </c>
    </row>
    <row r="2601" spans="2:6" ht="27">
      <c r="B2601" s="199" t="s">
        <v>7887</v>
      </c>
      <c r="C2601" s="199" t="s">
        <v>10317</v>
      </c>
      <c r="D2601" s="200" t="s">
        <v>5429</v>
      </c>
      <c r="E2601" s="199" t="s">
        <v>4195</v>
      </c>
      <c r="F2601" s="201">
        <v>27.37</v>
      </c>
    </row>
    <row r="2602" spans="2:6" ht="27">
      <c r="B2602" s="199" t="s">
        <v>7888</v>
      </c>
      <c r="C2602" s="199" t="s">
        <v>10318</v>
      </c>
      <c r="D2602" s="200" t="s">
        <v>5430</v>
      </c>
      <c r="E2602" s="199" t="s">
        <v>4195</v>
      </c>
      <c r="F2602" s="201">
        <v>31.61</v>
      </c>
    </row>
    <row r="2603" spans="2:6" ht="27">
      <c r="B2603" s="199" t="s">
        <v>7889</v>
      </c>
      <c r="C2603" s="199" t="s">
        <v>10319</v>
      </c>
      <c r="D2603" s="200" t="s">
        <v>5431</v>
      </c>
      <c r="E2603" s="199" t="s">
        <v>4195</v>
      </c>
      <c r="F2603" s="201">
        <v>44.29</v>
      </c>
    </row>
    <row r="2604" spans="2:6" ht="27">
      <c r="B2604" s="199" t="s">
        <v>7890</v>
      </c>
      <c r="C2604" s="199" t="s">
        <v>10320</v>
      </c>
      <c r="D2604" s="200" t="s">
        <v>5432</v>
      </c>
      <c r="E2604" s="199" t="s">
        <v>4195</v>
      </c>
      <c r="F2604" s="201">
        <v>77.62</v>
      </c>
    </row>
    <row r="2605" spans="2:6" ht="27">
      <c r="B2605" s="199" t="s">
        <v>7891</v>
      </c>
      <c r="C2605" s="199" t="s">
        <v>10321</v>
      </c>
      <c r="D2605" s="200" t="s">
        <v>5433</v>
      </c>
      <c r="E2605" s="199" t="s">
        <v>4195</v>
      </c>
      <c r="F2605" s="201">
        <v>106.28</v>
      </c>
    </row>
    <row r="2606" spans="2:6" ht="27">
      <c r="B2606" s="199" t="s">
        <v>7892</v>
      </c>
      <c r="C2606" s="199" t="s">
        <v>10322</v>
      </c>
      <c r="D2606" s="200" t="s">
        <v>5434</v>
      </c>
      <c r="E2606" s="199" t="s">
        <v>4195</v>
      </c>
      <c r="F2606" s="201">
        <v>168.32</v>
      </c>
    </row>
    <row r="2607" spans="2:6" ht="27">
      <c r="B2607" s="199" t="s">
        <v>7893</v>
      </c>
      <c r="C2607" s="199" t="s">
        <v>10323</v>
      </c>
      <c r="D2607" s="200" t="s">
        <v>5435</v>
      </c>
      <c r="E2607" s="199" t="s">
        <v>4195</v>
      </c>
      <c r="F2607" s="201">
        <v>18.09</v>
      </c>
    </row>
    <row r="2608" spans="2:6" ht="27">
      <c r="B2608" s="199" t="s">
        <v>7894</v>
      </c>
      <c r="C2608" s="199" t="s">
        <v>10324</v>
      </c>
      <c r="D2608" s="200" t="s">
        <v>5436</v>
      </c>
      <c r="E2608" s="199" t="s">
        <v>4195</v>
      </c>
      <c r="F2608" s="201">
        <v>19.41</v>
      </c>
    </row>
    <row r="2609" spans="2:6" ht="27">
      <c r="B2609" s="199" t="s">
        <v>7895</v>
      </c>
      <c r="C2609" s="199" t="s">
        <v>10325</v>
      </c>
      <c r="D2609" s="200" t="s">
        <v>5437</v>
      </c>
      <c r="E2609" s="199" t="s">
        <v>4195</v>
      </c>
      <c r="F2609" s="201">
        <v>31.05</v>
      </c>
    </row>
    <row r="2610" spans="2:6" ht="27">
      <c r="B2610" s="199" t="s">
        <v>7896</v>
      </c>
      <c r="C2610" s="199" t="s">
        <v>10326</v>
      </c>
      <c r="D2610" s="200" t="s">
        <v>5438</v>
      </c>
      <c r="E2610" s="199" t="s">
        <v>4195</v>
      </c>
      <c r="F2610" s="201">
        <v>38.82</v>
      </c>
    </row>
    <row r="2611" spans="2:6" ht="27">
      <c r="B2611" s="199" t="s">
        <v>7897</v>
      </c>
      <c r="C2611" s="199" t="s">
        <v>10327</v>
      </c>
      <c r="D2611" s="200" t="s">
        <v>5439</v>
      </c>
      <c r="E2611" s="199" t="s">
        <v>4195</v>
      </c>
      <c r="F2611" s="201">
        <v>51.44</v>
      </c>
    </row>
    <row r="2612" spans="2:6" ht="27">
      <c r="B2612" s="199" t="s">
        <v>7898</v>
      </c>
      <c r="C2612" s="199" t="s">
        <v>10328</v>
      </c>
      <c r="D2612" s="200" t="s">
        <v>5440</v>
      </c>
      <c r="E2612" s="199" t="s">
        <v>4195</v>
      </c>
      <c r="F2612" s="201">
        <v>89.65</v>
      </c>
    </row>
    <row r="2613" spans="2:6" ht="27">
      <c r="B2613" s="199" t="s">
        <v>7899</v>
      </c>
      <c r="C2613" s="199" t="s">
        <v>10329</v>
      </c>
      <c r="D2613" s="200" t="s">
        <v>5441</v>
      </c>
      <c r="E2613" s="199" t="s">
        <v>4195</v>
      </c>
      <c r="F2613" s="201">
        <v>128.5</v>
      </c>
    </row>
    <row r="2614" spans="2:6">
      <c r="B2614" s="207" t="s">
        <v>22631</v>
      </c>
      <c r="C2614" s="199" t="s">
        <v>4323</v>
      </c>
      <c r="D2614" s="203" t="s">
        <v>22632</v>
      </c>
      <c r="E2614" s="204"/>
      <c r="F2614" s="205"/>
    </row>
    <row r="2615" spans="2:6" ht="27">
      <c r="B2615" s="199" t="s">
        <v>7922</v>
      </c>
      <c r="C2615" s="199" t="s">
        <v>10352</v>
      </c>
      <c r="D2615" s="200" t="s">
        <v>5458</v>
      </c>
      <c r="E2615" s="199" t="s">
        <v>4195</v>
      </c>
      <c r="F2615" s="201">
        <v>25.37</v>
      </c>
    </row>
    <row r="2616" spans="2:6" ht="27">
      <c r="B2616" s="199" t="s">
        <v>7923</v>
      </c>
      <c r="C2616" s="199" t="s">
        <v>10353</v>
      </c>
      <c r="D2616" s="200" t="s">
        <v>5459</v>
      </c>
      <c r="E2616" s="199" t="s">
        <v>4195</v>
      </c>
      <c r="F2616" s="201">
        <v>34.549999999999997</v>
      </c>
    </row>
    <row r="2617" spans="2:6" ht="27">
      <c r="B2617" s="199" t="s">
        <v>7924</v>
      </c>
      <c r="C2617" s="199" t="s">
        <v>10354</v>
      </c>
      <c r="D2617" s="200" t="s">
        <v>5460</v>
      </c>
      <c r="E2617" s="199" t="s">
        <v>4195</v>
      </c>
      <c r="F2617" s="201">
        <v>29.8</v>
      </c>
    </row>
    <row r="2618" spans="2:6" ht="27">
      <c r="B2618" s="199" t="s">
        <v>7925</v>
      </c>
      <c r="C2618" s="199" t="s">
        <v>10355</v>
      </c>
      <c r="D2618" s="200" t="s">
        <v>5461</v>
      </c>
      <c r="E2618" s="199" t="s">
        <v>4195</v>
      </c>
      <c r="F2618" s="201">
        <v>16.899999999999999</v>
      </c>
    </row>
    <row r="2619" spans="2:6" ht="27">
      <c r="B2619" s="199" t="s">
        <v>7926</v>
      </c>
      <c r="C2619" s="199" t="s">
        <v>10356</v>
      </c>
      <c r="D2619" s="200" t="s">
        <v>5462</v>
      </c>
      <c r="E2619" s="199" t="s">
        <v>4195</v>
      </c>
      <c r="F2619" s="201">
        <v>41.09</v>
      </c>
    </row>
    <row r="2620" spans="2:6" ht="27">
      <c r="B2620" s="199" t="s">
        <v>7927</v>
      </c>
      <c r="C2620" s="199" t="s">
        <v>10357</v>
      </c>
      <c r="D2620" s="200" t="s">
        <v>5463</v>
      </c>
      <c r="E2620" s="199" t="s">
        <v>4195</v>
      </c>
      <c r="F2620" s="201">
        <v>60.06</v>
      </c>
    </row>
    <row r="2621" spans="2:6" ht="27">
      <c r="B2621" s="199" t="s">
        <v>7928</v>
      </c>
      <c r="C2621" s="199" t="s">
        <v>10358</v>
      </c>
      <c r="D2621" s="200" t="s">
        <v>5464</v>
      </c>
      <c r="E2621" s="199" t="s">
        <v>4195</v>
      </c>
      <c r="F2621" s="201">
        <v>72.73</v>
      </c>
    </row>
    <row r="2622" spans="2:6" ht="27">
      <c r="B2622" s="199" t="s">
        <v>7929</v>
      </c>
      <c r="C2622" s="199" t="s">
        <v>10359</v>
      </c>
      <c r="D2622" s="200" t="s">
        <v>5465</v>
      </c>
      <c r="E2622" s="199" t="s">
        <v>4195</v>
      </c>
      <c r="F2622" s="201">
        <v>20.07</v>
      </c>
    </row>
    <row r="2623" spans="2:6" ht="27">
      <c r="B2623" s="199" t="s">
        <v>7930</v>
      </c>
      <c r="C2623" s="199" t="s">
        <v>10360</v>
      </c>
      <c r="D2623" s="200" t="s">
        <v>5466</v>
      </c>
      <c r="E2623" s="199" t="s">
        <v>4195</v>
      </c>
      <c r="F2623" s="201">
        <v>88.53</v>
      </c>
    </row>
    <row r="2624" spans="2:6">
      <c r="B2624" s="207" t="s">
        <v>22633</v>
      </c>
      <c r="C2624" s="199" t="s">
        <v>4323</v>
      </c>
      <c r="D2624" s="203" t="s">
        <v>22634</v>
      </c>
      <c r="E2624" s="204"/>
      <c r="F2624" s="205"/>
    </row>
    <row r="2625" spans="2:6" ht="27">
      <c r="B2625" s="199" t="s">
        <v>7744</v>
      </c>
      <c r="C2625" s="199" t="s">
        <v>10174</v>
      </c>
      <c r="D2625" s="200" t="s">
        <v>5355</v>
      </c>
      <c r="E2625" s="199" t="s">
        <v>3961</v>
      </c>
      <c r="F2625" s="201">
        <v>13.06</v>
      </c>
    </row>
    <row r="2626" spans="2:6" ht="27">
      <c r="B2626" s="199" t="s">
        <v>7745</v>
      </c>
      <c r="C2626" s="199" t="s">
        <v>10175</v>
      </c>
      <c r="D2626" s="200" t="s">
        <v>5356</v>
      </c>
      <c r="E2626" s="199" t="s">
        <v>3961</v>
      </c>
      <c r="F2626" s="201">
        <v>16</v>
      </c>
    </row>
    <row r="2627" spans="2:6" ht="27">
      <c r="B2627" s="199" t="s">
        <v>7746</v>
      </c>
      <c r="C2627" s="199" t="s">
        <v>10176</v>
      </c>
      <c r="D2627" s="200" t="s">
        <v>5357</v>
      </c>
      <c r="E2627" s="199" t="s">
        <v>3961</v>
      </c>
      <c r="F2627" s="201">
        <v>19.38</v>
      </c>
    </row>
    <row r="2628" spans="2:6" ht="27">
      <c r="B2628" s="199" t="s">
        <v>7747</v>
      </c>
      <c r="C2628" s="199" t="s">
        <v>10177</v>
      </c>
      <c r="D2628" s="200" t="s">
        <v>5358</v>
      </c>
      <c r="E2628" s="199" t="s">
        <v>3961</v>
      </c>
      <c r="F2628" s="201">
        <v>31.1</v>
      </c>
    </row>
    <row r="2629" spans="2:6" ht="27">
      <c r="B2629" s="199" t="s">
        <v>7748</v>
      </c>
      <c r="C2629" s="199" t="s">
        <v>10178</v>
      </c>
      <c r="D2629" s="200" t="s">
        <v>5359</v>
      </c>
      <c r="E2629" s="199" t="s">
        <v>3961</v>
      </c>
      <c r="F2629" s="201">
        <v>35.28</v>
      </c>
    </row>
    <row r="2630" spans="2:6" ht="27">
      <c r="B2630" s="199" t="s">
        <v>7749</v>
      </c>
      <c r="C2630" s="199" t="s">
        <v>10179</v>
      </c>
      <c r="D2630" s="200" t="s">
        <v>5360</v>
      </c>
      <c r="E2630" s="199" t="s">
        <v>3961</v>
      </c>
      <c r="F2630" s="201">
        <v>41.95</v>
      </c>
    </row>
    <row r="2631" spans="2:6" ht="27">
      <c r="B2631" s="199" t="s">
        <v>7931</v>
      </c>
      <c r="C2631" s="199" t="s">
        <v>10361</v>
      </c>
      <c r="D2631" s="200" t="s">
        <v>5467</v>
      </c>
      <c r="E2631" s="199" t="s">
        <v>4195</v>
      </c>
      <c r="F2631" s="201">
        <v>100.12</v>
      </c>
    </row>
    <row r="2632" spans="2:6" ht="27">
      <c r="B2632" s="199" t="s">
        <v>7932</v>
      </c>
      <c r="C2632" s="199" t="s">
        <v>10362</v>
      </c>
      <c r="D2632" s="200" t="s">
        <v>5468</v>
      </c>
      <c r="E2632" s="199" t="s">
        <v>4195</v>
      </c>
      <c r="F2632" s="201">
        <v>14.28</v>
      </c>
    </row>
    <row r="2633" spans="2:6" ht="27">
      <c r="B2633" s="199" t="s">
        <v>7933</v>
      </c>
      <c r="C2633" s="199" t="s">
        <v>10363</v>
      </c>
      <c r="D2633" s="200" t="s">
        <v>5469</v>
      </c>
      <c r="E2633" s="199" t="s">
        <v>4195</v>
      </c>
      <c r="F2633" s="201">
        <v>16.7</v>
      </c>
    </row>
    <row r="2634" spans="2:6" ht="27">
      <c r="B2634" s="199" t="s">
        <v>7934</v>
      </c>
      <c r="C2634" s="199" t="s">
        <v>10364</v>
      </c>
      <c r="D2634" s="200" t="s">
        <v>5470</v>
      </c>
      <c r="E2634" s="199" t="s">
        <v>4195</v>
      </c>
      <c r="F2634" s="201">
        <v>21.85</v>
      </c>
    </row>
    <row r="2635" spans="2:6" ht="27">
      <c r="B2635" s="199" t="s">
        <v>7935</v>
      </c>
      <c r="C2635" s="199" t="s">
        <v>10365</v>
      </c>
      <c r="D2635" s="200" t="s">
        <v>5471</v>
      </c>
      <c r="E2635" s="199" t="s">
        <v>4195</v>
      </c>
      <c r="F2635" s="201">
        <v>26.44</v>
      </c>
    </row>
    <row r="2636" spans="2:6" ht="27">
      <c r="B2636" s="199" t="s">
        <v>7936</v>
      </c>
      <c r="C2636" s="199" t="s">
        <v>10366</v>
      </c>
      <c r="D2636" s="200" t="s">
        <v>5472</v>
      </c>
      <c r="E2636" s="199" t="s">
        <v>4195</v>
      </c>
      <c r="F2636" s="201">
        <v>29.11</v>
      </c>
    </row>
    <row r="2637" spans="2:6" ht="27">
      <c r="B2637" s="199" t="s">
        <v>7937</v>
      </c>
      <c r="C2637" s="199" t="s">
        <v>10367</v>
      </c>
      <c r="D2637" s="200" t="s">
        <v>5473</v>
      </c>
      <c r="E2637" s="199" t="s">
        <v>4195</v>
      </c>
      <c r="F2637" s="201">
        <v>38.14</v>
      </c>
    </row>
    <row r="2638" spans="2:6" ht="27">
      <c r="B2638" s="199" t="s">
        <v>7938</v>
      </c>
      <c r="C2638" s="199" t="s">
        <v>10368</v>
      </c>
      <c r="D2638" s="200" t="s">
        <v>5474</v>
      </c>
      <c r="E2638" s="199" t="s">
        <v>4195</v>
      </c>
      <c r="F2638" s="201">
        <v>52.9</v>
      </c>
    </row>
    <row r="2639" spans="2:6" ht="27">
      <c r="B2639" s="199" t="s">
        <v>7939</v>
      </c>
      <c r="C2639" s="199" t="s">
        <v>10369</v>
      </c>
      <c r="D2639" s="200" t="s">
        <v>5475</v>
      </c>
      <c r="E2639" s="199" t="s">
        <v>4195</v>
      </c>
      <c r="F2639" s="201">
        <v>62.64</v>
      </c>
    </row>
    <row r="2640" spans="2:6">
      <c r="B2640" s="206" t="s">
        <v>22635</v>
      </c>
      <c r="C2640" s="199" t="s">
        <v>4323</v>
      </c>
      <c r="D2640" s="203" t="s">
        <v>22636</v>
      </c>
      <c r="E2640" s="204"/>
      <c r="F2640" s="205"/>
    </row>
    <row r="2641" spans="2:6">
      <c r="B2641" s="199" t="s">
        <v>7991</v>
      </c>
      <c r="C2641" s="199" t="s">
        <v>10418</v>
      </c>
      <c r="D2641" s="200" t="s">
        <v>5498</v>
      </c>
      <c r="E2641" s="199" t="s">
        <v>4021</v>
      </c>
      <c r="F2641" s="201">
        <v>90.17</v>
      </c>
    </row>
    <row r="2642" spans="2:6">
      <c r="B2642" s="199" t="s">
        <v>7992</v>
      </c>
      <c r="C2642" s="199" t="s">
        <v>10419</v>
      </c>
      <c r="D2642" s="200" t="s">
        <v>5499</v>
      </c>
      <c r="E2642" s="199" t="s">
        <v>5500</v>
      </c>
      <c r="F2642" s="201">
        <v>515</v>
      </c>
    </row>
    <row r="2643" spans="2:6" ht="27">
      <c r="B2643" s="199" t="s">
        <v>7993</v>
      </c>
      <c r="C2643" s="199" t="s">
        <v>10420</v>
      </c>
      <c r="D2643" s="200" t="s">
        <v>14027</v>
      </c>
      <c r="E2643" s="199" t="s">
        <v>4021</v>
      </c>
      <c r="F2643" s="201">
        <v>397.84</v>
      </c>
    </row>
    <row r="2644" spans="2:6" ht="40.5">
      <c r="B2644" s="199" t="s">
        <v>7994</v>
      </c>
      <c r="C2644" s="199" t="s">
        <v>10421</v>
      </c>
      <c r="D2644" s="200" t="s">
        <v>14028</v>
      </c>
      <c r="E2644" s="199" t="s">
        <v>3961</v>
      </c>
      <c r="F2644" s="201">
        <v>5444.61</v>
      </c>
    </row>
    <row r="2645" spans="2:6" ht="40.5">
      <c r="B2645" s="199" t="s">
        <v>7995</v>
      </c>
      <c r="C2645" s="199" t="s">
        <v>10422</v>
      </c>
      <c r="D2645" s="200" t="s">
        <v>14029</v>
      </c>
      <c r="E2645" s="199" t="s">
        <v>3961</v>
      </c>
      <c r="F2645" s="201">
        <v>9078.0400000000009</v>
      </c>
    </row>
    <row r="2646" spans="2:6" ht="40.5">
      <c r="B2646" s="199" t="s">
        <v>8005</v>
      </c>
      <c r="C2646" s="199" t="s">
        <v>10432</v>
      </c>
      <c r="D2646" s="200" t="s">
        <v>14030</v>
      </c>
      <c r="E2646" s="199" t="s">
        <v>3961</v>
      </c>
      <c r="F2646" s="201">
        <v>7067.48</v>
      </c>
    </row>
    <row r="2647" spans="2:6" ht="40.5">
      <c r="B2647" s="199" t="s">
        <v>8006</v>
      </c>
      <c r="C2647" s="199" t="s">
        <v>10433</v>
      </c>
      <c r="D2647" s="200" t="s">
        <v>14031</v>
      </c>
      <c r="E2647" s="199" t="s">
        <v>3961</v>
      </c>
      <c r="F2647" s="201">
        <v>8218.5300000000007</v>
      </c>
    </row>
    <row r="2648" spans="2:6" ht="40.5">
      <c r="B2648" s="199" t="s">
        <v>8007</v>
      </c>
      <c r="C2648" s="199" t="s">
        <v>10434</v>
      </c>
      <c r="D2648" s="200" t="s">
        <v>14032</v>
      </c>
      <c r="E2648" s="199" t="s">
        <v>3961</v>
      </c>
      <c r="F2648" s="201">
        <v>7012.99</v>
      </c>
    </row>
    <row r="2649" spans="2:6" ht="40.5">
      <c r="B2649" s="199" t="s">
        <v>8008</v>
      </c>
      <c r="C2649" s="199" t="s">
        <v>10435</v>
      </c>
      <c r="D2649" s="200" t="s">
        <v>14033</v>
      </c>
      <c r="E2649" s="199" t="s">
        <v>3961</v>
      </c>
      <c r="F2649" s="201">
        <v>8164.04</v>
      </c>
    </row>
    <row r="2650" spans="2:6" ht="40.5">
      <c r="B2650" s="199" t="s">
        <v>7996</v>
      </c>
      <c r="C2650" s="199" t="s">
        <v>10423</v>
      </c>
      <c r="D2650" s="200" t="s">
        <v>14034</v>
      </c>
      <c r="E2650" s="199" t="s">
        <v>3961</v>
      </c>
      <c r="F2650" s="201">
        <v>5988.41</v>
      </c>
    </row>
    <row r="2651" spans="2:6" ht="40.5">
      <c r="B2651" s="199" t="s">
        <v>7997</v>
      </c>
      <c r="C2651" s="199" t="s">
        <v>10424</v>
      </c>
      <c r="D2651" s="200" t="s">
        <v>14035</v>
      </c>
      <c r="E2651" s="199" t="s">
        <v>3961</v>
      </c>
      <c r="F2651" s="201">
        <v>7606.21</v>
      </c>
    </row>
    <row r="2652" spans="2:6" ht="40.5">
      <c r="B2652" s="199" t="s">
        <v>7998</v>
      </c>
      <c r="C2652" s="199" t="s">
        <v>10425</v>
      </c>
      <c r="D2652" s="200" t="s">
        <v>14036</v>
      </c>
      <c r="E2652" s="199" t="s">
        <v>3961</v>
      </c>
      <c r="F2652" s="201">
        <v>10818.33</v>
      </c>
    </row>
    <row r="2653" spans="2:6" ht="40.5">
      <c r="B2653" s="199" t="s">
        <v>8001</v>
      </c>
      <c r="C2653" s="199" t="s">
        <v>10428</v>
      </c>
      <c r="D2653" s="200" t="s">
        <v>14037</v>
      </c>
      <c r="E2653" s="199" t="s">
        <v>3961</v>
      </c>
      <c r="F2653" s="201">
        <v>6857.27</v>
      </c>
    </row>
    <row r="2654" spans="2:6" ht="40.5">
      <c r="B2654" s="199" t="s">
        <v>8002</v>
      </c>
      <c r="C2654" s="199" t="s">
        <v>10429</v>
      </c>
      <c r="D2654" s="200" t="s">
        <v>14038</v>
      </c>
      <c r="E2654" s="199" t="s">
        <v>3961</v>
      </c>
      <c r="F2654" s="201">
        <v>9306.18</v>
      </c>
    </row>
    <row r="2655" spans="2:6" ht="40.5">
      <c r="B2655" s="199" t="s">
        <v>7999</v>
      </c>
      <c r="C2655" s="199" t="s">
        <v>10426</v>
      </c>
      <c r="D2655" s="200" t="s">
        <v>14039</v>
      </c>
      <c r="E2655" s="199" t="s">
        <v>3961</v>
      </c>
      <c r="F2655" s="201">
        <v>9524.1200000000008</v>
      </c>
    </row>
    <row r="2656" spans="2:6" ht="40.5">
      <c r="B2656" s="199" t="s">
        <v>8000</v>
      </c>
      <c r="C2656" s="199" t="s">
        <v>10427</v>
      </c>
      <c r="D2656" s="200" t="s">
        <v>14040</v>
      </c>
      <c r="E2656" s="199" t="s">
        <v>3961</v>
      </c>
      <c r="F2656" s="201">
        <v>18337.38</v>
      </c>
    </row>
    <row r="2657" spans="2:6">
      <c r="B2657" s="199" t="s">
        <v>8003</v>
      </c>
      <c r="C2657" s="199" t="s">
        <v>10430</v>
      </c>
      <c r="D2657" s="200" t="s">
        <v>5501</v>
      </c>
      <c r="E2657" s="199" t="s">
        <v>4195</v>
      </c>
      <c r="F2657" s="201">
        <v>27.22</v>
      </c>
    </row>
    <row r="2658" spans="2:6">
      <c r="B2658" s="199" t="s">
        <v>8004</v>
      </c>
      <c r="C2658" s="199" t="s">
        <v>10431</v>
      </c>
      <c r="D2658" s="200" t="s">
        <v>5502</v>
      </c>
      <c r="E2658" s="199" t="s">
        <v>4195</v>
      </c>
      <c r="F2658" s="201">
        <v>36.409999999999997</v>
      </c>
    </row>
    <row r="2659" spans="2:6">
      <c r="B2659" s="199" t="s">
        <v>8009</v>
      </c>
      <c r="C2659" s="199" t="s">
        <v>10436</v>
      </c>
      <c r="D2659" s="200" t="s">
        <v>5503</v>
      </c>
      <c r="E2659" s="199" t="s">
        <v>4195</v>
      </c>
      <c r="F2659" s="201">
        <v>2.76</v>
      </c>
    </row>
    <row r="2660" spans="2:6" ht="54">
      <c r="B2660" s="199" t="s">
        <v>22637</v>
      </c>
      <c r="C2660" s="199" t="s">
        <v>4323</v>
      </c>
      <c r="D2660" s="200" t="s">
        <v>22638</v>
      </c>
      <c r="E2660" s="199" t="s">
        <v>4021</v>
      </c>
      <c r="F2660" s="201">
        <v>184.07</v>
      </c>
    </row>
    <row r="2661" spans="2:6" ht="54">
      <c r="B2661" s="199" t="s">
        <v>8010</v>
      </c>
      <c r="C2661" s="199" t="s">
        <v>10437</v>
      </c>
      <c r="D2661" s="200" t="s">
        <v>5504</v>
      </c>
      <c r="E2661" s="199" t="s">
        <v>4327</v>
      </c>
      <c r="F2661" s="201">
        <v>1099.6199999999999</v>
      </c>
    </row>
    <row r="2662" spans="2:6" ht="54">
      <c r="B2662" s="199" t="s">
        <v>8011</v>
      </c>
      <c r="C2662" s="199" t="s">
        <v>10438</v>
      </c>
      <c r="D2662" s="200" t="s">
        <v>5505</v>
      </c>
      <c r="E2662" s="199" t="s">
        <v>4327</v>
      </c>
      <c r="F2662" s="201">
        <v>2719.62</v>
      </c>
    </row>
    <row r="2663" spans="2:6" ht="54">
      <c r="B2663" s="199" t="s">
        <v>8012</v>
      </c>
      <c r="C2663" s="199" t="s">
        <v>10439</v>
      </c>
      <c r="D2663" s="200" t="s">
        <v>5506</v>
      </c>
      <c r="E2663" s="199" t="s">
        <v>4327</v>
      </c>
      <c r="F2663" s="201">
        <v>1627.62</v>
      </c>
    </row>
    <row r="2664" spans="2:6" ht="40.5">
      <c r="B2664" s="199" t="s">
        <v>22639</v>
      </c>
      <c r="C2664" s="199" t="s">
        <v>4323</v>
      </c>
      <c r="D2664" s="200" t="s">
        <v>22640</v>
      </c>
      <c r="E2664" s="199" t="s">
        <v>3961</v>
      </c>
      <c r="F2664" s="201">
        <v>79.53</v>
      </c>
    </row>
    <row r="2665" spans="2:6" ht="54">
      <c r="B2665" s="199" t="s">
        <v>8013</v>
      </c>
      <c r="C2665" s="199" t="s">
        <v>10440</v>
      </c>
      <c r="D2665" s="200" t="s">
        <v>22641</v>
      </c>
      <c r="E2665" s="199" t="s">
        <v>3961</v>
      </c>
      <c r="F2665" s="201">
        <v>313.81</v>
      </c>
    </row>
    <row r="2666" spans="2:6" ht="27">
      <c r="B2666" s="199" t="s">
        <v>22642</v>
      </c>
      <c r="C2666" s="199" t="s">
        <v>4323</v>
      </c>
      <c r="D2666" s="200" t="s">
        <v>22643</v>
      </c>
      <c r="E2666" s="199" t="s">
        <v>3961</v>
      </c>
      <c r="F2666" s="201">
        <v>200.17</v>
      </c>
    </row>
    <row r="2667" spans="2:6" ht="40.5">
      <c r="B2667" s="199" t="s">
        <v>22644</v>
      </c>
      <c r="C2667" s="199" t="s">
        <v>4323</v>
      </c>
      <c r="D2667" s="200" t="s">
        <v>22645</v>
      </c>
      <c r="E2667" s="199" t="s">
        <v>3961</v>
      </c>
      <c r="F2667" s="201">
        <v>241.97</v>
      </c>
    </row>
    <row r="2668" spans="2:6" ht="27">
      <c r="B2668" s="199" t="s">
        <v>22646</v>
      </c>
      <c r="C2668" s="199" t="s">
        <v>4323</v>
      </c>
      <c r="D2668" s="200" t="s">
        <v>22647</v>
      </c>
      <c r="E2668" s="199" t="s">
        <v>3961</v>
      </c>
      <c r="F2668" s="201">
        <v>288.39</v>
      </c>
    </row>
    <row r="2669" spans="2:6">
      <c r="B2669" s="199" t="s">
        <v>8014</v>
      </c>
      <c r="C2669" s="199" t="s">
        <v>10441</v>
      </c>
      <c r="D2669" s="200" t="s">
        <v>5507</v>
      </c>
      <c r="E2669" s="199" t="s">
        <v>4327</v>
      </c>
      <c r="F2669" s="201">
        <v>526.57000000000005</v>
      </c>
    </row>
    <row r="2670" spans="2:6" ht="27">
      <c r="B2670" s="199" t="s">
        <v>22648</v>
      </c>
      <c r="C2670" s="199" t="s">
        <v>4323</v>
      </c>
      <c r="D2670" s="200" t="s">
        <v>22649</v>
      </c>
      <c r="E2670" s="199" t="s">
        <v>3961</v>
      </c>
      <c r="F2670" s="201">
        <v>288.39</v>
      </c>
    </row>
    <row r="2671" spans="2:6">
      <c r="B2671" s="199" t="s">
        <v>22650</v>
      </c>
      <c r="C2671" s="199" t="s">
        <v>4323</v>
      </c>
      <c r="D2671" s="200" t="s">
        <v>22651</v>
      </c>
      <c r="E2671" s="199" t="s">
        <v>3961</v>
      </c>
      <c r="F2671" s="201">
        <v>488.56</v>
      </c>
    </row>
    <row r="2672" spans="2:6">
      <c r="B2672" s="199" t="s">
        <v>22652</v>
      </c>
      <c r="C2672" s="199" t="s">
        <v>4323</v>
      </c>
      <c r="D2672" s="200" t="s">
        <v>22653</v>
      </c>
      <c r="E2672" s="199" t="s">
        <v>3961</v>
      </c>
      <c r="F2672" s="201">
        <v>288.39</v>
      </c>
    </row>
    <row r="2673" spans="2:6">
      <c r="B2673" s="199" t="s">
        <v>22654</v>
      </c>
      <c r="C2673" s="199" t="s">
        <v>4323</v>
      </c>
      <c r="D2673" s="200" t="s">
        <v>22655</v>
      </c>
      <c r="E2673" s="199" t="s">
        <v>3961</v>
      </c>
      <c r="F2673" s="201">
        <v>288.39</v>
      </c>
    </row>
    <row r="2674" spans="2:6">
      <c r="B2674" s="199" t="s">
        <v>22656</v>
      </c>
      <c r="C2674" s="199" t="s">
        <v>4323</v>
      </c>
      <c r="D2674" s="200" t="s">
        <v>22657</v>
      </c>
      <c r="E2674" s="199" t="s">
        <v>3961</v>
      </c>
      <c r="F2674" s="201">
        <v>1087.07</v>
      </c>
    </row>
    <row r="2675" spans="2:6">
      <c r="B2675" s="199" t="s">
        <v>22658</v>
      </c>
      <c r="C2675" s="199" t="s">
        <v>4323</v>
      </c>
      <c r="D2675" s="200" t="s">
        <v>22659</v>
      </c>
      <c r="E2675" s="199" t="s">
        <v>3961</v>
      </c>
      <c r="F2675" s="201">
        <v>530.36</v>
      </c>
    </row>
    <row r="2676" spans="2:6">
      <c r="B2676" s="199" t="s">
        <v>22660</v>
      </c>
      <c r="C2676" s="199" t="s">
        <v>4323</v>
      </c>
      <c r="D2676" s="200" t="s">
        <v>22661</v>
      </c>
      <c r="E2676" s="199" t="s">
        <v>3961</v>
      </c>
      <c r="F2676" s="201">
        <v>848.48</v>
      </c>
    </row>
    <row r="2677" spans="2:6">
      <c r="B2677" s="199" t="s">
        <v>22662</v>
      </c>
      <c r="C2677" s="199" t="s">
        <v>4323</v>
      </c>
      <c r="D2677" s="200" t="s">
        <v>22663</v>
      </c>
      <c r="E2677" s="199" t="s">
        <v>3961</v>
      </c>
      <c r="F2677" s="201">
        <v>288.39</v>
      </c>
    </row>
    <row r="2678" spans="2:6" ht="54">
      <c r="B2678" s="199" t="s">
        <v>22664</v>
      </c>
      <c r="C2678" s="199" t="s">
        <v>4323</v>
      </c>
      <c r="D2678" s="200" t="s">
        <v>22665</v>
      </c>
      <c r="E2678" s="199" t="s">
        <v>5500</v>
      </c>
      <c r="F2678" s="201">
        <v>622.57000000000005</v>
      </c>
    </row>
    <row r="2679" spans="2:6" ht="67.5">
      <c r="B2679" s="199" t="s">
        <v>22666</v>
      </c>
      <c r="C2679" s="199" t="s">
        <v>4323</v>
      </c>
      <c r="D2679" s="200" t="s">
        <v>22667</v>
      </c>
      <c r="E2679" s="199" t="s">
        <v>5500</v>
      </c>
      <c r="F2679" s="201">
        <v>758.21</v>
      </c>
    </row>
    <row r="2680" spans="2:6" ht="67.5">
      <c r="B2680" s="199" t="s">
        <v>22668</v>
      </c>
      <c r="C2680" s="199" t="s">
        <v>4323</v>
      </c>
      <c r="D2680" s="200" t="s">
        <v>22669</v>
      </c>
      <c r="E2680" s="199" t="s">
        <v>5500</v>
      </c>
      <c r="F2680" s="201">
        <v>613.29999999999995</v>
      </c>
    </row>
    <row r="2681" spans="2:6" ht="54">
      <c r="B2681" s="199" t="s">
        <v>22670</v>
      </c>
      <c r="C2681" s="199" t="s">
        <v>4323</v>
      </c>
      <c r="D2681" s="200" t="s">
        <v>22671</v>
      </c>
      <c r="E2681" s="199" t="s">
        <v>5500</v>
      </c>
      <c r="F2681" s="201">
        <v>555.76</v>
      </c>
    </row>
    <row r="2682" spans="2:6" ht="67.5">
      <c r="B2682" s="199" t="s">
        <v>22672</v>
      </c>
      <c r="C2682" s="199" t="s">
        <v>4323</v>
      </c>
      <c r="D2682" s="200" t="s">
        <v>22673</v>
      </c>
      <c r="E2682" s="199" t="s">
        <v>5500</v>
      </c>
      <c r="F2682" s="201">
        <v>725.39</v>
      </c>
    </row>
    <row r="2683" spans="2:6" ht="67.5">
      <c r="B2683" s="199" t="s">
        <v>22674</v>
      </c>
      <c r="C2683" s="199" t="s">
        <v>4323</v>
      </c>
      <c r="D2683" s="200" t="s">
        <v>22675</v>
      </c>
      <c r="E2683" s="199" t="s">
        <v>5500</v>
      </c>
      <c r="F2683" s="201">
        <v>725.39</v>
      </c>
    </row>
    <row r="2684" spans="2:6" ht="81">
      <c r="B2684" s="199" t="s">
        <v>22676</v>
      </c>
      <c r="C2684" s="199" t="s">
        <v>4323</v>
      </c>
      <c r="D2684" s="200" t="s">
        <v>22677</v>
      </c>
      <c r="E2684" s="199" t="s">
        <v>5500</v>
      </c>
      <c r="F2684" s="201">
        <v>725.39</v>
      </c>
    </row>
    <row r="2685" spans="2:6" ht="27">
      <c r="B2685" s="199" t="s">
        <v>8015</v>
      </c>
      <c r="C2685" s="199" t="s">
        <v>10442</v>
      </c>
      <c r="D2685" s="200" t="s">
        <v>5508</v>
      </c>
      <c r="E2685" s="199" t="s">
        <v>3961</v>
      </c>
      <c r="F2685" s="201">
        <v>680</v>
      </c>
    </row>
    <row r="2686" spans="2:6">
      <c r="B2686" s="199" t="s">
        <v>8016</v>
      </c>
      <c r="C2686" s="199" t="s">
        <v>10443</v>
      </c>
      <c r="D2686" s="200" t="s">
        <v>5509</v>
      </c>
      <c r="E2686" s="199" t="s">
        <v>4195</v>
      </c>
      <c r="F2686" s="201">
        <v>6.14</v>
      </c>
    </row>
    <row r="2687" spans="2:6">
      <c r="B2687" s="199" t="s">
        <v>8017</v>
      </c>
      <c r="C2687" s="199" t="s">
        <v>10444</v>
      </c>
      <c r="D2687" s="200" t="s">
        <v>5510</v>
      </c>
      <c r="E2687" s="199" t="s">
        <v>4021</v>
      </c>
      <c r="F2687" s="201">
        <v>7.09</v>
      </c>
    </row>
    <row r="2688" spans="2:6">
      <c r="B2688" s="199" t="s">
        <v>8018</v>
      </c>
      <c r="C2688" s="199" t="s">
        <v>10445</v>
      </c>
      <c r="D2688" s="200" t="s">
        <v>5511</v>
      </c>
      <c r="E2688" s="199" t="s">
        <v>4195</v>
      </c>
      <c r="F2688" s="201">
        <v>11.85</v>
      </c>
    </row>
    <row r="2689" spans="2:6">
      <c r="B2689" s="199" t="s">
        <v>8019</v>
      </c>
      <c r="C2689" s="199" t="s">
        <v>10446</v>
      </c>
      <c r="D2689" s="200" t="s">
        <v>5512</v>
      </c>
      <c r="E2689" s="199" t="s">
        <v>4021</v>
      </c>
      <c r="F2689" s="201">
        <v>94.9</v>
      </c>
    </row>
    <row r="2690" spans="2:6">
      <c r="B2690" s="199" t="s">
        <v>8020</v>
      </c>
      <c r="C2690" s="199" t="s">
        <v>10447</v>
      </c>
      <c r="D2690" s="200" t="s">
        <v>5513</v>
      </c>
      <c r="E2690" s="199" t="s">
        <v>4021</v>
      </c>
      <c r="F2690" s="201">
        <v>54.59</v>
      </c>
    </row>
    <row r="2691" spans="2:6">
      <c r="B2691" s="199" t="s">
        <v>8021</v>
      </c>
      <c r="C2691" s="199" t="s">
        <v>10448</v>
      </c>
      <c r="D2691" s="200" t="s">
        <v>5514</v>
      </c>
      <c r="E2691" s="199" t="s">
        <v>4021</v>
      </c>
      <c r="F2691" s="201">
        <v>56</v>
      </c>
    </row>
    <row r="2692" spans="2:6">
      <c r="B2692" s="199" t="s">
        <v>8022</v>
      </c>
      <c r="C2692" s="199" t="s">
        <v>10449</v>
      </c>
      <c r="D2692" s="200" t="s">
        <v>5515</v>
      </c>
      <c r="E2692" s="199" t="s">
        <v>4195</v>
      </c>
      <c r="F2692" s="201">
        <v>136.53</v>
      </c>
    </row>
    <row r="2693" spans="2:6" ht="27">
      <c r="B2693" s="199" t="s">
        <v>8023</v>
      </c>
      <c r="C2693" s="199" t="s">
        <v>10450</v>
      </c>
      <c r="D2693" s="200" t="s">
        <v>5516</v>
      </c>
      <c r="E2693" s="199" t="s">
        <v>4195</v>
      </c>
      <c r="F2693" s="201">
        <v>163.56</v>
      </c>
    </row>
    <row r="2694" spans="2:6" ht="27">
      <c r="B2694" s="199" t="s">
        <v>8024</v>
      </c>
      <c r="C2694" s="199" t="s">
        <v>10451</v>
      </c>
      <c r="D2694" s="200" t="s">
        <v>5517</v>
      </c>
      <c r="E2694" s="199" t="s">
        <v>4195</v>
      </c>
      <c r="F2694" s="201">
        <v>152.13999999999999</v>
      </c>
    </row>
    <row r="2695" spans="2:6">
      <c r="B2695" s="206" t="s">
        <v>22678</v>
      </c>
      <c r="C2695" s="199" t="s">
        <v>4323</v>
      </c>
      <c r="D2695" s="203" t="s">
        <v>22679</v>
      </c>
      <c r="E2695" s="204"/>
      <c r="F2695" s="205"/>
    </row>
    <row r="2696" spans="2:6" ht="27">
      <c r="B2696" s="199" t="s">
        <v>13300</v>
      </c>
      <c r="C2696" s="199" t="s">
        <v>4323</v>
      </c>
      <c r="D2696" s="200" t="s">
        <v>13301</v>
      </c>
      <c r="E2696" s="199" t="s">
        <v>4021</v>
      </c>
      <c r="F2696" s="201">
        <v>23.29</v>
      </c>
    </row>
    <row r="2697" spans="2:6" ht="27">
      <c r="B2697" s="199" t="s">
        <v>13302</v>
      </c>
      <c r="C2697" s="199" t="s">
        <v>4323</v>
      </c>
      <c r="D2697" s="200" t="s">
        <v>13303</v>
      </c>
      <c r="E2697" s="199" t="s">
        <v>4021</v>
      </c>
      <c r="F2697" s="201">
        <v>25.73</v>
      </c>
    </row>
    <row r="2698" spans="2:6" ht="27">
      <c r="B2698" s="199" t="s">
        <v>13304</v>
      </c>
      <c r="C2698" s="199" t="s">
        <v>4323</v>
      </c>
      <c r="D2698" s="200" t="s">
        <v>13305</v>
      </c>
      <c r="E2698" s="199" t="s">
        <v>4021</v>
      </c>
      <c r="F2698" s="201">
        <v>28.16</v>
      </c>
    </row>
    <row r="2699" spans="2:6" ht="27">
      <c r="B2699" s="199" t="s">
        <v>8025</v>
      </c>
      <c r="C2699" s="199" t="s">
        <v>10452</v>
      </c>
      <c r="D2699" s="200" t="s">
        <v>14041</v>
      </c>
      <c r="E2699" s="199" t="s">
        <v>4021</v>
      </c>
      <c r="F2699" s="201">
        <v>30.59</v>
      </c>
    </row>
    <row r="2700" spans="2:6" ht="27">
      <c r="B2700" s="199" t="s">
        <v>13306</v>
      </c>
      <c r="C2700" s="199" t="s">
        <v>4323</v>
      </c>
      <c r="D2700" s="200" t="s">
        <v>13307</v>
      </c>
      <c r="E2700" s="199" t="s">
        <v>4021</v>
      </c>
      <c r="F2700" s="201">
        <v>22.21</v>
      </c>
    </row>
    <row r="2701" spans="2:6" ht="27">
      <c r="B2701" s="199" t="s">
        <v>13308</v>
      </c>
      <c r="C2701" s="199" t="s">
        <v>4323</v>
      </c>
      <c r="D2701" s="200" t="s">
        <v>13309</v>
      </c>
      <c r="E2701" s="199" t="s">
        <v>4021</v>
      </c>
      <c r="F2701" s="201">
        <v>24.29</v>
      </c>
    </row>
    <row r="2702" spans="2:6" ht="27">
      <c r="B2702" s="199" t="s">
        <v>13310</v>
      </c>
      <c r="C2702" s="199" t="s">
        <v>4323</v>
      </c>
      <c r="D2702" s="200" t="s">
        <v>13311</v>
      </c>
      <c r="E2702" s="199" t="s">
        <v>4021</v>
      </c>
      <c r="F2702" s="201">
        <v>26.36</v>
      </c>
    </row>
    <row r="2703" spans="2:6" ht="27">
      <c r="B2703" s="199" t="s">
        <v>13312</v>
      </c>
      <c r="C2703" s="199" t="s">
        <v>4323</v>
      </c>
      <c r="D2703" s="200" t="s">
        <v>13313</v>
      </c>
      <c r="E2703" s="199" t="s">
        <v>4021</v>
      </c>
      <c r="F2703" s="201">
        <v>28.43</v>
      </c>
    </row>
    <row r="2704" spans="2:6">
      <c r="B2704" s="199" t="s">
        <v>8026</v>
      </c>
      <c r="C2704" s="199" t="s">
        <v>10453</v>
      </c>
      <c r="D2704" s="200" t="s">
        <v>5518</v>
      </c>
      <c r="E2704" s="199" t="s">
        <v>4021</v>
      </c>
      <c r="F2704" s="201">
        <v>31.83</v>
      </c>
    </row>
    <row r="2705" spans="2:6">
      <c r="B2705" s="199" t="s">
        <v>8027</v>
      </c>
      <c r="C2705" s="199" t="s">
        <v>10454</v>
      </c>
      <c r="D2705" s="200" t="s">
        <v>5519</v>
      </c>
      <c r="E2705" s="199" t="s">
        <v>4021</v>
      </c>
      <c r="F2705" s="201">
        <v>57.86</v>
      </c>
    </row>
    <row r="2706" spans="2:6">
      <c r="B2706" s="199" t="s">
        <v>8028</v>
      </c>
      <c r="C2706" s="199" t="s">
        <v>10455</v>
      </c>
      <c r="D2706" s="200" t="s">
        <v>5520</v>
      </c>
      <c r="E2706" s="199" t="s">
        <v>4021</v>
      </c>
      <c r="F2706" s="201">
        <v>57.86</v>
      </c>
    </row>
    <row r="2707" spans="2:6">
      <c r="B2707" s="199" t="s">
        <v>8029</v>
      </c>
      <c r="C2707" s="199" t="s">
        <v>10456</v>
      </c>
      <c r="D2707" s="200" t="s">
        <v>5521</v>
      </c>
      <c r="E2707" s="199" t="s">
        <v>4195</v>
      </c>
      <c r="F2707" s="201">
        <v>8.75</v>
      </c>
    </row>
    <row r="2708" spans="2:6">
      <c r="B2708" s="199" t="s">
        <v>8030</v>
      </c>
      <c r="C2708" s="199" t="s">
        <v>10457</v>
      </c>
      <c r="D2708" s="200" t="s">
        <v>5522</v>
      </c>
      <c r="E2708" s="199" t="s">
        <v>4021</v>
      </c>
      <c r="F2708" s="201">
        <v>21.04</v>
      </c>
    </row>
    <row r="2709" spans="2:6">
      <c r="B2709" s="199" t="s">
        <v>8031</v>
      </c>
      <c r="C2709" s="199" t="s">
        <v>10458</v>
      </c>
      <c r="D2709" s="200" t="s">
        <v>5523</v>
      </c>
      <c r="E2709" s="199" t="s">
        <v>4021</v>
      </c>
      <c r="F2709" s="201">
        <v>18.25</v>
      </c>
    </row>
    <row r="2710" spans="2:6">
      <c r="B2710" s="199" t="s">
        <v>8032</v>
      </c>
      <c r="C2710" s="199" t="s">
        <v>10459</v>
      </c>
      <c r="D2710" s="200" t="s">
        <v>14042</v>
      </c>
      <c r="E2710" s="199" t="s">
        <v>4021</v>
      </c>
      <c r="F2710" s="201">
        <v>18.149999999999999</v>
      </c>
    </row>
    <row r="2711" spans="2:6" ht="27">
      <c r="B2711" s="199" t="s">
        <v>8033</v>
      </c>
      <c r="C2711" s="199" t="s">
        <v>10460</v>
      </c>
      <c r="D2711" s="200" t="s">
        <v>14043</v>
      </c>
      <c r="E2711" s="199" t="s">
        <v>4021</v>
      </c>
      <c r="F2711" s="201">
        <v>17.96</v>
      </c>
    </row>
    <row r="2712" spans="2:6" ht="27">
      <c r="B2712" s="199" t="s">
        <v>13314</v>
      </c>
      <c r="C2712" s="199" t="s">
        <v>4323</v>
      </c>
      <c r="D2712" s="200" t="s">
        <v>13315</v>
      </c>
      <c r="E2712" s="199" t="s">
        <v>4021</v>
      </c>
      <c r="F2712" s="201">
        <v>20.399999999999999</v>
      </c>
    </row>
    <row r="2713" spans="2:6" ht="27">
      <c r="B2713" s="199" t="s">
        <v>13316</v>
      </c>
      <c r="C2713" s="199" t="s">
        <v>4323</v>
      </c>
      <c r="D2713" s="200" t="s">
        <v>13317</v>
      </c>
      <c r="E2713" s="199" t="s">
        <v>4021</v>
      </c>
      <c r="F2713" s="201">
        <v>22.83</v>
      </c>
    </row>
    <row r="2714" spans="2:6" ht="27">
      <c r="B2714" s="199" t="s">
        <v>13318</v>
      </c>
      <c r="C2714" s="199" t="s">
        <v>4323</v>
      </c>
      <c r="D2714" s="200" t="s">
        <v>13319</v>
      </c>
      <c r="E2714" s="199" t="s">
        <v>4021</v>
      </c>
      <c r="F2714" s="201">
        <v>25.26</v>
      </c>
    </row>
    <row r="2715" spans="2:6" ht="27">
      <c r="B2715" s="199" t="s">
        <v>13320</v>
      </c>
      <c r="C2715" s="199" t="s">
        <v>4323</v>
      </c>
      <c r="D2715" s="200" t="s">
        <v>13321</v>
      </c>
      <c r="E2715" s="199" t="s">
        <v>4021</v>
      </c>
      <c r="F2715" s="201">
        <v>16.88</v>
      </c>
    </row>
    <row r="2716" spans="2:6" ht="27">
      <c r="B2716" s="199" t="s">
        <v>13322</v>
      </c>
      <c r="C2716" s="199" t="s">
        <v>4323</v>
      </c>
      <c r="D2716" s="200" t="s">
        <v>13323</v>
      </c>
      <c r="E2716" s="199" t="s">
        <v>4021</v>
      </c>
      <c r="F2716" s="201">
        <v>18.96</v>
      </c>
    </row>
    <row r="2717" spans="2:6" ht="27">
      <c r="B2717" s="199" t="s">
        <v>13324</v>
      </c>
      <c r="C2717" s="199" t="s">
        <v>4323</v>
      </c>
      <c r="D2717" s="200" t="s">
        <v>13325</v>
      </c>
      <c r="E2717" s="199" t="s">
        <v>4021</v>
      </c>
      <c r="F2717" s="201">
        <v>21.03</v>
      </c>
    </row>
    <row r="2718" spans="2:6" ht="27">
      <c r="B2718" s="199" t="s">
        <v>13326</v>
      </c>
      <c r="C2718" s="199" t="s">
        <v>4323</v>
      </c>
      <c r="D2718" s="200" t="s">
        <v>13327</v>
      </c>
      <c r="E2718" s="199" t="s">
        <v>4021</v>
      </c>
      <c r="F2718" s="201">
        <v>23.1</v>
      </c>
    </row>
    <row r="2719" spans="2:6">
      <c r="B2719" s="206" t="s">
        <v>22680</v>
      </c>
      <c r="C2719" s="199" t="s">
        <v>4323</v>
      </c>
      <c r="D2719" s="203" t="s">
        <v>22681</v>
      </c>
      <c r="E2719" s="204"/>
      <c r="F2719" s="205"/>
    </row>
    <row r="2720" spans="2:6" ht="40.5">
      <c r="B2720" s="199" t="s">
        <v>8034</v>
      </c>
      <c r="C2720" s="199" t="s">
        <v>10461</v>
      </c>
      <c r="D2720" s="200" t="s">
        <v>5524</v>
      </c>
      <c r="E2720" s="199" t="s">
        <v>4327</v>
      </c>
      <c r="F2720" s="201">
        <v>233.77</v>
      </c>
    </row>
    <row r="2721" spans="2:6" ht="40.5">
      <c r="B2721" s="199" t="s">
        <v>8035</v>
      </c>
      <c r="C2721" s="199" t="s">
        <v>10462</v>
      </c>
      <c r="D2721" s="200" t="s">
        <v>5525</v>
      </c>
      <c r="E2721" s="199" t="s">
        <v>4327</v>
      </c>
      <c r="F2721" s="201">
        <v>199.6</v>
      </c>
    </row>
    <row r="2722" spans="2:6" ht="40.5">
      <c r="B2722" s="199" t="s">
        <v>8036</v>
      </c>
      <c r="C2722" s="199" t="s">
        <v>10463</v>
      </c>
      <c r="D2722" s="200" t="s">
        <v>5526</v>
      </c>
      <c r="E2722" s="199" t="s">
        <v>4327</v>
      </c>
      <c r="F2722" s="201">
        <v>305.77999999999997</v>
      </c>
    </row>
    <row r="2723" spans="2:6">
      <c r="B2723" s="199" t="s">
        <v>8037</v>
      </c>
      <c r="C2723" s="199" t="s">
        <v>10464</v>
      </c>
      <c r="D2723" s="200" t="s">
        <v>5527</v>
      </c>
      <c r="E2723" s="199" t="s">
        <v>3961</v>
      </c>
      <c r="F2723" s="201">
        <v>109.73</v>
      </c>
    </row>
    <row r="2724" spans="2:6" ht="27">
      <c r="B2724" s="199" t="s">
        <v>8038</v>
      </c>
      <c r="C2724" s="199" t="s">
        <v>10465</v>
      </c>
      <c r="D2724" s="200" t="s">
        <v>5528</v>
      </c>
      <c r="E2724" s="199" t="s">
        <v>4327</v>
      </c>
      <c r="F2724" s="201">
        <v>50.47</v>
      </c>
    </row>
    <row r="2725" spans="2:6" ht="27">
      <c r="B2725" s="199" t="s">
        <v>8039</v>
      </c>
      <c r="C2725" s="199" t="s">
        <v>10466</v>
      </c>
      <c r="D2725" s="200" t="s">
        <v>5529</v>
      </c>
      <c r="E2725" s="199" t="s">
        <v>4327</v>
      </c>
      <c r="F2725" s="201">
        <v>59.81</v>
      </c>
    </row>
    <row r="2726" spans="2:6">
      <c r="B2726" s="199" t="s">
        <v>8040</v>
      </c>
      <c r="C2726" s="199" t="s">
        <v>10467</v>
      </c>
      <c r="D2726" s="200" t="s">
        <v>5530</v>
      </c>
      <c r="E2726" s="199" t="s">
        <v>4327</v>
      </c>
      <c r="F2726" s="201">
        <v>47.73</v>
      </c>
    </row>
    <row r="2727" spans="2:6">
      <c r="B2727" s="199" t="s">
        <v>8041</v>
      </c>
      <c r="C2727" s="199" t="s">
        <v>10468</v>
      </c>
      <c r="D2727" s="200" t="s">
        <v>5531</v>
      </c>
      <c r="E2727" s="199" t="s">
        <v>4327</v>
      </c>
      <c r="F2727" s="201">
        <v>6.09</v>
      </c>
    </row>
    <row r="2728" spans="2:6">
      <c r="B2728" s="199" t="s">
        <v>8042</v>
      </c>
      <c r="C2728" s="199" t="s">
        <v>10469</v>
      </c>
      <c r="D2728" s="200" t="s">
        <v>5532</v>
      </c>
      <c r="E2728" s="199" t="s">
        <v>4327</v>
      </c>
      <c r="F2728" s="201">
        <v>15.25</v>
      </c>
    </row>
    <row r="2729" spans="2:6" ht="27">
      <c r="B2729" s="199" t="s">
        <v>8043</v>
      </c>
      <c r="C2729" s="199" t="s">
        <v>10470</v>
      </c>
      <c r="D2729" s="200" t="s">
        <v>5533</v>
      </c>
      <c r="E2729" s="199" t="s">
        <v>4327</v>
      </c>
      <c r="F2729" s="201">
        <v>324.66000000000003</v>
      </c>
    </row>
    <row r="2730" spans="2:6" ht="27">
      <c r="B2730" s="199" t="s">
        <v>8044</v>
      </c>
      <c r="C2730" s="199" t="s">
        <v>10471</v>
      </c>
      <c r="D2730" s="200" t="s">
        <v>5534</v>
      </c>
      <c r="E2730" s="199" t="s">
        <v>4327</v>
      </c>
      <c r="F2730" s="201">
        <v>1045.52</v>
      </c>
    </row>
    <row r="2731" spans="2:6">
      <c r="B2731" s="199" t="s">
        <v>8045</v>
      </c>
      <c r="C2731" s="199" t="s">
        <v>10472</v>
      </c>
      <c r="D2731" s="200" t="s">
        <v>5535</v>
      </c>
      <c r="E2731" s="199" t="s">
        <v>4327</v>
      </c>
      <c r="F2731" s="201">
        <v>87.71</v>
      </c>
    </row>
    <row r="2732" spans="2:6">
      <c r="B2732" s="199" t="s">
        <v>8046</v>
      </c>
      <c r="C2732" s="199" t="s">
        <v>10473</v>
      </c>
      <c r="D2732" s="200" t="s">
        <v>5536</v>
      </c>
      <c r="E2732" s="199" t="s">
        <v>4327</v>
      </c>
      <c r="F2732" s="201">
        <v>502.49</v>
      </c>
    </row>
    <row r="2733" spans="2:6">
      <c r="B2733" s="199" t="s">
        <v>8047</v>
      </c>
      <c r="C2733" s="199" t="s">
        <v>10474</v>
      </c>
      <c r="D2733" s="200" t="s">
        <v>5537</v>
      </c>
      <c r="E2733" s="199" t="s">
        <v>4327</v>
      </c>
      <c r="F2733" s="201">
        <v>142.65</v>
      </c>
    </row>
    <row r="2734" spans="2:6">
      <c r="B2734" s="199" t="s">
        <v>8048</v>
      </c>
      <c r="C2734" s="199" t="s">
        <v>10475</v>
      </c>
      <c r="D2734" s="200" t="s">
        <v>5538</v>
      </c>
      <c r="E2734" s="199" t="s">
        <v>4327</v>
      </c>
      <c r="F2734" s="201">
        <v>154.04</v>
      </c>
    </row>
    <row r="2735" spans="2:6">
      <c r="B2735" s="199" t="s">
        <v>8049</v>
      </c>
      <c r="C2735" s="199" t="s">
        <v>10476</v>
      </c>
      <c r="D2735" s="200" t="s">
        <v>5539</v>
      </c>
      <c r="E2735" s="199" t="s">
        <v>4327</v>
      </c>
      <c r="F2735" s="201">
        <v>158.38999999999999</v>
      </c>
    </row>
    <row r="2736" spans="2:6">
      <c r="B2736" s="199" t="s">
        <v>8050</v>
      </c>
      <c r="C2736" s="199" t="s">
        <v>10477</v>
      </c>
      <c r="D2736" s="200" t="s">
        <v>5540</v>
      </c>
      <c r="E2736" s="199" t="s">
        <v>4327</v>
      </c>
      <c r="F2736" s="201">
        <v>590.61</v>
      </c>
    </row>
    <row r="2737" spans="2:6">
      <c r="B2737" s="199" t="s">
        <v>8051</v>
      </c>
      <c r="C2737" s="199" t="s">
        <v>10478</v>
      </c>
      <c r="D2737" s="200" t="s">
        <v>5541</v>
      </c>
      <c r="E2737" s="199" t="s">
        <v>4327</v>
      </c>
      <c r="F2737" s="201">
        <v>70.34</v>
      </c>
    </row>
    <row r="2738" spans="2:6">
      <c r="B2738" s="199" t="s">
        <v>8052</v>
      </c>
      <c r="C2738" s="199" t="s">
        <v>10479</v>
      </c>
      <c r="D2738" s="200" t="s">
        <v>5542</v>
      </c>
      <c r="E2738" s="199" t="s">
        <v>4327</v>
      </c>
      <c r="F2738" s="201">
        <v>243.12</v>
      </c>
    </row>
    <row r="2739" spans="2:6">
      <c r="B2739" s="199" t="s">
        <v>8053</v>
      </c>
      <c r="C2739" s="199" t="s">
        <v>10480</v>
      </c>
      <c r="D2739" s="200" t="s">
        <v>5543</v>
      </c>
      <c r="E2739" s="199" t="s">
        <v>4327</v>
      </c>
      <c r="F2739" s="201">
        <v>60.87</v>
      </c>
    </row>
    <row r="2740" spans="2:6">
      <c r="B2740" s="199" t="s">
        <v>8054</v>
      </c>
      <c r="C2740" s="199" t="s">
        <v>10481</v>
      </c>
      <c r="D2740" s="200" t="s">
        <v>5544</v>
      </c>
      <c r="E2740" s="199" t="s">
        <v>4327</v>
      </c>
      <c r="F2740" s="201">
        <v>29.49</v>
      </c>
    </row>
    <row r="2741" spans="2:6">
      <c r="B2741" s="199" t="s">
        <v>8055</v>
      </c>
      <c r="C2741" s="199" t="s">
        <v>10482</v>
      </c>
      <c r="D2741" s="200" t="s">
        <v>5545</v>
      </c>
      <c r="E2741" s="199" t="s">
        <v>4327</v>
      </c>
      <c r="F2741" s="201">
        <v>17.309999999999999</v>
      </c>
    </row>
    <row r="2742" spans="2:6">
      <c r="B2742" s="199" t="s">
        <v>8056</v>
      </c>
      <c r="C2742" s="199" t="s">
        <v>10483</v>
      </c>
      <c r="D2742" s="200" t="s">
        <v>5546</v>
      </c>
      <c r="E2742" s="199" t="s">
        <v>4327</v>
      </c>
      <c r="F2742" s="201">
        <v>17.309999999999999</v>
      </c>
    </row>
    <row r="2743" spans="2:6">
      <c r="B2743" s="199" t="s">
        <v>8057</v>
      </c>
      <c r="C2743" s="199" t="s">
        <v>10484</v>
      </c>
      <c r="D2743" s="200" t="s">
        <v>5547</v>
      </c>
      <c r="E2743" s="199" t="s">
        <v>4327</v>
      </c>
      <c r="F2743" s="201">
        <v>17.309999999999999</v>
      </c>
    </row>
    <row r="2744" spans="2:6">
      <c r="B2744" s="199" t="s">
        <v>8058</v>
      </c>
      <c r="C2744" s="199" t="s">
        <v>10485</v>
      </c>
      <c r="D2744" s="200" t="s">
        <v>5548</v>
      </c>
      <c r="E2744" s="199" t="s">
        <v>4327</v>
      </c>
      <c r="F2744" s="201">
        <v>19.27</v>
      </c>
    </row>
    <row r="2745" spans="2:6">
      <c r="B2745" s="199" t="s">
        <v>8059</v>
      </c>
      <c r="C2745" s="199" t="s">
        <v>10486</v>
      </c>
      <c r="D2745" s="200" t="s">
        <v>5549</v>
      </c>
      <c r="E2745" s="199" t="s">
        <v>4327</v>
      </c>
      <c r="F2745" s="201">
        <v>19.27</v>
      </c>
    </row>
    <row r="2746" spans="2:6">
      <c r="B2746" s="199" t="s">
        <v>8060</v>
      </c>
      <c r="C2746" s="199" t="s">
        <v>10487</v>
      </c>
      <c r="D2746" s="200" t="s">
        <v>5550</v>
      </c>
      <c r="E2746" s="199" t="s">
        <v>4327</v>
      </c>
      <c r="F2746" s="201">
        <v>19.27</v>
      </c>
    </row>
    <row r="2747" spans="2:6">
      <c r="B2747" s="199" t="s">
        <v>8061</v>
      </c>
      <c r="C2747" s="199" t="s">
        <v>10488</v>
      </c>
      <c r="D2747" s="200" t="s">
        <v>5551</v>
      </c>
      <c r="E2747" s="199" t="s">
        <v>4327</v>
      </c>
      <c r="F2747" s="201">
        <v>19.12</v>
      </c>
    </row>
    <row r="2748" spans="2:6">
      <c r="B2748" s="199" t="s">
        <v>8062</v>
      </c>
      <c r="C2748" s="199" t="s">
        <v>10489</v>
      </c>
      <c r="D2748" s="200" t="s">
        <v>5552</v>
      </c>
      <c r="E2748" s="199" t="s">
        <v>4327</v>
      </c>
      <c r="F2748" s="201">
        <v>19.27</v>
      </c>
    </row>
    <row r="2749" spans="2:6">
      <c r="B2749" s="199" t="s">
        <v>8063</v>
      </c>
      <c r="C2749" s="199" t="s">
        <v>10490</v>
      </c>
      <c r="D2749" s="200" t="s">
        <v>5553</v>
      </c>
      <c r="E2749" s="199" t="s">
        <v>4327</v>
      </c>
      <c r="F2749" s="201">
        <v>889.63</v>
      </c>
    </row>
    <row r="2750" spans="2:6" ht="40.5">
      <c r="B2750" s="199" t="s">
        <v>8064</v>
      </c>
      <c r="C2750" s="199" t="s">
        <v>10491</v>
      </c>
      <c r="D2750" s="200" t="s">
        <v>5554</v>
      </c>
      <c r="E2750" s="199" t="s">
        <v>4327</v>
      </c>
      <c r="F2750" s="201">
        <v>429.99</v>
      </c>
    </row>
    <row r="2751" spans="2:6" ht="27">
      <c r="B2751" s="199" t="s">
        <v>8065</v>
      </c>
      <c r="C2751" s="199" t="s">
        <v>10492</v>
      </c>
      <c r="D2751" s="200" t="s">
        <v>14044</v>
      </c>
      <c r="E2751" s="199" t="s">
        <v>3961</v>
      </c>
      <c r="F2751" s="201">
        <v>152.57</v>
      </c>
    </row>
    <row r="2752" spans="2:6" ht="27">
      <c r="B2752" s="199" t="s">
        <v>8067</v>
      </c>
      <c r="C2752" s="199" t="s">
        <v>10494</v>
      </c>
      <c r="D2752" s="200" t="s">
        <v>14045</v>
      </c>
      <c r="E2752" s="199" t="s">
        <v>3961</v>
      </c>
      <c r="F2752" s="201">
        <v>130.69</v>
      </c>
    </row>
    <row r="2753" spans="2:6" ht="27">
      <c r="B2753" s="199" t="s">
        <v>8066</v>
      </c>
      <c r="C2753" s="199" t="s">
        <v>10493</v>
      </c>
      <c r="D2753" s="200" t="s">
        <v>14046</v>
      </c>
      <c r="E2753" s="199" t="s">
        <v>3961</v>
      </c>
      <c r="F2753" s="201">
        <v>233.17</v>
      </c>
    </row>
    <row r="2754" spans="2:6" ht="27">
      <c r="B2754" s="199" t="s">
        <v>8068</v>
      </c>
      <c r="C2754" s="199" t="s">
        <v>10495</v>
      </c>
      <c r="D2754" s="200" t="s">
        <v>14047</v>
      </c>
      <c r="E2754" s="199" t="s">
        <v>3961</v>
      </c>
      <c r="F2754" s="201">
        <v>516.20000000000005</v>
      </c>
    </row>
    <row r="2755" spans="2:6">
      <c r="B2755" s="199" t="s">
        <v>8069</v>
      </c>
      <c r="C2755" s="199" t="s">
        <v>10496</v>
      </c>
      <c r="D2755" s="200" t="s">
        <v>5555</v>
      </c>
      <c r="E2755" s="199" t="s">
        <v>4327</v>
      </c>
      <c r="F2755" s="201">
        <v>54.85</v>
      </c>
    </row>
    <row r="2756" spans="2:6">
      <c r="B2756" s="199" t="s">
        <v>8070</v>
      </c>
      <c r="C2756" s="199" t="s">
        <v>10497</v>
      </c>
      <c r="D2756" s="200" t="s">
        <v>5556</v>
      </c>
      <c r="E2756" s="199" t="s">
        <v>4327</v>
      </c>
      <c r="F2756" s="201">
        <v>108.79</v>
      </c>
    </row>
    <row r="2757" spans="2:6">
      <c r="B2757" s="199" t="s">
        <v>8071</v>
      </c>
      <c r="C2757" s="199" t="s">
        <v>10498</v>
      </c>
      <c r="D2757" s="200" t="s">
        <v>5557</v>
      </c>
      <c r="E2757" s="199" t="s">
        <v>4327</v>
      </c>
      <c r="F2757" s="201">
        <v>93.33</v>
      </c>
    </row>
    <row r="2758" spans="2:6">
      <c r="B2758" s="199" t="s">
        <v>8072</v>
      </c>
      <c r="C2758" s="199" t="s">
        <v>10499</v>
      </c>
      <c r="D2758" s="200" t="s">
        <v>5558</v>
      </c>
      <c r="E2758" s="199" t="s">
        <v>4327</v>
      </c>
      <c r="F2758" s="201">
        <v>95.36</v>
      </c>
    </row>
    <row r="2759" spans="2:6">
      <c r="B2759" s="199" t="s">
        <v>8073</v>
      </c>
      <c r="C2759" s="199" t="s">
        <v>10500</v>
      </c>
      <c r="D2759" s="200" t="s">
        <v>5559</v>
      </c>
      <c r="E2759" s="199" t="s">
        <v>4327</v>
      </c>
      <c r="F2759" s="201">
        <v>91.49</v>
      </c>
    </row>
    <row r="2760" spans="2:6">
      <c r="B2760" s="199" t="s">
        <v>8074</v>
      </c>
      <c r="C2760" s="199" t="s">
        <v>10501</v>
      </c>
      <c r="D2760" s="200" t="s">
        <v>5560</v>
      </c>
      <c r="E2760" s="199" t="s">
        <v>4327</v>
      </c>
      <c r="F2760" s="201">
        <v>94.77</v>
      </c>
    </row>
    <row r="2761" spans="2:6">
      <c r="B2761" s="199" t="s">
        <v>8075</v>
      </c>
      <c r="C2761" s="199" t="s">
        <v>10502</v>
      </c>
      <c r="D2761" s="200" t="s">
        <v>5561</v>
      </c>
      <c r="E2761" s="199" t="s">
        <v>4327</v>
      </c>
      <c r="F2761" s="201">
        <v>108.79</v>
      </c>
    </row>
    <row r="2762" spans="2:6">
      <c r="B2762" s="206" t="s">
        <v>22682</v>
      </c>
      <c r="C2762" s="199" t="s">
        <v>4323</v>
      </c>
      <c r="D2762" s="203" t="s">
        <v>22683</v>
      </c>
      <c r="E2762" s="204"/>
      <c r="F2762" s="205"/>
    </row>
    <row r="2763" spans="2:6" ht="67.5">
      <c r="B2763" s="199" t="s">
        <v>8077</v>
      </c>
      <c r="C2763" s="199" t="s">
        <v>10504</v>
      </c>
      <c r="D2763" s="200" t="s">
        <v>22684</v>
      </c>
      <c r="E2763" s="199" t="s">
        <v>3961</v>
      </c>
      <c r="F2763" s="201">
        <v>92.9</v>
      </c>
    </row>
    <row r="2764" spans="2:6" ht="54">
      <c r="B2764" s="199" t="s">
        <v>8076</v>
      </c>
      <c r="C2764" s="199" t="s">
        <v>10503</v>
      </c>
      <c r="D2764" s="200" t="s">
        <v>22685</v>
      </c>
      <c r="E2764" s="199" t="s">
        <v>3961</v>
      </c>
      <c r="F2764" s="201">
        <v>106</v>
      </c>
    </row>
    <row r="2765" spans="2:6" ht="67.5">
      <c r="B2765" s="199" t="s">
        <v>8079</v>
      </c>
      <c r="C2765" s="199" t="s">
        <v>10506</v>
      </c>
      <c r="D2765" s="200" t="s">
        <v>22686</v>
      </c>
      <c r="E2765" s="199" t="s">
        <v>3961</v>
      </c>
      <c r="F2765" s="201">
        <v>111.36</v>
      </c>
    </row>
    <row r="2766" spans="2:6" ht="54">
      <c r="B2766" s="199" t="s">
        <v>8078</v>
      </c>
      <c r="C2766" s="199" t="s">
        <v>10505</v>
      </c>
      <c r="D2766" s="200" t="s">
        <v>22687</v>
      </c>
      <c r="E2766" s="199" t="s">
        <v>3961</v>
      </c>
      <c r="F2766" s="201">
        <v>221.8</v>
      </c>
    </row>
    <row r="2767" spans="2:6" ht="54">
      <c r="B2767" s="199" t="s">
        <v>8080</v>
      </c>
      <c r="C2767" s="199" t="s">
        <v>10507</v>
      </c>
      <c r="D2767" s="200" t="s">
        <v>22688</v>
      </c>
      <c r="E2767" s="199" t="s">
        <v>3961</v>
      </c>
      <c r="F2767" s="201">
        <v>154.9</v>
      </c>
    </row>
    <row r="2768" spans="2:6" ht="54">
      <c r="B2768" s="199" t="s">
        <v>8081</v>
      </c>
      <c r="C2768" s="199" t="s">
        <v>10508</v>
      </c>
      <c r="D2768" s="200" t="s">
        <v>22689</v>
      </c>
      <c r="E2768" s="199" t="s">
        <v>3961</v>
      </c>
      <c r="F2768" s="201">
        <v>267.60000000000002</v>
      </c>
    </row>
    <row r="2769" spans="2:6" ht="54">
      <c r="B2769" s="199" t="s">
        <v>22690</v>
      </c>
      <c r="C2769" s="199" t="s">
        <v>4323</v>
      </c>
      <c r="D2769" s="200" t="s">
        <v>22691</v>
      </c>
      <c r="E2769" s="199" t="s">
        <v>3961</v>
      </c>
      <c r="F2769" s="201">
        <v>267.60000000000002</v>
      </c>
    </row>
    <row r="2770" spans="2:6" ht="81">
      <c r="B2770" s="199" t="s">
        <v>8082</v>
      </c>
      <c r="C2770" s="199" t="s">
        <v>4323</v>
      </c>
      <c r="D2770" s="200" t="s">
        <v>22692</v>
      </c>
      <c r="E2770" s="199" t="s">
        <v>3961</v>
      </c>
      <c r="F2770" s="201">
        <v>179.74</v>
      </c>
    </row>
    <row r="2771" spans="2:6" ht="67.5">
      <c r="B2771" s="199" t="s">
        <v>8083</v>
      </c>
      <c r="C2771" s="199" t="s">
        <v>10509</v>
      </c>
      <c r="D2771" s="200" t="s">
        <v>22693</v>
      </c>
      <c r="E2771" s="199" t="s">
        <v>3961</v>
      </c>
      <c r="F2771" s="201">
        <v>100.05</v>
      </c>
    </row>
    <row r="2772" spans="2:6" ht="81">
      <c r="B2772" s="199" t="s">
        <v>22694</v>
      </c>
      <c r="C2772" s="199" t="s">
        <v>4323</v>
      </c>
      <c r="D2772" s="200" t="s">
        <v>22695</v>
      </c>
      <c r="E2772" s="199" t="s">
        <v>3961</v>
      </c>
      <c r="F2772" s="201">
        <v>298.63</v>
      </c>
    </row>
    <row r="2773" spans="2:6" ht="94.5">
      <c r="B2773" s="199" t="s">
        <v>8085</v>
      </c>
      <c r="C2773" s="199" t="s">
        <v>10511</v>
      </c>
      <c r="D2773" s="200" t="s">
        <v>22696</v>
      </c>
      <c r="E2773" s="199" t="s">
        <v>3961</v>
      </c>
      <c r="F2773" s="201">
        <v>229.63</v>
      </c>
    </row>
    <row r="2774" spans="2:6" ht="94.5">
      <c r="B2774" s="199" t="s">
        <v>8084</v>
      </c>
      <c r="C2774" s="199" t="s">
        <v>10510</v>
      </c>
      <c r="D2774" s="200" t="s">
        <v>22697</v>
      </c>
      <c r="E2774" s="199" t="s">
        <v>3961</v>
      </c>
      <c r="F2774" s="201">
        <v>130.78</v>
      </c>
    </row>
    <row r="2775" spans="2:6" ht="81">
      <c r="B2775" s="199" t="s">
        <v>8087</v>
      </c>
      <c r="C2775" s="199" t="s">
        <v>10513</v>
      </c>
      <c r="D2775" s="200" t="s">
        <v>22698</v>
      </c>
      <c r="E2775" s="199" t="s">
        <v>3961</v>
      </c>
      <c r="F2775" s="201">
        <v>175.05</v>
      </c>
    </row>
    <row r="2776" spans="2:6" ht="81">
      <c r="B2776" s="199" t="s">
        <v>8086</v>
      </c>
      <c r="C2776" s="199" t="s">
        <v>10512</v>
      </c>
      <c r="D2776" s="200" t="s">
        <v>22699</v>
      </c>
      <c r="E2776" s="199" t="s">
        <v>3961</v>
      </c>
      <c r="F2776" s="201">
        <v>106.05</v>
      </c>
    </row>
    <row r="2777" spans="2:6" ht="94.5">
      <c r="B2777" s="199" t="s">
        <v>22700</v>
      </c>
      <c r="C2777" s="199" t="s">
        <v>4323</v>
      </c>
      <c r="D2777" s="200" t="s">
        <v>22701</v>
      </c>
      <c r="E2777" s="199" t="s">
        <v>3961</v>
      </c>
      <c r="F2777" s="201">
        <v>326.2</v>
      </c>
    </row>
    <row r="2778" spans="2:6" ht="81">
      <c r="B2778" s="199" t="s">
        <v>22702</v>
      </c>
      <c r="C2778" s="199" t="s">
        <v>4323</v>
      </c>
      <c r="D2778" s="200" t="s">
        <v>22703</v>
      </c>
      <c r="E2778" s="199" t="s">
        <v>3961</v>
      </c>
      <c r="F2778" s="201">
        <v>329.06</v>
      </c>
    </row>
    <row r="2779" spans="2:6" ht="81">
      <c r="B2779" s="199" t="s">
        <v>22704</v>
      </c>
      <c r="C2779" s="199" t="s">
        <v>4323</v>
      </c>
      <c r="D2779" s="200" t="s">
        <v>22705</v>
      </c>
      <c r="E2779" s="199" t="s">
        <v>3961</v>
      </c>
      <c r="F2779" s="201">
        <v>232.36</v>
      </c>
    </row>
    <row r="2780" spans="2:6">
      <c r="B2780" s="206" t="s">
        <v>22706</v>
      </c>
      <c r="C2780" s="199" t="s">
        <v>4323</v>
      </c>
      <c r="D2780" s="203" t="s">
        <v>5562</v>
      </c>
      <c r="E2780" s="204"/>
      <c r="F2780" s="205"/>
    </row>
    <row r="2781" spans="2:6" ht="54">
      <c r="B2781" s="199" t="s">
        <v>8088</v>
      </c>
      <c r="C2781" s="199" t="s">
        <v>4323</v>
      </c>
      <c r="D2781" s="200" t="s">
        <v>22707</v>
      </c>
      <c r="E2781" s="199" t="s">
        <v>4195</v>
      </c>
      <c r="F2781" s="201">
        <v>30.79</v>
      </c>
    </row>
    <row r="2782" spans="2:6" ht="40.5">
      <c r="B2782" s="199" t="s">
        <v>8089</v>
      </c>
      <c r="C2782" s="199" t="s">
        <v>4323</v>
      </c>
      <c r="D2782" s="200" t="s">
        <v>22708</v>
      </c>
      <c r="E2782" s="199" t="s">
        <v>4195</v>
      </c>
      <c r="F2782" s="201">
        <v>20.52</v>
      </c>
    </row>
    <row r="2783" spans="2:6" ht="40.5">
      <c r="B2783" s="199" t="s">
        <v>8090</v>
      </c>
      <c r="C2783" s="199" t="s">
        <v>4323</v>
      </c>
      <c r="D2783" s="200" t="s">
        <v>22709</v>
      </c>
      <c r="E2783" s="199" t="s">
        <v>4195</v>
      </c>
      <c r="F2783" s="201">
        <v>16.760000000000002</v>
      </c>
    </row>
    <row r="2784" spans="2:6" ht="54">
      <c r="B2784" s="199" t="s">
        <v>8091</v>
      </c>
      <c r="C2784" s="199" t="s">
        <v>10514</v>
      </c>
      <c r="D2784" s="200" t="s">
        <v>22710</v>
      </c>
      <c r="E2784" s="199" t="s">
        <v>4195</v>
      </c>
      <c r="F2784" s="201">
        <v>11.9</v>
      </c>
    </row>
    <row r="2785" spans="2:6">
      <c r="B2785" s="199" t="s">
        <v>8092</v>
      </c>
      <c r="C2785" s="199" t="s">
        <v>10515</v>
      </c>
      <c r="D2785" s="200" t="s">
        <v>5563</v>
      </c>
      <c r="E2785" s="199" t="s">
        <v>4195</v>
      </c>
      <c r="F2785" s="201">
        <v>22.57</v>
      </c>
    </row>
    <row r="2786" spans="2:6" ht="40.5">
      <c r="B2786" s="199" t="s">
        <v>8093</v>
      </c>
      <c r="C2786" s="199" t="s">
        <v>10516</v>
      </c>
      <c r="D2786" s="200" t="s">
        <v>5564</v>
      </c>
      <c r="E2786" s="199" t="s">
        <v>4195</v>
      </c>
      <c r="F2786" s="201">
        <v>13.63</v>
      </c>
    </row>
    <row r="2787" spans="2:6">
      <c r="B2787" s="199" t="s">
        <v>8094</v>
      </c>
      <c r="C2787" s="199" t="s">
        <v>10517</v>
      </c>
      <c r="D2787" s="200" t="s">
        <v>5565</v>
      </c>
      <c r="E2787" s="199" t="s">
        <v>4195</v>
      </c>
      <c r="F2787" s="201">
        <v>2.82</v>
      </c>
    </row>
    <row r="2788" spans="2:6">
      <c r="B2788" s="199" t="s">
        <v>8095</v>
      </c>
      <c r="C2788" s="199" t="s">
        <v>4323</v>
      </c>
      <c r="D2788" s="200" t="s">
        <v>5566</v>
      </c>
      <c r="E2788" s="199" t="s">
        <v>4021</v>
      </c>
      <c r="F2788" s="201">
        <v>6.89</v>
      </c>
    </row>
    <row r="2789" spans="2:6">
      <c r="B2789" s="199" t="s">
        <v>8096</v>
      </c>
      <c r="C2789" s="199" t="s">
        <v>10518</v>
      </c>
      <c r="D2789" s="200" t="s">
        <v>5567</v>
      </c>
      <c r="E2789" s="199" t="s">
        <v>4327</v>
      </c>
      <c r="F2789" s="201">
        <v>5.49</v>
      </c>
    </row>
    <row r="2790" spans="2:6">
      <c r="B2790" s="199" t="s">
        <v>8097</v>
      </c>
      <c r="C2790" s="199" t="s">
        <v>10519</v>
      </c>
      <c r="D2790" s="200" t="s">
        <v>5568</v>
      </c>
      <c r="E2790" s="199" t="s">
        <v>4327</v>
      </c>
      <c r="F2790" s="201">
        <v>6.09</v>
      </c>
    </row>
    <row r="2791" spans="2:6">
      <c r="B2791" s="199" t="s">
        <v>8098</v>
      </c>
      <c r="C2791" s="199" t="s">
        <v>10520</v>
      </c>
      <c r="D2791" s="200" t="s">
        <v>5569</v>
      </c>
      <c r="E2791" s="199" t="s">
        <v>4327</v>
      </c>
      <c r="F2791" s="201">
        <v>5.46</v>
      </c>
    </row>
    <row r="2792" spans="2:6">
      <c r="B2792" s="199" t="s">
        <v>8099</v>
      </c>
      <c r="C2792" s="199" t="s">
        <v>10521</v>
      </c>
      <c r="D2792" s="200" t="s">
        <v>5570</v>
      </c>
      <c r="E2792" s="199" t="s">
        <v>4327</v>
      </c>
      <c r="F2792" s="201">
        <v>5.39</v>
      </c>
    </row>
    <row r="2793" spans="2:6" ht="27">
      <c r="B2793" s="199" t="s">
        <v>8100</v>
      </c>
      <c r="C2793" s="199" t="s">
        <v>10522</v>
      </c>
      <c r="D2793" s="200" t="s">
        <v>5571</v>
      </c>
      <c r="E2793" s="199" t="s">
        <v>4195</v>
      </c>
      <c r="F2793" s="201">
        <v>0.87</v>
      </c>
    </row>
    <row r="2794" spans="2:6">
      <c r="B2794" s="206" t="s">
        <v>22711</v>
      </c>
      <c r="C2794" s="199" t="s">
        <v>4323</v>
      </c>
      <c r="D2794" s="203" t="s">
        <v>22712</v>
      </c>
      <c r="E2794" s="204"/>
      <c r="F2794" s="205"/>
    </row>
    <row r="2795" spans="2:6" ht="27">
      <c r="B2795" s="199" t="s">
        <v>8101</v>
      </c>
      <c r="C2795" s="199" t="s">
        <v>10523</v>
      </c>
      <c r="D2795" s="200" t="s">
        <v>5572</v>
      </c>
      <c r="E2795" s="199" t="s">
        <v>4021</v>
      </c>
      <c r="F2795" s="201">
        <v>78.78</v>
      </c>
    </row>
    <row r="2796" spans="2:6" ht="27">
      <c r="B2796" s="199" t="s">
        <v>8102</v>
      </c>
      <c r="C2796" s="199" t="s">
        <v>10524</v>
      </c>
      <c r="D2796" s="200" t="s">
        <v>5573</v>
      </c>
      <c r="E2796" s="199" t="s">
        <v>4021</v>
      </c>
      <c r="F2796" s="201">
        <v>95.23</v>
      </c>
    </row>
    <row r="2797" spans="2:6" ht="27">
      <c r="B2797" s="199" t="s">
        <v>8103</v>
      </c>
      <c r="C2797" s="199" t="s">
        <v>10525</v>
      </c>
      <c r="D2797" s="200" t="s">
        <v>5574</v>
      </c>
      <c r="E2797" s="199" t="s">
        <v>4021</v>
      </c>
      <c r="F2797" s="201">
        <v>97.71</v>
      </c>
    </row>
    <row r="2798" spans="2:6" ht="27">
      <c r="B2798" s="199" t="s">
        <v>8104</v>
      </c>
      <c r="C2798" s="199" t="s">
        <v>10526</v>
      </c>
      <c r="D2798" s="200" t="s">
        <v>5575</v>
      </c>
      <c r="E2798" s="199" t="s">
        <v>4021</v>
      </c>
      <c r="F2798" s="201">
        <v>85.55</v>
      </c>
    </row>
    <row r="2799" spans="2:6" ht="27">
      <c r="B2799" s="199" t="s">
        <v>8105</v>
      </c>
      <c r="C2799" s="199" t="s">
        <v>10527</v>
      </c>
      <c r="D2799" s="200" t="s">
        <v>5576</v>
      </c>
      <c r="E2799" s="199" t="s">
        <v>4021</v>
      </c>
      <c r="F2799" s="201">
        <v>96.22</v>
      </c>
    </row>
    <row r="2800" spans="2:6" ht="27">
      <c r="B2800" s="199" t="s">
        <v>8106</v>
      </c>
      <c r="C2800" s="199" t="s">
        <v>10528</v>
      </c>
      <c r="D2800" s="200" t="s">
        <v>5577</v>
      </c>
      <c r="E2800" s="199" t="s">
        <v>4021</v>
      </c>
      <c r="F2800" s="201">
        <v>100.18</v>
      </c>
    </row>
    <row r="2801" spans="2:6" ht="27">
      <c r="B2801" s="199" t="s">
        <v>8107</v>
      </c>
      <c r="C2801" s="199" t="s">
        <v>10529</v>
      </c>
      <c r="D2801" s="200" t="s">
        <v>5578</v>
      </c>
      <c r="E2801" s="199" t="s">
        <v>4021</v>
      </c>
      <c r="F2801" s="201">
        <v>96.07</v>
      </c>
    </row>
    <row r="2802" spans="2:6" ht="27">
      <c r="B2802" s="199" t="s">
        <v>8108</v>
      </c>
      <c r="C2802" s="199" t="s">
        <v>10530</v>
      </c>
      <c r="D2802" s="200" t="s">
        <v>5579</v>
      </c>
      <c r="E2802" s="199" t="s">
        <v>4021</v>
      </c>
      <c r="F2802" s="201">
        <v>79.91</v>
      </c>
    </row>
    <row r="2803" spans="2:6" ht="27">
      <c r="B2803" s="199" t="s">
        <v>8109</v>
      </c>
      <c r="C2803" s="199" t="s">
        <v>10531</v>
      </c>
      <c r="D2803" s="200" t="s">
        <v>5580</v>
      </c>
      <c r="E2803" s="199" t="s">
        <v>4021</v>
      </c>
      <c r="F2803" s="201">
        <v>92.71</v>
      </c>
    </row>
    <row r="2804" spans="2:6" ht="27">
      <c r="B2804" s="199" t="s">
        <v>8110</v>
      </c>
      <c r="C2804" s="199" t="s">
        <v>10532</v>
      </c>
      <c r="D2804" s="200" t="s">
        <v>5581</v>
      </c>
      <c r="E2804" s="199" t="s">
        <v>4021</v>
      </c>
      <c r="F2804" s="201">
        <v>98.38</v>
      </c>
    </row>
    <row r="2805" spans="2:6">
      <c r="B2805" s="199" t="s">
        <v>8111</v>
      </c>
      <c r="C2805" s="199" t="s">
        <v>10533</v>
      </c>
      <c r="D2805" s="200" t="s">
        <v>5582</v>
      </c>
      <c r="E2805" s="199" t="s">
        <v>4021</v>
      </c>
      <c r="F2805" s="201">
        <v>91.34</v>
      </c>
    </row>
    <row r="2806" spans="2:6">
      <c r="B2806" s="199" t="s">
        <v>8112</v>
      </c>
      <c r="C2806" s="199" t="s">
        <v>10534</v>
      </c>
      <c r="D2806" s="200" t="s">
        <v>5583</v>
      </c>
      <c r="E2806" s="199" t="s">
        <v>4021</v>
      </c>
      <c r="F2806" s="201">
        <v>78.569999999999993</v>
      </c>
    </row>
    <row r="2807" spans="2:6">
      <c r="B2807" s="199" t="s">
        <v>8113</v>
      </c>
      <c r="C2807" s="199" t="s">
        <v>10535</v>
      </c>
      <c r="D2807" s="200" t="s">
        <v>5584</v>
      </c>
      <c r="E2807" s="199" t="s">
        <v>4021</v>
      </c>
      <c r="F2807" s="201">
        <v>91.17</v>
      </c>
    </row>
    <row r="2808" spans="2:6">
      <c r="B2808" s="199" t="s">
        <v>8114</v>
      </c>
      <c r="C2808" s="199" t="s">
        <v>10536</v>
      </c>
      <c r="D2808" s="200" t="s">
        <v>5585</v>
      </c>
      <c r="E2808" s="199" t="s">
        <v>4021</v>
      </c>
      <c r="F2808" s="201">
        <v>99.11</v>
      </c>
    </row>
    <row r="2809" spans="2:6">
      <c r="B2809" s="199" t="s">
        <v>8115</v>
      </c>
      <c r="C2809" s="199" t="s">
        <v>10537</v>
      </c>
      <c r="D2809" s="200" t="s">
        <v>5586</v>
      </c>
      <c r="E2809" s="199" t="s">
        <v>4021</v>
      </c>
      <c r="F2809" s="201">
        <v>81.72</v>
      </c>
    </row>
    <row r="2810" spans="2:6">
      <c r="B2810" s="199" t="s">
        <v>8116</v>
      </c>
      <c r="C2810" s="199" t="s">
        <v>10538</v>
      </c>
      <c r="D2810" s="200" t="s">
        <v>5587</v>
      </c>
      <c r="E2810" s="199" t="s">
        <v>4021</v>
      </c>
      <c r="F2810" s="201">
        <v>92.81</v>
      </c>
    </row>
    <row r="2811" spans="2:6">
      <c r="B2811" s="199" t="s">
        <v>8117</v>
      </c>
      <c r="C2811" s="199" t="s">
        <v>10539</v>
      </c>
      <c r="D2811" s="200" t="s">
        <v>5588</v>
      </c>
      <c r="E2811" s="199" t="s">
        <v>4021</v>
      </c>
      <c r="F2811" s="201">
        <v>100.16</v>
      </c>
    </row>
    <row r="2812" spans="2:6">
      <c r="B2812" s="199" t="s">
        <v>8118</v>
      </c>
      <c r="C2812" s="199" t="s">
        <v>10540</v>
      </c>
      <c r="D2812" s="200" t="s">
        <v>5589</v>
      </c>
      <c r="E2812" s="199" t="s">
        <v>4021</v>
      </c>
      <c r="F2812" s="201">
        <v>85.08</v>
      </c>
    </row>
    <row r="2813" spans="2:6">
      <c r="B2813" s="199" t="s">
        <v>8119</v>
      </c>
      <c r="C2813" s="199" t="s">
        <v>10541</v>
      </c>
      <c r="D2813" s="200" t="s">
        <v>5590</v>
      </c>
      <c r="E2813" s="199" t="s">
        <v>4021</v>
      </c>
      <c r="F2813" s="201">
        <v>96.59</v>
      </c>
    </row>
    <row r="2814" spans="2:6">
      <c r="B2814" s="199" t="s">
        <v>8120</v>
      </c>
      <c r="C2814" s="199" t="s">
        <v>10542</v>
      </c>
      <c r="D2814" s="200" t="s">
        <v>5591</v>
      </c>
      <c r="E2814" s="199" t="s">
        <v>4021</v>
      </c>
      <c r="F2814" s="201">
        <v>104.67</v>
      </c>
    </row>
    <row r="2815" spans="2:6">
      <c r="B2815" s="206" t="s">
        <v>22713</v>
      </c>
      <c r="C2815" s="199" t="s">
        <v>4323</v>
      </c>
      <c r="D2815" s="203" t="s">
        <v>22714</v>
      </c>
      <c r="E2815" s="204"/>
      <c r="F2815" s="205"/>
    </row>
    <row r="2816" spans="2:6">
      <c r="B2816" s="199" t="s">
        <v>8121</v>
      </c>
      <c r="C2816" s="199" t="s">
        <v>10543</v>
      </c>
      <c r="D2816" s="200" t="s">
        <v>5592</v>
      </c>
      <c r="E2816" s="199" t="s">
        <v>4021</v>
      </c>
      <c r="F2816" s="201">
        <v>3.84</v>
      </c>
    </row>
    <row r="2817" spans="2:6">
      <c r="B2817" s="199" t="s">
        <v>8122</v>
      </c>
      <c r="C2817" s="199" t="s">
        <v>10544</v>
      </c>
      <c r="D2817" s="200" t="s">
        <v>5593</v>
      </c>
      <c r="E2817" s="199" t="s">
        <v>4021</v>
      </c>
      <c r="F2817" s="201">
        <v>6.5</v>
      </c>
    </row>
    <row r="2818" spans="2:6">
      <c r="B2818" s="199" t="s">
        <v>8123</v>
      </c>
      <c r="C2818" s="199" t="s">
        <v>10545</v>
      </c>
      <c r="D2818" s="200" t="s">
        <v>5594</v>
      </c>
      <c r="E2818" s="199" t="s">
        <v>4021</v>
      </c>
      <c r="F2818" s="201">
        <v>1.41</v>
      </c>
    </row>
    <row r="2819" spans="2:6">
      <c r="B2819" s="199" t="s">
        <v>8124</v>
      </c>
      <c r="C2819" s="199" t="s">
        <v>10546</v>
      </c>
      <c r="D2819" s="200" t="s">
        <v>5595</v>
      </c>
      <c r="E2819" s="199" t="s">
        <v>4021</v>
      </c>
      <c r="F2819" s="201">
        <v>4.93</v>
      </c>
    </row>
    <row r="2820" spans="2:6">
      <c r="B2820" s="199" t="s">
        <v>8125</v>
      </c>
      <c r="C2820" s="199" t="s">
        <v>10547</v>
      </c>
      <c r="D2820" s="200" t="s">
        <v>5596</v>
      </c>
      <c r="E2820" s="199" t="s">
        <v>4195</v>
      </c>
      <c r="F2820" s="201">
        <v>5.64</v>
      </c>
    </row>
    <row r="2821" spans="2:6">
      <c r="B2821" s="199" t="s">
        <v>8126</v>
      </c>
      <c r="C2821" s="199" t="s">
        <v>10548</v>
      </c>
      <c r="D2821" s="200" t="s">
        <v>14048</v>
      </c>
      <c r="E2821" s="199" t="s">
        <v>4021</v>
      </c>
      <c r="F2821" s="201">
        <v>4.82</v>
      </c>
    </row>
    <row r="2822" spans="2:6">
      <c r="B2822" s="199" t="s">
        <v>8127</v>
      </c>
      <c r="C2822" s="199" t="s">
        <v>10549</v>
      </c>
      <c r="D2822" s="200" t="s">
        <v>22715</v>
      </c>
      <c r="E2822" s="199" t="s">
        <v>5500</v>
      </c>
      <c r="F2822" s="201">
        <v>1551</v>
      </c>
    </row>
    <row r="2823" spans="2:6">
      <c r="B2823" s="199" t="s">
        <v>8128</v>
      </c>
      <c r="C2823" s="199" t="s">
        <v>10550</v>
      </c>
      <c r="D2823" s="200" t="s">
        <v>22716</v>
      </c>
      <c r="E2823" s="199" t="s">
        <v>5500</v>
      </c>
      <c r="F2823" s="201">
        <v>3102</v>
      </c>
    </row>
    <row r="2824" spans="2:6">
      <c r="B2824" s="206" t="s">
        <v>22717</v>
      </c>
      <c r="C2824" s="199" t="s">
        <v>4323</v>
      </c>
      <c r="D2824" s="203" t="s">
        <v>22718</v>
      </c>
      <c r="E2824" s="204"/>
      <c r="F2824" s="205"/>
    </row>
    <row r="2825" spans="2:6">
      <c r="B2825" s="199" t="s">
        <v>8129</v>
      </c>
      <c r="C2825" s="199" t="s">
        <v>10551</v>
      </c>
      <c r="D2825" s="200" t="s">
        <v>5597</v>
      </c>
      <c r="E2825" s="199" t="s">
        <v>4021</v>
      </c>
      <c r="F2825" s="201">
        <v>7.24</v>
      </c>
    </row>
    <row r="2826" spans="2:6">
      <c r="B2826" s="199" t="s">
        <v>8130</v>
      </c>
      <c r="C2826" s="199" t="s">
        <v>10552</v>
      </c>
      <c r="D2826" s="200" t="s">
        <v>5598</v>
      </c>
      <c r="E2826" s="199" t="s">
        <v>4327</v>
      </c>
      <c r="F2826" s="201">
        <v>74</v>
      </c>
    </row>
    <row r="2827" spans="2:6">
      <c r="B2827" s="199" t="s">
        <v>8131</v>
      </c>
      <c r="C2827" s="199" t="s">
        <v>10553</v>
      </c>
      <c r="D2827" s="200" t="s">
        <v>5599</v>
      </c>
      <c r="E2827" s="199" t="s">
        <v>4327</v>
      </c>
      <c r="F2827" s="201">
        <v>82</v>
      </c>
    </row>
    <row r="2828" spans="2:6">
      <c r="B2828" s="199" t="s">
        <v>8132</v>
      </c>
      <c r="C2828" s="199" t="s">
        <v>10554</v>
      </c>
      <c r="D2828" s="200" t="s">
        <v>5600</v>
      </c>
      <c r="E2828" s="199" t="s">
        <v>4327</v>
      </c>
      <c r="F2828" s="201">
        <v>75</v>
      </c>
    </row>
    <row r="2829" spans="2:6">
      <c r="B2829" s="206" t="s">
        <v>22719</v>
      </c>
      <c r="C2829" s="199" t="s">
        <v>4323</v>
      </c>
      <c r="D2829" s="203" t="s">
        <v>22720</v>
      </c>
      <c r="E2829" s="204"/>
      <c r="F2829" s="205"/>
    </row>
    <row r="2830" spans="2:6" ht="27">
      <c r="B2830" s="199" t="s">
        <v>8133</v>
      </c>
      <c r="C2830" s="199" t="s">
        <v>10555</v>
      </c>
      <c r="D2830" s="200" t="s">
        <v>5601</v>
      </c>
      <c r="E2830" s="199" t="s">
        <v>4327</v>
      </c>
      <c r="F2830" s="201">
        <v>436.83</v>
      </c>
    </row>
    <row r="2831" spans="2:6" ht="40.5">
      <c r="B2831" s="199" t="s">
        <v>8134</v>
      </c>
      <c r="C2831" s="199" t="s">
        <v>10556</v>
      </c>
      <c r="D2831" s="200" t="s">
        <v>5602</v>
      </c>
      <c r="E2831" s="199" t="s">
        <v>4327</v>
      </c>
      <c r="F2831" s="201">
        <v>407.89</v>
      </c>
    </row>
    <row r="2832" spans="2:6" ht="81">
      <c r="B2832" s="199" t="s">
        <v>8135</v>
      </c>
      <c r="C2832" s="199" t="s">
        <v>10557</v>
      </c>
      <c r="D2832" s="200" t="s">
        <v>14049</v>
      </c>
      <c r="E2832" s="199" t="s">
        <v>4327</v>
      </c>
      <c r="F2832" s="201">
        <v>446.65</v>
      </c>
    </row>
    <row r="2833" spans="2:6" ht="40.5">
      <c r="B2833" s="199" t="s">
        <v>8136</v>
      </c>
      <c r="C2833" s="199" t="s">
        <v>10558</v>
      </c>
      <c r="D2833" s="200" t="s">
        <v>5603</v>
      </c>
      <c r="E2833" s="199" t="s">
        <v>4327</v>
      </c>
      <c r="F2833" s="201">
        <v>172.09</v>
      </c>
    </row>
    <row r="2834" spans="2:6" ht="40.5">
      <c r="B2834" s="199" t="s">
        <v>8137</v>
      </c>
      <c r="C2834" s="199" t="s">
        <v>10559</v>
      </c>
      <c r="D2834" s="200" t="s">
        <v>5604</v>
      </c>
      <c r="E2834" s="199" t="s">
        <v>4327</v>
      </c>
      <c r="F2834" s="201">
        <v>428.02</v>
      </c>
    </row>
    <row r="2835" spans="2:6" ht="40.5">
      <c r="B2835" s="199" t="s">
        <v>8138</v>
      </c>
      <c r="C2835" s="199" t="s">
        <v>4323</v>
      </c>
      <c r="D2835" s="200" t="s">
        <v>5605</v>
      </c>
      <c r="E2835" s="199" t="s">
        <v>4327</v>
      </c>
      <c r="F2835" s="201">
        <v>282.17</v>
      </c>
    </row>
    <row r="2836" spans="2:6" ht="54">
      <c r="B2836" s="199" t="s">
        <v>8139</v>
      </c>
      <c r="C2836" s="199" t="s">
        <v>10560</v>
      </c>
      <c r="D2836" s="200" t="s">
        <v>5606</v>
      </c>
      <c r="E2836" s="199" t="s">
        <v>4327</v>
      </c>
      <c r="F2836" s="201">
        <v>538.1</v>
      </c>
    </row>
    <row r="2837" spans="2:6">
      <c r="B2837" s="199" t="s">
        <v>8140</v>
      </c>
      <c r="C2837" s="199" t="s">
        <v>10561</v>
      </c>
      <c r="D2837" s="200" t="s">
        <v>5607</v>
      </c>
      <c r="E2837" s="199" t="s">
        <v>4327</v>
      </c>
      <c r="F2837" s="201">
        <v>12.39</v>
      </c>
    </row>
    <row r="2838" spans="2:6" ht="27">
      <c r="B2838" s="199" t="s">
        <v>8141</v>
      </c>
      <c r="C2838" s="199" t="s">
        <v>10562</v>
      </c>
      <c r="D2838" s="200" t="s">
        <v>22721</v>
      </c>
      <c r="E2838" s="199" t="s">
        <v>3961</v>
      </c>
      <c r="F2838" s="201">
        <v>17.55</v>
      </c>
    </row>
    <row r="2839" spans="2:6">
      <c r="B2839" s="199" t="s">
        <v>8142</v>
      </c>
      <c r="C2839" s="199" t="s">
        <v>10563</v>
      </c>
      <c r="D2839" s="200" t="s">
        <v>5608</v>
      </c>
      <c r="E2839" s="199" t="s">
        <v>4327</v>
      </c>
      <c r="F2839" s="201">
        <v>119.39</v>
      </c>
    </row>
    <row r="2840" spans="2:6">
      <c r="B2840" s="199" t="s">
        <v>8143</v>
      </c>
      <c r="C2840" s="199" t="s">
        <v>10564</v>
      </c>
      <c r="D2840" s="200" t="s">
        <v>5609</v>
      </c>
      <c r="E2840" s="199" t="s">
        <v>4327</v>
      </c>
      <c r="F2840" s="201">
        <v>206.91</v>
      </c>
    </row>
    <row r="2841" spans="2:6">
      <c r="B2841" s="199" t="s">
        <v>8144</v>
      </c>
      <c r="C2841" s="199" t="s">
        <v>10565</v>
      </c>
      <c r="D2841" s="200" t="s">
        <v>5610</v>
      </c>
      <c r="E2841" s="199" t="s">
        <v>4327</v>
      </c>
      <c r="F2841" s="201">
        <v>60.18</v>
      </c>
    </row>
    <row r="2842" spans="2:6">
      <c r="B2842" s="199" t="s">
        <v>8145</v>
      </c>
      <c r="C2842" s="199" t="s">
        <v>10566</v>
      </c>
      <c r="D2842" s="200" t="s">
        <v>5611</v>
      </c>
      <c r="E2842" s="199" t="s">
        <v>4327</v>
      </c>
      <c r="F2842" s="201">
        <v>23.53</v>
      </c>
    </row>
    <row r="2843" spans="2:6" ht="40.5">
      <c r="B2843" s="199" t="s">
        <v>8146</v>
      </c>
      <c r="C2843" s="199" t="s">
        <v>10567</v>
      </c>
      <c r="D2843" s="200" t="s">
        <v>5612</v>
      </c>
      <c r="E2843" s="199" t="s">
        <v>3961</v>
      </c>
      <c r="F2843" s="201">
        <v>224.45</v>
      </c>
    </row>
    <row r="2844" spans="2:6" ht="40.5">
      <c r="B2844" s="199" t="s">
        <v>8147</v>
      </c>
      <c r="C2844" s="199" t="s">
        <v>10568</v>
      </c>
      <c r="D2844" s="200" t="s">
        <v>5613</v>
      </c>
      <c r="E2844" s="199" t="s">
        <v>3961</v>
      </c>
      <c r="F2844" s="201">
        <v>286.74</v>
      </c>
    </row>
    <row r="2845" spans="2:6" ht="54">
      <c r="B2845" s="199" t="s">
        <v>8148</v>
      </c>
      <c r="C2845" s="199" t="s">
        <v>10569</v>
      </c>
      <c r="D2845" s="200" t="s">
        <v>5614</v>
      </c>
      <c r="E2845" s="199" t="s">
        <v>3961</v>
      </c>
      <c r="F2845" s="201">
        <v>281.04000000000002</v>
      </c>
    </row>
    <row r="2846" spans="2:6" ht="54">
      <c r="B2846" s="199" t="s">
        <v>8149</v>
      </c>
      <c r="C2846" s="199" t="s">
        <v>10570</v>
      </c>
      <c r="D2846" s="200" t="s">
        <v>5615</v>
      </c>
      <c r="E2846" s="199" t="s">
        <v>3961</v>
      </c>
      <c r="F2846" s="201">
        <v>294.83999999999997</v>
      </c>
    </row>
    <row r="2847" spans="2:6" ht="54">
      <c r="B2847" s="199" t="s">
        <v>8150</v>
      </c>
      <c r="C2847" s="199" t="s">
        <v>10571</v>
      </c>
      <c r="D2847" s="200" t="s">
        <v>5616</v>
      </c>
      <c r="E2847" s="199" t="s">
        <v>3961</v>
      </c>
      <c r="F2847" s="201">
        <v>602.94000000000005</v>
      </c>
    </row>
    <row r="2848" spans="2:6" ht="54">
      <c r="B2848" s="199" t="s">
        <v>8151</v>
      </c>
      <c r="C2848" s="199" t="s">
        <v>10572</v>
      </c>
      <c r="D2848" s="200" t="s">
        <v>5617</v>
      </c>
      <c r="E2848" s="199" t="s">
        <v>3961</v>
      </c>
      <c r="F2848" s="201">
        <v>543.80999999999995</v>
      </c>
    </row>
    <row r="2849" spans="2:6" ht="27">
      <c r="B2849" s="199" t="s">
        <v>8152</v>
      </c>
      <c r="C2849" s="199" t="s">
        <v>10573</v>
      </c>
      <c r="D2849" s="200" t="s">
        <v>22722</v>
      </c>
      <c r="E2849" s="199" t="s">
        <v>3961</v>
      </c>
      <c r="F2849" s="201">
        <v>135.01</v>
      </c>
    </row>
    <row r="2850" spans="2:6" ht="27">
      <c r="B2850" s="199" t="s">
        <v>8153</v>
      </c>
      <c r="C2850" s="199" t="s">
        <v>10574</v>
      </c>
      <c r="D2850" s="200" t="s">
        <v>5618</v>
      </c>
      <c r="E2850" s="199" t="s">
        <v>4327</v>
      </c>
      <c r="F2850" s="201">
        <v>109.94</v>
      </c>
    </row>
    <row r="2851" spans="2:6" ht="27">
      <c r="B2851" s="199" t="s">
        <v>8154</v>
      </c>
      <c r="C2851" s="199" t="s">
        <v>10575</v>
      </c>
      <c r="D2851" s="200" t="s">
        <v>5619</v>
      </c>
      <c r="E2851" s="199" t="s">
        <v>4327</v>
      </c>
      <c r="F2851" s="201">
        <v>136.1</v>
      </c>
    </row>
    <row r="2852" spans="2:6" ht="27">
      <c r="B2852" s="199" t="s">
        <v>8155</v>
      </c>
      <c r="C2852" s="199" t="s">
        <v>10576</v>
      </c>
      <c r="D2852" s="200" t="s">
        <v>5620</v>
      </c>
      <c r="E2852" s="199" t="s">
        <v>4327</v>
      </c>
      <c r="F2852" s="201">
        <v>59.04</v>
      </c>
    </row>
    <row r="2853" spans="2:6" ht="54">
      <c r="B2853" s="199" t="s">
        <v>22723</v>
      </c>
      <c r="C2853" s="199" t="s">
        <v>4323</v>
      </c>
      <c r="D2853" s="200" t="s">
        <v>22724</v>
      </c>
      <c r="E2853" s="199" t="s">
        <v>3961</v>
      </c>
      <c r="F2853" s="201">
        <v>304.52</v>
      </c>
    </row>
    <row r="2854" spans="2:6" ht="54">
      <c r="B2854" s="199" t="s">
        <v>8156</v>
      </c>
      <c r="C2854" s="199" t="s">
        <v>10577</v>
      </c>
      <c r="D2854" s="200" t="s">
        <v>5621</v>
      </c>
      <c r="E2854" s="199" t="s">
        <v>4327</v>
      </c>
      <c r="F2854" s="201">
        <v>337.54</v>
      </c>
    </row>
    <row r="2855" spans="2:6" ht="54">
      <c r="B2855" s="199" t="s">
        <v>8157</v>
      </c>
      <c r="C2855" s="199" t="s">
        <v>10578</v>
      </c>
      <c r="D2855" s="200" t="s">
        <v>5622</v>
      </c>
      <c r="E2855" s="199" t="s">
        <v>4327</v>
      </c>
      <c r="F2855" s="201">
        <v>258.73</v>
      </c>
    </row>
    <row r="2856" spans="2:6" ht="54">
      <c r="B2856" s="199" t="s">
        <v>8158</v>
      </c>
      <c r="C2856" s="199" t="s">
        <v>10579</v>
      </c>
      <c r="D2856" s="200" t="s">
        <v>5623</v>
      </c>
      <c r="E2856" s="199" t="s">
        <v>4327</v>
      </c>
      <c r="F2856" s="201">
        <v>258.42</v>
      </c>
    </row>
    <row r="2857" spans="2:6" ht="27">
      <c r="B2857" s="199" t="s">
        <v>8159</v>
      </c>
      <c r="C2857" s="199" t="s">
        <v>10580</v>
      </c>
      <c r="D2857" s="200" t="s">
        <v>22725</v>
      </c>
      <c r="E2857" s="199" t="s">
        <v>3961</v>
      </c>
      <c r="F2857" s="201">
        <v>34.53</v>
      </c>
    </row>
    <row r="2858" spans="2:6">
      <c r="B2858" s="199" t="s">
        <v>8160</v>
      </c>
      <c r="C2858" s="199" t="s">
        <v>10581</v>
      </c>
      <c r="D2858" s="200" t="s">
        <v>5624</v>
      </c>
      <c r="E2858" s="199" t="s">
        <v>4327</v>
      </c>
      <c r="F2858" s="201">
        <v>56.12</v>
      </c>
    </row>
    <row r="2859" spans="2:6" ht="40.5">
      <c r="B2859" s="199" t="s">
        <v>8161</v>
      </c>
      <c r="C2859" s="199" t="s">
        <v>10582</v>
      </c>
      <c r="D2859" s="200" t="s">
        <v>22726</v>
      </c>
      <c r="E2859" s="199" t="s">
        <v>3961</v>
      </c>
      <c r="F2859" s="201">
        <v>917.34</v>
      </c>
    </row>
    <row r="2860" spans="2:6" ht="40.5">
      <c r="B2860" s="199" t="s">
        <v>8162</v>
      </c>
      <c r="C2860" s="199" t="s">
        <v>10583</v>
      </c>
      <c r="D2860" s="200" t="s">
        <v>22727</v>
      </c>
      <c r="E2860" s="199" t="s">
        <v>3961</v>
      </c>
      <c r="F2860" s="201">
        <v>1193.18</v>
      </c>
    </row>
    <row r="2861" spans="2:6" ht="27">
      <c r="B2861" s="199" t="s">
        <v>8163</v>
      </c>
      <c r="C2861" s="199" t="s">
        <v>10584</v>
      </c>
      <c r="D2861" s="200" t="s">
        <v>5625</v>
      </c>
      <c r="E2861" s="199" t="s">
        <v>4327</v>
      </c>
      <c r="F2861" s="201">
        <v>375.76</v>
      </c>
    </row>
    <row r="2862" spans="2:6" ht="40.5">
      <c r="B2862" s="199" t="s">
        <v>8164</v>
      </c>
      <c r="C2862" s="199" t="s">
        <v>10585</v>
      </c>
      <c r="D2862" s="200" t="s">
        <v>22728</v>
      </c>
      <c r="E2862" s="199" t="s">
        <v>3961</v>
      </c>
      <c r="F2862" s="201">
        <v>3.44</v>
      </c>
    </row>
    <row r="2863" spans="2:6" ht="40.5">
      <c r="B2863" s="199" t="s">
        <v>8165</v>
      </c>
      <c r="C2863" s="199" t="s">
        <v>10586</v>
      </c>
      <c r="D2863" s="200" t="s">
        <v>5626</v>
      </c>
      <c r="E2863" s="199" t="s">
        <v>4327</v>
      </c>
      <c r="F2863" s="201">
        <v>327.93</v>
      </c>
    </row>
    <row r="2864" spans="2:6" ht="54">
      <c r="B2864" s="199" t="s">
        <v>8166</v>
      </c>
      <c r="C2864" s="199" t="s">
        <v>10587</v>
      </c>
      <c r="D2864" s="200" t="s">
        <v>5627</v>
      </c>
      <c r="E2864" s="199" t="s">
        <v>4327</v>
      </c>
      <c r="F2864" s="201">
        <v>489.88</v>
      </c>
    </row>
    <row r="2865" spans="2:6" ht="54">
      <c r="B2865" s="199" t="s">
        <v>8167</v>
      </c>
      <c r="C2865" s="199" t="s">
        <v>4323</v>
      </c>
      <c r="D2865" s="200" t="s">
        <v>5628</v>
      </c>
      <c r="E2865" s="199" t="s">
        <v>4327</v>
      </c>
      <c r="F2865" s="201">
        <v>450.73</v>
      </c>
    </row>
    <row r="2866" spans="2:6" ht="54">
      <c r="B2866" s="199" t="s">
        <v>8168</v>
      </c>
      <c r="C2866" s="199" t="s">
        <v>4323</v>
      </c>
      <c r="D2866" s="200" t="s">
        <v>5629</v>
      </c>
      <c r="E2866" s="199" t="s">
        <v>4327</v>
      </c>
      <c r="F2866" s="201">
        <v>349.72</v>
      </c>
    </row>
    <row r="2867" spans="2:6" ht="40.5">
      <c r="B2867" s="199" t="s">
        <v>8169</v>
      </c>
      <c r="C2867" s="199" t="s">
        <v>10588</v>
      </c>
      <c r="D2867" s="200" t="s">
        <v>5630</v>
      </c>
      <c r="E2867" s="199" t="s">
        <v>4327</v>
      </c>
      <c r="F2867" s="201">
        <v>109.99</v>
      </c>
    </row>
    <row r="2868" spans="2:6" ht="40.5">
      <c r="B2868" s="199" t="s">
        <v>8170</v>
      </c>
      <c r="C2868" s="199" t="s">
        <v>10589</v>
      </c>
      <c r="D2868" s="200" t="s">
        <v>5631</v>
      </c>
      <c r="E2868" s="199" t="s">
        <v>4327</v>
      </c>
      <c r="F2868" s="201">
        <v>133.6</v>
      </c>
    </row>
    <row r="2869" spans="2:6">
      <c r="B2869" s="199" t="s">
        <v>8171</v>
      </c>
      <c r="C2869" s="199" t="s">
        <v>10590</v>
      </c>
      <c r="D2869" s="200" t="s">
        <v>22729</v>
      </c>
      <c r="E2869" s="199" t="s">
        <v>4327</v>
      </c>
      <c r="F2869" s="201">
        <v>75.569999999999993</v>
      </c>
    </row>
    <row r="2870" spans="2:6" ht="27">
      <c r="B2870" s="199" t="s">
        <v>8174</v>
      </c>
      <c r="C2870" s="199" t="s">
        <v>10593</v>
      </c>
      <c r="D2870" s="200" t="s">
        <v>22730</v>
      </c>
      <c r="E2870" s="199" t="s">
        <v>3961</v>
      </c>
      <c r="F2870" s="201">
        <v>70.23</v>
      </c>
    </row>
    <row r="2871" spans="2:6" ht="27">
      <c r="B2871" s="199" t="s">
        <v>8176</v>
      </c>
      <c r="C2871" s="199" t="s">
        <v>10595</v>
      </c>
      <c r="D2871" s="200" t="s">
        <v>22731</v>
      </c>
      <c r="E2871" s="199" t="s">
        <v>3961</v>
      </c>
      <c r="F2871" s="201">
        <v>93.74</v>
      </c>
    </row>
    <row r="2872" spans="2:6" ht="27">
      <c r="B2872" s="199" t="s">
        <v>8175</v>
      </c>
      <c r="C2872" s="199" t="s">
        <v>10594</v>
      </c>
      <c r="D2872" s="200" t="s">
        <v>22732</v>
      </c>
      <c r="E2872" s="199" t="s">
        <v>3961</v>
      </c>
      <c r="F2872" s="201">
        <v>141.69</v>
      </c>
    </row>
    <row r="2873" spans="2:6" ht="40.5">
      <c r="B2873" s="199" t="s">
        <v>8172</v>
      </c>
      <c r="C2873" s="199" t="s">
        <v>10591</v>
      </c>
      <c r="D2873" s="200" t="s">
        <v>22733</v>
      </c>
      <c r="E2873" s="199" t="s">
        <v>3961</v>
      </c>
      <c r="F2873" s="201">
        <v>38.409999999999997</v>
      </c>
    </row>
    <row r="2874" spans="2:6" ht="27">
      <c r="B2874" s="199" t="s">
        <v>8177</v>
      </c>
      <c r="C2874" s="199" t="s">
        <v>10596</v>
      </c>
      <c r="D2874" s="200" t="s">
        <v>22734</v>
      </c>
      <c r="E2874" s="199" t="s">
        <v>3961</v>
      </c>
      <c r="F2874" s="201">
        <v>111.48</v>
      </c>
    </row>
    <row r="2875" spans="2:6" ht="27">
      <c r="B2875" s="199" t="s">
        <v>8173</v>
      </c>
      <c r="C2875" s="199" t="s">
        <v>10592</v>
      </c>
      <c r="D2875" s="200" t="s">
        <v>22735</v>
      </c>
      <c r="E2875" s="199" t="s">
        <v>3961</v>
      </c>
      <c r="F2875" s="201">
        <v>29.57</v>
      </c>
    </row>
    <row r="2876" spans="2:6" ht="27">
      <c r="B2876" s="199" t="s">
        <v>8178</v>
      </c>
      <c r="C2876" s="199" t="s">
        <v>10597</v>
      </c>
      <c r="D2876" s="200" t="s">
        <v>5632</v>
      </c>
      <c r="E2876" s="199" t="s">
        <v>4327</v>
      </c>
      <c r="F2876" s="201">
        <v>92.19</v>
      </c>
    </row>
    <row r="2877" spans="2:6" ht="27">
      <c r="B2877" s="199" t="s">
        <v>8179</v>
      </c>
      <c r="C2877" s="199" t="s">
        <v>10598</v>
      </c>
      <c r="D2877" s="200" t="s">
        <v>5633</v>
      </c>
      <c r="E2877" s="199" t="s">
        <v>4327</v>
      </c>
      <c r="F2877" s="201">
        <v>34.229999999999997</v>
      </c>
    </row>
    <row r="2878" spans="2:6" ht="27">
      <c r="B2878" s="199" t="s">
        <v>8180</v>
      </c>
      <c r="C2878" s="199" t="s">
        <v>10599</v>
      </c>
      <c r="D2878" s="200" t="s">
        <v>5634</v>
      </c>
      <c r="E2878" s="199" t="s">
        <v>4327</v>
      </c>
      <c r="F2878" s="201">
        <v>98.25</v>
      </c>
    </row>
    <row r="2879" spans="2:6" ht="40.5">
      <c r="B2879" s="199" t="s">
        <v>8181</v>
      </c>
      <c r="C2879" s="199" t="s">
        <v>10600</v>
      </c>
      <c r="D2879" s="200" t="s">
        <v>5635</v>
      </c>
      <c r="E2879" s="199" t="s">
        <v>4327</v>
      </c>
      <c r="F2879" s="201">
        <v>245.82</v>
      </c>
    </row>
    <row r="2880" spans="2:6" ht="27">
      <c r="B2880" s="199" t="s">
        <v>8182</v>
      </c>
      <c r="C2880" s="199" t="s">
        <v>10601</v>
      </c>
      <c r="D2880" s="200" t="s">
        <v>5636</v>
      </c>
      <c r="E2880" s="199" t="s">
        <v>4327</v>
      </c>
      <c r="F2880" s="201">
        <v>65.69</v>
      </c>
    </row>
    <row r="2881" spans="2:6" ht="27">
      <c r="B2881" s="199" t="s">
        <v>8183</v>
      </c>
      <c r="C2881" s="199" t="s">
        <v>10602</v>
      </c>
      <c r="D2881" s="200" t="s">
        <v>5637</v>
      </c>
      <c r="E2881" s="199" t="s">
        <v>4327</v>
      </c>
      <c r="F2881" s="201">
        <v>56.69</v>
      </c>
    </row>
    <row r="2882" spans="2:6" ht="27">
      <c r="B2882" s="199" t="s">
        <v>8184</v>
      </c>
      <c r="C2882" s="199" t="s">
        <v>10603</v>
      </c>
      <c r="D2882" s="200" t="s">
        <v>5638</v>
      </c>
      <c r="E2882" s="199" t="s">
        <v>4327</v>
      </c>
      <c r="F2882" s="201">
        <v>154.83000000000001</v>
      </c>
    </row>
    <row r="2883" spans="2:6" ht="27">
      <c r="B2883" s="199" t="s">
        <v>8185</v>
      </c>
      <c r="C2883" s="199" t="s">
        <v>10604</v>
      </c>
      <c r="D2883" s="200" t="s">
        <v>5639</v>
      </c>
      <c r="E2883" s="199" t="s">
        <v>4327</v>
      </c>
      <c r="F2883" s="201">
        <v>154.93</v>
      </c>
    </row>
    <row r="2884" spans="2:6" ht="27">
      <c r="B2884" s="199" t="s">
        <v>8186</v>
      </c>
      <c r="C2884" s="199" t="s">
        <v>10605</v>
      </c>
      <c r="D2884" s="200" t="s">
        <v>5640</v>
      </c>
      <c r="E2884" s="199" t="s">
        <v>4327</v>
      </c>
      <c r="F2884" s="201">
        <v>46.4</v>
      </c>
    </row>
    <row r="2885" spans="2:6" ht="27">
      <c r="B2885" s="199" t="s">
        <v>8187</v>
      </c>
      <c r="C2885" s="199" t="s">
        <v>10606</v>
      </c>
      <c r="D2885" s="200" t="s">
        <v>5641</v>
      </c>
      <c r="E2885" s="199" t="s">
        <v>4327</v>
      </c>
      <c r="F2885" s="201">
        <v>42.09</v>
      </c>
    </row>
    <row r="2886" spans="2:6" ht="27">
      <c r="B2886" s="199" t="s">
        <v>8188</v>
      </c>
      <c r="C2886" s="199" t="s">
        <v>4323</v>
      </c>
      <c r="D2886" s="200" t="s">
        <v>5642</v>
      </c>
      <c r="E2886" s="199" t="s">
        <v>4327</v>
      </c>
      <c r="F2886" s="201">
        <v>33.5</v>
      </c>
    </row>
    <row r="2887" spans="2:6" ht="27">
      <c r="B2887" s="199" t="s">
        <v>8189</v>
      </c>
      <c r="C2887" s="199" t="s">
        <v>10607</v>
      </c>
      <c r="D2887" s="200" t="s">
        <v>5643</v>
      </c>
      <c r="E2887" s="199" t="s">
        <v>4327</v>
      </c>
      <c r="F2887" s="201">
        <v>19.02</v>
      </c>
    </row>
    <row r="2888" spans="2:6">
      <c r="B2888" s="199" t="s">
        <v>8190</v>
      </c>
      <c r="C2888" s="199" t="s">
        <v>10608</v>
      </c>
      <c r="D2888" s="200" t="s">
        <v>5644</v>
      </c>
      <c r="E2888" s="199" t="s">
        <v>4327</v>
      </c>
      <c r="F2888" s="201">
        <v>38.81</v>
      </c>
    </row>
    <row r="2889" spans="2:6">
      <c r="B2889" s="199" t="s">
        <v>8191</v>
      </c>
      <c r="C2889" s="199" t="s">
        <v>10609</v>
      </c>
      <c r="D2889" s="200" t="s">
        <v>5645</v>
      </c>
      <c r="E2889" s="199" t="s">
        <v>4327</v>
      </c>
      <c r="F2889" s="201">
        <v>59.34</v>
      </c>
    </row>
    <row r="2890" spans="2:6">
      <c r="B2890" s="199" t="s">
        <v>8192</v>
      </c>
      <c r="C2890" s="199" t="s">
        <v>10610</v>
      </c>
      <c r="D2890" s="200" t="s">
        <v>5646</v>
      </c>
      <c r="E2890" s="199" t="s">
        <v>4327</v>
      </c>
      <c r="F2890" s="201">
        <v>70.510000000000005</v>
      </c>
    </row>
    <row r="2891" spans="2:6" ht="27">
      <c r="B2891" s="199" t="s">
        <v>8193</v>
      </c>
      <c r="C2891" s="199" t="s">
        <v>4323</v>
      </c>
      <c r="D2891" s="200" t="s">
        <v>5647</v>
      </c>
      <c r="E2891" s="199" t="s">
        <v>3961</v>
      </c>
      <c r="F2891" s="201">
        <v>222.43</v>
      </c>
    </row>
    <row r="2892" spans="2:6" ht="27">
      <c r="B2892" s="199" t="s">
        <v>8194</v>
      </c>
      <c r="C2892" s="199" t="s">
        <v>10611</v>
      </c>
      <c r="D2892" s="200" t="s">
        <v>5648</v>
      </c>
      <c r="E2892" s="199" t="s">
        <v>3961</v>
      </c>
      <c r="F2892" s="201">
        <v>193.43</v>
      </c>
    </row>
    <row r="2893" spans="2:6">
      <c r="B2893" s="199" t="s">
        <v>8195</v>
      </c>
      <c r="C2893" s="199" t="s">
        <v>10612</v>
      </c>
      <c r="D2893" s="200" t="s">
        <v>5649</v>
      </c>
      <c r="E2893" s="199" t="s">
        <v>4327</v>
      </c>
      <c r="F2893" s="201">
        <v>639.01</v>
      </c>
    </row>
    <row r="2894" spans="2:6">
      <c r="B2894" s="199" t="s">
        <v>8196</v>
      </c>
      <c r="C2894" s="199" t="s">
        <v>10613</v>
      </c>
      <c r="D2894" s="200" t="s">
        <v>5650</v>
      </c>
      <c r="E2894" s="199" t="s">
        <v>4327</v>
      </c>
      <c r="F2894" s="201">
        <v>51.7</v>
      </c>
    </row>
    <row r="2895" spans="2:6">
      <c r="B2895" s="199" t="s">
        <v>8197</v>
      </c>
      <c r="C2895" s="199" t="s">
        <v>10614</v>
      </c>
      <c r="D2895" s="200" t="s">
        <v>5651</v>
      </c>
      <c r="E2895" s="199" t="s">
        <v>4327</v>
      </c>
      <c r="F2895" s="201">
        <v>66.47</v>
      </c>
    </row>
    <row r="2896" spans="2:6">
      <c r="B2896" s="199" t="s">
        <v>8198</v>
      </c>
      <c r="C2896" s="199" t="s">
        <v>10615</v>
      </c>
      <c r="D2896" s="200" t="s">
        <v>5652</v>
      </c>
      <c r="E2896" s="199" t="s">
        <v>4327</v>
      </c>
      <c r="F2896" s="201">
        <v>73.959999999999994</v>
      </c>
    </row>
    <row r="2897" spans="2:6">
      <c r="B2897" s="199" t="s">
        <v>8199</v>
      </c>
      <c r="C2897" s="199" t="s">
        <v>10616</v>
      </c>
      <c r="D2897" s="200" t="s">
        <v>5653</v>
      </c>
      <c r="E2897" s="199" t="s">
        <v>4327</v>
      </c>
      <c r="F2897" s="201">
        <v>113.09</v>
      </c>
    </row>
    <row r="2898" spans="2:6">
      <c r="B2898" s="199" t="s">
        <v>8200</v>
      </c>
      <c r="C2898" s="199" t="s">
        <v>10617</v>
      </c>
      <c r="D2898" s="200" t="s">
        <v>5654</v>
      </c>
      <c r="E2898" s="199" t="s">
        <v>4327</v>
      </c>
      <c r="F2898" s="201">
        <v>119.1</v>
      </c>
    </row>
    <row r="2899" spans="2:6">
      <c r="B2899" s="199" t="s">
        <v>8201</v>
      </c>
      <c r="C2899" s="199" t="s">
        <v>10618</v>
      </c>
      <c r="D2899" s="200" t="s">
        <v>5655</v>
      </c>
      <c r="E2899" s="199" t="s">
        <v>4327</v>
      </c>
      <c r="F2899" s="201">
        <v>164.54</v>
      </c>
    </row>
    <row r="2900" spans="2:6">
      <c r="B2900" s="199" t="s">
        <v>8202</v>
      </c>
      <c r="C2900" s="199" t="s">
        <v>10619</v>
      </c>
      <c r="D2900" s="200" t="s">
        <v>5656</v>
      </c>
      <c r="E2900" s="199" t="s">
        <v>4327</v>
      </c>
      <c r="F2900" s="201">
        <v>283.16000000000003</v>
      </c>
    </row>
    <row r="2901" spans="2:6">
      <c r="B2901" s="199" t="s">
        <v>8203</v>
      </c>
      <c r="C2901" s="199" t="s">
        <v>10620</v>
      </c>
      <c r="D2901" s="200" t="s">
        <v>5657</v>
      </c>
      <c r="E2901" s="199" t="s">
        <v>4327</v>
      </c>
      <c r="F2901" s="201">
        <v>373.67</v>
      </c>
    </row>
    <row r="2902" spans="2:6">
      <c r="B2902" s="199" t="s">
        <v>8204</v>
      </c>
      <c r="C2902" s="199" t="s">
        <v>10621</v>
      </c>
      <c r="D2902" s="200" t="s">
        <v>5658</v>
      </c>
      <c r="E2902" s="199" t="s">
        <v>4327</v>
      </c>
      <c r="F2902" s="201">
        <v>800.86</v>
      </c>
    </row>
    <row r="2903" spans="2:6">
      <c r="B2903" s="199" t="s">
        <v>8205</v>
      </c>
      <c r="C2903" s="199" t="s">
        <v>10622</v>
      </c>
      <c r="D2903" s="200" t="s">
        <v>5659</v>
      </c>
      <c r="E2903" s="199" t="s">
        <v>4327</v>
      </c>
      <c r="F2903" s="201">
        <v>81.73</v>
      </c>
    </row>
    <row r="2904" spans="2:6">
      <c r="B2904" s="199" t="s">
        <v>8206</v>
      </c>
      <c r="C2904" s="199" t="s">
        <v>10623</v>
      </c>
      <c r="D2904" s="200" t="s">
        <v>5660</v>
      </c>
      <c r="E2904" s="199" t="s">
        <v>4327</v>
      </c>
      <c r="F2904" s="201">
        <v>95.24</v>
      </c>
    </row>
    <row r="2905" spans="2:6">
      <c r="B2905" s="199" t="s">
        <v>8207</v>
      </c>
      <c r="C2905" s="199" t="s">
        <v>10624</v>
      </c>
      <c r="D2905" s="200" t="s">
        <v>5661</v>
      </c>
      <c r="E2905" s="199" t="s">
        <v>4327</v>
      </c>
      <c r="F2905" s="201">
        <v>122.9</v>
      </c>
    </row>
    <row r="2906" spans="2:6">
      <c r="B2906" s="199" t="s">
        <v>8208</v>
      </c>
      <c r="C2906" s="199" t="s">
        <v>10625</v>
      </c>
      <c r="D2906" s="200" t="s">
        <v>5662</v>
      </c>
      <c r="E2906" s="199" t="s">
        <v>4327</v>
      </c>
      <c r="F2906" s="201">
        <v>185.34</v>
      </c>
    </row>
    <row r="2907" spans="2:6">
      <c r="B2907" s="199" t="s">
        <v>8209</v>
      </c>
      <c r="C2907" s="199" t="s">
        <v>10626</v>
      </c>
      <c r="D2907" s="200" t="s">
        <v>5663</v>
      </c>
      <c r="E2907" s="199" t="s">
        <v>4327</v>
      </c>
      <c r="F2907" s="201">
        <v>203.8</v>
      </c>
    </row>
    <row r="2908" spans="2:6">
      <c r="B2908" s="199" t="s">
        <v>8210</v>
      </c>
      <c r="C2908" s="199" t="s">
        <v>10627</v>
      </c>
      <c r="D2908" s="200" t="s">
        <v>5664</v>
      </c>
      <c r="E2908" s="199" t="s">
        <v>4327</v>
      </c>
      <c r="F2908" s="201">
        <v>273.95999999999998</v>
      </c>
    </row>
    <row r="2909" spans="2:6">
      <c r="B2909" s="199" t="s">
        <v>8211</v>
      </c>
      <c r="C2909" s="199" t="s">
        <v>10628</v>
      </c>
      <c r="D2909" s="200" t="s">
        <v>5665</v>
      </c>
      <c r="E2909" s="199" t="s">
        <v>4327</v>
      </c>
      <c r="F2909" s="201">
        <v>389.49</v>
      </c>
    </row>
    <row r="2910" spans="2:6">
      <c r="B2910" s="199" t="s">
        <v>8212</v>
      </c>
      <c r="C2910" s="199" t="s">
        <v>10629</v>
      </c>
      <c r="D2910" s="200" t="s">
        <v>5666</v>
      </c>
      <c r="E2910" s="199" t="s">
        <v>4327</v>
      </c>
      <c r="F2910" s="201">
        <v>523.04</v>
      </c>
    </row>
    <row r="2911" spans="2:6">
      <c r="B2911" s="199" t="s">
        <v>8213</v>
      </c>
      <c r="C2911" s="199" t="s">
        <v>10630</v>
      </c>
      <c r="D2911" s="200" t="s">
        <v>5667</v>
      </c>
      <c r="E2911" s="199" t="s">
        <v>4327</v>
      </c>
      <c r="F2911" s="201">
        <v>34.18</v>
      </c>
    </row>
    <row r="2912" spans="2:6">
      <c r="B2912" s="199" t="s">
        <v>8214</v>
      </c>
      <c r="C2912" s="199" t="s">
        <v>10631</v>
      </c>
      <c r="D2912" s="200" t="s">
        <v>5668</v>
      </c>
      <c r="E2912" s="199" t="s">
        <v>4327</v>
      </c>
      <c r="F2912" s="201">
        <v>75.42</v>
      </c>
    </row>
    <row r="2913" spans="2:6">
      <c r="B2913" s="199" t="s">
        <v>8215</v>
      </c>
      <c r="C2913" s="199" t="s">
        <v>10632</v>
      </c>
      <c r="D2913" s="200" t="s">
        <v>5669</v>
      </c>
      <c r="E2913" s="199" t="s">
        <v>4327</v>
      </c>
      <c r="F2913" s="201">
        <v>544.59</v>
      </c>
    </row>
    <row r="2914" spans="2:6">
      <c r="B2914" s="206" t="s">
        <v>22736</v>
      </c>
      <c r="C2914" s="199" t="s">
        <v>4323</v>
      </c>
      <c r="D2914" s="203" t="s">
        <v>22737</v>
      </c>
      <c r="E2914" s="204"/>
      <c r="F2914" s="205"/>
    </row>
    <row r="2915" spans="2:6">
      <c r="B2915" s="199" t="s">
        <v>8216</v>
      </c>
      <c r="C2915" s="199" t="s">
        <v>10633</v>
      </c>
      <c r="D2915" s="200" t="s">
        <v>3739</v>
      </c>
      <c r="E2915" s="199" t="s">
        <v>5670</v>
      </c>
      <c r="F2915" s="201">
        <v>14.82</v>
      </c>
    </row>
    <row r="2916" spans="2:6">
      <c r="B2916" s="199" t="s">
        <v>8217</v>
      </c>
      <c r="C2916" s="199" t="s">
        <v>10634</v>
      </c>
      <c r="D2916" s="200" t="s">
        <v>5671</v>
      </c>
      <c r="E2916" s="199" t="s">
        <v>5670</v>
      </c>
      <c r="F2916" s="201">
        <v>14.59</v>
      </c>
    </row>
    <row r="2917" spans="2:6">
      <c r="B2917" s="199" t="s">
        <v>8218</v>
      </c>
      <c r="C2917" s="199" t="s">
        <v>10635</v>
      </c>
      <c r="D2917" s="200" t="s">
        <v>3740</v>
      </c>
      <c r="E2917" s="199" t="s">
        <v>5670</v>
      </c>
      <c r="F2917" s="201">
        <v>16.149999999999999</v>
      </c>
    </row>
    <row r="2918" spans="2:6">
      <c r="B2918" s="199" t="s">
        <v>8219</v>
      </c>
      <c r="C2918" s="199" t="s">
        <v>10636</v>
      </c>
      <c r="D2918" s="200" t="s">
        <v>5672</v>
      </c>
      <c r="E2918" s="199" t="s">
        <v>5670</v>
      </c>
      <c r="F2918" s="201">
        <v>15.09</v>
      </c>
    </row>
    <row r="2919" spans="2:6">
      <c r="B2919" s="199" t="s">
        <v>8220</v>
      </c>
      <c r="C2919" s="199" t="s">
        <v>10637</v>
      </c>
      <c r="D2919" s="200" t="s">
        <v>5673</v>
      </c>
      <c r="E2919" s="199" t="s">
        <v>5670</v>
      </c>
      <c r="F2919" s="201">
        <v>14.1</v>
      </c>
    </row>
    <row r="2920" spans="2:6">
      <c r="B2920" s="199" t="s">
        <v>8221</v>
      </c>
      <c r="C2920" s="199" t="s">
        <v>10638</v>
      </c>
      <c r="D2920" s="200" t="s">
        <v>5674</v>
      </c>
      <c r="E2920" s="199" t="s">
        <v>5670</v>
      </c>
      <c r="F2920" s="201">
        <v>16.149999999999999</v>
      </c>
    </row>
    <row r="2921" spans="2:6">
      <c r="B2921" s="199" t="s">
        <v>8222</v>
      </c>
      <c r="C2921" s="199" t="s">
        <v>10639</v>
      </c>
      <c r="D2921" s="200" t="s">
        <v>3744</v>
      </c>
      <c r="E2921" s="199" t="s">
        <v>5670</v>
      </c>
      <c r="F2921" s="201">
        <v>17.059999999999999</v>
      </c>
    </row>
    <row r="2922" spans="2:6">
      <c r="B2922" s="199" t="s">
        <v>8223</v>
      </c>
      <c r="C2922" s="199" t="s">
        <v>4323</v>
      </c>
      <c r="D2922" s="200" t="s">
        <v>5675</v>
      </c>
      <c r="E2922" s="199" t="s">
        <v>5670</v>
      </c>
      <c r="F2922" s="201">
        <v>14.1</v>
      </c>
    </row>
    <row r="2923" spans="2:6">
      <c r="B2923" s="199" t="s">
        <v>8224</v>
      </c>
      <c r="C2923" s="199" t="s">
        <v>10640</v>
      </c>
      <c r="D2923" s="200" t="s">
        <v>3745</v>
      </c>
      <c r="E2923" s="199" t="s">
        <v>5670</v>
      </c>
      <c r="F2923" s="201">
        <v>19.510000000000002</v>
      </c>
    </row>
    <row r="2924" spans="2:6">
      <c r="B2924" s="199" t="s">
        <v>8225</v>
      </c>
      <c r="C2924" s="199" t="s">
        <v>10641</v>
      </c>
      <c r="D2924" s="200" t="s">
        <v>5676</v>
      </c>
      <c r="E2924" s="199" t="s">
        <v>5670</v>
      </c>
      <c r="F2924" s="201">
        <v>21.45</v>
      </c>
    </row>
    <row r="2925" spans="2:6">
      <c r="B2925" s="199" t="s">
        <v>8226</v>
      </c>
      <c r="C2925" s="199" t="s">
        <v>10642</v>
      </c>
      <c r="D2925" s="200" t="s">
        <v>5677</v>
      </c>
      <c r="E2925" s="199" t="s">
        <v>5670</v>
      </c>
      <c r="F2925" s="201">
        <v>19.149999999999999</v>
      </c>
    </row>
    <row r="2926" spans="2:6">
      <c r="B2926" s="199" t="s">
        <v>8227</v>
      </c>
      <c r="C2926" s="199" t="s">
        <v>10643</v>
      </c>
      <c r="D2926" s="200" t="s">
        <v>3758</v>
      </c>
      <c r="E2926" s="199" t="s">
        <v>5670</v>
      </c>
      <c r="F2926" s="201">
        <v>14.85</v>
      </c>
    </row>
    <row r="2927" spans="2:6">
      <c r="B2927" s="199" t="s">
        <v>8228</v>
      </c>
      <c r="C2927" s="199" t="s">
        <v>10644</v>
      </c>
      <c r="D2927" s="200" t="s">
        <v>3759</v>
      </c>
      <c r="E2927" s="199" t="s">
        <v>5670</v>
      </c>
      <c r="F2927" s="201">
        <v>17.57</v>
      </c>
    </row>
    <row r="2928" spans="2:6">
      <c r="B2928" s="199" t="s">
        <v>8229</v>
      </c>
      <c r="C2928" s="199" t="s">
        <v>10645</v>
      </c>
      <c r="D2928" s="200" t="s">
        <v>5678</v>
      </c>
      <c r="E2928" s="199" t="s">
        <v>5670</v>
      </c>
      <c r="F2928" s="201">
        <v>19.43</v>
      </c>
    </row>
    <row r="2929" spans="2:6">
      <c r="B2929" s="199" t="s">
        <v>8230</v>
      </c>
      <c r="C2929" s="199" t="s">
        <v>10646</v>
      </c>
      <c r="D2929" s="200" t="s">
        <v>3762</v>
      </c>
      <c r="E2929" s="199" t="s">
        <v>5670</v>
      </c>
      <c r="F2929" s="201">
        <v>19.82</v>
      </c>
    </row>
    <row r="2930" spans="2:6">
      <c r="B2930" s="199" t="s">
        <v>8231</v>
      </c>
      <c r="C2930" s="199" t="s">
        <v>10647</v>
      </c>
      <c r="D2930" s="200" t="s">
        <v>3766</v>
      </c>
      <c r="E2930" s="199" t="s">
        <v>5670</v>
      </c>
      <c r="F2930" s="201">
        <v>20.28</v>
      </c>
    </row>
    <row r="2931" spans="2:6">
      <c r="B2931" s="199" t="s">
        <v>8232</v>
      </c>
      <c r="C2931" s="199" t="s">
        <v>10648</v>
      </c>
      <c r="D2931" s="200" t="s">
        <v>3767</v>
      </c>
      <c r="E2931" s="199" t="s">
        <v>5670</v>
      </c>
      <c r="F2931" s="201">
        <v>19.510000000000002</v>
      </c>
    </row>
    <row r="2932" spans="2:6">
      <c r="B2932" s="199" t="s">
        <v>8233</v>
      </c>
      <c r="C2932" s="199" t="s">
        <v>10649</v>
      </c>
      <c r="D2932" s="200" t="s">
        <v>5679</v>
      </c>
      <c r="E2932" s="199" t="s">
        <v>5670</v>
      </c>
      <c r="F2932" s="201">
        <v>19.91</v>
      </c>
    </row>
    <row r="2933" spans="2:6">
      <c r="B2933" s="199" t="s">
        <v>8234</v>
      </c>
      <c r="C2933" s="199" t="s">
        <v>4323</v>
      </c>
      <c r="D2933" s="200" t="s">
        <v>3768</v>
      </c>
      <c r="E2933" s="199" t="s">
        <v>5670</v>
      </c>
      <c r="F2933" s="201">
        <v>19.61</v>
      </c>
    </row>
    <row r="2934" spans="2:6">
      <c r="B2934" s="199" t="s">
        <v>8235</v>
      </c>
      <c r="C2934" s="199" t="s">
        <v>10650</v>
      </c>
      <c r="D2934" s="200" t="s">
        <v>3818</v>
      </c>
      <c r="E2934" s="199" t="s">
        <v>5670</v>
      </c>
      <c r="F2934" s="201">
        <v>18.96</v>
      </c>
    </row>
    <row r="2935" spans="2:6">
      <c r="B2935" s="199" t="s">
        <v>8236</v>
      </c>
      <c r="C2935" s="199" t="s">
        <v>10651</v>
      </c>
      <c r="D2935" s="200" t="s">
        <v>5680</v>
      </c>
      <c r="E2935" s="199" t="s">
        <v>5670</v>
      </c>
      <c r="F2935" s="201">
        <v>21.45</v>
      </c>
    </row>
    <row r="2936" spans="2:6">
      <c r="B2936" s="199" t="s">
        <v>8237</v>
      </c>
      <c r="C2936" s="199" t="s">
        <v>10652</v>
      </c>
      <c r="D2936" s="200" t="s">
        <v>3770</v>
      </c>
      <c r="E2936" s="199" t="s">
        <v>5670</v>
      </c>
      <c r="F2936" s="201">
        <v>19.809999999999999</v>
      </c>
    </row>
    <row r="2937" spans="2:6">
      <c r="B2937" s="199" t="s">
        <v>8238</v>
      </c>
      <c r="C2937" s="199" t="s">
        <v>10653</v>
      </c>
      <c r="D2937" s="200" t="s">
        <v>5681</v>
      </c>
      <c r="E2937" s="199" t="s">
        <v>5670</v>
      </c>
      <c r="F2937" s="201">
        <v>18.100000000000001</v>
      </c>
    </row>
    <row r="2938" spans="2:6">
      <c r="B2938" s="199" t="s">
        <v>8239</v>
      </c>
      <c r="C2938" s="199" t="s">
        <v>4323</v>
      </c>
      <c r="D2938" s="200" t="s">
        <v>5682</v>
      </c>
      <c r="E2938" s="199" t="s">
        <v>5670</v>
      </c>
      <c r="F2938" s="201">
        <v>16.36</v>
      </c>
    </row>
    <row r="2939" spans="2:6">
      <c r="B2939" s="199" t="s">
        <v>8240</v>
      </c>
      <c r="C2939" s="199" t="s">
        <v>10654</v>
      </c>
      <c r="D2939" s="200" t="s">
        <v>3800</v>
      </c>
      <c r="E2939" s="199" t="s">
        <v>5670</v>
      </c>
      <c r="F2939" s="201">
        <v>19.63</v>
      </c>
    </row>
    <row r="2940" spans="2:6">
      <c r="B2940" s="199" t="s">
        <v>8241</v>
      </c>
      <c r="C2940" s="199" t="s">
        <v>10655</v>
      </c>
      <c r="D2940" s="200" t="s">
        <v>3801</v>
      </c>
      <c r="E2940" s="199" t="s">
        <v>5670</v>
      </c>
      <c r="F2940" s="201">
        <v>20.63</v>
      </c>
    </row>
    <row r="2941" spans="2:6">
      <c r="B2941" s="199" t="s">
        <v>8242</v>
      </c>
      <c r="C2941" s="199" t="s">
        <v>10656</v>
      </c>
      <c r="D2941" s="200" t="s">
        <v>3804</v>
      </c>
      <c r="E2941" s="199" t="s">
        <v>5670</v>
      </c>
      <c r="F2941" s="201">
        <v>17.21</v>
      </c>
    </row>
    <row r="2942" spans="2:6">
      <c r="B2942" s="199" t="s">
        <v>8243</v>
      </c>
      <c r="C2942" s="199" t="s">
        <v>10657</v>
      </c>
      <c r="D2942" s="200" t="s">
        <v>5683</v>
      </c>
      <c r="E2942" s="199" t="s">
        <v>5670</v>
      </c>
      <c r="F2942" s="201">
        <v>22.96</v>
      </c>
    </row>
    <row r="2943" spans="2:6">
      <c r="B2943" s="199" t="s">
        <v>13107</v>
      </c>
      <c r="C2943" s="199" t="s">
        <v>4323</v>
      </c>
      <c r="D2943" s="200" t="s">
        <v>3805</v>
      </c>
      <c r="E2943" s="199" t="s">
        <v>5670</v>
      </c>
      <c r="F2943" s="201">
        <v>15.09</v>
      </c>
    </row>
    <row r="2944" spans="2:6">
      <c r="B2944" s="199" t="s">
        <v>8244</v>
      </c>
      <c r="C2944" s="199" t="s">
        <v>10658</v>
      </c>
      <c r="D2944" s="200" t="s">
        <v>5684</v>
      </c>
      <c r="E2944" s="199" t="s">
        <v>5670</v>
      </c>
      <c r="F2944" s="201">
        <v>14.1</v>
      </c>
    </row>
    <row r="2945" spans="2:6">
      <c r="B2945" s="199" t="s">
        <v>8245</v>
      </c>
      <c r="C2945" s="199" t="s">
        <v>4323</v>
      </c>
      <c r="D2945" s="200" t="s">
        <v>3806</v>
      </c>
      <c r="E2945" s="199" t="s">
        <v>5670</v>
      </c>
      <c r="F2945" s="201">
        <v>19.53</v>
      </c>
    </row>
    <row r="2946" spans="2:6">
      <c r="B2946" s="199" t="s">
        <v>8246</v>
      </c>
      <c r="C2946" s="199" t="s">
        <v>10659</v>
      </c>
      <c r="D2946" s="200" t="s">
        <v>3807</v>
      </c>
      <c r="E2946" s="199" t="s">
        <v>5670</v>
      </c>
      <c r="F2946" s="201">
        <v>14.1</v>
      </c>
    </row>
    <row r="2947" spans="2:6">
      <c r="B2947" s="199" t="s">
        <v>8247</v>
      </c>
      <c r="C2947" s="199" t="s">
        <v>10660</v>
      </c>
      <c r="D2947" s="200" t="s">
        <v>5685</v>
      </c>
      <c r="E2947" s="199" t="s">
        <v>5670</v>
      </c>
      <c r="F2947" s="201">
        <v>22.96</v>
      </c>
    </row>
    <row r="2948" spans="2:6">
      <c r="B2948" s="199" t="s">
        <v>8248</v>
      </c>
      <c r="C2948" s="199" t="s">
        <v>10661</v>
      </c>
      <c r="D2948" s="200" t="s">
        <v>3813</v>
      </c>
      <c r="E2948" s="199" t="s">
        <v>5670</v>
      </c>
      <c r="F2948" s="201">
        <v>21.33</v>
      </c>
    </row>
    <row r="2949" spans="2:6">
      <c r="B2949" s="199" t="s">
        <v>8249</v>
      </c>
      <c r="C2949" s="199" t="s">
        <v>4323</v>
      </c>
      <c r="D2949" s="200" t="s">
        <v>3815</v>
      </c>
      <c r="E2949" s="199" t="s">
        <v>5670</v>
      </c>
      <c r="F2949" s="201">
        <v>16.63</v>
      </c>
    </row>
    <row r="2950" spans="2:6" ht="25.5">
      <c r="B2950" s="206" t="s">
        <v>22738</v>
      </c>
      <c r="C2950" s="199" t="s">
        <v>4323</v>
      </c>
      <c r="D2950" s="208" t="s">
        <v>14050</v>
      </c>
      <c r="E2950" s="204"/>
      <c r="F2950" s="205"/>
    </row>
    <row r="2951" spans="2:6">
      <c r="B2951" s="199" t="s">
        <v>8250</v>
      </c>
      <c r="C2951" s="199" t="s">
        <v>10662</v>
      </c>
      <c r="D2951" s="200" t="s">
        <v>5686</v>
      </c>
      <c r="E2951" s="199" t="s">
        <v>3980</v>
      </c>
      <c r="F2951" s="209">
        <v>2</v>
      </c>
    </row>
    <row r="2952" spans="2:6">
      <c r="B2952" s="199" t="s">
        <v>8251</v>
      </c>
      <c r="C2952" s="199" t="s">
        <v>10663</v>
      </c>
      <c r="D2952" s="200" t="s">
        <v>5687</v>
      </c>
      <c r="E2952" s="199" t="s">
        <v>3980</v>
      </c>
      <c r="F2952" s="209">
        <v>1.5</v>
      </c>
    </row>
    <row r="2953" spans="2:6">
      <c r="B2953" s="199" t="s">
        <v>8252</v>
      </c>
      <c r="C2953" s="199" t="s">
        <v>10664</v>
      </c>
      <c r="D2953" s="200" t="s">
        <v>5688</v>
      </c>
      <c r="E2953" s="199" t="s">
        <v>3980</v>
      </c>
      <c r="F2953" s="209">
        <v>1</v>
      </c>
    </row>
    <row r="2954" spans="2:6" ht="25.5">
      <c r="B2954" s="206" t="s">
        <v>22739</v>
      </c>
      <c r="C2954" s="199" t="s">
        <v>4323</v>
      </c>
      <c r="D2954" s="208" t="s">
        <v>14051</v>
      </c>
      <c r="E2954" s="204"/>
      <c r="F2954" s="205"/>
    </row>
    <row r="2955" spans="2:6">
      <c r="B2955" s="199" t="s">
        <v>8253</v>
      </c>
      <c r="C2955" s="199" t="s">
        <v>10665</v>
      </c>
      <c r="D2955" s="200" t="s">
        <v>5686</v>
      </c>
      <c r="E2955" s="199" t="s">
        <v>3980</v>
      </c>
      <c r="F2955" s="209">
        <v>0.5</v>
      </c>
    </row>
    <row r="2956" spans="2:6">
      <c r="B2956" s="199" t="s">
        <v>8254</v>
      </c>
      <c r="C2956" s="199" t="s">
        <v>10666</v>
      </c>
      <c r="D2956" s="200" t="s">
        <v>5687</v>
      </c>
      <c r="E2956" s="199" t="s">
        <v>3980</v>
      </c>
      <c r="F2956" s="209">
        <v>0.3</v>
      </c>
    </row>
    <row r="2957" spans="2:6">
      <c r="B2957" s="199" t="s">
        <v>8255</v>
      </c>
      <c r="C2957" s="199" t="s">
        <v>10667</v>
      </c>
      <c r="D2957" s="200" t="s">
        <v>5688</v>
      </c>
      <c r="E2957" s="199" t="s">
        <v>3980</v>
      </c>
      <c r="F2957" s="209">
        <v>0.2</v>
      </c>
    </row>
    <row r="2958" spans="2:6">
      <c r="B2958" s="206" t="s">
        <v>22740</v>
      </c>
      <c r="C2958" s="199" t="s">
        <v>4323</v>
      </c>
      <c r="D2958" s="203" t="s">
        <v>22741</v>
      </c>
      <c r="E2958" s="204"/>
      <c r="F2958" s="205"/>
    </row>
    <row r="2959" spans="2:6" ht="27">
      <c r="B2959" s="199" t="s">
        <v>8256</v>
      </c>
      <c r="C2959" s="199" t="s">
        <v>10668</v>
      </c>
      <c r="D2959" s="200" t="s">
        <v>5689</v>
      </c>
      <c r="E2959" s="199" t="s">
        <v>4195</v>
      </c>
      <c r="F2959" s="201">
        <v>19.05</v>
      </c>
    </row>
    <row r="2960" spans="2:6" ht="27">
      <c r="B2960" s="199" t="s">
        <v>8257</v>
      </c>
      <c r="C2960" s="199" t="s">
        <v>10669</v>
      </c>
      <c r="D2960" s="200" t="s">
        <v>5690</v>
      </c>
      <c r="E2960" s="199" t="s">
        <v>4195</v>
      </c>
      <c r="F2960" s="201">
        <v>21.31</v>
      </c>
    </row>
    <row r="2961" spans="2:6" ht="27">
      <c r="B2961" s="199" t="s">
        <v>8258</v>
      </c>
      <c r="C2961" s="199" t="s">
        <v>10670</v>
      </c>
      <c r="D2961" s="200" t="s">
        <v>5691</v>
      </c>
      <c r="E2961" s="199" t="s">
        <v>4327</v>
      </c>
      <c r="F2961" s="201">
        <v>945.62</v>
      </c>
    </row>
    <row r="2962" spans="2:6">
      <c r="B2962" s="199" t="s">
        <v>8259</v>
      </c>
      <c r="C2962" s="199" t="s">
        <v>10671</v>
      </c>
      <c r="D2962" s="200" t="s">
        <v>5692</v>
      </c>
      <c r="E2962" s="199" t="s">
        <v>4195</v>
      </c>
      <c r="F2962" s="201">
        <v>65.73</v>
      </c>
    </row>
    <row r="2963" spans="2:6">
      <c r="B2963" s="199" t="s">
        <v>8260</v>
      </c>
      <c r="C2963" s="199" t="s">
        <v>10672</v>
      </c>
      <c r="D2963" s="200" t="s">
        <v>5693</v>
      </c>
      <c r="E2963" s="199" t="s">
        <v>4195</v>
      </c>
      <c r="F2963" s="201">
        <v>68.73</v>
      </c>
    </row>
    <row r="2964" spans="2:6">
      <c r="B2964" s="199" t="s">
        <v>8261</v>
      </c>
      <c r="C2964" s="199" t="s">
        <v>10673</v>
      </c>
      <c r="D2964" s="200" t="s">
        <v>5694</v>
      </c>
      <c r="E2964" s="199" t="s">
        <v>4195</v>
      </c>
      <c r="F2964" s="201">
        <v>71.73</v>
      </c>
    </row>
    <row r="2965" spans="2:6">
      <c r="B2965" s="199" t="s">
        <v>8262</v>
      </c>
      <c r="C2965" s="199" t="s">
        <v>10674</v>
      </c>
      <c r="D2965" s="200" t="s">
        <v>5695</v>
      </c>
      <c r="E2965" s="199" t="s">
        <v>4195</v>
      </c>
      <c r="F2965" s="201">
        <v>250.57</v>
      </c>
    </row>
    <row r="2966" spans="2:6">
      <c r="B2966" s="199" t="s">
        <v>8263</v>
      </c>
      <c r="C2966" s="199" t="s">
        <v>10675</v>
      </c>
      <c r="D2966" s="200" t="s">
        <v>5696</v>
      </c>
      <c r="E2966" s="199" t="s">
        <v>4195</v>
      </c>
      <c r="F2966" s="201">
        <v>281.75</v>
      </c>
    </row>
    <row r="2967" spans="2:6" ht="27">
      <c r="B2967" s="199" t="s">
        <v>8264</v>
      </c>
      <c r="C2967" s="199" t="s">
        <v>3964</v>
      </c>
      <c r="D2967" s="200" t="s">
        <v>3965</v>
      </c>
      <c r="E2967" s="199" t="s">
        <v>4195</v>
      </c>
      <c r="F2967" s="201">
        <v>309.02</v>
      </c>
    </row>
    <row r="2968" spans="2:6" ht="67.5">
      <c r="B2968" s="199" t="s">
        <v>8265</v>
      </c>
      <c r="C2968" s="199" t="s">
        <v>10676</v>
      </c>
      <c r="D2968" s="200" t="s">
        <v>22742</v>
      </c>
      <c r="E2968" s="199" t="s">
        <v>4195</v>
      </c>
      <c r="F2968" s="201">
        <v>301.70999999999998</v>
      </c>
    </row>
    <row r="2969" spans="2:6" ht="54">
      <c r="B2969" s="199" t="s">
        <v>8266</v>
      </c>
      <c r="C2969" s="199" t="s">
        <v>10677</v>
      </c>
      <c r="D2969" s="200" t="s">
        <v>22743</v>
      </c>
      <c r="E2969" s="199" t="s">
        <v>4195</v>
      </c>
      <c r="F2969" s="201">
        <v>325.12</v>
      </c>
    </row>
    <row r="2970" spans="2:6" ht="81">
      <c r="B2970" s="199" t="s">
        <v>8267</v>
      </c>
      <c r="C2970" s="199" t="s">
        <v>10678</v>
      </c>
      <c r="D2970" s="200" t="s">
        <v>22744</v>
      </c>
      <c r="E2970" s="199" t="s">
        <v>4195</v>
      </c>
      <c r="F2970" s="201">
        <v>509.72</v>
      </c>
    </row>
    <row r="2971" spans="2:6" ht="27">
      <c r="B2971" s="199" t="s">
        <v>8268</v>
      </c>
      <c r="C2971" s="199" t="s">
        <v>10679</v>
      </c>
      <c r="D2971" s="200" t="s">
        <v>5697</v>
      </c>
      <c r="E2971" s="199" t="s">
        <v>4195</v>
      </c>
      <c r="F2971" s="201">
        <v>520.4</v>
      </c>
    </row>
    <row r="2972" spans="2:6" ht="27">
      <c r="B2972" s="199" t="s">
        <v>8269</v>
      </c>
      <c r="C2972" s="199" t="s">
        <v>10680</v>
      </c>
      <c r="D2972" s="200" t="s">
        <v>5698</v>
      </c>
      <c r="E2972" s="199" t="s">
        <v>4195</v>
      </c>
      <c r="F2972" s="201">
        <v>717.62</v>
      </c>
    </row>
    <row r="2973" spans="2:6" ht="27">
      <c r="B2973" s="199" t="s">
        <v>8270</v>
      </c>
      <c r="C2973" s="199" t="s">
        <v>10681</v>
      </c>
      <c r="D2973" s="200" t="s">
        <v>5699</v>
      </c>
      <c r="E2973" s="199" t="s">
        <v>4195</v>
      </c>
      <c r="F2973" s="201">
        <v>559.21</v>
      </c>
    </row>
    <row r="2974" spans="2:6">
      <c r="B2974" s="206" t="s">
        <v>22745</v>
      </c>
      <c r="C2974" s="199" t="s">
        <v>4323</v>
      </c>
      <c r="D2974" s="203" t="s">
        <v>22746</v>
      </c>
      <c r="E2974" s="204"/>
      <c r="F2974" s="205"/>
    </row>
    <row r="2975" spans="2:6">
      <c r="B2975" s="199" t="s">
        <v>8271</v>
      </c>
      <c r="C2975" s="199" t="s">
        <v>10682</v>
      </c>
      <c r="D2975" s="200" t="s">
        <v>5700</v>
      </c>
      <c r="E2975" s="199" t="s">
        <v>4021</v>
      </c>
      <c r="F2975" s="201">
        <v>20.68</v>
      </c>
    </row>
    <row r="2976" spans="2:6">
      <c r="B2976" s="199" t="s">
        <v>8272</v>
      </c>
      <c r="C2976" s="199" t="s">
        <v>10683</v>
      </c>
      <c r="D2976" s="200" t="s">
        <v>5701</v>
      </c>
      <c r="E2976" s="199" t="s">
        <v>4327</v>
      </c>
      <c r="F2976" s="201">
        <v>704.18</v>
      </c>
    </row>
    <row r="2977" spans="2:6">
      <c r="B2977" s="199" t="s">
        <v>8273</v>
      </c>
      <c r="C2977" s="199" t="s">
        <v>10684</v>
      </c>
      <c r="D2977" s="200" t="s">
        <v>5702</v>
      </c>
      <c r="E2977" s="199" t="s">
        <v>4021</v>
      </c>
      <c r="F2977" s="201">
        <v>24.68</v>
      </c>
    </row>
    <row r="2978" spans="2:6" ht="40.5">
      <c r="B2978" s="199" t="s">
        <v>8274</v>
      </c>
      <c r="C2978" s="199" t="s">
        <v>10685</v>
      </c>
      <c r="D2978" s="200" t="s">
        <v>5703</v>
      </c>
      <c r="E2978" s="199" t="s">
        <v>4021</v>
      </c>
      <c r="F2978" s="201">
        <v>40.83</v>
      </c>
    </row>
    <row r="2979" spans="2:6" ht="40.5">
      <c r="B2979" s="199" t="s">
        <v>8275</v>
      </c>
      <c r="C2979" s="199" t="s">
        <v>10686</v>
      </c>
      <c r="D2979" s="200" t="s">
        <v>5704</v>
      </c>
      <c r="E2979" s="199" t="s">
        <v>4021</v>
      </c>
      <c r="F2979" s="201">
        <v>46.62</v>
      </c>
    </row>
    <row r="2980" spans="2:6" ht="40.5">
      <c r="B2980" s="199" t="s">
        <v>8276</v>
      </c>
      <c r="C2980" s="199" t="s">
        <v>4323</v>
      </c>
      <c r="D2980" s="200" t="s">
        <v>5705</v>
      </c>
      <c r="E2980" s="199" t="s">
        <v>17</v>
      </c>
      <c r="F2980" s="201">
        <v>495.12</v>
      </c>
    </row>
    <row r="2981" spans="2:6" ht="40.5">
      <c r="B2981" s="199" t="s">
        <v>8277</v>
      </c>
      <c r="C2981" s="199" t="s">
        <v>4323</v>
      </c>
      <c r="D2981" s="200" t="s">
        <v>5706</v>
      </c>
      <c r="E2981" s="199" t="s">
        <v>17</v>
      </c>
      <c r="F2981" s="201">
        <v>934.24</v>
      </c>
    </row>
    <row r="2982" spans="2:6">
      <c r="B2982" s="199" t="s">
        <v>8278</v>
      </c>
      <c r="C2982" s="199" t="s">
        <v>10687</v>
      </c>
      <c r="D2982" s="200" t="s">
        <v>5707</v>
      </c>
      <c r="E2982" s="199" t="s">
        <v>4021</v>
      </c>
      <c r="F2982" s="201">
        <v>7.7</v>
      </c>
    </row>
    <row r="2983" spans="2:6">
      <c r="B2983" s="199" t="s">
        <v>8279</v>
      </c>
      <c r="C2983" s="199" t="s">
        <v>10688</v>
      </c>
      <c r="D2983" s="200" t="s">
        <v>5708</v>
      </c>
      <c r="E2983" s="199" t="s">
        <v>4021</v>
      </c>
      <c r="F2983" s="201">
        <v>28.39</v>
      </c>
    </row>
    <row r="2984" spans="2:6" ht="40.5">
      <c r="B2984" s="199" t="s">
        <v>8280</v>
      </c>
      <c r="C2984" s="199" t="s">
        <v>10689</v>
      </c>
      <c r="D2984" s="200" t="s">
        <v>5709</v>
      </c>
      <c r="E2984" s="199" t="s">
        <v>4021</v>
      </c>
      <c r="F2984" s="201">
        <v>62.65</v>
      </c>
    </row>
    <row r="2985" spans="2:6" ht="40.5">
      <c r="B2985" s="199" t="s">
        <v>8281</v>
      </c>
      <c r="C2985" s="199" t="s">
        <v>10690</v>
      </c>
      <c r="D2985" s="200" t="s">
        <v>5710</v>
      </c>
      <c r="E2985" s="199" t="s">
        <v>4021</v>
      </c>
      <c r="F2985" s="201">
        <v>62.65</v>
      </c>
    </row>
    <row r="2986" spans="2:6" ht="40.5">
      <c r="B2986" s="199" t="s">
        <v>8282</v>
      </c>
      <c r="C2986" s="199" t="s">
        <v>10691</v>
      </c>
      <c r="D2986" s="200" t="s">
        <v>5711</v>
      </c>
      <c r="E2986" s="199" t="s">
        <v>4021</v>
      </c>
      <c r="F2986" s="201">
        <v>53.88</v>
      </c>
    </row>
    <row r="2987" spans="2:6" ht="40.5">
      <c r="B2987" s="199" t="s">
        <v>8283</v>
      </c>
      <c r="C2987" s="199" t="s">
        <v>10692</v>
      </c>
      <c r="D2987" s="200" t="s">
        <v>5712</v>
      </c>
      <c r="E2987" s="199" t="s">
        <v>4021</v>
      </c>
      <c r="F2987" s="201">
        <v>59.73</v>
      </c>
    </row>
    <row r="2988" spans="2:6">
      <c r="B2988" s="206" t="s">
        <v>22747</v>
      </c>
      <c r="C2988" s="199" t="s">
        <v>4323</v>
      </c>
      <c r="D2988" s="203" t="s">
        <v>22748</v>
      </c>
      <c r="E2988" s="204"/>
      <c r="F2988" s="205"/>
    </row>
    <row r="2989" spans="2:6">
      <c r="B2989" s="199" t="s">
        <v>8284</v>
      </c>
      <c r="C2989" s="199" t="s">
        <v>10693</v>
      </c>
      <c r="D2989" s="200" t="s">
        <v>5713</v>
      </c>
      <c r="E2989" s="199" t="s">
        <v>4021</v>
      </c>
      <c r="F2989" s="201">
        <v>291.66000000000003</v>
      </c>
    </row>
    <row r="2990" spans="2:6">
      <c r="B2990" s="199" t="s">
        <v>8285</v>
      </c>
      <c r="C2990" s="199" t="s">
        <v>10694</v>
      </c>
      <c r="D2990" s="200" t="s">
        <v>5714</v>
      </c>
      <c r="E2990" s="199" t="s">
        <v>4021</v>
      </c>
      <c r="F2990" s="201">
        <v>116.78</v>
      </c>
    </row>
    <row r="2991" spans="2:6" ht="27">
      <c r="B2991" s="199" t="s">
        <v>8286</v>
      </c>
      <c r="C2991" s="199" t="s">
        <v>10695</v>
      </c>
      <c r="D2991" s="200" t="s">
        <v>5715</v>
      </c>
      <c r="E2991" s="199" t="s">
        <v>17</v>
      </c>
      <c r="F2991" s="201">
        <v>334.39</v>
      </c>
    </row>
    <row r="2992" spans="2:6">
      <c r="B2992" s="199" t="s">
        <v>8287</v>
      </c>
      <c r="C2992" s="199" t="s">
        <v>10696</v>
      </c>
      <c r="D2992" s="200" t="s">
        <v>5716</v>
      </c>
      <c r="E2992" s="199" t="s">
        <v>4327</v>
      </c>
      <c r="F2992" s="201">
        <v>61.82</v>
      </c>
    </row>
    <row r="2993" spans="2:6" ht="40.5">
      <c r="B2993" s="199" t="s">
        <v>8288</v>
      </c>
      <c r="C2993" s="199" t="s">
        <v>10697</v>
      </c>
      <c r="D2993" s="200" t="s">
        <v>5717</v>
      </c>
      <c r="E2993" s="199" t="s">
        <v>4440</v>
      </c>
      <c r="F2993" s="201">
        <v>0.94</v>
      </c>
    </row>
    <row r="2994" spans="2:6" ht="40.5">
      <c r="B2994" s="199" t="s">
        <v>8289</v>
      </c>
      <c r="C2994" s="199" t="s">
        <v>10698</v>
      </c>
      <c r="D2994" s="200" t="s">
        <v>5718</v>
      </c>
      <c r="E2994" s="199" t="s">
        <v>5719</v>
      </c>
      <c r="F2994" s="201">
        <v>0.62</v>
      </c>
    </row>
    <row r="2995" spans="2:6" ht="40.5">
      <c r="B2995" s="199" t="s">
        <v>8290</v>
      </c>
      <c r="C2995" s="199" t="s">
        <v>10699</v>
      </c>
      <c r="D2995" s="200" t="s">
        <v>5720</v>
      </c>
      <c r="E2995" s="199" t="s">
        <v>5719</v>
      </c>
      <c r="F2995" s="201">
        <v>0.62</v>
      </c>
    </row>
    <row r="2996" spans="2:6">
      <c r="B2996" s="199" t="s">
        <v>8291</v>
      </c>
      <c r="C2996" s="199" t="s">
        <v>10700</v>
      </c>
      <c r="D2996" s="200" t="s">
        <v>5721</v>
      </c>
      <c r="E2996" s="199" t="s">
        <v>4021</v>
      </c>
      <c r="F2996" s="201">
        <v>353.67</v>
      </c>
    </row>
    <row r="2997" spans="2:6">
      <c r="B2997" s="199" t="s">
        <v>8292</v>
      </c>
      <c r="C2997" s="199" t="s">
        <v>10701</v>
      </c>
      <c r="D2997" s="200" t="s">
        <v>5722</v>
      </c>
      <c r="E2997" s="199" t="s">
        <v>4021</v>
      </c>
      <c r="F2997" s="201">
        <v>62.54</v>
      </c>
    </row>
    <row r="2998" spans="2:6">
      <c r="B2998" s="206" t="s">
        <v>22749</v>
      </c>
      <c r="C2998" s="199" t="s">
        <v>4323</v>
      </c>
      <c r="D2998" s="203" t="s">
        <v>22750</v>
      </c>
      <c r="E2998" s="204"/>
      <c r="F2998" s="205"/>
    </row>
    <row r="2999" spans="2:6">
      <c r="B2999" s="199" t="s">
        <v>8293</v>
      </c>
      <c r="C2999" s="199" t="s">
        <v>10702</v>
      </c>
      <c r="D2999" s="200" t="s">
        <v>5723</v>
      </c>
      <c r="E2999" s="199" t="s">
        <v>4327</v>
      </c>
      <c r="F2999" s="201">
        <v>75.959999999999994</v>
      </c>
    </row>
    <row r="3000" spans="2:6">
      <c r="B3000" s="199" t="s">
        <v>8294</v>
      </c>
      <c r="C3000" s="199" t="s">
        <v>10703</v>
      </c>
      <c r="D3000" s="200" t="s">
        <v>5724</v>
      </c>
      <c r="E3000" s="199" t="s">
        <v>4327</v>
      </c>
      <c r="F3000" s="201">
        <v>2</v>
      </c>
    </row>
    <row r="3001" spans="2:6">
      <c r="B3001" s="199" t="s">
        <v>8295</v>
      </c>
      <c r="C3001" s="199" t="s">
        <v>10704</v>
      </c>
      <c r="D3001" s="200" t="s">
        <v>5725</v>
      </c>
      <c r="E3001" s="199" t="s">
        <v>4327</v>
      </c>
      <c r="F3001" s="201">
        <v>1.5</v>
      </c>
    </row>
    <row r="3002" spans="2:6">
      <c r="B3002" s="199" t="s">
        <v>8296</v>
      </c>
      <c r="C3002" s="199" t="s">
        <v>10705</v>
      </c>
      <c r="D3002" s="200" t="s">
        <v>5726</v>
      </c>
      <c r="E3002" s="199" t="s">
        <v>4327</v>
      </c>
      <c r="F3002" s="201">
        <v>77</v>
      </c>
    </row>
    <row r="3003" spans="2:6">
      <c r="B3003" s="199" t="s">
        <v>8297</v>
      </c>
      <c r="C3003" s="199" t="s">
        <v>10706</v>
      </c>
      <c r="D3003" s="200" t="s">
        <v>5727</v>
      </c>
      <c r="E3003" s="199" t="s">
        <v>4327</v>
      </c>
      <c r="F3003" s="201">
        <v>101.33</v>
      </c>
    </row>
    <row r="3004" spans="2:6">
      <c r="B3004" s="199" t="s">
        <v>8298</v>
      </c>
      <c r="C3004" s="199" t="s">
        <v>10707</v>
      </c>
      <c r="D3004" s="200" t="s">
        <v>5728</v>
      </c>
      <c r="E3004" s="199" t="s">
        <v>4327</v>
      </c>
      <c r="F3004" s="201">
        <v>72</v>
      </c>
    </row>
    <row r="3005" spans="2:6">
      <c r="B3005" s="199" t="s">
        <v>8299</v>
      </c>
      <c r="C3005" s="199" t="s">
        <v>10708</v>
      </c>
      <c r="D3005" s="200" t="s">
        <v>5729</v>
      </c>
      <c r="E3005" s="199" t="s">
        <v>4327</v>
      </c>
      <c r="F3005" s="201">
        <v>79</v>
      </c>
    </row>
    <row r="3006" spans="2:6">
      <c r="B3006" s="199" t="s">
        <v>8300</v>
      </c>
      <c r="C3006" s="199" t="s">
        <v>10709</v>
      </c>
      <c r="D3006" s="200" t="s">
        <v>5730</v>
      </c>
      <c r="E3006" s="199" t="s">
        <v>4327</v>
      </c>
      <c r="F3006" s="201">
        <v>101.33</v>
      </c>
    </row>
    <row r="3007" spans="2:6">
      <c r="B3007" s="199" t="s">
        <v>8301</v>
      </c>
      <c r="C3007" s="199" t="s">
        <v>10710</v>
      </c>
      <c r="D3007" s="200" t="s">
        <v>5731</v>
      </c>
      <c r="E3007" s="199" t="s">
        <v>4021</v>
      </c>
      <c r="F3007" s="201">
        <v>2</v>
      </c>
    </row>
    <row r="3008" spans="2:6">
      <c r="B3008" s="199" t="s">
        <v>8302</v>
      </c>
      <c r="C3008" s="199" t="s">
        <v>10711</v>
      </c>
      <c r="D3008" s="200" t="s">
        <v>5732</v>
      </c>
      <c r="E3008" s="199" t="s">
        <v>4021</v>
      </c>
      <c r="F3008" s="201">
        <v>0.8</v>
      </c>
    </row>
    <row r="3009" spans="2:6">
      <c r="B3009" s="199" t="s">
        <v>8303</v>
      </c>
      <c r="C3009" s="199" t="s">
        <v>10712</v>
      </c>
      <c r="D3009" s="200" t="s">
        <v>5733</v>
      </c>
      <c r="E3009" s="199" t="s">
        <v>4021</v>
      </c>
      <c r="F3009" s="201">
        <v>0.8</v>
      </c>
    </row>
    <row r="3010" spans="2:6">
      <c r="B3010" s="199" t="s">
        <v>8304</v>
      </c>
      <c r="C3010" s="199" t="s">
        <v>10713</v>
      </c>
      <c r="D3010" s="200" t="s">
        <v>5734</v>
      </c>
      <c r="E3010" s="199" t="s">
        <v>4327</v>
      </c>
      <c r="F3010" s="201">
        <v>40</v>
      </c>
    </row>
    <row r="3011" spans="2:6">
      <c r="B3011" s="199" t="s">
        <v>8305</v>
      </c>
      <c r="C3011" s="199" t="s">
        <v>10714</v>
      </c>
      <c r="D3011" s="200" t="s">
        <v>5735</v>
      </c>
      <c r="E3011" s="199" t="s">
        <v>4327</v>
      </c>
      <c r="F3011" s="201">
        <v>22.8</v>
      </c>
    </row>
    <row r="3012" spans="2:6">
      <c r="B3012" s="199" t="s">
        <v>14052</v>
      </c>
      <c r="C3012" s="199" t="s">
        <v>4323</v>
      </c>
      <c r="D3012" s="200" t="s">
        <v>14053</v>
      </c>
      <c r="E3012" s="199" t="s">
        <v>17</v>
      </c>
      <c r="F3012" s="201">
        <v>115.43</v>
      </c>
    </row>
    <row r="3013" spans="2:6" ht="27">
      <c r="B3013" s="199" t="s">
        <v>8306</v>
      </c>
      <c r="C3013" s="199" t="s">
        <v>10715</v>
      </c>
      <c r="D3013" s="200" t="s">
        <v>5736</v>
      </c>
      <c r="E3013" s="199" t="s">
        <v>4021</v>
      </c>
      <c r="F3013" s="201">
        <v>15.35</v>
      </c>
    </row>
    <row r="3014" spans="2:6" ht="27">
      <c r="B3014" s="199" t="s">
        <v>8307</v>
      </c>
      <c r="C3014" s="199" t="s">
        <v>10716</v>
      </c>
      <c r="D3014" s="200" t="s">
        <v>5737</v>
      </c>
      <c r="E3014" s="199" t="s">
        <v>4021</v>
      </c>
      <c r="F3014" s="201">
        <v>17.170000000000002</v>
      </c>
    </row>
    <row r="3015" spans="2:6" ht="27">
      <c r="B3015" s="199" t="s">
        <v>8308</v>
      </c>
      <c r="C3015" s="199" t="s">
        <v>10717</v>
      </c>
      <c r="D3015" s="200" t="s">
        <v>5738</v>
      </c>
      <c r="E3015" s="199" t="s">
        <v>4021</v>
      </c>
      <c r="F3015" s="201">
        <v>17.170000000000002</v>
      </c>
    </row>
    <row r="3016" spans="2:6" ht="27">
      <c r="B3016" s="199" t="s">
        <v>8309</v>
      </c>
      <c r="C3016" s="199" t="s">
        <v>10718</v>
      </c>
      <c r="D3016" s="200" t="s">
        <v>5739</v>
      </c>
      <c r="E3016" s="199" t="s">
        <v>4327</v>
      </c>
      <c r="F3016" s="201">
        <v>8.5299999999999994</v>
      </c>
    </row>
    <row r="3017" spans="2:6" ht="27">
      <c r="B3017" s="199" t="s">
        <v>8310</v>
      </c>
      <c r="C3017" s="199" t="s">
        <v>10719</v>
      </c>
      <c r="D3017" s="200" t="s">
        <v>5740</v>
      </c>
      <c r="E3017" s="199" t="s">
        <v>4327</v>
      </c>
      <c r="F3017" s="201">
        <v>9.48</v>
      </c>
    </row>
    <row r="3018" spans="2:6">
      <c r="B3018" s="199" t="s">
        <v>8311</v>
      </c>
      <c r="C3018" s="199" t="s">
        <v>10720</v>
      </c>
      <c r="D3018" s="200" t="s">
        <v>5741</v>
      </c>
      <c r="E3018" s="199" t="s">
        <v>4021</v>
      </c>
      <c r="F3018" s="201">
        <v>22.75</v>
      </c>
    </row>
    <row r="3019" spans="2:6">
      <c r="B3019" s="206" t="s">
        <v>22751</v>
      </c>
      <c r="C3019" s="199" t="s">
        <v>4323</v>
      </c>
      <c r="D3019" s="203" t="s">
        <v>22752</v>
      </c>
      <c r="E3019" s="204"/>
      <c r="F3019" s="205"/>
    </row>
    <row r="3020" spans="2:6" ht="27">
      <c r="B3020" s="199" t="s">
        <v>8312</v>
      </c>
      <c r="C3020" s="199" t="s">
        <v>10721</v>
      </c>
      <c r="D3020" s="200" t="s">
        <v>5742</v>
      </c>
      <c r="E3020" s="199" t="s">
        <v>4021</v>
      </c>
      <c r="F3020" s="201">
        <v>17.899999999999999</v>
      </c>
    </row>
    <row r="3021" spans="2:6" ht="27">
      <c r="B3021" s="199" t="s">
        <v>8313</v>
      </c>
      <c r="C3021" s="199" t="s">
        <v>10722</v>
      </c>
      <c r="D3021" s="200" t="s">
        <v>5743</v>
      </c>
      <c r="E3021" s="199" t="s">
        <v>4195</v>
      </c>
      <c r="F3021" s="201">
        <v>5.29</v>
      </c>
    </row>
    <row r="3022" spans="2:6" ht="27">
      <c r="B3022" s="199" t="s">
        <v>8314</v>
      </c>
      <c r="C3022" s="199" t="s">
        <v>10723</v>
      </c>
      <c r="D3022" s="200" t="s">
        <v>5744</v>
      </c>
      <c r="E3022" s="199" t="s">
        <v>4021</v>
      </c>
      <c r="F3022" s="201">
        <v>15.85</v>
      </c>
    </row>
    <row r="3023" spans="2:6" ht="27">
      <c r="B3023" s="199" t="s">
        <v>8315</v>
      </c>
      <c r="C3023" s="199" t="s">
        <v>10724</v>
      </c>
      <c r="D3023" s="200" t="s">
        <v>5745</v>
      </c>
      <c r="E3023" s="199" t="s">
        <v>4021</v>
      </c>
      <c r="F3023" s="201">
        <v>23.13</v>
      </c>
    </row>
    <row r="3024" spans="2:6" ht="27">
      <c r="B3024" s="199" t="s">
        <v>8316</v>
      </c>
      <c r="C3024" s="199" t="s">
        <v>10725</v>
      </c>
      <c r="D3024" s="200" t="s">
        <v>5746</v>
      </c>
      <c r="E3024" s="199" t="s">
        <v>4021</v>
      </c>
      <c r="F3024" s="201">
        <v>12.78</v>
      </c>
    </row>
    <row r="3025" spans="2:6" ht="27">
      <c r="B3025" s="199" t="s">
        <v>8317</v>
      </c>
      <c r="C3025" s="199" t="s">
        <v>10726</v>
      </c>
      <c r="D3025" s="200" t="s">
        <v>5747</v>
      </c>
      <c r="E3025" s="199" t="s">
        <v>4021</v>
      </c>
      <c r="F3025" s="201">
        <v>11.03</v>
      </c>
    </row>
    <row r="3026" spans="2:6" ht="27">
      <c r="B3026" s="199" t="s">
        <v>8318</v>
      </c>
      <c r="C3026" s="199" t="s">
        <v>10727</v>
      </c>
      <c r="D3026" s="200" t="s">
        <v>5748</v>
      </c>
      <c r="E3026" s="199" t="s">
        <v>4021</v>
      </c>
      <c r="F3026" s="201">
        <v>15.64</v>
      </c>
    </row>
    <row r="3027" spans="2:6" ht="27">
      <c r="B3027" s="199" t="s">
        <v>8319</v>
      </c>
      <c r="C3027" s="199" t="s">
        <v>10728</v>
      </c>
      <c r="D3027" s="200" t="s">
        <v>5749</v>
      </c>
      <c r="E3027" s="199" t="s">
        <v>4021</v>
      </c>
      <c r="F3027" s="201">
        <v>10.25</v>
      </c>
    </row>
    <row r="3028" spans="2:6" ht="27">
      <c r="B3028" s="199" t="s">
        <v>8320</v>
      </c>
      <c r="C3028" s="199" t="s">
        <v>10729</v>
      </c>
      <c r="D3028" s="200" t="s">
        <v>5750</v>
      </c>
      <c r="E3028" s="199" t="s">
        <v>4021</v>
      </c>
      <c r="F3028" s="201">
        <v>12.36</v>
      </c>
    </row>
    <row r="3029" spans="2:6" ht="27">
      <c r="B3029" s="199" t="s">
        <v>8321</v>
      </c>
      <c r="C3029" s="199" t="s">
        <v>10730</v>
      </c>
      <c r="D3029" s="200" t="s">
        <v>5751</v>
      </c>
      <c r="E3029" s="199" t="s">
        <v>4021</v>
      </c>
      <c r="F3029" s="201">
        <v>8.61</v>
      </c>
    </row>
    <row r="3030" spans="2:6" ht="27">
      <c r="B3030" s="199" t="s">
        <v>8322</v>
      </c>
      <c r="C3030" s="199" t="s">
        <v>10731</v>
      </c>
      <c r="D3030" s="200" t="s">
        <v>5752</v>
      </c>
      <c r="E3030" s="199" t="s">
        <v>4021</v>
      </c>
      <c r="F3030" s="201">
        <v>10.25</v>
      </c>
    </row>
    <row r="3031" spans="2:6" ht="27">
      <c r="B3031" s="199" t="s">
        <v>8323</v>
      </c>
      <c r="C3031" s="199" t="s">
        <v>10732</v>
      </c>
      <c r="D3031" s="200" t="s">
        <v>5753</v>
      </c>
      <c r="E3031" s="199" t="s">
        <v>4021</v>
      </c>
      <c r="F3031" s="201">
        <v>8.61</v>
      </c>
    </row>
    <row r="3032" spans="2:6" ht="27">
      <c r="B3032" s="199" t="s">
        <v>8324</v>
      </c>
      <c r="C3032" s="199" t="s">
        <v>10733</v>
      </c>
      <c r="D3032" s="200" t="s">
        <v>5754</v>
      </c>
      <c r="E3032" s="199" t="s">
        <v>4021</v>
      </c>
      <c r="F3032" s="201">
        <v>24.01</v>
      </c>
    </row>
    <row r="3033" spans="2:6" ht="27">
      <c r="B3033" s="199" t="s">
        <v>8325</v>
      </c>
      <c r="C3033" s="199" t="s">
        <v>10734</v>
      </c>
      <c r="D3033" s="200" t="s">
        <v>5755</v>
      </c>
      <c r="E3033" s="199" t="s">
        <v>4021</v>
      </c>
      <c r="F3033" s="201">
        <v>16.53</v>
      </c>
    </row>
    <row r="3034" spans="2:6" ht="27">
      <c r="B3034" s="199" t="s">
        <v>8326</v>
      </c>
      <c r="C3034" s="199" t="s">
        <v>10735</v>
      </c>
      <c r="D3034" s="200" t="s">
        <v>5756</v>
      </c>
      <c r="E3034" s="199" t="s">
        <v>4021</v>
      </c>
      <c r="F3034" s="201">
        <v>20.73</v>
      </c>
    </row>
    <row r="3035" spans="2:6" ht="27">
      <c r="B3035" s="199" t="s">
        <v>8327</v>
      </c>
      <c r="C3035" s="199" t="s">
        <v>10736</v>
      </c>
      <c r="D3035" s="200" t="s">
        <v>5757</v>
      </c>
      <c r="E3035" s="199" t="s">
        <v>4021</v>
      </c>
      <c r="F3035" s="201">
        <v>14.89</v>
      </c>
    </row>
    <row r="3036" spans="2:6">
      <c r="B3036" s="199" t="s">
        <v>8328</v>
      </c>
      <c r="C3036" s="199" t="s">
        <v>10737</v>
      </c>
      <c r="D3036" s="200" t="s">
        <v>5758</v>
      </c>
      <c r="E3036" s="199" t="s">
        <v>4021</v>
      </c>
      <c r="F3036" s="201">
        <v>2.4300000000000002</v>
      </c>
    </row>
    <row r="3037" spans="2:6">
      <c r="B3037" s="199" t="s">
        <v>8329</v>
      </c>
      <c r="C3037" s="199" t="s">
        <v>10738</v>
      </c>
      <c r="D3037" s="200" t="s">
        <v>5759</v>
      </c>
      <c r="E3037" s="199" t="s">
        <v>4021</v>
      </c>
      <c r="F3037" s="201">
        <v>3.55</v>
      </c>
    </row>
    <row r="3038" spans="2:6">
      <c r="B3038" s="199" t="s">
        <v>8330</v>
      </c>
      <c r="C3038" s="199" t="s">
        <v>10739</v>
      </c>
      <c r="D3038" s="200" t="s">
        <v>5760</v>
      </c>
      <c r="E3038" s="199" t="s">
        <v>4021</v>
      </c>
      <c r="F3038" s="201">
        <v>3.47</v>
      </c>
    </row>
    <row r="3039" spans="2:6">
      <c r="B3039" s="199" t="s">
        <v>8331</v>
      </c>
      <c r="C3039" s="199" t="s">
        <v>10740</v>
      </c>
      <c r="D3039" s="200" t="s">
        <v>5761</v>
      </c>
      <c r="E3039" s="199" t="s">
        <v>4021</v>
      </c>
      <c r="F3039" s="201">
        <v>2.71</v>
      </c>
    </row>
    <row r="3040" spans="2:6" ht="27">
      <c r="B3040" s="199" t="s">
        <v>8332</v>
      </c>
      <c r="C3040" s="199" t="s">
        <v>10741</v>
      </c>
      <c r="D3040" s="200" t="s">
        <v>5762</v>
      </c>
      <c r="E3040" s="199" t="s">
        <v>4021</v>
      </c>
      <c r="F3040" s="201">
        <v>15.81</v>
      </c>
    </row>
    <row r="3041" spans="2:6" ht="27">
      <c r="B3041" s="199" t="s">
        <v>8333</v>
      </c>
      <c r="C3041" s="199" t="s">
        <v>10742</v>
      </c>
      <c r="D3041" s="200" t="s">
        <v>5763</v>
      </c>
      <c r="E3041" s="199" t="s">
        <v>4021</v>
      </c>
      <c r="F3041" s="201">
        <v>10.95</v>
      </c>
    </row>
    <row r="3042" spans="2:6" ht="27">
      <c r="B3042" s="199" t="s">
        <v>8334</v>
      </c>
      <c r="C3042" s="199" t="s">
        <v>10743</v>
      </c>
      <c r="D3042" s="200" t="s">
        <v>5764</v>
      </c>
      <c r="E3042" s="199" t="s">
        <v>4021</v>
      </c>
      <c r="F3042" s="201">
        <v>19.559999999999999</v>
      </c>
    </row>
    <row r="3043" spans="2:6" ht="27">
      <c r="B3043" s="199" t="s">
        <v>8335</v>
      </c>
      <c r="C3043" s="199" t="s">
        <v>10744</v>
      </c>
      <c r="D3043" s="200" t="s">
        <v>5765</v>
      </c>
      <c r="E3043" s="199" t="s">
        <v>4021</v>
      </c>
      <c r="F3043" s="201">
        <v>14.39</v>
      </c>
    </row>
    <row r="3044" spans="2:6" ht="27">
      <c r="B3044" s="199" t="s">
        <v>8336</v>
      </c>
      <c r="C3044" s="199" t="s">
        <v>10745</v>
      </c>
      <c r="D3044" s="200" t="s">
        <v>5766</v>
      </c>
      <c r="E3044" s="199" t="s">
        <v>4021</v>
      </c>
      <c r="F3044" s="201">
        <v>12.07</v>
      </c>
    </row>
    <row r="3045" spans="2:6" ht="27">
      <c r="B3045" s="199" t="s">
        <v>8337</v>
      </c>
      <c r="C3045" s="199" t="s">
        <v>10746</v>
      </c>
      <c r="D3045" s="200" t="s">
        <v>5767</v>
      </c>
      <c r="E3045" s="199" t="s">
        <v>4021</v>
      </c>
      <c r="F3045" s="201">
        <v>26.96</v>
      </c>
    </row>
    <row r="3046" spans="2:6" ht="27">
      <c r="B3046" s="199" t="s">
        <v>8338</v>
      </c>
      <c r="C3046" s="199" t="s">
        <v>10747</v>
      </c>
      <c r="D3046" s="200" t="s">
        <v>5768</v>
      </c>
      <c r="E3046" s="199" t="s">
        <v>4021</v>
      </c>
      <c r="F3046" s="201">
        <v>16.079999999999998</v>
      </c>
    </row>
    <row r="3047" spans="2:6" ht="27">
      <c r="B3047" s="199" t="s">
        <v>8339</v>
      </c>
      <c r="C3047" s="199" t="s">
        <v>10748</v>
      </c>
      <c r="D3047" s="200" t="s">
        <v>5769</v>
      </c>
      <c r="E3047" s="199" t="s">
        <v>4195</v>
      </c>
      <c r="F3047" s="201">
        <v>3.18</v>
      </c>
    </row>
    <row r="3048" spans="2:6" ht="27">
      <c r="B3048" s="199" t="s">
        <v>8340</v>
      </c>
      <c r="C3048" s="199" t="s">
        <v>10749</v>
      </c>
      <c r="D3048" s="200" t="s">
        <v>5770</v>
      </c>
      <c r="E3048" s="199" t="s">
        <v>4195</v>
      </c>
      <c r="F3048" s="201">
        <v>4.1100000000000003</v>
      </c>
    </row>
    <row r="3049" spans="2:6">
      <c r="B3049" s="199" t="s">
        <v>8341</v>
      </c>
      <c r="C3049" s="199" t="s">
        <v>10750</v>
      </c>
      <c r="D3049" s="200" t="s">
        <v>5771</v>
      </c>
      <c r="E3049" s="199" t="s">
        <v>4021</v>
      </c>
      <c r="F3049" s="201">
        <v>9.92</v>
      </c>
    </row>
    <row r="3050" spans="2:6">
      <c r="B3050" s="199" t="s">
        <v>8342</v>
      </c>
      <c r="C3050" s="199" t="s">
        <v>10751</v>
      </c>
      <c r="D3050" s="200" t="s">
        <v>5772</v>
      </c>
      <c r="E3050" s="199" t="s">
        <v>4021</v>
      </c>
      <c r="F3050" s="201">
        <v>9.92</v>
      </c>
    </row>
    <row r="3051" spans="2:6">
      <c r="B3051" s="199" t="s">
        <v>8343</v>
      </c>
      <c r="C3051" s="199" t="s">
        <v>10752</v>
      </c>
      <c r="D3051" s="200" t="s">
        <v>5773</v>
      </c>
      <c r="E3051" s="199" t="s">
        <v>4021</v>
      </c>
      <c r="F3051" s="201">
        <v>20.25</v>
      </c>
    </row>
    <row r="3052" spans="2:6" ht="27">
      <c r="B3052" s="199" t="s">
        <v>8344</v>
      </c>
      <c r="C3052" s="199" t="s">
        <v>10753</v>
      </c>
      <c r="D3052" s="200" t="s">
        <v>5774</v>
      </c>
      <c r="E3052" s="199" t="s">
        <v>4021</v>
      </c>
      <c r="F3052" s="201">
        <v>8.73</v>
      </c>
    </row>
    <row r="3053" spans="2:6" ht="27">
      <c r="B3053" s="199" t="s">
        <v>8345</v>
      </c>
      <c r="C3053" s="199" t="s">
        <v>10754</v>
      </c>
      <c r="D3053" s="200" t="s">
        <v>5775</v>
      </c>
      <c r="E3053" s="199" t="s">
        <v>4195</v>
      </c>
      <c r="F3053" s="201">
        <v>7.81</v>
      </c>
    </row>
    <row r="3054" spans="2:6" ht="27">
      <c r="B3054" s="199" t="s">
        <v>8346</v>
      </c>
      <c r="C3054" s="199" t="s">
        <v>10755</v>
      </c>
      <c r="D3054" s="200" t="s">
        <v>5776</v>
      </c>
      <c r="E3054" s="199" t="s">
        <v>4195</v>
      </c>
      <c r="F3054" s="201">
        <v>7.81</v>
      </c>
    </row>
    <row r="3055" spans="2:6" ht="27">
      <c r="B3055" s="199" t="s">
        <v>8347</v>
      </c>
      <c r="C3055" s="199" t="s">
        <v>10756</v>
      </c>
      <c r="D3055" s="200" t="s">
        <v>5777</v>
      </c>
      <c r="E3055" s="199" t="s">
        <v>4021</v>
      </c>
      <c r="F3055" s="201">
        <v>22.74</v>
      </c>
    </row>
    <row r="3056" spans="2:6" ht="27">
      <c r="B3056" s="199" t="s">
        <v>8348</v>
      </c>
      <c r="C3056" s="199" t="s">
        <v>10757</v>
      </c>
      <c r="D3056" s="200" t="s">
        <v>5778</v>
      </c>
      <c r="E3056" s="199" t="s">
        <v>4021</v>
      </c>
      <c r="F3056" s="201">
        <v>36.270000000000003</v>
      </c>
    </row>
    <row r="3057" spans="2:6" ht="27">
      <c r="B3057" s="199" t="s">
        <v>8349</v>
      </c>
      <c r="C3057" s="199" t="s">
        <v>10758</v>
      </c>
      <c r="D3057" s="200" t="s">
        <v>5779</v>
      </c>
      <c r="E3057" s="199" t="s">
        <v>4021</v>
      </c>
      <c r="F3057" s="201">
        <v>24.49</v>
      </c>
    </row>
    <row r="3058" spans="2:6" ht="27">
      <c r="B3058" s="199" t="s">
        <v>8350</v>
      </c>
      <c r="C3058" s="199" t="s">
        <v>10759</v>
      </c>
      <c r="D3058" s="200" t="s">
        <v>5780</v>
      </c>
      <c r="E3058" s="199" t="s">
        <v>4021</v>
      </c>
      <c r="F3058" s="201">
        <v>8.2200000000000006</v>
      </c>
    </row>
    <row r="3059" spans="2:6" ht="27">
      <c r="B3059" s="199" t="s">
        <v>8351</v>
      </c>
      <c r="C3059" s="199" t="s">
        <v>4323</v>
      </c>
      <c r="D3059" s="200" t="s">
        <v>5781</v>
      </c>
      <c r="E3059" s="199" t="s">
        <v>4021</v>
      </c>
      <c r="F3059" s="201">
        <v>17.489999999999998</v>
      </c>
    </row>
    <row r="3060" spans="2:6" ht="27">
      <c r="B3060" s="199" t="s">
        <v>8352</v>
      </c>
      <c r="C3060" s="199" t="s">
        <v>10760</v>
      </c>
      <c r="D3060" s="200" t="s">
        <v>5782</v>
      </c>
      <c r="E3060" s="199" t="s">
        <v>4021</v>
      </c>
      <c r="F3060" s="201">
        <v>20.100000000000001</v>
      </c>
    </row>
    <row r="3061" spans="2:6" ht="27">
      <c r="B3061" s="199" t="s">
        <v>8353</v>
      </c>
      <c r="C3061" s="199" t="s">
        <v>10761</v>
      </c>
      <c r="D3061" s="200" t="s">
        <v>5783</v>
      </c>
      <c r="E3061" s="199" t="s">
        <v>4021</v>
      </c>
      <c r="F3061" s="201">
        <v>14.63</v>
      </c>
    </row>
    <row r="3062" spans="2:6" ht="27">
      <c r="B3062" s="199" t="s">
        <v>8354</v>
      </c>
      <c r="C3062" s="199" t="s">
        <v>10762</v>
      </c>
      <c r="D3062" s="200" t="s">
        <v>5784</v>
      </c>
      <c r="E3062" s="199" t="s">
        <v>4021</v>
      </c>
      <c r="F3062" s="201">
        <v>17.03</v>
      </c>
    </row>
    <row r="3063" spans="2:6" ht="27">
      <c r="B3063" s="199" t="s">
        <v>8355</v>
      </c>
      <c r="C3063" s="199" t="s">
        <v>10763</v>
      </c>
      <c r="D3063" s="200" t="s">
        <v>14054</v>
      </c>
      <c r="E3063" s="199" t="s">
        <v>4021</v>
      </c>
      <c r="F3063" s="201">
        <v>12.38</v>
      </c>
    </row>
    <row r="3064" spans="2:6" ht="27">
      <c r="B3064" s="199" t="s">
        <v>8356</v>
      </c>
      <c r="C3064" s="199" t="s">
        <v>10764</v>
      </c>
      <c r="D3064" s="200" t="s">
        <v>5785</v>
      </c>
      <c r="E3064" s="199" t="s">
        <v>4021</v>
      </c>
      <c r="F3064" s="201">
        <v>20.149999999999999</v>
      </c>
    </row>
    <row r="3065" spans="2:6" ht="27">
      <c r="B3065" s="199" t="s">
        <v>8357</v>
      </c>
      <c r="C3065" s="199" t="s">
        <v>4323</v>
      </c>
      <c r="D3065" s="200" t="s">
        <v>5786</v>
      </c>
      <c r="E3065" s="199" t="s">
        <v>4195</v>
      </c>
      <c r="F3065" s="201">
        <v>5.57</v>
      </c>
    </row>
    <row r="3066" spans="2:6" ht="27">
      <c r="B3066" s="199" t="s">
        <v>8358</v>
      </c>
      <c r="C3066" s="199" t="s">
        <v>10765</v>
      </c>
      <c r="D3066" s="200" t="s">
        <v>5787</v>
      </c>
      <c r="E3066" s="199" t="s">
        <v>4021</v>
      </c>
      <c r="F3066" s="201">
        <v>15.21</v>
      </c>
    </row>
    <row r="3067" spans="2:6" ht="27">
      <c r="B3067" s="199" t="s">
        <v>8359</v>
      </c>
      <c r="C3067" s="199" t="s">
        <v>10766</v>
      </c>
      <c r="D3067" s="200" t="s">
        <v>5788</v>
      </c>
      <c r="E3067" s="199" t="s">
        <v>4021</v>
      </c>
      <c r="F3067" s="201">
        <v>15.21</v>
      </c>
    </row>
    <row r="3068" spans="2:6" ht="27">
      <c r="B3068" s="199" t="s">
        <v>8360</v>
      </c>
      <c r="C3068" s="199" t="s">
        <v>10767</v>
      </c>
      <c r="D3068" s="200" t="s">
        <v>5789</v>
      </c>
      <c r="E3068" s="199" t="s">
        <v>4021</v>
      </c>
      <c r="F3068" s="201">
        <v>16.05</v>
      </c>
    </row>
    <row r="3069" spans="2:6" ht="40.5">
      <c r="B3069" s="199" t="s">
        <v>8361</v>
      </c>
      <c r="C3069" s="199" t="s">
        <v>10768</v>
      </c>
      <c r="D3069" s="200" t="s">
        <v>5790</v>
      </c>
      <c r="E3069" s="199" t="s">
        <v>4195</v>
      </c>
      <c r="F3069" s="201">
        <v>5.0999999999999996</v>
      </c>
    </row>
    <row r="3070" spans="2:6" ht="27">
      <c r="B3070" s="199" t="s">
        <v>8362</v>
      </c>
      <c r="C3070" s="199" t="s">
        <v>10769</v>
      </c>
      <c r="D3070" s="200" t="s">
        <v>5791</v>
      </c>
      <c r="E3070" s="199" t="s">
        <v>4021</v>
      </c>
      <c r="F3070" s="201">
        <v>9.8000000000000007</v>
      </c>
    </row>
    <row r="3071" spans="2:6" ht="27">
      <c r="B3071" s="199" t="s">
        <v>8363</v>
      </c>
      <c r="C3071" s="199" t="s">
        <v>10770</v>
      </c>
      <c r="D3071" s="200" t="s">
        <v>5792</v>
      </c>
      <c r="E3071" s="199" t="s">
        <v>4021</v>
      </c>
      <c r="F3071" s="201">
        <v>11.66</v>
      </c>
    </row>
    <row r="3072" spans="2:6" ht="27">
      <c r="B3072" s="199" t="s">
        <v>8364</v>
      </c>
      <c r="C3072" s="199" t="s">
        <v>10771</v>
      </c>
      <c r="D3072" s="200" t="s">
        <v>5793</v>
      </c>
      <c r="E3072" s="199" t="s">
        <v>4195</v>
      </c>
      <c r="F3072" s="201">
        <v>13.18</v>
      </c>
    </row>
    <row r="3073" spans="2:6" ht="27">
      <c r="B3073" s="199" t="s">
        <v>13328</v>
      </c>
      <c r="C3073" s="199" t="s">
        <v>4323</v>
      </c>
      <c r="D3073" s="200" t="s">
        <v>13329</v>
      </c>
      <c r="E3073" s="199" t="s">
        <v>4021</v>
      </c>
      <c r="F3073" s="201">
        <v>17.510000000000002</v>
      </c>
    </row>
    <row r="3074" spans="2:6" ht="27">
      <c r="B3074" s="199" t="s">
        <v>13330</v>
      </c>
      <c r="C3074" s="199" t="s">
        <v>4323</v>
      </c>
      <c r="D3074" s="200" t="s">
        <v>13331</v>
      </c>
      <c r="E3074" s="199" t="s">
        <v>4021</v>
      </c>
      <c r="F3074" s="201">
        <v>27.76</v>
      </c>
    </row>
    <row r="3075" spans="2:6" ht="27">
      <c r="B3075" s="199" t="s">
        <v>13332</v>
      </c>
      <c r="C3075" s="199" t="s">
        <v>4323</v>
      </c>
      <c r="D3075" s="200" t="s">
        <v>13333</v>
      </c>
      <c r="E3075" s="199" t="s">
        <v>4021</v>
      </c>
      <c r="F3075" s="201">
        <v>24.23</v>
      </c>
    </row>
    <row r="3076" spans="2:6" ht="27">
      <c r="B3076" s="199" t="s">
        <v>13334</v>
      </c>
      <c r="C3076" s="199" t="s">
        <v>4323</v>
      </c>
      <c r="D3076" s="200" t="s">
        <v>13335</v>
      </c>
      <c r="E3076" s="199" t="s">
        <v>4021</v>
      </c>
      <c r="F3076" s="201">
        <v>16.88</v>
      </c>
    </row>
    <row r="3077" spans="2:6">
      <c r="B3077" s="199" t="s">
        <v>13336</v>
      </c>
      <c r="C3077" s="199" t="s">
        <v>4323</v>
      </c>
      <c r="D3077" s="200" t="s">
        <v>13337</v>
      </c>
      <c r="E3077" s="199" t="s">
        <v>4021</v>
      </c>
      <c r="F3077" s="201">
        <v>32.840000000000003</v>
      </c>
    </row>
    <row r="3078" spans="2:6" ht="27">
      <c r="B3078" s="199" t="s">
        <v>13338</v>
      </c>
      <c r="C3078" s="199" t="s">
        <v>4323</v>
      </c>
      <c r="D3078" s="200" t="s">
        <v>13339</v>
      </c>
      <c r="E3078" s="199" t="s">
        <v>4021</v>
      </c>
      <c r="F3078" s="201">
        <v>65.16</v>
      </c>
    </row>
    <row r="3079" spans="2:6">
      <c r="B3079" s="199" t="s">
        <v>8365</v>
      </c>
      <c r="C3079" s="199" t="s">
        <v>10772</v>
      </c>
      <c r="D3079" s="200" t="s">
        <v>5794</v>
      </c>
      <c r="E3079" s="199" t="s">
        <v>4021</v>
      </c>
      <c r="F3079" s="201">
        <v>19.46</v>
      </c>
    </row>
    <row r="3080" spans="2:6">
      <c r="B3080" s="199" t="s">
        <v>8366</v>
      </c>
      <c r="C3080" s="199" t="s">
        <v>10773</v>
      </c>
      <c r="D3080" s="200" t="s">
        <v>5795</v>
      </c>
      <c r="E3080" s="199" t="s">
        <v>4021</v>
      </c>
      <c r="F3080" s="201">
        <v>11.98</v>
      </c>
    </row>
    <row r="3081" spans="2:6" ht="27">
      <c r="B3081" s="199" t="s">
        <v>8369</v>
      </c>
      <c r="C3081" s="199" t="s">
        <v>10776</v>
      </c>
      <c r="D3081" s="200" t="s">
        <v>5796</v>
      </c>
      <c r="E3081" s="199" t="s">
        <v>4021</v>
      </c>
      <c r="F3081" s="201">
        <v>17.62</v>
      </c>
    </row>
    <row r="3082" spans="2:6" ht="27">
      <c r="B3082" s="199" t="s">
        <v>8370</v>
      </c>
      <c r="C3082" s="199" t="s">
        <v>10777</v>
      </c>
      <c r="D3082" s="200" t="s">
        <v>5797</v>
      </c>
      <c r="E3082" s="199" t="s">
        <v>4021</v>
      </c>
      <c r="F3082" s="201">
        <v>24.47</v>
      </c>
    </row>
    <row r="3083" spans="2:6" ht="27">
      <c r="B3083" s="199" t="s">
        <v>8371</v>
      </c>
      <c r="C3083" s="199" t="s">
        <v>10778</v>
      </c>
      <c r="D3083" s="200" t="s">
        <v>5798</v>
      </c>
      <c r="E3083" s="199" t="s">
        <v>4021</v>
      </c>
      <c r="F3083" s="201">
        <v>17.170000000000002</v>
      </c>
    </row>
    <row r="3084" spans="2:6" ht="27">
      <c r="B3084" s="199" t="s">
        <v>8372</v>
      </c>
      <c r="C3084" s="199" t="s">
        <v>10779</v>
      </c>
      <c r="D3084" s="200" t="s">
        <v>5799</v>
      </c>
      <c r="E3084" s="199" t="s">
        <v>4021</v>
      </c>
      <c r="F3084" s="201">
        <v>25.86</v>
      </c>
    </row>
    <row r="3085" spans="2:6" ht="27">
      <c r="B3085" s="199" t="s">
        <v>8367</v>
      </c>
      <c r="C3085" s="199" t="s">
        <v>10774</v>
      </c>
      <c r="D3085" s="200" t="s">
        <v>14055</v>
      </c>
      <c r="E3085" s="199" t="s">
        <v>4021</v>
      </c>
      <c r="F3085" s="201">
        <v>15.23</v>
      </c>
    </row>
    <row r="3086" spans="2:6" ht="27">
      <c r="B3086" s="199" t="s">
        <v>8368</v>
      </c>
      <c r="C3086" s="199" t="s">
        <v>10775</v>
      </c>
      <c r="D3086" s="200" t="s">
        <v>14056</v>
      </c>
      <c r="E3086" s="199" t="s">
        <v>4021</v>
      </c>
      <c r="F3086" s="201">
        <v>19.38</v>
      </c>
    </row>
    <row r="3087" spans="2:6" ht="27">
      <c r="B3087" s="199" t="s">
        <v>8373</v>
      </c>
      <c r="C3087" s="199" t="s">
        <v>10780</v>
      </c>
      <c r="D3087" s="200" t="s">
        <v>5800</v>
      </c>
      <c r="E3087" s="199" t="s">
        <v>4195</v>
      </c>
      <c r="F3087" s="201">
        <v>15.71</v>
      </c>
    </row>
    <row r="3088" spans="2:6" ht="27">
      <c r="B3088" s="199" t="s">
        <v>8374</v>
      </c>
      <c r="C3088" s="199" t="s">
        <v>10781</v>
      </c>
      <c r="D3088" s="200" t="s">
        <v>14057</v>
      </c>
      <c r="E3088" s="199" t="s">
        <v>4021</v>
      </c>
      <c r="F3088" s="201">
        <v>24.47</v>
      </c>
    </row>
    <row r="3089" spans="2:6" ht="40.5">
      <c r="B3089" s="199" t="s">
        <v>8375</v>
      </c>
      <c r="C3089" s="199" t="s">
        <v>10782</v>
      </c>
      <c r="D3089" s="200" t="s">
        <v>5801</v>
      </c>
      <c r="E3089" s="199" t="s">
        <v>4021</v>
      </c>
      <c r="F3089" s="201">
        <v>9.14</v>
      </c>
    </row>
    <row r="3090" spans="2:6" ht="27">
      <c r="B3090" s="199" t="s">
        <v>8376</v>
      </c>
      <c r="C3090" s="199" t="s">
        <v>10783</v>
      </c>
      <c r="D3090" s="200" t="s">
        <v>5802</v>
      </c>
      <c r="E3090" s="199" t="s">
        <v>4021</v>
      </c>
      <c r="F3090" s="201">
        <v>17.75</v>
      </c>
    </row>
    <row r="3091" spans="2:6" ht="27">
      <c r="B3091" s="199" t="s">
        <v>8377</v>
      </c>
      <c r="C3091" s="199" t="s">
        <v>10784</v>
      </c>
      <c r="D3091" s="200" t="s">
        <v>5803</v>
      </c>
      <c r="E3091" s="199" t="s">
        <v>4021</v>
      </c>
      <c r="F3091" s="201">
        <v>11.68</v>
      </c>
    </row>
    <row r="3092" spans="2:6" ht="27">
      <c r="B3092" s="199" t="s">
        <v>8378</v>
      </c>
      <c r="C3092" s="199" t="s">
        <v>10785</v>
      </c>
      <c r="D3092" s="200" t="s">
        <v>5804</v>
      </c>
      <c r="E3092" s="199" t="s">
        <v>4195</v>
      </c>
      <c r="F3092" s="201">
        <v>4</v>
      </c>
    </row>
    <row r="3093" spans="2:6" ht="27">
      <c r="B3093" s="199" t="s">
        <v>22753</v>
      </c>
      <c r="C3093" s="199" t="s">
        <v>4323</v>
      </c>
      <c r="D3093" s="200" t="s">
        <v>22754</v>
      </c>
      <c r="E3093" s="199" t="s">
        <v>4021</v>
      </c>
      <c r="F3093" s="201">
        <v>9.14</v>
      </c>
    </row>
    <row r="3094" spans="2:6" ht="27">
      <c r="B3094" s="199" t="s">
        <v>8379</v>
      </c>
      <c r="C3094" s="199" t="s">
        <v>10786</v>
      </c>
      <c r="D3094" s="200" t="s">
        <v>5805</v>
      </c>
      <c r="E3094" s="199" t="s">
        <v>4021</v>
      </c>
      <c r="F3094" s="201">
        <v>10.26</v>
      </c>
    </row>
    <row r="3095" spans="2:6" ht="27">
      <c r="B3095" s="199" t="s">
        <v>8380</v>
      </c>
      <c r="C3095" s="199" t="s">
        <v>10787</v>
      </c>
      <c r="D3095" s="200" t="s">
        <v>5806</v>
      </c>
      <c r="E3095" s="199" t="s">
        <v>4021</v>
      </c>
      <c r="F3095" s="201">
        <v>25.15</v>
      </c>
    </row>
    <row r="3096" spans="2:6" ht="27">
      <c r="B3096" s="199" t="s">
        <v>8381</v>
      </c>
      <c r="C3096" s="199" t="s">
        <v>10788</v>
      </c>
      <c r="D3096" s="200" t="s">
        <v>5807</v>
      </c>
      <c r="E3096" s="199" t="s">
        <v>4021</v>
      </c>
      <c r="F3096" s="201">
        <v>13.37</v>
      </c>
    </row>
    <row r="3097" spans="2:6" ht="27">
      <c r="B3097" s="199" t="s">
        <v>8382</v>
      </c>
      <c r="C3097" s="199" t="s">
        <v>10789</v>
      </c>
      <c r="D3097" s="200" t="s">
        <v>5808</v>
      </c>
      <c r="E3097" s="199" t="s">
        <v>4327</v>
      </c>
      <c r="F3097" s="201">
        <v>179.32</v>
      </c>
    </row>
    <row r="3098" spans="2:6">
      <c r="B3098" s="199" t="s">
        <v>8383</v>
      </c>
      <c r="C3098" s="199" t="s">
        <v>10790</v>
      </c>
      <c r="D3098" s="200" t="s">
        <v>5809</v>
      </c>
      <c r="E3098" s="199" t="s">
        <v>4021</v>
      </c>
      <c r="F3098" s="201">
        <v>14.17</v>
      </c>
    </row>
    <row r="3099" spans="2:6" ht="27">
      <c r="B3099" s="199" t="s">
        <v>8384</v>
      </c>
      <c r="C3099" s="199" t="s">
        <v>10791</v>
      </c>
      <c r="D3099" s="200" t="s">
        <v>5810</v>
      </c>
      <c r="E3099" s="199" t="s">
        <v>4021</v>
      </c>
      <c r="F3099" s="201">
        <v>19.91</v>
      </c>
    </row>
    <row r="3100" spans="2:6" ht="40.5">
      <c r="B3100" s="199" t="s">
        <v>8385</v>
      </c>
      <c r="C3100" s="199" t="s">
        <v>10792</v>
      </c>
      <c r="D3100" s="200" t="s">
        <v>5811</v>
      </c>
      <c r="E3100" s="199" t="s">
        <v>4021</v>
      </c>
      <c r="F3100" s="201">
        <v>4.03</v>
      </c>
    </row>
    <row r="3101" spans="2:6" ht="27">
      <c r="B3101" s="199" t="s">
        <v>8386</v>
      </c>
      <c r="C3101" s="199" t="s">
        <v>10793</v>
      </c>
      <c r="D3101" s="200" t="s">
        <v>5812</v>
      </c>
      <c r="E3101" s="199" t="s">
        <v>4021</v>
      </c>
      <c r="F3101" s="201">
        <v>4.4800000000000004</v>
      </c>
    </row>
    <row r="3102" spans="2:6" ht="27">
      <c r="B3102" s="199" t="s">
        <v>8387</v>
      </c>
      <c r="C3102" s="199" t="s">
        <v>10794</v>
      </c>
      <c r="D3102" s="200" t="s">
        <v>5813</v>
      </c>
      <c r="E3102" s="199" t="s">
        <v>4021</v>
      </c>
      <c r="F3102" s="201">
        <v>5.63</v>
      </c>
    </row>
    <row r="3103" spans="2:6">
      <c r="B3103" s="199" t="s">
        <v>13340</v>
      </c>
      <c r="C3103" s="199" t="s">
        <v>4323</v>
      </c>
      <c r="D3103" s="200" t="s">
        <v>13341</v>
      </c>
      <c r="E3103" s="199" t="s">
        <v>4021</v>
      </c>
      <c r="F3103" s="201">
        <v>15.96</v>
      </c>
    </row>
    <row r="3104" spans="2:6" ht="27">
      <c r="B3104" s="199" t="s">
        <v>8388</v>
      </c>
      <c r="C3104" s="199" t="s">
        <v>10795</v>
      </c>
      <c r="D3104" s="200" t="s">
        <v>5814</v>
      </c>
      <c r="E3104" s="199" t="s">
        <v>4021</v>
      </c>
      <c r="F3104" s="201">
        <v>34.340000000000003</v>
      </c>
    </row>
    <row r="3105" spans="2:6" ht="27">
      <c r="B3105" s="199" t="s">
        <v>8389</v>
      </c>
      <c r="C3105" s="199" t="s">
        <v>10796</v>
      </c>
      <c r="D3105" s="200" t="s">
        <v>5815</v>
      </c>
      <c r="E3105" s="199" t="s">
        <v>4021</v>
      </c>
      <c r="F3105" s="201">
        <v>34.21</v>
      </c>
    </row>
    <row r="3106" spans="2:6">
      <c r="B3106" s="206" t="s">
        <v>22755</v>
      </c>
      <c r="C3106" s="199" t="s">
        <v>4323</v>
      </c>
      <c r="D3106" s="203" t="s">
        <v>22756</v>
      </c>
      <c r="E3106" s="204"/>
      <c r="F3106" s="205"/>
    </row>
    <row r="3107" spans="2:6">
      <c r="B3107" s="199" t="s">
        <v>8390</v>
      </c>
      <c r="C3107" s="199" t="s">
        <v>10797</v>
      </c>
      <c r="D3107" s="200" t="s">
        <v>5816</v>
      </c>
      <c r="E3107" s="199" t="s">
        <v>4021</v>
      </c>
      <c r="F3107" s="201">
        <v>7.05</v>
      </c>
    </row>
    <row r="3108" spans="2:6" ht="27">
      <c r="B3108" s="199" t="s">
        <v>8391</v>
      </c>
      <c r="C3108" s="199" t="s">
        <v>10798</v>
      </c>
      <c r="D3108" s="200" t="s">
        <v>5817</v>
      </c>
      <c r="E3108" s="199" t="s">
        <v>4195</v>
      </c>
      <c r="F3108" s="201">
        <v>16.79</v>
      </c>
    </row>
    <row r="3109" spans="2:6">
      <c r="B3109" s="199" t="s">
        <v>8392</v>
      </c>
      <c r="C3109" s="199" t="s">
        <v>10799</v>
      </c>
      <c r="D3109" s="200" t="s">
        <v>5818</v>
      </c>
      <c r="E3109" s="199" t="s">
        <v>4021</v>
      </c>
      <c r="F3109" s="201">
        <v>2.2799999999999998</v>
      </c>
    </row>
    <row r="3110" spans="2:6" ht="27">
      <c r="B3110" s="199" t="s">
        <v>8393</v>
      </c>
      <c r="C3110" s="199" t="s">
        <v>10800</v>
      </c>
      <c r="D3110" s="200" t="s">
        <v>5819</v>
      </c>
      <c r="E3110" s="199" t="s">
        <v>4195</v>
      </c>
      <c r="F3110" s="201">
        <v>20.260000000000002</v>
      </c>
    </row>
    <row r="3111" spans="2:6" ht="27">
      <c r="B3111" s="199" t="s">
        <v>22757</v>
      </c>
      <c r="C3111" s="199" t="s">
        <v>4323</v>
      </c>
      <c r="D3111" s="200" t="s">
        <v>22758</v>
      </c>
      <c r="E3111" s="199" t="s">
        <v>4021</v>
      </c>
      <c r="F3111" s="201">
        <v>38.6</v>
      </c>
    </row>
    <row r="3112" spans="2:6" ht="27">
      <c r="B3112" s="199" t="s">
        <v>22759</v>
      </c>
      <c r="C3112" s="199" t="s">
        <v>4323</v>
      </c>
      <c r="D3112" s="200" t="s">
        <v>22760</v>
      </c>
      <c r="E3112" s="199" t="s">
        <v>4021</v>
      </c>
      <c r="F3112" s="201">
        <v>38.79</v>
      </c>
    </row>
    <row r="3113" spans="2:6" ht="27">
      <c r="B3113" s="199" t="s">
        <v>22761</v>
      </c>
      <c r="C3113" s="199" t="s">
        <v>4323</v>
      </c>
      <c r="D3113" s="200" t="s">
        <v>22762</v>
      </c>
      <c r="E3113" s="199" t="s">
        <v>4021</v>
      </c>
      <c r="F3113" s="201">
        <v>39.71</v>
      </c>
    </row>
    <row r="3114" spans="2:6">
      <c r="B3114" s="199" t="s">
        <v>22763</v>
      </c>
      <c r="C3114" s="199" t="s">
        <v>4323</v>
      </c>
      <c r="D3114" s="200" t="s">
        <v>22764</v>
      </c>
      <c r="E3114" s="199" t="s">
        <v>4021</v>
      </c>
      <c r="F3114" s="201">
        <v>10.33</v>
      </c>
    </row>
    <row r="3115" spans="2:6" ht="27">
      <c r="B3115" s="199" t="s">
        <v>13342</v>
      </c>
      <c r="C3115" s="199" t="s">
        <v>4323</v>
      </c>
      <c r="D3115" s="200" t="s">
        <v>13343</v>
      </c>
      <c r="E3115" s="199" t="s">
        <v>4021</v>
      </c>
      <c r="F3115" s="201">
        <v>32.32</v>
      </c>
    </row>
    <row r="3116" spans="2:6" ht="27">
      <c r="B3116" s="199" t="s">
        <v>22765</v>
      </c>
      <c r="C3116" s="199" t="s">
        <v>4323</v>
      </c>
      <c r="D3116" s="200" t="s">
        <v>22766</v>
      </c>
      <c r="E3116" s="199" t="s">
        <v>4021</v>
      </c>
      <c r="F3116" s="201">
        <v>13.64</v>
      </c>
    </row>
    <row r="3117" spans="2:6" ht="27">
      <c r="B3117" s="199" t="s">
        <v>22767</v>
      </c>
      <c r="C3117" s="199" t="s">
        <v>4323</v>
      </c>
      <c r="D3117" s="200" t="s">
        <v>22768</v>
      </c>
      <c r="E3117" s="199" t="s">
        <v>4021</v>
      </c>
      <c r="F3117" s="201">
        <v>13.83</v>
      </c>
    </row>
    <row r="3118" spans="2:6" ht="27">
      <c r="B3118" s="199" t="s">
        <v>22769</v>
      </c>
      <c r="C3118" s="199" t="s">
        <v>4323</v>
      </c>
      <c r="D3118" s="200" t="s">
        <v>22770</v>
      </c>
      <c r="E3118" s="199" t="s">
        <v>4021</v>
      </c>
      <c r="F3118" s="201">
        <v>14.75</v>
      </c>
    </row>
    <row r="3119" spans="2:6">
      <c r="B3119" s="199" t="s">
        <v>8395</v>
      </c>
      <c r="C3119" s="199" t="s">
        <v>10802</v>
      </c>
      <c r="D3119" s="200" t="s">
        <v>5820</v>
      </c>
      <c r="E3119" s="199" t="s">
        <v>4021</v>
      </c>
      <c r="F3119" s="201">
        <v>25.28</v>
      </c>
    </row>
    <row r="3120" spans="2:6">
      <c r="B3120" s="199" t="s">
        <v>8396</v>
      </c>
      <c r="C3120" s="199" t="s">
        <v>10803</v>
      </c>
      <c r="D3120" s="200" t="s">
        <v>5821</v>
      </c>
      <c r="E3120" s="199" t="s">
        <v>4021</v>
      </c>
      <c r="F3120" s="201">
        <v>27.6</v>
      </c>
    </row>
    <row r="3121" spans="2:6">
      <c r="B3121" s="199" t="s">
        <v>8397</v>
      </c>
      <c r="C3121" s="199" t="s">
        <v>10804</v>
      </c>
      <c r="D3121" s="200" t="s">
        <v>5822</v>
      </c>
      <c r="E3121" s="199" t="s">
        <v>4021</v>
      </c>
      <c r="F3121" s="201">
        <v>29.93</v>
      </c>
    </row>
    <row r="3122" spans="2:6">
      <c r="B3122" s="199" t="s">
        <v>8398</v>
      </c>
      <c r="C3122" s="199" t="s">
        <v>10805</v>
      </c>
      <c r="D3122" s="200" t="s">
        <v>5823</v>
      </c>
      <c r="E3122" s="199" t="s">
        <v>4021</v>
      </c>
      <c r="F3122" s="201">
        <v>41.88</v>
      </c>
    </row>
    <row r="3123" spans="2:6" ht="27">
      <c r="B3123" s="199" t="s">
        <v>8399</v>
      </c>
      <c r="C3123" s="199" t="s">
        <v>10806</v>
      </c>
      <c r="D3123" s="200" t="s">
        <v>5824</v>
      </c>
      <c r="E3123" s="199" t="s">
        <v>4195</v>
      </c>
      <c r="F3123" s="201">
        <v>104.99</v>
      </c>
    </row>
    <row r="3124" spans="2:6" ht="27">
      <c r="B3124" s="199" t="s">
        <v>8400</v>
      </c>
      <c r="C3124" s="199" t="s">
        <v>10807</v>
      </c>
      <c r="D3124" s="200" t="s">
        <v>5825</v>
      </c>
      <c r="E3124" s="199" t="s">
        <v>4195</v>
      </c>
      <c r="F3124" s="201">
        <v>8.3800000000000008</v>
      </c>
    </row>
    <row r="3125" spans="2:6" ht="27">
      <c r="B3125" s="199" t="s">
        <v>8401</v>
      </c>
      <c r="C3125" s="199" t="s">
        <v>10808</v>
      </c>
      <c r="D3125" s="200" t="s">
        <v>5826</v>
      </c>
      <c r="E3125" s="199" t="s">
        <v>4021</v>
      </c>
      <c r="F3125" s="201">
        <v>88.68</v>
      </c>
    </row>
    <row r="3126" spans="2:6" ht="27">
      <c r="B3126" s="199" t="s">
        <v>8402</v>
      </c>
      <c r="C3126" s="199" t="s">
        <v>10809</v>
      </c>
      <c r="D3126" s="200" t="s">
        <v>5827</v>
      </c>
      <c r="E3126" s="199" t="s">
        <v>4021</v>
      </c>
      <c r="F3126" s="201">
        <v>94.74</v>
      </c>
    </row>
    <row r="3127" spans="2:6" ht="27">
      <c r="B3127" s="199" t="s">
        <v>8403</v>
      </c>
      <c r="C3127" s="199" t="s">
        <v>10810</v>
      </c>
      <c r="D3127" s="200" t="s">
        <v>5828</v>
      </c>
      <c r="E3127" s="199" t="s">
        <v>4021</v>
      </c>
      <c r="F3127" s="201">
        <v>97.89</v>
      </c>
    </row>
    <row r="3128" spans="2:6" ht="27">
      <c r="B3128" s="199" t="s">
        <v>8404</v>
      </c>
      <c r="C3128" s="199" t="s">
        <v>10811</v>
      </c>
      <c r="D3128" s="200" t="s">
        <v>5829</v>
      </c>
      <c r="E3128" s="199" t="s">
        <v>4021</v>
      </c>
      <c r="F3128" s="201">
        <v>101.85</v>
      </c>
    </row>
    <row r="3129" spans="2:6" ht="27">
      <c r="B3129" s="199" t="s">
        <v>8405</v>
      </c>
      <c r="C3129" s="199" t="s">
        <v>10812</v>
      </c>
      <c r="D3129" s="200" t="s">
        <v>5830</v>
      </c>
      <c r="E3129" s="199" t="s">
        <v>4021</v>
      </c>
      <c r="F3129" s="201">
        <v>102.83</v>
      </c>
    </row>
    <row r="3130" spans="2:6">
      <c r="B3130" s="199" t="s">
        <v>8406</v>
      </c>
      <c r="C3130" s="199" t="s">
        <v>10813</v>
      </c>
      <c r="D3130" s="200" t="s">
        <v>5831</v>
      </c>
      <c r="E3130" s="199" t="s">
        <v>4021</v>
      </c>
      <c r="F3130" s="201">
        <v>37.54</v>
      </c>
    </row>
    <row r="3131" spans="2:6">
      <c r="B3131" s="199" t="s">
        <v>8407</v>
      </c>
      <c r="C3131" s="199" t="s">
        <v>10814</v>
      </c>
      <c r="D3131" s="200" t="s">
        <v>5832</v>
      </c>
      <c r="E3131" s="199" t="s">
        <v>4021</v>
      </c>
      <c r="F3131" s="201">
        <v>41.78</v>
      </c>
    </row>
    <row r="3132" spans="2:6" ht="27">
      <c r="B3132" s="199" t="s">
        <v>8408</v>
      </c>
      <c r="C3132" s="199" t="s">
        <v>10815</v>
      </c>
      <c r="D3132" s="200" t="s">
        <v>5833</v>
      </c>
      <c r="E3132" s="199" t="s">
        <v>4021</v>
      </c>
      <c r="F3132" s="201">
        <v>86.01</v>
      </c>
    </row>
    <row r="3133" spans="2:6" ht="27">
      <c r="B3133" s="199" t="s">
        <v>8409</v>
      </c>
      <c r="C3133" s="199" t="s">
        <v>10816</v>
      </c>
      <c r="D3133" s="200" t="s">
        <v>5834</v>
      </c>
      <c r="E3133" s="199" t="s">
        <v>4021</v>
      </c>
      <c r="F3133" s="201">
        <v>86.66</v>
      </c>
    </row>
    <row r="3134" spans="2:6" ht="27">
      <c r="B3134" s="199" t="s">
        <v>8410</v>
      </c>
      <c r="C3134" s="199" t="s">
        <v>10817</v>
      </c>
      <c r="D3134" s="200" t="s">
        <v>5835</v>
      </c>
      <c r="E3134" s="199" t="s">
        <v>4021</v>
      </c>
      <c r="F3134" s="201">
        <v>87.41</v>
      </c>
    </row>
    <row r="3135" spans="2:6">
      <c r="B3135" s="199" t="s">
        <v>8411</v>
      </c>
      <c r="C3135" s="199" t="s">
        <v>10818</v>
      </c>
      <c r="D3135" s="200" t="s">
        <v>5836</v>
      </c>
      <c r="E3135" s="199" t="s">
        <v>4021</v>
      </c>
      <c r="F3135" s="201">
        <v>53.1</v>
      </c>
    </row>
    <row r="3136" spans="2:6" ht="27">
      <c r="B3136" s="199" t="s">
        <v>8412</v>
      </c>
      <c r="C3136" s="199" t="s">
        <v>10819</v>
      </c>
      <c r="D3136" s="200" t="s">
        <v>5837</v>
      </c>
      <c r="E3136" s="199" t="s">
        <v>4021</v>
      </c>
      <c r="F3136" s="201">
        <v>89.96</v>
      </c>
    </row>
    <row r="3137" spans="2:6">
      <c r="B3137" s="199" t="s">
        <v>8413</v>
      </c>
      <c r="C3137" s="199" t="s">
        <v>10820</v>
      </c>
      <c r="D3137" s="200" t="s">
        <v>5838</v>
      </c>
      <c r="E3137" s="199" t="s">
        <v>4021</v>
      </c>
      <c r="F3137" s="201">
        <v>23</v>
      </c>
    </row>
    <row r="3138" spans="2:6" ht="27">
      <c r="B3138" s="199" t="s">
        <v>8414</v>
      </c>
      <c r="C3138" s="199" t="s">
        <v>10821</v>
      </c>
      <c r="D3138" s="200" t="s">
        <v>5839</v>
      </c>
      <c r="E3138" s="199" t="s">
        <v>4021</v>
      </c>
      <c r="F3138" s="201">
        <v>82.93</v>
      </c>
    </row>
    <row r="3139" spans="2:6" ht="27">
      <c r="B3139" s="199" t="s">
        <v>8415</v>
      </c>
      <c r="C3139" s="199" t="s">
        <v>10822</v>
      </c>
      <c r="D3139" s="200" t="s">
        <v>5840</v>
      </c>
      <c r="E3139" s="199" t="s">
        <v>4021</v>
      </c>
      <c r="F3139" s="201">
        <v>32.950000000000003</v>
      </c>
    </row>
    <row r="3140" spans="2:6" ht="40.5">
      <c r="B3140" s="199" t="s">
        <v>8416</v>
      </c>
      <c r="C3140" s="199" t="s">
        <v>10823</v>
      </c>
      <c r="D3140" s="200" t="s">
        <v>5841</v>
      </c>
      <c r="E3140" s="199" t="s">
        <v>4021</v>
      </c>
      <c r="F3140" s="201">
        <v>38.25</v>
      </c>
    </row>
    <row r="3141" spans="2:6" ht="40.5">
      <c r="B3141" s="199" t="s">
        <v>8417</v>
      </c>
      <c r="C3141" s="199" t="s">
        <v>10824</v>
      </c>
      <c r="D3141" s="200" t="s">
        <v>5842</v>
      </c>
      <c r="E3141" s="199" t="s">
        <v>4021</v>
      </c>
      <c r="F3141" s="201">
        <v>37.479999999999997</v>
      </c>
    </row>
    <row r="3142" spans="2:6" ht="40.5">
      <c r="B3142" s="199" t="s">
        <v>8418</v>
      </c>
      <c r="C3142" s="199" t="s">
        <v>10825</v>
      </c>
      <c r="D3142" s="200" t="s">
        <v>5843</v>
      </c>
      <c r="E3142" s="199" t="s">
        <v>4021</v>
      </c>
      <c r="F3142" s="201">
        <v>39.369999999999997</v>
      </c>
    </row>
    <row r="3143" spans="2:6" ht="40.5">
      <c r="B3143" s="199" t="s">
        <v>8419</v>
      </c>
      <c r="C3143" s="199" t="s">
        <v>10826</v>
      </c>
      <c r="D3143" s="200" t="s">
        <v>5844</v>
      </c>
      <c r="E3143" s="199" t="s">
        <v>4021</v>
      </c>
      <c r="F3143" s="201">
        <v>42.27</v>
      </c>
    </row>
    <row r="3144" spans="2:6" ht="40.5">
      <c r="B3144" s="199" t="s">
        <v>8420</v>
      </c>
      <c r="C3144" s="199" t="s">
        <v>10827</v>
      </c>
      <c r="D3144" s="200" t="s">
        <v>5845</v>
      </c>
      <c r="E3144" s="199" t="s">
        <v>4021</v>
      </c>
      <c r="F3144" s="201">
        <v>41.5</v>
      </c>
    </row>
    <row r="3145" spans="2:6" ht="40.5">
      <c r="B3145" s="199" t="s">
        <v>8421</v>
      </c>
      <c r="C3145" s="199" t="s">
        <v>10828</v>
      </c>
      <c r="D3145" s="200" t="s">
        <v>5846</v>
      </c>
      <c r="E3145" s="199" t="s">
        <v>4021</v>
      </c>
      <c r="F3145" s="201">
        <v>43.39</v>
      </c>
    </row>
    <row r="3146" spans="2:6" ht="40.5">
      <c r="B3146" s="199" t="s">
        <v>8422</v>
      </c>
      <c r="C3146" s="199" t="s">
        <v>10829</v>
      </c>
      <c r="D3146" s="200" t="s">
        <v>5847</v>
      </c>
      <c r="E3146" s="199" t="s">
        <v>4021</v>
      </c>
      <c r="F3146" s="201">
        <v>54.92</v>
      </c>
    </row>
    <row r="3147" spans="2:6" ht="40.5">
      <c r="B3147" s="199" t="s">
        <v>8423</v>
      </c>
      <c r="C3147" s="199" t="s">
        <v>10830</v>
      </c>
      <c r="D3147" s="200" t="s">
        <v>5848</v>
      </c>
      <c r="E3147" s="199" t="s">
        <v>4021</v>
      </c>
      <c r="F3147" s="201">
        <v>38.49</v>
      </c>
    </row>
    <row r="3148" spans="2:6" ht="27">
      <c r="B3148" s="199" t="s">
        <v>8424</v>
      </c>
      <c r="C3148" s="199" t="s">
        <v>10831</v>
      </c>
      <c r="D3148" s="200" t="s">
        <v>5849</v>
      </c>
      <c r="E3148" s="199" t="s">
        <v>4021</v>
      </c>
      <c r="F3148" s="201">
        <v>29.61</v>
      </c>
    </row>
    <row r="3149" spans="2:6" ht="27">
      <c r="B3149" s="199" t="s">
        <v>8425</v>
      </c>
      <c r="C3149" s="199" t="s">
        <v>10832</v>
      </c>
      <c r="D3149" s="200" t="s">
        <v>5850</v>
      </c>
      <c r="E3149" s="199" t="s">
        <v>4021</v>
      </c>
      <c r="F3149" s="201">
        <v>40.07</v>
      </c>
    </row>
    <row r="3150" spans="2:6" ht="27">
      <c r="B3150" s="199" t="s">
        <v>8426</v>
      </c>
      <c r="C3150" s="199" t="s">
        <v>10833</v>
      </c>
      <c r="D3150" s="200" t="s">
        <v>5851</v>
      </c>
      <c r="E3150" s="199" t="s">
        <v>4021</v>
      </c>
      <c r="F3150" s="201">
        <v>39.299999999999997</v>
      </c>
    </row>
    <row r="3151" spans="2:6" ht="27">
      <c r="B3151" s="199" t="s">
        <v>8427</v>
      </c>
      <c r="C3151" s="199" t="s">
        <v>10834</v>
      </c>
      <c r="D3151" s="200" t="s">
        <v>5852</v>
      </c>
      <c r="E3151" s="199" t="s">
        <v>4021</v>
      </c>
      <c r="F3151" s="201">
        <v>41.19</v>
      </c>
    </row>
    <row r="3152" spans="2:6" ht="27">
      <c r="B3152" s="199" t="s">
        <v>8428</v>
      </c>
      <c r="C3152" s="199" t="s">
        <v>10835</v>
      </c>
      <c r="D3152" s="200" t="s">
        <v>5853</v>
      </c>
      <c r="E3152" s="199" t="s">
        <v>4021</v>
      </c>
      <c r="F3152" s="201">
        <v>31.93</v>
      </c>
    </row>
    <row r="3153" spans="2:6" ht="27">
      <c r="B3153" s="199" t="s">
        <v>8429</v>
      </c>
      <c r="C3153" s="199" t="s">
        <v>10836</v>
      </c>
      <c r="D3153" s="200" t="s">
        <v>5854</v>
      </c>
      <c r="E3153" s="199" t="s">
        <v>4021</v>
      </c>
      <c r="F3153" s="201">
        <v>43.84</v>
      </c>
    </row>
    <row r="3154" spans="2:6" ht="27">
      <c r="B3154" s="199" t="s">
        <v>8430</v>
      </c>
      <c r="C3154" s="199" t="s">
        <v>10837</v>
      </c>
      <c r="D3154" s="200" t="s">
        <v>5855</v>
      </c>
      <c r="E3154" s="199" t="s">
        <v>4021</v>
      </c>
      <c r="F3154" s="201">
        <v>43.07</v>
      </c>
    </row>
    <row r="3155" spans="2:6" ht="27">
      <c r="B3155" s="199" t="s">
        <v>8431</v>
      </c>
      <c r="C3155" s="199" t="s">
        <v>10838</v>
      </c>
      <c r="D3155" s="200" t="s">
        <v>5856</v>
      </c>
      <c r="E3155" s="199" t="s">
        <v>4021</v>
      </c>
      <c r="F3155" s="201">
        <v>44.96</v>
      </c>
    </row>
    <row r="3156" spans="2:6" ht="27">
      <c r="B3156" s="199" t="s">
        <v>8432</v>
      </c>
      <c r="C3156" s="199" t="s">
        <v>10839</v>
      </c>
      <c r="D3156" s="200" t="s">
        <v>5857</v>
      </c>
      <c r="E3156" s="199" t="s">
        <v>4021</v>
      </c>
      <c r="F3156" s="201">
        <v>34.26</v>
      </c>
    </row>
    <row r="3157" spans="2:6" ht="27">
      <c r="B3157" s="199" t="s">
        <v>8433</v>
      </c>
      <c r="C3157" s="199" t="s">
        <v>10840</v>
      </c>
      <c r="D3157" s="200" t="s">
        <v>5858</v>
      </c>
      <c r="E3157" s="199" t="s">
        <v>4021</v>
      </c>
      <c r="F3157" s="201">
        <v>57.68</v>
      </c>
    </row>
    <row r="3158" spans="2:6" ht="27">
      <c r="B3158" s="199" t="s">
        <v>8434</v>
      </c>
      <c r="C3158" s="199" t="s">
        <v>10841</v>
      </c>
      <c r="D3158" s="200" t="s">
        <v>5859</v>
      </c>
      <c r="E3158" s="199" t="s">
        <v>4021</v>
      </c>
      <c r="F3158" s="201">
        <v>47.6</v>
      </c>
    </row>
    <row r="3159" spans="2:6" ht="40.5">
      <c r="B3159" s="199" t="s">
        <v>8435</v>
      </c>
      <c r="C3159" s="199" t="s">
        <v>10842</v>
      </c>
      <c r="D3159" s="200" t="s">
        <v>5860</v>
      </c>
      <c r="E3159" s="199" t="s">
        <v>4021</v>
      </c>
      <c r="F3159" s="201">
        <v>54.08</v>
      </c>
    </row>
    <row r="3160" spans="2:6">
      <c r="B3160" s="199" t="s">
        <v>8436</v>
      </c>
      <c r="C3160" s="199" t="s">
        <v>10843</v>
      </c>
      <c r="D3160" s="200" t="s">
        <v>5861</v>
      </c>
      <c r="E3160" s="199" t="s">
        <v>17</v>
      </c>
      <c r="F3160" s="201">
        <v>2323.06</v>
      </c>
    </row>
    <row r="3161" spans="2:6" ht="40.5">
      <c r="B3161" s="199" t="s">
        <v>8437</v>
      </c>
      <c r="C3161" s="199" t="s">
        <v>4323</v>
      </c>
      <c r="D3161" s="200" t="s">
        <v>5862</v>
      </c>
      <c r="E3161" s="199" t="s">
        <v>4021</v>
      </c>
      <c r="F3161" s="201">
        <v>37.54</v>
      </c>
    </row>
    <row r="3162" spans="2:6" ht="40.5">
      <c r="B3162" s="199" t="s">
        <v>8438</v>
      </c>
      <c r="C3162" s="199" t="s">
        <v>10844</v>
      </c>
      <c r="D3162" s="200" t="s">
        <v>5863</v>
      </c>
      <c r="E3162" s="199" t="s">
        <v>4021</v>
      </c>
      <c r="F3162" s="201">
        <v>59.04</v>
      </c>
    </row>
    <row r="3163" spans="2:6" ht="40.5">
      <c r="B3163" s="199" t="s">
        <v>8439</v>
      </c>
      <c r="C3163" s="199" t="s">
        <v>4323</v>
      </c>
      <c r="D3163" s="200" t="s">
        <v>5864</v>
      </c>
      <c r="E3163" s="199" t="s">
        <v>4021</v>
      </c>
      <c r="F3163" s="201">
        <v>87.74</v>
      </c>
    </row>
    <row r="3164" spans="2:6" ht="40.5">
      <c r="B3164" s="199" t="s">
        <v>8440</v>
      </c>
      <c r="C3164" s="199" t="s">
        <v>4323</v>
      </c>
      <c r="D3164" s="200" t="s">
        <v>5865</v>
      </c>
      <c r="E3164" s="199" t="s">
        <v>4021</v>
      </c>
      <c r="F3164" s="201">
        <v>94.62</v>
      </c>
    </row>
    <row r="3165" spans="2:6" ht="40.5">
      <c r="B3165" s="199" t="s">
        <v>8441</v>
      </c>
      <c r="C3165" s="199" t="s">
        <v>4323</v>
      </c>
      <c r="D3165" s="200" t="s">
        <v>5866</v>
      </c>
      <c r="E3165" s="199" t="s">
        <v>4021</v>
      </c>
      <c r="F3165" s="201">
        <v>70.17</v>
      </c>
    </row>
    <row r="3166" spans="2:6" ht="40.5">
      <c r="B3166" s="199" t="s">
        <v>8442</v>
      </c>
      <c r="C3166" s="199" t="s">
        <v>4323</v>
      </c>
      <c r="D3166" s="200" t="s">
        <v>5867</v>
      </c>
      <c r="E3166" s="199" t="s">
        <v>4021</v>
      </c>
      <c r="F3166" s="201">
        <v>41.09</v>
      </c>
    </row>
    <row r="3167" spans="2:6" ht="40.5">
      <c r="B3167" s="199" t="s">
        <v>8443</v>
      </c>
      <c r="C3167" s="199" t="s">
        <v>10845</v>
      </c>
      <c r="D3167" s="200" t="s">
        <v>5868</v>
      </c>
      <c r="E3167" s="199" t="s">
        <v>4021</v>
      </c>
      <c r="F3167" s="201">
        <v>148.13999999999999</v>
      </c>
    </row>
    <row r="3168" spans="2:6" ht="27">
      <c r="B3168" s="199" t="s">
        <v>8444</v>
      </c>
      <c r="C3168" s="199" t="s">
        <v>10846</v>
      </c>
      <c r="D3168" s="200" t="s">
        <v>5869</v>
      </c>
      <c r="E3168" s="199" t="s">
        <v>4021</v>
      </c>
      <c r="F3168" s="201">
        <v>64.709999999999994</v>
      </c>
    </row>
    <row r="3169" spans="2:6" ht="27">
      <c r="B3169" s="199" t="s">
        <v>8445</v>
      </c>
      <c r="C3169" s="199" t="s">
        <v>10847</v>
      </c>
      <c r="D3169" s="200" t="s">
        <v>5870</v>
      </c>
      <c r="E3169" s="199" t="s">
        <v>4021</v>
      </c>
      <c r="F3169" s="201">
        <v>64.709999999999994</v>
      </c>
    </row>
    <row r="3170" spans="2:6" ht="27">
      <c r="B3170" s="199" t="s">
        <v>8446</v>
      </c>
      <c r="C3170" s="199" t="s">
        <v>10848</v>
      </c>
      <c r="D3170" s="200" t="s">
        <v>5871</v>
      </c>
      <c r="E3170" s="199" t="s">
        <v>4021</v>
      </c>
      <c r="F3170" s="201">
        <v>99</v>
      </c>
    </row>
    <row r="3171" spans="2:6" ht="27">
      <c r="B3171" s="199" t="s">
        <v>8447</v>
      </c>
      <c r="C3171" s="199" t="s">
        <v>10849</v>
      </c>
      <c r="D3171" s="200" t="s">
        <v>5872</v>
      </c>
      <c r="E3171" s="199" t="s">
        <v>4021</v>
      </c>
      <c r="F3171" s="201">
        <v>97.31</v>
      </c>
    </row>
    <row r="3172" spans="2:6" ht="27">
      <c r="B3172" s="199" t="s">
        <v>8448</v>
      </c>
      <c r="C3172" s="199" t="s">
        <v>10850</v>
      </c>
      <c r="D3172" s="200" t="s">
        <v>5873</v>
      </c>
      <c r="E3172" s="199" t="s">
        <v>4021</v>
      </c>
      <c r="F3172" s="201">
        <v>79.400000000000006</v>
      </c>
    </row>
    <row r="3173" spans="2:6" ht="27">
      <c r="B3173" s="199" t="s">
        <v>8449</v>
      </c>
      <c r="C3173" s="199" t="s">
        <v>10851</v>
      </c>
      <c r="D3173" s="200" t="s">
        <v>5874</v>
      </c>
      <c r="E3173" s="199" t="s">
        <v>4021</v>
      </c>
      <c r="F3173" s="201">
        <v>77.709999999999994</v>
      </c>
    </row>
    <row r="3174" spans="2:6" ht="40.5">
      <c r="B3174" s="199" t="s">
        <v>8394</v>
      </c>
      <c r="C3174" s="199" t="s">
        <v>10801</v>
      </c>
      <c r="D3174" s="200" t="s">
        <v>19302</v>
      </c>
      <c r="E3174" s="199" t="s">
        <v>4021</v>
      </c>
      <c r="F3174" s="201">
        <v>86.34</v>
      </c>
    </row>
    <row r="3175" spans="2:6" ht="40.5">
      <c r="B3175" s="199" t="s">
        <v>8450</v>
      </c>
      <c r="C3175" s="199" t="s">
        <v>10852</v>
      </c>
      <c r="D3175" s="200" t="s">
        <v>5875</v>
      </c>
      <c r="E3175" s="199" t="s">
        <v>4021</v>
      </c>
      <c r="F3175" s="201">
        <v>81.540000000000006</v>
      </c>
    </row>
    <row r="3176" spans="2:6" ht="40.5">
      <c r="B3176" s="199" t="s">
        <v>8451</v>
      </c>
      <c r="C3176" s="199" t="s">
        <v>10853</v>
      </c>
      <c r="D3176" s="200" t="s">
        <v>5876</v>
      </c>
      <c r="E3176" s="199" t="s">
        <v>4021</v>
      </c>
      <c r="F3176" s="201">
        <v>69.58</v>
      </c>
    </row>
    <row r="3177" spans="2:6" ht="27">
      <c r="B3177" s="199" t="s">
        <v>8452</v>
      </c>
      <c r="C3177" s="199" t="s">
        <v>10854</v>
      </c>
      <c r="D3177" s="200" t="s">
        <v>5877</v>
      </c>
      <c r="E3177" s="199" t="s">
        <v>4021</v>
      </c>
      <c r="F3177" s="201">
        <v>191.26</v>
      </c>
    </row>
    <row r="3178" spans="2:6" ht="27">
      <c r="B3178" s="199" t="s">
        <v>8453</v>
      </c>
      <c r="C3178" s="199" t="s">
        <v>10855</v>
      </c>
      <c r="D3178" s="200" t="s">
        <v>5878</v>
      </c>
      <c r="E3178" s="199" t="s">
        <v>4021</v>
      </c>
      <c r="F3178" s="201">
        <v>191.26</v>
      </c>
    </row>
    <row r="3179" spans="2:6" ht="27">
      <c r="B3179" s="199" t="s">
        <v>8454</v>
      </c>
      <c r="C3179" s="199" t="s">
        <v>10856</v>
      </c>
      <c r="D3179" s="200" t="s">
        <v>5879</v>
      </c>
      <c r="E3179" s="199" t="s">
        <v>4021</v>
      </c>
      <c r="F3179" s="201">
        <v>125.03</v>
      </c>
    </row>
    <row r="3180" spans="2:6" ht="27">
      <c r="B3180" s="199" t="s">
        <v>8455</v>
      </c>
      <c r="C3180" s="199" t="s">
        <v>10857</v>
      </c>
      <c r="D3180" s="200" t="s">
        <v>5880</v>
      </c>
      <c r="E3180" s="199" t="s">
        <v>4021</v>
      </c>
      <c r="F3180" s="201">
        <v>125.03</v>
      </c>
    </row>
    <row r="3181" spans="2:6" ht="27">
      <c r="B3181" s="199" t="s">
        <v>8456</v>
      </c>
      <c r="C3181" s="199" t="s">
        <v>10858</v>
      </c>
      <c r="D3181" s="200" t="s">
        <v>5881</v>
      </c>
      <c r="E3181" s="199" t="s">
        <v>4021</v>
      </c>
      <c r="F3181" s="201">
        <v>191.26</v>
      </c>
    </row>
    <row r="3182" spans="2:6" ht="27">
      <c r="B3182" s="199" t="s">
        <v>8457</v>
      </c>
      <c r="C3182" s="199" t="s">
        <v>10859</v>
      </c>
      <c r="D3182" s="200" t="s">
        <v>5882</v>
      </c>
      <c r="E3182" s="199" t="s">
        <v>4021</v>
      </c>
      <c r="F3182" s="201">
        <v>191.26</v>
      </c>
    </row>
    <row r="3183" spans="2:6" ht="27">
      <c r="B3183" s="199" t="s">
        <v>8458</v>
      </c>
      <c r="C3183" s="199" t="s">
        <v>10860</v>
      </c>
      <c r="D3183" s="200" t="s">
        <v>5883</v>
      </c>
      <c r="E3183" s="199" t="s">
        <v>4021</v>
      </c>
      <c r="F3183" s="201">
        <v>125.03</v>
      </c>
    </row>
    <row r="3184" spans="2:6" ht="27">
      <c r="B3184" s="199" t="s">
        <v>8459</v>
      </c>
      <c r="C3184" s="199" t="s">
        <v>10861</v>
      </c>
      <c r="D3184" s="200" t="s">
        <v>5884</v>
      </c>
      <c r="E3184" s="199" t="s">
        <v>4021</v>
      </c>
      <c r="F3184" s="201">
        <v>125.03</v>
      </c>
    </row>
    <row r="3185" spans="2:6" ht="40.5">
      <c r="B3185" s="199" t="s">
        <v>19303</v>
      </c>
      <c r="C3185" s="199" t="s">
        <v>4323</v>
      </c>
      <c r="D3185" s="200" t="s">
        <v>19304</v>
      </c>
      <c r="E3185" s="199" t="s">
        <v>4021</v>
      </c>
      <c r="F3185" s="201">
        <v>61.62</v>
      </c>
    </row>
    <row r="3186" spans="2:6" ht="40.5">
      <c r="B3186" s="199" t="s">
        <v>8460</v>
      </c>
      <c r="C3186" s="199" t="s">
        <v>10862</v>
      </c>
      <c r="D3186" s="200" t="s">
        <v>5885</v>
      </c>
      <c r="E3186" s="199" t="s">
        <v>4021</v>
      </c>
      <c r="F3186" s="201">
        <v>72.7</v>
      </c>
    </row>
    <row r="3187" spans="2:6" ht="40.5">
      <c r="B3187" s="199" t="s">
        <v>19305</v>
      </c>
      <c r="C3187" s="199" t="s">
        <v>4323</v>
      </c>
      <c r="D3187" s="200" t="s">
        <v>19306</v>
      </c>
      <c r="E3187" s="199" t="s">
        <v>4021</v>
      </c>
      <c r="F3187" s="201">
        <v>61.62</v>
      </c>
    </row>
    <row r="3188" spans="2:6" ht="40.5">
      <c r="B3188" s="199" t="s">
        <v>8461</v>
      </c>
      <c r="C3188" s="199" t="s">
        <v>10863</v>
      </c>
      <c r="D3188" s="200" t="s">
        <v>5886</v>
      </c>
      <c r="E3188" s="199" t="s">
        <v>4021</v>
      </c>
      <c r="F3188" s="201">
        <v>72.7</v>
      </c>
    </row>
    <row r="3189" spans="2:6">
      <c r="B3189" s="199" t="s">
        <v>8462</v>
      </c>
      <c r="C3189" s="199" t="s">
        <v>10864</v>
      </c>
      <c r="D3189" s="200" t="s">
        <v>5887</v>
      </c>
      <c r="E3189" s="199" t="s">
        <v>4021</v>
      </c>
      <c r="F3189" s="201">
        <v>48.02</v>
      </c>
    </row>
    <row r="3190" spans="2:6">
      <c r="B3190" s="199" t="s">
        <v>8463</v>
      </c>
      <c r="C3190" s="199" t="s">
        <v>10865</v>
      </c>
      <c r="D3190" s="200" t="s">
        <v>5888</v>
      </c>
      <c r="E3190" s="199" t="s">
        <v>4021</v>
      </c>
      <c r="F3190" s="201">
        <v>51</v>
      </c>
    </row>
    <row r="3191" spans="2:6">
      <c r="B3191" s="199" t="s">
        <v>8464</v>
      </c>
      <c r="C3191" s="199" t="s">
        <v>10866</v>
      </c>
      <c r="D3191" s="200" t="s">
        <v>5889</v>
      </c>
      <c r="E3191" s="199" t="s">
        <v>4021</v>
      </c>
      <c r="F3191" s="201">
        <v>14.5</v>
      </c>
    </row>
    <row r="3192" spans="2:6">
      <c r="B3192" s="199" t="s">
        <v>22771</v>
      </c>
      <c r="C3192" s="199" t="s">
        <v>4323</v>
      </c>
      <c r="D3192" s="200" t="s">
        <v>22772</v>
      </c>
      <c r="E3192" s="199" t="s">
        <v>4021</v>
      </c>
      <c r="F3192" s="201">
        <v>4.3</v>
      </c>
    </row>
    <row r="3193" spans="2:6">
      <c r="B3193" s="199" t="s">
        <v>8465</v>
      </c>
      <c r="C3193" s="199" t="s">
        <v>10867</v>
      </c>
      <c r="D3193" s="200" t="s">
        <v>5890</v>
      </c>
      <c r="E3193" s="199" t="s">
        <v>4021</v>
      </c>
      <c r="F3193" s="201">
        <v>27.31</v>
      </c>
    </row>
    <row r="3194" spans="2:6" ht="27">
      <c r="B3194" s="199" t="s">
        <v>8466</v>
      </c>
      <c r="C3194" s="199" t="s">
        <v>10868</v>
      </c>
      <c r="D3194" s="200" t="s">
        <v>5891</v>
      </c>
      <c r="E3194" s="199" t="s">
        <v>4021</v>
      </c>
      <c r="F3194" s="201">
        <v>37.22</v>
      </c>
    </row>
    <row r="3195" spans="2:6" ht="27">
      <c r="B3195" s="199" t="s">
        <v>8467</v>
      </c>
      <c r="C3195" s="199" t="s">
        <v>10869</v>
      </c>
      <c r="D3195" s="200" t="s">
        <v>5892</v>
      </c>
      <c r="E3195" s="199" t="s">
        <v>4021</v>
      </c>
      <c r="F3195" s="201">
        <v>37.96</v>
      </c>
    </row>
    <row r="3196" spans="2:6" ht="27">
      <c r="B3196" s="199" t="s">
        <v>8468</v>
      </c>
      <c r="C3196" s="199" t="s">
        <v>10870</v>
      </c>
      <c r="D3196" s="200" t="s">
        <v>5893</v>
      </c>
      <c r="E3196" s="199" t="s">
        <v>4021</v>
      </c>
      <c r="F3196" s="201">
        <v>39.01</v>
      </c>
    </row>
    <row r="3197" spans="2:6" ht="40.5">
      <c r="B3197" s="199" t="s">
        <v>8469</v>
      </c>
      <c r="C3197" s="199" t="s">
        <v>10871</v>
      </c>
      <c r="D3197" s="200" t="s">
        <v>5894</v>
      </c>
      <c r="E3197" s="199" t="s">
        <v>4021</v>
      </c>
      <c r="F3197" s="201">
        <v>55.81</v>
      </c>
    </row>
    <row r="3198" spans="2:6" ht="40.5">
      <c r="B3198" s="199" t="s">
        <v>8470</v>
      </c>
      <c r="C3198" s="199" t="s">
        <v>10872</v>
      </c>
      <c r="D3198" s="200" t="s">
        <v>5895</v>
      </c>
      <c r="E3198" s="199" t="s">
        <v>4021</v>
      </c>
      <c r="F3198" s="201">
        <v>53.26</v>
      </c>
    </row>
    <row r="3199" spans="2:6" ht="40.5">
      <c r="B3199" s="199" t="s">
        <v>8471</v>
      </c>
      <c r="C3199" s="199" t="s">
        <v>10873</v>
      </c>
      <c r="D3199" s="200" t="s">
        <v>5896</v>
      </c>
      <c r="E3199" s="199" t="s">
        <v>4021</v>
      </c>
      <c r="F3199" s="201">
        <v>70.56</v>
      </c>
    </row>
    <row r="3200" spans="2:6" ht="40.5">
      <c r="B3200" s="199" t="s">
        <v>8472</v>
      </c>
      <c r="C3200" s="199" t="s">
        <v>10874</v>
      </c>
      <c r="D3200" s="200" t="s">
        <v>5897</v>
      </c>
      <c r="E3200" s="199" t="s">
        <v>4021</v>
      </c>
      <c r="F3200" s="201">
        <v>202.38</v>
      </c>
    </row>
    <row r="3201" spans="2:6" ht="27">
      <c r="B3201" s="199" t="s">
        <v>8473</v>
      </c>
      <c r="C3201" s="199" t="s">
        <v>10875</v>
      </c>
      <c r="D3201" s="200" t="s">
        <v>5898</v>
      </c>
      <c r="E3201" s="199" t="s">
        <v>4021</v>
      </c>
      <c r="F3201" s="201">
        <v>74.88</v>
      </c>
    </row>
    <row r="3202" spans="2:6" ht="27">
      <c r="B3202" s="199" t="s">
        <v>8474</v>
      </c>
      <c r="C3202" s="199" t="s">
        <v>10876</v>
      </c>
      <c r="D3202" s="200" t="s">
        <v>5899</v>
      </c>
      <c r="E3202" s="199" t="s">
        <v>4021</v>
      </c>
      <c r="F3202" s="201">
        <v>72.78</v>
      </c>
    </row>
    <row r="3203" spans="2:6" ht="27">
      <c r="B3203" s="199" t="s">
        <v>8475</v>
      </c>
      <c r="C3203" s="199" t="s">
        <v>10877</v>
      </c>
      <c r="D3203" s="200" t="s">
        <v>5900</v>
      </c>
      <c r="E3203" s="199" t="s">
        <v>4021</v>
      </c>
      <c r="F3203" s="201">
        <v>55.46</v>
      </c>
    </row>
    <row r="3204" spans="2:6" ht="27">
      <c r="B3204" s="199" t="s">
        <v>8476</v>
      </c>
      <c r="C3204" s="199" t="s">
        <v>10878</v>
      </c>
      <c r="D3204" s="200" t="s">
        <v>5901</v>
      </c>
      <c r="E3204" s="199" t="s">
        <v>4021</v>
      </c>
      <c r="F3204" s="201">
        <v>81.709999999999994</v>
      </c>
    </row>
    <row r="3205" spans="2:6" ht="27">
      <c r="B3205" s="199" t="s">
        <v>3962</v>
      </c>
      <c r="C3205" s="199" t="s">
        <v>10879</v>
      </c>
      <c r="D3205" s="200" t="s">
        <v>5902</v>
      </c>
      <c r="E3205" s="199" t="s">
        <v>4021</v>
      </c>
      <c r="F3205" s="201">
        <v>76.459999999999994</v>
      </c>
    </row>
    <row r="3206" spans="2:6" ht="27">
      <c r="B3206" s="199" t="s">
        <v>8477</v>
      </c>
      <c r="C3206" s="199" t="s">
        <v>10880</v>
      </c>
      <c r="D3206" s="200" t="s">
        <v>5903</v>
      </c>
      <c r="E3206" s="199" t="s">
        <v>4021</v>
      </c>
      <c r="F3206" s="201">
        <v>58.08</v>
      </c>
    </row>
    <row r="3207" spans="2:6" ht="27">
      <c r="B3207" s="199" t="s">
        <v>8478</v>
      </c>
      <c r="C3207" s="199" t="s">
        <v>10881</v>
      </c>
      <c r="D3207" s="200" t="s">
        <v>5904</v>
      </c>
      <c r="E3207" s="199" t="s">
        <v>4021</v>
      </c>
      <c r="F3207" s="201">
        <v>185.43</v>
      </c>
    </row>
    <row r="3208" spans="2:6" ht="27">
      <c r="B3208" s="199" t="s">
        <v>8479</v>
      </c>
      <c r="C3208" s="199" t="s">
        <v>10882</v>
      </c>
      <c r="D3208" s="200" t="s">
        <v>5905</v>
      </c>
      <c r="E3208" s="199" t="s">
        <v>4021</v>
      </c>
      <c r="F3208" s="201">
        <v>237.6</v>
      </c>
    </row>
    <row r="3209" spans="2:6" ht="27">
      <c r="B3209" s="199" t="s">
        <v>8480</v>
      </c>
      <c r="C3209" s="199" t="s">
        <v>10883</v>
      </c>
      <c r="D3209" s="200" t="s">
        <v>5906</v>
      </c>
      <c r="E3209" s="199" t="s">
        <v>4021</v>
      </c>
      <c r="F3209" s="201">
        <v>57.99</v>
      </c>
    </row>
    <row r="3210" spans="2:6">
      <c r="B3210" s="199" t="s">
        <v>8481</v>
      </c>
      <c r="C3210" s="199" t="s">
        <v>10884</v>
      </c>
      <c r="D3210" s="200" t="s">
        <v>5907</v>
      </c>
      <c r="E3210" s="199" t="s">
        <v>4021</v>
      </c>
      <c r="F3210" s="201">
        <v>75.290000000000006</v>
      </c>
    </row>
    <row r="3211" spans="2:6">
      <c r="B3211" s="199" t="s">
        <v>8482</v>
      </c>
      <c r="C3211" s="199" t="s">
        <v>10885</v>
      </c>
      <c r="D3211" s="200" t="s">
        <v>5908</v>
      </c>
      <c r="E3211" s="199" t="s">
        <v>4021</v>
      </c>
      <c r="F3211" s="201">
        <v>100.48</v>
      </c>
    </row>
    <row r="3212" spans="2:6">
      <c r="B3212" s="199" t="s">
        <v>8483</v>
      </c>
      <c r="C3212" s="199" t="s">
        <v>10886</v>
      </c>
      <c r="D3212" s="200" t="s">
        <v>5909</v>
      </c>
      <c r="E3212" s="199" t="s">
        <v>4021</v>
      </c>
      <c r="F3212" s="201">
        <v>85.04</v>
      </c>
    </row>
    <row r="3213" spans="2:6">
      <c r="B3213" s="206" t="s">
        <v>22773</v>
      </c>
      <c r="C3213" s="199" t="s">
        <v>4323</v>
      </c>
      <c r="D3213" s="203" t="s">
        <v>22774</v>
      </c>
      <c r="E3213" s="204"/>
      <c r="F3213" s="205"/>
    </row>
    <row r="3214" spans="2:6">
      <c r="B3214" s="199" t="s">
        <v>8484</v>
      </c>
      <c r="C3214" s="199" t="s">
        <v>10887</v>
      </c>
      <c r="D3214" s="200" t="s">
        <v>5910</v>
      </c>
      <c r="E3214" s="199" t="s">
        <v>4327</v>
      </c>
      <c r="F3214" s="201">
        <v>7.19</v>
      </c>
    </row>
    <row r="3215" spans="2:6">
      <c r="B3215" s="199" t="s">
        <v>8485</v>
      </c>
      <c r="C3215" s="199" t="s">
        <v>10888</v>
      </c>
      <c r="D3215" s="200" t="s">
        <v>5911</v>
      </c>
      <c r="E3215" s="199" t="s">
        <v>4327</v>
      </c>
      <c r="F3215" s="201">
        <v>7.56</v>
      </c>
    </row>
    <row r="3216" spans="2:6">
      <c r="B3216" s="199" t="s">
        <v>8486</v>
      </c>
      <c r="C3216" s="199" t="s">
        <v>10889</v>
      </c>
      <c r="D3216" s="200" t="s">
        <v>5912</v>
      </c>
      <c r="E3216" s="199" t="s">
        <v>4327</v>
      </c>
      <c r="F3216" s="201">
        <v>42.21</v>
      </c>
    </row>
    <row r="3217" spans="2:6">
      <c r="B3217" s="199" t="s">
        <v>8487</v>
      </c>
      <c r="C3217" s="199" t="s">
        <v>10890</v>
      </c>
      <c r="D3217" s="200" t="s">
        <v>5913</v>
      </c>
      <c r="E3217" s="199" t="s">
        <v>4327</v>
      </c>
      <c r="F3217" s="201">
        <v>46.27</v>
      </c>
    </row>
    <row r="3218" spans="2:6">
      <c r="B3218" s="199" t="s">
        <v>8488</v>
      </c>
      <c r="C3218" s="199" t="s">
        <v>10891</v>
      </c>
      <c r="D3218" s="200" t="s">
        <v>5914</v>
      </c>
      <c r="E3218" s="199" t="s">
        <v>4327</v>
      </c>
      <c r="F3218" s="201">
        <v>44.58</v>
      </c>
    </row>
    <row r="3219" spans="2:6">
      <c r="B3219" s="199" t="s">
        <v>8489</v>
      </c>
      <c r="C3219" s="199" t="s">
        <v>10892</v>
      </c>
      <c r="D3219" s="200" t="s">
        <v>5915</v>
      </c>
      <c r="E3219" s="199" t="s">
        <v>4327</v>
      </c>
      <c r="F3219" s="201">
        <v>741.8</v>
      </c>
    </row>
    <row r="3220" spans="2:6">
      <c r="B3220" s="199" t="s">
        <v>8490</v>
      </c>
      <c r="C3220" s="199" t="s">
        <v>10893</v>
      </c>
      <c r="D3220" s="200" t="s">
        <v>5916</v>
      </c>
      <c r="E3220" s="199" t="s">
        <v>4327</v>
      </c>
      <c r="F3220" s="201">
        <v>13.98</v>
      </c>
    </row>
    <row r="3221" spans="2:6">
      <c r="B3221" s="199" t="s">
        <v>8491</v>
      </c>
      <c r="C3221" s="199" t="s">
        <v>10894</v>
      </c>
      <c r="D3221" s="200" t="s">
        <v>5917</v>
      </c>
      <c r="E3221" s="199" t="s">
        <v>4327</v>
      </c>
      <c r="F3221" s="201">
        <v>13.98</v>
      </c>
    </row>
    <row r="3222" spans="2:6">
      <c r="B3222" s="199" t="s">
        <v>8492</v>
      </c>
      <c r="C3222" s="199" t="s">
        <v>10895</v>
      </c>
      <c r="D3222" s="200" t="s">
        <v>5918</v>
      </c>
      <c r="E3222" s="199" t="s">
        <v>4327</v>
      </c>
      <c r="F3222" s="201">
        <v>600.61</v>
      </c>
    </row>
    <row r="3223" spans="2:6">
      <c r="B3223" s="199" t="s">
        <v>8493</v>
      </c>
      <c r="C3223" s="199" t="s">
        <v>10896</v>
      </c>
      <c r="D3223" s="200" t="s">
        <v>5919</v>
      </c>
      <c r="E3223" s="199" t="s">
        <v>4466</v>
      </c>
      <c r="F3223" s="201">
        <v>847.49</v>
      </c>
    </row>
    <row r="3224" spans="2:6">
      <c r="B3224" s="199" t="s">
        <v>8494</v>
      </c>
      <c r="C3224" s="199" t="s">
        <v>10897</v>
      </c>
      <c r="D3224" s="200" t="s">
        <v>5920</v>
      </c>
      <c r="E3224" s="199" t="s">
        <v>4327</v>
      </c>
      <c r="F3224" s="201">
        <v>183.73</v>
      </c>
    </row>
    <row r="3225" spans="2:6">
      <c r="B3225" s="199" t="s">
        <v>8495</v>
      </c>
      <c r="C3225" s="199" t="s">
        <v>10898</v>
      </c>
      <c r="D3225" s="200" t="s">
        <v>5921</v>
      </c>
      <c r="E3225" s="199" t="s">
        <v>4327</v>
      </c>
      <c r="F3225" s="201">
        <v>54.21</v>
      </c>
    </row>
    <row r="3226" spans="2:6">
      <c r="B3226" s="199" t="s">
        <v>8496</v>
      </c>
      <c r="C3226" s="199" t="s">
        <v>10899</v>
      </c>
      <c r="D3226" s="200" t="s">
        <v>5922</v>
      </c>
      <c r="E3226" s="199" t="s">
        <v>4327</v>
      </c>
      <c r="F3226" s="201">
        <v>64.17</v>
      </c>
    </row>
    <row r="3227" spans="2:6">
      <c r="B3227" s="206" t="s">
        <v>22775</v>
      </c>
      <c r="C3227" s="199" t="s">
        <v>4323</v>
      </c>
      <c r="D3227" s="203" t="s">
        <v>22776</v>
      </c>
      <c r="E3227" s="204"/>
      <c r="F3227" s="205"/>
    </row>
    <row r="3228" spans="2:6">
      <c r="B3228" s="199" t="s">
        <v>8497</v>
      </c>
      <c r="C3228" s="199" t="s">
        <v>10900</v>
      </c>
      <c r="D3228" s="200" t="s">
        <v>5923</v>
      </c>
      <c r="E3228" s="199" t="s">
        <v>4195</v>
      </c>
      <c r="F3228" s="201">
        <v>26.44</v>
      </c>
    </row>
    <row r="3229" spans="2:6">
      <c r="B3229" s="199" t="s">
        <v>8498</v>
      </c>
      <c r="C3229" s="199" t="s">
        <v>10901</v>
      </c>
      <c r="D3229" s="200" t="s">
        <v>5924</v>
      </c>
      <c r="E3229" s="199" t="s">
        <v>4195</v>
      </c>
      <c r="F3229" s="201">
        <v>98.29</v>
      </c>
    </row>
    <row r="3230" spans="2:6">
      <c r="B3230" s="199" t="s">
        <v>8499</v>
      </c>
      <c r="C3230" s="199" t="s">
        <v>10902</v>
      </c>
      <c r="D3230" s="200" t="s">
        <v>5925</v>
      </c>
      <c r="E3230" s="199" t="s">
        <v>4195</v>
      </c>
      <c r="F3230" s="201">
        <v>51.7</v>
      </c>
    </row>
    <row r="3231" spans="2:6">
      <c r="B3231" s="199" t="s">
        <v>8500</v>
      </c>
      <c r="C3231" s="199" t="s">
        <v>10903</v>
      </c>
      <c r="D3231" s="200" t="s">
        <v>5926</v>
      </c>
      <c r="E3231" s="199" t="s">
        <v>4195</v>
      </c>
      <c r="F3231" s="201">
        <v>62.29</v>
      </c>
    </row>
    <row r="3232" spans="2:6">
      <c r="B3232" s="199" t="s">
        <v>8501</v>
      </c>
      <c r="C3232" s="199" t="s">
        <v>10904</v>
      </c>
      <c r="D3232" s="200" t="s">
        <v>5927</v>
      </c>
      <c r="E3232" s="199" t="s">
        <v>4195</v>
      </c>
      <c r="F3232" s="201">
        <v>67.69</v>
      </c>
    </row>
    <row r="3233" spans="2:6">
      <c r="B3233" s="199" t="s">
        <v>8502</v>
      </c>
      <c r="C3233" s="199" t="s">
        <v>10905</v>
      </c>
      <c r="D3233" s="200" t="s">
        <v>5928</v>
      </c>
      <c r="E3233" s="199" t="s">
        <v>4195</v>
      </c>
      <c r="F3233" s="201">
        <v>76.400000000000006</v>
      </c>
    </row>
    <row r="3234" spans="2:6">
      <c r="B3234" s="199" t="s">
        <v>8503</v>
      </c>
      <c r="C3234" s="199" t="s">
        <v>10906</v>
      </c>
      <c r="D3234" s="200" t="s">
        <v>5929</v>
      </c>
      <c r="E3234" s="199" t="s">
        <v>4195</v>
      </c>
      <c r="F3234" s="201">
        <v>81.39</v>
      </c>
    </row>
    <row r="3235" spans="2:6">
      <c r="B3235" s="199" t="s">
        <v>8504</v>
      </c>
      <c r="C3235" s="199" t="s">
        <v>10907</v>
      </c>
      <c r="D3235" s="200" t="s">
        <v>5930</v>
      </c>
      <c r="E3235" s="199" t="s">
        <v>4195</v>
      </c>
      <c r="F3235" s="201">
        <v>88.39</v>
      </c>
    </row>
    <row r="3236" spans="2:6">
      <c r="B3236" s="199" t="s">
        <v>8505</v>
      </c>
      <c r="C3236" s="199" t="s">
        <v>10908</v>
      </c>
      <c r="D3236" s="200" t="s">
        <v>5931</v>
      </c>
      <c r="E3236" s="199" t="s">
        <v>4195</v>
      </c>
      <c r="F3236" s="201">
        <v>48.43</v>
      </c>
    </row>
    <row r="3237" spans="2:6">
      <c r="B3237" s="199" t="s">
        <v>8506</v>
      </c>
      <c r="C3237" s="199" t="s">
        <v>10909</v>
      </c>
      <c r="D3237" s="200" t="s">
        <v>5932</v>
      </c>
      <c r="E3237" s="199" t="s">
        <v>4195</v>
      </c>
      <c r="F3237" s="201">
        <v>58.29</v>
      </c>
    </row>
    <row r="3238" spans="2:6">
      <c r="B3238" s="199" t="s">
        <v>8507</v>
      </c>
      <c r="C3238" s="199" t="s">
        <v>10910</v>
      </c>
      <c r="D3238" s="200" t="s">
        <v>5933</v>
      </c>
      <c r="E3238" s="199" t="s">
        <v>4195</v>
      </c>
      <c r="F3238" s="201">
        <v>62.74</v>
      </c>
    </row>
    <row r="3239" spans="2:6">
      <c r="B3239" s="199" t="s">
        <v>8508</v>
      </c>
      <c r="C3239" s="199" t="s">
        <v>10911</v>
      </c>
      <c r="D3239" s="200" t="s">
        <v>5934</v>
      </c>
      <c r="E3239" s="199" t="s">
        <v>4195</v>
      </c>
      <c r="F3239" s="201">
        <v>64.77</v>
      </c>
    </row>
    <row r="3240" spans="2:6">
      <c r="B3240" s="199" t="s">
        <v>8509</v>
      </c>
      <c r="C3240" s="199" t="s">
        <v>10912</v>
      </c>
      <c r="D3240" s="200" t="s">
        <v>5935</v>
      </c>
      <c r="E3240" s="199" t="s">
        <v>4195</v>
      </c>
      <c r="F3240" s="201">
        <v>69.87</v>
      </c>
    </row>
    <row r="3241" spans="2:6">
      <c r="B3241" s="199" t="s">
        <v>8510</v>
      </c>
      <c r="C3241" s="199" t="s">
        <v>10913</v>
      </c>
      <c r="D3241" s="200" t="s">
        <v>5936</v>
      </c>
      <c r="E3241" s="199" t="s">
        <v>4195</v>
      </c>
      <c r="F3241" s="201">
        <v>73.88</v>
      </c>
    </row>
    <row r="3242" spans="2:6">
      <c r="B3242" s="199" t="s">
        <v>8511</v>
      </c>
      <c r="C3242" s="199" t="s">
        <v>10914</v>
      </c>
      <c r="D3242" s="200" t="s">
        <v>5937</v>
      </c>
      <c r="E3242" s="199" t="s">
        <v>4195</v>
      </c>
      <c r="F3242" s="201">
        <v>79.48</v>
      </c>
    </row>
    <row r="3243" spans="2:6">
      <c r="B3243" s="199" t="s">
        <v>8512</v>
      </c>
      <c r="C3243" s="199" t="s">
        <v>10915</v>
      </c>
      <c r="D3243" s="200" t="s">
        <v>5938</v>
      </c>
      <c r="E3243" s="199" t="s">
        <v>4195</v>
      </c>
      <c r="F3243" s="201">
        <v>45.48</v>
      </c>
    </row>
    <row r="3244" spans="2:6">
      <c r="B3244" s="199" t="s">
        <v>8513</v>
      </c>
      <c r="C3244" s="199" t="s">
        <v>10916</v>
      </c>
      <c r="D3244" s="200" t="s">
        <v>5939</v>
      </c>
      <c r="E3244" s="199" t="s">
        <v>4195</v>
      </c>
      <c r="F3244" s="201">
        <v>54.72</v>
      </c>
    </row>
    <row r="3245" spans="2:6">
      <c r="B3245" s="199" t="s">
        <v>8514</v>
      </c>
      <c r="C3245" s="199" t="s">
        <v>10917</v>
      </c>
      <c r="D3245" s="200" t="s">
        <v>5940</v>
      </c>
      <c r="E3245" s="199" t="s">
        <v>4195</v>
      </c>
      <c r="F3245" s="201">
        <v>58.29</v>
      </c>
    </row>
    <row r="3246" spans="2:6">
      <c r="B3246" s="199" t="s">
        <v>8515</v>
      </c>
      <c r="C3246" s="199" t="s">
        <v>10918</v>
      </c>
      <c r="D3246" s="200" t="s">
        <v>5941</v>
      </c>
      <c r="E3246" s="199" t="s">
        <v>4195</v>
      </c>
      <c r="F3246" s="201">
        <v>63.98</v>
      </c>
    </row>
    <row r="3247" spans="2:6">
      <c r="B3247" s="199" t="s">
        <v>8516</v>
      </c>
      <c r="C3247" s="199" t="s">
        <v>10919</v>
      </c>
      <c r="D3247" s="200" t="s">
        <v>5942</v>
      </c>
      <c r="E3247" s="199" t="s">
        <v>4195</v>
      </c>
      <c r="F3247" s="201">
        <v>67.2</v>
      </c>
    </row>
    <row r="3248" spans="2:6" ht="27">
      <c r="B3248" s="199" t="s">
        <v>8517</v>
      </c>
      <c r="C3248" s="199" t="s">
        <v>10920</v>
      </c>
      <c r="D3248" s="200" t="s">
        <v>5943</v>
      </c>
      <c r="E3248" s="199" t="s">
        <v>4195</v>
      </c>
      <c r="F3248" s="201">
        <v>52.17</v>
      </c>
    </row>
    <row r="3249" spans="2:6" ht="27">
      <c r="B3249" s="199" t="s">
        <v>8518</v>
      </c>
      <c r="C3249" s="199" t="s">
        <v>10921</v>
      </c>
      <c r="D3249" s="200" t="s">
        <v>5944</v>
      </c>
      <c r="E3249" s="199" t="s">
        <v>4195</v>
      </c>
      <c r="F3249" s="201">
        <v>64.27</v>
      </c>
    </row>
    <row r="3250" spans="2:6" ht="27">
      <c r="B3250" s="199" t="s">
        <v>8519</v>
      </c>
      <c r="C3250" s="199" t="s">
        <v>10922</v>
      </c>
      <c r="D3250" s="200" t="s">
        <v>5945</v>
      </c>
      <c r="E3250" s="199" t="s">
        <v>4195</v>
      </c>
      <c r="F3250" s="201">
        <v>60.34</v>
      </c>
    </row>
    <row r="3251" spans="2:6">
      <c r="B3251" s="199" t="s">
        <v>8520</v>
      </c>
      <c r="C3251" s="199" t="s">
        <v>10923</v>
      </c>
      <c r="D3251" s="200" t="s">
        <v>5946</v>
      </c>
      <c r="E3251" s="199" t="s">
        <v>4195</v>
      </c>
      <c r="F3251" s="201">
        <v>196.48</v>
      </c>
    </row>
    <row r="3252" spans="2:6">
      <c r="B3252" s="199" t="s">
        <v>8521</v>
      </c>
      <c r="C3252" s="199" t="s">
        <v>10924</v>
      </c>
      <c r="D3252" s="200" t="s">
        <v>5947</v>
      </c>
      <c r="E3252" s="199" t="s">
        <v>4327</v>
      </c>
      <c r="F3252" s="201">
        <v>32.6</v>
      </c>
    </row>
    <row r="3253" spans="2:6">
      <c r="B3253" s="199" t="s">
        <v>8522</v>
      </c>
      <c r="C3253" s="199" t="s">
        <v>10925</v>
      </c>
      <c r="D3253" s="200" t="s">
        <v>5948</v>
      </c>
      <c r="E3253" s="199" t="s">
        <v>4327</v>
      </c>
      <c r="F3253" s="201">
        <v>49.58</v>
      </c>
    </row>
    <row r="3254" spans="2:6">
      <c r="B3254" s="199" t="s">
        <v>8523</v>
      </c>
      <c r="C3254" s="199" t="s">
        <v>10926</v>
      </c>
      <c r="D3254" s="200" t="s">
        <v>5949</v>
      </c>
      <c r="E3254" s="199" t="s">
        <v>4327</v>
      </c>
      <c r="F3254" s="201">
        <v>30.57</v>
      </c>
    </row>
    <row r="3255" spans="2:6">
      <c r="B3255" s="199" t="s">
        <v>8524</v>
      </c>
      <c r="C3255" s="199" t="s">
        <v>10927</v>
      </c>
      <c r="D3255" s="200" t="s">
        <v>5950</v>
      </c>
      <c r="E3255" s="199" t="s">
        <v>4195</v>
      </c>
      <c r="F3255" s="201">
        <v>24.29</v>
      </c>
    </row>
    <row r="3256" spans="2:6">
      <c r="B3256" s="199" t="s">
        <v>8525</v>
      </c>
      <c r="C3256" s="199" t="s">
        <v>10928</v>
      </c>
      <c r="D3256" s="200" t="s">
        <v>5951</v>
      </c>
      <c r="E3256" s="199" t="s">
        <v>4195</v>
      </c>
      <c r="F3256" s="201">
        <v>26.52</v>
      </c>
    </row>
    <row r="3257" spans="2:6">
      <c r="B3257" s="199" t="s">
        <v>8526</v>
      </c>
      <c r="C3257" s="199" t="s">
        <v>10929</v>
      </c>
      <c r="D3257" s="200" t="s">
        <v>5952</v>
      </c>
      <c r="E3257" s="199" t="s">
        <v>4195</v>
      </c>
      <c r="F3257" s="201">
        <v>28.75</v>
      </c>
    </row>
    <row r="3258" spans="2:6">
      <c r="B3258" s="199" t="s">
        <v>8527</v>
      </c>
      <c r="C3258" s="199" t="s">
        <v>10930</v>
      </c>
      <c r="D3258" s="200" t="s">
        <v>5953</v>
      </c>
      <c r="E3258" s="199" t="s">
        <v>4195</v>
      </c>
      <c r="F3258" s="201">
        <v>32.31</v>
      </c>
    </row>
    <row r="3259" spans="2:6">
      <c r="B3259" s="199" t="s">
        <v>8528</v>
      </c>
      <c r="C3259" s="199" t="s">
        <v>10931</v>
      </c>
      <c r="D3259" s="200" t="s">
        <v>5954</v>
      </c>
      <c r="E3259" s="199" t="s">
        <v>4195</v>
      </c>
      <c r="F3259" s="201">
        <v>39.880000000000003</v>
      </c>
    </row>
    <row r="3260" spans="2:6">
      <c r="B3260" s="199" t="s">
        <v>8529</v>
      </c>
      <c r="C3260" s="199" t="s">
        <v>10932</v>
      </c>
      <c r="D3260" s="200" t="s">
        <v>5955</v>
      </c>
      <c r="E3260" s="199" t="s">
        <v>4195</v>
      </c>
      <c r="F3260" s="201">
        <v>44.34</v>
      </c>
    </row>
    <row r="3261" spans="2:6">
      <c r="B3261" s="199" t="s">
        <v>8530</v>
      </c>
      <c r="C3261" s="199" t="s">
        <v>10933</v>
      </c>
      <c r="D3261" s="200" t="s">
        <v>5956</v>
      </c>
      <c r="E3261" s="199" t="s">
        <v>4195</v>
      </c>
      <c r="F3261" s="201">
        <v>48.79</v>
      </c>
    </row>
    <row r="3262" spans="2:6">
      <c r="B3262" s="199" t="s">
        <v>8531</v>
      </c>
      <c r="C3262" s="199" t="s">
        <v>10934</v>
      </c>
      <c r="D3262" s="200" t="s">
        <v>5957</v>
      </c>
      <c r="E3262" s="199" t="s">
        <v>4195</v>
      </c>
      <c r="F3262" s="201">
        <v>22.95</v>
      </c>
    </row>
    <row r="3263" spans="2:6">
      <c r="B3263" s="199" t="s">
        <v>8532</v>
      </c>
      <c r="C3263" s="199" t="s">
        <v>10935</v>
      </c>
      <c r="D3263" s="200" t="s">
        <v>5958</v>
      </c>
      <c r="E3263" s="199" t="s">
        <v>4195</v>
      </c>
      <c r="F3263" s="201">
        <v>24.73</v>
      </c>
    </row>
    <row r="3264" spans="2:6">
      <c r="B3264" s="199" t="s">
        <v>8533</v>
      </c>
      <c r="C3264" s="199" t="s">
        <v>10936</v>
      </c>
      <c r="D3264" s="200" t="s">
        <v>5959</v>
      </c>
      <c r="E3264" s="199" t="s">
        <v>4195</v>
      </c>
      <c r="F3264" s="201">
        <v>26.52</v>
      </c>
    </row>
    <row r="3265" spans="2:6">
      <c r="B3265" s="199" t="s">
        <v>8534</v>
      </c>
      <c r="C3265" s="199" t="s">
        <v>10937</v>
      </c>
      <c r="D3265" s="200" t="s">
        <v>5960</v>
      </c>
      <c r="E3265" s="199" t="s">
        <v>4195</v>
      </c>
      <c r="F3265" s="201">
        <v>29.36</v>
      </c>
    </row>
    <row r="3266" spans="2:6">
      <c r="B3266" s="206" t="s">
        <v>22777</v>
      </c>
      <c r="C3266" s="199" t="s">
        <v>4323</v>
      </c>
      <c r="D3266" s="203" t="s">
        <v>22778</v>
      </c>
      <c r="E3266" s="204"/>
      <c r="F3266" s="205"/>
    </row>
    <row r="3267" spans="2:6">
      <c r="B3267" s="199" t="s">
        <v>8535</v>
      </c>
      <c r="C3267" s="199" t="s">
        <v>10938</v>
      </c>
      <c r="D3267" s="200" t="s">
        <v>5961</v>
      </c>
      <c r="E3267" s="199" t="s">
        <v>4021</v>
      </c>
      <c r="F3267" s="201">
        <v>169.51</v>
      </c>
    </row>
    <row r="3268" spans="2:6">
      <c r="B3268" s="199" t="s">
        <v>8536</v>
      </c>
      <c r="C3268" s="199" t="s">
        <v>10939</v>
      </c>
      <c r="D3268" s="200" t="s">
        <v>5962</v>
      </c>
      <c r="E3268" s="199" t="s">
        <v>4021</v>
      </c>
      <c r="F3268" s="201">
        <v>162.27000000000001</v>
      </c>
    </row>
    <row r="3269" spans="2:6">
      <c r="B3269" s="199" t="s">
        <v>8537</v>
      </c>
      <c r="C3269" s="199" t="s">
        <v>10940</v>
      </c>
      <c r="D3269" s="200" t="s">
        <v>5963</v>
      </c>
      <c r="E3269" s="199" t="s">
        <v>4021</v>
      </c>
      <c r="F3269" s="201">
        <v>187.73</v>
      </c>
    </row>
    <row r="3270" spans="2:6">
      <c r="B3270" s="199" t="s">
        <v>8538</v>
      </c>
      <c r="C3270" s="199" t="s">
        <v>10941</v>
      </c>
      <c r="D3270" s="200" t="s">
        <v>5964</v>
      </c>
      <c r="E3270" s="199" t="s">
        <v>4021</v>
      </c>
      <c r="F3270" s="201">
        <v>179.35</v>
      </c>
    </row>
    <row r="3271" spans="2:6" ht="27">
      <c r="B3271" s="199" t="s">
        <v>8539</v>
      </c>
      <c r="C3271" s="199" t="s">
        <v>10942</v>
      </c>
      <c r="D3271" s="200" t="s">
        <v>5965</v>
      </c>
      <c r="E3271" s="199" t="s">
        <v>4021</v>
      </c>
      <c r="F3271" s="201">
        <v>209.25</v>
      </c>
    </row>
    <row r="3272" spans="2:6">
      <c r="B3272" s="199" t="s">
        <v>8540</v>
      </c>
      <c r="C3272" s="199" t="s">
        <v>10943</v>
      </c>
      <c r="D3272" s="200" t="s">
        <v>5966</v>
      </c>
      <c r="E3272" s="199" t="s">
        <v>4021</v>
      </c>
      <c r="F3272" s="201">
        <v>203.79</v>
      </c>
    </row>
    <row r="3273" spans="2:6">
      <c r="B3273" s="199" t="s">
        <v>8541</v>
      </c>
      <c r="C3273" s="199" t="s">
        <v>10944</v>
      </c>
      <c r="D3273" s="200" t="s">
        <v>5967</v>
      </c>
      <c r="E3273" s="199" t="s">
        <v>4021</v>
      </c>
      <c r="F3273" s="201">
        <v>152.13</v>
      </c>
    </row>
    <row r="3274" spans="2:6">
      <c r="B3274" s="199" t="s">
        <v>8542</v>
      </c>
      <c r="C3274" s="199" t="s">
        <v>10945</v>
      </c>
      <c r="D3274" s="200" t="s">
        <v>5968</v>
      </c>
      <c r="E3274" s="199" t="s">
        <v>4021</v>
      </c>
      <c r="F3274" s="201">
        <v>156.94999999999999</v>
      </c>
    </row>
    <row r="3275" spans="2:6">
      <c r="B3275" s="199" t="s">
        <v>8543</v>
      </c>
      <c r="C3275" s="199" t="s">
        <v>10946</v>
      </c>
      <c r="D3275" s="200" t="s">
        <v>5969</v>
      </c>
      <c r="E3275" s="199" t="s">
        <v>4021</v>
      </c>
      <c r="F3275" s="201">
        <v>251.23</v>
      </c>
    </row>
    <row r="3276" spans="2:6">
      <c r="B3276" s="199" t="s">
        <v>8544</v>
      </c>
      <c r="C3276" s="199" t="s">
        <v>10947</v>
      </c>
      <c r="D3276" s="200" t="s">
        <v>5970</v>
      </c>
      <c r="E3276" s="199" t="s">
        <v>4021</v>
      </c>
      <c r="F3276" s="201">
        <v>245.77</v>
      </c>
    </row>
    <row r="3277" spans="2:6">
      <c r="B3277" s="206" t="s">
        <v>22779</v>
      </c>
      <c r="C3277" s="199" t="s">
        <v>4323</v>
      </c>
      <c r="D3277" s="203" t="s">
        <v>22780</v>
      </c>
      <c r="E3277" s="204"/>
      <c r="F3277" s="205"/>
    </row>
    <row r="3278" spans="2:6">
      <c r="B3278" s="199" t="s">
        <v>8545</v>
      </c>
      <c r="C3278" s="199" t="s">
        <v>10948</v>
      </c>
      <c r="D3278" s="200" t="s">
        <v>5971</v>
      </c>
      <c r="E3278" s="199" t="s">
        <v>4021</v>
      </c>
      <c r="F3278" s="201">
        <v>0.93</v>
      </c>
    </row>
    <row r="3279" spans="2:6">
      <c r="B3279" s="199" t="s">
        <v>8546</v>
      </c>
      <c r="C3279" s="199" t="s">
        <v>10949</v>
      </c>
      <c r="D3279" s="200" t="s">
        <v>5972</v>
      </c>
      <c r="E3279" s="199" t="s">
        <v>4327</v>
      </c>
      <c r="F3279" s="201">
        <v>27.26</v>
      </c>
    </row>
    <row r="3280" spans="2:6">
      <c r="B3280" s="199" t="s">
        <v>8547</v>
      </c>
      <c r="C3280" s="199" t="s">
        <v>10950</v>
      </c>
      <c r="D3280" s="200" t="s">
        <v>5973</v>
      </c>
      <c r="E3280" s="199" t="s">
        <v>4327</v>
      </c>
      <c r="F3280" s="201">
        <v>31.87</v>
      </c>
    </row>
    <row r="3281" spans="2:6">
      <c r="B3281" s="199" t="s">
        <v>8548</v>
      </c>
      <c r="C3281" s="199" t="s">
        <v>10951</v>
      </c>
      <c r="D3281" s="200" t="s">
        <v>5974</v>
      </c>
      <c r="E3281" s="199" t="s">
        <v>4327</v>
      </c>
      <c r="F3281" s="201">
        <v>19.920000000000002</v>
      </c>
    </row>
    <row r="3282" spans="2:6">
      <c r="B3282" s="199" t="s">
        <v>8549</v>
      </c>
      <c r="C3282" s="199" t="s">
        <v>10952</v>
      </c>
      <c r="D3282" s="200" t="s">
        <v>5975</v>
      </c>
      <c r="E3282" s="199" t="s">
        <v>4327</v>
      </c>
      <c r="F3282" s="201">
        <v>24.52</v>
      </c>
    </row>
    <row r="3283" spans="2:6">
      <c r="B3283" s="199" t="s">
        <v>8550</v>
      </c>
      <c r="C3283" s="199" t="s">
        <v>10953</v>
      </c>
      <c r="D3283" s="200" t="s">
        <v>5976</v>
      </c>
      <c r="E3283" s="199" t="s">
        <v>4021</v>
      </c>
      <c r="F3283" s="201">
        <v>0.33</v>
      </c>
    </row>
    <row r="3284" spans="2:6" ht="27">
      <c r="B3284" s="199" t="s">
        <v>8551</v>
      </c>
      <c r="C3284" s="199" t="s">
        <v>10954</v>
      </c>
      <c r="D3284" s="200" t="s">
        <v>5977</v>
      </c>
      <c r="E3284" s="199" t="s">
        <v>4021</v>
      </c>
      <c r="F3284" s="201">
        <v>2.15</v>
      </c>
    </row>
    <row r="3285" spans="2:6">
      <c r="B3285" s="199" t="s">
        <v>8552</v>
      </c>
      <c r="C3285" s="199" t="s">
        <v>4323</v>
      </c>
      <c r="D3285" s="200" t="s">
        <v>5978</v>
      </c>
      <c r="E3285" s="199" t="s">
        <v>4021</v>
      </c>
      <c r="F3285" s="201">
        <v>1.1200000000000001</v>
      </c>
    </row>
    <row r="3286" spans="2:6">
      <c r="B3286" s="206" t="s">
        <v>22781</v>
      </c>
      <c r="C3286" s="199" t="s">
        <v>4323</v>
      </c>
      <c r="D3286" s="203" t="s">
        <v>22782</v>
      </c>
      <c r="E3286" s="204"/>
      <c r="F3286" s="205"/>
    </row>
    <row r="3287" spans="2:6" ht="40.5">
      <c r="B3287" s="199" t="s">
        <v>8553</v>
      </c>
      <c r="C3287" s="199" t="s">
        <v>10955</v>
      </c>
      <c r="D3287" s="200" t="s">
        <v>22783</v>
      </c>
      <c r="E3287" s="199" t="s">
        <v>4195</v>
      </c>
      <c r="F3287" s="201">
        <v>1.81</v>
      </c>
    </row>
    <row r="3288" spans="2:6" ht="40.5">
      <c r="B3288" s="199" t="s">
        <v>8554</v>
      </c>
      <c r="C3288" s="199" t="s">
        <v>10956</v>
      </c>
      <c r="D3288" s="200" t="s">
        <v>22784</v>
      </c>
      <c r="E3288" s="199" t="s">
        <v>4195</v>
      </c>
      <c r="F3288" s="201">
        <v>2.31</v>
      </c>
    </row>
    <row r="3289" spans="2:6" ht="40.5">
      <c r="B3289" s="199" t="s">
        <v>8555</v>
      </c>
      <c r="C3289" s="199" t="s">
        <v>10957</v>
      </c>
      <c r="D3289" s="200" t="s">
        <v>22785</v>
      </c>
      <c r="E3289" s="199" t="s">
        <v>4195</v>
      </c>
      <c r="F3289" s="201">
        <v>3.77</v>
      </c>
    </row>
    <row r="3290" spans="2:6" ht="27">
      <c r="B3290" s="199" t="s">
        <v>8556</v>
      </c>
      <c r="C3290" s="199" t="s">
        <v>10958</v>
      </c>
      <c r="D3290" s="200" t="s">
        <v>22786</v>
      </c>
      <c r="E3290" s="199" t="s">
        <v>4195</v>
      </c>
      <c r="F3290" s="201">
        <v>2.4900000000000002</v>
      </c>
    </row>
    <row r="3291" spans="2:6" ht="27">
      <c r="B3291" s="199" t="s">
        <v>8557</v>
      </c>
      <c r="C3291" s="199" t="s">
        <v>10959</v>
      </c>
      <c r="D3291" s="200" t="s">
        <v>22787</v>
      </c>
      <c r="E3291" s="199" t="s">
        <v>4195</v>
      </c>
      <c r="F3291" s="201">
        <v>3.88</v>
      </c>
    </row>
    <row r="3292" spans="2:6" ht="40.5">
      <c r="B3292" s="199" t="s">
        <v>8558</v>
      </c>
      <c r="C3292" s="199" t="s">
        <v>10960</v>
      </c>
      <c r="D3292" s="200" t="s">
        <v>22788</v>
      </c>
      <c r="E3292" s="199" t="s">
        <v>4195</v>
      </c>
      <c r="F3292" s="201">
        <v>5</v>
      </c>
    </row>
    <row r="3293" spans="2:6" ht="27">
      <c r="B3293" s="199" t="s">
        <v>8559</v>
      </c>
      <c r="C3293" s="199" t="s">
        <v>10961</v>
      </c>
      <c r="D3293" s="200" t="s">
        <v>22789</v>
      </c>
      <c r="E3293" s="199" t="s">
        <v>4195</v>
      </c>
      <c r="F3293" s="201">
        <v>7</v>
      </c>
    </row>
    <row r="3294" spans="2:6" ht="27">
      <c r="B3294" s="199" t="s">
        <v>8560</v>
      </c>
      <c r="C3294" s="199" t="s">
        <v>10962</v>
      </c>
      <c r="D3294" s="200" t="s">
        <v>22790</v>
      </c>
      <c r="E3294" s="199" t="s">
        <v>4195</v>
      </c>
      <c r="F3294" s="201">
        <v>7.61</v>
      </c>
    </row>
    <row r="3295" spans="2:6" ht="27">
      <c r="B3295" s="199" t="s">
        <v>8561</v>
      </c>
      <c r="C3295" s="199" t="s">
        <v>10963</v>
      </c>
      <c r="D3295" s="200" t="s">
        <v>22791</v>
      </c>
      <c r="E3295" s="199" t="s">
        <v>4195</v>
      </c>
      <c r="F3295" s="201">
        <v>9.73</v>
      </c>
    </row>
    <row r="3296" spans="2:6">
      <c r="B3296" s="206" t="s">
        <v>22792</v>
      </c>
      <c r="C3296" s="199" t="s">
        <v>4323</v>
      </c>
      <c r="D3296" s="203" t="s">
        <v>22793</v>
      </c>
      <c r="E3296" s="204"/>
      <c r="F3296" s="205"/>
    </row>
    <row r="3297" spans="2:6" ht="27">
      <c r="B3297" s="199" t="s">
        <v>22794</v>
      </c>
      <c r="C3297" s="199" t="s">
        <v>4323</v>
      </c>
      <c r="D3297" s="200" t="s">
        <v>22795</v>
      </c>
      <c r="E3297" s="199" t="s">
        <v>4021</v>
      </c>
      <c r="F3297" s="201">
        <v>3.69</v>
      </c>
    </row>
    <row r="3298" spans="2:6" ht="27">
      <c r="B3298" s="199" t="s">
        <v>8562</v>
      </c>
      <c r="C3298" s="199" t="s">
        <v>10964</v>
      </c>
      <c r="D3298" s="200" t="s">
        <v>5979</v>
      </c>
      <c r="E3298" s="199" t="s">
        <v>4021</v>
      </c>
      <c r="F3298" s="201">
        <v>4.1399999999999997</v>
      </c>
    </row>
    <row r="3299" spans="2:6" ht="27">
      <c r="B3299" s="199" t="s">
        <v>22796</v>
      </c>
      <c r="C3299" s="199" t="s">
        <v>4323</v>
      </c>
      <c r="D3299" s="200" t="s">
        <v>22797</v>
      </c>
      <c r="E3299" s="199" t="s">
        <v>4021</v>
      </c>
      <c r="F3299" s="201">
        <v>4.26</v>
      </c>
    </row>
    <row r="3300" spans="2:6" ht="27">
      <c r="B3300" s="199" t="s">
        <v>8563</v>
      </c>
      <c r="C3300" s="199" t="s">
        <v>4323</v>
      </c>
      <c r="D3300" s="200" t="s">
        <v>5980</v>
      </c>
      <c r="E3300" s="199" t="s">
        <v>4021</v>
      </c>
      <c r="F3300" s="201">
        <v>5.85</v>
      </c>
    </row>
    <row r="3301" spans="2:6" ht="27">
      <c r="B3301" s="199" t="s">
        <v>22798</v>
      </c>
      <c r="C3301" s="199" t="s">
        <v>4323</v>
      </c>
      <c r="D3301" s="200" t="s">
        <v>22799</v>
      </c>
      <c r="E3301" s="199" t="s">
        <v>4021</v>
      </c>
      <c r="F3301" s="201">
        <v>7.01</v>
      </c>
    </row>
    <row r="3302" spans="2:6" ht="27">
      <c r="B3302" s="199" t="s">
        <v>22800</v>
      </c>
      <c r="C3302" s="199" t="s">
        <v>4323</v>
      </c>
      <c r="D3302" s="200" t="s">
        <v>22801</v>
      </c>
      <c r="E3302" s="199" t="s">
        <v>4021</v>
      </c>
      <c r="F3302" s="201">
        <v>13.1</v>
      </c>
    </row>
    <row r="3303" spans="2:6">
      <c r="B3303" s="199" t="s">
        <v>8564</v>
      </c>
      <c r="C3303" s="199" t="s">
        <v>10965</v>
      </c>
      <c r="D3303" s="200" t="s">
        <v>5981</v>
      </c>
      <c r="E3303" s="199" t="s">
        <v>4195</v>
      </c>
      <c r="F3303" s="201">
        <v>17.29</v>
      </c>
    </row>
    <row r="3304" spans="2:6">
      <c r="B3304" s="199" t="s">
        <v>8565</v>
      </c>
      <c r="C3304" s="199" t="s">
        <v>10966</v>
      </c>
      <c r="D3304" s="200" t="s">
        <v>5982</v>
      </c>
      <c r="E3304" s="199" t="s">
        <v>4195</v>
      </c>
      <c r="F3304" s="201">
        <v>18.02</v>
      </c>
    </row>
    <row r="3305" spans="2:6">
      <c r="B3305" s="199" t="s">
        <v>8566</v>
      </c>
      <c r="C3305" s="199" t="s">
        <v>10967</v>
      </c>
      <c r="D3305" s="200" t="s">
        <v>5983</v>
      </c>
      <c r="E3305" s="199" t="s">
        <v>4195</v>
      </c>
      <c r="F3305" s="201">
        <v>27.62</v>
      </c>
    </row>
    <row r="3306" spans="2:6" ht="40.5">
      <c r="B3306" s="199" t="s">
        <v>8567</v>
      </c>
      <c r="C3306" s="199" t="s">
        <v>10968</v>
      </c>
      <c r="D3306" s="200" t="s">
        <v>14058</v>
      </c>
      <c r="E3306" s="199" t="s">
        <v>4021</v>
      </c>
      <c r="F3306" s="201">
        <v>11.63</v>
      </c>
    </row>
    <row r="3307" spans="2:6" ht="27">
      <c r="B3307" s="199" t="s">
        <v>8568</v>
      </c>
      <c r="C3307" s="199" t="s">
        <v>10969</v>
      </c>
      <c r="D3307" s="200" t="s">
        <v>5984</v>
      </c>
      <c r="E3307" s="199" t="s">
        <v>4021</v>
      </c>
      <c r="F3307" s="201">
        <v>9.6199999999999992</v>
      </c>
    </row>
    <row r="3308" spans="2:6" ht="27">
      <c r="B3308" s="199" t="s">
        <v>8569</v>
      </c>
      <c r="C3308" s="199" t="s">
        <v>10970</v>
      </c>
      <c r="D3308" s="200" t="s">
        <v>5985</v>
      </c>
      <c r="E3308" s="199" t="s">
        <v>4021</v>
      </c>
      <c r="F3308" s="201">
        <v>9.17</v>
      </c>
    </row>
    <row r="3309" spans="2:6" ht="27">
      <c r="B3309" s="199" t="s">
        <v>8570</v>
      </c>
      <c r="C3309" s="199" t="s">
        <v>10971</v>
      </c>
      <c r="D3309" s="200" t="s">
        <v>5986</v>
      </c>
      <c r="E3309" s="199" t="s">
        <v>4021</v>
      </c>
      <c r="F3309" s="201">
        <v>6.47</v>
      </c>
    </row>
    <row r="3310" spans="2:6" ht="27">
      <c r="B3310" s="199" t="s">
        <v>8571</v>
      </c>
      <c r="C3310" s="199" t="s">
        <v>10972</v>
      </c>
      <c r="D3310" s="200" t="s">
        <v>5987</v>
      </c>
      <c r="E3310" s="199" t="s">
        <v>4021</v>
      </c>
      <c r="F3310" s="201">
        <v>8.93</v>
      </c>
    </row>
    <row r="3311" spans="2:6" ht="27">
      <c r="B3311" s="199" t="s">
        <v>8572</v>
      </c>
      <c r="C3311" s="199" t="s">
        <v>10973</v>
      </c>
      <c r="D3311" s="200" t="s">
        <v>5988</v>
      </c>
      <c r="E3311" s="199" t="s">
        <v>4021</v>
      </c>
      <c r="F3311" s="201">
        <v>23.32</v>
      </c>
    </row>
    <row r="3312" spans="2:6">
      <c r="B3312" s="199" t="s">
        <v>8573</v>
      </c>
      <c r="C3312" s="199" t="s">
        <v>10974</v>
      </c>
      <c r="D3312" s="200" t="s">
        <v>5989</v>
      </c>
      <c r="E3312" s="199" t="s">
        <v>4195</v>
      </c>
      <c r="F3312" s="201">
        <v>20.07</v>
      </c>
    </row>
    <row r="3313" spans="2:6">
      <c r="B3313" s="199" t="s">
        <v>8574</v>
      </c>
      <c r="C3313" s="199" t="s">
        <v>10975</v>
      </c>
      <c r="D3313" s="200" t="s">
        <v>5990</v>
      </c>
      <c r="E3313" s="199" t="s">
        <v>4195</v>
      </c>
      <c r="F3313" s="201">
        <v>16.8</v>
      </c>
    </row>
    <row r="3314" spans="2:6">
      <c r="B3314" s="199" t="s">
        <v>8575</v>
      </c>
      <c r="C3314" s="199" t="s">
        <v>10976</v>
      </c>
      <c r="D3314" s="200" t="s">
        <v>5991</v>
      </c>
      <c r="E3314" s="199" t="s">
        <v>4021</v>
      </c>
      <c r="F3314" s="201">
        <v>21.61</v>
      </c>
    </row>
    <row r="3315" spans="2:6" ht="27">
      <c r="B3315" s="199" t="s">
        <v>8576</v>
      </c>
      <c r="C3315" s="199" t="s">
        <v>10977</v>
      </c>
      <c r="D3315" s="200" t="s">
        <v>5992</v>
      </c>
      <c r="E3315" s="199" t="s">
        <v>4021</v>
      </c>
      <c r="F3315" s="201">
        <v>71.459999999999994</v>
      </c>
    </row>
    <row r="3316" spans="2:6" ht="27">
      <c r="B3316" s="199" t="s">
        <v>8577</v>
      </c>
      <c r="C3316" s="199" t="s">
        <v>4323</v>
      </c>
      <c r="D3316" s="200" t="s">
        <v>5993</v>
      </c>
      <c r="E3316" s="199" t="s">
        <v>4021</v>
      </c>
      <c r="F3316" s="201">
        <v>8.52</v>
      </c>
    </row>
    <row r="3317" spans="2:6" ht="27">
      <c r="B3317" s="199" t="s">
        <v>8578</v>
      </c>
      <c r="C3317" s="199" t="s">
        <v>10978</v>
      </c>
      <c r="D3317" s="200" t="s">
        <v>5994</v>
      </c>
      <c r="E3317" s="199" t="s">
        <v>4021</v>
      </c>
      <c r="F3317" s="201">
        <v>23.87</v>
      </c>
    </row>
    <row r="3318" spans="2:6" ht="27">
      <c r="B3318" s="199" t="s">
        <v>8579</v>
      </c>
      <c r="C3318" s="199" t="s">
        <v>10979</v>
      </c>
      <c r="D3318" s="200" t="s">
        <v>5995</v>
      </c>
      <c r="E3318" s="199" t="s">
        <v>4021</v>
      </c>
      <c r="F3318" s="201">
        <v>28.92</v>
      </c>
    </row>
    <row r="3319" spans="2:6" ht="27">
      <c r="B3319" s="199" t="s">
        <v>8580</v>
      </c>
      <c r="C3319" s="199" t="s">
        <v>10980</v>
      </c>
      <c r="D3319" s="200" t="s">
        <v>5996</v>
      </c>
      <c r="E3319" s="199" t="s">
        <v>4021</v>
      </c>
      <c r="F3319" s="201">
        <v>21.87</v>
      </c>
    </row>
    <row r="3320" spans="2:6" ht="27">
      <c r="B3320" s="199" t="s">
        <v>8581</v>
      </c>
      <c r="C3320" s="199" t="s">
        <v>10981</v>
      </c>
      <c r="D3320" s="200" t="s">
        <v>5997</v>
      </c>
      <c r="E3320" s="199" t="s">
        <v>4021</v>
      </c>
      <c r="F3320" s="201">
        <v>37.31</v>
      </c>
    </row>
    <row r="3321" spans="2:6" ht="27">
      <c r="B3321" s="199" t="s">
        <v>8582</v>
      </c>
      <c r="C3321" s="199" t="s">
        <v>10982</v>
      </c>
      <c r="D3321" s="200" t="s">
        <v>22802</v>
      </c>
      <c r="E3321" s="199" t="s">
        <v>4021</v>
      </c>
      <c r="F3321" s="201">
        <v>128.22999999999999</v>
      </c>
    </row>
    <row r="3322" spans="2:6" ht="27">
      <c r="B3322" s="199" t="s">
        <v>8583</v>
      </c>
      <c r="C3322" s="199" t="s">
        <v>10983</v>
      </c>
      <c r="D3322" s="200" t="s">
        <v>5998</v>
      </c>
      <c r="E3322" s="199" t="s">
        <v>4021</v>
      </c>
      <c r="F3322" s="201">
        <v>22.26</v>
      </c>
    </row>
    <row r="3323" spans="2:6" ht="27">
      <c r="B3323" s="199" t="s">
        <v>8584</v>
      </c>
      <c r="C3323" s="199" t="s">
        <v>10984</v>
      </c>
      <c r="D3323" s="200" t="s">
        <v>5999</v>
      </c>
      <c r="E3323" s="199" t="s">
        <v>4021</v>
      </c>
      <c r="F3323" s="201">
        <v>23.71</v>
      </c>
    </row>
    <row r="3324" spans="2:6" ht="27">
      <c r="B3324" s="199" t="s">
        <v>8585</v>
      </c>
      <c r="C3324" s="199" t="s">
        <v>10985</v>
      </c>
      <c r="D3324" s="200" t="s">
        <v>6000</v>
      </c>
      <c r="E3324" s="199" t="s">
        <v>4021</v>
      </c>
      <c r="F3324" s="201">
        <v>54.49</v>
      </c>
    </row>
    <row r="3325" spans="2:6" ht="27">
      <c r="B3325" s="199" t="s">
        <v>8586</v>
      </c>
      <c r="C3325" s="199" t="s">
        <v>10986</v>
      </c>
      <c r="D3325" s="200" t="s">
        <v>6001</v>
      </c>
      <c r="E3325" s="199" t="s">
        <v>4021</v>
      </c>
      <c r="F3325" s="201">
        <v>47.56</v>
      </c>
    </row>
    <row r="3326" spans="2:6" ht="27">
      <c r="B3326" s="199" t="s">
        <v>8587</v>
      </c>
      <c r="C3326" s="199" t="s">
        <v>10987</v>
      </c>
      <c r="D3326" s="200" t="s">
        <v>6002</v>
      </c>
      <c r="E3326" s="199" t="s">
        <v>4021</v>
      </c>
      <c r="F3326" s="201">
        <v>50.38</v>
      </c>
    </row>
    <row r="3327" spans="2:6" ht="40.5">
      <c r="B3327" s="199" t="s">
        <v>8588</v>
      </c>
      <c r="C3327" s="199" t="s">
        <v>4323</v>
      </c>
      <c r="D3327" s="200" t="s">
        <v>6003</v>
      </c>
      <c r="E3327" s="199" t="s">
        <v>4021</v>
      </c>
      <c r="F3327" s="201">
        <v>56.19</v>
      </c>
    </row>
    <row r="3328" spans="2:6" ht="40.5">
      <c r="B3328" s="199" t="s">
        <v>8589</v>
      </c>
      <c r="C3328" s="199" t="s">
        <v>10988</v>
      </c>
      <c r="D3328" s="200" t="s">
        <v>6004</v>
      </c>
      <c r="E3328" s="199" t="s">
        <v>4021</v>
      </c>
      <c r="F3328" s="201">
        <v>44.34</v>
      </c>
    </row>
    <row r="3329" spans="2:6" ht="40.5">
      <c r="B3329" s="199" t="s">
        <v>8590</v>
      </c>
      <c r="C3329" s="199" t="s">
        <v>10989</v>
      </c>
      <c r="D3329" s="200" t="s">
        <v>6005</v>
      </c>
      <c r="E3329" s="199" t="s">
        <v>4021</v>
      </c>
      <c r="F3329" s="201">
        <v>43.36</v>
      </c>
    </row>
    <row r="3330" spans="2:6" ht="40.5">
      <c r="B3330" s="199" t="s">
        <v>8591</v>
      </c>
      <c r="C3330" s="199" t="s">
        <v>10990</v>
      </c>
      <c r="D3330" s="200" t="s">
        <v>6006</v>
      </c>
      <c r="E3330" s="199" t="s">
        <v>4021</v>
      </c>
      <c r="F3330" s="201">
        <v>65.930000000000007</v>
      </c>
    </row>
    <row r="3331" spans="2:6" ht="40.5">
      <c r="B3331" s="199" t="s">
        <v>8592</v>
      </c>
      <c r="C3331" s="199" t="s">
        <v>10991</v>
      </c>
      <c r="D3331" s="200" t="s">
        <v>6007</v>
      </c>
      <c r="E3331" s="199" t="s">
        <v>4021</v>
      </c>
      <c r="F3331" s="201">
        <v>210.71</v>
      </c>
    </row>
    <row r="3332" spans="2:6" ht="54">
      <c r="B3332" s="199" t="s">
        <v>8593</v>
      </c>
      <c r="C3332" s="199" t="s">
        <v>10992</v>
      </c>
      <c r="D3332" s="200" t="s">
        <v>22803</v>
      </c>
      <c r="E3332" s="199" t="s">
        <v>4021</v>
      </c>
      <c r="F3332" s="201">
        <v>44.36</v>
      </c>
    </row>
    <row r="3333" spans="2:6" ht="27">
      <c r="B3333" s="199" t="s">
        <v>8594</v>
      </c>
      <c r="C3333" s="199" t="s">
        <v>10993</v>
      </c>
      <c r="D3333" s="200" t="s">
        <v>6008</v>
      </c>
      <c r="E3333" s="199" t="s">
        <v>4021</v>
      </c>
      <c r="F3333" s="201">
        <v>57.84</v>
      </c>
    </row>
    <row r="3334" spans="2:6" ht="27">
      <c r="B3334" s="199" t="s">
        <v>8595</v>
      </c>
      <c r="C3334" s="199" t="s">
        <v>10994</v>
      </c>
      <c r="D3334" s="200" t="s">
        <v>6009</v>
      </c>
      <c r="E3334" s="199" t="s">
        <v>4021</v>
      </c>
      <c r="F3334" s="201">
        <v>60.46</v>
      </c>
    </row>
    <row r="3335" spans="2:6" ht="40.5">
      <c r="B3335" s="199" t="s">
        <v>8596</v>
      </c>
      <c r="C3335" s="199" t="s">
        <v>10995</v>
      </c>
      <c r="D3335" s="200" t="s">
        <v>6010</v>
      </c>
      <c r="E3335" s="199" t="s">
        <v>4021</v>
      </c>
      <c r="F3335" s="201">
        <v>188.88</v>
      </c>
    </row>
    <row r="3336" spans="2:6" ht="27">
      <c r="B3336" s="199" t="s">
        <v>8597</v>
      </c>
      <c r="C3336" s="199" t="s">
        <v>10996</v>
      </c>
      <c r="D3336" s="200" t="s">
        <v>6011</v>
      </c>
      <c r="E3336" s="199" t="s">
        <v>4021</v>
      </c>
      <c r="F3336" s="201">
        <v>283.43</v>
      </c>
    </row>
    <row r="3337" spans="2:6" ht="27">
      <c r="B3337" s="199" t="s">
        <v>8598</v>
      </c>
      <c r="C3337" s="199" t="s">
        <v>10997</v>
      </c>
      <c r="D3337" s="200" t="s">
        <v>6012</v>
      </c>
      <c r="E3337" s="199" t="s">
        <v>4021</v>
      </c>
      <c r="F3337" s="201">
        <v>189.81</v>
      </c>
    </row>
    <row r="3338" spans="2:6" ht="54">
      <c r="B3338" s="199" t="s">
        <v>8599</v>
      </c>
      <c r="C3338" s="199" t="s">
        <v>10998</v>
      </c>
      <c r="D3338" s="200" t="s">
        <v>6013</v>
      </c>
      <c r="E3338" s="199" t="s">
        <v>4021</v>
      </c>
      <c r="F3338" s="201">
        <v>96.89</v>
      </c>
    </row>
    <row r="3339" spans="2:6" ht="54">
      <c r="B3339" s="199" t="s">
        <v>8600</v>
      </c>
      <c r="C3339" s="199" t="s">
        <v>10999</v>
      </c>
      <c r="D3339" s="200" t="s">
        <v>6014</v>
      </c>
      <c r="E3339" s="199" t="s">
        <v>4021</v>
      </c>
      <c r="F3339" s="201">
        <v>73.709999999999994</v>
      </c>
    </row>
    <row r="3340" spans="2:6" ht="40.5">
      <c r="B3340" s="199" t="s">
        <v>8601</v>
      </c>
      <c r="C3340" s="199" t="s">
        <v>11000</v>
      </c>
      <c r="D3340" s="200" t="s">
        <v>6015</v>
      </c>
      <c r="E3340" s="199" t="s">
        <v>4021</v>
      </c>
      <c r="F3340" s="201">
        <v>82.68</v>
      </c>
    </row>
    <row r="3341" spans="2:6">
      <c r="B3341" s="199" t="s">
        <v>8602</v>
      </c>
      <c r="C3341" s="199" t="s">
        <v>11001</v>
      </c>
      <c r="D3341" s="200" t="s">
        <v>6016</v>
      </c>
      <c r="E3341" s="199" t="s">
        <v>4021</v>
      </c>
      <c r="F3341" s="201">
        <v>15.46</v>
      </c>
    </row>
    <row r="3342" spans="2:6">
      <c r="B3342" s="199" t="s">
        <v>8603</v>
      </c>
      <c r="C3342" s="199" t="s">
        <v>4323</v>
      </c>
      <c r="D3342" s="200" t="s">
        <v>6017</v>
      </c>
      <c r="E3342" s="199" t="s">
        <v>4021</v>
      </c>
      <c r="F3342" s="201">
        <v>17.89</v>
      </c>
    </row>
    <row r="3343" spans="2:6">
      <c r="B3343" s="199" t="s">
        <v>8604</v>
      </c>
      <c r="C3343" s="199" t="s">
        <v>11002</v>
      </c>
      <c r="D3343" s="200" t="s">
        <v>6018</v>
      </c>
      <c r="E3343" s="199" t="s">
        <v>4021</v>
      </c>
      <c r="F3343" s="201">
        <v>98.26</v>
      </c>
    </row>
    <row r="3344" spans="2:6" ht="40.5">
      <c r="B3344" s="199" t="s">
        <v>8605</v>
      </c>
      <c r="C3344" s="199" t="s">
        <v>4323</v>
      </c>
      <c r="D3344" s="200" t="s">
        <v>6019</v>
      </c>
      <c r="E3344" s="199" t="s">
        <v>4021</v>
      </c>
      <c r="F3344" s="201">
        <v>53.38</v>
      </c>
    </row>
    <row r="3345" spans="2:6" ht="40.5">
      <c r="B3345" s="199" t="s">
        <v>8606</v>
      </c>
      <c r="C3345" s="199" t="s">
        <v>4323</v>
      </c>
      <c r="D3345" s="200" t="s">
        <v>6020</v>
      </c>
      <c r="E3345" s="199" t="s">
        <v>4021</v>
      </c>
      <c r="F3345" s="201">
        <v>44.89</v>
      </c>
    </row>
    <row r="3346" spans="2:6" ht="27">
      <c r="B3346" s="199" t="s">
        <v>8607</v>
      </c>
      <c r="C3346" s="199" t="s">
        <v>4323</v>
      </c>
      <c r="D3346" s="200" t="s">
        <v>6021</v>
      </c>
      <c r="E3346" s="199" t="s">
        <v>4021</v>
      </c>
      <c r="F3346" s="201">
        <v>14.52</v>
      </c>
    </row>
    <row r="3347" spans="2:6" ht="40.5">
      <c r="B3347" s="199" t="s">
        <v>8608</v>
      </c>
      <c r="C3347" s="199" t="s">
        <v>11003</v>
      </c>
      <c r="D3347" s="200" t="s">
        <v>6022</v>
      </c>
      <c r="E3347" s="199" t="s">
        <v>4021</v>
      </c>
      <c r="F3347" s="201">
        <v>36.78</v>
      </c>
    </row>
    <row r="3348" spans="2:6">
      <c r="B3348" s="206" t="s">
        <v>22804</v>
      </c>
      <c r="C3348" s="199" t="s">
        <v>4323</v>
      </c>
      <c r="D3348" s="203" t="s">
        <v>22805</v>
      </c>
      <c r="E3348" s="204"/>
      <c r="F3348" s="205"/>
    </row>
    <row r="3349" spans="2:6" ht="27">
      <c r="B3349" s="199" t="s">
        <v>8609</v>
      </c>
      <c r="C3349" s="199" t="s">
        <v>11004</v>
      </c>
      <c r="D3349" s="200" t="s">
        <v>19307</v>
      </c>
      <c r="E3349" s="199" t="s">
        <v>4195</v>
      </c>
      <c r="F3349" s="201">
        <v>27.36</v>
      </c>
    </row>
    <row r="3350" spans="2:6" ht="27">
      <c r="B3350" s="199" t="s">
        <v>8610</v>
      </c>
      <c r="C3350" s="199" t="s">
        <v>11005</v>
      </c>
      <c r="D3350" s="200" t="s">
        <v>19308</v>
      </c>
      <c r="E3350" s="199" t="s">
        <v>4195</v>
      </c>
      <c r="F3350" s="201">
        <v>27.5</v>
      </c>
    </row>
    <row r="3351" spans="2:6" ht="27">
      <c r="B3351" s="199" t="s">
        <v>8611</v>
      </c>
      <c r="C3351" s="199" t="s">
        <v>11006</v>
      </c>
      <c r="D3351" s="200" t="s">
        <v>6023</v>
      </c>
      <c r="E3351" s="199" t="s">
        <v>4195</v>
      </c>
      <c r="F3351" s="201">
        <v>14.67</v>
      </c>
    </row>
    <row r="3352" spans="2:6" ht="27">
      <c r="B3352" s="199" t="s">
        <v>8612</v>
      </c>
      <c r="C3352" s="199" t="s">
        <v>11007</v>
      </c>
      <c r="D3352" s="200" t="s">
        <v>6024</v>
      </c>
      <c r="E3352" s="199" t="s">
        <v>4195</v>
      </c>
      <c r="F3352" s="201">
        <v>12.57</v>
      </c>
    </row>
    <row r="3353" spans="2:6" ht="27">
      <c r="B3353" s="199" t="s">
        <v>8613</v>
      </c>
      <c r="C3353" s="199" t="s">
        <v>11008</v>
      </c>
      <c r="D3353" s="200" t="s">
        <v>6025</v>
      </c>
      <c r="E3353" s="199" t="s">
        <v>4195</v>
      </c>
      <c r="F3353" s="201">
        <v>13.91</v>
      </c>
    </row>
    <row r="3354" spans="2:6" ht="27">
      <c r="B3354" s="199" t="s">
        <v>8614</v>
      </c>
      <c r="C3354" s="199" t="s">
        <v>11009</v>
      </c>
      <c r="D3354" s="200" t="s">
        <v>6026</v>
      </c>
      <c r="E3354" s="199" t="s">
        <v>4195</v>
      </c>
      <c r="F3354" s="201">
        <v>9.24</v>
      </c>
    </row>
    <row r="3355" spans="2:6" ht="27">
      <c r="B3355" s="199" t="s">
        <v>8615</v>
      </c>
      <c r="C3355" s="199" t="s">
        <v>11010</v>
      </c>
      <c r="D3355" s="200" t="s">
        <v>6027</v>
      </c>
      <c r="E3355" s="199" t="s">
        <v>4195</v>
      </c>
      <c r="F3355" s="201">
        <v>28.36</v>
      </c>
    </row>
    <row r="3356" spans="2:6" ht="27">
      <c r="B3356" s="199" t="s">
        <v>8616</v>
      </c>
      <c r="C3356" s="199" t="s">
        <v>11011</v>
      </c>
      <c r="D3356" s="200" t="s">
        <v>6028</v>
      </c>
      <c r="E3356" s="199" t="s">
        <v>4195</v>
      </c>
      <c r="F3356" s="201">
        <v>17.28</v>
      </c>
    </row>
    <row r="3357" spans="2:6" ht="40.5">
      <c r="B3357" s="199" t="s">
        <v>8617</v>
      </c>
      <c r="C3357" s="199" t="s">
        <v>11012</v>
      </c>
      <c r="D3357" s="200" t="s">
        <v>6029</v>
      </c>
      <c r="E3357" s="199" t="s">
        <v>4195</v>
      </c>
      <c r="F3357" s="201">
        <v>20.76</v>
      </c>
    </row>
    <row r="3358" spans="2:6" ht="27">
      <c r="B3358" s="199" t="s">
        <v>8618</v>
      </c>
      <c r="C3358" s="199" t="s">
        <v>11013</v>
      </c>
      <c r="D3358" s="200" t="s">
        <v>6030</v>
      </c>
      <c r="E3358" s="199" t="s">
        <v>4195</v>
      </c>
      <c r="F3358" s="201">
        <v>28.06</v>
      </c>
    </row>
    <row r="3359" spans="2:6" ht="27">
      <c r="B3359" s="199" t="s">
        <v>8619</v>
      </c>
      <c r="C3359" s="199" t="s">
        <v>11014</v>
      </c>
      <c r="D3359" s="200" t="s">
        <v>6031</v>
      </c>
      <c r="E3359" s="199" t="s">
        <v>4195</v>
      </c>
      <c r="F3359" s="201">
        <v>18.190000000000001</v>
      </c>
    </row>
    <row r="3360" spans="2:6" ht="27">
      <c r="B3360" s="199" t="s">
        <v>8620</v>
      </c>
      <c r="C3360" s="199" t="s">
        <v>11015</v>
      </c>
      <c r="D3360" s="200" t="s">
        <v>6032</v>
      </c>
      <c r="E3360" s="199" t="s">
        <v>4195</v>
      </c>
      <c r="F3360" s="201">
        <v>20.99</v>
      </c>
    </row>
    <row r="3361" spans="2:6" ht="27">
      <c r="B3361" s="199" t="s">
        <v>8621</v>
      </c>
      <c r="C3361" s="199" t="s">
        <v>11016</v>
      </c>
      <c r="D3361" s="200" t="s">
        <v>6033</v>
      </c>
      <c r="E3361" s="199" t="s">
        <v>4195</v>
      </c>
      <c r="F3361" s="201">
        <v>7.83</v>
      </c>
    </row>
    <row r="3362" spans="2:6" ht="27">
      <c r="B3362" s="199" t="s">
        <v>8622</v>
      </c>
      <c r="C3362" s="199" t="s">
        <v>11017</v>
      </c>
      <c r="D3362" s="200" t="s">
        <v>6034</v>
      </c>
      <c r="E3362" s="199" t="s">
        <v>4195</v>
      </c>
      <c r="F3362" s="201">
        <v>8.0500000000000007</v>
      </c>
    </row>
    <row r="3363" spans="2:6" ht="27">
      <c r="B3363" s="199" t="s">
        <v>8623</v>
      </c>
      <c r="C3363" s="199" t="s">
        <v>11018</v>
      </c>
      <c r="D3363" s="200" t="s">
        <v>6035</v>
      </c>
      <c r="E3363" s="199" t="s">
        <v>4195</v>
      </c>
      <c r="F3363" s="201">
        <v>39.68</v>
      </c>
    </row>
    <row r="3364" spans="2:6" ht="27">
      <c r="B3364" s="199" t="s">
        <v>8624</v>
      </c>
      <c r="C3364" s="199" t="s">
        <v>11019</v>
      </c>
      <c r="D3364" s="200" t="s">
        <v>6036</v>
      </c>
      <c r="E3364" s="199" t="s">
        <v>4195</v>
      </c>
      <c r="F3364" s="201">
        <v>28.93</v>
      </c>
    </row>
    <row r="3365" spans="2:6" ht="27">
      <c r="B3365" s="199" t="s">
        <v>8625</v>
      </c>
      <c r="C3365" s="199" t="s">
        <v>11020</v>
      </c>
      <c r="D3365" s="200" t="s">
        <v>6037</v>
      </c>
      <c r="E3365" s="199" t="s">
        <v>4195</v>
      </c>
      <c r="F3365" s="201">
        <v>33.24</v>
      </c>
    </row>
    <row r="3366" spans="2:6" ht="27">
      <c r="B3366" s="199" t="s">
        <v>8626</v>
      </c>
      <c r="C3366" s="199" t="s">
        <v>11021</v>
      </c>
      <c r="D3366" s="200" t="s">
        <v>6038</v>
      </c>
      <c r="E3366" s="199" t="s">
        <v>4195</v>
      </c>
      <c r="F3366" s="201">
        <v>29.39</v>
      </c>
    </row>
    <row r="3367" spans="2:6" ht="27">
      <c r="B3367" s="199" t="s">
        <v>8627</v>
      </c>
      <c r="C3367" s="199" t="s">
        <v>11022</v>
      </c>
      <c r="D3367" s="200" t="s">
        <v>6039</v>
      </c>
      <c r="E3367" s="199" t="s">
        <v>4195</v>
      </c>
      <c r="F3367" s="201">
        <v>23.79</v>
      </c>
    </row>
    <row r="3368" spans="2:6" ht="27">
      <c r="B3368" s="199" t="s">
        <v>8628</v>
      </c>
      <c r="C3368" s="199" t="s">
        <v>11023</v>
      </c>
      <c r="D3368" s="200" t="s">
        <v>6040</v>
      </c>
      <c r="E3368" s="199" t="s">
        <v>4195</v>
      </c>
      <c r="F3368" s="201">
        <v>26.03</v>
      </c>
    </row>
    <row r="3369" spans="2:6" ht="27">
      <c r="B3369" s="199" t="s">
        <v>8629</v>
      </c>
      <c r="C3369" s="199" t="s">
        <v>11024</v>
      </c>
      <c r="D3369" s="200" t="s">
        <v>6041</v>
      </c>
      <c r="E3369" s="199" t="s">
        <v>4195</v>
      </c>
      <c r="F3369" s="201">
        <v>14.29</v>
      </c>
    </row>
    <row r="3370" spans="2:6">
      <c r="B3370" s="206" t="s">
        <v>22806</v>
      </c>
      <c r="C3370" s="199" t="s">
        <v>4323</v>
      </c>
      <c r="D3370" s="203" t="s">
        <v>22807</v>
      </c>
      <c r="E3370" s="204"/>
      <c r="F3370" s="205"/>
    </row>
    <row r="3371" spans="2:6" ht="40.5">
      <c r="B3371" s="199" t="s">
        <v>8630</v>
      </c>
      <c r="C3371" s="199" t="s">
        <v>11025</v>
      </c>
      <c r="D3371" s="200" t="s">
        <v>6042</v>
      </c>
      <c r="E3371" s="199" t="s">
        <v>4195</v>
      </c>
      <c r="F3371" s="201">
        <v>380.21</v>
      </c>
    </row>
    <row r="3372" spans="2:6">
      <c r="B3372" s="199" t="s">
        <v>8631</v>
      </c>
      <c r="C3372" s="199" t="s">
        <v>11026</v>
      </c>
      <c r="D3372" s="200" t="s">
        <v>6043</v>
      </c>
      <c r="E3372" s="199" t="s">
        <v>4327</v>
      </c>
      <c r="F3372" s="201">
        <v>134.80000000000001</v>
      </c>
    </row>
    <row r="3373" spans="2:6">
      <c r="B3373" s="199" t="s">
        <v>8632</v>
      </c>
      <c r="C3373" s="199" t="s">
        <v>11027</v>
      </c>
      <c r="D3373" s="200" t="s">
        <v>6044</v>
      </c>
      <c r="E3373" s="199" t="s">
        <v>4021</v>
      </c>
      <c r="F3373" s="201">
        <v>102.97</v>
      </c>
    </row>
    <row r="3374" spans="2:6" ht="54">
      <c r="B3374" s="199" t="s">
        <v>8633</v>
      </c>
      <c r="C3374" s="199" t="s">
        <v>11028</v>
      </c>
      <c r="D3374" s="200" t="s">
        <v>6045</v>
      </c>
      <c r="E3374" s="199" t="s">
        <v>4327</v>
      </c>
      <c r="F3374" s="201">
        <v>324.98</v>
      </c>
    </row>
    <row r="3375" spans="2:6" ht="27">
      <c r="B3375" s="199" t="s">
        <v>8634</v>
      </c>
      <c r="C3375" s="199" t="s">
        <v>11029</v>
      </c>
      <c r="D3375" s="200" t="s">
        <v>6046</v>
      </c>
      <c r="E3375" s="199" t="s">
        <v>4327</v>
      </c>
      <c r="F3375" s="201">
        <v>1127.18</v>
      </c>
    </row>
    <row r="3376" spans="2:6">
      <c r="B3376" s="199" t="s">
        <v>8635</v>
      </c>
      <c r="C3376" s="199" t="s">
        <v>11030</v>
      </c>
      <c r="D3376" s="200" t="s">
        <v>6047</v>
      </c>
      <c r="E3376" s="199" t="s">
        <v>4327</v>
      </c>
      <c r="F3376" s="201">
        <v>1950.48</v>
      </c>
    </row>
    <row r="3377" spans="2:6">
      <c r="B3377" s="199" t="s">
        <v>8636</v>
      </c>
      <c r="C3377" s="199" t="s">
        <v>11031</v>
      </c>
      <c r="D3377" s="200" t="s">
        <v>6048</v>
      </c>
      <c r="E3377" s="199" t="s">
        <v>4327</v>
      </c>
      <c r="F3377" s="201">
        <v>711.25</v>
      </c>
    </row>
    <row r="3378" spans="2:6">
      <c r="B3378" s="199" t="s">
        <v>8637</v>
      </c>
      <c r="C3378" s="199" t="s">
        <v>11032</v>
      </c>
      <c r="D3378" s="200" t="s">
        <v>6049</v>
      </c>
      <c r="E3378" s="199" t="s">
        <v>4327</v>
      </c>
      <c r="F3378" s="201">
        <v>193.8</v>
      </c>
    </row>
    <row r="3379" spans="2:6">
      <c r="B3379" s="199" t="s">
        <v>8638</v>
      </c>
      <c r="C3379" s="199" t="s">
        <v>11033</v>
      </c>
      <c r="D3379" s="200" t="s">
        <v>6050</v>
      </c>
      <c r="E3379" s="199" t="s">
        <v>4327</v>
      </c>
      <c r="F3379" s="201">
        <v>419.23</v>
      </c>
    </row>
    <row r="3380" spans="2:6">
      <c r="B3380" s="199" t="s">
        <v>8639</v>
      </c>
      <c r="C3380" s="199" t="s">
        <v>11034</v>
      </c>
      <c r="D3380" s="200" t="s">
        <v>6051</v>
      </c>
      <c r="E3380" s="199" t="s">
        <v>4021</v>
      </c>
      <c r="F3380" s="201">
        <v>791.49</v>
      </c>
    </row>
    <row r="3381" spans="2:6">
      <c r="B3381" s="199" t="s">
        <v>8640</v>
      </c>
      <c r="C3381" s="199" t="s">
        <v>11035</v>
      </c>
      <c r="D3381" s="200" t="s">
        <v>6052</v>
      </c>
      <c r="E3381" s="199" t="s">
        <v>4195</v>
      </c>
      <c r="F3381" s="201">
        <v>480.53</v>
      </c>
    </row>
    <row r="3382" spans="2:6">
      <c r="B3382" s="199" t="s">
        <v>8641</v>
      </c>
      <c r="C3382" s="199" t="s">
        <v>11036</v>
      </c>
      <c r="D3382" s="200" t="s">
        <v>6053</v>
      </c>
      <c r="E3382" s="199" t="s">
        <v>4327</v>
      </c>
      <c r="F3382" s="201">
        <v>64.180000000000007</v>
      </c>
    </row>
    <row r="3383" spans="2:6">
      <c r="B3383" s="199" t="s">
        <v>8642</v>
      </c>
      <c r="C3383" s="199" t="s">
        <v>11037</v>
      </c>
      <c r="D3383" s="200" t="s">
        <v>6054</v>
      </c>
      <c r="E3383" s="199" t="s">
        <v>4195</v>
      </c>
      <c r="F3383" s="201">
        <v>303.73</v>
      </c>
    </row>
    <row r="3384" spans="2:6" ht="27">
      <c r="B3384" s="199" t="s">
        <v>8643</v>
      </c>
      <c r="C3384" s="199" t="s">
        <v>11038</v>
      </c>
      <c r="D3384" s="200" t="s">
        <v>6055</v>
      </c>
      <c r="E3384" s="199" t="s">
        <v>4021</v>
      </c>
      <c r="F3384" s="201">
        <v>482.97</v>
      </c>
    </row>
    <row r="3385" spans="2:6">
      <c r="B3385" s="199" t="s">
        <v>8644</v>
      </c>
      <c r="C3385" s="199" t="s">
        <v>11039</v>
      </c>
      <c r="D3385" s="200" t="s">
        <v>6056</v>
      </c>
      <c r="E3385" s="199" t="s">
        <v>4021</v>
      </c>
      <c r="F3385" s="201">
        <v>388.13</v>
      </c>
    </row>
    <row r="3386" spans="2:6">
      <c r="B3386" s="199" t="s">
        <v>8645</v>
      </c>
      <c r="C3386" s="199" t="s">
        <v>11040</v>
      </c>
      <c r="D3386" s="200" t="s">
        <v>6057</v>
      </c>
      <c r="E3386" s="199" t="s">
        <v>4021</v>
      </c>
      <c r="F3386" s="201">
        <v>547.97</v>
      </c>
    </row>
    <row r="3387" spans="2:6">
      <c r="B3387" s="199" t="s">
        <v>8646</v>
      </c>
      <c r="C3387" s="199" t="s">
        <v>11041</v>
      </c>
      <c r="D3387" s="200" t="s">
        <v>6058</v>
      </c>
      <c r="E3387" s="199" t="s">
        <v>4021</v>
      </c>
      <c r="F3387" s="201">
        <v>362.97</v>
      </c>
    </row>
    <row r="3388" spans="2:6" ht="27">
      <c r="B3388" s="199" t="s">
        <v>8647</v>
      </c>
      <c r="C3388" s="199" t="s">
        <v>11042</v>
      </c>
      <c r="D3388" s="200" t="s">
        <v>6059</v>
      </c>
      <c r="E3388" s="199" t="s">
        <v>4021</v>
      </c>
      <c r="F3388" s="201">
        <v>322.97000000000003</v>
      </c>
    </row>
    <row r="3389" spans="2:6">
      <c r="B3389" s="199" t="s">
        <v>8648</v>
      </c>
      <c r="C3389" s="199" t="s">
        <v>11043</v>
      </c>
      <c r="D3389" s="200" t="s">
        <v>6060</v>
      </c>
      <c r="E3389" s="199" t="s">
        <v>4021</v>
      </c>
      <c r="F3389" s="201">
        <v>332.97</v>
      </c>
    </row>
    <row r="3390" spans="2:6">
      <c r="B3390" s="199" t="s">
        <v>8649</v>
      </c>
      <c r="C3390" s="199" t="s">
        <v>11044</v>
      </c>
      <c r="D3390" s="200" t="s">
        <v>6061</v>
      </c>
      <c r="E3390" s="199" t="s">
        <v>4021</v>
      </c>
      <c r="F3390" s="201">
        <v>332.97</v>
      </c>
    </row>
    <row r="3391" spans="2:6">
      <c r="B3391" s="199" t="s">
        <v>8650</v>
      </c>
      <c r="C3391" s="199" t="s">
        <v>11045</v>
      </c>
      <c r="D3391" s="200" t="s">
        <v>6062</v>
      </c>
      <c r="E3391" s="199" t="s">
        <v>4021</v>
      </c>
      <c r="F3391" s="201">
        <v>489.54</v>
      </c>
    </row>
    <row r="3392" spans="2:6">
      <c r="B3392" s="199" t="s">
        <v>8651</v>
      </c>
      <c r="C3392" s="199" t="s">
        <v>11046</v>
      </c>
      <c r="D3392" s="200" t="s">
        <v>6063</v>
      </c>
      <c r="E3392" s="199" t="s">
        <v>4021</v>
      </c>
      <c r="F3392" s="201">
        <v>489.54</v>
      </c>
    </row>
    <row r="3393" spans="2:6">
      <c r="B3393" s="199" t="s">
        <v>8652</v>
      </c>
      <c r="C3393" s="199" t="s">
        <v>11047</v>
      </c>
      <c r="D3393" s="200" t="s">
        <v>6064</v>
      </c>
      <c r="E3393" s="199" t="s">
        <v>4327</v>
      </c>
      <c r="F3393" s="201">
        <v>337.17</v>
      </c>
    </row>
    <row r="3394" spans="2:6" ht="27">
      <c r="B3394" s="199" t="s">
        <v>8653</v>
      </c>
      <c r="C3394" s="199" t="s">
        <v>11048</v>
      </c>
      <c r="D3394" s="200" t="s">
        <v>6065</v>
      </c>
      <c r="E3394" s="199" t="s">
        <v>17</v>
      </c>
      <c r="F3394" s="201">
        <v>1687.43</v>
      </c>
    </row>
    <row r="3395" spans="2:6" ht="27">
      <c r="B3395" s="199" t="s">
        <v>8654</v>
      </c>
      <c r="C3395" s="199" t="s">
        <v>11049</v>
      </c>
      <c r="D3395" s="200" t="s">
        <v>6066</v>
      </c>
      <c r="E3395" s="199" t="s">
        <v>4195</v>
      </c>
      <c r="F3395" s="201">
        <v>98.89</v>
      </c>
    </row>
    <row r="3396" spans="2:6">
      <c r="B3396" s="199" t="s">
        <v>8655</v>
      </c>
      <c r="C3396" s="199" t="s">
        <v>11050</v>
      </c>
      <c r="D3396" s="200" t="s">
        <v>6067</v>
      </c>
      <c r="E3396" s="199" t="s">
        <v>4195</v>
      </c>
      <c r="F3396" s="201">
        <v>267.02</v>
      </c>
    </row>
    <row r="3397" spans="2:6" ht="27">
      <c r="B3397" s="199" t="s">
        <v>8656</v>
      </c>
      <c r="C3397" s="199" t="s">
        <v>11051</v>
      </c>
      <c r="D3397" s="200" t="s">
        <v>6068</v>
      </c>
      <c r="E3397" s="199" t="s">
        <v>4195</v>
      </c>
      <c r="F3397" s="201">
        <v>1455.75</v>
      </c>
    </row>
    <row r="3398" spans="2:6" ht="27">
      <c r="B3398" s="199" t="s">
        <v>8657</v>
      </c>
      <c r="C3398" s="199" t="s">
        <v>11052</v>
      </c>
      <c r="D3398" s="200" t="s">
        <v>6069</v>
      </c>
      <c r="E3398" s="199" t="s">
        <v>4021</v>
      </c>
      <c r="F3398" s="201">
        <v>902.97</v>
      </c>
    </row>
    <row r="3399" spans="2:6">
      <c r="B3399" s="199" t="s">
        <v>8658</v>
      </c>
      <c r="C3399" s="199" t="s">
        <v>11053</v>
      </c>
      <c r="D3399" s="200" t="s">
        <v>6070</v>
      </c>
      <c r="E3399" s="199" t="s">
        <v>4021</v>
      </c>
      <c r="F3399" s="201">
        <v>252.97</v>
      </c>
    </row>
    <row r="3400" spans="2:6">
      <c r="B3400" s="199" t="s">
        <v>8659</v>
      </c>
      <c r="C3400" s="199" t="s">
        <v>11054</v>
      </c>
      <c r="D3400" s="200" t="s">
        <v>6071</v>
      </c>
      <c r="E3400" s="199" t="s">
        <v>4021</v>
      </c>
      <c r="F3400" s="201">
        <v>582.97</v>
      </c>
    </row>
    <row r="3401" spans="2:6">
      <c r="B3401" s="199" t="s">
        <v>8660</v>
      </c>
      <c r="C3401" s="199" t="s">
        <v>11055</v>
      </c>
      <c r="D3401" s="200" t="s">
        <v>6072</v>
      </c>
      <c r="E3401" s="199" t="s">
        <v>4021</v>
      </c>
      <c r="F3401" s="201">
        <v>752.97</v>
      </c>
    </row>
    <row r="3402" spans="2:6">
      <c r="B3402" s="199" t="s">
        <v>8661</v>
      </c>
      <c r="C3402" s="199" t="s">
        <v>11056</v>
      </c>
      <c r="D3402" s="200" t="s">
        <v>6073</v>
      </c>
      <c r="E3402" s="199" t="s">
        <v>4021</v>
      </c>
      <c r="F3402" s="201">
        <v>552.97</v>
      </c>
    </row>
    <row r="3403" spans="2:6">
      <c r="B3403" s="199" t="s">
        <v>8662</v>
      </c>
      <c r="C3403" s="199" t="s">
        <v>11057</v>
      </c>
      <c r="D3403" s="200" t="s">
        <v>6074</v>
      </c>
      <c r="E3403" s="199" t="s">
        <v>4021</v>
      </c>
      <c r="F3403" s="201">
        <v>552.97</v>
      </c>
    </row>
    <row r="3404" spans="2:6">
      <c r="B3404" s="199" t="s">
        <v>8663</v>
      </c>
      <c r="C3404" s="199" t="s">
        <v>11058</v>
      </c>
      <c r="D3404" s="200" t="s">
        <v>6075</v>
      </c>
      <c r="E3404" s="199" t="s">
        <v>4021</v>
      </c>
      <c r="F3404" s="201">
        <v>352.97</v>
      </c>
    </row>
    <row r="3405" spans="2:6">
      <c r="B3405" s="199" t="s">
        <v>8664</v>
      </c>
      <c r="C3405" s="199" t="s">
        <v>11059</v>
      </c>
      <c r="D3405" s="200" t="s">
        <v>6076</v>
      </c>
      <c r="E3405" s="199" t="s">
        <v>4195</v>
      </c>
      <c r="F3405" s="201">
        <v>158.41999999999999</v>
      </c>
    </row>
    <row r="3406" spans="2:6">
      <c r="B3406" s="199" t="s">
        <v>8665</v>
      </c>
      <c r="C3406" s="199" t="s">
        <v>11060</v>
      </c>
      <c r="D3406" s="200" t="s">
        <v>6077</v>
      </c>
      <c r="E3406" s="199" t="s">
        <v>4195</v>
      </c>
      <c r="F3406" s="201">
        <v>157.55000000000001</v>
      </c>
    </row>
    <row r="3407" spans="2:6">
      <c r="B3407" s="199" t="s">
        <v>8666</v>
      </c>
      <c r="C3407" s="199" t="s">
        <v>11061</v>
      </c>
      <c r="D3407" s="200" t="s">
        <v>6078</v>
      </c>
      <c r="E3407" s="199" t="s">
        <v>4327</v>
      </c>
      <c r="F3407" s="201">
        <v>181.08</v>
      </c>
    </row>
    <row r="3408" spans="2:6">
      <c r="B3408" s="199" t="s">
        <v>8667</v>
      </c>
      <c r="C3408" s="199" t="s">
        <v>11062</v>
      </c>
      <c r="D3408" s="200" t="s">
        <v>6079</v>
      </c>
      <c r="E3408" s="199" t="s">
        <v>4327</v>
      </c>
      <c r="F3408" s="201">
        <v>259.77</v>
      </c>
    </row>
    <row r="3409" spans="2:6">
      <c r="B3409" s="199" t="s">
        <v>8668</v>
      </c>
      <c r="C3409" s="199" t="s">
        <v>11063</v>
      </c>
      <c r="D3409" s="200" t="s">
        <v>6080</v>
      </c>
      <c r="E3409" s="199" t="s">
        <v>4327</v>
      </c>
      <c r="F3409" s="201">
        <v>172.98</v>
      </c>
    </row>
    <row r="3410" spans="2:6">
      <c r="B3410" s="206" t="s">
        <v>22808</v>
      </c>
      <c r="C3410" s="199" t="s">
        <v>4323</v>
      </c>
      <c r="D3410" s="203" t="s">
        <v>22809</v>
      </c>
      <c r="E3410" s="204"/>
      <c r="F3410" s="205"/>
    </row>
    <row r="3411" spans="2:6" ht="27">
      <c r="B3411" s="199" t="s">
        <v>8669</v>
      </c>
      <c r="C3411" s="199" t="s">
        <v>11064</v>
      </c>
      <c r="D3411" s="200" t="s">
        <v>6081</v>
      </c>
      <c r="E3411" s="199" t="s">
        <v>4466</v>
      </c>
      <c r="F3411" s="201">
        <v>560.9</v>
      </c>
    </row>
    <row r="3412" spans="2:6" ht="40.5">
      <c r="B3412" s="199" t="s">
        <v>8670</v>
      </c>
      <c r="C3412" s="199" t="s">
        <v>11065</v>
      </c>
      <c r="D3412" s="200" t="s">
        <v>6082</v>
      </c>
      <c r="E3412" s="199" t="s">
        <v>4195</v>
      </c>
      <c r="F3412" s="201">
        <v>526.97</v>
      </c>
    </row>
    <row r="3413" spans="2:6" ht="40.5">
      <c r="B3413" s="199" t="s">
        <v>8671</v>
      </c>
      <c r="C3413" s="199" t="s">
        <v>11066</v>
      </c>
      <c r="D3413" s="200" t="s">
        <v>6083</v>
      </c>
      <c r="E3413" s="199" t="s">
        <v>4195</v>
      </c>
      <c r="F3413" s="201">
        <v>573.91999999999996</v>
      </c>
    </row>
    <row r="3414" spans="2:6" ht="40.5">
      <c r="B3414" s="199" t="s">
        <v>8672</v>
      </c>
      <c r="C3414" s="199" t="s">
        <v>11067</v>
      </c>
      <c r="D3414" s="200" t="s">
        <v>6084</v>
      </c>
      <c r="E3414" s="199" t="s">
        <v>4195</v>
      </c>
      <c r="F3414" s="201">
        <v>691.27</v>
      </c>
    </row>
    <row r="3415" spans="2:6" ht="27">
      <c r="B3415" s="199" t="s">
        <v>8673</v>
      </c>
      <c r="C3415" s="199" t="s">
        <v>11068</v>
      </c>
      <c r="D3415" s="200" t="s">
        <v>6085</v>
      </c>
      <c r="E3415" s="199" t="s">
        <v>4327</v>
      </c>
      <c r="F3415" s="201">
        <v>207.22</v>
      </c>
    </row>
    <row r="3416" spans="2:6" ht="27">
      <c r="B3416" s="199" t="s">
        <v>8674</v>
      </c>
      <c r="C3416" s="199" t="s">
        <v>11069</v>
      </c>
      <c r="D3416" s="200" t="s">
        <v>6086</v>
      </c>
      <c r="E3416" s="199" t="s">
        <v>4327</v>
      </c>
      <c r="F3416" s="201">
        <v>206.8</v>
      </c>
    </row>
    <row r="3417" spans="2:6">
      <c r="B3417" s="199" t="s">
        <v>8675</v>
      </c>
      <c r="C3417" s="199" t="s">
        <v>11070</v>
      </c>
      <c r="D3417" s="200" t="s">
        <v>6087</v>
      </c>
      <c r="E3417" s="199" t="s">
        <v>4327</v>
      </c>
      <c r="F3417" s="201">
        <v>164.4</v>
      </c>
    </row>
    <row r="3418" spans="2:6" ht="40.5">
      <c r="B3418" s="199" t="s">
        <v>8676</v>
      </c>
      <c r="C3418" s="199" t="s">
        <v>11071</v>
      </c>
      <c r="D3418" s="200" t="s">
        <v>6088</v>
      </c>
      <c r="E3418" s="199" t="s">
        <v>4466</v>
      </c>
      <c r="F3418" s="201">
        <v>821.6</v>
      </c>
    </row>
    <row r="3419" spans="2:6" ht="40.5">
      <c r="B3419" s="199" t="s">
        <v>8677</v>
      </c>
      <c r="C3419" s="199" t="s">
        <v>11072</v>
      </c>
      <c r="D3419" s="200" t="s">
        <v>6089</v>
      </c>
      <c r="E3419" s="199" t="s">
        <v>4195</v>
      </c>
      <c r="F3419" s="201">
        <v>47.19</v>
      </c>
    </row>
    <row r="3420" spans="2:6" ht="27">
      <c r="B3420" s="199" t="s">
        <v>8678</v>
      </c>
      <c r="C3420" s="199" t="s">
        <v>11073</v>
      </c>
      <c r="D3420" s="200" t="s">
        <v>6090</v>
      </c>
      <c r="E3420" s="199" t="s">
        <v>4466</v>
      </c>
      <c r="F3420" s="201">
        <v>435</v>
      </c>
    </row>
    <row r="3421" spans="2:6" ht="40.5">
      <c r="B3421" s="199" t="s">
        <v>8679</v>
      </c>
      <c r="C3421" s="199" t="s">
        <v>11074</v>
      </c>
      <c r="D3421" s="200" t="s">
        <v>14059</v>
      </c>
      <c r="E3421" s="199" t="s">
        <v>4466</v>
      </c>
      <c r="F3421" s="201">
        <v>4636.76</v>
      </c>
    </row>
    <row r="3422" spans="2:6">
      <c r="B3422" s="199" t="s">
        <v>8680</v>
      </c>
      <c r="C3422" s="199" t="s">
        <v>11075</v>
      </c>
      <c r="D3422" s="200" t="s">
        <v>6091</v>
      </c>
      <c r="E3422" s="199" t="s">
        <v>4195</v>
      </c>
      <c r="F3422" s="201">
        <v>14.96</v>
      </c>
    </row>
    <row r="3423" spans="2:6" ht="54">
      <c r="B3423" s="199" t="s">
        <v>19309</v>
      </c>
      <c r="C3423" s="199" t="s">
        <v>4323</v>
      </c>
      <c r="D3423" s="200" t="s">
        <v>22810</v>
      </c>
      <c r="E3423" s="199" t="s">
        <v>3961</v>
      </c>
      <c r="F3423" s="201">
        <v>2499.02</v>
      </c>
    </row>
    <row r="3424" spans="2:6" ht="27">
      <c r="B3424" s="199" t="s">
        <v>8681</v>
      </c>
      <c r="C3424" s="199" t="s">
        <v>11076</v>
      </c>
      <c r="D3424" s="200" t="s">
        <v>6092</v>
      </c>
      <c r="E3424" s="199" t="s">
        <v>17</v>
      </c>
      <c r="F3424" s="201">
        <v>2836.75</v>
      </c>
    </row>
    <row r="3425" spans="2:6" ht="27">
      <c r="B3425" s="199" t="s">
        <v>8682</v>
      </c>
      <c r="C3425" s="199" t="s">
        <v>11077</v>
      </c>
      <c r="D3425" s="200" t="s">
        <v>6093</v>
      </c>
      <c r="E3425" s="199" t="s">
        <v>17</v>
      </c>
      <c r="F3425" s="201">
        <v>2836.75</v>
      </c>
    </row>
    <row r="3426" spans="2:6" ht="27">
      <c r="B3426" s="199" t="s">
        <v>8683</v>
      </c>
      <c r="C3426" s="199" t="s">
        <v>11078</v>
      </c>
      <c r="D3426" s="200" t="s">
        <v>22811</v>
      </c>
      <c r="E3426" s="199" t="s">
        <v>17</v>
      </c>
      <c r="F3426" s="201">
        <v>1315.28</v>
      </c>
    </row>
    <row r="3427" spans="2:6" ht="27">
      <c r="B3427" s="199" t="s">
        <v>8684</v>
      </c>
      <c r="C3427" s="199" t="s">
        <v>11079</v>
      </c>
      <c r="D3427" s="200" t="s">
        <v>6094</v>
      </c>
      <c r="E3427" s="199" t="s">
        <v>17</v>
      </c>
      <c r="F3427" s="201">
        <v>1438.55</v>
      </c>
    </row>
    <row r="3428" spans="2:6" ht="40.5">
      <c r="B3428" s="199" t="s">
        <v>8685</v>
      </c>
      <c r="C3428" s="199" t="s">
        <v>11080</v>
      </c>
      <c r="D3428" s="200" t="s">
        <v>6095</v>
      </c>
      <c r="E3428" s="199" t="s">
        <v>4021</v>
      </c>
      <c r="F3428" s="201">
        <v>90.37</v>
      </c>
    </row>
    <row r="3429" spans="2:6" ht="27">
      <c r="B3429" s="199" t="s">
        <v>8686</v>
      </c>
      <c r="C3429" s="199" t="s">
        <v>11081</v>
      </c>
      <c r="D3429" s="200" t="s">
        <v>6096</v>
      </c>
      <c r="E3429" s="199" t="s">
        <v>17</v>
      </c>
      <c r="F3429" s="201">
        <v>1952.45</v>
      </c>
    </row>
    <row r="3430" spans="2:6">
      <c r="B3430" s="199" t="s">
        <v>8687</v>
      </c>
      <c r="C3430" s="199" t="s">
        <v>11082</v>
      </c>
      <c r="D3430" s="200" t="s">
        <v>6097</v>
      </c>
      <c r="E3430" s="199" t="s">
        <v>4021</v>
      </c>
      <c r="F3430" s="201">
        <v>111.02</v>
      </c>
    </row>
    <row r="3431" spans="2:6">
      <c r="B3431" s="199" t="s">
        <v>8688</v>
      </c>
      <c r="C3431" s="199" t="s">
        <v>11083</v>
      </c>
      <c r="D3431" s="200" t="s">
        <v>6098</v>
      </c>
      <c r="E3431" s="199" t="s">
        <v>4327</v>
      </c>
      <c r="F3431" s="201">
        <v>198</v>
      </c>
    </row>
    <row r="3432" spans="2:6" ht="40.5">
      <c r="B3432" s="199" t="s">
        <v>8689</v>
      </c>
      <c r="C3432" s="199" t="s">
        <v>11084</v>
      </c>
      <c r="D3432" s="200" t="s">
        <v>6099</v>
      </c>
      <c r="E3432" s="199" t="s">
        <v>4327</v>
      </c>
      <c r="F3432" s="201">
        <v>10391.91</v>
      </c>
    </row>
    <row r="3433" spans="2:6" ht="40.5">
      <c r="B3433" s="199" t="s">
        <v>8690</v>
      </c>
      <c r="C3433" s="199" t="s">
        <v>11085</v>
      </c>
      <c r="D3433" s="200" t="s">
        <v>6100</v>
      </c>
      <c r="E3433" s="199" t="s">
        <v>4327</v>
      </c>
      <c r="F3433" s="201">
        <v>12918.4</v>
      </c>
    </row>
    <row r="3434" spans="2:6" ht="40.5">
      <c r="B3434" s="199" t="s">
        <v>8691</v>
      </c>
      <c r="C3434" s="199" t="s">
        <v>11086</v>
      </c>
      <c r="D3434" s="200" t="s">
        <v>6101</v>
      </c>
      <c r="E3434" s="199" t="s">
        <v>4327</v>
      </c>
      <c r="F3434" s="201">
        <v>14257.43</v>
      </c>
    </row>
    <row r="3435" spans="2:6" ht="40.5">
      <c r="B3435" s="199" t="s">
        <v>8692</v>
      </c>
      <c r="C3435" s="199" t="s">
        <v>11087</v>
      </c>
      <c r="D3435" s="200" t="s">
        <v>6102</v>
      </c>
      <c r="E3435" s="199" t="s">
        <v>4327</v>
      </c>
      <c r="F3435" s="201">
        <v>15641.81</v>
      </c>
    </row>
    <row r="3436" spans="2:6" ht="40.5">
      <c r="B3436" s="199" t="s">
        <v>8693</v>
      </c>
      <c r="C3436" s="199" t="s">
        <v>11088</v>
      </c>
      <c r="D3436" s="200" t="s">
        <v>6103</v>
      </c>
      <c r="E3436" s="199" t="s">
        <v>4327</v>
      </c>
      <c r="F3436" s="201">
        <v>16849.349999999999</v>
      </c>
    </row>
    <row r="3437" spans="2:6" ht="27">
      <c r="B3437" s="199" t="s">
        <v>8694</v>
      </c>
      <c r="C3437" s="199" t="s">
        <v>11089</v>
      </c>
      <c r="D3437" s="200" t="s">
        <v>6104</v>
      </c>
      <c r="E3437" s="199" t="s">
        <v>4327</v>
      </c>
      <c r="F3437" s="201">
        <v>1249.06</v>
      </c>
    </row>
    <row r="3438" spans="2:6" ht="27">
      <c r="B3438" s="199" t="s">
        <v>8695</v>
      </c>
      <c r="C3438" s="199" t="s">
        <v>11090</v>
      </c>
      <c r="D3438" s="200" t="s">
        <v>6105</v>
      </c>
      <c r="E3438" s="199" t="s">
        <v>4327</v>
      </c>
      <c r="F3438" s="201">
        <v>1421.34</v>
      </c>
    </row>
    <row r="3439" spans="2:6" ht="27">
      <c r="B3439" s="199" t="s">
        <v>8696</v>
      </c>
      <c r="C3439" s="199" t="s">
        <v>11091</v>
      </c>
      <c r="D3439" s="200" t="s">
        <v>6106</v>
      </c>
      <c r="E3439" s="199" t="s">
        <v>4327</v>
      </c>
      <c r="F3439" s="201">
        <v>904.49</v>
      </c>
    </row>
    <row r="3440" spans="2:6" ht="27">
      <c r="B3440" s="199" t="s">
        <v>8697</v>
      </c>
      <c r="C3440" s="199" t="s">
        <v>11092</v>
      </c>
      <c r="D3440" s="200" t="s">
        <v>6107</v>
      </c>
      <c r="E3440" s="199" t="s">
        <v>4327</v>
      </c>
      <c r="F3440" s="201">
        <v>1421.34</v>
      </c>
    </row>
    <row r="3441" spans="2:6" ht="27">
      <c r="B3441" s="199" t="s">
        <v>8698</v>
      </c>
      <c r="C3441" s="199" t="s">
        <v>11093</v>
      </c>
      <c r="D3441" s="200" t="s">
        <v>6108</v>
      </c>
      <c r="E3441" s="199" t="s">
        <v>4327</v>
      </c>
      <c r="F3441" s="201">
        <v>516.85</v>
      </c>
    </row>
    <row r="3442" spans="2:6" ht="27">
      <c r="B3442" s="199" t="s">
        <v>8699</v>
      </c>
      <c r="C3442" s="199" t="s">
        <v>11094</v>
      </c>
      <c r="D3442" s="200" t="s">
        <v>6109</v>
      </c>
      <c r="E3442" s="199" t="s">
        <v>4327</v>
      </c>
      <c r="F3442" s="201">
        <v>689.13</v>
      </c>
    </row>
    <row r="3443" spans="2:6" ht="27">
      <c r="B3443" s="199" t="s">
        <v>8700</v>
      </c>
      <c r="C3443" s="199" t="s">
        <v>11095</v>
      </c>
      <c r="D3443" s="200" t="s">
        <v>6110</v>
      </c>
      <c r="E3443" s="199" t="s">
        <v>4327</v>
      </c>
      <c r="F3443" s="201">
        <v>329.36</v>
      </c>
    </row>
    <row r="3444" spans="2:6" ht="27">
      <c r="B3444" s="199" t="s">
        <v>8701</v>
      </c>
      <c r="C3444" s="199" t="s">
        <v>11096</v>
      </c>
      <c r="D3444" s="200" t="s">
        <v>6111</v>
      </c>
      <c r="E3444" s="199" t="s">
        <v>4327</v>
      </c>
      <c r="F3444" s="201">
        <v>1593.63</v>
      </c>
    </row>
    <row r="3445" spans="2:6" ht="27">
      <c r="B3445" s="199" t="s">
        <v>8702</v>
      </c>
      <c r="C3445" s="199" t="s">
        <v>11097</v>
      </c>
      <c r="D3445" s="200" t="s">
        <v>6112</v>
      </c>
      <c r="E3445" s="199" t="s">
        <v>4327</v>
      </c>
      <c r="F3445" s="201">
        <v>344.56</v>
      </c>
    </row>
    <row r="3446" spans="2:6">
      <c r="B3446" s="199" t="s">
        <v>8703</v>
      </c>
      <c r="C3446" s="199" t="s">
        <v>11098</v>
      </c>
      <c r="D3446" s="200" t="s">
        <v>6113</v>
      </c>
      <c r="E3446" s="199" t="s">
        <v>4327</v>
      </c>
      <c r="F3446" s="201">
        <v>720.55</v>
      </c>
    </row>
    <row r="3447" spans="2:6" ht="27">
      <c r="B3447" s="199" t="s">
        <v>8704</v>
      </c>
      <c r="C3447" s="199" t="s">
        <v>11099</v>
      </c>
      <c r="D3447" s="200" t="s">
        <v>6114</v>
      </c>
      <c r="E3447" s="199" t="s">
        <v>4327</v>
      </c>
      <c r="F3447" s="201">
        <v>128.84</v>
      </c>
    </row>
    <row r="3448" spans="2:6" ht="27">
      <c r="B3448" s="199" t="s">
        <v>8705</v>
      </c>
      <c r="C3448" s="199" t="s">
        <v>11100</v>
      </c>
      <c r="D3448" s="200" t="s">
        <v>6115</v>
      </c>
      <c r="E3448" s="199" t="s">
        <v>4327</v>
      </c>
      <c r="F3448" s="201">
        <v>257.68</v>
      </c>
    </row>
    <row r="3449" spans="2:6" ht="27">
      <c r="B3449" s="199" t="s">
        <v>8706</v>
      </c>
      <c r="C3449" s="199" t="s">
        <v>11101</v>
      </c>
      <c r="D3449" s="200" t="s">
        <v>6116</v>
      </c>
      <c r="E3449" s="199" t="s">
        <v>4327</v>
      </c>
      <c r="F3449" s="201">
        <v>472.31</v>
      </c>
    </row>
    <row r="3450" spans="2:6" ht="27">
      <c r="B3450" s="199" t="s">
        <v>8707</v>
      </c>
      <c r="C3450" s="199" t="s">
        <v>11102</v>
      </c>
      <c r="D3450" s="200" t="s">
        <v>6117</v>
      </c>
      <c r="E3450" s="199" t="s">
        <v>4327</v>
      </c>
      <c r="F3450" s="201">
        <v>479.26</v>
      </c>
    </row>
    <row r="3451" spans="2:6" ht="27">
      <c r="B3451" s="199" t="s">
        <v>8708</v>
      </c>
      <c r="C3451" s="199" t="s">
        <v>11103</v>
      </c>
      <c r="D3451" s="200" t="s">
        <v>6118</v>
      </c>
      <c r="E3451" s="199" t="s">
        <v>4327</v>
      </c>
      <c r="F3451" s="201">
        <v>708.47</v>
      </c>
    </row>
    <row r="3452" spans="2:6" ht="27">
      <c r="B3452" s="199" t="s">
        <v>8709</v>
      </c>
      <c r="C3452" s="199" t="s">
        <v>11104</v>
      </c>
      <c r="D3452" s="200" t="s">
        <v>6119</v>
      </c>
      <c r="E3452" s="199" t="s">
        <v>4327</v>
      </c>
      <c r="F3452" s="201">
        <v>718.89</v>
      </c>
    </row>
    <row r="3453" spans="2:6" ht="27">
      <c r="B3453" s="199" t="s">
        <v>8710</v>
      </c>
      <c r="C3453" s="199" t="s">
        <v>11105</v>
      </c>
      <c r="D3453" s="200" t="s">
        <v>6120</v>
      </c>
      <c r="E3453" s="199" t="s">
        <v>4327</v>
      </c>
      <c r="F3453" s="201">
        <v>944.62</v>
      </c>
    </row>
    <row r="3454" spans="2:6" ht="27">
      <c r="B3454" s="199" t="s">
        <v>8711</v>
      </c>
      <c r="C3454" s="199" t="s">
        <v>11106</v>
      </c>
      <c r="D3454" s="200" t="s">
        <v>6121</v>
      </c>
      <c r="E3454" s="199" t="s">
        <v>4327</v>
      </c>
      <c r="F3454" s="201">
        <v>958.52</v>
      </c>
    </row>
    <row r="3455" spans="2:6" ht="27">
      <c r="B3455" s="199" t="s">
        <v>8712</v>
      </c>
      <c r="C3455" s="199" t="s">
        <v>11107</v>
      </c>
      <c r="D3455" s="200" t="s">
        <v>6122</v>
      </c>
      <c r="E3455" s="199" t="s">
        <v>4327</v>
      </c>
      <c r="F3455" s="201">
        <v>468.84</v>
      </c>
    </row>
    <row r="3456" spans="2:6" ht="27">
      <c r="B3456" s="199" t="s">
        <v>8713</v>
      </c>
      <c r="C3456" s="199" t="s">
        <v>11108</v>
      </c>
      <c r="D3456" s="200" t="s">
        <v>6123</v>
      </c>
      <c r="E3456" s="199" t="s">
        <v>4327</v>
      </c>
      <c r="F3456" s="201">
        <v>239.63</v>
      </c>
    </row>
    <row r="3457" spans="2:6" ht="27">
      <c r="B3457" s="199" t="s">
        <v>8714</v>
      </c>
      <c r="C3457" s="199" t="s">
        <v>11109</v>
      </c>
      <c r="D3457" s="200" t="s">
        <v>6124</v>
      </c>
      <c r="E3457" s="199" t="s">
        <v>4327</v>
      </c>
      <c r="F3457" s="201">
        <v>270.88</v>
      </c>
    </row>
    <row r="3458" spans="2:6" ht="27">
      <c r="B3458" s="199" t="s">
        <v>8715</v>
      </c>
      <c r="C3458" s="199" t="s">
        <v>11110</v>
      </c>
      <c r="D3458" s="200" t="s">
        <v>6125</v>
      </c>
      <c r="E3458" s="199" t="s">
        <v>4327</v>
      </c>
      <c r="F3458" s="201">
        <v>305.61</v>
      </c>
    </row>
    <row r="3459" spans="2:6" ht="27">
      <c r="B3459" s="199" t="s">
        <v>8716</v>
      </c>
      <c r="C3459" s="199" t="s">
        <v>11111</v>
      </c>
      <c r="D3459" s="200" t="s">
        <v>6126</v>
      </c>
      <c r="E3459" s="199" t="s">
        <v>4327</v>
      </c>
      <c r="F3459" s="201">
        <v>114.25</v>
      </c>
    </row>
    <row r="3460" spans="2:6" ht="27">
      <c r="B3460" s="199" t="s">
        <v>8717</v>
      </c>
      <c r="C3460" s="199" t="s">
        <v>11112</v>
      </c>
      <c r="D3460" s="200" t="s">
        <v>6127</v>
      </c>
      <c r="E3460" s="199" t="s">
        <v>4327</v>
      </c>
      <c r="F3460" s="201">
        <v>225.73</v>
      </c>
    </row>
    <row r="3461" spans="2:6" ht="27">
      <c r="B3461" s="199" t="s">
        <v>8718</v>
      </c>
      <c r="C3461" s="199" t="s">
        <v>11113</v>
      </c>
      <c r="D3461" s="200" t="s">
        <v>6128</v>
      </c>
      <c r="E3461" s="199" t="s">
        <v>4327</v>
      </c>
      <c r="F3461" s="201">
        <v>229.21</v>
      </c>
    </row>
    <row r="3462" spans="2:6" ht="27">
      <c r="B3462" s="199" t="s">
        <v>8719</v>
      </c>
      <c r="C3462" s="199" t="s">
        <v>11114</v>
      </c>
      <c r="D3462" s="200" t="s">
        <v>6129</v>
      </c>
      <c r="E3462" s="199" t="s">
        <v>4327</v>
      </c>
      <c r="F3462" s="201">
        <v>180.59</v>
      </c>
    </row>
    <row r="3463" spans="2:6" ht="27">
      <c r="B3463" s="199" t="s">
        <v>8720</v>
      </c>
      <c r="C3463" s="199" t="s">
        <v>11115</v>
      </c>
      <c r="D3463" s="200" t="s">
        <v>6130</v>
      </c>
      <c r="E3463" s="199" t="s">
        <v>4327</v>
      </c>
      <c r="F3463" s="201">
        <v>187.53</v>
      </c>
    </row>
    <row r="3464" spans="2:6" ht="27">
      <c r="B3464" s="199" t="s">
        <v>8721</v>
      </c>
      <c r="C3464" s="199" t="s">
        <v>11116</v>
      </c>
      <c r="D3464" s="200" t="s">
        <v>6131</v>
      </c>
      <c r="E3464" s="199" t="s">
        <v>4327</v>
      </c>
      <c r="F3464" s="201">
        <v>1712.13</v>
      </c>
    </row>
    <row r="3465" spans="2:6" ht="27">
      <c r="B3465" s="199" t="s">
        <v>8722</v>
      </c>
      <c r="C3465" s="199" t="s">
        <v>11117</v>
      </c>
      <c r="D3465" s="200" t="s">
        <v>6132</v>
      </c>
      <c r="E3465" s="199" t="s">
        <v>4327</v>
      </c>
      <c r="F3465" s="201">
        <v>1737.31</v>
      </c>
    </row>
    <row r="3466" spans="2:6" ht="27">
      <c r="B3466" s="199" t="s">
        <v>8723</v>
      </c>
      <c r="C3466" s="199" t="s">
        <v>11118</v>
      </c>
      <c r="D3466" s="200" t="s">
        <v>6133</v>
      </c>
      <c r="E3466" s="199" t="s">
        <v>4327</v>
      </c>
      <c r="F3466" s="201">
        <v>1948.29</v>
      </c>
    </row>
    <row r="3467" spans="2:6" ht="27">
      <c r="B3467" s="199" t="s">
        <v>8724</v>
      </c>
      <c r="C3467" s="199" t="s">
        <v>11119</v>
      </c>
      <c r="D3467" s="200" t="s">
        <v>6134</v>
      </c>
      <c r="E3467" s="199" t="s">
        <v>4327</v>
      </c>
      <c r="F3467" s="201">
        <v>1976.94</v>
      </c>
    </row>
    <row r="3468" spans="2:6">
      <c r="B3468" s="199" t="s">
        <v>8725</v>
      </c>
      <c r="C3468" s="199" t="s">
        <v>11120</v>
      </c>
      <c r="D3468" s="200" t="s">
        <v>6135</v>
      </c>
      <c r="E3468" s="199" t="s">
        <v>4327</v>
      </c>
      <c r="F3468" s="201">
        <v>269.70999999999998</v>
      </c>
    </row>
    <row r="3469" spans="2:6">
      <c r="B3469" s="199" t="s">
        <v>8726</v>
      </c>
      <c r="C3469" s="199" t="s">
        <v>11121</v>
      </c>
      <c r="D3469" s="200" t="s">
        <v>6136</v>
      </c>
      <c r="E3469" s="199" t="s">
        <v>4327</v>
      </c>
      <c r="F3469" s="201">
        <v>287.7</v>
      </c>
    </row>
    <row r="3470" spans="2:6" ht="27">
      <c r="B3470" s="199" t="s">
        <v>8727</v>
      </c>
      <c r="C3470" s="199" t="s">
        <v>11122</v>
      </c>
      <c r="D3470" s="200" t="s">
        <v>6137</v>
      </c>
      <c r="E3470" s="199" t="s">
        <v>4327</v>
      </c>
      <c r="F3470" s="201">
        <v>496.58</v>
      </c>
    </row>
    <row r="3471" spans="2:6" ht="27">
      <c r="B3471" s="199" t="s">
        <v>8728</v>
      </c>
      <c r="C3471" s="199" t="s">
        <v>11123</v>
      </c>
      <c r="D3471" s="200" t="s">
        <v>6138</v>
      </c>
      <c r="E3471" s="199" t="s">
        <v>4327</v>
      </c>
      <c r="F3471" s="201">
        <v>699.18</v>
      </c>
    </row>
    <row r="3472" spans="2:6" ht="27">
      <c r="B3472" s="199" t="s">
        <v>8729</v>
      </c>
      <c r="C3472" s="199" t="s">
        <v>11124</v>
      </c>
      <c r="D3472" s="200" t="s">
        <v>6139</v>
      </c>
      <c r="E3472" s="199" t="s">
        <v>4021</v>
      </c>
      <c r="F3472" s="201">
        <v>196.34</v>
      </c>
    </row>
    <row r="3473" spans="2:6" ht="27">
      <c r="B3473" s="199" t="s">
        <v>8730</v>
      </c>
      <c r="C3473" s="199" t="s">
        <v>11125</v>
      </c>
      <c r="D3473" s="200" t="s">
        <v>6140</v>
      </c>
      <c r="E3473" s="199" t="s">
        <v>4021</v>
      </c>
      <c r="F3473" s="201">
        <v>167.05</v>
      </c>
    </row>
    <row r="3474" spans="2:6" ht="27">
      <c r="B3474" s="199" t="s">
        <v>8731</v>
      </c>
      <c r="C3474" s="199" t="s">
        <v>11126</v>
      </c>
      <c r="D3474" s="200" t="s">
        <v>6141</v>
      </c>
      <c r="E3474" s="199" t="s">
        <v>4021</v>
      </c>
      <c r="F3474" s="201">
        <v>142.41999999999999</v>
      </c>
    </row>
    <row r="3475" spans="2:6">
      <c r="B3475" s="199" t="s">
        <v>8732</v>
      </c>
      <c r="C3475" s="199" t="s">
        <v>11127</v>
      </c>
      <c r="D3475" s="200" t="s">
        <v>6142</v>
      </c>
      <c r="E3475" s="199" t="s">
        <v>4021</v>
      </c>
      <c r="F3475" s="201">
        <v>18.489999999999998</v>
      </c>
    </row>
    <row r="3476" spans="2:6" ht="27">
      <c r="B3476" s="199" t="s">
        <v>8733</v>
      </c>
      <c r="C3476" s="199" t="s">
        <v>11128</v>
      </c>
      <c r="D3476" s="200" t="s">
        <v>6143</v>
      </c>
      <c r="E3476" s="199" t="s">
        <v>4021</v>
      </c>
      <c r="F3476" s="201">
        <v>250.14</v>
      </c>
    </row>
    <row r="3477" spans="2:6" ht="27">
      <c r="B3477" s="199" t="s">
        <v>8734</v>
      </c>
      <c r="C3477" s="199" t="s">
        <v>11129</v>
      </c>
      <c r="D3477" s="200" t="s">
        <v>6144</v>
      </c>
      <c r="E3477" s="199" t="s">
        <v>4327</v>
      </c>
      <c r="F3477" s="201">
        <v>172.23</v>
      </c>
    </row>
    <row r="3478" spans="2:6" ht="27">
      <c r="B3478" s="199" t="s">
        <v>8735</v>
      </c>
      <c r="C3478" s="199" t="s">
        <v>11130</v>
      </c>
      <c r="D3478" s="200" t="s">
        <v>6145</v>
      </c>
      <c r="E3478" s="199" t="s">
        <v>17</v>
      </c>
      <c r="F3478" s="201">
        <v>2279.85</v>
      </c>
    </row>
    <row r="3479" spans="2:6" ht="27">
      <c r="B3479" s="199" t="s">
        <v>8736</v>
      </c>
      <c r="C3479" s="199" t="s">
        <v>11131</v>
      </c>
      <c r="D3479" s="200" t="s">
        <v>6146</v>
      </c>
      <c r="E3479" s="199" t="s">
        <v>17</v>
      </c>
      <c r="F3479" s="201">
        <v>2232.36</v>
      </c>
    </row>
    <row r="3480" spans="2:6" ht="40.5">
      <c r="B3480" s="199" t="s">
        <v>8737</v>
      </c>
      <c r="C3480" s="199" t="s">
        <v>11132</v>
      </c>
      <c r="D3480" s="200" t="s">
        <v>6147</v>
      </c>
      <c r="E3480" s="199" t="s">
        <v>4327</v>
      </c>
      <c r="F3480" s="201">
        <v>2917.65</v>
      </c>
    </row>
    <row r="3481" spans="2:6" ht="27">
      <c r="B3481" s="199" t="s">
        <v>8738</v>
      </c>
      <c r="C3481" s="199" t="s">
        <v>11133</v>
      </c>
      <c r="D3481" s="200" t="s">
        <v>6148</v>
      </c>
      <c r="E3481" s="199" t="s">
        <v>4327</v>
      </c>
      <c r="F3481" s="201">
        <v>419.5</v>
      </c>
    </row>
    <row r="3482" spans="2:6" ht="27">
      <c r="B3482" s="199" t="s">
        <v>8739</v>
      </c>
      <c r="C3482" s="199" t="s">
        <v>11134</v>
      </c>
      <c r="D3482" s="200" t="s">
        <v>6149</v>
      </c>
      <c r="E3482" s="199" t="s">
        <v>4327</v>
      </c>
      <c r="F3482" s="201">
        <v>479.43</v>
      </c>
    </row>
    <row r="3483" spans="2:6">
      <c r="B3483" s="199" t="s">
        <v>8740</v>
      </c>
      <c r="C3483" s="199" t="s">
        <v>11135</v>
      </c>
      <c r="D3483" s="200" t="s">
        <v>6150</v>
      </c>
      <c r="E3483" s="199" t="s">
        <v>4327</v>
      </c>
      <c r="F3483" s="201">
        <v>599.29</v>
      </c>
    </row>
    <row r="3484" spans="2:6" ht="27">
      <c r="B3484" s="199" t="s">
        <v>8741</v>
      </c>
      <c r="C3484" s="199" t="s">
        <v>11136</v>
      </c>
      <c r="D3484" s="200" t="s">
        <v>6151</v>
      </c>
      <c r="E3484" s="199" t="s">
        <v>4327</v>
      </c>
      <c r="F3484" s="201">
        <v>235.38</v>
      </c>
    </row>
    <row r="3485" spans="2:6">
      <c r="B3485" s="199" t="s">
        <v>8742</v>
      </c>
      <c r="C3485" s="199" t="s">
        <v>11137</v>
      </c>
      <c r="D3485" s="200" t="s">
        <v>6152</v>
      </c>
      <c r="E3485" s="199" t="s">
        <v>4327</v>
      </c>
      <c r="F3485" s="201">
        <v>478.49</v>
      </c>
    </row>
    <row r="3486" spans="2:6" ht="27">
      <c r="B3486" s="199" t="s">
        <v>8743</v>
      </c>
      <c r="C3486" s="199" t="s">
        <v>11138</v>
      </c>
      <c r="D3486" s="200" t="s">
        <v>6153</v>
      </c>
      <c r="E3486" s="199" t="s">
        <v>4021</v>
      </c>
      <c r="F3486" s="201">
        <v>131.52000000000001</v>
      </c>
    </row>
    <row r="3487" spans="2:6">
      <c r="B3487" s="199" t="s">
        <v>8744</v>
      </c>
      <c r="C3487" s="199" t="s">
        <v>11139</v>
      </c>
      <c r="D3487" s="200" t="s">
        <v>6154</v>
      </c>
      <c r="E3487" s="199" t="s">
        <v>4327</v>
      </c>
      <c r="F3487" s="201">
        <v>738.79</v>
      </c>
    </row>
    <row r="3488" spans="2:6">
      <c r="B3488" s="199" t="s">
        <v>8745</v>
      </c>
      <c r="C3488" s="199" t="s">
        <v>11140</v>
      </c>
      <c r="D3488" s="200" t="s">
        <v>6155</v>
      </c>
      <c r="E3488" s="199" t="s">
        <v>4327</v>
      </c>
      <c r="F3488" s="201">
        <v>638.79</v>
      </c>
    </row>
    <row r="3489" spans="2:6">
      <c r="B3489" s="199" t="s">
        <v>8746</v>
      </c>
      <c r="C3489" s="199" t="s">
        <v>11141</v>
      </c>
      <c r="D3489" s="200" t="s">
        <v>6156</v>
      </c>
      <c r="E3489" s="199" t="s">
        <v>4327</v>
      </c>
      <c r="F3489" s="201">
        <v>538.79</v>
      </c>
    </row>
    <row r="3490" spans="2:6">
      <c r="B3490" s="199" t="s">
        <v>8747</v>
      </c>
      <c r="C3490" s="199" t="s">
        <v>11142</v>
      </c>
      <c r="D3490" s="200" t="s">
        <v>6157</v>
      </c>
      <c r="E3490" s="199" t="s">
        <v>4327</v>
      </c>
      <c r="F3490" s="201">
        <v>638.79</v>
      </c>
    </row>
    <row r="3491" spans="2:6">
      <c r="B3491" s="199" t="s">
        <v>8748</v>
      </c>
      <c r="C3491" s="199" t="s">
        <v>11143</v>
      </c>
      <c r="D3491" s="200" t="s">
        <v>6158</v>
      </c>
      <c r="E3491" s="199" t="s">
        <v>4327</v>
      </c>
      <c r="F3491" s="201">
        <v>538.79</v>
      </c>
    </row>
    <row r="3492" spans="2:6">
      <c r="B3492" s="199" t="s">
        <v>8749</v>
      </c>
      <c r="C3492" s="199" t="s">
        <v>11144</v>
      </c>
      <c r="D3492" s="200" t="s">
        <v>6159</v>
      </c>
      <c r="E3492" s="199" t="s">
        <v>4327</v>
      </c>
      <c r="F3492" s="201">
        <v>538.79</v>
      </c>
    </row>
    <row r="3493" spans="2:6">
      <c r="B3493" s="199" t="s">
        <v>8750</v>
      </c>
      <c r="C3493" s="199" t="s">
        <v>11145</v>
      </c>
      <c r="D3493" s="200" t="s">
        <v>6160</v>
      </c>
      <c r="E3493" s="199" t="s">
        <v>4327</v>
      </c>
      <c r="F3493" s="201">
        <v>287.7</v>
      </c>
    </row>
    <row r="3494" spans="2:6" ht="27">
      <c r="B3494" s="199" t="s">
        <v>8751</v>
      </c>
      <c r="C3494" s="199" t="s">
        <v>11146</v>
      </c>
      <c r="D3494" s="200" t="s">
        <v>6161</v>
      </c>
      <c r="E3494" s="199" t="s">
        <v>4327</v>
      </c>
      <c r="F3494" s="201">
        <v>2176.38</v>
      </c>
    </row>
    <row r="3495" spans="2:6">
      <c r="B3495" s="199" t="s">
        <v>8752</v>
      </c>
      <c r="C3495" s="199" t="s">
        <v>11147</v>
      </c>
      <c r="D3495" s="200" t="s">
        <v>6162</v>
      </c>
      <c r="E3495" s="199" t="s">
        <v>4327</v>
      </c>
      <c r="F3495" s="201">
        <v>1557.59</v>
      </c>
    </row>
    <row r="3496" spans="2:6">
      <c r="B3496" s="199" t="s">
        <v>8753</v>
      </c>
      <c r="C3496" s="199" t="s">
        <v>11148</v>
      </c>
      <c r="D3496" s="200" t="s">
        <v>6163</v>
      </c>
      <c r="E3496" s="199" t="s">
        <v>4327</v>
      </c>
      <c r="F3496" s="201">
        <v>1157.5899999999999</v>
      </c>
    </row>
    <row r="3497" spans="2:6">
      <c r="B3497" s="199" t="s">
        <v>8754</v>
      </c>
      <c r="C3497" s="199" t="s">
        <v>11149</v>
      </c>
      <c r="D3497" s="200" t="s">
        <v>6164</v>
      </c>
      <c r="E3497" s="199" t="s">
        <v>4327</v>
      </c>
      <c r="F3497" s="201">
        <v>1757.59</v>
      </c>
    </row>
    <row r="3498" spans="2:6">
      <c r="B3498" s="199" t="s">
        <v>8755</v>
      </c>
      <c r="C3498" s="199" t="s">
        <v>11150</v>
      </c>
      <c r="D3498" s="200" t="s">
        <v>6165</v>
      </c>
      <c r="E3498" s="199" t="s">
        <v>4327</v>
      </c>
      <c r="F3498" s="201">
        <v>1157.5899999999999</v>
      </c>
    </row>
    <row r="3499" spans="2:6">
      <c r="B3499" s="199" t="s">
        <v>8756</v>
      </c>
      <c r="C3499" s="199" t="s">
        <v>11151</v>
      </c>
      <c r="D3499" s="200" t="s">
        <v>6166</v>
      </c>
      <c r="E3499" s="199" t="s">
        <v>4195</v>
      </c>
      <c r="F3499" s="201">
        <v>20.51</v>
      </c>
    </row>
    <row r="3500" spans="2:6" ht="27">
      <c r="B3500" s="199" t="s">
        <v>8757</v>
      </c>
      <c r="C3500" s="199" t="s">
        <v>11152</v>
      </c>
      <c r="D3500" s="200" t="s">
        <v>6167</v>
      </c>
      <c r="E3500" s="199" t="s">
        <v>4327</v>
      </c>
      <c r="F3500" s="201">
        <v>212.25</v>
      </c>
    </row>
    <row r="3501" spans="2:6" ht="27">
      <c r="B3501" s="199" t="s">
        <v>8758</v>
      </c>
      <c r="C3501" s="199" t="s">
        <v>11153</v>
      </c>
      <c r="D3501" s="200" t="s">
        <v>6168</v>
      </c>
      <c r="E3501" s="199" t="s">
        <v>17</v>
      </c>
      <c r="F3501" s="201">
        <v>1563.98</v>
      </c>
    </row>
    <row r="3502" spans="2:6">
      <c r="B3502" s="206" t="s">
        <v>22812</v>
      </c>
      <c r="C3502" s="199" t="s">
        <v>4323</v>
      </c>
      <c r="D3502" s="203" t="s">
        <v>22813</v>
      </c>
      <c r="E3502" s="204"/>
      <c r="F3502" s="205"/>
    </row>
    <row r="3503" spans="2:6" ht="27">
      <c r="B3503" s="199" t="s">
        <v>8759</v>
      </c>
      <c r="C3503" s="199" t="s">
        <v>4323</v>
      </c>
      <c r="D3503" s="200" t="s">
        <v>6169</v>
      </c>
      <c r="E3503" s="199" t="s">
        <v>4021</v>
      </c>
      <c r="F3503" s="201">
        <v>108.06</v>
      </c>
    </row>
    <row r="3504" spans="2:6" ht="27">
      <c r="B3504" s="199" t="s">
        <v>8760</v>
      </c>
      <c r="C3504" s="199" t="s">
        <v>11154</v>
      </c>
      <c r="D3504" s="200" t="s">
        <v>6170</v>
      </c>
      <c r="E3504" s="199" t="s">
        <v>4195</v>
      </c>
      <c r="F3504" s="201">
        <v>131.32</v>
      </c>
    </row>
    <row r="3505" spans="2:6" ht="27">
      <c r="B3505" s="199" t="s">
        <v>8761</v>
      </c>
      <c r="C3505" s="199" t="s">
        <v>11155</v>
      </c>
      <c r="D3505" s="200" t="s">
        <v>6171</v>
      </c>
      <c r="E3505" s="199" t="s">
        <v>4195</v>
      </c>
      <c r="F3505" s="201">
        <v>290.25</v>
      </c>
    </row>
    <row r="3506" spans="2:6" ht="27">
      <c r="B3506" s="199" t="s">
        <v>8762</v>
      </c>
      <c r="C3506" s="199" t="s">
        <v>11156</v>
      </c>
      <c r="D3506" s="200" t="s">
        <v>6172</v>
      </c>
      <c r="E3506" s="199" t="s">
        <v>4195</v>
      </c>
      <c r="F3506" s="201">
        <v>407.6</v>
      </c>
    </row>
    <row r="3507" spans="2:6" ht="27">
      <c r="B3507" s="199" t="s">
        <v>8763</v>
      </c>
      <c r="C3507" s="199" t="s">
        <v>11157</v>
      </c>
      <c r="D3507" s="200" t="s">
        <v>6173</v>
      </c>
      <c r="E3507" s="199" t="s">
        <v>4327</v>
      </c>
      <c r="F3507" s="201">
        <v>184.36</v>
      </c>
    </row>
    <row r="3508" spans="2:6" ht="27">
      <c r="B3508" s="199" t="s">
        <v>8764</v>
      </c>
      <c r="C3508" s="199" t="s">
        <v>11158</v>
      </c>
      <c r="D3508" s="200" t="s">
        <v>6174</v>
      </c>
      <c r="E3508" s="199" t="s">
        <v>4327</v>
      </c>
      <c r="F3508" s="201">
        <v>213.55</v>
      </c>
    </row>
    <row r="3509" spans="2:6" ht="27">
      <c r="B3509" s="199" t="s">
        <v>8765</v>
      </c>
      <c r="C3509" s="199" t="s">
        <v>11159</v>
      </c>
      <c r="D3509" s="200" t="s">
        <v>6175</v>
      </c>
      <c r="E3509" s="199" t="s">
        <v>4327</v>
      </c>
      <c r="F3509" s="201">
        <v>222.93</v>
      </c>
    </row>
    <row r="3510" spans="2:6" ht="27">
      <c r="B3510" s="199" t="s">
        <v>8766</v>
      </c>
      <c r="C3510" s="199" t="s">
        <v>11160</v>
      </c>
      <c r="D3510" s="200" t="s">
        <v>6176</v>
      </c>
      <c r="E3510" s="199" t="s">
        <v>4327</v>
      </c>
      <c r="F3510" s="201">
        <v>323.31</v>
      </c>
    </row>
    <row r="3511" spans="2:6">
      <c r="B3511" s="199" t="s">
        <v>8767</v>
      </c>
      <c r="C3511" s="199" t="s">
        <v>11161</v>
      </c>
      <c r="D3511" s="200" t="s">
        <v>6177</v>
      </c>
      <c r="E3511" s="199" t="s">
        <v>4327</v>
      </c>
      <c r="F3511" s="201">
        <v>268.52</v>
      </c>
    </row>
    <row r="3512" spans="2:6">
      <c r="B3512" s="199" t="s">
        <v>8768</v>
      </c>
      <c r="C3512" s="199" t="s">
        <v>11162</v>
      </c>
      <c r="D3512" s="200" t="s">
        <v>6178</v>
      </c>
      <c r="E3512" s="199" t="s">
        <v>4021</v>
      </c>
      <c r="F3512" s="201">
        <v>65.239999999999995</v>
      </c>
    </row>
    <row r="3513" spans="2:6">
      <c r="B3513" s="199" t="s">
        <v>8769</v>
      </c>
      <c r="C3513" s="199" t="s">
        <v>11163</v>
      </c>
      <c r="D3513" s="200" t="s">
        <v>6179</v>
      </c>
      <c r="E3513" s="199" t="s">
        <v>4021</v>
      </c>
      <c r="F3513" s="201">
        <v>73.12</v>
      </c>
    </row>
    <row r="3514" spans="2:6">
      <c r="B3514" s="199" t="s">
        <v>8770</v>
      </c>
      <c r="C3514" s="199" t="s">
        <v>11164</v>
      </c>
      <c r="D3514" s="200" t="s">
        <v>6180</v>
      </c>
      <c r="E3514" s="199" t="s">
        <v>4021</v>
      </c>
      <c r="F3514" s="201">
        <v>116.67</v>
      </c>
    </row>
    <row r="3515" spans="2:6">
      <c r="B3515" s="199" t="s">
        <v>8771</v>
      </c>
      <c r="C3515" s="199" t="s">
        <v>11165</v>
      </c>
      <c r="D3515" s="200" t="s">
        <v>14060</v>
      </c>
      <c r="E3515" s="199" t="s">
        <v>4021</v>
      </c>
      <c r="F3515" s="201">
        <v>45.38</v>
      </c>
    </row>
    <row r="3516" spans="2:6">
      <c r="B3516" s="199" t="s">
        <v>8773</v>
      </c>
      <c r="C3516" s="199" t="s">
        <v>11167</v>
      </c>
      <c r="D3516" s="200" t="s">
        <v>6181</v>
      </c>
      <c r="E3516" s="199" t="s">
        <v>4195</v>
      </c>
      <c r="F3516" s="201">
        <v>324.64999999999998</v>
      </c>
    </row>
    <row r="3517" spans="2:6">
      <c r="B3517" s="199" t="s">
        <v>8774</v>
      </c>
      <c r="C3517" s="199" t="s">
        <v>11168</v>
      </c>
      <c r="D3517" s="200" t="s">
        <v>6182</v>
      </c>
      <c r="E3517" s="199" t="s">
        <v>4195</v>
      </c>
      <c r="F3517" s="201">
        <v>107.42</v>
      </c>
    </row>
    <row r="3518" spans="2:6">
      <c r="B3518" s="199" t="s">
        <v>8775</v>
      </c>
      <c r="C3518" s="199" t="s">
        <v>11169</v>
      </c>
      <c r="D3518" s="200" t="s">
        <v>6183</v>
      </c>
      <c r="E3518" s="199" t="s">
        <v>4195</v>
      </c>
      <c r="F3518" s="201">
        <v>171.28</v>
      </c>
    </row>
    <row r="3519" spans="2:6">
      <c r="B3519" s="199" t="s">
        <v>8776</v>
      </c>
      <c r="C3519" s="199" t="s">
        <v>11170</v>
      </c>
      <c r="D3519" s="200" t="s">
        <v>6184</v>
      </c>
      <c r="E3519" s="199" t="s">
        <v>4195</v>
      </c>
      <c r="F3519" s="201">
        <v>167.91</v>
      </c>
    </row>
    <row r="3520" spans="2:6">
      <c r="B3520" s="199" t="s">
        <v>8777</v>
      </c>
      <c r="C3520" s="199" t="s">
        <v>11171</v>
      </c>
      <c r="D3520" s="200" t="s">
        <v>6185</v>
      </c>
      <c r="E3520" s="199" t="s">
        <v>4195</v>
      </c>
      <c r="F3520" s="201">
        <v>91.28</v>
      </c>
    </row>
    <row r="3521" spans="2:6">
      <c r="B3521" s="199" t="s">
        <v>8778</v>
      </c>
      <c r="C3521" s="199" t="s">
        <v>11172</v>
      </c>
      <c r="D3521" s="200" t="s">
        <v>6186</v>
      </c>
      <c r="E3521" s="199" t="s">
        <v>4195</v>
      </c>
      <c r="F3521" s="201">
        <v>82.16</v>
      </c>
    </row>
    <row r="3522" spans="2:6">
      <c r="B3522" s="199" t="s">
        <v>8779</v>
      </c>
      <c r="C3522" s="199" t="s">
        <v>11173</v>
      </c>
      <c r="D3522" s="200" t="s">
        <v>6187</v>
      </c>
      <c r="E3522" s="199" t="s">
        <v>4327</v>
      </c>
      <c r="F3522" s="201">
        <v>45.46</v>
      </c>
    </row>
    <row r="3523" spans="2:6">
      <c r="B3523" s="199" t="s">
        <v>8780</v>
      </c>
      <c r="C3523" s="199" t="s">
        <v>11174</v>
      </c>
      <c r="D3523" s="200" t="s">
        <v>6188</v>
      </c>
      <c r="E3523" s="199" t="s">
        <v>4195</v>
      </c>
      <c r="F3523" s="201">
        <v>163.22999999999999</v>
      </c>
    </row>
    <row r="3524" spans="2:6">
      <c r="B3524" s="199" t="s">
        <v>8781</v>
      </c>
      <c r="C3524" s="199" t="s">
        <v>11175</v>
      </c>
      <c r="D3524" s="200" t="s">
        <v>6189</v>
      </c>
      <c r="E3524" s="199" t="s">
        <v>4195</v>
      </c>
      <c r="F3524" s="201">
        <v>362.76</v>
      </c>
    </row>
    <row r="3525" spans="2:6" ht="27">
      <c r="B3525" s="199" t="s">
        <v>8782</v>
      </c>
      <c r="C3525" s="199" t="s">
        <v>11176</v>
      </c>
      <c r="D3525" s="200" t="s">
        <v>6190</v>
      </c>
      <c r="E3525" s="199" t="s">
        <v>4021</v>
      </c>
      <c r="F3525" s="201">
        <v>193.13</v>
      </c>
    </row>
    <row r="3526" spans="2:6" ht="27">
      <c r="B3526" s="199" t="s">
        <v>8783</v>
      </c>
      <c r="C3526" s="199" t="s">
        <v>11177</v>
      </c>
      <c r="D3526" s="200" t="s">
        <v>6191</v>
      </c>
      <c r="E3526" s="199" t="s">
        <v>4021</v>
      </c>
      <c r="F3526" s="201">
        <v>224.92</v>
      </c>
    </row>
    <row r="3527" spans="2:6">
      <c r="B3527" s="199" t="s">
        <v>8784</v>
      </c>
      <c r="C3527" s="199" t="s">
        <v>11178</v>
      </c>
      <c r="D3527" s="200" t="s">
        <v>6192</v>
      </c>
      <c r="E3527" s="199" t="s">
        <v>4021</v>
      </c>
      <c r="F3527" s="201">
        <v>253.36</v>
      </c>
    </row>
    <row r="3528" spans="2:6">
      <c r="B3528" s="199" t="s">
        <v>8785</v>
      </c>
      <c r="C3528" s="199" t="s">
        <v>11179</v>
      </c>
      <c r="D3528" s="200" t="s">
        <v>6193</v>
      </c>
      <c r="E3528" s="199" t="s">
        <v>4021</v>
      </c>
      <c r="F3528" s="201">
        <v>347.29</v>
      </c>
    </row>
    <row r="3529" spans="2:6">
      <c r="B3529" s="199" t="s">
        <v>8786</v>
      </c>
      <c r="C3529" s="199" t="s">
        <v>11180</v>
      </c>
      <c r="D3529" s="200" t="s">
        <v>6194</v>
      </c>
      <c r="E3529" s="199" t="s">
        <v>4021</v>
      </c>
      <c r="F3529" s="201">
        <v>357.9</v>
      </c>
    </row>
    <row r="3530" spans="2:6" ht="40.5">
      <c r="B3530" s="199" t="s">
        <v>8787</v>
      </c>
      <c r="C3530" s="199" t="s">
        <v>11181</v>
      </c>
      <c r="D3530" s="200" t="s">
        <v>6195</v>
      </c>
      <c r="E3530" s="199" t="s">
        <v>4021</v>
      </c>
      <c r="F3530" s="201">
        <v>396.22</v>
      </c>
    </row>
    <row r="3531" spans="2:6" ht="40.5">
      <c r="B3531" s="199" t="s">
        <v>8788</v>
      </c>
      <c r="C3531" s="199" t="s">
        <v>11182</v>
      </c>
      <c r="D3531" s="200" t="s">
        <v>6196</v>
      </c>
      <c r="E3531" s="199" t="s">
        <v>4021</v>
      </c>
      <c r="F3531" s="201">
        <v>411.4</v>
      </c>
    </row>
    <row r="3532" spans="2:6" ht="40.5">
      <c r="B3532" s="199" t="s">
        <v>8789</v>
      </c>
      <c r="C3532" s="199" t="s">
        <v>11183</v>
      </c>
      <c r="D3532" s="200" t="s">
        <v>6197</v>
      </c>
      <c r="E3532" s="199" t="s">
        <v>4021</v>
      </c>
      <c r="F3532" s="201">
        <v>411.4</v>
      </c>
    </row>
    <row r="3533" spans="2:6" ht="40.5">
      <c r="B3533" s="199" t="s">
        <v>8790</v>
      </c>
      <c r="C3533" s="199" t="s">
        <v>11184</v>
      </c>
      <c r="D3533" s="200" t="s">
        <v>6198</v>
      </c>
      <c r="E3533" s="199" t="s">
        <v>4021</v>
      </c>
      <c r="F3533" s="201">
        <v>414.44</v>
      </c>
    </row>
    <row r="3534" spans="2:6">
      <c r="B3534" s="199" t="s">
        <v>8791</v>
      </c>
      <c r="C3534" s="199" t="s">
        <v>11185</v>
      </c>
      <c r="D3534" s="200" t="s">
        <v>6199</v>
      </c>
      <c r="E3534" s="199" t="s">
        <v>4021</v>
      </c>
      <c r="F3534" s="201">
        <v>401.83</v>
      </c>
    </row>
    <row r="3535" spans="2:6">
      <c r="B3535" s="199" t="s">
        <v>8792</v>
      </c>
      <c r="C3535" s="199" t="s">
        <v>11186</v>
      </c>
      <c r="D3535" s="200" t="s">
        <v>6200</v>
      </c>
      <c r="E3535" s="199" t="s">
        <v>4021</v>
      </c>
      <c r="F3535" s="201">
        <v>401.83</v>
      </c>
    </row>
    <row r="3536" spans="2:6" ht="27">
      <c r="B3536" s="199" t="s">
        <v>8793</v>
      </c>
      <c r="C3536" s="199" t="s">
        <v>11187</v>
      </c>
      <c r="D3536" s="200" t="s">
        <v>6201</v>
      </c>
      <c r="E3536" s="199" t="s">
        <v>4021</v>
      </c>
      <c r="F3536" s="201">
        <v>285.45999999999998</v>
      </c>
    </row>
    <row r="3537" spans="2:6" ht="27">
      <c r="B3537" s="199" t="s">
        <v>8794</v>
      </c>
      <c r="C3537" s="199" t="s">
        <v>11188</v>
      </c>
      <c r="D3537" s="200" t="s">
        <v>6202</v>
      </c>
      <c r="E3537" s="199" t="s">
        <v>4021</v>
      </c>
      <c r="F3537" s="201">
        <v>285.45999999999998</v>
      </c>
    </row>
    <row r="3538" spans="2:6">
      <c r="B3538" s="199" t="s">
        <v>8795</v>
      </c>
      <c r="C3538" s="199" t="s">
        <v>11189</v>
      </c>
      <c r="D3538" s="200" t="s">
        <v>6203</v>
      </c>
      <c r="E3538" s="199" t="s">
        <v>4021</v>
      </c>
      <c r="F3538" s="201">
        <v>459.69</v>
      </c>
    </row>
    <row r="3539" spans="2:6">
      <c r="B3539" s="199" t="s">
        <v>8796</v>
      </c>
      <c r="C3539" s="199" t="s">
        <v>11190</v>
      </c>
      <c r="D3539" s="200" t="s">
        <v>6204</v>
      </c>
      <c r="E3539" s="199" t="s">
        <v>4327</v>
      </c>
      <c r="F3539" s="201">
        <v>295</v>
      </c>
    </row>
    <row r="3540" spans="2:6">
      <c r="B3540" s="199" t="s">
        <v>8797</v>
      </c>
      <c r="C3540" s="199" t="s">
        <v>11191</v>
      </c>
      <c r="D3540" s="200" t="s">
        <v>6205</v>
      </c>
      <c r="E3540" s="199" t="s">
        <v>4021</v>
      </c>
      <c r="F3540" s="201">
        <v>239.75</v>
      </c>
    </row>
    <row r="3541" spans="2:6" ht="40.5">
      <c r="B3541" s="199" t="s">
        <v>8798</v>
      </c>
      <c r="C3541" s="199" t="s">
        <v>11192</v>
      </c>
      <c r="D3541" s="200" t="s">
        <v>14061</v>
      </c>
      <c r="E3541" s="199" t="s">
        <v>4021</v>
      </c>
      <c r="F3541" s="201">
        <v>329.37</v>
      </c>
    </row>
    <row r="3542" spans="2:6" ht="40.5">
      <c r="B3542" s="199" t="s">
        <v>8799</v>
      </c>
      <c r="C3542" s="199" t="s">
        <v>11193</v>
      </c>
      <c r="D3542" s="200" t="s">
        <v>6206</v>
      </c>
      <c r="E3542" s="199" t="s">
        <v>4021</v>
      </c>
      <c r="F3542" s="201">
        <v>437.17</v>
      </c>
    </row>
    <row r="3543" spans="2:6" ht="40.5">
      <c r="B3543" s="199" t="s">
        <v>13346</v>
      </c>
      <c r="C3543" s="199" t="s">
        <v>4323</v>
      </c>
      <c r="D3543" s="200" t="s">
        <v>13347</v>
      </c>
      <c r="E3543" s="199" t="s">
        <v>4021</v>
      </c>
      <c r="F3543" s="201">
        <v>310.35000000000002</v>
      </c>
    </row>
    <row r="3544" spans="2:6" ht="40.5">
      <c r="B3544" s="199" t="s">
        <v>13348</v>
      </c>
      <c r="C3544" s="199" t="s">
        <v>4323</v>
      </c>
      <c r="D3544" s="200" t="s">
        <v>13349</v>
      </c>
      <c r="E3544" s="199" t="s">
        <v>4021</v>
      </c>
      <c r="F3544" s="201">
        <v>294.66000000000003</v>
      </c>
    </row>
    <row r="3545" spans="2:6" ht="27">
      <c r="B3545" s="199" t="s">
        <v>8800</v>
      </c>
      <c r="C3545" s="199" t="s">
        <v>4323</v>
      </c>
      <c r="D3545" s="200" t="s">
        <v>6207</v>
      </c>
      <c r="E3545" s="199" t="s">
        <v>4021</v>
      </c>
      <c r="F3545" s="201">
        <v>494.98</v>
      </c>
    </row>
    <row r="3546" spans="2:6" ht="40.5">
      <c r="B3546" s="199" t="s">
        <v>13344</v>
      </c>
      <c r="C3546" s="199" t="s">
        <v>4323</v>
      </c>
      <c r="D3546" s="200" t="s">
        <v>14062</v>
      </c>
      <c r="E3546" s="199" t="s">
        <v>3961</v>
      </c>
      <c r="F3546" s="201">
        <v>279.97000000000003</v>
      </c>
    </row>
    <row r="3547" spans="2:6" ht="40.5">
      <c r="B3547" s="199" t="s">
        <v>13345</v>
      </c>
      <c r="C3547" s="199" t="s">
        <v>4323</v>
      </c>
      <c r="D3547" s="200" t="s">
        <v>14063</v>
      </c>
      <c r="E3547" s="199" t="s">
        <v>3961</v>
      </c>
      <c r="F3547" s="201">
        <v>165.54</v>
      </c>
    </row>
    <row r="3548" spans="2:6">
      <c r="B3548" s="199" t="s">
        <v>8801</v>
      </c>
      <c r="C3548" s="199" t="s">
        <v>11194</v>
      </c>
      <c r="D3548" s="200" t="s">
        <v>6208</v>
      </c>
      <c r="E3548" s="199" t="s">
        <v>4327</v>
      </c>
      <c r="F3548" s="201">
        <v>97.96</v>
      </c>
    </row>
    <row r="3549" spans="2:6" ht="40.5">
      <c r="B3549" s="199" t="s">
        <v>8802</v>
      </c>
      <c r="C3549" s="199" t="s">
        <v>11195</v>
      </c>
      <c r="D3549" s="200" t="s">
        <v>6209</v>
      </c>
      <c r="E3549" s="199" t="s">
        <v>4195</v>
      </c>
      <c r="F3549" s="201">
        <v>513.73</v>
      </c>
    </row>
    <row r="3550" spans="2:6" ht="40.5">
      <c r="B3550" s="199" t="s">
        <v>8803</v>
      </c>
      <c r="C3550" s="199" t="s">
        <v>11196</v>
      </c>
      <c r="D3550" s="200" t="s">
        <v>6210</v>
      </c>
      <c r="E3550" s="199" t="s">
        <v>4195</v>
      </c>
      <c r="F3550" s="201">
        <v>428.73</v>
      </c>
    </row>
    <row r="3551" spans="2:6" ht="27">
      <c r="B3551" s="199" t="s">
        <v>8804</v>
      </c>
      <c r="C3551" s="199" t="s">
        <v>11197</v>
      </c>
      <c r="D3551" s="200" t="s">
        <v>6211</v>
      </c>
      <c r="E3551" s="199" t="s">
        <v>4195</v>
      </c>
      <c r="F3551" s="201">
        <v>423.73</v>
      </c>
    </row>
    <row r="3552" spans="2:6" ht="27">
      <c r="B3552" s="199" t="s">
        <v>8805</v>
      </c>
      <c r="C3552" s="199" t="s">
        <v>11198</v>
      </c>
      <c r="D3552" s="200" t="s">
        <v>6212</v>
      </c>
      <c r="E3552" s="199" t="s">
        <v>4195</v>
      </c>
      <c r="F3552" s="201">
        <v>723.73</v>
      </c>
    </row>
    <row r="3553" spans="2:6" ht="27">
      <c r="B3553" s="199" t="s">
        <v>8806</v>
      </c>
      <c r="C3553" s="199" t="s">
        <v>11199</v>
      </c>
      <c r="D3553" s="200" t="s">
        <v>6213</v>
      </c>
      <c r="E3553" s="199" t="s">
        <v>4195</v>
      </c>
      <c r="F3553" s="201">
        <v>603.73</v>
      </c>
    </row>
    <row r="3554" spans="2:6" ht="27">
      <c r="B3554" s="199" t="s">
        <v>8807</v>
      </c>
      <c r="C3554" s="199" t="s">
        <v>11200</v>
      </c>
      <c r="D3554" s="200" t="s">
        <v>6214</v>
      </c>
      <c r="E3554" s="199" t="s">
        <v>4195</v>
      </c>
      <c r="F3554" s="201">
        <v>352.18</v>
      </c>
    </row>
    <row r="3555" spans="2:6">
      <c r="B3555" s="199" t="s">
        <v>8808</v>
      </c>
      <c r="C3555" s="199" t="s">
        <v>11201</v>
      </c>
      <c r="D3555" s="200" t="s">
        <v>6215</v>
      </c>
      <c r="E3555" s="199" t="s">
        <v>4327</v>
      </c>
      <c r="F3555" s="201">
        <v>482.7</v>
      </c>
    </row>
    <row r="3556" spans="2:6">
      <c r="B3556" s="199" t="s">
        <v>8809</v>
      </c>
      <c r="C3556" s="199" t="s">
        <v>11202</v>
      </c>
      <c r="D3556" s="200" t="s">
        <v>6216</v>
      </c>
      <c r="E3556" s="199" t="s">
        <v>4327</v>
      </c>
      <c r="F3556" s="201">
        <v>232.36</v>
      </c>
    </row>
    <row r="3557" spans="2:6">
      <c r="B3557" s="199" t="s">
        <v>8810</v>
      </c>
      <c r="C3557" s="199" t="s">
        <v>11203</v>
      </c>
      <c r="D3557" s="200" t="s">
        <v>6217</v>
      </c>
      <c r="E3557" s="199" t="s">
        <v>4466</v>
      </c>
      <c r="F3557" s="201">
        <v>1590.23</v>
      </c>
    </row>
    <row r="3558" spans="2:6">
      <c r="B3558" s="199" t="s">
        <v>8811</v>
      </c>
      <c r="C3558" s="199" t="s">
        <v>11204</v>
      </c>
      <c r="D3558" s="200" t="s">
        <v>6218</v>
      </c>
      <c r="E3558" s="199" t="s">
        <v>4327</v>
      </c>
      <c r="F3558" s="201">
        <v>317.17</v>
      </c>
    </row>
    <row r="3559" spans="2:6">
      <c r="B3559" s="199" t="s">
        <v>8812</v>
      </c>
      <c r="C3559" s="199" t="s">
        <v>11205</v>
      </c>
      <c r="D3559" s="200" t="s">
        <v>6219</v>
      </c>
      <c r="E3559" s="199" t="s">
        <v>4327</v>
      </c>
      <c r="F3559" s="201">
        <v>346.7</v>
      </c>
    </row>
    <row r="3560" spans="2:6">
      <c r="B3560" s="199" t="s">
        <v>8813</v>
      </c>
      <c r="C3560" s="199" t="s">
        <v>11206</v>
      </c>
      <c r="D3560" s="200" t="s">
        <v>6220</v>
      </c>
      <c r="E3560" s="199" t="s">
        <v>4327</v>
      </c>
      <c r="F3560" s="201">
        <v>376.23</v>
      </c>
    </row>
    <row r="3561" spans="2:6" ht="27">
      <c r="B3561" s="199" t="s">
        <v>8814</v>
      </c>
      <c r="C3561" s="199" t="s">
        <v>11207</v>
      </c>
      <c r="D3561" s="200" t="s">
        <v>6221</v>
      </c>
      <c r="E3561" s="199" t="s">
        <v>4327</v>
      </c>
      <c r="F3561" s="201">
        <v>475.43</v>
      </c>
    </row>
    <row r="3562" spans="2:6">
      <c r="B3562" s="199" t="s">
        <v>8815</v>
      </c>
      <c r="C3562" s="199" t="s">
        <v>11208</v>
      </c>
      <c r="D3562" s="200" t="s">
        <v>6222</v>
      </c>
      <c r="E3562" s="199" t="s">
        <v>4327</v>
      </c>
      <c r="F3562" s="201">
        <v>405.76</v>
      </c>
    </row>
    <row r="3563" spans="2:6" ht="40.5">
      <c r="B3563" s="199" t="s">
        <v>8816</v>
      </c>
      <c r="C3563" s="199" t="s">
        <v>11209</v>
      </c>
      <c r="D3563" s="200" t="s">
        <v>6223</v>
      </c>
      <c r="E3563" s="199" t="s">
        <v>4327</v>
      </c>
      <c r="F3563" s="201">
        <v>831.4</v>
      </c>
    </row>
    <row r="3564" spans="2:6" ht="40.5">
      <c r="B3564" s="199" t="s">
        <v>8817</v>
      </c>
      <c r="C3564" s="199" t="s">
        <v>11210</v>
      </c>
      <c r="D3564" s="200" t="s">
        <v>6224</v>
      </c>
      <c r="E3564" s="199" t="s">
        <v>4327</v>
      </c>
      <c r="F3564" s="201">
        <v>1072.54</v>
      </c>
    </row>
    <row r="3565" spans="2:6" ht="40.5">
      <c r="B3565" s="199" t="s">
        <v>8818</v>
      </c>
      <c r="C3565" s="199" t="s">
        <v>11211</v>
      </c>
      <c r="D3565" s="200" t="s">
        <v>6225</v>
      </c>
      <c r="E3565" s="199" t="s">
        <v>4327</v>
      </c>
      <c r="F3565" s="201">
        <v>2263.25</v>
      </c>
    </row>
    <row r="3566" spans="2:6" ht="27">
      <c r="B3566" s="199" t="s">
        <v>8819</v>
      </c>
      <c r="C3566" s="199" t="s">
        <v>11212</v>
      </c>
      <c r="D3566" s="200" t="s">
        <v>6226</v>
      </c>
      <c r="E3566" s="199" t="s">
        <v>4327</v>
      </c>
      <c r="F3566" s="201">
        <v>294.01</v>
      </c>
    </row>
    <row r="3567" spans="2:6" ht="27">
      <c r="B3567" s="199" t="s">
        <v>8820</v>
      </c>
      <c r="C3567" s="199" t="s">
        <v>11213</v>
      </c>
      <c r="D3567" s="200" t="s">
        <v>6227</v>
      </c>
      <c r="E3567" s="199" t="s">
        <v>4327</v>
      </c>
      <c r="F3567" s="201">
        <v>255.84</v>
      </c>
    </row>
    <row r="3568" spans="2:6" ht="27">
      <c r="B3568" s="199" t="s">
        <v>8821</v>
      </c>
      <c r="C3568" s="199" t="s">
        <v>11214</v>
      </c>
      <c r="D3568" s="200" t="s">
        <v>6228</v>
      </c>
      <c r="E3568" s="199" t="s">
        <v>4327</v>
      </c>
      <c r="F3568" s="201">
        <v>289.45</v>
      </c>
    </row>
    <row r="3569" spans="2:6">
      <c r="B3569" s="199" t="s">
        <v>8822</v>
      </c>
      <c r="C3569" s="199" t="s">
        <v>11215</v>
      </c>
      <c r="D3569" s="200" t="s">
        <v>6229</v>
      </c>
      <c r="E3569" s="199" t="s">
        <v>4021</v>
      </c>
      <c r="F3569" s="201">
        <v>285.38</v>
      </c>
    </row>
    <row r="3570" spans="2:6">
      <c r="B3570" s="199" t="s">
        <v>8823</v>
      </c>
      <c r="C3570" s="199" t="s">
        <v>11216</v>
      </c>
      <c r="D3570" s="200" t="s">
        <v>6230</v>
      </c>
      <c r="E3570" s="199" t="s">
        <v>4021</v>
      </c>
      <c r="F3570" s="201">
        <v>245.38</v>
      </c>
    </row>
    <row r="3571" spans="2:6">
      <c r="B3571" s="199" t="s">
        <v>8824</v>
      </c>
      <c r="C3571" s="199" t="s">
        <v>11217</v>
      </c>
      <c r="D3571" s="200" t="s">
        <v>6231</v>
      </c>
      <c r="E3571" s="199" t="s">
        <v>4021</v>
      </c>
      <c r="F3571" s="201">
        <v>285.38</v>
      </c>
    </row>
    <row r="3572" spans="2:6">
      <c r="B3572" s="199" t="s">
        <v>8825</v>
      </c>
      <c r="C3572" s="199" t="s">
        <v>11218</v>
      </c>
      <c r="D3572" s="200" t="s">
        <v>6232</v>
      </c>
      <c r="E3572" s="199" t="s">
        <v>4021</v>
      </c>
      <c r="F3572" s="201">
        <v>265.24</v>
      </c>
    </row>
    <row r="3573" spans="2:6">
      <c r="B3573" s="199" t="s">
        <v>8826</v>
      </c>
      <c r="C3573" s="199" t="s">
        <v>11219</v>
      </c>
      <c r="D3573" s="200" t="s">
        <v>6233</v>
      </c>
      <c r="E3573" s="199" t="s">
        <v>4021</v>
      </c>
      <c r="F3573" s="201">
        <v>245.24</v>
      </c>
    </row>
    <row r="3574" spans="2:6">
      <c r="B3574" s="199" t="s">
        <v>8827</v>
      </c>
      <c r="C3574" s="199" t="s">
        <v>11220</v>
      </c>
      <c r="D3574" s="200" t="s">
        <v>6234</v>
      </c>
      <c r="E3574" s="199" t="s">
        <v>4021</v>
      </c>
      <c r="F3574" s="201">
        <v>285.24</v>
      </c>
    </row>
    <row r="3575" spans="2:6">
      <c r="B3575" s="199" t="s">
        <v>8828</v>
      </c>
      <c r="C3575" s="199" t="s">
        <v>11221</v>
      </c>
      <c r="D3575" s="200" t="s">
        <v>6235</v>
      </c>
      <c r="E3575" s="199" t="s">
        <v>4021</v>
      </c>
      <c r="F3575" s="201">
        <v>320.14</v>
      </c>
    </row>
    <row r="3576" spans="2:6">
      <c r="B3576" s="199" t="s">
        <v>8829</v>
      </c>
      <c r="C3576" s="199" t="s">
        <v>11222</v>
      </c>
      <c r="D3576" s="200" t="s">
        <v>6236</v>
      </c>
      <c r="E3576" s="199" t="s">
        <v>4021</v>
      </c>
      <c r="F3576" s="201">
        <v>345.24</v>
      </c>
    </row>
    <row r="3577" spans="2:6">
      <c r="B3577" s="199" t="s">
        <v>8830</v>
      </c>
      <c r="C3577" s="199" t="s">
        <v>11223</v>
      </c>
      <c r="D3577" s="200" t="s">
        <v>6237</v>
      </c>
      <c r="E3577" s="199" t="s">
        <v>4021</v>
      </c>
      <c r="F3577" s="201">
        <v>355.24</v>
      </c>
    </row>
    <row r="3578" spans="2:6" ht="40.5">
      <c r="B3578" s="199" t="s">
        <v>8772</v>
      </c>
      <c r="C3578" s="199" t="s">
        <v>11166</v>
      </c>
      <c r="D3578" s="200" t="s">
        <v>14064</v>
      </c>
      <c r="E3578" s="199" t="s">
        <v>3961</v>
      </c>
      <c r="F3578" s="201">
        <v>183.88</v>
      </c>
    </row>
    <row r="3579" spans="2:6">
      <c r="B3579" s="199" t="s">
        <v>8831</v>
      </c>
      <c r="C3579" s="199" t="s">
        <v>11224</v>
      </c>
      <c r="D3579" s="200" t="s">
        <v>6238</v>
      </c>
      <c r="E3579" s="199" t="s">
        <v>4195</v>
      </c>
      <c r="F3579" s="201">
        <v>17.18</v>
      </c>
    </row>
    <row r="3580" spans="2:6">
      <c r="B3580" s="206" t="s">
        <v>22814</v>
      </c>
      <c r="C3580" s="199" t="s">
        <v>4323</v>
      </c>
      <c r="D3580" s="203" t="s">
        <v>22815</v>
      </c>
      <c r="E3580" s="204"/>
      <c r="F3580" s="205"/>
    </row>
    <row r="3581" spans="2:6">
      <c r="B3581" s="199" t="s">
        <v>8832</v>
      </c>
      <c r="C3581" s="199" t="s">
        <v>11225</v>
      </c>
      <c r="D3581" s="200" t="s">
        <v>6239</v>
      </c>
      <c r="E3581" s="199" t="s">
        <v>4021</v>
      </c>
      <c r="F3581" s="201">
        <v>137.13999999999999</v>
      </c>
    </row>
    <row r="3582" spans="2:6">
      <c r="B3582" s="199" t="s">
        <v>8833</v>
      </c>
      <c r="C3582" s="199" t="s">
        <v>11226</v>
      </c>
      <c r="D3582" s="200" t="s">
        <v>6240</v>
      </c>
      <c r="E3582" s="199" t="s">
        <v>4195</v>
      </c>
      <c r="F3582" s="201">
        <v>25.82</v>
      </c>
    </row>
    <row r="3583" spans="2:6">
      <c r="B3583" s="199" t="s">
        <v>8834</v>
      </c>
      <c r="C3583" s="199" t="s">
        <v>11227</v>
      </c>
      <c r="D3583" s="200" t="s">
        <v>6241</v>
      </c>
      <c r="E3583" s="199" t="s">
        <v>4195</v>
      </c>
      <c r="F3583" s="201">
        <v>40.92</v>
      </c>
    </row>
    <row r="3584" spans="2:6">
      <c r="B3584" s="199" t="s">
        <v>8835</v>
      </c>
      <c r="C3584" s="199" t="s">
        <v>11228</v>
      </c>
      <c r="D3584" s="200" t="s">
        <v>6242</v>
      </c>
      <c r="E3584" s="199" t="s">
        <v>4021</v>
      </c>
      <c r="F3584" s="201">
        <v>201.52</v>
      </c>
    </row>
    <row r="3585" spans="2:6">
      <c r="B3585" s="199" t="s">
        <v>8836</v>
      </c>
      <c r="C3585" s="199" t="s">
        <v>11229</v>
      </c>
      <c r="D3585" s="200" t="s">
        <v>6243</v>
      </c>
      <c r="E3585" s="199" t="s">
        <v>4021</v>
      </c>
      <c r="F3585" s="201">
        <v>240.37</v>
      </c>
    </row>
    <row r="3586" spans="2:6">
      <c r="B3586" s="199" t="s">
        <v>8837</v>
      </c>
      <c r="C3586" s="199" t="s">
        <v>11230</v>
      </c>
      <c r="D3586" s="200" t="s">
        <v>6244</v>
      </c>
      <c r="E3586" s="199" t="s">
        <v>4021</v>
      </c>
      <c r="F3586" s="201">
        <v>269.02999999999997</v>
      </c>
    </row>
    <row r="3587" spans="2:6">
      <c r="B3587" s="199" t="s">
        <v>8838</v>
      </c>
      <c r="C3587" s="199" t="s">
        <v>11231</v>
      </c>
      <c r="D3587" s="200" t="s">
        <v>6245</v>
      </c>
      <c r="E3587" s="199" t="s">
        <v>4021</v>
      </c>
      <c r="F3587" s="201">
        <v>285.2</v>
      </c>
    </row>
    <row r="3588" spans="2:6">
      <c r="B3588" s="199" t="s">
        <v>8839</v>
      </c>
      <c r="C3588" s="199" t="s">
        <v>11232</v>
      </c>
      <c r="D3588" s="200" t="s">
        <v>6246</v>
      </c>
      <c r="E3588" s="199" t="s">
        <v>4195</v>
      </c>
      <c r="F3588" s="201">
        <v>38.99</v>
      </c>
    </row>
    <row r="3589" spans="2:6">
      <c r="B3589" s="199" t="s">
        <v>8840</v>
      </c>
      <c r="C3589" s="199" t="s">
        <v>11233</v>
      </c>
      <c r="D3589" s="200" t="s">
        <v>6247</v>
      </c>
      <c r="E3589" s="199" t="s">
        <v>4021</v>
      </c>
      <c r="F3589" s="201">
        <v>137.13999999999999</v>
      </c>
    </row>
    <row r="3590" spans="2:6">
      <c r="B3590" s="199" t="s">
        <v>8841</v>
      </c>
      <c r="C3590" s="199" t="s">
        <v>11234</v>
      </c>
      <c r="D3590" s="200" t="s">
        <v>6248</v>
      </c>
      <c r="E3590" s="199" t="s">
        <v>4021</v>
      </c>
      <c r="F3590" s="201">
        <v>204.28</v>
      </c>
    </row>
    <row r="3591" spans="2:6">
      <c r="B3591" s="199" t="s">
        <v>8842</v>
      </c>
      <c r="C3591" s="199" t="s">
        <v>11235</v>
      </c>
      <c r="D3591" s="200" t="s">
        <v>6249</v>
      </c>
      <c r="E3591" s="199" t="s">
        <v>4021</v>
      </c>
      <c r="F3591" s="201">
        <v>243.13</v>
      </c>
    </row>
    <row r="3592" spans="2:6">
      <c r="B3592" s="199" t="s">
        <v>8843</v>
      </c>
      <c r="C3592" s="199" t="s">
        <v>11236</v>
      </c>
      <c r="D3592" s="200" t="s">
        <v>6250</v>
      </c>
      <c r="E3592" s="199" t="s">
        <v>4021</v>
      </c>
      <c r="F3592" s="201">
        <v>269.02999999999997</v>
      </c>
    </row>
    <row r="3593" spans="2:6">
      <c r="B3593" s="199" t="s">
        <v>8844</v>
      </c>
      <c r="C3593" s="199" t="s">
        <v>11237</v>
      </c>
      <c r="D3593" s="200" t="s">
        <v>6251</v>
      </c>
      <c r="E3593" s="199" t="s">
        <v>4021</v>
      </c>
      <c r="F3593" s="201">
        <v>285.2</v>
      </c>
    </row>
    <row r="3594" spans="2:6">
      <c r="B3594" s="206" t="s">
        <v>22816</v>
      </c>
      <c r="C3594" s="199" t="s">
        <v>4323</v>
      </c>
      <c r="D3594" s="203" t="s">
        <v>22817</v>
      </c>
      <c r="E3594" s="204"/>
      <c r="F3594" s="205"/>
    </row>
    <row r="3595" spans="2:6" ht="27">
      <c r="B3595" s="199" t="s">
        <v>8845</v>
      </c>
      <c r="C3595" s="199" t="s">
        <v>11238</v>
      </c>
      <c r="D3595" s="200" t="s">
        <v>6252</v>
      </c>
      <c r="E3595" s="199" t="s">
        <v>5281</v>
      </c>
      <c r="F3595" s="201">
        <v>700</v>
      </c>
    </row>
    <row r="3596" spans="2:6">
      <c r="B3596" s="199" t="s">
        <v>8846</v>
      </c>
      <c r="C3596" s="199" t="s">
        <v>11239</v>
      </c>
      <c r="D3596" s="200" t="s">
        <v>6253</v>
      </c>
      <c r="E3596" s="199" t="s">
        <v>5281</v>
      </c>
      <c r="F3596" s="201">
        <v>1050</v>
      </c>
    </row>
    <row r="3597" spans="2:6">
      <c r="B3597" s="199" t="s">
        <v>8847</v>
      </c>
      <c r="C3597" s="199" t="s">
        <v>11240</v>
      </c>
      <c r="D3597" s="200" t="s">
        <v>6254</v>
      </c>
      <c r="E3597" s="199" t="s">
        <v>4195</v>
      </c>
      <c r="F3597" s="201">
        <v>75.62</v>
      </c>
    </row>
    <row r="3598" spans="2:6">
      <c r="B3598" s="199" t="s">
        <v>8848</v>
      </c>
      <c r="C3598" s="199" t="s">
        <v>11241</v>
      </c>
      <c r="D3598" s="200" t="s">
        <v>6255</v>
      </c>
      <c r="E3598" s="199" t="s">
        <v>4195</v>
      </c>
      <c r="F3598" s="201">
        <v>126.5</v>
      </c>
    </row>
    <row r="3599" spans="2:6">
      <c r="B3599" s="206" t="s">
        <v>22818</v>
      </c>
      <c r="C3599" s="199" t="s">
        <v>4323</v>
      </c>
      <c r="D3599" s="203" t="s">
        <v>22819</v>
      </c>
      <c r="E3599" s="204"/>
      <c r="F3599" s="205"/>
    </row>
    <row r="3600" spans="2:6">
      <c r="B3600" s="199" t="s">
        <v>8849</v>
      </c>
      <c r="C3600" s="199" t="s">
        <v>11242</v>
      </c>
      <c r="D3600" s="200" t="s">
        <v>6256</v>
      </c>
      <c r="E3600" s="199" t="s">
        <v>4327</v>
      </c>
      <c r="F3600" s="201">
        <v>17.97</v>
      </c>
    </row>
    <row r="3601" spans="2:6">
      <c r="B3601" s="199" t="s">
        <v>8850</v>
      </c>
      <c r="C3601" s="199" t="s">
        <v>11243</v>
      </c>
      <c r="D3601" s="200" t="s">
        <v>6257</v>
      </c>
      <c r="E3601" s="199" t="s">
        <v>4327</v>
      </c>
      <c r="F3601" s="201">
        <v>17.97</v>
      </c>
    </row>
    <row r="3602" spans="2:6">
      <c r="B3602" s="199" t="s">
        <v>8851</v>
      </c>
      <c r="C3602" s="199" t="s">
        <v>11244</v>
      </c>
      <c r="D3602" s="200" t="s">
        <v>6258</v>
      </c>
      <c r="E3602" s="199" t="s">
        <v>4327</v>
      </c>
      <c r="F3602" s="201">
        <v>11.36</v>
      </c>
    </row>
    <row r="3603" spans="2:6">
      <c r="B3603" s="199" t="s">
        <v>8852</v>
      </c>
      <c r="C3603" s="199" t="s">
        <v>11245</v>
      </c>
      <c r="D3603" s="200" t="s">
        <v>6259</v>
      </c>
      <c r="E3603" s="199" t="s">
        <v>4327</v>
      </c>
      <c r="F3603" s="201">
        <v>11.86</v>
      </c>
    </row>
    <row r="3604" spans="2:6" ht="27">
      <c r="B3604" s="199" t="s">
        <v>8853</v>
      </c>
      <c r="C3604" s="199" t="s">
        <v>11246</v>
      </c>
      <c r="D3604" s="200" t="s">
        <v>19310</v>
      </c>
      <c r="E3604" s="199" t="s">
        <v>3961</v>
      </c>
      <c r="F3604" s="201">
        <v>22.41</v>
      </c>
    </row>
    <row r="3605" spans="2:6" ht="40.5">
      <c r="B3605" s="199" t="s">
        <v>8854</v>
      </c>
      <c r="C3605" s="199" t="s">
        <v>11247</v>
      </c>
      <c r="D3605" s="200" t="s">
        <v>14065</v>
      </c>
      <c r="E3605" s="199" t="s">
        <v>4327</v>
      </c>
      <c r="F3605" s="201">
        <v>209.49</v>
      </c>
    </row>
    <row r="3606" spans="2:6" ht="40.5">
      <c r="B3606" s="199" t="s">
        <v>8855</v>
      </c>
      <c r="C3606" s="199" t="s">
        <v>11248</v>
      </c>
      <c r="D3606" s="200" t="s">
        <v>14066</v>
      </c>
      <c r="E3606" s="199" t="s">
        <v>4327</v>
      </c>
      <c r="F3606" s="201">
        <v>120.28</v>
      </c>
    </row>
    <row r="3607" spans="2:6">
      <c r="B3607" s="199" t="s">
        <v>7002</v>
      </c>
      <c r="C3607" s="199" t="s">
        <v>9450</v>
      </c>
      <c r="D3607" s="200" t="s">
        <v>4756</v>
      </c>
      <c r="E3607" s="199" t="s">
        <v>4327</v>
      </c>
      <c r="F3607" s="201">
        <v>100.19</v>
      </c>
    </row>
    <row r="3608" spans="2:6" ht="27">
      <c r="B3608" s="199" t="s">
        <v>8856</v>
      </c>
      <c r="C3608" s="199" t="s">
        <v>11249</v>
      </c>
      <c r="D3608" s="200" t="s">
        <v>6260</v>
      </c>
      <c r="E3608" s="199" t="s">
        <v>4327</v>
      </c>
      <c r="F3608" s="201">
        <v>740.81</v>
      </c>
    </row>
    <row r="3609" spans="2:6">
      <c r="B3609" s="199" t="s">
        <v>8857</v>
      </c>
      <c r="C3609" s="199" t="s">
        <v>11250</v>
      </c>
      <c r="D3609" s="200" t="s">
        <v>6261</v>
      </c>
      <c r="E3609" s="199" t="s">
        <v>4327</v>
      </c>
      <c r="F3609" s="201">
        <v>15.93</v>
      </c>
    </row>
    <row r="3610" spans="2:6">
      <c r="B3610" s="199" t="s">
        <v>8858</v>
      </c>
      <c r="C3610" s="199" t="s">
        <v>11251</v>
      </c>
      <c r="D3610" s="200" t="s">
        <v>6262</v>
      </c>
      <c r="E3610" s="199" t="s">
        <v>4327</v>
      </c>
      <c r="F3610" s="201">
        <v>23.97</v>
      </c>
    </row>
    <row r="3611" spans="2:6">
      <c r="B3611" s="199" t="s">
        <v>8859</v>
      </c>
      <c r="C3611" s="199" t="s">
        <v>11252</v>
      </c>
      <c r="D3611" s="200" t="s">
        <v>6263</v>
      </c>
      <c r="E3611" s="199" t="s">
        <v>4327</v>
      </c>
      <c r="F3611" s="201">
        <v>71.72</v>
      </c>
    </row>
    <row r="3612" spans="2:6" ht="27">
      <c r="B3612" s="199" t="s">
        <v>14067</v>
      </c>
      <c r="C3612" s="199" t="s">
        <v>4323</v>
      </c>
      <c r="D3612" s="200" t="s">
        <v>14068</v>
      </c>
      <c r="E3612" s="199" t="s">
        <v>4195</v>
      </c>
      <c r="F3612" s="201">
        <v>14.48</v>
      </c>
    </row>
    <row r="3613" spans="2:6" ht="27">
      <c r="B3613" s="199" t="s">
        <v>14069</v>
      </c>
      <c r="C3613" s="199" t="s">
        <v>4323</v>
      </c>
      <c r="D3613" s="200" t="s">
        <v>14070</v>
      </c>
      <c r="E3613" s="199" t="s">
        <v>4195</v>
      </c>
      <c r="F3613" s="201">
        <v>11.85</v>
      </c>
    </row>
    <row r="3614" spans="2:6" ht="27">
      <c r="B3614" s="199" t="s">
        <v>14071</v>
      </c>
      <c r="C3614" s="199" t="s">
        <v>4323</v>
      </c>
      <c r="D3614" s="200" t="s">
        <v>14072</v>
      </c>
      <c r="E3614" s="199" t="s">
        <v>4195</v>
      </c>
      <c r="F3614" s="201">
        <v>22.97</v>
      </c>
    </row>
    <row r="3615" spans="2:6" ht="27">
      <c r="B3615" s="199" t="s">
        <v>14073</v>
      </c>
      <c r="C3615" s="199" t="s">
        <v>4323</v>
      </c>
      <c r="D3615" s="200" t="s">
        <v>14074</v>
      </c>
      <c r="E3615" s="199" t="s">
        <v>4195</v>
      </c>
      <c r="F3615" s="201">
        <v>20.63</v>
      </c>
    </row>
    <row r="3616" spans="2:6" ht="27">
      <c r="B3616" s="199" t="s">
        <v>14075</v>
      </c>
      <c r="C3616" s="199" t="s">
        <v>4323</v>
      </c>
      <c r="D3616" s="200" t="s">
        <v>14076</v>
      </c>
      <c r="E3616" s="199" t="s">
        <v>4195</v>
      </c>
      <c r="F3616" s="201">
        <v>30.33</v>
      </c>
    </row>
    <row r="3617" spans="2:6" ht="27">
      <c r="B3617" s="199" t="s">
        <v>14077</v>
      </c>
      <c r="C3617" s="199" t="s">
        <v>4323</v>
      </c>
      <c r="D3617" s="200" t="s">
        <v>14078</v>
      </c>
      <c r="E3617" s="199" t="s">
        <v>4195</v>
      </c>
      <c r="F3617" s="201">
        <v>27.99</v>
      </c>
    </row>
    <row r="3618" spans="2:6" ht="27">
      <c r="B3618" s="199" t="s">
        <v>14079</v>
      </c>
      <c r="C3618" s="199" t="s">
        <v>4323</v>
      </c>
      <c r="D3618" s="200" t="s">
        <v>14080</v>
      </c>
      <c r="E3618" s="199" t="s">
        <v>4195</v>
      </c>
      <c r="F3618" s="201">
        <v>41.28</v>
      </c>
    </row>
    <row r="3619" spans="2:6" ht="27">
      <c r="B3619" s="199" t="s">
        <v>14081</v>
      </c>
      <c r="C3619" s="199" t="s">
        <v>4323</v>
      </c>
      <c r="D3619" s="200" t="s">
        <v>14082</v>
      </c>
      <c r="E3619" s="199" t="s">
        <v>4195</v>
      </c>
      <c r="F3619" s="201">
        <v>38.96</v>
      </c>
    </row>
    <row r="3620" spans="2:6" ht="27">
      <c r="B3620" s="199" t="s">
        <v>14083</v>
      </c>
      <c r="C3620" s="199" t="s">
        <v>4323</v>
      </c>
      <c r="D3620" s="200" t="s">
        <v>14084</v>
      </c>
      <c r="E3620" s="199" t="s">
        <v>4195</v>
      </c>
      <c r="F3620" s="201">
        <v>52.69</v>
      </c>
    </row>
    <row r="3621" spans="2:6" ht="27">
      <c r="B3621" s="199" t="s">
        <v>14085</v>
      </c>
      <c r="C3621" s="199" t="s">
        <v>4323</v>
      </c>
      <c r="D3621" s="200" t="s">
        <v>14086</v>
      </c>
      <c r="E3621" s="199" t="s">
        <v>4195</v>
      </c>
      <c r="F3621" s="201">
        <v>55.01</v>
      </c>
    </row>
    <row r="3622" spans="2:6" ht="27">
      <c r="B3622" s="199" t="s">
        <v>8860</v>
      </c>
      <c r="C3622" s="199" t="s">
        <v>11253</v>
      </c>
      <c r="D3622" s="200" t="s">
        <v>6264</v>
      </c>
      <c r="E3622" s="199" t="s">
        <v>4327</v>
      </c>
      <c r="F3622" s="201">
        <v>178.99</v>
      </c>
    </row>
    <row r="3623" spans="2:6">
      <c r="B3623" s="199" t="s">
        <v>8861</v>
      </c>
      <c r="C3623" s="199" t="s">
        <v>11254</v>
      </c>
      <c r="D3623" s="200" t="s">
        <v>6265</v>
      </c>
      <c r="E3623" s="199" t="s">
        <v>4327</v>
      </c>
      <c r="F3623" s="201">
        <v>165.44</v>
      </c>
    </row>
    <row r="3624" spans="2:6" ht="27">
      <c r="B3624" s="199" t="s">
        <v>8862</v>
      </c>
      <c r="C3624" s="199" t="s">
        <v>11255</v>
      </c>
      <c r="D3624" s="200" t="s">
        <v>6266</v>
      </c>
      <c r="E3624" s="199" t="s">
        <v>4327</v>
      </c>
      <c r="F3624" s="201">
        <v>246.98</v>
      </c>
    </row>
    <row r="3625" spans="2:6">
      <c r="B3625" s="199" t="s">
        <v>8863</v>
      </c>
      <c r="C3625" s="199" t="s">
        <v>11256</v>
      </c>
      <c r="D3625" s="200" t="s">
        <v>6267</v>
      </c>
      <c r="E3625" s="199" t="s">
        <v>3961</v>
      </c>
      <c r="F3625" s="201">
        <v>113.94</v>
      </c>
    </row>
    <row r="3626" spans="2:6">
      <c r="B3626" s="199" t="s">
        <v>8864</v>
      </c>
      <c r="C3626" s="199" t="s">
        <v>11257</v>
      </c>
      <c r="D3626" s="200" t="s">
        <v>19311</v>
      </c>
      <c r="E3626" s="199" t="s">
        <v>4327</v>
      </c>
      <c r="F3626" s="201">
        <v>21.5</v>
      </c>
    </row>
    <row r="3627" spans="2:6" ht="27">
      <c r="B3627" s="199" t="s">
        <v>7130</v>
      </c>
      <c r="C3627" s="199" t="s">
        <v>9578</v>
      </c>
      <c r="D3627" s="200" t="s">
        <v>4861</v>
      </c>
      <c r="E3627" s="199" t="s">
        <v>4327</v>
      </c>
      <c r="F3627" s="201">
        <v>78.2</v>
      </c>
    </row>
    <row r="3628" spans="2:6">
      <c r="B3628" s="199" t="s">
        <v>8865</v>
      </c>
      <c r="C3628" s="199" t="s">
        <v>11258</v>
      </c>
      <c r="D3628" s="200" t="s">
        <v>6268</v>
      </c>
      <c r="E3628" s="199" t="s">
        <v>4327</v>
      </c>
      <c r="F3628" s="201">
        <v>94.44</v>
      </c>
    </row>
    <row r="3629" spans="2:6">
      <c r="B3629" s="199" t="s">
        <v>8866</v>
      </c>
      <c r="C3629" s="199" t="s">
        <v>11259</v>
      </c>
      <c r="D3629" s="200" t="s">
        <v>6269</v>
      </c>
      <c r="E3629" s="199" t="s">
        <v>4327</v>
      </c>
      <c r="F3629" s="201">
        <v>203.62</v>
      </c>
    </row>
    <row r="3630" spans="2:6">
      <c r="B3630" s="199" t="s">
        <v>8867</v>
      </c>
      <c r="C3630" s="199" t="s">
        <v>11260</v>
      </c>
      <c r="D3630" s="200" t="s">
        <v>6270</v>
      </c>
      <c r="E3630" s="199" t="s">
        <v>4327</v>
      </c>
      <c r="F3630" s="201">
        <v>2.0699999999999998</v>
      </c>
    </row>
    <row r="3631" spans="2:6">
      <c r="B3631" s="199" t="s">
        <v>8868</v>
      </c>
      <c r="C3631" s="199" t="s">
        <v>11261</v>
      </c>
      <c r="D3631" s="200" t="s">
        <v>6271</v>
      </c>
      <c r="E3631" s="199" t="s">
        <v>4327</v>
      </c>
      <c r="F3631" s="201">
        <v>3.09</v>
      </c>
    </row>
    <row r="3632" spans="2:6">
      <c r="B3632" s="199" t="s">
        <v>8869</v>
      </c>
      <c r="C3632" s="199" t="s">
        <v>11262</v>
      </c>
      <c r="D3632" s="200" t="s">
        <v>6272</v>
      </c>
      <c r="E3632" s="199" t="s">
        <v>4327</v>
      </c>
      <c r="F3632" s="201">
        <v>18.78</v>
      </c>
    </row>
    <row r="3633" spans="2:6">
      <c r="B3633" s="199" t="s">
        <v>8870</v>
      </c>
      <c r="C3633" s="199" t="s">
        <v>11263</v>
      </c>
      <c r="D3633" s="200" t="s">
        <v>6273</v>
      </c>
      <c r="E3633" s="199" t="s">
        <v>4327</v>
      </c>
      <c r="F3633" s="201">
        <v>17.45</v>
      </c>
    </row>
    <row r="3634" spans="2:6">
      <c r="B3634" s="199" t="s">
        <v>8871</v>
      </c>
      <c r="C3634" s="199" t="s">
        <v>11264</v>
      </c>
      <c r="D3634" s="200" t="s">
        <v>6274</v>
      </c>
      <c r="E3634" s="199" t="s">
        <v>4327</v>
      </c>
      <c r="F3634" s="201">
        <v>14.96</v>
      </c>
    </row>
    <row r="3635" spans="2:6">
      <c r="B3635" s="199" t="s">
        <v>8872</v>
      </c>
      <c r="C3635" s="199" t="s">
        <v>11265</v>
      </c>
      <c r="D3635" s="200" t="s">
        <v>6275</v>
      </c>
      <c r="E3635" s="199" t="s">
        <v>4327</v>
      </c>
      <c r="F3635" s="201">
        <v>24.23</v>
      </c>
    </row>
    <row r="3636" spans="2:6">
      <c r="B3636" s="199" t="s">
        <v>8873</v>
      </c>
      <c r="C3636" s="199" t="s">
        <v>11266</v>
      </c>
      <c r="D3636" s="200" t="s">
        <v>6276</v>
      </c>
      <c r="E3636" s="199" t="s">
        <v>4327</v>
      </c>
      <c r="F3636" s="201">
        <v>14.87</v>
      </c>
    </row>
    <row r="3637" spans="2:6">
      <c r="B3637" s="199" t="s">
        <v>8874</v>
      </c>
      <c r="C3637" s="199" t="s">
        <v>11267</v>
      </c>
      <c r="D3637" s="200" t="s">
        <v>6277</v>
      </c>
      <c r="E3637" s="199" t="s">
        <v>4327</v>
      </c>
      <c r="F3637" s="201">
        <v>6.76</v>
      </c>
    </row>
    <row r="3638" spans="2:6">
      <c r="B3638" s="199" t="s">
        <v>8875</v>
      </c>
      <c r="C3638" s="199" t="s">
        <v>11268</v>
      </c>
      <c r="D3638" s="200" t="s">
        <v>6278</v>
      </c>
      <c r="E3638" s="199" t="s">
        <v>4327</v>
      </c>
      <c r="F3638" s="201">
        <v>8.51</v>
      </c>
    </row>
    <row r="3639" spans="2:6">
      <c r="B3639" s="199" t="s">
        <v>8876</v>
      </c>
      <c r="C3639" s="199" t="s">
        <v>11269</v>
      </c>
      <c r="D3639" s="200" t="s">
        <v>6279</v>
      </c>
      <c r="E3639" s="199" t="s">
        <v>4195</v>
      </c>
      <c r="F3639" s="201">
        <v>28.89</v>
      </c>
    </row>
    <row r="3640" spans="2:6">
      <c r="B3640" s="199" t="s">
        <v>8877</v>
      </c>
      <c r="C3640" s="199" t="s">
        <v>11270</v>
      </c>
      <c r="D3640" s="200" t="s">
        <v>6280</v>
      </c>
      <c r="E3640" s="199" t="s">
        <v>4327</v>
      </c>
      <c r="F3640" s="201">
        <v>37.96</v>
      </c>
    </row>
    <row r="3641" spans="2:6">
      <c r="B3641" s="199" t="s">
        <v>8878</v>
      </c>
      <c r="C3641" s="199" t="s">
        <v>11271</v>
      </c>
      <c r="D3641" s="200" t="s">
        <v>6281</v>
      </c>
      <c r="E3641" s="199" t="s">
        <v>4327</v>
      </c>
      <c r="F3641" s="201">
        <v>38.69</v>
      </c>
    </row>
    <row r="3642" spans="2:6">
      <c r="B3642" s="199" t="s">
        <v>8879</v>
      </c>
      <c r="C3642" s="199" t="s">
        <v>11272</v>
      </c>
      <c r="D3642" s="200" t="s">
        <v>6282</v>
      </c>
      <c r="E3642" s="199" t="s">
        <v>4327</v>
      </c>
      <c r="F3642" s="201">
        <v>23.05</v>
      </c>
    </row>
    <row r="3643" spans="2:6">
      <c r="B3643" s="199" t="s">
        <v>8880</v>
      </c>
      <c r="C3643" s="199" t="s">
        <v>11273</v>
      </c>
      <c r="D3643" s="200" t="s">
        <v>6283</v>
      </c>
      <c r="E3643" s="199" t="s">
        <v>4327</v>
      </c>
      <c r="F3643" s="201">
        <v>48.66</v>
      </c>
    </row>
    <row r="3644" spans="2:6">
      <c r="B3644" s="199" t="s">
        <v>8881</v>
      </c>
      <c r="C3644" s="199" t="s">
        <v>11274</v>
      </c>
      <c r="D3644" s="200" t="s">
        <v>6284</v>
      </c>
      <c r="E3644" s="199" t="s">
        <v>4327</v>
      </c>
      <c r="F3644" s="201">
        <v>5.9</v>
      </c>
    </row>
    <row r="3645" spans="2:6">
      <c r="B3645" s="199" t="s">
        <v>8882</v>
      </c>
      <c r="C3645" s="199" t="s">
        <v>11275</v>
      </c>
      <c r="D3645" s="200" t="s">
        <v>6285</v>
      </c>
      <c r="E3645" s="199" t="s">
        <v>4327</v>
      </c>
      <c r="F3645" s="201">
        <v>4.0199999999999996</v>
      </c>
    </row>
    <row r="3646" spans="2:6">
      <c r="B3646" s="199" t="s">
        <v>8883</v>
      </c>
      <c r="C3646" s="199" t="s">
        <v>11276</v>
      </c>
      <c r="D3646" s="200" t="s">
        <v>6286</v>
      </c>
      <c r="E3646" s="199" t="s">
        <v>4327</v>
      </c>
      <c r="F3646" s="201">
        <v>19.91</v>
      </c>
    </row>
    <row r="3647" spans="2:6">
      <c r="B3647" s="199" t="s">
        <v>8884</v>
      </c>
      <c r="C3647" s="199" t="s">
        <v>11277</v>
      </c>
      <c r="D3647" s="200" t="s">
        <v>6287</v>
      </c>
      <c r="E3647" s="199" t="s">
        <v>17</v>
      </c>
      <c r="F3647" s="201">
        <v>8</v>
      </c>
    </row>
    <row r="3648" spans="2:6">
      <c r="B3648" s="199" t="s">
        <v>8885</v>
      </c>
      <c r="C3648" s="199" t="s">
        <v>11278</v>
      </c>
      <c r="D3648" s="200" t="s">
        <v>6288</v>
      </c>
      <c r="E3648" s="199" t="s">
        <v>4327</v>
      </c>
      <c r="F3648" s="201">
        <v>59.33</v>
      </c>
    </row>
    <row r="3649" spans="2:6" ht="27">
      <c r="B3649" s="199" t="s">
        <v>8886</v>
      </c>
      <c r="C3649" s="199" t="s">
        <v>11279</v>
      </c>
      <c r="D3649" s="200" t="s">
        <v>6289</v>
      </c>
      <c r="E3649" s="199" t="s">
        <v>4195</v>
      </c>
      <c r="F3649" s="201">
        <v>78.540000000000006</v>
      </c>
    </row>
    <row r="3650" spans="2:6" ht="27">
      <c r="B3650" s="199" t="s">
        <v>8887</v>
      </c>
      <c r="C3650" s="199" t="s">
        <v>11280</v>
      </c>
      <c r="D3650" s="200" t="s">
        <v>6290</v>
      </c>
      <c r="E3650" s="199" t="s">
        <v>4195</v>
      </c>
      <c r="F3650" s="201">
        <v>47.62</v>
      </c>
    </row>
    <row r="3651" spans="2:6">
      <c r="B3651" s="199" t="s">
        <v>8888</v>
      </c>
      <c r="C3651" s="199" t="s">
        <v>11281</v>
      </c>
      <c r="D3651" s="200" t="s">
        <v>6291</v>
      </c>
      <c r="E3651" s="199" t="s">
        <v>4327</v>
      </c>
      <c r="F3651" s="201">
        <v>147.76</v>
      </c>
    </row>
    <row r="3652" spans="2:6">
      <c r="B3652" s="199" t="s">
        <v>8889</v>
      </c>
      <c r="C3652" s="199" t="s">
        <v>11282</v>
      </c>
      <c r="D3652" s="200" t="s">
        <v>6292</v>
      </c>
      <c r="E3652" s="199" t="s">
        <v>4327</v>
      </c>
      <c r="F3652" s="201">
        <v>4.07</v>
      </c>
    </row>
    <row r="3653" spans="2:6">
      <c r="B3653" s="199" t="s">
        <v>8890</v>
      </c>
      <c r="C3653" s="199" t="s">
        <v>11283</v>
      </c>
      <c r="D3653" s="200" t="s">
        <v>6293</v>
      </c>
      <c r="E3653" s="199" t="s">
        <v>4327</v>
      </c>
      <c r="F3653" s="201">
        <v>4.0599999999999996</v>
      </c>
    </row>
    <row r="3654" spans="2:6">
      <c r="B3654" s="199" t="s">
        <v>8891</v>
      </c>
      <c r="C3654" s="199" t="s">
        <v>11284</v>
      </c>
      <c r="D3654" s="200" t="s">
        <v>22820</v>
      </c>
      <c r="E3654" s="199" t="s">
        <v>4327</v>
      </c>
      <c r="F3654" s="201">
        <v>4.3</v>
      </c>
    </row>
    <row r="3655" spans="2:6">
      <c r="B3655" s="199" t="s">
        <v>8892</v>
      </c>
      <c r="C3655" s="199" t="s">
        <v>11285</v>
      </c>
      <c r="D3655" s="200" t="s">
        <v>22821</v>
      </c>
      <c r="E3655" s="199" t="s">
        <v>4327</v>
      </c>
      <c r="F3655" s="201">
        <v>19.059999999999999</v>
      </c>
    </row>
    <row r="3656" spans="2:6" ht="27">
      <c r="B3656" s="199" t="s">
        <v>7275</v>
      </c>
      <c r="C3656" s="199" t="s">
        <v>9723</v>
      </c>
      <c r="D3656" s="200" t="s">
        <v>4967</v>
      </c>
      <c r="E3656" s="199" t="s">
        <v>4327</v>
      </c>
      <c r="F3656" s="201">
        <v>64.55</v>
      </c>
    </row>
    <row r="3657" spans="2:6" ht="27">
      <c r="B3657" s="199" t="s">
        <v>7276</v>
      </c>
      <c r="C3657" s="199" t="s">
        <v>9724</v>
      </c>
      <c r="D3657" s="200" t="s">
        <v>4968</v>
      </c>
      <c r="E3657" s="199" t="s">
        <v>4327</v>
      </c>
      <c r="F3657" s="201">
        <v>73.77</v>
      </c>
    </row>
    <row r="3658" spans="2:6">
      <c r="B3658" s="199" t="s">
        <v>8893</v>
      </c>
      <c r="C3658" s="199" t="s">
        <v>11286</v>
      </c>
      <c r="D3658" s="200" t="s">
        <v>6294</v>
      </c>
      <c r="E3658" s="199" t="s">
        <v>4327</v>
      </c>
      <c r="F3658" s="201">
        <v>87.68</v>
      </c>
    </row>
    <row r="3659" spans="2:6" ht="27">
      <c r="B3659" s="199" t="s">
        <v>8894</v>
      </c>
      <c r="C3659" s="199" t="s">
        <v>11287</v>
      </c>
      <c r="D3659" s="200" t="s">
        <v>6295</v>
      </c>
      <c r="E3659" s="199" t="s">
        <v>4327</v>
      </c>
      <c r="F3659" s="201">
        <v>651.79</v>
      </c>
    </row>
    <row r="3660" spans="2:6">
      <c r="B3660" s="199" t="s">
        <v>8895</v>
      </c>
      <c r="C3660" s="199" t="s">
        <v>11288</v>
      </c>
      <c r="D3660" s="200" t="s">
        <v>6296</v>
      </c>
      <c r="E3660" s="199" t="s">
        <v>4327</v>
      </c>
      <c r="F3660" s="201">
        <v>90.51</v>
      </c>
    </row>
    <row r="3661" spans="2:6">
      <c r="B3661" s="199" t="s">
        <v>8896</v>
      </c>
      <c r="C3661" s="199" t="s">
        <v>11289</v>
      </c>
      <c r="D3661" s="200" t="s">
        <v>6297</v>
      </c>
      <c r="E3661" s="199" t="s">
        <v>4327</v>
      </c>
      <c r="F3661" s="201">
        <v>0.36</v>
      </c>
    </row>
    <row r="3662" spans="2:6">
      <c r="B3662" s="199" t="s">
        <v>8897</v>
      </c>
      <c r="C3662" s="199" t="s">
        <v>11290</v>
      </c>
      <c r="D3662" s="200" t="s">
        <v>6298</v>
      </c>
      <c r="E3662" s="199" t="s">
        <v>4327</v>
      </c>
      <c r="F3662" s="201">
        <v>0.79</v>
      </c>
    </row>
    <row r="3663" spans="2:6">
      <c r="B3663" s="199" t="s">
        <v>8898</v>
      </c>
      <c r="C3663" s="199" t="s">
        <v>11291</v>
      </c>
      <c r="D3663" s="200" t="s">
        <v>6299</v>
      </c>
      <c r="E3663" s="199" t="s">
        <v>4327</v>
      </c>
      <c r="F3663" s="201">
        <v>0.83</v>
      </c>
    </row>
    <row r="3664" spans="2:6" ht="27">
      <c r="B3664" s="199" t="s">
        <v>8899</v>
      </c>
      <c r="C3664" s="199" t="s">
        <v>11292</v>
      </c>
      <c r="D3664" s="200" t="s">
        <v>6300</v>
      </c>
      <c r="E3664" s="199" t="s">
        <v>4327</v>
      </c>
      <c r="F3664" s="201">
        <v>82.94</v>
      </c>
    </row>
    <row r="3665" spans="2:6">
      <c r="B3665" s="199" t="s">
        <v>8900</v>
      </c>
      <c r="C3665" s="199" t="s">
        <v>11293</v>
      </c>
      <c r="D3665" s="200" t="s">
        <v>6301</v>
      </c>
      <c r="E3665" s="199" t="s">
        <v>4327</v>
      </c>
      <c r="F3665" s="201">
        <v>23.03</v>
      </c>
    </row>
    <row r="3666" spans="2:6">
      <c r="B3666" s="199" t="s">
        <v>8901</v>
      </c>
      <c r="C3666" s="199" t="s">
        <v>11294</v>
      </c>
      <c r="D3666" s="200" t="s">
        <v>6302</v>
      </c>
      <c r="E3666" s="199" t="s">
        <v>4327</v>
      </c>
      <c r="F3666" s="201">
        <v>23.03</v>
      </c>
    </row>
    <row r="3667" spans="2:6">
      <c r="B3667" s="199" t="s">
        <v>8902</v>
      </c>
      <c r="C3667" s="199" t="s">
        <v>11295</v>
      </c>
      <c r="D3667" s="200" t="s">
        <v>6303</v>
      </c>
      <c r="E3667" s="199" t="s">
        <v>4327</v>
      </c>
      <c r="F3667" s="201">
        <v>21.74</v>
      </c>
    </row>
    <row r="3668" spans="2:6">
      <c r="B3668" s="199" t="s">
        <v>8903</v>
      </c>
      <c r="C3668" s="199" t="s">
        <v>11296</v>
      </c>
      <c r="D3668" s="200" t="s">
        <v>6304</v>
      </c>
      <c r="E3668" s="199" t="s">
        <v>4327</v>
      </c>
      <c r="F3668" s="201">
        <v>71.17</v>
      </c>
    </row>
    <row r="3669" spans="2:6">
      <c r="B3669" s="199" t="s">
        <v>8904</v>
      </c>
      <c r="C3669" s="199" t="s">
        <v>11297</v>
      </c>
      <c r="D3669" s="200" t="s">
        <v>6305</v>
      </c>
      <c r="E3669" s="199" t="s">
        <v>4327</v>
      </c>
      <c r="F3669" s="201">
        <v>21.95</v>
      </c>
    </row>
    <row r="3670" spans="2:6">
      <c r="B3670" s="199" t="s">
        <v>8905</v>
      </c>
      <c r="C3670" s="199" t="s">
        <v>11298</v>
      </c>
      <c r="D3670" s="200" t="s">
        <v>6306</v>
      </c>
      <c r="E3670" s="199" t="s">
        <v>4327</v>
      </c>
      <c r="F3670" s="201">
        <v>22.61</v>
      </c>
    </row>
    <row r="3671" spans="2:6">
      <c r="B3671" s="199" t="s">
        <v>8906</v>
      </c>
      <c r="C3671" s="199" t="s">
        <v>11299</v>
      </c>
      <c r="D3671" s="200" t="s">
        <v>6307</v>
      </c>
      <c r="E3671" s="199" t="s">
        <v>4327</v>
      </c>
      <c r="F3671" s="201">
        <v>162.87</v>
      </c>
    </row>
    <row r="3672" spans="2:6">
      <c r="B3672" s="199" t="s">
        <v>8907</v>
      </c>
      <c r="C3672" s="199" t="s">
        <v>11300</v>
      </c>
      <c r="D3672" s="200" t="s">
        <v>6308</v>
      </c>
      <c r="E3672" s="199" t="s">
        <v>4327</v>
      </c>
      <c r="F3672" s="201">
        <v>162.87</v>
      </c>
    </row>
    <row r="3673" spans="2:6">
      <c r="B3673" s="199" t="s">
        <v>8908</v>
      </c>
      <c r="C3673" s="199" t="s">
        <v>11301</v>
      </c>
      <c r="D3673" s="200" t="s">
        <v>6309</v>
      </c>
      <c r="E3673" s="199" t="s">
        <v>4327</v>
      </c>
      <c r="F3673" s="201">
        <v>136.94999999999999</v>
      </c>
    </row>
    <row r="3674" spans="2:6">
      <c r="B3674" s="199" t="s">
        <v>8909</v>
      </c>
      <c r="C3674" s="199" t="s">
        <v>11302</v>
      </c>
      <c r="D3674" s="200" t="s">
        <v>6310</v>
      </c>
      <c r="E3674" s="199" t="s">
        <v>4195</v>
      </c>
      <c r="F3674" s="201">
        <v>34.33</v>
      </c>
    </row>
    <row r="3675" spans="2:6">
      <c r="B3675" s="199" t="s">
        <v>8910</v>
      </c>
      <c r="C3675" s="199" t="s">
        <v>11303</v>
      </c>
      <c r="D3675" s="200" t="s">
        <v>6311</v>
      </c>
      <c r="E3675" s="199" t="s">
        <v>4327</v>
      </c>
      <c r="F3675" s="201">
        <v>11.21</v>
      </c>
    </row>
    <row r="3676" spans="2:6">
      <c r="B3676" s="199" t="s">
        <v>8911</v>
      </c>
      <c r="C3676" s="199" t="s">
        <v>11304</v>
      </c>
      <c r="D3676" s="200" t="s">
        <v>6312</v>
      </c>
      <c r="E3676" s="199" t="s">
        <v>4327</v>
      </c>
      <c r="F3676" s="201">
        <v>3.86</v>
      </c>
    </row>
    <row r="3677" spans="2:6">
      <c r="B3677" s="199" t="s">
        <v>8912</v>
      </c>
      <c r="C3677" s="199" t="s">
        <v>11305</v>
      </c>
      <c r="D3677" s="200" t="s">
        <v>6313</v>
      </c>
      <c r="E3677" s="199" t="s">
        <v>4327</v>
      </c>
      <c r="F3677" s="201">
        <v>11.55</v>
      </c>
    </row>
    <row r="3678" spans="2:6">
      <c r="B3678" s="199" t="s">
        <v>8913</v>
      </c>
      <c r="C3678" s="199" t="s">
        <v>11306</v>
      </c>
      <c r="D3678" s="200" t="s">
        <v>6314</v>
      </c>
      <c r="E3678" s="199" t="s">
        <v>4327</v>
      </c>
      <c r="F3678" s="201">
        <v>11.64</v>
      </c>
    </row>
    <row r="3679" spans="2:6">
      <c r="B3679" s="199" t="s">
        <v>8914</v>
      </c>
      <c r="C3679" s="199" t="s">
        <v>11307</v>
      </c>
      <c r="D3679" s="200" t="s">
        <v>6315</v>
      </c>
      <c r="E3679" s="199" t="s">
        <v>4327</v>
      </c>
      <c r="F3679" s="201">
        <v>12.51</v>
      </c>
    </row>
    <row r="3680" spans="2:6">
      <c r="B3680" s="199" t="s">
        <v>8915</v>
      </c>
      <c r="C3680" s="199" t="s">
        <v>11308</v>
      </c>
      <c r="D3680" s="200" t="s">
        <v>6316</v>
      </c>
      <c r="E3680" s="199" t="s">
        <v>4327</v>
      </c>
      <c r="F3680" s="201">
        <v>11.8</v>
      </c>
    </row>
    <row r="3681" spans="2:6">
      <c r="B3681" s="199" t="s">
        <v>8916</v>
      </c>
      <c r="C3681" s="199" t="s">
        <v>11309</v>
      </c>
      <c r="D3681" s="200" t="s">
        <v>6317</v>
      </c>
      <c r="E3681" s="199" t="s">
        <v>4327</v>
      </c>
      <c r="F3681" s="201">
        <v>12.15</v>
      </c>
    </row>
    <row r="3682" spans="2:6">
      <c r="B3682" s="199" t="s">
        <v>8917</v>
      </c>
      <c r="C3682" s="199" t="s">
        <v>11310</v>
      </c>
      <c r="D3682" s="200" t="s">
        <v>6318</v>
      </c>
      <c r="E3682" s="199" t="s">
        <v>4327</v>
      </c>
      <c r="F3682" s="201">
        <v>12.8</v>
      </c>
    </row>
    <row r="3683" spans="2:6">
      <c r="B3683" s="199" t="s">
        <v>8918</v>
      </c>
      <c r="C3683" s="199" t="s">
        <v>11311</v>
      </c>
      <c r="D3683" s="200" t="s">
        <v>6319</v>
      </c>
      <c r="E3683" s="199" t="s">
        <v>4327</v>
      </c>
      <c r="F3683" s="201">
        <v>14.07</v>
      </c>
    </row>
    <row r="3684" spans="2:6">
      <c r="B3684" s="199" t="s">
        <v>8919</v>
      </c>
      <c r="C3684" s="199" t="s">
        <v>11312</v>
      </c>
      <c r="D3684" s="200" t="s">
        <v>6320</v>
      </c>
      <c r="E3684" s="199" t="s">
        <v>4327</v>
      </c>
      <c r="F3684" s="201">
        <v>9.33</v>
      </c>
    </row>
    <row r="3685" spans="2:6">
      <c r="B3685" s="199" t="s">
        <v>8920</v>
      </c>
      <c r="C3685" s="199" t="s">
        <v>11313</v>
      </c>
      <c r="D3685" s="200" t="s">
        <v>6321</v>
      </c>
      <c r="E3685" s="199" t="s">
        <v>3961</v>
      </c>
      <c r="F3685" s="201">
        <v>15.46</v>
      </c>
    </row>
    <row r="3686" spans="2:6">
      <c r="B3686" s="199" t="s">
        <v>8921</v>
      </c>
      <c r="C3686" s="199" t="s">
        <v>11314</v>
      </c>
      <c r="D3686" s="200" t="s">
        <v>6322</v>
      </c>
      <c r="E3686" s="199" t="s">
        <v>3961</v>
      </c>
      <c r="F3686" s="201">
        <v>16.75</v>
      </c>
    </row>
    <row r="3687" spans="2:6">
      <c r="B3687" s="199" t="s">
        <v>8922</v>
      </c>
      <c r="C3687" s="199" t="s">
        <v>11315</v>
      </c>
      <c r="D3687" s="200" t="s">
        <v>6323</v>
      </c>
      <c r="E3687" s="199" t="s">
        <v>4327</v>
      </c>
      <c r="F3687" s="201">
        <v>84.59</v>
      </c>
    </row>
    <row r="3688" spans="2:6">
      <c r="B3688" s="206" t="s">
        <v>22822</v>
      </c>
      <c r="C3688" s="199" t="s">
        <v>4323</v>
      </c>
      <c r="D3688" s="203" t="s">
        <v>6324</v>
      </c>
      <c r="E3688" s="204"/>
      <c r="F3688" s="205"/>
    </row>
    <row r="3689" spans="2:6">
      <c r="B3689" s="199" t="s">
        <v>8923</v>
      </c>
      <c r="C3689" s="199" t="s">
        <v>11316</v>
      </c>
      <c r="D3689" s="200" t="s">
        <v>6325</v>
      </c>
      <c r="E3689" s="199" t="s">
        <v>4021</v>
      </c>
      <c r="F3689" s="201">
        <v>8.4600000000000009</v>
      </c>
    </row>
    <row r="3690" spans="2:6">
      <c r="B3690" s="199" t="s">
        <v>8924</v>
      </c>
      <c r="C3690" s="199" t="s">
        <v>11317</v>
      </c>
      <c r="D3690" s="200" t="s">
        <v>6326</v>
      </c>
      <c r="E3690" s="199" t="s">
        <v>4021</v>
      </c>
      <c r="F3690" s="201">
        <v>16.21</v>
      </c>
    </row>
    <row r="3691" spans="2:6">
      <c r="B3691" s="199" t="s">
        <v>8925</v>
      </c>
      <c r="C3691" s="199" t="s">
        <v>11318</v>
      </c>
      <c r="D3691" s="200" t="s">
        <v>6327</v>
      </c>
      <c r="E3691" s="199" t="s">
        <v>17</v>
      </c>
      <c r="F3691" s="201">
        <v>30.06</v>
      </c>
    </row>
    <row r="3692" spans="2:6">
      <c r="B3692" s="199" t="s">
        <v>8926</v>
      </c>
      <c r="C3692" s="199" t="s">
        <v>11319</v>
      </c>
      <c r="D3692" s="200" t="s">
        <v>6328</v>
      </c>
      <c r="E3692" s="199" t="s">
        <v>17</v>
      </c>
      <c r="F3692" s="201">
        <v>1.18</v>
      </c>
    </row>
    <row r="3693" spans="2:6">
      <c r="B3693" s="199" t="s">
        <v>8927</v>
      </c>
      <c r="C3693" s="199" t="s">
        <v>11320</v>
      </c>
      <c r="D3693" s="200" t="s">
        <v>6329</v>
      </c>
      <c r="E3693" s="199" t="s">
        <v>17</v>
      </c>
      <c r="F3693" s="201">
        <v>1.07</v>
      </c>
    </row>
    <row r="3694" spans="2:6">
      <c r="B3694" s="199" t="s">
        <v>8928</v>
      </c>
      <c r="C3694" s="199" t="s">
        <v>11321</v>
      </c>
      <c r="D3694" s="200" t="s">
        <v>6330</v>
      </c>
      <c r="E3694" s="199" t="s">
        <v>17</v>
      </c>
      <c r="F3694" s="201">
        <v>47.94</v>
      </c>
    </row>
    <row r="3695" spans="2:6">
      <c r="B3695" s="199" t="s">
        <v>8929</v>
      </c>
      <c r="C3695" s="199" t="s">
        <v>11322</v>
      </c>
      <c r="D3695" s="200" t="s">
        <v>6331</v>
      </c>
      <c r="E3695" s="199" t="s">
        <v>17</v>
      </c>
      <c r="F3695" s="201">
        <v>36.21</v>
      </c>
    </row>
    <row r="3696" spans="2:6" ht="27">
      <c r="B3696" s="199" t="s">
        <v>8930</v>
      </c>
      <c r="C3696" s="199" t="s">
        <v>11323</v>
      </c>
      <c r="D3696" s="200" t="s">
        <v>6332</v>
      </c>
      <c r="E3696" s="199" t="s">
        <v>17</v>
      </c>
      <c r="F3696" s="201">
        <v>2.38</v>
      </c>
    </row>
    <row r="3697" spans="2:6">
      <c r="B3697" s="199" t="s">
        <v>8931</v>
      </c>
      <c r="C3697" s="199" t="s">
        <v>11324</v>
      </c>
      <c r="D3697" s="200" t="s">
        <v>6333</v>
      </c>
      <c r="E3697" s="199" t="s">
        <v>17</v>
      </c>
      <c r="F3697" s="201">
        <v>3.3</v>
      </c>
    </row>
    <row r="3698" spans="2:6">
      <c r="B3698" s="199" t="s">
        <v>8932</v>
      </c>
      <c r="C3698" s="199" t="s">
        <v>11325</v>
      </c>
      <c r="D3698" s="200" t="s">
        <v>6334</v>
      </c>
      <c r="E3698" s="199" t="s">
        <v>17</v>
      </c>
      <c r="F3698" s="201">
        <v>4.4000000000000004</v>
      </c>
    </row>
    <row r="3699" spans="2:6">
      <c r="B3699" s="199" t="s">
        <v>8933</v>
      </c>
      <c r="C3699" s="199" t="s">
        <v>11326</v>
      </c>
      <c r="D3699" s="200" t="s">
        <v>6335</v>
      </c>
      <c r="E3699" s="199" t="s">
        <v>17</v>
      </c>
      <c r="F3699" s="201">
        <v>28.2</v>
      </c>
    </row>
    <row r="3700" spans="2:6">
      <c r="B3700" s="199" t="s">
        <v>8934</v>
      </c>
      <c r="C3700" s="199" t="s">
        <v>11327</v>
      </c>
      <c r="D3700" s="200" t="s">
        <v>6336</v>
      </c>
      <c r="E3700" s="199" t="s">
        <v>17</v>
      </c>
      <c r="F3700" s="201">
        <v>47.94</v>
      </c>
    </row>
    <row r="3701" spans="2:6">
      <c r="B3701" s="199" t="s">
        <v>8935</v>
      </c>
      <c r="C3701" s="199" t="s">
        <v>11328</v>
      </c>
      <c r="D3701" s="200" t="s">
        <v>6337</v>
      </c>
      <c r="E3701" s="199" t="s">
        <v>17</v>
      </c>
      <c r="F3701" s="201">
        <v>63.45</v>
      </c>
    </row>
    <row r="3702" spans="2:6">
      <c r="B3702" s="199" t="s">
        <v>8936</v>
      </c>
      <c r="C3702" s="199" t="s">
        <v>11329</v>
      </c>
      <c r="D3702" s="200" t="s">
        <v>6338</v>
      </c>
      <c r="E3702" s="199" t="s">
        <v>17</v>
      </c>
      <c r="F3702" s="201">
        <v>84.6</v>
      </c>
    </row>
    <row r="3703" spans="2:6" ht="27">
      <c r="B3703" s="199" t="s">
        <v>8937</v>
      </c>
      <c r="C3703" s="199" t="s">
        <v>11330</v>
      </c>
      <c r="D3703" s="200" t="s">
        <v>6339</v>
      </c>
      <c r="E3703" s="199" t="s">
        <v>17</v>
      </c>
      <c r="F3703" s="201">
        <v>2.56</v>
      </c>
    </row>
    <row r="3704" spans="2:6" ht="27">
      <c r="B3704" s="199" t="s">
        <v>8938</v>
      </c>
      <c r="C3704" s="199" t="s">
        <v>11331</v>
      </c>
      <c r="D3704" s="200" t="s">
        <v>6340</v>
      </c>
      <c r="E3704" s="199" t="s">
        <v>17</v>
      </c>
      <c r="F3704" s="201">
        <v>3.63</v>
      </c>
    </row>
    <row r="3705" spans="2:6">
      <c r="B3705" s="199" t="s">
        <v>8939</v>
      </c>
      <c r="C3705" s="199" t="s">
        <v>11332</v>
      </c>
      <c r="D3705" s="200" t="s">
        <v>6341</v>
      </c>
      <c r="E3705" s="199" t="s">
        <v>17</v>
      </c>
      <c r="F3705" s="201">
        <v>4.45</v>
      </c>
    </row>
    <row r="3706" spans="2:6">
      <c r="B3706" s="199" t="s">
        <v>8940</v>
      </c>
      <c r="C3706" s="199" t="s">
        <v>11333</v>
      </c>
      <c r="D3706" s="200" t="s">
        <v>6342</v>
      </c>
      <c r="E3706" s="199" t="s">
        <v>17</v>
      </c>
      <c r="F3706" s="201">
        <v>5.33</v>
      </c>
    </row>
    <row r="3707" spans="2:6">
      <c r="B3707" s="199" t="s">
        <v>8941</v>
      </c>
      <c r="C3707" s="199" t="s">
        <v>11334</v>
      </c>
      <c r="D3707" s="200" t="s">
        <v>6343</v>
      </c>
      <c r="E3707" s="199" t="s">
        <v>17</v>
      </c>
      <c r="F3707" s="201">
        <v>6.67</v>
      </c>
    </row>
    <row r="3708" spans="2:6">
      <c r="B3708" s="199" t="s">
        <v>8942</v>
      </c>
      <c r="C3708" s="199" t="s">
        <v>11335</v>
      </c>
      <c r="D3708" s="200" t="s">
        <v>6344</v>
      </c>
      <c r="E3708" s="199" t="s">
        <v>17</v>
      </c>
      <c r="F3708" s="201">
        <v>3.6</v>
      </c>
    </row>
    <row r="3709" spans="2:6">
      <c r="B3709" s="199" t="s">
        <v>8943</v>
      </c>
      <c r="C3709" s="199" t="s">
        <v>11336</v>
      </c>
      <c r="D3709" s="200" t="s">
        <v>6345</v>
      </c>
      <c r="E3709" s="199" t="s">
        <v>17</v>
      </c>
      <c r="F3709" s="201">
        <v>6.4</v>
      </c>
    </row>
    <row r="3710" spans="2:6">
      <c r="B3710" s="199" t="s">
        <v>8944</v>
      </c>
      <c r="C3710" s="199" t="s">
        <v>11337</v>
      </c>
      <c r="D3710" s="200" t="s">
        <v>6346</v>
      </c>
      <c r="E3710" s="199" t="s">
        <v>17</v>
      </c>
      <c r="F3710" s="201">
        <v>4.26</v>
      </c>
    </row>
    <row r="3711" spans="2:6">
      <c r="B3711" s="199" t="s">
        <v>8945</v>
      </c>
      <c r="C3711" s="199" t="s">
        <v>11338</v>
      </c>
      <c r="D3711" s="200" t="s">
        <v>6347</v>
      </c>
      <c r="E3711" s="199" t="s">
        <v>17</v>
      </c>
      <c r="F3711" s="201">
        <v>5.33</v>
      </c>
    </row>
    <row r="3712" spans="2:6">
      <c r="B3712" s="199" t="s">
        <v>8946</v>
      </c>
      <c r="C3712" s="199" t="s">
        <v>11339</v>
      </c>
      <c r="D3712" s="200" t="s">
        <v>6348</v>
      </c>
      <c r="E3712" s="199" t="s">
        <v>17</v>
      </c>
      <c r="F3712" s="201">
        <v>6.67</v>
      </c>
    </row>
    <row r="3713" spans="2:6" ht="27">
      <c r="B3713" s="199" t="s">
        <v>8947</v>
      </c>
      <c r="C3713" s="199" t="s">
        <v>11340</v>
      </c>
      <c r="D3713" s="200" t="s">
        <v>6349</v>
      </c>
      <c r="E3713" s="199" t="s">
        <v>4021</v>
      </c>
      <c r="F3713" s="201">
        <v>61.05</v>
      </c>
    </row>
    <row r="3714" spans="2:6" ht="27">
      <c r="B3714" s="199" t="s">
        <v>8948</v>
      </c>
      <c r="C3714" s="199" t="s">
        <v>11341</v>
      </c>
      <c r="D3714" s="200" t="s">
        <v>6350</v>
      </c>
      <c r="E3714" s="199" t="s">
        <v>4021</v>
      </c>
      <c r="F3714" s="201">
        <v>38.04</v>
      </c>
    </row>
    <row r="3715" spans="2:6">
      <c r="B3715" s="199" t="s">
        <v>8949</v>
      </c>
      <c r="C3715" s="199" t="s">
        <v>11342</v>
      </c>
      <c r="D3715" s="200" t="s">
        <v>6351</v>
      </c>
      <c r="E3715" s="199" t="s">
        <v>17</v>
      </c>
      <c r="F3715" s="201">
        <v>30.06</v>
      </c>
    </row>
    <row r="3716" spans="2:6">
      <c r="B3716" s="199" t="s">
        <v>8950</v>
      </c>
      <c r="C3716" s="199" t="s">
        <v>11343</v>
      </c>
      <c r="D3716" s="200" t="s">
        <v>6352</v>
      </c>
      <c r="E3716" s="199" t="s">
        <v>17</v>
      </c>
      <c r="F3716" s="201">
        <v>47.94</v>
      </c>
    </row>
    <row r="3717" spans="2:6">
      <c r="B3717" s="199" t="s">
        <v>8951</v>
      </c>
      <c r="C3717" s="199" t="s">
        <v>11344</v>
      </c>
      <c r="D3717" s="200" t="s">
        <v>6353</v>
      </c>
      <c r="E3717" s="199" t="s">
        <v>4021</v>
      </c>
      <c r="F3717" s="201">
        <v>2.4700000000000002</v>
      </c>
    </row>
    <row r="3718" spans="2:6">
      <c r="B3718" s="199" t="s">
        <v>8952</v>
      </c>
      <c r="C3718" s="199" t="s">
        <v>11345</v>
      </c>
      <c r="D3718" s="200" t="s">
        <v>6354</v>
      </c>
      <c r="E3718" s="199" t="s">
        <v>4021</v>
      </c>
      <c r="F3718" s="201">
        <v>1.2</v>
      </c>
    </row>
    <row r="3719" spans="2:6">
      <c r="B3719" s="199" t="s">
        <v>8953</v>
      </c>
      <c r="C3719" s="199" t="s">
        <v>11346</v>
      </c>
      <c r="D3719" s="200" t="s">
        <v>6355</v>
      </c>
      <c r="E3719" s="199" t="s">
        <v>4021</v>
      </c>
      <c r="F3719" s="201">
        <v>6.81</v>
      </c>
    </row>
    <row r="3720" spans="2:6">
      <c r="B3720" s="206" t="s">
        <v>22823</v>
      </c>
      <c r="C3720" s="199" t="s">
        <v>4323</v>
      </c>
      <c r="D3720" s="203" t="s">
        <v>6356</v>
      </c>
      <c r="E3720" s="204"/>
      <c r="F3720" s="205"/>
    </row>
    <row r="3721" spans="2:6">
      <c r="B3721" s="199" t="s">
        <v>8954</v>
      </c>
      <c r="C3721" s="199" t="s">
        <v>11347</v>
      </c>
      <c r="D3721" s="200" t="s">
        <v>6357</v>
      </c>
      <c r="E3721" s="199" t="s">
        <v>17</v>
      </c>
      <c r="F3721" s="201">
        <v>28.2</v>
      </c>
    </row>
    <row r="3722" spans="2:6">
      <c r="B3722" s="199" t="s">
        <v>8955</v>
      </c>
      <c r="C3722" s="199" t="s">
        <v>11348</v>
      </c>
      <c r="D3722" s="200" t="s">
        <v>6358</v>
      </c>
      <c r="E3722" s="199" t="s">
        <v>17</v>
      </c>
      <c r="F3722" s="201">
        <v>1.38</v>
      </c>
    </row>
    <row r="3723" spans="2:6">
      <c r="B3723" s="199" t="s">
        <v>8956</v>
      </c>
      <c r="C3723" s="199" t="s">
        <v>11349</v>
      </c>
      <c r="D3723" s="200" t="s">
        <v>6359</v>
      </c>
      <c r="E3723" s="199" t="s">
        <v>17</v>
      </c>
      <c r="F3723" s="201">
        <v>28.2</v>
      </c>
    </row>
    <row r="3724" spans="2:6">
      <c r="B3724" s="199" t="s">
        <v>8957</v>
      </c>
      <c r="C3724" s="199" t="s">
        <v>11350</v>
      </c>
      <c r="D3724" s="200" t="s">
        <v>6360</v>
      </c>
      <c r="E3724" s="199" t="s">
        <v>17</v>
      </c>
      <c r="F3724" s="201">
        <v>42.3</v>
      </c>
    </row>
    <row r="3725" spans="2:6" ht="27">
      <c r="B3725" s="199" t="s">
        <v>8958</v>
      </c>
      <c r="C3725" s="199" t="s">
        <v>11351</v>
      </c>
      <c r="D3725" s="200" t="s">
        <v>6361</v>
      </c>
      <c r="E3725" s="199" t="s">
        <v>17</v>
      </c>
      <c r="F3725" s="201">
        <v>3.34</v>
      </c>
    </row>
    <row r="3726" spans="2:6" ht="27">
      <c r="B3726" s="199" t="s">
        <v>8959</v>
      </c>
      <c r="C3726" s="199" t="s">
        <v>11352</v>
      </c>
      <c r="D3726" s="200" t="s">
        <v>6362</v>
      </c>
      <c r="E3726" s="199" t="s">
        <v>6363</v>
      </c>
      <c r="F3726" s="201">
        <v>3.2</v>
      </c>
    </row>
    <row r="3727" spans="2:6" ht="27">
      <c r="B3727" s="199" t="s">
        <v>8960</v>
      </c>
      <c r="C3727" s="199" t="s">
        <v>11353</v>
      </c>
      <c r="D3727" s="200" t="s">
        <v>6364</v>
      </c>
      <c r="E3727" s="199" t="s">
        <v>17</v>
      </c>
      <c r="F3727" s="201">
        <v>11.35</v>
      </c>
    </row>
    <row r="3728" spans="2:6" ht="27">
      <c r="B3728" s="199" t="s">
        <v>8961</v>
      </c>
      <c r="C3728" s="199" t="s">
        <v>11354</v>
      </c>
      <c r="D3728" s="200" t="s">
        <v>6365</v>
      </c>
      <c r="E3728" s="199" t="s">
        <v>6363</v>
      </c>
      <c r="F3728" s="201">
        <v>3.33</v>
      </c>
    </row>
    <row r="3729" spans="2:6">
      <c r="B3729" s="199" t="s">
        <v>8962</v>
      </c>
      <c r="C3729" s="199" t="s">
        <v>11355</v>
      </c>
      <c r="D3729" s="200" t="s">
        <v>6366</v>
      </c>
      <c r="E3729" s="199" t="s">
        <v>17</v>
      </c>
      <c r="F3729" s="201">
        <v>22</v>
      </c>
    </row>
    <row r="3730" spans="2:6">
      <c r="B3730" s="199" t="s">
        <v>8963</v>
      </c>
      <c r="C3730" s="199" t="s">
        <v>11356</v>
      </c>
      <c r="D3730" s="200" t="s">
        <v>6367</v>
      </c>
      <c r="E3730" s="199" t="s">
        <v>17</v>
      </c>
      <c r="F3730" s="201">
        <v>39.4</v>
      </c>
    </row>
    <row r="3731" spans="2:6">
      <c r="B3731" s="206" t="s">
        <v>22824</v>
      </c>
      <c r="C3731" s="199" t="s">
        <v>4323</v>
      </c>
      <c r="D3731" s="203" t="s">
        <v>22825</v>
      </c>
      <c r="E3731" s="204"/>
      <c r="F3731" s="205"/>
    </row>
    <row r="3732" spans="2:6">
      <c r="B3732" s="199" t="s">
        <v>8965</v>
      </c>
      <c r="C3732" s="199" t="s">
        <v>11358</v>
      </c>
      <c r="D3732" s="200" t="s">
        <v>6368</v>
      </c>
      <c r="E3732" s="199" t="s">
        <v>17</v>
      </c>
      <c r="F3732" s="201">
        <v>120.04</v>
      </c>
    </row>
    <row r="3733" spans="2:6">
      <c r="B3733" s="199" t="s">
        <v>8966</v>
      </c>
      <c r="C3733" s="199" t="s">
        <v>11359</v>
      </c>
      <c r="D3733" s="200" t="s">
        <v>6369</v>
      </c>
      <c r="E3733" s="199" t="s">
        <v>17</v>
      </c>
      <c r="F3733" s="201">
        <v>108.95</v>
      </c>
    </row>
    <row r="3734" spans="2:6">
      <c r="B3734" s="199" t="s">
        <v>8967</v>
      </c>
      <c r="C3734" s="199" t="s">
        <v>11360</v>
      </c>
      <c r="D3734" s="200" t="s">
        <v>6370</v>
      </c>
      <c r="E3734" s="199" t="s">
        <v>17</v>
      </c>
      <c r="F3734" s="201">
        <v>71.91</v>
      </c>
    </row>
    <row r="3735" spans="2:6" ht="54">
      <c r="B3735" s="199" t="s">
        <v>8964</v>
      </c>
      <c r="C3735" s="199" t="s">
        <v>11357</v>
      </c>
      <c r="D3735" s="200" t="s">
        <v>19312</v>
      </c>
      <c r="E3735" s="199" t="s">
        <v>4195</v>
      </c>
      <c r="F3735" s="201">
        <v>27.85</v>
      </c>
    </row>
    <row r="3736" spans="2:6" ht="40.5">
      <c r="B3736" s="199" t="s">
        <v>8969</v>
      </c>
      <c r="C3736" s="199" t="s">
        <v>11362</v>
      </c>
      <c r="D3736" s="200" t="s">
        <v>19313</v>
      </c>
      <c r="E3736" s="199" t="s">
        <v>4195</v>
      </c>
      <c r="F3736" s="201">
        <v>77.77</v>
      </c>
    </row>
    <row r="3737" spans="2:6" ht="40.5">
      <c r="B3737" s="199" t="s">
        <v>8970</v>
      </c>
      <c r="C3737" s="199" t="s">
        <v>11363</v>
      </c>
      <c r="D3737" s="200" t="s">
        <v>19314</v>
      </c>
      <c r="E3737" s="199" t="s">
        <v>4195</v>
      </c>
      <c r="F3737" s="201">
        <v>41.46</v>
      </c>
    </row>
    <row r="3738" spans="2:6" ht="40.5">
      <c r="B3738" s="199" t="s">
        <v>8971</v>
      </c>
      <c r="C3738" s="199" t="s">
        <v>11364</v>
      </c>
      <c r="D3738" s="200" t="s">
        <v>19315</v>
      </c>
      <c r="E3738" s="199" t="s">
        <v>4195</v>
      </c>
      <c r="F3738" s="201">
        <v>52.56</v>
      </c>
    </row>
    <row r="3739" spans="2:6" ht="27">
      <c r="B3739" s="199" t="s">
        <v>8968</v>
      </c>
      <c r="C3739" s="199" t="s">
        <v>11361</v>
      </c>
      <c r="D3739" s="200" t="s">
        <v>14087</v>
      </c>
      <c r="E3739" s="199" t="s">
        <v>17</v>
      </c>
      <c r="F3739" s="201">
        <v>16.21</v>
      </c>
    </row>
    <row r="3740" spans="2:6" ht="27">
      <c r="B3740" s="199" t="s">
        <v>8972</v>
      </c>
      <c r="C3740" s="199" t="s">
        <v>11365</v>
      </c>
      <c r="D3740" s="200" t="s">
        <v>6371</v>
      </c>
      <c r="E3740" s="199" t="s">
        <v>4021</v>
      </c>
      <c r="F3740" s="201">
        <v>58.15</v>
      </c>
    </row>
    <row r="3741" spans="2:6">
      <c r="B3741" s="199" t="s">
        <v>8973</v>
      </c>
      <c r="C3741" s="199" t="s">
        <v>11366</v>
      </c>
      <c r="D3741" s="200" t="s">
        <v>6372</v>
      </c>
      <c r="E3741" s="199" t="s">
        <v>4021</v>
      </c>
      <c r="F3741" s="201">
        <v>42.25</v>
      </c>
    </row>
    <row r="3742" spans="2:6">
      <c r="B3742" s="199" t="s">
        <v>8974</v>
      </c>
      <c r="C3742" s="199" t="s">
        <v>11367</v>
      </c>
      <c r="D3742" s="200" t="s">
        <v>6373</v>
      </c>
      <c r="E3742" s="199" t="s">
        <v>4021</v>
      </c>
      <c r="F3742" s="201">
        <v>49.61</v>
      </c>
    </row>
    <row r="3743" spans="2:6" ht="27">
      <c r="B3743" s="199" t="s">
        <v>8975</v>
      </c>
      <c r="C3743" s="199" t="s">
        <v>11368</v>
      </c>
      <c r="D3743" s="200" t="s">
        <v>6374</v>
      </c>
      <c r="E3743" s="199" t="s">
        <v>4327</v>
      </c>
      <c r="F3743" s="201">
        <v>296.94</v>
      </c>
    </row>
    <row r="3744" spans="2:6">
      <c r="B3744" s="199" t="s">
        <v>8976</v>
      </c>
      <c r="C3744" s="199" t="s">
        <v>11369</v>
      </c>
      <c r="D3744" s="200" t="s">
        <v>6375</v>
      </c>
      <c r="E3744" s="199" t="s">
        <v>4195</v>
      </c>
      <c r="F3744" s="201">
        <v>40.85</v>
      </c>
    </row>
    <row r="3745" spans="2:6" ht="27">
      <c r="B3745" s="199" t="s">
        <v>8977</v>
      </c>
      <c r="C3745" s="199" t="s">
        <v>11370</v>
      </c>
      <c r="D3745" s="200" t="s">
        <v>6376</v>
      </c>
      <c r="E3745" s="199" t="s">
        <v>4195</v>
      </c>
      <c r="F3745" s="201">
        <v>27.48</v>
      </c>
    </row>
    <row r="3746" spans="2:6">
      <c r="B3746" s="206" t="s">
        <v>22826</v>
      </c>
      <c r="C3746" s="199" t="s">
        <v>4323</v>
      </c>
      <c r="D3746" s="203" t="s">
        <v>22827</v>
      </c>
      <c r="E3746" s="204"/>
      <c r="F3746" s="205"/>
    </row>
    <row r="3747" spans="2:6">
      <c r="B3747" s="199" t="s">
        <v>8978</v>
      </c>
      <c r="C3747" s="199" t="s">
        <v>11371</v>
      </c>
      <c r="D3747" s="200" t="s">
        <v>6377</v>
      </c>
      <c r="E3747" s="199" t="s">
        <v>4327</v>
      </c>
      <c r="F3747" s="201">
        <v>184.99</v>
      </c>
    </row>
    <row r="3748" spans="2:6">
      <c r="B3748" s="199" t="s">
        <v>8979</v>
      </c>
      <c r="C3748" s="199" t="s">
        <v>11372</v>
      </c>
      <c r="D3748" s="200" t="s">
        <v>6378</v>
      </c>
      <c r="E3748" s="199" t="s">
        <v>4327</v>
      </c>
      <c r="F3748" s="201">
        <v>76.38</v>
      </c>
    </row>
    <row r="3749" spans="2:6">
      <c r="B3749" s="199" t="s">
        <v>8980</v>
      </c>
      <c r="C3749" s="199" t="s">
        <v>11373</v>
      </c>
      <c r="D3749" s="200" t="s">
        <v>6379</v>
      </c>
      <c r="E3749" s="199" t="s">
        <v>4327</v>
      </c>
      <c r="F3749" s="201">
        <v>131.21</v>
      </c>
    </row>
    <row r="3750" spans="2:6">
      <c r="B3750" s="199" t="s">
        <v>8981</v>
      </c>
      <c r="C3750" s="199" t="s">
        <v>11374</v>
      </c>
      <c r="D3750" s="200" t="s">
        <v>6380</v>
      </c>
      <c r="E3750" s="199" t="s">
        <v>4021</v>
      </c>
      <c r="F3750" s="201">
        <v>190.06</v>
      </c>
    </row>
    <row r="3751" spans="2:6" ht="40.5">
      <c r="B3751" s="199" t="s">
        <v>8982</v>
      </c>
      <c r="C3751" s="199" t="s">
        <v>11375</v>
      </c>
      <c r="D3751" s="200" t="s">
        <v>19316</v>
      </c>
      <c r="E3751" s="199" t="s">
        <v>4021</v>
      </c>
      <c r="F3751" s="201">
        <v>76.16</v>
      </c>
    </row>
    <row r="3752" spans="2:6" ht="40.5">
      <c r="B3752" s="199" t="s">
        <v>8983</v>
      </c>
      <c r="C3752" s="199" t="s">
        <v>11376</v>
      </c>
      <c r="D3752" s="200" t="s">
        <v>19317</v>
      </c>
      <c r="E3752" s="199" t="s">
        <v>4021</v>
      </c>
      <c r="F3752" s="201">
        <v>92.54</v>
      </c>
    </row>
    <row r="3753" spans="2:6" ht="40.5">
      <c r="B3753" s="199" t="s">
        <v>8984</v>
      </c>
      <c r="C3753" s="199" t="s">
        <v>11377</v>
      </c>
      <c r="D3753" s="200" t="s">
        <v>19318</v>
      </c>
      <c r="E3753" s="199" t="s">
        <v>4021</v>
      </c>
      <c r="F3753" s="201">
        <v>122.3</v>
      </c>
    </row>
    <row r="3754" spans="2:6" ht="40.5">
      <c r="B3754" s="199" t="s">
        <v>8985</v>
      </c>
      <c r="C3754" s="199" t="s">
        <v>11378</v>
      </c>
      <c r="D3754" s="200" t="s">
        <v>19319</v>
      </c>
      <c r="E3754" s="199" t="s">
        <v>4021</v>
      </c>
      <c r="F3754" s="201">
        <v>80.680000000000007</v>
      </c>
    </row>
    <row r="3755" spans="2:6" ht="40.5">
      <c r="B3755" s="199" t="s">
        <v>8986</v>
      </c>
      <c r="C3755" s="199" t="s">
        <v>11379</v>
      </c>
      <c r="D3755" s="200" t="s">
        <v>19320</v>
      </c>
      <c r="E3755" s="199" t="s">
        <v>4021</v>
      </c>
      <c r="F3755" s="201">
        <v>74.03</v>
      </c>
    </row>
    <row r="3756" spans="2:6" ht="40.5">
      <c r="B3756" s="199" t="s">
        <v>8987</v>
      </c>
      <c r="C3756" s="199" t="s">
        <v>11380</v>
      </c>
      <c r="D3756" s="200" t="s">
        <v>19321</v>
      </c>
      <c r="E3756" s="199" t="s">
        <v>4021</v>
      </c>
      <c r="F3756" s="201">
        <v>208.73</v>
      </c>
    </row>
    <row r="3757" spans="2:6" ht="40.5">
      <c r="B3757" s="199" t="s">
        <v>8988</v>
      </c>
      <c r="C3757" s="199" t="s">
        <v>11381</v>
      </c>
      <c r="D3757" s="200" t="s">
        <v>19322</v>
      </c>
      <c r="E3757" s="199" t="s">
        <v>4021</v>
      </c>
      <c r="F3757" s="201">
        <v>133.32</v>
      </c>
    </row>
    <row r="3758" spans="2:6" ht="40.5">
      <c r="B3758" s="199" t="s">
        <v>8989</v>
      </c>
      <c r="C3758" s="199" t="s">
        <v>11382</v>
      </c>
      <c r="D3758" s="200" t="s">
        <v>19323</v>
      </c>
      <c r="E3758" s="199" t="s">
        <v>4021</v>
      </c>
      <c r="F3758" s="201">
        <v>166.48</v>
      </c>
    </row>
    <row r="3759" spans="2:6">
      <c r="B3759" s="70"/>
      <c r="C3759" s="70"/>
      <c r="D3759" s="71"/>
      <c r="E3759" s="72"/>
      <c r="F3759" s="184"/>
    </row>
    <row r="3760" spans="2:6">
      <c r="B3760" s="210" t="s">
        <v>6383</v>
      </c>
      <c r="C3760" s="210" t="s">
        <v>3984</v>
      </c>
      <c r="D3760" s="211" t="s">
        <v>3985</v>
      </c>
      <c r="E3760" s="212" t="s">
        <v>16</v>
      </c>
      <c r="F3760" s="68">
        <v>168.97</v>
      </c>
    </row>
    <row r="3761" spans="2:6">
      <c r="B3761" s="210" t="s">
        <v>6384</v>
      </c>
      <c r="C3761" s="210" t="s">
        <v>3986</v>
      </c>
      <c r="D3761" s="211" t="s">
        <v>3987</v>
      </c>
      <c r="E3761" s="212" t="s">
        <v>16</v>
      </c>
      <c r="F3761" s="68">
        <v>147.85</v>
      </c>
    </row>
    <row r="3762" spans="2:6">
      <c r="B3762" s="210" t="s">
        <v>6385</v>
      </c>
      <c r="C3762" s="210" t="s">
        <v>3988</v>
      </c>
      <c r="D3762" s="211" t="s">
        <v>3989</v>
      </c>
      <c r="E3762" s="212" t="s">
        <v>16</v>
      </c>
      <c r="F3762" s="68">
        <v>126.73</v>
      </c>
    </row>
    <row r="3763" spans="2:6">
      <c r="B3763" s="210" t="s">
        <v>6386</v>
      </c>
      <c r="C3763" s="210" t="s">
        <v>3990</v>
      </c>
      <c r="D3763" s="211" t="s">
        <v>3991</v>
      </c>
      <c r="E3763" s="212" t="s">
        <v>16</v>
      </c>
      <c r="F3763" s="68">
        <v>109.84</v>
      </c>
    </row>
    <row r="3764" spans="2:6">
      <c r="B3764" s="210" t="s">
        <v>6387</v>
      </c>
      <c r="C3764" s="210" t="s">
        <v>3992</v>
      </c>
      <c r="D3764" s="211" t="s">
        <v>3993</v>
      </c>
      <c r="E3764" s="212" t="s">
        <v>16</v>
      </c>
      <c r="F3764" s="68">
        <v>97.15</v>
      </c>
    </row>
    <row r="3765" spans="2:6">
      <c r="B3765" s="210" t="s">
        <v>6388</v>
      </c>
      <c r="C3765" s="210" t="s">
        <v>3994</v>
      </c>
      <c r="D3765" s="211" t="s">
        <v>3995</v>
      </c>
      <c r="E3765" s="212" t="s">
        <v>16</v>
      </c>
      <c r="F3765" s="68">
        <v>84.49</v>
      </c>
    </row>
    <row r="3766" spans="2:6">
      <c r="B3766" s="210"/>
      <c r="C3766" s="210"/>
      <c r="D3766" s="211"/>
      <c r="E3766" s="212"/>
      <c r="F3766" s="68"/>
    </row>
    <row r="3767" spans="2:6" ht="25.5">
      <c r="B3767" s="210"/>
      <c r="C3767" s="213" t="s">
        <v>3996</v>
      </c>
      <c r="D3767" s="214" t="s">
        <v>3997</v>
      </c>
      <c r="E3767" s="212"/>
      <c r="F3767" s="68"/>
    </row>
    <row r="3768" spans="2:6">
      <c r="B3768" s="210" t="s">
        <v>4323</v>
      </c>
      <c r="C3768" s="210" t="s">
        <v>3998</v>
      </c>
      <c r="D3768" s="211" t="s">
        <v>3999</v>
      </c>
      <c r="E3768" s="212" t="s">
        <v>4000</v>
      </c>
      <c r="F3768" s="68">
        <v>170</v>
      </c>
    </row>
    <row r="3769" spans="2:6">
      <c r="B3769" s="210" t="s">
        <v>4323</v>
      </c>
      <c r="C3769" s="210" t="s">
        <v>4001</v>
      </c>
      <c r="D3769" s="211" t="s">
        <v>4002</v>
      </c>
      <c r="E3769" s="212" t="s">
        <v>4000</v>
      </c>
      <c r="F3769" s="68">
        <v>130</v>
      </c>
    </row>
    <row r="3770" spans="2:6">
      <c r="B3770" s="210" t="s">
        <v>4323</v>
      </c>
      <c r="C3770" s="210" t="s">
        <v>4003</v>
      </c>
      <c r="D3770" s="211" t="s">
        <v>4004</v>
      </c>
      <c r="E3770" s="212" t="s">
        <v>4000</v>
      </c>
      <c r="F3770" s="68">
        <v>50</v>
      </c>
    </row>
    <row r="3771" spans="2:6">
      <c r="B3771" s="210" t="s">
        <v>4323</v>
      </c>
      <c r="C3771" s="210" t="s">
        <v>4005</v>
      </c>
      <c r="D3771" s="211" t="s">
        <v>4006</v>
      </c>
      <c r="E3771" s="212" t="s">
        <v>4000</v>
      </c>
      <c r="F3771" s="68">
        <v>25</v>
      </c>
    </row>
    <row r="3772" spans="2:6">
      <c r="B3772" s="210"/>
      <c r="C3772" s="210"/>
      <c r="D3772" s="211"/>
      <c r="E3772" s="212"/>
      <c r="F3772" s="68"/>
    </row>
    <row r="3773" spans="2:6" ht="25.5">
      <c r="B3773" s="210"/>
      <c r="C3773" s="213" t="s">
        <v>4007</v>
      </c>
      <c r="D3773" s="214" t="s">
        <v>4008</v>
      </c>
      <c r="E3773" s="212"/>
      <c r="F3773" s="68"/>
    </row>
    <row r="3774" spans="2:6">
      <c r="B3774" s="210" t="s">
        <v>6389</v>
      </c>
      <c r="C3774" s="210" t="s">
        <v>4009</v>
      </c>
      <c r="D3774" s="211" t="s">
        <v>4010</v>
      </c>
      <c r="E3774" s="212" t="s">
        <v>3961</v>
      </c>
      <c r="F3774" s="68">
        <v>155.27000000000001</v>
      </c>
    </row>
    <row r="3775" spans="2:6">
      <c r="B3775" s="210" t="s">
        <v>6390</v>
      </c>
      <c r="C3775" s="210" t="s">
        <v>4011</v>
      </c>
      <c r="D3775" s="211" t="s">
        <v>4012</v>
      </c>
      <c r="E3775" s="212" t="s">
        <v>3961</v>
      </c>
      <c r="F3775" s="68">
        <v>78.010000000000005</v>
      </c>
    </row>
    <row r="3776" spans="2:6">
      <c r="B3776" s="210"/>
      <c r="C3776" s="210"/>
      <c r="D3776" s="211"/>
      <c r="E3776" s="212"/>
      <c r="F3776" s="68"/>
    </row>
    <row r="3777" spans="2:6" ht="25.5">
      <c r="B3777" s="210"/>
      <c r="C3777" s="213" t="s">
        <v>4013</v>
      </c>
      <c r="D3777" s="214" t="s">
        <v>4014</v>
      </c>
      <c r="E3777" s="212"/>
      <c r="F3777" s="68"/>
    </row>
    <row r="3778" spans="2:6">
      <c r="B3778" s="210" t="s">
        <v>6391</v>
      </c>
      <c r="C3778" s="210" t="s">
        <v>4015</v>
      </c>
      <c r="D3778" s="211" t="s">
        <v>4016</v>
      </c>
      <c r="E3778" s="212" t="s">
        <v>3961</v>
      </c>
      <c r="F3778" s="68">
        <v>992.16</v>
      </c>
    </row>
    <row r="3779" spans="2:6">
      <c r="B3779" s="210" t="s">
        <v>6392</v>
      </c>
      <c r="C3779" s="210" t="s">
        <v>4017</v>
      </c>
      <c r="D3779" s="211" t="s">
        <v>4018</v>
      </c>
      <c r="E3779" s="212" t="s">
        <v>3961</v>
      </c>
      <c r="F3779" s="68">
        <v>2429.71</v>
      </c>
    </row>
    <row r="3780" spans="2:6">
      <c r="B3780" s="210" t="s">
        <v>6393</v>
      </c>
      <c r="C3780" s="210" t="s">
        <v>4019</v>
      </c>
      <c r="D3780" s="211" t="s">
        <v>4020</v>
      </c>
      <c r="E3780" s="212" t="s">
        <v>4021</v>
      </c>
      <c r="F3780" s="68">
        <v>0.27</v>
      </c>
    </row>
    <row r="3781" spans="2:6">
      <c r="B3781" s="210" t="s">
        <v>6394</v>
      </c>
      <c r="C3781" s="210" t="s">
        <v>4022</v>
      </c>
      <c r="D3781" s="211" t="s">
        <v>4023</v>
      </c>
      <c r="E3781" s="212" t="s">
        <v>4021</v>
      </c>
      <c r="F3781" s="68">
        <v>0.18</v>
      </c>
    </row>
    <row r="3782" spans="2:6">
      <c r="B3782" s="210" t="s">
        <v>6395</v>
      </c>
      <c r="C3782" s="210" t="s">
        <v>4024</v>
      </c>
      <c r="D3782" s="211" t="s">
        <v>4025</v>
      </c>
      <c r="E3782" s="212" t="s">
        <v>4026</v>
      </c>
      <c r="F3782" s="68">
        <v>0.91</v>
      </c>
    </row>
    <row r="3783" spans="2:6">
      <c r="B3783" s="210"/>
      <c r="C3783" s="210"/>
      <c r="D3783" s="211"/>
      <c r="E3783" s="212"/>
      <c r="F3783" s="68"/>
    </row>
    <row r="3784" spans="2:6" ht="25.5">
      <c r="B3784" s="210"/>
      <c r="C3784" s="213" t="s">
        <v>4027</v>
      </c>
      <c r="D3784" s="214" t="s">
        <v>4028</v>
      </c>
      <c r="E3784" s="212"/>
      <c r="F3784" s="68"/>
    </row>
    <row r="3785" spans="2:6" ht="27">
      <c r="B3785" s="210" t="s">
        <v>6396</v>
      </c>
      <c r="C3785" s="210" t="s">
        <v>4029</v>
      </c>
      <c r="D3785" s="211" t="s">
        <v>4030</v>
      </c>
      <c r="E3785" s="212" t="s">
        <v>4021</v>
      </c>
      <c r="F3785" s="68">
        <v>0.38</v>
      </c>
    </row>
    <row r="3786" spans="2:6" ht="27">
      <c r="B3786" s="210" t="s">
        <v>6397</v>
      </c>
      <c r="C3786" s="210" t="s">
        <v>4031</v>
      </c>
      <c r="D3786" s="211" t="s">
        <v>4032</v>
      </c>
      <c r="E3786" s="212" t="s">
        <v>4021</v>
      </c>
      <c r="F3786" s="68">
        <v>0.34</v>
      </c>
    </row>
    <row r="3787" spans="2:6" ht="27">
      <c r="B3787" s="210" t="s">
        <v>6398</v>
      </c>
      <c r="C3787" s="210" t="s">
        <v>4033</v>
      </c>
      <c r="D3787" s="211" t="s">
        <v>4034</v>
      </c>
      <c r="E3787" s="212" t="s">
        <v>4021</v>
      </c>
      <c r="F3787" s="68">
        <v>0.28999999999999998</v>
      </c>
    </row>
    <row r="3788" spans="2:6" ht="27">
      <c r="B3788" s="210" t="s">
        <v>6399</v>
      </c>
      <c r="C3788" s="210" t="s">
        <v>4035</v>
      </c>
      <c r="D3788" s="211" t="s">
        <v>4036</v>
      </c>
      <c r="E3788" s="212" t="s">
        <v>4021</v>
      </c>
      <c r="F3788" s="68">
        <v>0.24</v>
      </c>
    </row>
    <row r="3789" spans="2:6" ht="27">
      <c r="B3789" s="210" t="s">
        <v>6400</v>
      </c>
      <c r="C3789" s="210" t="s">
        <v>4037</v>
      </c>
      <c r="D3789" s="211" t="s">
        <v>4038</v>
      </c>
      <c r="E3789" s="212" t="s">
        <v>4021</v>
      </c>
      <c r="F3789" s="68">
        <v>0.19</v>
      </c>
    </row>
    <row r="3790" spans="2:6" ht="27">
      <c r="B3790" s="210" t="s">
        <v>6401</v>
      </c>
      <c r="C3790" s="210" t="s">
        <v>4039</v>
      </c>
      <c r="D3790" s="211" t="s">
        <v>4040</v>
      </c>
      <c r="E3790" s="212" t="s">
        <v>4021</v>
      </c>
      <c r="F3790" s="68">
        <v>0.14000000000000001</v>
      </c>
    </row>
    <row r="3791" spans="2:6" ht="27">
      <c r="B3791" s="210" t="s">
        <v>6402</v>
      </c>
      <c r="C3791" s="210" t="s">
        <v>4041</v>
      </c>
      <c r="D3791" s="211" t="s">
        <v>4042</v>
      </c>
      <c r="E3791" s="212" t="s">
        <v>4021</v>
      </c>
      <c r="F3791" s="68">
        <v>0.09</v>
      </c>
    </row>
    <row r="3792" spans="2:6">
      <c r="B3792" s="210" t="s">
        <v>6403</v>
      </c>
      <c r="C3792" s="210" t="s">
        <v>4043</v>
      </c>
      <c r="D3792" s="211" t="s">
        <v>4044</v>
      </c>
      <c r="E3792" s="212" t="s">
        <v>4021</v>
      </c>
      <c r="F3792" s="68">
        <v>3.35</v>
      </c>
    </row>
    <row r="3793" spans="2:6">
      <c r="B3793" s="210" t="s">
        <v>6404</v>
      </c>
      <c r="C3793" s="210" t="s">
        <v>4045</v>
      </c>
      <c r="D3793" s="211" t="s">
        <v>4046</v>
      </c>
      <c r="E3793" s="212" t="s">
        <v>4021</v>
      </c>
      <c r="F3793" s="68">
        <v>2.91</v>
      </c>
    </row>
    <row r="3794" spans="2:6">
      <c r="B3794" s="210" t="s">
        <v>6405</v>
      </c>
      <c r="C3794" s="210" t="s">
        <v>4047</v>
      </c>
      <c r="D3794" s="211" t="s">
        <v>4048</v>
      </c>
      <c r="E3794" s="212" t="s">
        <v>4021</v>
      </c>
      <c r="F3794" s="68">
        <v>2.52</v>
      </c>
    </row>
    <row r="3795" spans="2:6">
      <c r="B3795" s="210" t="s">
        <v>6406</v>
      </c>
      <c r="C3795" s="210" t="s">
        <v>4049</v>
      </c>
      <c r="D3795" s="211" t="s">
        <v>4050</v>
      </c>
      <c r="E3795" s="212" t="s">
        <v>4021</v>
      </c>
      <c r="F3795" s="68">
        <v>2.08</v>
      </c>
    </row>
    <row r="3796" spans="2:6">
      <c r="B3796" s="210" t="s">
        <v>6407</v>
      </c>
      <c r="C3796" s="210" t="s">
        <v>4051</v>
      </c>
      <c r="D3796" s="211" t="s">
        <v>4052</v>
      </c>
      <c r="E3796" s="212" t="s">
        <v>4021</v>
      </c>
      <c r="F3796" s="68">
        <v>1.65</v>
      </c>
    </row>
    <row r="3797" spans="2:6">
      <c r="B3797" s="210" t="s">
        <v>6408</v>
      </c>
      <c r="C3797" s="210" t="s">
        <v>4053</v>
      </c>
      <c r="D3797" s="211" t="s">
        <v>4054</v>
      </c>
      <c r="E3797" s="212" t="s">
        <v>4021</v>
      </c>
      <c r="F3797" s="68">
        <v>1.26</v>
      </c>
    </row>
    <row r="3798" spans="2:6">
      <c r="B3798" s="210" t="s">
        <v>6409</v>
      </c>
      <c r="C3798" s="210" t="s">
        <v>4055</v>
      </c>
      <c r="D3798" s="211" t="s">
        <v>4056</v>
      </c>
      <c r="E3798" s="212" t="s">
        <v>4021</v>
      </c>
      <c r="F3798" s="68">
        <v>0.82</v>
      </c>
    </row>
    <row r="3799" spans="2:6" ht="27">
      <c r="B3799" s="210" t="s">
        <v>6410</v>
      </c>
      <c r="C3799" s="210" t="s">
        <v>4057</v>
      </c>
      <c r="D3799" s="211" t="s">
        <v>4058</v>
      </c>
      <c r="E3799" s="212" t="s">
        <v>4021</v>
      </c>
      <c r="F3799" s="68">
        <v>2.76</v>
      </c>
    </row>
    <row r="3800" spans="2:6" ht="27">
      <c r="B3800" s="210" t="s">
        <v>6411</v>
      </c>
      <c r="C3800" s="210" t="s">
        <v>4059</v>
      </c>
      <c r="D3800" s="211" t="s">
        <v>4060</v>
      </c>
      <c r="E3800" s="212" t="s">
        <v>4021</v>
      </c>
      <c r="F3800" s="68">
        <v>2.42</v>
      </c>
    </row>
    <row r="3801" spans="2:6" ht="27">
      <c r="B3801" s="210" t="s">
        <v>6412</v>
      </c>
      <c r="C3801" s="210" t="s">
        <v>4061</v>
      </c>
      <c r="D3801" s="211" t="s">
        <v>4062</v>
      </c>
      <c r="E3801" s="212" t="s">
        <v>4021</v>
      </c>
      <c r="F3801" s="68">
        <v>2.04</v>
      </c>
    </row>
    <row r="3802" spans="2:6" ht="27">
      <c r="B3802" s="210" t="s">
        <v>6413</v>
      </c>
      <c r="C3802" s="210" t="s">
        <v>4063</v>
      </c>
      <c r="D3802" s="211" t="s">
        <v>4064</v>
      </c>
      <c r="E3802" s="212" t="s">
        <v>4021</v>
      </c>
      <c r="F3802" s="68">
        <v>1.7</v>
      </c>
    </row>
    <row r="3803" spans="2:6" ht="27">
      <c r="B3803" s="210" t="s">
        <v>6414</v>
      </c>
      <c r="C3803" s="210" t="s">
        <v>4065</v>
      </c>
      <c r="D3803" s="211" t="s">
        <v>4066</v>
      </c>
      <c r="E3803" s="212" t="s">
        <v>4021</v>
      </c>
      <c r="F3803" s="68">
        <v>1.36</v>
      </c>
    </row>
    <row r="3804" spans="2:6" ht="27">
      <c r="B3804" s="210" t="s">
        <v>6415</v>
      </c>
      <c r="C3804" s="210" t="s">
        <v>4067</v>
      </c>
      <c r="D3804" s="211" t="s">
        <v>4068</v>
      </c>
      <c r="E3804" s="212" t="s">
        <v>4021</v>
      </c>
      <c r="F3804" s="68">
        <v>1.02</v>
      </c>
    </row>
    <row r="3805" spans="2:6" ht="27">
      <c r="B3805" s="210" t="s">
        <v>6416</v>
      </c>
      <c r="C3805" s="210" t="s">
        <v>4069</v>
      </c>
      <c r="D3805" s="211" t="s">
        <v>4070</v>
      </c>
      <c r="E3805" s="212" t="s">
        <v>4021</v>
      </c>
      <c r="F3805" s="68">
        <v>0.68</v>
      </c>
    </row>
    <row r="3806" spans="2:6" ht="27">
      <c r="B3806" s="210" t="s">
        <v>6417</v>
      </c>
      <c r="C3806" s="210" t="s">
        <v>4071</v>
      </c>
      <c r="D3806" s="211" t="s">
        <v>4072</v>
      </c>
      <c r="E3806" s="212" t="s">
        <v>4021</v>
      </c>
      <c r="F3806" s="68">
        <v>4.12</v>
      </c>
    </row>
    <row r="3807" spans="2:6" ht="27">
      <c r="B3807" s="210" t="s">
        <v>6418</v>
      </c>
      <c r="C3807" s="210" t="s">
        <v>4073</v>
      </c>
      <c r="D3807" s="211" t="s">
        <v>4074</v>
      </c>
      <c r="E3807" s="212" t="s">
        <v>4021</v>
      </c>
      <c r="F3807" s="68">
        <v>3.59</v>
      </c>
    </row>
    <row r="3808" spans="2:6" ht="27">
      <c r="B3808" s="210" t="s">
        <v>6419</v>
      </c>
      <c r="C3808" s="210" t="s">
        <v>4075</v>
      </c>
      <c r="D3808" s="211" t="s">
        <v>4076</v>
      </c>
      <c r="E3808" s="212" t="s">
        <v>4021</v>
      </c>
      <c r="F3808" s="68">
        <v>3.1</v>
      </c>
    </row>
    <row r="3809" spans="2:6" ht="27">
      <c r="B3809" s="210" t="s">
        <v>6420</v>
      </c>
      <c r="C3809" s="210" t="s">
        <v>4077</v>
      </c>
      <c r="D3809" s="211" t="s">
        <v>4064</v>
      </c>
      <c r="E3809" s="212" t="s">
        <v>4021</v>
      </c>
      <c r="F3809" s="68">
        <v>2.57</v>
      </c>
    </row>
    <row r="3810" spans="2:6" ht="27">
      <c r="B3810" s="210" t="s">
        <v>6421</v>
      </c>
      <c r="C3810" s="210" t="s">
        <v>4078</v>
      </c>
      <c r="D3810" s="211" t="s">
        <v>4079</v>
      </c>
      <c r="E3810" s="212" t="s">
        <v>4021</v>
      </c>
      <c r="F3810" s="68">
        <v>2.04</v>
      </c>
    </row>
    <row r="3811" spans="2:6" ht="27">
      <c r="B3811" s="210" t="s">
        <v>6422</v>
      </c>
      <c r="C3811" s="210" t="s">
        <v>4080</v>
      </c>
      <c r="D3811" s="211" t="s">
        <v>4081</v>
      </c>
      <c r="E3811" s="212" t="s">
        <v>4021</v>
      </c>
      <c r="F3811" s="68">
        <v>1.55</v>
      </c>
    </row>
    <row r="3812" spans="2:6" ht="27">
      <c r="B3812" s="210" t="s">
        <v>6423</v>
      </c>
      <c r="C3812" s="210" t="s">
        <v>4082</v>
      </c>
      <c r="D3812" s="211" t="s">
        <v>4083</v>
      </c>
      <c r="E3812" s="212" t="s">
        <v>4021</v>
      </c>
      <c r="F3812" s="68">
        <v>1.02</v>
      </c>
    </row>
    <row r="3813" spans="2:6">
      <c r="B3813" s="210" t="s">
        <v>6424</v>
      </c>
      <c r="C3813" s="210" t="s">
        <v>4084</v>
      </c>
      <c r="D3813" s="211" t="s">
        <v>4085</v>
      </c>
      <c r="E3813" s="212" t="s">
        <v>4021</v>
      </c>
      <c r="F3813" s="68">
        <v>0.09</v>
      </c>
    </row>
    <row r="3814" spans="2:6">
      <c r="B3814" s="210"/>
      <c r="C3814" s="210"/>
      <c r="D3814" s="211"/>
      <c r="E3814" s="212"/>
      <c r="F3814" s="68"/>
    </row>
    <row r="3815" spans="2:6" ht="25.5">
      <c r="B3815" s="210"/>
      <c r="C3815" s="213" t="s">
        <v>4086</v>
      </c>
      <c r="D3815" s="214" t="s">
        <v>4087</v>
      </c>
      <c r="E3815" s="212"/>
      <c r="F3815" s="68"/>
    </row>
    <row r="3816" spans="2:6">
      <c r="B3816" s="210" t="s">
        <v>6425</v>
      </c>
      <c r="C3816" s="210" t="s">
        <v>4088</v>
      </c>
      <c r="D3816" s="211" t="s">
        <v>4089</v>
      </c>
      <c r="E3816" s="212" t="s">
        <v>3961</v>
      </c>
      <c r="F3816" s="68">
        <v>2513.7600000000002</v>
      </c>
    </row>
    <row r="3817" spans="2:6">
      <c r="B3817" s="210" t="s">
        <v>6426</v>
      </c>
      <c r="C3817" s="210" t="s">
        <v>4090</v>
      </c>
      <c r="D3817" s="211" t="s">
        <v>4091</v>
      </c>
      <c r="E3817" s="212" t="s">
        <v>3961</v>
      </c>
      <c r="F3817" s="68">
        <v>4983.26</v>
      </c>
    </row>
    <row r="3818" spans="2:6">
      <c r="B3818" s="210" t="s">
        <v>6427</v>
      </c>
      <c r="C3818" s="210" t="s">
        <v>4092</v>
      </c>
      <c r="D3818" s="211" t="s">
        <v>4093</v>
      </c>
      <c r="E3818" s="212" t="s">
        <v>3961</v>
      </c>
      <c r="F3818" s="68">
        <v>7474.72</v>
      </c>
    </row>
    <row r="3819" spans="2:6">
      <c r="B3819" s="210" t="s">
        <v>6428</v>
      </c>
      <c r="C3819" s="210" t="s">
        <v>4094</v>
      </c>
      <c r="D3819" s="211" t="s">
        <v>4095</v>
      </c>
      <c r="E3819" s="212" t="s">
        <v>3961</v>
      </c>
      <c r="F3819" s="68">
        <v>8917.66</v>
      </c>
    </row>
    <row r="3820" spans="2:6" ht="27">
      <c r="B3820" s="210" t="s">
        <v>6429</v>
      </c>
      <c r="C3820" s="210" t="s">
        <v>4096</v>
      </c>
      <c r="D3820" s="211" t="s">
        <v>4097</v>
      </c>
      <c r="E3820" s="212" t="s">
        <v>3961</v>
      </c>
      <c r="F3820" s="68">
        <v>1604.76</v>
      </c>
    </row>
    <row r="3821" spans="2:6" ht="27">
      <c r="B3821" s="210" t="s">
        <v>6430</v>
      </c>
      <c r="C3821" s="210" t="s">
        <v>4098</v>
      </c>
      <c r="D3821" s="211" t="s">
        <v>4099</v>
      </c>
      <c r="E3821" s="212" t="s">
        <v>3961</v>
      </c>
      <c r="F3821" s="68">
        <v>2530.31</v>
      </c>
    </row>
    <row r="3822" spans="2:6" ht="27">
      <c r="B3822" s="210" t="s">
        <v>6431</v>
      </c>
      <c r="C3822" s="210" t="s">
        <v>4100</v>
      </c>
      <c r="D3822" s="211" t="s">
        <v>4101</v>
      </c>
      <c r="E3822" s="212" t="s">
        <v>3961</v>
      </c>
      <c r="F3822" s="68">
        <v>4950.6099999999997</v>
      </c>
    </row>
    <row r="3823" spans="2:6">
      <c r="B3823" s="210" t="s">
        <v>6432</v>
      </c>
      <c r="C3823" s="210" t="s">
        <v>4102</v>
      </c>
      <c r="D3823" s="211" t="s">
        <v>4103</v>
      </c>
      <c r="E3823" s="212" t="s">
        <v>3961</v>
      </c>
      <c r="F3823" s="68">
        <v>7099.42</v>
      </c>
    </row>
    <row r="3824" spans="2:6">
      <c r="B3824" s="210" t="s">
        <v>6433</v>
      </c>
      <c r="C3824" s="210" t="s">
        <v>4104</v>
      </c>
      <c r="D3824" s="211" t="s">
        <v>4105</v>
      </c>
      <c r="E3824" s="212" t="s">
        <v>4106</v>
      </c>
      <c r="F3824" s="68">
        <v>1141.72</v>
      </c>
    </row>
    <row r="3825" spans="2:6">
      <c r="B3825" s="210" t="s">
        <v>6434</v>
      </c>
      <c r="C3825" s="210" t="s">
        <v>4107</v>
      </c>
      <c r="D3825" s="211" t="s">
        <v>4108</v>
      </c>
      <c r="E3825" s="212" t="s">
        <v>4106</v>
      </c>
      <c r="F3825" s="68">
        <v>430.09</v>
      </c>
    </row>
    <row r="3826" spans="2:6">
      <c r="B3826" s="210" t="s">
        <v>6435</v>
      </c>
      <c r="C3826" s="210" t="s">
        <v>4109</v>
      </c>
      <c r="D3826" s="211" t="s">
        <v>4110</v>
      </c>
      <c r="E3826" s="212" t="s">
        <v>4106</v>
      </c>
      <c r="F3826" s="68">
        <v>692.25</v>
      </c>
    </row>
    <row r="3827" spans="2:6">
      <c r="B3827" s="210" t="s">
        <v>6436</v>
      </c>
      <c r="C3827" s="210" t="s">
        <v>4111</v>
      </c>
      <c r="D3827" s="211" t="s">
        <v>4112</v>
      </c>
      <c r="E3827" s="212" t="s">
        <v>4106</v>
      </c>
      <c r="F3827" s="68">
        <v>355.26</v>
      </c>
    </row>
    <row r="3828" spans="2:6">
      <c r="B3828" s="210" t="s">
        <v>6437</v>
      </c>
      <c r="C3828" s="210" t="s">
        <v>4113</v>
      </c>
      <c r="D3828" s="211" t="s">
        <v>4114</v>
      </c>
      <c r="E3828" s="212" t="s">
        <v>4106</v>
      </c>
      <c r="F3828" s="68">
        <v>795.73</v>
      </c>
    </row>
    <row r="3829" spans="2:6">
      <c r="B3829" s="210" t="s">
        <v>6438</v>
      </c>
      <c r="C3829" s="210" t="s">
        <v>4115</v>
      </c>
      <c r="D3829" s="211" t="s">
        <v>4116</v>
      </c>
      <c r="E3829" s="212" t="s">
        <v>4106</v>
      </c>
      <c r="F3829" s="68">
        <v>921.26</v>
      </c>
    </row>
    <row r="3830" spans="2:6">
      <c r="B3830" s="210" t="s">
        <v>6439</v>
      </c>
      <c r="C3830" s="210" t="s">
        <v>4117</v>
      </c>
      <c r="D3830" s="211" t="s">
        <v>4118</v>
      </c>
      <c r="E3830" s="212" t="s">
        <v>4106</v>
      </c>
      <c r="F3830" s="68">
        <v>1393.74</v>
      </c>
    </row>
    <row r="3831" spans="2:6">
      <c r="B3831" s="210" t="s">
        <v>6440</v>
      </c>
      <c r="C3831" s="210" t="s">
        <v>4119</v>
      </c>
      <c r="D3831" s="211" t="s">
        <v>4120</v>
      </c>
      <c r="E3831" s="212" t="s">
        <v>4106</v>
      </c>
      <c r="F3831" s="68">
        <v>1064.22</v>
      </c>
    </row>
    <row r="3832" spans="2:6">
      <c r="B3832" s="210" t="s">
        <v>6441</v>
      </c>
      <c r="C3832" s="210" t="s">
        <v>4121</v>
      </c>
      <c r="D3832" s="211" t="s">
        <v>4122</v>
      </c>
      <c r="E3832" s="212" t="s">
        <v>4106</v>
      </c>
      <c r="F3832" s="68">
        <v>999.19</v>
      </c>
    </row>
    <row r="3833" spans="2:6">
      <c r="B3833" s="210" t="s">
        <v>6442</v>
      </c>
      <c r="C3833" s="210" t="s">
        <v>4123</v>
      </c>
      <c r="D3833" s="211" t="s">
        <v>4124</v>
      </c>
      <c r="E3833" s="212" t="s">
        <v>4106</v>
      </c>
      <c r="F3833" s="68">
        <v>1076.9100000000001</v>
      </c>
    </row>
    <row r="3834" spans="2:6">
      <c r="B3834" s="210" t="s">
        <v>6443</v>
      </c>
      <c r="C3834" s="210" t="s">
        <v>4125</v>
      </c>
      <c r="D3834" s="211" t="s">
        <v>4126</v>
      </c>
      <c r="E3834" s="212" t="s">
        <v>4106</v>
      </c>
      <c r="F3834" s="68">
        <v>1190.69</v>
      </c>
    </row>
    <row r="3835" spans="2:6" ht="27">
      <c r="B3835" s="210" t="s">
        <v>6444</v>
      </c>
      <c r="C3835" s="210" t="s">
        <v>4127</v>
      </c>
      <c r="D3835" s="211" t="s">
        <v>4128</v>
      </c>
      <c r="E3835" s="212" t="s">
        <v>4106</v>
      </c>
      <c r="F3835" s="68">
        <v>598.6</v>
      </c>
    </row>
    <row r="3836" spans="2:6">
      <c r="B3836" s="210" t="s">
        <v>6445</v>
      </c>
      <c r="C3836" s="210" t="s">
        <v>4129</v>
      </c>
      <c r="D3836" s="211" t="s">
        <v>4130</v>
      </c>
      <c r="E3836" s="212" t="s">
        <v>4106</v>
      </c>
      <c r="F3836" s="68">
        <v>802.09</v>
      </c>
    </row>
    <row r="3837" spans="2:6">
      <c r="B3837" s="210" t="s">
        <v>6446</v>
      </c>
      <c r="C3837" s="210" t="s">
        <v>4131</v>
      </c>
      <c r="D3837" s="211" t="s">
        <v>4132</v>
      </c>
      <c r="E3837" s="212" t="s">
        <v>4106</v>
      </c>
      <c r="F3837" s="68">
        <v>890.19</v>
      </c>
    </row>
    <row r="3838" spans="2:6">
      <c r="B3838" s="210" t="s">
        <v>6447</v>
      </c>
      <c r="C3838" s="210" t="s">
        <v>4133</v>
      </c>
      <c r="D3838" s="211" t="s">
        <v>4134</v>
      </c>
      <c r="E3838" s="212" t="s">
        <v>4106</v>
      </c>
      <c r="F3838" s="68">
        <v>776.3</v>
      </c>
    </row>
    <row r="3839" spans="2:6">
      <c r="B3839" s="210" t="s">
        <v>6448</v>
      </c>
      <c r="C3839" s="210" t="s">
        <v>4135</v>
      </c>
      <c r="D3839" s="211" t="s">
        <v>4136</v>
      </c>
      <c r="E3839" s="212" t="s">
        <v>4106</v>
      </c>
      <c r="F3839" s="68">
        <v>256.47000000000003</v>
      </c>
    </row>
    <row r="3840" spans="2:6">
      <c r="B3840" s="210" t="s">
        <v>6449</v>
      </c>
      <c r="C3840" s="210" t="s">
        <v>4137</v>
      </c>
      <c r="D3840" s="211" t="s">
        <v>4138</v>
      </c>
      <c r="E3840" s="212" t="s">
        <v>4106</v>
      </c>
      <c r="F3840" s="68">
        <v>586.4</v>
      </c>
    </row>
    <row r="3841" spans="2:6">
      <c r="B3841" s="210" t="s">
        <v>6450</v>
      </c>
      <c r="C3841" s="210" t="s">
        <v>4139</v>
      </c>
      <c r="D3841" s="211" t="s">
        <v>4140</v>
      </c>
      <c r="E3841" s="212" t="s">
        <v>4106</v>
      </c>
      <c r="F3841" s="68">
        <v>446.34</v>
      </c>
    </row>
    <row r="3842" spans="2:6">
      <c r="B3842" s="210" t="s">
        <v>6451</v>
      </c>
      <c r="C3842" s="210" t="s">
        <v>4141</v>
      </c>
      <c r="D3842" s="211" t="s">
        <v>4142</v>
      </c>
      <c r="E3842" s="212" t="s">
        <v>4106</v>
      </c>
      <c r="F3842" s="68">
        <v>776.3</v>
      </c>
    </row>
    <row r="3843" spans="2:6">
      <c r="B3843" s="210" t="s">
        <v>6452</v>
      </c>
      <c r="C3843" s="210" t="s">
        <v>4143</v>
      </c>
      <c r="D3843" s="211" t="s">
        <v>4144</v>
      </c>
      <c r="E3843" s="212" t="s">
        <v>4106</v>
      </c>
      <c r="F3843" s="68">
        <v>979.76</v>
      </c>
    </row>
    <row r="3844" spans="2:6">
      <c r="B3844" s="210" t="s">
        <v>6453</v>
      </c>
      <c r="C3844" s="210" t="s">
        <v>4145</v>
      </c>
      <c r="D3844" s="211" t="s">
        <v>4146</v>
      </c>
      <c r="E3844" s="212" t="s">
        <v>4106</v>
      </c>
      <c r="F3844" s="68">
        <v>1034.9000000000001</v>
      </c>
    </row>
    <row r="3845" spans="2:6">
      <c r="B3845" s="210" t="s">
        <v>6454</v>
      </c>
      <c r="C3845" s="210" t="s">
        <v>4147</v>
      </c>
      <c r="D3845" s="211" t="s">
        <v>4148</v>
      </c>
      <c r="E3845" s="212" t="s">
        <v>4106</v>
      </c>
      <c r="F3845" s="68">
        <v>1028.51</v>
      </c>
    </row>
    <row r="3846" spans="2:6">
      <c r="B3846" s="210" t="s">
        <v>6455</v>
      </c>
      <c r="C3846" s="210" t="s">
        <v>4149</v>
      </c>
      <c r="D3846" s="211" t="s">
        <v>4150</v>
      </c>
      <c r="E3846" s="212" t="s">
        <v>4106</v>
      </c>
      <c r="F3846" s="68">
        <v>999.19</v>
      </c>
    </row>
    <row r="3847" spans="2:6">
      <c r="B3847" s="210" t="s">
        <v>6456</v>
      </c>
      <c r="C3847" s="210" t="s">
        <v>4151</v>
      </c>
      <c r="D3847" s="211" t="s">
        <v>4152</v>
      </c>
      <c r="E3847" s="212" t="s">
        <v>4106</v>
      </c>
      <c r="F3847" s="68">
        <v>795.73</v>
      </c>
    </row>
    <row r="3848" spans="2:6">
      <c r="B3848" s="210" t="s">
        <v>6457</v>
      </c>
      <c r="C3848" s="210" t="s">
        <v>4153</v>
      </c>
      <c r="D3848" s="211" t="s">
        <v>4154</v>
      </c>
      <c r="E3848" s="212" t="s">
        <v>4106</v>
      </c>
      <c r="F3848" s="68">
        <v>937.75</v>
      </c>
    </row>
    <row r="3849" spans="2:6">
      <c r="B3849" s="210" t="s">
        <v>6458</v>
      </c>
      <c r="C3849" s="210" t="s">
        <v>4155</v>
      </c>
      <c r="D3849" s="211" t="s">
        <v>4156</v>
      </c>
      <c r="E3849" s="212" t="s">
        <v>4106</v>
      </c>
      <c r="F3849" s="68">
        <v>937.75</v>
      </c>
    </row>
    <row r="3850" spans="2:6">
      <c r="B3850" s="210" t="s">
        <v>6459</v>
      </c>
      <c r="C3850" s="210" t="s">
        <v>4157</v>
      </c>
      <c r="D3850" s="211" t="s">
        <v>4158</v>
      </c>
      <c r="E3850" s="212" t="s">
        <v>4106</v>
      </c>
      <c r="F3850" s="68">
        <v>802.09</v>
      </c>
    </row>
    <row r="3851" spans="2:6">
      <c r="B3851" s="210" t="s">
        <v>6460</v>
      </c>
      <c r="C3851" s="210" t="s">
        <v>4159</v>
      </c>
      <c r="D3851" s="211" t="s">
        <v>4160</v>
      </c>
      <c r="E3851" s="212" t="s">
        <v>4106</v>
      </c>
      <c r="F3851" s="68">
        <v>388.05</v>
      </c>
    </row>
    <row r="3852" spans="2:6">
      <c r="B3852" s="210" t="s">
        <v>6461</v>
      </c>
      <c r="C3852" s="210" t="s">
        <v>4161</v>
      </c>
      <c r="D3852" s="211" t="s">
        <v>22828</v>
      </c>
      <c r="E3852" s="212" t="s">
        <v>3961</v>
      </c>
      <c r="F3852" s="68">
        <v>2272.21</v>
      </c>
    </row>
    <row r="3853" spans="2:6">
      <c r="B3853" s="210" t="s">
        <v>6462</v>
      </c>
      <c r="C3853" s="210" t="s">
        <v>4162</v>
      </c>
      <c r="D3853" s="211" t="s">
        <v>22829</v>
      </c>
      <c r="E3853" s="212" t="s">
        <v>3961</v>
      </c>
      <c r="F3853" s="68">
        <v>2272.21</v>
      </c>
    </row>
    <row r="3854" spans="2:6">
      <c r="B3854" s="210" t="s">
        <v>6463</v>
      </c>
      <c r="C3854" s="210" t="s">
        <v>4163</v>
      </c>
      <c r="D3854" s="211" t="s">
        <v>4164</v>
      </c>
      <c r="E3854" s="212" t="s">
        <v>3961</v>
      </c>
      <c r="F3854" s="68">
        <v>1050.6199999999999</v>
      </c>
    </row>
    <row r="3855" spans="2:6">
      <c r="B3855" s="210" t="s">
        <v>6464</v>
      </c>
      <c r="C3855" s="210" t="s">
        <v>4165</v>
      </c>
      <c r="D3855" s="211" t="s">
        <v>4166</v>
      </c>
      <c r="E3855" s="212" t="s">
        <v>4106</v>
      </c>
      <c r="F3855" s="68">
        <v>603.70000000000005</v>
      </c>
    </row>
    <row r="3856" spans="2:6">
      <c r="B3856" s="210" t="s">
        <v>6465</v>
      </c>
      <c r="C3856" s="210" t="s">
        <v>4167</v>
      </c>
      <c r="D3856" s="211" t="s">
        <v>4168</v>
      </c>
      <c r="E3856" s="212" t="s">
        <v>4106</v>
      </c>
      <c r="F3856" s="68">
        <v>603.70000000000005</v>
      </c>
    </row>
    <row r="3857" spans="2:6">
      <c r="B3857" s="210" t="s">
        <v>6466</v>
      </c>
      <c r="C3857" s="210" t="s">
        <v>4169</v>
      </c>
      <c r="D3857" s="211" t="s">
        <v>4170</v>
      </c>
      <c r="E3857" s="212" t="s">
        <v>4106</v>
      </c>
      <c r="F3857" s="68">
        <v>344.49</v>
      </c>
    </row>
    <row r="3858" spans="2:6">
      <c r="B3858" s="210" t="s">
        <v>6467</v>
      </c>
      <c r="C3858" s="210" t="s">
        <v>4171</v>
      </c>
      <c r="D3858" s="211" t="s">
        <v>4172</v>
      </c>
      <c r="E3858" s="212" t="s">
        <v>4021</v>
      </c>
      <c r="F3858" s="68">
        <v>1.87</v>
      </c>
    </row>
    <row r="3859" spans="2:6">
      <c r="B3859" s="210" t="s">
        <v>6468</v>
      </c>
      <c r="C3859" s="210" t="s">
        <v>4173</v>
      </c>
      <c r="D3859" s="211" t="s">
        <v>4174</v>
      </c>
      <c r="E3859" s="212" t="s">
        <v>4021</v>
      </c>
      <c r="F3859" s="68">
        <v>1.63</v>
      </c>
    </row>
    <row r="3860" spans="2:6">
      <c r="B3860" s="210" t="s">
        <v>6469</v>
      </c>
      <c r="C3860" s="210" t="s">
        <v>4175</v>
      </c>
      <c r="D3860" s="211" t="s">
        <v>4176</v>
      </c>
      <c r="E3860" s="212" t="s">
        <v>4021</v>
      </c>
      <c r="F3860" s="68">
        <v>1.4</v>
      </c>
    </row>
    <row r="3861" spans="2:6">
      <c r="B3861" s="210" t="s">
        <v>6470</v>
      </c>
      <c r="C3861" s="210" t="s">
        <v>4177</v>
      </c>
      <c r="D3861" s="211" t="s">
        <v>4178</v>
      </c>
      <c r="E3861" s="212" t="s">
        <v>4021</v>
      </c>
      <c r="F3861" s="68">
        <v>1.18</v>
      </c>
    </row>
    <row r="3862" spans="2:6">
      <c r="B3862" s="210" t="s">
        <v>6471</v>
      </c>
      <c r="C3862" s="210" t="s">
        <v>4179</v>
      </c>
      <c r="D3862" s="211" t="s">
        <v>4180</v>
      </c>
      <c r="E3862" s="212" t="s">
        <v>4021</v>
      </c>
      <c r="F3862" s="68">
        <v>0.94</v>
      </c>
    </row>
    <row r="3863" spans="2:6">
      <c r="B3863" s="210" t="s">
        <v>6472</v>
      </c>
      <c r="C3863" s="210" t="s">
        <v>4181</v>
      </c>
      <c r="D3863" s="211" t="s">
        <v>4182</v>
      </c>
      <c r="E3863" s="212" t="s">
        <v>4021</v>
      </c>
      <c r="F3863" s="68">
        <v>0.72</v>
      </c>
    </row>
    <row r="3864" spans="2:6">
      <c r="B3864" s="210" t="s">
        <v>6473</v>
      </c>
      <c r="C3864" s="210" t="s">
        <v>4183</v>
      </c>
      <c r="D3864" s="211" t="s">
        <v>4184</v>
      </c>
      <c r="E3864" s="212" t="s">
        <v>4021</v>
      </c>
      <c r="F3864" s="68">
        <v>0.48</v>
      </c>
    </row>
    <row r="3865" spans="2:6">
      <c r="B3865" s="210" t="s">
        <v>6474</v>
      </c>
      <c r="C3865" s="210" t="s">
        <v>4185</v>
      </c>
      <c r="D3865" s="211" t="s">
        <v>4186</v>
      </c>
      <c r="E3865" s="212" t="s">
        <v>3980</v>
      </c>
      <c r="F3865" s="68">
        <v>6</v>
      </c>
    </row>
    <row r="3866" spans="2:6">
      <c r="B3866" s="210"/>
      <c r="C3866" s="210"/>
      <c r="D3866" s="211"/>
      <c r="E3866" s="212"/>
      <c r="F3866" s="68"/>
    </row>
    <row r="3867" spans="2:6" ht="25.5">
      <c r="B3867" s="210"/>
      <c r="C3867" s="213" t="s">
        <v>4187</v>
      </c>
      <c r="D3867" s="214" t="s">
        <v>4188</v>
      </c>
      <c r="E3867" s="212"/>
      <c r="F3867" s="68"/>
    </row>
    <row r="3868" spans="2:6">
      <c r="B3868" s="210" t="s">
        <v>6475</v>
      </c>
      <c r="C3868" s="210" t="s">
        <v>4189</v>
      </c>
      <c r="D3868" s="211" t="s">
        <v>4190</v>
      </c>
      <c r="E3868" s="212" t="s">
        <v>4026</v>
      </c>
      <c r="F3868" s="68">
        <v>1.51</v>
      </c>
    </row>
    <row r="3869" spans="2:6">
      <c r="B3869" s="210" t="s">
        <v>6476</v>
      </c>
      <c r="C3869" s="210" t="s">
        <v>4191</v>
      </c>
      <c r="D3869" s="211" t="s">
        <v>4192</v>
      </c>
      <c r="E3869" s="212" t="s">
        <v>3961</v>
      </c>
      <c r="F3869" s="68">
        <v>809</v>
      </c>
    </row>
    <row r="3870" spans="2:6">
      <c r="B3870" s="210" t="s">
        <v>6477</v>
      </c>
      <c r="C3870" s="210" t="s">
        <v>4193</v>
      </c>
      <c r="D3870" s="211" t="s">
        <v>4194</v>
      </c>
      <c r="E3870" s="212" t="s">
        <v>4195</v>
      </c>
      <c r="F3870" s="68">
        <v>75.62</v>
      </c>
    </row>
    <row r="3871" spans="2:6">
      <c r="B3871" s="210"/>
      <c r="C3871" s="210"/>
      <c r="D3871" s="211"/>
      <c r="E3871" s="212"/>
      <c r="F3871" s="68"/>
    </row>
    <row r="3872" spans="2:6" ht="25.5">
      <c r="B3872" s="210"/>
      <c r="C3872" s="213" t="s">
        <v>4196</v>
      </c>
      <c r="D3872" s="214" t="s">
        <v>4197</v>
      </c>
      <c r="E3872" s="215"/>
      <c r="F3872" s="68"/>
    </row>
    <row r="3873" spans="2:6">
      <c r="B3873" s="210" t="s">
        <v>6478</v>
      </c>
      <c r="C3873" s="210" t="s">
        <v>4198</v>
      </c>
      <c r="D3873" s="211" t="s">
        <v>4199</v>
      </c>
      <c r="E3873" s="212" t="s">
        <v>4200</v>
      </c>
      <c r="F3873" s="68">
        <v>84.49</v>
      </c>
    </row>
    <row r="3874" spans="2:6">
      <c r="B3874" s="210" t="s">
        <v>6479</v>
      </c>
      <c r="C3874" s="210" t="s">
        <v>4201</v>
      </c>
      <c r="D3874" s="211" t="s">
        <v>4202</v>
      </c>
      <c r="E3874" s="212" t="s">
        <v>4200</v>
      </c>
      <c r="F3874" s="68">
        <v>25.79</v>
      </c>
    </row>
    <row r="3875" spans="2:6">
      <c r="B3875" s="210" t="s">
        <v>6395</v>
      </c>
      <c r="C3875" s="210" t="s">
        <v>4203</v>
      </c>
      <c r="D3875" s="211" t="s">
        <v>4025</v>
      </c>
      <c r="E3875" s="212" t="s">
        <v>4026</v>
      </c>
      <c r="F3875" s="68">
        <v>0.91</v>
      </c>
    </row>
    <row r="3876" spans="2:6">
      <c r="B3876" s="210" t="s">
        <v>6480</v>
      </c>
      <c r="C3876" s="210" t="s">
        <v>4204</v>
      </c>
      <c r="D3876" s="211" t="s">
        <v>4205</v>
      </c>
      <c r="E3876" s="212" t="s">
        <v>3961</v>
      </c>
      <c r="F3876" s="68">
        <v>155.27000000000001</v>
      </c>
    </row>
    <row r="3877" spans="2:6">
      <c r="B3877" s="210" t="s">
        <v>6481</v>
      </c>
      <c r="C3877" s="210" t="s">
        <v>4206</v>
      </c>
      <c r="D3877" s="211" t="s">
        <v>4207</v>
      </c>
      <c r="E3877" s="212" t="s">
        <v>3961</v>
      </c>
      <c r="F3877" s="68">
        <v>78.010000000000005</v>
      </c>
    </row>
    <row r="3878" spans="2:6">
      <c r="B3878" s="210"/>
      <c r="C3878" s="210"/>
      <c r="D3878" s="211"/>
      <c r="E3878" s="212"/>
      <c r="F3878" s="68"/>
    </row>
    <row r="3879" spans="2:6" ht="25.5">
      <c r="B3879" s="210"/>
      <c r="C3879" s="213" t="s">
        <v>4208</v>
      </c>
      <c r="D3879" s="214" t="s">
        <v>4209</v>
      </c>
      <c r="E3879" s="212"/>
      <c r="F3879" s="68"/>
    </row>
    <row r="3880" spans="2:6" ht="27">
      <c r="B3880" s="210" t="s">
        <v>6482</v>
      </c>
      <c r="C3880" s="210" t="s">
        <v>4210</v>
      </c>
      <c r="D3880" s="211" t="s">
        <v>4211</v>
      </c>
      <c r="E3880" s="212" t="s">
        <v>4021</v>
      </c>
      <c r="F3880" s="68">
        <v>0.17</v>
      </c>
    </row>
    <row r="3881" spans="2:6" ht="40.5">
      <c r="B3881" s="210" t="s">
        <v>6483</v>
      </c>
      <c r="C3881" s="210" t="s">
        <v>4212</v>
      </c>
      <c r="D3881" s="211" t="s">
        <v>4213</v>
      </c>
      <c r="E3881" s="212" t="s">
        <v>4021</v>
      </c>
      <c r="F3881" s="68">
        <v>0.15</v>
      </c>
    </row>
    <row r="3882" spans="2:6" ht="40.5">
      <c r="B3882" s="210" t="s">
        <v>6484</v>
      </c>
      <c r="C3882" s="210" t="s">
        <v>4214</v>
      </c>
      <c r="D3882" s="211" t="s">
        <v>4215</v>
      </c>
      <c r="E3882" s="212" t="s">
        <v>4021</v>
      </c>
      <c r="F3882" s="68">
        <v>0.13</v>
      </c>
    </row>
    <row r="3883" spans="2:6" ht="40.5">
      <c r="B3883" s="210" t="s">
        <v>6485</v>
      </c>
      <c r="C3883" s="210" t="s">
        <v>4216</v>
      </c>
      <c r="D3883" s="211" t="s">
        <v>4217</v>
      </c>
      <c r="E3883" s="212" t="s">
        <v>4021</v>
      </c>
      <c r="F3883" s="68">
        <v>0.11</v>
      </c>
    </row>
    <row r="3884" spans="2:6" ht="40.5">
      <c r="B3884" s="210" t="s">
        <v>6486</v>
      </c>
      <c r="C3884" s="210" t="s">
        <v>4218</v>
      </c>
      <c r="D3884" s="211" t="s">
        <v>4219</v>
      </c>
      <c r="E3884" s="212" t="s">
        <v>4021</v>
      </c>
      <c r="F3884" s="68">
        <v>0.09</v>
      </c>
    </row>
    <row r="3885" spans="2:6" ht="40.5">
      <c r="B3885" s="210" t="s">
        <v>6487</v>
      </c>
      <c r="C3885" s="210" t="s">
        <v>4220</v>
      </c>
      <c r="D3885" s="211" t="s">
        <v>4221</v>
      </c>
      <c r="E3885" s="212" t="s">
        <v>4021</v>
      </c>
      <c r="F3885" s="68">
        <v>7.0000000000000007E-2</v>
      </c>
    </row>
    <row r="3886" spans="2:6" ht="40.5">
      <c r="B3886" s="210" t="s">
        <v>6488</v>
      </c>
      <c r="C3886" s="210" t="s">
        <v>4222</v>
      </c>
      <c r="D3886" s="211" t="s">
        <v>4223</v>
      </c>
      <c r="E3886" s="212" t="s">
        <v>4021</v>
      </c>
      <c r="F3886" s="68">
        <v>0.05</v>
      </c>
    </row>
    <row r="3887" spans="2:6" ht="27">
      <c r="B3887" s="210" t="s">
        <v>6489</v>
      </c>
      <c r="C3887" s="210" t="s">
        <v>4224</v>
      </c>
      <c r="D3887" s="211" t="s">
        <v>4225</v>
      </c>
      <c r="E3887" s="212" t="s">
        <v>4021</v>
      </c>
      <c r="F3887" s="68">
        <v>1.64</v>
      </c>
    </row>
    <row r="3888" spans="2:6" ht="27">
      <c r="B3888" s="210" t="s">
        <v>6490</v>
      </c>
      <c r="C3888" s="210" t="s">
        <v>4226</v>
      </c>
      <c r="D3888" s="211" t="s">
        <v>4227</v>
      </c>
      <c r="E3888" s="212" t="s">
        <v>4021</v>
      </c>
      <c r="F3888" s="68">
        <v>1.44</v>
      </c>
    </row>
    <row r="3889" spans="2:6" ht="27">
      <c r="B3889" s="210" t="s">
        <v>6491</v>
      </c>
      <c r="C3889" s="210" t="s">
        <v>4228</v>
      </c>
      <c r="D3889" s="211" t="s">
        <v>4229</v>
      </c>
      <c r="E3889" s="212" t="s">
        <v>4021</v>
      </c>
      <c r="F3889" s="68">
        <v>1.23</v>
      </c>
    </row>
    <row r="3890" spans="2:6" ht="27">
      <c r="B3890" s="210" t="s">
        <v>6492</v>
      </c>
      <c r="C3890" s="210" t="s">
        <v>4230</v>
      </c>
      <c r="D3890" s="211" t="s">
        <v>4231</v>
      </c>
      <c r="E3890" s="212" t="s">
        <v>4021</v>
      </c>
      <c r="F3890" s="68">
        <v>1.02</v>
      </c>
    </row>
    <row r="3891" spans="2:6" ht="27">
      <c r="B3891" s="210" t="s">
        <v>6493</v>
      </c>
      <c r="C3891" s="210" t="s">
        <v>4232</v>
      </c>
      <c r="D3891" s="211" t="s">
        <v>4233</v>
      </c>
      <c r="E3891" s="212" t="s">
        <v>4021</v>
      </c>
      <c r="F3891" s="68">
        <v>0.81</v>
      </c>
    </row>
    <row r="3892" spans="2:6" ht="27">
      <c r="B3892" s="210" t="s">
        <v>6494</v>
      </c>
      <c r="C3892" s="210" t="s">
        <v>4234</v>
      </c>
      <c r="D3892" s="211" t="s">
        <v>4235</v>
      </c>
      <c r="E3892" s="212" t="s">
        <v>4021</v>
      </c>
      <c r="F3892" s="68">
        <v>0.61</v>
      </c>
    </row>
    <row r="3893" spans="2:6" ht="27">
      <c r="B3893" s="210" t="s">
        <v>6495</v>
      </c>
      <c r="C3893" s="210" t="s">
        <v>4236</v>
      </c>
      <c r="D3893" s="211" t="s">
        <v>4237</v>
      </c>
      <c r="E3893" s="212" t="s">
        <v>4021</v>
      </c>
      <c r="F3893" s="68">
        <v>0.4</v>
      </c>
    </row>
    <row r="3894" spans="2:6" ht="40.5">
      <c r="B3894" s="210" t="s">
        <v>6496</v>
      </c>
      <c r="C3894" s="210" t="s">
        <v>4238</v>
      </c>
      <c r="D3894" s="211" t="s">
        <v>4239</v>
      </c>
      <c r="E3894" s="212" t="s">
        <v>4021</v>
      </c>
      <c r="F3894" s="68">
        <v>1.34</v>
      </c>
    </row>
    <row r="3895" spans="2:6" ht="40.5">
      <c r="B3895" s="210" t="s">
        <v>6497</v>
      </c>
      <c r="C3895" s="210" t="s">
        <v>4240</v>
      </c>
      <c r="D3895" s="211" t="s">
        <v>4241</v>
      </c>
      <c r="E3895" s="212" t="s">
        <v>4021</v>
      </c>
      <c r="F3895" s="68">
        <v>1.19</v>
      </c>
    </row>
    <row r="3896" spans="2:6" ht="40.5">
      <c r="B3896" s="210" t="s">
        <v>6498</v>
      </c>
      <c r="C3896" s="210" t="s">
        <v>4242</v>
      </c>
      <c r="D3896" s="211" t="s">
        <v>4243</v>
      </c>
      <c r="E3896" s="212" t="s">
        <v>4021</v>
      </c>
      <c r="F3896" s="68">
        <v>1</v>
      </c>
    </row>
    <row r="3897" spans="2:6" ht="40.5">
      <c r="B3897" s="210" t="s">
        <v>6499</v>
      </c>
      <c r="C3897" s="210" t="s">
        <v>4244</v>
      </c>
      <c r="D3897" s="211" t="s">
        <v>4245</v>
      </c>
      <c r="E3897" s="212" t="s">
        <v>4021</v>
      </c>
      <c r="F3897" s="68">
        <v>0.84</v>
      </c>
    </row>
    <row r="3898" spans="2:6" ht="40.5">
      <c r="B3898" s="210" t="s">
        <v>6500</v>
      </c>
      <c r="C3898" s="210" t="s">
        <v>4246</v>
      </c>
      <c r="D3898" s="211" t="s">
        <v>4247</v>
      </c>
      <c r="E3898" s="212" t="s">
        <v>4021</v>
      </c>
      <c r="F3898" s="68">
        <v>0.68</v>
      </c>
    </row>
    <row r="3899" spans="2:6" ht="40.5">
      <c r="B3899" s="210" t="s">
        <v>6501</v>
      </c>
      <c r="C3899" s="210" t="s">
        <v>4248</v>
      </c>
      <c r="D3899" s="211" t="s">
        <v>4249</v>
      </c>
      <c r="E3899" s="212" t="s">
        <v>4021</v>
      </c>
      <c r="F3899" s="68">
        <v>0.51</v>
      </c>
    </row>
    <row r="3900" spans="2:6" ht="40.5">
      <c r="B3900" s="210" t="s">
        <v>6502</v>
      </c>
      <c r="C3900" s="210" t="s">
        <v>4250</v>
      </c>
      <c r="D3900" s="211" t="s">
        <v>4251</v>
      </c>
      <c r="E3900" s="212" t="s">
        <v>4021</v>
      </c>
      <c r="F3900" s="68">
        <v>0.34</v>
      </c>
    </row>
    <row r="3901" spans="2:6" ht="40.5">
      <c r="B3901" s="210" t="s">
        <v>6503</v>
      </c>
      <c r="C3901" s="210" t="s">
        <v>4252</v>
      </c>
      <c r="D3901" s="211" t="s">
        <v>4253</v>
      </c>
      <c r="E3901" s="212" t="s">
        <v>4021</v>
      </c>
      <c r="F3901" s="68">
        <v>2.02</v>
      </c>
    </row>
    <row r="3902" spans="2:6" ht="40.5">
      <c r="B3902" s="210" t="s">
        <v>6504</v>
      </c>
      <c r="C3902" s="210" t="s">
        <v>4254</v>
      </c>
      <c r="D3902" s="211" t="s">
        <v>4255</v>
      </c>
      <c r="E3902" s="212" t="s">
        <v>4021</v>
      </c>
      <c r="F3902" s="68">
        <v>1.75</v>
      </c>
    </row>
    <row r="3903" spans="2:6" ht="40.5">
      <c r="B3903" s="210" t="s">
        <v>6505</v>
      </c>
      <c r="C3903" s="210" t="s">
        <v>4256</v>
      </c>
      <c r="D3903" s="211" t="s">
        <v>4257</v>
      </c>
      <c r="E3903" s="212" t="s">
        <v>4021</v>
      </c>
      <c r="F3903" s="68">
        <v>1.5</v>
      </c>
    </row>
    <row r="3904" spans="2:6" ht="40.5">
      <c r="B3904" s="210" t="s">
        <v>6506</v>
      </c>
      <c r="C3904" s="210" t="s">
        <v>4258</v>
      </c>
      <c r="D3904" s="211" t="s">
        <v>4245</v>
      </c>
      <c r="E3904" s="212" t="s">
        <v>4021</v>
      </c>
      <c r="F3904" s="68">
        <v>1.26</v>
      </c>
    </row>
    <row r="3905" spans="2:6" ht="40.5">
      <c r="B3905" s="210" t="s">
        <v>6507</v>
      </c>
      <c r="C3905" s="210" t="s">
        <v>4259</v>
      </c>
      <c r="D3905" s="211" t="s">
        <v>4260</v>
      </c>
      <c r="E3905" s="212" t="s">
        <v>4021</v>
      </c>
      <c r="F3905" s="68">
        <v>1</v>
      </c>
    </row>
    <row r="3906" spans="2:6" ht="40.5">
      <c r="B3906" s="210" t="s">
        <v>6508</v>
      </c>
      <c r="C3906" s="210" t="s">
        <v>4261</v>
      </c>
      <c r="D3906" s="211" t="s">
        <v>4262</v>
      </c>
      <c r="E3906" s="212" t="s">
        <v>4021</v>
      </c>
      <c r="F3906" s="68">
        <v>0.75</v>
      </c>
    </row>
    <row r="3907" spans="2:6" ht="40.5">
      <c r="B3907" s="210" t="s">
        <v>6509</v>
      </c>
      <c r="C3907" s="210" t="s">
        <v>4263</v>
      </c>
      <c r="D3907" s="211" t="s">
        <v>4264</v>
      </c>
      <c r="E3907" s="212" t="s">
        <v>4021</v>
      </c>
      <c r="F3907" s="68">
        <v>0.51</v>
      </c>
    </row>
    <row r="3908" spans="2:6" ht="27">
      <c r="B3908" s="210" t="s">
        <v>6510</v>
      </c>
      <c r="C3908" s="210" t="s">
        <v>4265</v>
      </c>
      <c r="D3908" s="211" t="s">
        <v>4266</v>
      </c>
      <c r="E3908" s="212" t="s">
        <v>4021</v>
      </c>
      <c r="F3908" s="68">
        <v>0.05</v>
      </c>
    </row>
    <row r="3909" spans="2:6">
      <c r="B3909" s="210" t="s">
        <v>6511</v>
      </c>
      <c r="C3909" s="210" t="s">
        <v>4267</v>
      </c>
      <c r="D3909" s="211" t="s">
        <v>4268</v>
      </c>
      <c r="E3909" s="212" t="s">
        <v>4021</v>
      </c>
      <c r="F3909" s="68">
        <v>0.65</v>
      </c>
    </row>
    <row r="3910" spans="2:6">
      <c r="B3910" s="210" t="s">
        <v>6512</v>
      </c>
      <c r="C3910" s="210" t="s">
        <v>4269</v>
      </c>
      <c r="D3910" s="211" t="s">
        <v>4270</v>
      </c>
      <c r="E3910" s="212" t="s">
        <v>4021</v>
      </c>
      <c r="F3910" s="68">
        <v>0.56999999999999995</v>
      </c>
    </row>
    <row r="3911" spans="2:6">
      <c r="B3911" s="210" t="s">
        <v>6513</v>
      </c>
      <c r="C3911" s="210" t="s">
        <v>4271</v>
      </c>
      <c r="D3911" s="211" t="s">
        <v>4272</v>
      </c>
      <c r="E3911" s="212" t="s">
        <v>4021</v>
      </c>
      <c r="F3911" s="68">
        <v>0.49</v>
      </c>
    </row>
    <row r="3912" spans="2:6">
      <c r="B3912" s="210" t="s">
        <v>6514</v>
      </c>
      <c r="C3912" s="210" t="s">
        <v>4273</v>
      </c>
      <c r="D3912" s="211" t="s">
        <v>4274</v>
      </c>
      <c r="E3912" s="212" t="s">
        <v>4021</v>
      </c>
      <c r="F3912" s="68">
        <v>0.41</v>
      </c>
    </row>
    <row r="3913" spans="2:6">
      <c r="B3913" s="210" t="s">
        <v>6515</v>
      </c>
      <c r="C3913" s="210" t="s">
        <v>4275</v>
      </c>
      <c r="D3913" s="211" t="s">
        <v>4276</v>
      </c>
      <c r="E3913" s="212" t="s">
        <v>4021</v>
      </c>
      <c r="F3913" s="68">
        <v>0.33</v>
      </c>
    </row>
    <row r="3914" spans="2:6">
      <c r="B3914" s="210" t="s">
        <v>6516</v>
      </c>
      <c r="C3914" s="210" t="s">
        <v>4277</v>
      </c>
      <c r="D3914" s="211" t="s">
        <v>4278</v>
      </c>
      <c r="E3914" s="212" t="s">
        <v>4021</v>
      </c>
      <c r="F3914" s="68">
        <v>0.24</v>
      </c>
    </row>
    <row r="3915" spans="2:6">
      <c r="B3915" s="210" t="s">
        <v>6517</v>
      </c>
      <c r="C3915" s="210" t="s">
        <v>4279</v>
      </c>
      <c r="D3915" s="211" t="s">
        <v>4280</v>
      </c>
      <c r="E3915" s="212" t="s">
        <v>4021</v>
      </c>
      <c r="F3915" s="68">
        <v>0.16</v>
      </c>
    </row>
    <row r="3916" spans="2:6" ht="27">
      <c r="B3916" s="210" t="s">
        <v>6518</v>
      </c>
      <c r="C3916" s="210" t="s">
        <v>4281</v>
      </c>
      <c r="D3916" s="211" t="s">
        <v>4282</v>
      </c>
      <c r="E3916" s="212" t="s">
        <v>4021</v>
      </c>
      <c r="F3916" s="68">
        <v>0.48</v>
      </c>
    </row>
    <row r="3917" spans="2:6" ht="27">
      <c r="B3917" s="210" t="s">
        <v>6519</v>
      </c>
      <c r="C3917" s="210" t="s">
        <v>4283</v>
      </c>
      <c r="D3917" s="211" t="s">
        <v>4284</v>
      </c>
      <c r="E3917" s="212" t="s">
        <v>4021</v>
      </c>
      <c r="F3917" s="68">
        <v>0.43</v>
      </c>
    </row>
    <row r="3918" spans="2:6" ht="27">
      <c r="B3918" s="210" t="s">
        <v>6520</v>
      </c>
      <c r="C3918" s="210" t="s">
        <v>4285</v>
      </c>
      <c r="D3918" s="211" t="s">
        <v>4286</v>
      </c>
      <c r="E3918" s="212" t="s">
        <v>4021</v>
      </c>
      <c r="F3918" s="68">
        <v>0.38</v>
      </c>
    </row>
    <row r="3919" spans="2:6" ht="27">
      <c r="B3919" s="210" t="s">
        <v>6521</v>
      </c>
      <c r="C3919" s="210" t="s">
        <v>4287</v>
      </c>
      <c r="D3919" s="211" t="s">
        <v>4288</v>
      </c>
      <c r="E3919" s="212" t="s">
        <v>4021</v>
      </c>
      <c r="F3919" s="68">
        <v>0.28999999999999998</v>
      </c>
    </row>
    <row r="3920" spans="2:6" ht="27">
      <c r="B3920" s="210" t="s">
        <v>6522</v>
      </c>
      <c r="C3920" s="210" t="s">
        <v>4289</v>
      </c>
      <c r="D3920" s="211" t="s">
        <v>4290</v>
      </c>
      <c r="E3920" s="212" t="s">
        <v>4021</v>
      </c>
      <c r="F3920" s="68">
        <v>0.24</v>
      </c>
    </row>
    <row r="3921" spans="2:6" ht="27">
      <c r="B3921" s="210" t="s">
        <v>6523</v>
      </c>
      <c r="C3921" s="210" t="s">
        <v>4291</v>
      </c>
      <c r="D3921" s="211" t="s">
        <v>4292</v>
      </c>
      <c r="E3921" s="212" t="s">
        <v>4021</v>
      </c>
      <c r="F3921" s="68">
        <v>0.19</v>
      </c>
    </row>
    <row r="3922" spans="2:6" ht="27">
      <c r="B3922" s="210" t="s">
        <v>6524</v>
      </c>
      <c r="C3922" s="210" t="s">
        <v>4293</v>
      </c>
      <c r="D3922" s="211" t="s">
        <v>4294</v>
      </c>
      <c r="E3922" s="212" t="s">
        <v>4021</v>
      </c>
      <c r="F3922" s="68">
        <v>0.12</v>
      </c>
    </row>
    <row r="3923" spans="2:6" ht="27">
      <c r="B3923" s="210" t="s">
        <v>6525</v>
      </c>
      <c r="C3923" s="210" t="s">
        <v>4295</v>
      </c>
      <c r="D3923" s="211" t="s">
        <v>4296</v>
      </c>
      <c r="E3923" s="212" t="s">
        <v>4021</v>
      </c>
      <c r="F3923" s="68">
        <v>0.41</v>
      </c>
    </row>
    <row r="3924" spans="2:6" ht="27">
      <c r="B3924" s="210" t="s">
        <v>6526</v>
      </c>
      <c r="C3924" s="210" t="s">
        <v>4297</v>
      </c>
      <c r="D3924" s="211" t="s">
        <v>4298</v>
      </c>
      <c r="E3924" s="212" t="s">
        <v>4021</v>
      </c>
      <c r="F3924" s="68">
        <v>0.35</v>
      </c>
    </row>
    <row r="3925" spans="2:6" ht="27">
      <c r="B3925" s="210" t="s">
        <v>6527</v>
      </c>
      <c r="C3925" s="210" t="s">
        <v>4299</v>
      </c>
      <c r="D3925" s="211" t="s">
        <v>4300</v>
      </c>
      <c r="E3925" s="212" t="s">
        <v>4021</v>
      </c>
      <c r="F3925" s="68">
        <v>0.31</v>
      </c>
    </row>
    <row r="3926" spans="2:6" ht="27">
      <c r="B3926" s="210" t="s">
        <v>6528</v>
      </c>
      <c r="C3926" s="210" t="s">
        <v>4301</v>
      </c>
      <c r="D3926" s="211" t="s">
        <v>4302</v>
      </c>
      <c r="E3926" s="212" t="s">
        <v>4021</v>
      </c>
      <c r="F3926" s="68">
        <v>0.24</v>
      </c>
    </row>
    <row r="3927" spans="2:6" ht="27">
      <c r="B3927" s="210" t="s">
        <v>6529</v>
      </c>
      <c r="C3927" s="210" t="s">
        <v>4303</v>
      </c>
      <c r="D3927" s="211" t="s">
        <v>4304</v>
      </c>
      <c r="E3927" s="212" t="s">
        <v>4021</v>
      </c>
      <c r="F3927" s="68">
        <v>0.19</v>
      </c>
    </row>
    <row r="3928" spans="2:6" ht="27">
      <c r="B3928" s="210" t="s">
        <v>6530</v>
      </c>
      <c r="C3928" s="210" t="s">
        <v>4305</v>
      </c>
      <c r="D3928" s="211" t="s">
        <v>4306</v>
      </c>
      <c r="E3928" s="212" t="s">
        <v>4021</v>
      </c>
      <c r="F3928" s="68">
        <v>0.16</v>
      </c>
    </row>
    <row r="3929" spans="2:6" ht="27">
      <c r="B3929" s="210" t="s">
        <v>6531</v>
      </c>
      <c r="C3929" s="210" t="s">
        <v>4307</v>
      </c>
      <c r="D3929" s="211" t="s">
        <v>4308</v>
      </c>
      <c r="E3929" s="212" t="s">
        <v>4021</v>
      </c>
      <c r="F3929" s="68">
        <v>0.1</v>
      </c>
    </row>
    <row r="3930" spans="2:6" ht="27">
      <c r="B3930" s="210" t="s">
        <v>6532</v>
      </c>
      <c r="C3930" s="210" t="s">
        <v>4309</v>
      </c>
      <c r="D3930" s="211" t="s">
        <v>4310</v>
      </c>
      <c r="E3930" s="212" t="s">
        <v>4021</v>
      </c>
      <c r="F3930" s="68">
        <v>0.63</v>
      </c>
    </row>
    <row r="3931" spans="2:6" ht="27">
      <c r="B3931" s="210" t="s">
        <v>6533</v>
      </c>
      <c r="C3931" s="210" t="s">
        <v>4311</v>
      </c>
      <c r="D3931" s="211" t="s">
        <v>4312</v>
      </c>
      <c r="E3931" s="212" t="s">
        <v>4021</v>
      </c>
      <c r="F3931" s="68">
        <v>0.53</v>
      </c>
    </row>
    <row r="3932" spans="2:6" ht="27">
      <c r="B3932" s="210" t="s">
        <v>6534</v>
      </c>
      <c r="C3932" s="210" t="s">
        <v>4313</v>
      </c>
      <c r="D3932" s="211" t="s">
        <v>4314</v>
      </c>
      <c r="E3932" s="212" t="s">
        <v>4021</v>
      </c>
      <c r="F3932" s="68">
        <v>0.45</v>
      </c>
    </row>
    <row r="3933" spans="2:6" ht="27">
      <c r="B3933" s="210" t="s">
        <v>6535</v>
      </c>
      <c r="C3933" s="210" t="s">
        <v>4315</v>
      </c>
      <c r="D3933" s="211" t="s">
        <v>4316</v>
      </c>
      <c r="E3933" s="212" t="s">
        <v>4021</v>
      </c>
      <c r="F3933" s="68">
        <v>0.38</v>
      </c>
    </row>
    <row r="3934" spans="2:6" ht="27">
      <c r="B3934" s="210" t="s">
        <v>6536</v>
      </c>
      <c r="C3934" s="210" t="s">
        <v>4317</v>
      </c>
      <c r="D3934" s="211" t="s">
        <v>4318</v>
      </c>
      <c r="E3934" s="212" t="s">
        <v>4021</v>
      </c>
      <c r="F3934" s="68">
        <v>0.32</v>
      </c>
    </row>
    <row r="3935" spans="2:6" ht="27">
      <c r="B3935" s="210" t="s">
        <v>6537</v>
      </c>
      <c r="C3935" s="210" t="s">
        <v>4319</v>
      </c>
      <c r="D3935" s="211" t="s">
        <v>4320</v>
      </c>
      <c r="E3935" s="212" t="s">
        <v>4021</v>
      </c>
      <c r="F3935" s="68">
        <v>0.23</v>
      </c>
    </row>
    <row r="3936" spans="2:6" ht="27">
      <c r="B3936" s="210" t="s">
        <v>6538</v>
      </c>
      <c r="C3936" s="210" t="s">
        <v>4321</v>
      </c>
      <c r="D3936" s="211" t="s">
        <v>4322</v>
      </c>
      <c r="E3936" s="212" t="s">
        <v>4021</v>
      </c>
      <c r="F3936" s="68">
        <v>0.15</v>
      </c>
    </row>
    <row r="3937" spans="2:6">
      <c r="B3937" s="216" t="s">
        <v>22830</v>
      </c>
      <c r="C3937" s="216" t="s">
        <v>4323</v>
      </c>
      <c r="D3937" s="217" t="s">
        <v>22831</v>
      </c>
      <c r="E3937" s="218" t="s">
        <v>4021</v>
      </c>
      <c r="F3937" s="219">
        <v>6.31</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60"/>
  <sheetViews>
    <sheetView view="pageBreakPreview" zoomScale="60" zoomScaleNormal="55" workbookViewId="0">
      <selection activeCell="B2" sqref="B2:H2"/>
    </sheetView>
  </sheetViews>
  <sheetFormatPr defaultRowHeight="15"/>
  <cols>
    <col min="1" max="1" width="9.140625" style="75"/>
    <col min="2" max="2" width="197.140625" bestFit="1" customWidth="1"/>
    <col min="3" max="3" width="14.140625" customWidth="1"/>
    <col min="4" max="4" width="9.42578125" bestFit="1" customWidth="1"/>
    <col min="5" max="5" width="20.5703125" bestFit="1" customWidth="1"/>
    <col min="6" max="6" width="12.28515625" bestFit="1" customWidth="1"/>
    <col min="7" max="7" width="13.7109375" bestFit="1" customWidth="1"/>
    <col min="8" max="8" width="12.85546875" bestFit="1" customWidth="1"/>
    <col min="9" max="9" width="19.5703125" bestFit="1" customWidth="1"/>
  </cols>
  <sheetData>
    <row r="1" spans="2:9" s="75" customFormat="1" ht="28.5" customHeight="1">
      <c r="B1" s="294" t="s">
        <v>23021</v>
      </c>
      <c r="C1" s="295"/>
      <c r="D1" s="295"/>
      <c r="E1" s="295"/>
      <c r="F1" s="295"/>
      <c r="G1" s="295"/>
      <c r="H1" s="295"/>
      <c r="I1" s="296"/>
    </row>
    <row r="2" spans="2:9" s="75" customFormat="1">
      <c r="B2" s="297" t="s">
        <v>22845</v>
      </c>
      <c r="C2" s="297"/>
      <c r="D2" s="297"/>
      <c r="E2" s="297"/>
      <c r="F2" s="297"/>
      <c r="G2" s="297"/>
      <c r="H2" s="297"/>
      <c r="I2" s="177" t="s">
        <v>18872</v>
      </c>
    </row>
    <row r="3" spans="2:9" s="75" customFormat="1">
      <c r="B3" s="298" t="s">
        <v>22835</v>
      </c>
      <c r="C3" s="299"/>
      <c r="D3" s="299"/>
      <c r="E3" s="299"/>
      <c r="F3" s="299"/>
      <c r="G3" s="299"/>
      <c r="H3" s="299"/>
      <c r="I3" s="300"/>
    </row>
    <row r="4" spans="2:9" s="75" customFormat="1">
      <c r="B4" s="293" t="s">
        <v>18873</v>
      </c>
      <c r="C4" s="292" t="s">
        <v>18874</v>
      </c>
      <c r="D4" s="292" t="s">
        <v>18860</v>
      </c>
      <c r="E4" s="301" t="s">
        <v>18875</v>
      </c>
      <c r="F4" s="292" t="s">
        <v>18876</v>
      </c>
      <c r="G4" s="292" t="s">
        <v>18877</v>
      </c>
      <c r="H4" s="179" t="s">
        <v>18878</v>
      </c>
      <c r="I4" s="115">
        <f>SUM(G7:G9)</f>
        <v>85.478499999999997</v>
      </c>
    </row>
    <row r="5" spans="2:9" s="75" customFormat="1">
      <c r="B5" s="293"/>
      <c r="C5" s="292"/>
      <c r="D5" s="292"/>
      <c r="E5" s="301"/>
      <c r="F5" s="292"/>
      <c r="G5" s="292"/>
      <c r="H5" s="293" t="s">
        <v>18879</v>
      </c>
      <c r="I5" s="293"/>
    </row>
    <row r="6" spans="2:9" s="75" customFormat="1">
      <c r="B6" s="293"/>
      <c r="C6" s="292"/>
      <c r="D6" s="292"/>
      <c r="E6" s="301"/>
      <c r="F6" s="292"/>
      <c r="G6" s="292"/>
      <c r="H6" s="178" t="s">
        <v>18880</v>
      </c>
      <c r="I6" s="178" t="s">
        <v>18881</v>
      </c>
    </row>
    <row r="7" spans="2:9" s="75" customFormat="1">
      <c r="B7" s="116" t="str">
        <f t="shared" ref="B7:B9" si="0">IFERROR(VLOOKUP(C7,SINAPI,2,0),IFERROR(VLOOKUP(C7,SETOP,3,FALSE),"NOME DO SERVIÇO INVÁLIDO"))</f>
        <v>PLACA DE ACRILICO TRANSPARENTE ADESIVADA PARA SINALIZACAO DE PORTAS, BORDA POLIDA, DE *25 X 8*, E = 6 MM (NAO INCLUI ACESSORIOS PARA FIXACAO)</v>
      </c>
      <c r="C7" s="117">
        <v>10851</v>
      </c>
      <c r="D7" s="117" t="str">
        <f t="shared" ref="D7:D9" si="1">IFERROR(VLOOKUP(C7,SINAPI,3,0),IFERROR(VLOOKUP(C7,SETOP,4,FALSE),"NOME DO SERVIÇO INVÁLIDO"))</f>
        <v xml:space="preserve">UN    </v>
      </c>
      <c r="E7" s="118">
        <f t="shared" ref="E7:E9" si="2">IFERROR(VLOOKUP(C7,SINAPI,4,0),IFERROR(VLOOKUP(C7,SETOP,5,FALSE),"NOME DO SERVIÇO INVÁLIDO"))</f>
        <v>48.94</v>
      </c>
      <c r="F7" s="117">
        <v>1</v>
      </c>
      <c r="G7" s="118">
        <f t="shared" ref="G7:G9" si="3">E7*F7</f>
        <v>48.94</v>
      </c>
      <c r="H7" s="117"/>
      <c r="I7" s="117" t="s">
        <v>13102</v>
      </c>
    </row>
    <row r="8" spans="2:9" s="75" customFormat="1">
      <c r="B8" s="116" t="s">
        <v>22843</v>
      </c>
      <c r="C8" s="117" t="s">
        <v>22842</v>
      </c>
      <c r="D8" s="117" t="s">
        <v>18872</v>
      </c>
      <c r="E8" s="118">
        <f>COTAÇÃO!H13</f>
        <v>31.6</v>
      </c>
      <c r="F8" s="117">
        <v>1</v>
      </c>
      <c r="G8" s="118">
        <f t="shared" si="3"/>
        <v>31.6</v>
      </c>
      <c r="H8" s="117"/>
      <c r="I8" s="117" t="s">
        <v>13102</v>
      </c>
    </row>
    <row r="9" spans="2:9" s="75" customFormat="1">
      <c r="B9" s="116" t="str">
        <f t="shared" si="0"/>
        <v>SERVENTE COM ENCARGOS COMPLEMENTARES</v>
      </c>
      <c r="C9" s="117">
        <v>88316</v>
      </c>
      <c r="D9" s="117" t="str">
        <f t="shared" si="1"/>
        <v>H</v>
      </c>
      <c r="E9" s="118">
        <f t="shared" si="2"/>
        <v>14.11</v>
      </c>
      <c r="F9" s="117">
        <v>0.35</v>
      </c>
      <c r="G9" s="118">
        <f t="shared" si="3"/>
        <v>4.9384999999999994</v>
      </c>
      <c r="H9" s="117"/>
      <c r="I9" s="117" t="s">
        <v>13102</v>
      </c>
    </row>
    <row r="10" spans="2:9">
      <c r="B10" s="297" t="s">
        <v>18915</v>
      </c>
      <c r="C10" s="297"/>
      <c r="D10" s="297"/>
      <c r="E10" s="297"/>
      <c r="F10" s="297"/>
      <c r="G10" s="297"/>
      <c r="H10" s="297"/>
      <c r="I10" s="166" t="s">
        <v>18872</v>
      </c>
    </row>
    <row r="11" spans="2:9">
      <c r="B11" s="298" t="s">
        <v>18916</v>
      </c>
      <c r="C11" s="299"/>
      <c r="D11" s="299"/>
      <c r="E11" s="299"/>
      <c r="F11" s="299"/>
      <c r="G11" s="299"/>
      <c r="H11" s="299"/>
      <c r="I11" s="300"/>
    </row>
    <row r="12" spans="2:9">
      <c r="B12" s="293" t="s">
        <v>18873</v>
      </c>
      <c r="C12" s="292" t="s">
        <v>18874</v>
      </c>
      <c r="D12" s="292" t="s">
        <v>18860</v>
      </c>
      <c r="E12" s="301" t="s">
        <v>18875</v>
      </c>
      <c r="F12" s="292" t="s">
        <v>18876</v>
      </c>
      <c r="G12" s="292" t="s">
        <v>18877</v>
      </c>
      <c r="H12" s="168" t="s">
        <v>18878</v>
      </c>
      <c r="I12" s="115">
        <f>SUM(G15:G20)</f>
        <v>6.375189999999999</v>
      </c>
    </row>
    <row r="13" spans="2:9">
      <c r="B13" s="293"/>
      <c r="C13" s="292"/>
      <c r="D13" s="292"/>
      <c r="E13" s="301"/>
      <c r="F13" s="292"/>
      <c r="G13" s="292"/>
      <c r="H13" s="293" t="s">
        <v>18879</v>
      </c>
      <c r="I13" s="293"/>
    </row>
    <row r="14" spans="2:9">
      <c r="B14" s="293"/>
      <c r="C14" s="292"/>
      <c r="D14" s="292"/>
      <c r="E14" s="301"/>
      <c r="F14" s="292"/>
      <c r="G14" s="292"/>
      <c r="H14" s="167" t="s">
        <v>18880</v>
      </c>
      <c r="I14" s="167" t="s">
        <v>18881</v>
      </c>
    </row>
    <row r="15" spans="2:9">
      <c r="B15" s="116" t="str">
        <f t="shared" ref="B15:B20" si="4">IFERROR(VLOOKUP(C15,SINAPI,2,0),IFERROR(VLOOKUP(C15,SETOP,3,FALSE),"NOME DO SERVIÇO INVÁLIDO"))</f>
        <v>ADESIVO PLASTICO PARA PVC, FRASCO COM 850 GR</v>
      </c>
      <c r="C15" s="117">
        <v>122</v>
      </c>
      <c r="D15" s="117" t="str">
        <f t="shared" ref="D15:D20" si="5">IFERROR(VLOOKUP(C15,SINAPI,3,0),IFERROR(VLOOKUP(C15,SETOP,4,FALSE),"NOME DO SERVIÇO INVÁLIDO"))</f>
        <v xml:space="preserve">UN    </v>
      </c>
      <c r="E15" s="118">
        <f t="shared" ref="E15:E20" si="6">IFERROR(VLOOKUP(C15,SINAPI,4,0),IFERROR(VLOOKUP(C15,SETOP,5,FALSE),"NOME DO SERVIÇO INVÁLIDO"))</f>
        <v>58.71</v>
      </c>
      <c r="F15" s="117">
        <v>7.0000000000000001E-3</v>
      </c>
      <c r="G15" s="118">
        <f t="shared" ref="G15:G20" si="7">E15*F15</f>
        <v>0.41097</v>
      </c>
      <c r="H15" s="117"/>
      <c r="I15" s="117" t="s">
        <v>13102</v>
      </c>
    </row>
    <row r="16" spans="2:9">
      <c r="B16" s="116" t="str">
        <f t="shared" si="4"/>
        <v>JOELHO PVC,  SOLDAVEL COM ROSCA, 90 GRAUS, 25 MM X 1/2", PARA AGUA FRIA PREDIAL</v>
      </c>
      <c r="C16" s="117">
        <v>3531</v>
      </c>
      <c r="D16" s="117" t="str">
        <f t="shared" si="5"/>
        <v xml:space="preserve">UN    </v>
      </c>
      <c r="E16" s="118">
        <f t="shared" si="6"/>
        <v>2.46</v>
      </c>
      <c r="F16" s="117">
        <v>1</v>
      </c>
      <c r="G16" s="118">
        <f t="shared" si="7"/>
        <v>2.46</v>
      </c>
      <c r="H16" s="117"/>
      <c r="I16" s="117" t="s">
        <v>13102</v>
      </c>
    </row>
    <row r="17" spans="2:9">
      <c r="B17" s="116" t="str">
        <f t="shared" si="4"/>
        <v>SOLUCAO LIMPADORA PARA PVC, FRASCO COM 1000 CM3</v>
      </c>
      <c r="C17" s="117">
        <v>20083</v>
      </c>
      <c r="D17" s="117" t="str">
        <f t="shared" si="5"/>
        <v xml:space="preserve">UN    </v>
      </c>
      <c r="E17" s="118">
        <f t="shared" si="6"/>
        <v>50.99</v>
      </c>
      <c r="F17" s="117">
        <v>8.0000000000000002E-3</v>
      </c>
      <c r="G17" s="118">
        <f t="shared" si="7"/>
        <v>0.40792</v>
      </c>
      <c r="H17" s="117"/>
      <c r="I17" s="117" t="s">
        <v>13102</v>
      </c>
    </row>
    <row r="18" spans="2:9">
      <c r="B18" s="116" t="str">
        <f t="shared" si="4"/>
        <v>LIXA D'AGUA EM FOLHA, GRAO 100</v>
      </c>
      <c r="C18" s="117">
        <v>38383</v>
      </c>
      <c r="D18" s="117" t="str">
        <f t="shared" si="5"/>
        <v xml:space="preserve">UN    </v>
      </c>
      <c r="E18" s="118">
        <f t="shared" si="6"/>
        <v>1.99</v>
      </c>
      <c r="F18" s="117">
        <v>0.03</v>
      </c>
      <c r="G18" s="118">
        <f t="shared" si="7"/>
        <v>5.9699999999999996E-2</v>
      </c>
      <c r="H18" s="117"/>
      <c r="I18" s="117" t="s">
        <v>13102</v>
      </c>
    </row>
    <row r="19" spans="2:9">
      <c r="B19" s="116" t="str">
        <f t="shared" si="4"/>
        <v>AUXILIAR DE ENCANADOR OU BOMBEIRO HIDRÁULICO COM ENCARGOS COMPLEMENTARES</v>
      </c>
      <c r="C19" s="117">
        <v>88248</v>
      </c>
      <c r="D19" s="117" t="str">
        <f t="shared" si="5"/>
        <v>H</v>
      </c>
      <c r="E19" s="118">
        <f t="shared" si="6"/>
        <v>14.59</v>
      </c>
      <c r="F19" s="117">
        <v>0.09</v>
      </c>
      <c r="G19" s="118">
        <f t="shared" si="7"/>
        <v>1.3130999999999999</v>
      </c>
      <c r="H19" s="117"/>
      <c r="I19" s="117" t="s">
        <v>13102</v>
      </c>
    </row>
    <row r="20" spans="2:9">
      <c r="B20" s="116" t="str">
        <f t="shared" si="4"/>
        <v>ENCANADOR OU BOMBEIRO HIDRÁULICO COM ENCARGOS COMPLEMENTARES</v>
      </c>
      <c r="C20" s="117">
        <v>88267</v>
      </c>
      <c r="D20" s="117" t="str">
        <f t="shared" si="5"/>
        <v>H</v>
      </c>
      <c r="E20" s="118">
        <f t="shared" si="6"/>
        <v>19.149999999999999</v>
      </c>
      <c r="F20" s="117">
        <v>0.09</v>
      </c>
      <c r="G20" s="118">
        <f t="shared" si="7"/>
        <v>1.7234999999999998</v>
      </c>
      <c r="H20" s="117"/>
      <c r="I20" s="117" t="s">
        <v>13102</v>
      </c>
    </row>
    <row r="21" spans="2:9">
      <c r="B21" s="297" t="s">
        <v>18917</v>
      </c>
      <c r="C21" s="297"/>
      <c r="D21" s="297"/>
      <c r="E21" s="297"/>
      <c r="F21" s="297"/>
      <c r="G21" s="297"/>
      <c r="H21" s="297"/>
      <c r="I21" s="166" t="s">
        <v>18872</v>
      </c>
    </row>
    <row r="22" spans="2:9">
      <c r="B22" s="298" t="s">
        <v>18918</v>
      </c>
      <c r="C22" s="299"/>
      <c r="D22" s="299"/>
      <c r="E22" s="299"/>
      <c r="F22" s="299"/>
      <c r="G22" s="299"/>
      <c r="H22" s="299"/>
      <c r="I22" s="300"/>
    </row>
    <row r="23" spans="2:9">
      <c r="B23" s="293" t="s">
        <v>18873</v>
      </c>
      <c r="C23" s="292" t="s">
        <v>18874</v>
      </c>
      <c r="D23" s="292" t="s">
        <v>18860</v>
      </c>
      <c r="E23" s="301" t="s">
        <v>18875</v>
      </c>
      <c r="F23" s="292" t="s">
        <v>18876</v>
      </c>
      <c r="G23" s="292" t="s">
        <v>18877</v>
      </c>
      <c r="H23" s="168" t="s">
        <v>18878</v>
      </c>
      <c r="I23" s="115">
        <f>SUM(G26:G30)</f>
        <v>9.0482999999999993</v>
      </c>
    </row>
    <row r="24" spans="2:9">
      <c r="B24" s="293"/>
      <c r="C24" s="292"/>
      <c r="D24" s="292"/>
      <c r="E24" s="301"/>
      <c r="F24" s="292"/>
      <c r="G24" s="292"/>
      <c r="H24" s="293" t="s">
        <v>18879</v>
      </c>
      <c r="I24" s="293"/>
    </row>
    <row r="25" spans="2:9">
      <c r="B25" s="293"/>
      <c r="C25" s="292"/>
      <c r="D25" s="292"/>
      <c r="E25" s="301"/>
      <c r="F25" s="292"/>
      <c r="G25" s="292"/>
      <c r="H25" s="167" t="s">
        <v>18880</v>
      </c>
      <c r="I25" s="167" t="s">
        <v>18881</v>
      </c>
    </row>
    <row r="26" spans="2:9">
      <c r="B26" s="116" t="str">
        <f t="shared" ref="B26:B30" si="8">IFERROR(VLOOKUP(C26,SINAPI,2,0),IFERROR(VLOOKUP(C26,SETOP,3,FALSE),"NOME DO SERVIÇO INVÁLIDO"))</f>
        <v>PASTA LUBRIFICANTE PARA TUBOS E CONEXOES COM JUNTA ELASTICA (USO EM PVC, ACO, POLIETILENO E OUTROS) ( DE *400* G)</v>
      </c>
      <c r="C26" s="117">
        <v>20078</v>
      </c>
      <c r="D26" s="117" t="str">
        <f t="shared" ref="D26:D30" si="9">IFERROR(VLOOKUP(C26,SINAPI,3,0),IFERROR(VLOOKUP(C26,SETOP,4,FALSE),"NOME DO SERVIÇO INVÁLIDO"))</f>
        <v xml:space="preserve">UN    </v>
      </c>
      <c r="E26" s="118">
        <f t="shared" ref="E26:E30" si="10">IFERROR(VLOOKUP(C26,SINAPI,4,0),IFERROR(VLOOKUP(C26,SETOP,5,FALSE),"NOME DO SERVIÇO INVÁLIDO"))</f>
        <v>21.5</v>
      </c>
      <c r="F26" s="117">
        <v>0.02</v>
      </c>
      <c r="G26" s="118">
        <f t="shared" ref="G26:G30" si="11">E26*F26</f>
        <v>0.43</v>
      </c>
      <c r="H26" s="117"/>
      <c r="I26" s="117" t="s">
        <v>13102</v>
      </c>
    </row>
    <row r="27" spans="2:9">
      <c r="B27" s="116" t="str">
        <f t="shared" si="8"/>
        <v>ANEL BORRACHA, DN 50 MM, PARA TUBO SERIE REFORCADA ESGOTO PREDIAL</v>
      </c>
      <c r="C27" s="117">
        <v>20085</v>
      </c>
      <c r="D27" s="117" t="str">
        <f t="shared" si="9"/>
        <v xml:space="preserve">UN    </v>
      </c>
      <c r="E27" s="118">
        <f t="shared" si="10"/>
        <v>1.3</v>
      </c>
      <c r="F27" s="117">
        <v>1</v>
      </c>
      <c r="G27" s="118">
        <f t="shared" si="11"/>
        <v>1.3</v>
      </c>
      <c r="H27" s="117"/>
      <c r="I27" s="117" t="s">
        <v>13102</v>
      </c>
    </row>
    <row r="28" spans="2:9">
      <c r="B28" s="116" t="str">
        <f t="shared" si="8"/>
        <v>BUCHA DE REDUCAO DE PVC, SOLDAVEL, LONGA, COM 50 X 32 MM, PARA AGUA FRIA PREDIAL</v>
      </c>
      <c r="C28" s="117">
        <v>820</v>
      </c>
      <c r="D28" s="117" t="str">
        <f t="shared" si="9"/>
        <v xml:space="preserve">UN    </v>
      </c>
      <c r="E28" s="118">
        <f t="shared" si="10"/>
        <v>5.8</v>
      </c>
      <c r="F28" s="117">
        <v>1</v>
      </c>
      <c r="G28" s="118">
        <f t="shared" si="11"/>
        <v>5.8</v>
      </c>
      <c r="H28" s="117"/>
      <c r="I28" s="117" t="s">
        <v>13102</v>
      </c>
    </row>
    <row r="29" spans="2:9">
      <c r="B29" s="116" t="str">
        <f t="shared" si="8"/>
        <v>AUXILIAR DE ENCANADOR OU BOMBEIRO HIDRÁULICO COM ENCARGOS COMPLEMENTARES</v>
      </c>
      <c r="C29" s="117">
        <v>88248</v>
      </c>
      <c r="D29" s="117" t="str">
        <f t="shared" si="9"/>
        <v>H</v>
      </c>
      <c r="E29" s="118">
        <f t="shared" si="10"/>
        <v>14.59</v>
      </c>
      <c r="F29" s="117">
        <v>4.4999999999999998E-2</v>
      </c>
      <c r="G29" s="118">
        <f t="shared" si="11"/>
        <v>0.65654999999999997</v>
      </c>
      <c r="H29" s="117"/>
      <c r="I29" s="117" t="s">
        <v>13102</v>
      </c>
    </row>
    <row r="30" spans="2:9">
      <c r="B30" s="116" t="str">
        <f t="shared" si="8"/>
        <v>ENCANADOR OU BOMBEIRO HIDRÁULICO COM ENCARGOS COMPLEMENTARES</v>
      </c>
      <c r="C30" s="117">
        <v>88267</v>
      </c>
      <c r="D30" s="117" t="str">
        <f t="shared" si="9"/>
        <v>H</v>
      </c>
      <c r="E30" s="118">
        <f t="shared" si="10"/>
        <v>19.149999999999999</v>
      </c>
      <c r="F30" s="117">
        <v>4.4999999999999998E-2</v>
      </c>
      <c r="G30" s="118">
        <f t="shared" si="11"/>
        <v>0.8617499999999999</v>
      </c>
      <c r="H30" s="117"/>
      <c r="I30" s="117" t="s">
        <v>13102</v>
      </c>
    </row>
    <row r="31" spans="2:9">
      <c r="B31" s="297" t="s">
        <v>18919</v>
      </c>
      <c r="C31" s="297"/>
      <c r="D31" s="297"/>
      <c r="E31" s="297"/>
      <c r="F31" s="297"/>
      <c r="G31" s="297"/>
      <c r="H31" s="297"/>
      <c r="I31" s="166" t="s">
        <v>18872</v>
      </c>
    </row>
    <row r="32" spans="2:9">
      <c r="B32" s="302" t="s">
        <v>18920</v>
      </c>
      <c r="C32" s="303"/>
      <c r="D32" s="303"/>
      <c r="E32" s="303"/>
      <c r="F32" s="303"/>
      <c r="G32" s="303"/>
      <c r="H32" s="303"/>
      <c r="I32" s="304"/>
    </row>
    <row r="33" spans="2:9">
      <c r="B33" s="293" t="s">
        <v>18873</v>
      </c>
      <c r="C33" s="292" t="s">
        <v>18874</v>
      </c>
      <c r="D33" s="292" t="s">
        <v>18860</v>
      </c>
      <c r="E33" s="301" t="s">
        <v>18875</v>
      </c>
      <c r="F33" s="292" t="s">
        <v>18876</v>
      </c>
      <c r="G33" s="292" t="s">
        <v>18877</v>
      </c>
      <c r="H33" s="168" t="s">
        <v>18878</v>
      </c>
      <c r="I33" s="115">
        <f>SUM(G36:G41)</f>
        <v>11.558139999999998</v>
      </c>
    </row>
    <row r="34" spans="2:9">
      <c r="B34" s="293"/>
      <c r="C34" s="292"/>
      <c r="D34" s="292"/>
      <c r="E34" s="301"/>
      <c r="F34" s="292"/>
      <c r="G34" s="292"/>
      <c r="H34" s="293" t="s">
        <v>18879</v>
      </c>
      <c r="I34" s="293"/>
    </row>
    <row r="35" spans="2:9">
      <c r="B35" s="293"/>
      <c r="C35" s="292"/>
      <c r="D35" s="292"/>
      <c r="E35" s="301"/>
      <c r="F35" s="292"/>
      <c r="G35" s="292"/>
      <c r="H35" s="167" t="s">
        <v>18880</v>
      </c>
      <c r="I35" s="167" t="s">
        <v>18881</v>
      </c>
    </row>
    <row r="36" spans="2:9">
      <c r="B36" s="116" t="str">
        <f t="shared" ref="B36:B41" si="12">IFERROR(VLOOKUP(C36,SINAPI,2,0),IFERROR(VLOOKUP(C36,SETOP,3,FALSE),"NOME DO SERVIÇO INVÁLIDO"))</f>
        <v>ADESIVO PLASTICO PARA PVC, FRASCO COM 850 GR</v>
      </c>
      <c r="C36" s="117">
        <v>122</v>
      </c>
      <c r="D36" s="117" t="str">
        <f t="shared" ref="D36:D41" si="13">IFERROR(VLOOKUP(C36,SINAPI,3,0),IFERROR(VLOOKUP(C36,SETOP,4,FALSE),"NOME DO SERVIÇO INVÁLIDO"))</f>
        <v xml:space="preserve">UN    </v>
      </c>
      <c r="E36" s="118">
        <f t="shared" ref="E36:E41" si="14">IFERROR(VLOOKUP(C36,SINAPI,4,0),IFERROR(VLOOKUP(C36,SETOP,5,FALSE),"NOME DO SERVIÇO INVÁLIDO"))</f>
        <v>58.71</v>
      </c>
      <c r="F36" s="117">
        <v>8.9999999999999993E-3</v>
      </c>
      <c r="G36" s="118">
        <f t="shared" ref="G36:G41" si="15">E36*F36</f>
        <v>0.52838999999999992</v>
      </c>
      <c r="H36" s="117"/>
      <c r="I36" s="117" t="s">
        <v>13102</v>
      </c>
    </row>
    <row r="37" spans="2:9">
      <c r="B37" s="116" t="str">
        <f t="shared" si="12"/>
        <v>JOELHO DE REDUCAO, PVC SOLDAVEL, 90 GRAUS,  32 MM X 25 MM, PARA AGUA FRIA PREDIAL</v>
      </c>
      <c r="C37" s="117">
        <v>3538</v>
      </c>
      <c r="D37" s="117" t="str">
        <f t="shared" si="13"/>
        <v xml:space="preserve">UN    </v>
      </c>
      <c r="E37" s="118">
        <f t="shared" si="14"/>
        <v>4.3099999999999996</v>
      </c>
      <c r="F37" s="117">
        <v>1</v>
      </c>
      <c r="G37" s="118">
        <f t="shared" si="15"/>
        <v>4.3099999999999996</v>
      </c>
      <c r="H37" s="117"/>
      <c r="I37" s="117" t="s">
        <v>13102</v>
      </c>
    </row>
    <row r="38" spans="2:9">
      <c r="B38" s="116" t="str">
        <f t="shared" si="12"/>
        <v>SOLUCAO LIMPADORA PARA PVC, FRASCO COM 1000 CM3</v>
      </c>
      <c r="C38" s="117">
        <v>20083</v>
      </c>
      <c r="D38" s="117" t="str">
        <f t="shared" si="13"/>
        <v xml:space="preserve">UN    </v>
      </c>
      <c r="E38" s="118">
        <f t="shared" si="14"/>
        <v>50.99</v>
      </c>
      <c r="F38" s="117">
        <v>1.0999999999999999E-2</v>
      </c>
      <c r="G38" s="118">
        <f t="shared" si="15"/>
        <v>0.56089</v>
      </c>
      <c r="H38" s="117"/>
      <c r="I38" s="117" t="s">
        <v>13102</v>
      </c>
    </row>
    <row r="39" spans="2:9">
      <c r="B39" s="116" t="str">
        <f t="shared" si="12"/>
        <v>LIXA D'AGUA EM FOLHA, GRAO 100</v>
      </c>
      <c r="C39" s="117">
        <v>38383</v>
      </c>
      <c r="D39" s="117" t="str">
        <f t="shared" si="13"/>
        <v xml:space="preserve">UN    </v>
      </c>
      <c r="E39" s="118">
        <f t="shared" si="14"/>
        <v>1.99</v>
      </c>
      <c r="F39" s="117">
        <v>0.06</v>
      </c>
      <c r="G39" s="118">
        <f t="shared" si="15"/>
        <v>0.11939999999999999</v>
      </c>
      <c r="H39" s="117"/>
      <c r="I39" s="117" t="s">
        <v>13102</v>
      </c>
    </row>
    <row r="40" spans="2:9">
      <c r="B40" s="116" t="str">
        <f t="shared" si="12"/>
        <v>AUXILIAR DE ENCANADOR OU BOMBEIRO HIDRÁULICO COM ENCARGOS COMPLEMENTARES</v>
      </c>
      <c r="C40" s="117">
        <v>88248</v>
      </c>
      <c r="D40" s="117" t="str">
        <f t="shared" si="13"/>
        <v>H</v>
      </c>
      <c r="E40" s="118">
        <f t="shared" si="14"/>
        <v>14.59</v>
      </c>
      <c r="F40" s="117">
        <v>0.17899999999999999</v>
      </c>
      <c r="G40" s="118">
        <f t="shared" si="15"/>
        <v>2.6116099999999998</v>
      </c>
      <c r="H40" s="117"/>
      <c r="I40" s="117" t="s">
        <v>13102</v>
      </c>
    </row>
    <row r="41" spans="2:9">
      <c r="B41" s="116" t="str">
        <f t="shared" si="12"/>
        <v>ENCANADOR OU BOMBEIRO HIDRÁULICO COM ENCARGOS COMPLEMENTARES</v>
      </c>
      <c r="C41" s="117">
        <v>88267</v>
      </c>
      <c r="D41" s="117" t="str">
        <f t="shared" si="13"/>
        <v>H</v>
      </c>
      <c r="E41" s="118">
        <f t="shared" si="14"/>
        <v>19.149999999999999</v>
      </c>
      <c r="F41" s="117">
        <v>0.17899999999999999</v>
      </c>
      <c r="G41" s="118">
        <f t="shared" si="15"/>
        <v>3.4278499999999994</v>
      </c>
      <c r="H41" s="117"/>
      <c r="I41" s="117" t="s">
        <v>13102</v>
      </c>
    </row>
    <row r="42" spans="2:9">
      <c r="B42" s="297" t="s">
        <v>18921</v>
      </c>
      <c r="C42" s="297"/>
      <c r="D42" s="297"/>
      <c r="E42" s="297"/>
      <c r="F42" s="297"/>
      <c r="G42" s="297"/>
      <c r="H42" s="297"/>
      <c r="I42" s="166" t="s">
        <v>18872</v>
      </c>
    </row>
    <row r="43" spans="2:9">
      <c r="B43" s="302" t="s">
        <v>18922</v>
      </c>
      <c r="C43" s="303"/>
      <c r="D43" s="303"/>
      <c r="E43" s="303"/>
      <c r="F43" s="303"/>
      <c r="G43" s="303"/>
      <c r="H43" s="303"/>
      <c r="I43" s="304"/>
    </row>
    <row r="44" spans="2:9">
      <c r="B44" s="293" t="s">
        <v>18873</v>
      </c>
      <c r="C44" s="292" t="s">
        <v>18874</v>
      </c>
      <c r="D44" s="292" t="s">
        <v>18860</v>
      </c>
      <c r="E44" s="301" t="s">
        <v>18875</v>
      </c>
      <c r="F44" s="292" t="s">
        <v>18876</v>
      </c>
      <c r="G44" s="292" t="s">
        <v>18877</v>
      </c>
      <c r="H44" s="168" t="s">
        <v>18878</v>
      </c>
      <c r="I44" s="115">
        <f>SUM(G47:G52)</f>
        <v>28.3764</v>
      </c>
    </row>
    <row r="45" spans="2:9">
      <c r="B45" s="293"/>
      <c r="C45" s="292"/>
      <c r="D45" s="292"/>
      <c r="E45" s="301"/>
      <c r="F45" s="292"/>
      <c r="G45" s="292"/>
      <c r="H45" s="293" t="s">
        <v>18879</v>
      </c>
      <c r="I45" s="293"/>
    </row>
    <row r="46" spans="2:9">
      <c r="B46" s="293"/>
      <c r="C46" s="292"/>
      <c r="D46" s="292"/>
      <c r="E46" s="301"/>
      <c r="F46" s="292"/>
      <c r="G46" s="292"/>
      <c r="H46" s="167" t="s">
        <v>18880</v>
      </c>
      <c r="I46" s="167" t="s">
        <v>18881</v>
      </c>
    </row>
    <row r="47" spans="2:9">
      <c r="B47" s="116" t="str">
        <f t="shared" ref="B47:B52" si="16">IFERROR(VLOOKUP(C47,SINAPI,2,0),IFERROR(VLOOKUP(C47,SETOP,3,FALSE),"NOME DO SERVIÇO INVÁLIDO"))</f>
        <v>ANEL BORRACHA PARA TUBO ESGOTO PREDIAL, DN 100 MM (NBR 5688)</v>
      </c>
      <c r="C47" s="117">
        <v>301</v>
      </c>
      <c r="D47" s="117" t="str">
        <f t="shared" ref="D47:D52" si="17">IFERROR(VLOOKUP(C47,SINAPI,3,0),IFERROR(VLOOKUP(C47,SETOP,4,FALSE),"NOME DO SERVIÇO INVÁLIDO"))</f>
        <v xml:space="preserve">UN    </v>
      </c>
      <c r="E47" s="118">
        <f t="shared" ref="E47:E52" si="18">IFERROR(VLOOKUP(C47,SINAPI,4,0),IFERROR(VLOOKUP(C47,SETOP,5,FALSE),"NOME DO SERVIÇO INVÁLIDO"))</f>
        <v>2.59</v>
      </c>
      <c r="F47" s="117">
        <v>1</v>
      </c>
      <c r="G47" s="118">
        <f t="shared" ref="G47:G52" si="19">E47*F47</f>
        <v>2.59</v>
      </c>
      <c r="H47" s="117"/>
      <c r="I47" s="117" t="s">
        <v>13102</v>
      </c>
    </row>
    <row r="48" spans="2:9">
      <c r="B48" s="116" t="str">
        <f>IFERROR(VLOOKUP(C48,SINAPI,2,0),IFERROR(VLOOKUP(C48,SETOP,3,FALSE),"NOME DO SERVIÇO INVÁLIDO"))</f>
        <v>ANEL BORRACHA PARA TUBO ESGOTO PREDIAL DN 50 MM (NBR 5688)</v>
      </c>
      <c r="C48" s="117">
        <v>296</v>
      </c>
      <c r="D48" s="117" t="str">
        <f>IFERROR(VLOOKUP(C48,SINAPI,3,0),IFERROR(VLOOKUP(C48,SETOP,4,FALSE),"NOME DO SERVIÇO INVÁLIDO"))</f>
        <v xml:space="preserve">UN    </v>
      </c>
      <c r="E48" s="118">
        <f>IFERROR(VLOOKUP(C48,SINAPI,4,0),IFERROR(VLOOKUP(C48,SETOP,5,FALSE),"NOME DO SERVIÇO INVÁLIDO"))</f>
        <v>1.46</v>
      </c>
      <c r="F48" s="117">
        <v>1</v>
      </c>
      <c r="G48" s="118">
        <f t="shared" si="19"/>
        <v>1.46</v>
      </c>
      <c r="H48" s="117"/>
      <c r="I48" s="117" t="s">
        <v>13102</v>
      </c>
    </row>
    <row r="49" spans="2:9">
      <c r="B49" s="116" t="str">
        <f t="shared" si="16"/>
        <v>JUNCAO SIMPLES, PVC, DN 100 X 50 MM, SERIE NORMAL PARA ESGOTO PREDIAL</v>
      </c>
      <c r="C49" s="117">
        <v>3659</v>
      </c>
      <c r="D49" s="117" t="str">
        <f t="shared" si="17"/>
        <v xml:space="preserve">UN    </v>
      </c>
      <c r="E49" s="118">
        <f t="shared" si="18"/>
        <v>16.95</v>
      </c>
      <c r="F49" s="117">
        <v>1</v>
      </c>
      <c r="G49" s="118">
        <f t="shared" si="19"/>
        <v>16.95</v>
      </c>
      <c r="H49" s="117"/>
      <c r="I49" s="117" t="s">
        <v>13102</v>
      </c>
    </row>
    <row r="50" spans="2:9">
      <c r="B50" s="116" t="str">
        <f t="shared" si="16"/>
        <v>PASTA LUBRIFICANTE PARA TUBOS E CONEXOES COM JUNTA ELASTICA (USO EM PVC, ACO, POLIETILENO E OUTROS) ( DE *400* G)</v>
      </c>
      <c r="C50" s="117">
        <v>20078</v>
      </c>
      <c r="D50" s="117" t="str">
        <f t="shared" si="17"/>
        <v xml:space="preserve">UN    </v>
      </c>
      <c r="E50" s="118">
        <f t="shared" si="18"/>
        <v>21.5</v>
      </c>
      <c r="F50" s="117">
        <v>9.1999999999999998E-2</v>
      </c>
      <c r="G50" s="118">
        <f t="shared" si="19"/>
        <v>1.978</v>
      </c>
      <c r="H50" s="117"/>
      <c r="I50" s="117" t="s">
        <v>13102</v>
      </c>
    </row>
    <row r="51" spans="2:9">
      <c r="B51" s="116" t="str">
        <f t="shared" si="16"/>
        <v>AUXILIAR DE ENCANADOR OU BOMBEIRO HIDRÁULICO COM ENCARGOS COMPLEMENTARES</v>
      </c>
      <c r="C51" s="117">
        <v>88248</v>
      </c>
      <c r="D51" s="117" t="str">
        <f t="shared" si="17"/>
        <v>H</v>
      </c>
      <c r="E51" s="118">
        <f t="shared" si="18"/>
        <v>14.59</v>
      </c>
      <c r="F51" s="117">
        <v>0.16</v>
      </c>
      <c r="G51" s="118">
        <f t="shared" si="19"/>
        <v>2.3344</v>
      </c>
      <c r="H51" s="117"/>
      <c r="I51" s="117" t="s">
        <v>13102</v>
      </c>
    </row>
    <row r="52" spans="2:9">
      <c r="B52" s="116" t="str">
        <f t="shared" si="16"/>
        <v>ENCANADOR OU BOMBEIRO HIDRÁULICO COM ENCARGOS COMPLEMENTARES</v>
      </c>
      <c r="C52" s="117">
        <v>88267</v>
      </c>
      <c r="D52" s="117" t="str">
        <f t="shared" si="17"/>
        <v>H</v>
      </c>
      <c r="E52" s="118">
        <f t="shared" si="18"/>
        <v>19.149999999999999</v>
      </c>
      <c r="F52" s="117">
        <v>0.16</v>
      </c>
      <c r="G52" s="118">
        <f t="shared" si="19"/>
        <v>3.0640000000000001</v>
      </c>
      <c r="H52" s="117"/>
      <c r="I52" s="117" t="s">
        <v>13102</v>
      </c>
    </row>
    <row r="53" spans="2:9">
      <c r="B53" s="297" t="s">
        <v>22832</v>
      </c>
      <c r="C53" s="297"/>
      <c r="D53" s="297"/>
      <c r="E53" s="297"/>
      <c r="F53" s="297"/>
      <c r="G53" s="297"/>
      <c r="H53" s="297"/>
      <c r="I53" s="173" t="s">
        <v>18872</v>
      </c>
    </row>
    <row r="54" spans="2:9">
      <c r="B54" s="302" t="s">
        <v>22833</v>
      </c>
      <c r="C54" s="303"/>
      <c r="D54" s="303"/>
      <c r="E54" s="303"/>
      <c r="F54" s="303"/>
      <c r="G54" s="303"/>
      <c r="H54" s="303"/>
      <c r="I54" s="304"/>
    </row>
    <row r="55" spans="2:9">
      <c r="B55" s="293" t="s">
        <v>18873</v>
      </c>
      <c r="C55" s="292" t="s">
        <v>18874</v>
      </c>
      <c r="D55" s="292" t="s">
        <v>18860</v>
      </c>
      <c r="E55" s="301" t="s">
        <v>18875</v>
      </c>
      <c r="F55" s="292" t="s">
        <v>18876</v>
      </c>
      <c r="G55" s="292" t="s">
        <v>18877</v>
      </c>
      <c r="H55" s="175" t="s">
        <v>18878</v>
      </c>
      <c r="I55" s="115">
        <f>SUM(G58:G63)</f>
        <v>1050</v>
      </c>
    </row>
    <row r="56" spans="2:9">
      <c r="B56" s="293"/>
      <c r="C56" s="292"/>
      <c r="D56" s="292"/>
      <c r="E56" s="301"/>
      <c r="F56" s="292"/>
      <c r="G56" s="292"/>
      <c r="H56" s="293" t="s">
        <v>18879</v>
      </c>
      <c r="I56" s="293"/>
    </row>
    <row r="57" spans="2:9">
      <c r="B57" s="293"/>
      <c r="C57" s="292"/>
      <c r="D57" s="292"/>
      <c r="E57" s="301"/>
      <c r="F57" s="292"/>
      <c r="G57" s="292"/>
      <c r="H57" s="174" t="s">
        <v>18880</v>
      </c>
      <c r="I57" s="174" t="s">
        <v>18881</v>
      </c>
    </row>
    <row r="58" spans="2:9">
      <c r="B58" s="116" t="str">
        <f t="shared" ref="B58" si="20">IFERROR(VLOOKUP(C58,SINAPI,2,0),IFERROR(VLOOKUP(C58,SETOP,3,FALSE),"NOME DO SERVIÇO INVÁLIDO"))</f>
        <v>FORNECIMENTO, FABRICAÇÃO, TRANSPORTE E MONTAGEM DE ESTRUTURA METÁLICA EM PERFIS LAMINADOS, INCLUSIVE PINTURA PRIMER</v>
      </c>
      <c r="C58" s="117" t="s">
        <v>7596</v>
      </c>
      <c r="D58" s="117" t="str">
        <f t="shared" ref="D58" si="21">IFERROR(VLOOKUP(C58,SINAPI,3,0),IFERROR(VLOOKUP(C58,SETOP,4,FALSE),"NOME DO SERVIÇO INVÁLIDO"))</f>
        <v>KG</v>
      </c>
      <c r="E58" s="118">
        <f t="shared" ref="E58" si="22">IFERROR(VLOOKUP(C58,SINAPI,4,0),IFERROR(VLOOKUP(C58,SETOP,5,FALSE),"NOME DO SERVIÇO INVÁLIDO"))</f>
        <v>10.5</v>
      </c>
      <c r="F58" s="117">
        <v>100</v>
      </c>
      <c r="G58" s="118">
        <f t="shared" ref="G58" si="23">E58*F58</f>
        <v>1050</v>
      </c>
      <c r="H58" s="117"/>
      <c r="I58" s="117" t="s">
        <v>3963</v>
      </c>
    </row>
    <row r="59" spans="2:9" ht="9" customHeight="1">
      <c r="B59" s="305"/>
      <c r="C59" s="306"/>
      <c r="D59" s="306"/>
      <c r="E59" s="306"/>
      <c r="F59" s="306"/>
      <c r="G59" s="306"/>
      <c r="H59" s="306"/>
      <c r="I59" s="307"/>
    </row>
    <row r="60" spans="2:9" hidden="1">
      <c r="B60" s="308"/>
      <c r="C60" s="309"/>
      <c r="D60" s="309"/>
      <c r="E60" s="309"/>
      <c r="F60" s="309"/>
      <c r="G60" s="309"/>
      <c r="H60" s="309"/>
      <c r="I60" s="310"/>
    </row>
  </sheetData>
  <mergeCells count="56">
    <mergeCell ref="B59:I60"/>
    <mergeCell ref="B53:H53"/>
    <mergeCell ref="B54:I54"/>
    <mergeCell ref="G55:G57"/>
    <mergeCell ref="H56:I56"/>
    <mergeCell ref="F55:F57"/>
    <mergeCell ref="B55:B57"/>
    <mergeCell ref="C55:C57"/>
    <mergeCell ref="D55:D57"/>
    <mergeCell ref="E55:E57"/>
    <mergeCell ref="B42:H42"/>
    <mergeCell ref="B43:I43"/>
    <mergeCell ref="B44:B46"/>
    <mergeCell ref="C44:C46"/>
    <mergeCell ref="D44:D46"/>
    <mergeCell ref="E44:E46"/>
    <mergeCell ref="F44:F46"/>
    <mergeCell ref="G44:G46"/>
    <mergeCell ref="H45:I45"/>
    <mergeCell ref="B31:H31"/>
    <mergeCell ref="B32:I32"/>
    <mergeCell ref="B33:B35"/>
    <mergeCell ref="C33:C35"/>
    <mergeCell ref="D33:D35"/>
    <mergeCell ref="E33:E35"/>
    <mergeCell ref="F33:F35"/>
    <mergeCell ref="G33:G35"/>
    <mergeCell ref="H34:I34"/>
    <mergeCell ref="B21:H21"/>
    <mergeCell ref="B22:I22"/>
    <mergeCell ref="B23:B25"/>
    <mergeCell ref="C23:C25"/>
    <mergeCell ref="D23:D25"/>
    <mergeCell ref="E23:E25"/>
    <mergeCell ref="F23:F25"/>
    <mergeCell ref="G23:G25"/>
    <mergeCell ref="H24:I24"/>
    <mergeCell ref="B11:I11"/>
    <mergeCell ref="B12:B14"/>
    <mergeCell ref="C12:C14"/>
    <mergeCell ref="D12:D14"/>
    <mergeCell ref="E12:E14"/>
    <mergeCell ref="F12:F14"/>
    <mergeCell ref="G12:G14"/>
    <mergeCell ref="H13:I13"/>
    <mergeCell ref="F4:F6"/>
    <mergeCell ref="G4:G6"/>
    <mergeCell ref="H5:I5"/>
    <mergeCell ref="B1:I1"/>
    <mergeCell ref="B10:H10"/>
    <mergeCell ref="B2:H2"/>
    <mergeCell ref="B3:I3"/>
    <mergeCell ref="B4:B6"/>
    <mergeCell ref="C4:C6"/>
    <mergeCell ref="D4:D6"/>
    <mergeCell ref="E4:E6"/>
  </mergeCells>
  <pageMargins left="0.25" right="0.25" top="0.75" bottom="0.75" header="0.3" footer="0.3"/>
  <pageSetup paperSize="9" scale="4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35"/>
  <sheetViews>
    <sheetView tabSelected="1" view="pageBreakPreview" zoomScale="70" zoomScaleNormal="70" zoomScaleSheetLayoutView="70" workbookViewId="0">
      <selection activeCell="A2" sqref="A2"/>
    </sheetView>
  </sheetViews>
  <sheetFormatPr defaultRowHeight="15"/>
  <cols>
    <col min="1" max="1" width="16.140625" style="79" customWidth="1"/>
    <col min="2" max="2" width="21.7109375" customWidth="1"/>
    <col min="3" max="3" width="16.28515625" customWidth="1"/>
    <col min="4" max="4" width="30" bestFit="1" customWidth="1"/>
    <col min="5" max="5" width="64.85546875" customWidth="1"/>
    <col min="6" max="6" width="17.42578125" customWidth="1"/>
    <col min="7" max="7" width="11" customWidth="1"/>
    <col min="8" max="8" width="18.7109375" customWidth="1"/>
  </cols>
  <sheetData>
    <row r="1" spans="1:8" s="75" customFormat="1" ht="25.15" customHeight="1">
      <c r="A1" s="313" t="s">
        <v>23022</v>
      </c>
      <c r="B1" s="314"/>
      <c r="C1" s="314"/>
      <c r="D1" s="314"/>
      <c r="E1" s="314"/>
      <c r="F1" s="314"/>
      <c r="G1" s="314"/>
      <c r="H1" s="315"/>
    </row>
    <row r="2" spans="1:8" s="75" customFormat="1">
      <c r="A2" s="160" t="s">
        <v>18899</v>
      </c>
      <c r="B2" s="312" t="s">
        <v>18900</v>
      </c>
      <c r="C2" s="312"/>
      <c r="D2" s="312"/>
      <c r="E2" s="312"/>
      <c r="F2" s="312"/>
      <c r="G2" s="312"/>
      <c r="H2" s="312"/>
    </row>
    <row r="3" spans="1:8" s="75" customFormat="1">
      <c r="A3" s="114"/>
      <c r="B3" s="119" t="s">
        <v>18855</v>
      </c>
      <c r="C3" s="119" t="s">
        <v>18856</v>
      </c>
      <c r="D3" s="120" t="s">
        <v>18857</v>
      </c>
      <c r="E3" s="121" t="s">
        <v>18858</v>
      </c>
      <c r="F3" s="119" t="s">
        <v>18859</v>
      </c>
      <c r="G3" s="122" t="s">
        <v>18860</v>
      </c>
      <c r="H3" s="119" t="s">
        <v>18861</v>
      </c>
    </row>
    <row r="4" spans="1:8" s="75" customFormat="1" ht="45">
      <c r="A4" s="114"/>
      <c r="B4" s="116" t="s">
        <v>18901</v>
      </c>
      <c r="C4" s="123"/>
      <c r="D4" s="116" t="s">
        <v>18902</v>
      </c>
      <c r="E4" s="161" t="s">
        <v>18903</v>
      </c>
      <c r="F4" s="116" t="s">
        <v>18904</v>
      </c>
      <c r="G4" s="123" t="s">
        <v>4021</v>
      </c>
      <c r="H4" s="124">
        <v>490</v>
      </c>
    </row>
    <row r="5" spans="1:8" s="75" customFormat="1" ht="105">
      <c r="A5" s="114"/>
      <c r="B5" s="116" t="s">
        <v>18905</v>
      </c>
      <c r="C5" s="123"/>
      <c r="D5" s="116" t="s">
        <v>18902</v>
      </c>
      <c r="E5" s="161" t="s">
        <v>18906</v>
      </c>
      <c r="F5" s="116" t="s">
        <v>18907</v>
      </c>
      <c r="G5" s="123" t="s">
        <v>4021</v>
      </c>
      <c r="H5" s="124">
        <v>490</v>
      </c>
    </row>
    <row r="6" spans="1:8" s="75" customFormat="1" ht="30">
      <c r="A6" s="114"/>
      <c r="B6" s="116" t="s">
        <v>18908</v>
      </c>
      <c r="C6" s="123"/>
      <c r="D6" s="116" t="s">
        <v>18902</v>
      </c>
      <c r="E6" s="161" t="s">
        <v>18909</v>
      </c>
      <c r="F6" s="116" t="s">
        <v>18910</v>
      </c>
      <c r="G6" s="123" t="s">
        <v>4021</v>
      </c>
      <c r="H6" s="124">
        <v>540</v>
      </c>
    </row>
    <row r="7" spans="1:8" s="75" customFormat="1">
      <c r="A7" s="114"/>
      <c r="B7" s="76"/>
      <c r="C7" s="76"/>
      <c r="D7" s="76"/>
      <c r="E7" s="125"/>
      <c r="F7" s="311" t="s">
        <v>18862</v>
      </c>
      <c r="G7" s="311"/>
      <c r="H7" s="126">
        <f>MEDIAN(H4:H6)</f>
        <v>490</v>
      </c>
    </row>
    <row r="8" spans="1:8">
      <c r="A8" s="114"/>
      <c r="B8" s="76"/>
      <c r="C8" s="76"/>
      <c r="D8" s="76"/>
      <c r="E8" s="81"/>
      <c r="F8" s="81"/>
      <c r="G8" s="81"/>
      <c r="H8" s="81"/>
    </row>
    <row r="9" spans="1:8" s="75" customFormat="1">
      <c r="A9" s="160" t="s">
        <v>22836</v>
      </c>
      <c r="B9" s="312" t="s">
        <v>22837</v>
      </c>
      <c r="C9" s="312"/>
      <c r="D9" s="312"/>
      <c r="E9" s="312"/>
      <c r="F9" s="312"/>
      <c r="G9" s="312"/>
      <c r="H9" s="312"/>
    </row>
    <row r="10" spans="1:8" s="75" customFormat="1">
      <c r="A10" s="114"/>
      <c r="B10" s="119" t="s">
        <v>18855</v>
      </c>
      <c r="C10" s="119" t="s">
        <v>18856</v>
      </c>
      <c r="D10" s="120" t="s">
        <v>18857</v>
      </c>
      <c r="E10" s="121" t="s">
        <v>18858</v>
      </c>
      <c r="F10" s="119" t="s">
        <v>18859</v>
      </c>
      <c r="G10" s="122" t="s">
        <v>18860</v>
      </c>
      <c r="H10" s="119" t="s">
        <v>18861</v>
      </c>
    </row>
    <row r="11" spans="1:8" s="75" customFormat="1" ht="30">
      <c r="A11" s="114"/>
      <c r="B11" s="116" t="s">
        <v>18901</v>
      </c>
      <c r="C11" s="123"/>
      <c r="D11" s="116" t="s">
        <v>18902</v>
      </c>
      <c r="E11" s="161" t="s">
        <v>22838</v>
      </c>
      <c r="F11" s="116" t="s">
        <v>18932</v>
      </c>
      <c r="G11" s="123" t="s">
        <v>18872</v>
      </c>
      <c r="H11" s="124">
        <f>18.8*2</f>
        <v>37.6</v>
      </c>
    </row>
    <row r="12" spans="1:8" s="75" customFormat="1" ht="49.5" customHeight="1">
      <c r="A12" s="114"/>
      <c r="B12" s="116" t="s">
        <v>18929</v>
      </c>
      <c r="C12" s="123"/>
      <c r="D12" s="116" t="s">
        <v>22839</v>
      </c>
      <c r="E12" s="161" t="s">
        <v>22841</v>
      </c>
      <c r="F12" s="116" t="s">
        <v>22840</v>
      </c>
      <c r="G12" s="123" t="s">
        <v>18872</v>
      </c>
      <c r="H12" s="124">
        <f>12.8*2</f>
        <v>25.6</v>
      </c>
    </row>
    <row r="13" spans="1:8" s="75" customFormat="1">
      <c r="A13" s="114"/>
      <c r="B13" s="76"/>
      <c r="C13" s="76"/>
      <c r="D13" s="76"/>
      <c r="E13" s="125"/>
      <c r="F13" s="311" t="s">
        <v>18862</v>
      </c>
      <c r="G13" s="311"/>
      <c r="H13" s="126">
        <f>MEDIAN(H11:H12)</f>
        <v>31.6</v>
      </c>
    </row>
    <row r="14" spans="1:8" s="75" customFormat="1">
      <c r="A14" s="114"/>
      <c r="B14" s="76"/>
      <c r="C14" s="76"/>
      <c r="D14" s="76"/>
      <c r="E14" s="81"/>
      <c r="F14" s="81"/>
      <c r="G14" s="81"/>
      <c r="H14" s="81"/>
    </row>
    <row r="15" spans="1:8" s="75" customFormat="1">
      <c r="A15" s="160" t="s">
        <v>18923</v>
      </c>
      <c r="B15" s="312" t="s">
        <v>18924</v>
      </c>
      <c r="C15" s="312"/>
      <c r="D15" s="312"/>
      <c r="E15" s="312"/>
      <c r="F15" s="312"/>
      <c r="G15" s="312"/>
      <c r="H15" s="312"/>
    </row>
    <row r="16" spans="1:8" s="75" customFormat="1">
      <c r="A16" s="114"/>
      <c r="B16" s="119" t="s">
        <v>18855</v>
      </c>
      <c r="C16" s="119" t="s">
        <v>18856</v>
      </c>
      <c r="D16" s="120" t="s">
        <v>18857</v>
      </c>
      <c r="E16" s="121" t="s">
        <v>18858</v>
      </c>
      <c r="F16" s="119" t="s">
        <v>18859</v>
      </c>
      <c r="G16" s="122" t="s">
        <v>18860</v>
      </c>
      <c r="H16" s="119" t="s">
        <v>18861</v>
      </c>
    </row>
    <row r="17" spans="1:8" s="75" customFormat="1" ht="60">
      <c r="A17" s="114"/>
      <c r="B17" s="116" t="s">
        <v>18925</v>
      </c>
      <c r="C17" s="123"/>
      <c r="D17" s="116" t="s">
        <v>18926</v>
      </c>
      <c r="E17" s="161" t="s">
        <v>18927</v>
      </c>
      <c r="F17" s="116" t="s">
        <v>18928</v>
      </c>
      <c r="G17" s="123" t="s">
        <v>18860</v>
      </c>
      <c r="H17" s="124">
        <v>452.9</v>
      </c>
    </row>
    <row r="18" spans="1:8" s="75" customFormat="1" ht="105">
      <c r="A18" s="114"/>
      <c r="B18" s="116" t="s">
        <v>18929</v>
      </c>
      <c r="C18" s="123"/>
      <c r="D18" s="116" t="s">
        <v>18930</v>
      </c>
      <c r="E18" s="161" t="s">
        <v>18931</v>
      </c>
      <c r="F18" s="116" t="s">
        <v>18932</v>
      </c>
      <c r="G18" s="123" t="s">
        <v>18860</v>
      </c>
      <c r="H18" s="124">
        <v>464.99</v>
      </c>
    </row>
    <row r="19" spans="1:8" s="75" customFormat="1" ht="120">
      <c r="A19" s="114"/>
      <c r="B19" s="116" t="s">
        <v>18933</v>
      </c>
      <c r="C19" s="123"/>
      <c r="D19" s="116" t="s">
        <v>18934</v>
      </c>
      <c r="E19" s="161" t="s">
        <v>18935</v>
      </c>
      <c r="F19" s="116" t="s">
        <v>18936</v>
      </c>
      <c r="G19" s="123" t="s">
        <v>18860</v>
      </c>
      <c r="H19" s="124">
        <v>464.99</v>
      </c>
    </row>
    <row r="20" spans="1:8" s="75" customFormat="1">
      <c r="A20" s="114"/>
      <c r="B20" s="76"/>
      <c r="C20" s="76"/>
      <c r="D20" s="76"/>
      <c r="E20" s="125"/>
      <c r="F20" s="311" t="s">
        <v>18862</v>
      </c>
      <c r="G20" s="311"/>
      <c r="H20" s="126">
        <f>MEDIAN(H17:H19)</f>
        <v>464.99</v>
      </c>
    </row>
    <row r="21" spans="1:8" s="75" customFormat="1">
      <c r="A21" s="114"/>
      <c r="B21" s="76"/>
      <c r="C21" s="76"/>
      <c r="D21" s="76"/>
      <c r="E21" s="81"/>
      <c r="F21" s="81"/>
      <c r="G21" s="81"/>
      <c r="H21" s="81"/>
    </row>
    <row r="22" spans="1:8" s="75" customFormat="1">
      <c r="A22" s="160" t="s">
        <v>18937</v>
      </c>
      <c r="B22" s="312" t="s">
        <v>18938</v>
      </c>
      <c r="C22" s="312"/>
      <c r="D22" s="312"/>
      <c r="E22" s="312"/>
      <c r="F22" s="312"/>
      <c r="G22" s="312"/>
      <c r="H22" s="312"/>
    </row>
    <row r="23" spans="1:8" s="75" customFormat="1">
      <c r="A23" s="114"/>
      <c r="B23" s="119" t="s">
        <v>18855</v>
      </c>
      <c r="C23" s="119" t="s">
        <v>18856</v>
      </c>
      <c r="D23" s="120" t="s">
        <v>18857</v>
      </c>
      <c r="E23" s="121" t="s">
        <v>18858</v>
      </c>
      <c r="F23" s="119" t="s">
        <v>18859</v>
      </c>
      <c r="G23" s="122" t="s">
        <v>18860</v>
      </c>
      <c r="H23" s="119" t="s">
        <v>18861</v>
      </c>
    </row>
    <row r="24" spans="1:8" s="75" customFormat="1" ht="30">
      <c r="A24" s="114"/>
      <c r="B24" s="116" t="s">
        <v>18939</v>
      </c>
      <c r="C24" s="123"/>
      <c r="D24" s="116" t="s">
        <v>18940</v>
      </c>
      <c r="E24" s="161" t="s">
        <v>18941</v>
      </c>
      <c r="F24" s="116" t="s">
        <v>18942</v>
      </c>
      <c r="G24" s="123" t="s">
        <v>18860</v>
      </c>
      <c r="H24" s="124">
        <v>239.9</v>
      </c>
    </row>
    <row r="25" spans="1:8" s="75" customFormat="1" ht="30">
      <c r="A25" s="114"/>
      <c r="B25" s="116" t="s">
        <v>18929</v>
      </c>
      <c r="C25" s="123"/>
      <c r="D25" s="116" t="s">
        <v>18930</v>
      </c>
      <c r="E25" s="161" t="s">
        <v>18943</v>
      </c>
      <c r="F25" s="116" t="s">
        <v>18932</v>
      </c>
      <c r="G25" s="123" t="s">
        <v>18860</v>
      </c>
      <c r="H25" s="124">
        <v>175.99</v>
      </c>
    </row>
    <row r="26" spans="1:8" s="75" customFormat="1" ht="45">
      <c r="A26" s="114"/>
      <c r="B26" s="116" t="s">
        <v>18933</v>
      </c>
      <c r="C26" s="123"/>
      <c r="D26" s="116" t="s">
        <v>18934</v>
      </c>
      <c r="E26" s="161" t="s">
        <v>18944</v>
      </c>
      <c r="F26" s="116" t="s">
        <v>18936</v>
      </c>
      <c r="G26" s="123" t="s">
        <v>18860</v>
      </c>
      <c r="H26" s="124">
        <v>175.99</v>
      </c>
    </row>
    <row r="27" spans="1:8" s="75" customFormat="1">
      <c r="A27" s="114"/>
      <c r="B27" s="76"/>
      <c r="C27" s="76"/>
      <c r="D27" s="76"/>
      <c r="E27" s="125"/>
      <c r="F27" s="311" t="s">
        <v>18862</v>
      </c>
      <c r="G27" s="311"/>
      <c r="H27" s="126">
        <f>MEDIAN(H24:H26)</f>
        <v>175.99</v>
      </c>
    </row>
    <row r="28" spans="1:8" s="75" customFormat="1">
      <c r="A28" s="114"/>
      <c r="B28" s="76"/>
      <c r="C28" s="76"/>
      <c r="D28" s="76"/>
      <c r="E28" s="81"/>
      <c r="F28" s="81"/>
      <c r="G28" s="81"/>
      <c r="H28" s="81"/>
    </row>
    <row r="29" spans="1:8">
      <c r="A29" s="160" t="s">
        <v>18842</v>
      </c>
      <c r="B29" s="312" t="s">
        <v>18863</v>
      </c>
      <c r="C29" s="312"/>
      <c r="D29" s="312"/>
      <c r="E29" s="312"/>
      <c r="F29" s="312"/>
      <c r="G29" s="312"/>
      <c r="H29" s="312"/>
    </row>
    <row r="30" spans="1:8">
      <c r="A30" s="114"/>
      <c r="B30" s="119" t="s">
        <v>18855</v>
      </c>
      <c r="C30" s="119" t="s">
        <v>18856</v>
      </c>
      <c r="D30" s="120" t="s">
        <v>18857</v>
      </c>
      <c r="E30" s="121" t="s">
        <v>18858</v>
      </c>
      <c r="F30" s="119" t="s">
        <v>18859</v>
      </c>
      <c r="G30" s="122" t="s">
        <v>18860</v>
      </c>
      <c r="H30" s="119" t="s">
        <v>18861</v>
      </c>
    </row>
    <row r="31" spans="1:8" ht="45">
      <c r="A31" s="114"/>
      <c r="B31" s="116" t="s">
        <v>18864</v>
      </c>
      <c r="C31" s="123"/>
      <c r="D31" s="116" t="s">
        <v>18865</v>
      </c>
      <c r="E31" s="161" t="s">
        <v>18866</v>
      </c>
      <c r="F31" s="116" t="s">
        <v>18867</v>
      </c>
      <c r="G31" s="123" t="s">
        <v>18860</v>
      </c>
      <c r="H31" s="124">
        <v>745.9</v>
      </c>
    </row>
    <row r="32" spans="1:8" ht="30">
      <c r="A32" s="114"/>
      <c r="B32" s="116" t="s">
        <v>18868</v>
      </c>
      <c r="C32" s="123"/>
      <c r="D32" s="116" t="s">
        <v>18869</v>
      </c>
      <c r="E32" s="161" t="s">
        <v>18870</v>
      </c>
      <c r="F32" s="116" t="s">
        <v>18871</v>
      </c>
      <c r="G32" s="123" t="s">
        <v>18860</v>
      </c>
      <c r="H32" s="124">
        <v>1319</v>
      </c>
    </row>
    <row r="33" spans="1:8">
      <c r="A33" s="114"/>
      <c r="B33" s="116"/>
      <c r="C33" s="123"/>
      <c r="D33" s="116"/>
      <c r="E33" s="161"/>
      <c r="F33" s="116"/>
      <c r="G33" s="123" t="s">
        <v>18860</v>
      </c>
      <c r="H33" s="124"/>
    </row>
    <row r="34" spans="1:8">
      <c r="A34" s="114"/>
      <c r="B34" s="76"/>
      <c r="C34" s="76"/>
      <c r="D34" s="76"/>
      <c r="E34" s="125"/>
      <c r="F34" s="311" t="s">
        <v>18862</v>
      </c>
      <c r="G34" s="311"/>
      <c r="H34" s="126">
        <f>MEDIAN(H31:H33)</f>
        <v>1032.45</v>
      </c>
    </row>
    <row r="35" spans="1:8">
      <c r="A35" s="75"/>
      <c r="B35" s="75"/>
      <c r="C35" s="75"/>
      <c r="D35" s="75"/>
      <c r="E35" s="75"/>
      <c r="F35" s="75"/>
      <c r="G35" s="75"/>
      <c r="H35" s="75"/>
    </row>
  </sheetData>
  <mergeCells count="11">
    <mergeCell ref="F7:G7"/>
    <mergeCell ref="B29:H29"/>
    <mergeCell ref="F34:G34"/>
    <mergeCell ref="A1:H1"/>
    <mergeCell ref="B2:H2"/>
    <mergeCell ref="B15:H15"/>
    <mergeCell ref="F20:G20"/>
    <mergeCell ref="B22:H22"/>
    <mergeCell ref="F27:G27"/>
    <mergeCell ref="B9:H9"/>
    <mergeCell ref="F13:G13"/>
  </mergeCells>
  <hyperlinks>
    <hyperlink ref="E32" r:id="rId1" xr:uid="{00000000-0004-0000-0500-000000000000}"/>
    <hyperlink ref="E31" r:id="rId2" xr:uid="{00000000-0004-0000-0500-000001000000}"/>
    <hyperlink ref="E4" r:id="rId3" xr:uid="{00000000-0004-0000-0500-000002000000}"/>
    <hyperlink ref="E5" r:id="rId4" display="https://www.shoptime.com.br/produto/91996919/kit-box-para-banheiro-em-vidro-temperado-incolor-8mm?WT.srch=1&amp;acc=a76c8289649a0bef0524c56c85e71570&amp;epar=bp_pl_00_go_pla_ud_geral_3p&amp;gclid=EAIaIQobChMIyvvd1emX5wIVh4iRCh0VegwwEAQYBiABEgKOL_D_BwE&amp;i=5e1bf0b049f937f625b22a5c&amp;o=5d1626fc6c28a3cb5011176d&amp;opn=GOOGLEXML&amp;sellerId=7108281000140&amp;sellerid=7108281000140&amp;wt.srch=1" xr:uid="{00000000-0004-0000-0500-000003000000}"/>
    <hyperlink ref="E6" r:id="rId5" xr:uid="{00000000-0004-0000-0500-000004000000}"/>
    <hyperlink ref="E19" r:id="rId6" display="https://www.cec.com.br/material-de-construcao/loucas/banheiro/bacia/caixa-acoplada/bacia-para-caixa-acoplada-com-abertura-frontal-acesso-branca?produto=1179263&amp;utm_content=material-de-construcao&amp;utm_medium=cpc&amp;utm_campaign=GoogleShop&amp;utm_source=google-shopping&amp;idpublicacao=791d2005-d206-4804-b297-71cab438caf1&amp;gclid=CjwKCAjwscDpBRBnEiwAnQ0HQMrxQ33L2HAoIuzERh8QxeS4b2sxJejCCka1IpVDrSuosU9Is8AYyhoCPVkQAvD_BwE" xr:uid="{00000000-0004-0000-0500-000005000000}"/>
    <hyperlink ref="E24" r:id="rId7" xr:uid="{00000000-0004-0000-0500-000006000000}"/>
    <hyperlink ref="E25" r:id="rId8" xr:uid="{00000000-0004-0000-0500-000007000000}"/>
    <hyperlink ref="E26" r:id="rId9" xr:uid="{00000000-0004-0000-0500-000008000000}"/>
    <hyperlink ref="E18" r:id="rId10" display="https://www.magazineluiza.com.br/bacia-para-caixa-acoplada-com-abertura-frontal-acesso-branca-celite/p/fd49g139j0/cj/vasa/?&amp;utm_source=google&amp;utm_medium%20=pla%20&amp;utm_campaign%20=PLA_marketplace&amp;partner_id=29594&amp;seller_id=ceccasaeconstrucao&amp;product_group_id=376808955025&amp;ad_group_id=48543698555&amp;gclid=EAIaIQobChMI4ajrx7a95gIV9iCtBh2eUguaEAkYAiABEgI_0PD_BwE" xr:uid="{00000000-0004-0000-0500-000009000000}"/>
    <hyperlink ref="E17" r:id="rId11" xr:uid="{00000000-0004-0000-0500-00000A000000}"/>
    <hyperlink ref="E11" r:id="rId12" display="https://www.americanas.com.br/produto/1823542513/botao-frances-metal-canelado-cromado-p-espelhos-4-unidades?WT.srch=1&amp;acc=e789ea56094489dffd798f86ff51c7a9&amp;epar=bp_pl_00_go_todos-os-produtos_geral_gmv&amp;gclid=CjwKCAjwm_P5BRAhEiwAwRzSOwaHKwDQcmnnkmtD-_Q2DmSmPONLgMgx5FYoKndB53Rs1x4VmV9CMRoCZb0QAvD_BwE&amp;i=5ad6c2c7eec3dfb1f8608081&amp;o=5f05b999f8e95eac3da252fa&amp;opn=YSMESP&amp;sellerid=23808820000100" xr:uid="{00000000-0004-0000-0500-00000B000000}"/>
    <hyperlink ref="E12" r:id="rId13" display="https://www.magazineluiza.com.br/botao-frances-metal-canelado-cromado-p-espelhos-4-unidades-desicon/p/gd45h6fhgb/cj/suqu/?&amp;seller_id=desicon&amp;&amp;utm_source=google&amp;utm_medium=pla&amp;utm_campaign=&amp;partner_id=54222&amp;gclid=CjwKCAjwm_P5BRAhEiwAwRzSO-SiJsZV_nw10WW3i2eTzay323dbtHRv2XS8zQ2TJPAjkDW5j9mqvhoCrZgQAvD_BwE" xr:uid="{00000000-0004-0000-0500-00000C000000}"/>
  </hyperlinks>
  <pageMargins left="0.511811024" right="0.511811024" top="0.78740157499999996" bottom="0.78740157499999996" header="0.31496062000000002" footer="0.31496062000000002"/>
  <pageSetup paperSize="9" scale="69" fitToHeight="0" orientation="landscape" r:id="rId14"/>
  <rowBreaks count="2" manualBreakCount="2">
    <brk id="21" max="7" man="1"/>
    <brk id="34"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7</vt:i4>
      </vt:variant>
    </vt:vector>
  </HeadingPairs>
  <TitlesOfParts>
    <vt:vector size="13" baseType="lpstr">
      <vt:lpstr>ORÇAMENTO</vt:lpstr>
      <vt:lpstr>CRONOGRAMA</vt:lpstr>
      <vt:lpstr>SINAPI MARÇO - 2021</vt:lpstr>
      <vt:lpstr>SETOP JANEIRO - 2021</vt:lpstr>
      <vt:lpstr>COMPOSIÇÃO</vt:lpstr>
      <vt:lpstr>COTAÇÃO</vt:lpstr>
      <vt:lpstr>COMPOSIÇÃO!Area_de_impressao</vt:lpstr>
      <vt:lpstr>COTAÇÃO!Area_de_impressao</vt:lpstr>
      <vt:lpstr>CRONOGRAMA!Area_de_impressao</vt:lpstr>
      <vt:lpstr>ORÇAMENTO!Area_de_impressao</vt:lpstr>
      <vt:lpstr>SETOP</vt:lpstr>
      <vt:lpstr>SINAPI</vt:lpstr>
      <vt:lpstr>ORÇAMENTO!Titulos_de_impressao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dacenge</cp:lastModifiedBy>
  <cp:lastPrinted>2021-06-15T17:27:10Z</cp:lastPrinted>
  <dcterms:created xsi:type="dcterms:W3CDTF">2016-11-16T21:26:51Z</dcterms:created>
  <dcterms:modified xsi:type="dcterms:W3CDTF">2021-06-15T17:27:30Z</dcterms:modified>
</cp:coreProperties>
</file>